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9873\Documents\"/>
    </mc:Choice>
  </mc:AlternateContent>
  <xr:revisionPtr revIDLastSave="0" documentId="8_{ED50F1B1-5E38-4625-9150-9270881A6A2D}" xr6:coauthVersionLast="47" xr6:coauthVersionMax="47" xr10:uidLastSave="{00000000-0000-0000-0000-000000000000}"/>
  <bookViews>
    <workbookView xWindow="0" yWindow="720" windowWidth="28800" windowHeight="15480" xr2:uid="{00000000-000D-0000-FFFF-FFFF00000000}"/>
  </bookViews>
  <sheets>
    <sheet name="Matriz_igi2019" sheetId="1" r:id="rId1"/>
    <sheet name="Variables" sheetId="2" r:id="rId2"/>
    <sheet name="Cuadros" sheetId="3" state="hidden" r:id="rId3"/>
    <sheet name="DH" sheetId="4" state="hidden" r:id="rId4"/>
    <sheet name="Concentrado" sheetId="5" r:id="rId5"/>
    <sheet name="CONCENTRADO_Variables" sheetId="6" state="hidden" r:id="rId6"/>
    <sheet name="Concentrado (2)" sheetId="7" r:id="rId7"/>
    <sheet name="Africa" sheetId="8" r:id="rId8"/>
    <sheet name="Hoja de Trabajo_17082020" sheetId="9" r:id="rId9"/>
    <sheet name="PAISES" sheetId="10" r:id="rId10"/>
    <sheet name="America" sheetId="11" r:id="rId11"/>
    <sheet name="Europa" sheetId="12" r:id="rId12"/>
    <sheet name="Asia" sheetId="13" r:id="rId13"/>
    <sheet name="Totales" sheetId="14" r:id="rId14"/>
    <sheet name="Hoja de Trabajo" sheetId="15" r:id="rId15"/>
    <sheet name="Mexico" sheetId="16" state="hidden" r:id="rId16"/>
    <sheet name="Hoja4" sheetId="17" state="hidden" r:id="rId17"/>
    <sheet name="Hoja3" sheetId="18" state="hidden" r:id="rId18"/>
    <sheet name="Hoja2" sheetId="19" state="hidden" r:id="rId19"/>
    <sheet name="Resultados" sheetId="20" r:id="rId20"/>
    <sheet name="WJP ROL Index 2019 Scores" sheetId="21" r:id="rId21"/>
    <sheet name="DH-WJP-Calculo" sheetId="22" r:id="rId22"/>
    <sheet name="Cambios" sheetId="23" state="hidden" r:id="rId23"/>
    <sheet name="r_police" sheetId="24" state="hidden" r:id="rId24"/>
    <sheet name="c_justice" sheetId="25" state="hidden" r:id="rId25"/>
    <sheet name="c_penit_cap" sheetId="26" state="hidden" r:id="rId26"/>
    <sheet name="r_penit_recl" sheetId="27" state="hidden" r:id="rId27"/>
    <sheet name="r_juece" sheetId="28" state="hidden" r:id="rId28"/>
    <sheet name="r_per_trib  " sheetId="29" state="hidden" r:id="rId29"/>
    <sheet name="r_enc_cond" sheetId="30" state="hidden" r:id="rId30"/>
    <sheet name="r_det_ssent" sheetId="31" state="hidden" r:id="rId31"/>
    <sheet name="r_enc_hom" sheetId="32" state="hidden" r:id="rId32"/>
    <sheet name="r_trib_formal" sheetId="33" state="hidden" r:id="rId33"/>
    <sheet name="r_trib_fis" sheetId="34" state="hidden" r:id="rId34"/>
    <sheet name="67_Países de 2017" sheetId="35" state="hidden" r:id="rId35"/>
    <sheet name="67_Países Resumen" sheetId="36" state="hidden" r:id="rId36"/>
    <sheet name="Resumen" sheetId="37" state="hidden" r:id="rId37"/>
    <sheet name="Hoja1" sheetId="38" state="hidden"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0" i="38" l="1"/>
  <c r="AB20" i="38"/>
  <c r="Y20" i="38"/>
  <c r="V20" i="38"/>
  <c r="S20" i="38"/>
  <c r="P20" i="38"/>
  <c r="M20" i="38"/>
  <c r="J20" i="38"/>
  <c r="G20" i="38"/>
  <c r="D20" i="38"/>
  <c r="AE19" i="38"/>
  <c r="AB19" i="38"/>
  <c r="Y19" i="38"/>
  <c r="V19" i="38"/>
  <c r="S19" i="38"/>
  <c r="P19" i="38"/>
  <c r="M19" i="38"/>
  <c r="J19" i="38"/>
  <c r="G19" i="38"/>
  <c r="D19" i="38"/>
  <c r="AE18" i="38"/>
  <c r="AB18" i="38"/>
  <c r="Y18" i="38"/>
  <c r="V18" i="38"/>
  <c r="S18" i="38"/>
  <c r="P18" i="38"/>
  <c r="M18" i="38"/>
  <c r="J18" i="38"/>
  <c r="G18" i="38"/>
  <c r="D18" i="38"/>
  <c r="AE17" i="38"/>
  <c r="AB17" i="38"/>
  <c r="Y17" i="38"/>
  <c r="V17" i="38"/>
  <c r="S17" i="38"/>
  <c r="P17" i="38"/>
  <c r="M17" i="38"/>
  <c r="J17" i="38"/>
  <c r="G17" i="38"/>
  <c r="D17" i="38"/>
  <c r="AE16" i="38"/>
  <c r="AB16" i="38"/>
  <c r="Y16" i="38"/>
  <c r="V16" i="38"/>
  <c r="S16" i="38"/>
  <c r="P16" i="38"/>
  <c r="M16" i="38"/>
  <c r="J16" i="38"/>
  <c r="G16" i="38"/>
  <c r="D16" i="38"/>
  <c r="AE15" i="38"/>
  <c r="AB15" i="38"/>
  <c r="Y15" i="38"/>
  <c r="V15" i="38"/>
  <c r="S15" i="38"/>
  <c r="P15" i="38"/>
  <c r="M15" i="38"/>
  <c r="J15" i="38"/>
  <c r="G15" i="38"/>
  <c r="D15" i="38"/>
  <c r="AE14" i="38"/>
  <c r="AB14" i="38"/>
  <c r="Y14" i="38"/>
  <c r="V14" i="38"/>
  <c r="S14" i="38"/>
  <c r="P14" i="38"/>
  <c r="M14" i="38"/>
  <c r="J14" i="38"/>
  <c r="G14" i="38"/>
  <c r="D14" i="38"/>
  <c r="AE13" i="38"/>
  <c r="AB13" i="38"/>
  <c r="Y13" i="38"/>
  <c r="V13" i="38"/>
  <c r="S13" i="38"/>
  <c r="P13" i="38"/>
  <c r="M13" i="38"/>
  <c r="J13" i="38"/>
  <c r="G13" i="38"/>
  <c r="D13" i="38"/>
  <c r="AE12" i="38"/>
  <c r="AB12" i="38"/>
  <c r="Y12" i="38"/>
  <c r="V12" i="38"/>
  <c r="S12" i="38"/>
  <c r="P12" i="38"/>
  <c r="M12" i="38"/>
  <c r="J12" i="38"/>
  <c r="G12" i="38"/>
  <c r="D12" i="38"/>
  <c r="AE11" i="38"/>
  <c r="AB11" i="38"/>
  <c r="Y11" i="38"/>
  <c r="V11" i="38"/>
  <c r="S11" i="38"/>
  <c r="P11" i="38"/>
  <c r="M11" i="38"/>
  <c r="J11" i="38"/>
  <c r="G11" i="38"/>
  <c r="D11" i="38"/>
  <c r="AE10" i="38"/>
  <c r="AB10" i="38"/>
  <c r="Y10" i="38"/>
  <c r="V10" i="38"/>
  <c r="S10" i="38"/>
  <c r="P10" i="38"/>
  <c r="M10" i="38"/>
  <c r="J10" i="38"/>
  <c r="G10" i="38"/>
  <c r="D10" i="38"/>
  <c r="AE9" i="38"/>
  <c r="AB9" i="38"/>
  <c r="Y9" i="38"/>
  <c r="V9" i="38"/>
  <c r="S9" i="38"/>
  <c r="P9" i="38"/>
  <c r="M9" i="38"/>
  <c r="J9" i="38"/>
  <c r="G9" i="38"/>
  <c r="D9" i="38"/>
  <c r="AE8" i="38"/>
  <c r="AF8" i="38" s="1"/>
  <c r="AF9" i="38" s="1"/>
  <c r="AB8" i="38"/>
  <c r="Y8" i="38"/>
  <c r="V8" i="38"/>
  <c r="S8" i="38"/>
  <c r="P8" i="38"/>
  <c r="M8" i="38"/>
  <c r="N8" i="38" s="1"/>
  <c r="N9" i="38" s="1"/>
  <c r="J8" i="38"/>
  <c r="G8" i="38"/>
  <c r="D8" i="38"/>
  <c r="AE7" i="38"/>
  <c r="AF7" i="38" s="1"/>
  <c r="AB7" i="38"/>
  <c r="Y7" i="38"/>
  <c r="V7" i="38"/>
  <c r="W7" i="38" s="1"/>
  <c r="S7" i="38"/>
  <c r="P7" i="38"/>
  <c r="M7" i="38"/>
  <c r="N7" i="38" s="1"/>
  <c r="J7" i="38"/>
  <c r="G7" i="38"/>
  <c r="D7" i="38"/>
  <c r="E7" i="38" s="1"/>
  <c r="AF6" i="38"/>
  <c r="AE6" i="38"/>
  <c r="AB6" i="38"/>
  <c r="AC6" i="38" s="1"/>
  <c r="AC7" i="38" s="1"/>
  <c r="Y6" i="38"/>
  <c r="W6" i="38"/>
  <c r="V6" i="38"/>
  <c r="V21" i="38" s="1"/>
  <c r="S6" i="38"/>
  <c r="P6" i="38"/>
  <c r="N6" i="38"/>
  <c r="M6" i="38"/>
  <c r="J6" i="38"/>
  <c r="K6" i="38" s="1"/>
  <c r="K7" i="38" s="1"/>
  <c r="G6" i="38"/>
  <c r="E6" i="38"/>
  <c r="D6" i="38"/>
  <c r="D21" i="38" s="1"/>
  <c r="M70" i="36"/>
  <c r="M69" i="36"/>
  <c r="L68" i="36"/>
  <c r="I68" i="36"/>
  <c r="J66" i="36"/>
  <c r="L65" i="36"/>
  <c r="I65" i="36"/>
  <c r="I62" i="36"/>
  <c r="F59" i="36"/>
  <c r="I56" i="36"/>
  <c r="I54" i="36"/>
  <c r="G54" i="36"/>
  <c r="G52" i="36"/>
  <c r="E52" i="36"/>
  <c r="L47" i="36"/>
  <c r="L45" i="36"/>
  <c r="J43" i="36"/>
  <c r="H43" i="36"/>
  <c r="H41" i="36"/>
  <c r="F41" i="36"/>
  <c r="F39" i="36"/>
  <c r="M36" i="36"/>
  <c r="M34" i="36"/>
  <c r="I32" i="36"/>
  <c r="I30" i="36"/>
  <c r="G30" i="36"/>
  <c r="E28" i="36"/>
  <c r="L23" i="36"/>
  <c r="L21" i="36"/>
  <c r="J19" i="36"/>
  <c r="H19" i="36"/>
  <c r="F17" i="36"/>
  <c r="F15" i="36"/>
  <c r="M12" i="36"/>
  <c r="M10" i="36"/>
  <c r="I8" i="36"/>
  <c r="M5" i="36"/>
  <c r="M4" i="36"/>
  <c r="L4" i="36"/>
  <c r="L3" i="36"/>
  <c r="CN73" i="35"/>
  <c r="CO73" i="35" s="1"/>
  <c r="O71" i="36" s="1"/>
  <c r="CI73" i="35"/>
  <c r="CC73" i="35"/>
  <c r="BX73" i="35"/>
  <c r="CD73" i="35" s="1"/>
  <c r="N71" i="36" s="1"/>
  <c r="BS73" i="35"/>
  <c r="M71" i="36" s="1"/>
  <c r="BN73" i="35"/>
  <c r="L71" i="36" s="1"/>
  <c r="BC73" i="35"/>
  <c r="AX73" i="35"/>
  <c r="BD73" i="35" s="1"/>
  <c r="K71" i="36" s="1"/>
  <c r="AS73" i="35"/>
  <c r="J71" i="36" s="1"/>
  <c r="AN73" i="35"/>
  <c r="I71" i="36" s="1"/>
  <c r="AI73" i="35"/>
  <c r="H71" i="36" s="1"/>
  <c r="AH73" i="35"/>
  <c r="AC73" i="35"/>
  <c r="X73" i="35"/>
  <c r="G71" i="36" s="1"/>
  <c r="W73" i="35"/>
  <c r="R73" i="35"/>
  <c r="M73" i="35"/>
  <c r="F71" i="36" s="1"/>
  <c r="K73" i="35"/>
  <c r="E71" i="36" s="1"/>
  <c r="CN72" i="35"/>
  <c r="CI72" i="35"/>
  <c r="CO72" i="35" s="1"/>
  <c r="O70" i="36" s="1"/>
  <c r="CC72" i="35"/>
  <c r="CD72" i="35" s="1"/>
  <c r="N70" i="36" s="1"/>
  <c r="BX72" i="35"/>
  <c r="BS72" i="35"/>
  <c r="BN72" i="35"/>
  <c r="L70" i="36" s="1"/>
  <c r="BD72" i="35"/>
  <c r="K70" i="36" s="1"/>
  <c r="BC72" i="35"/>
  <c r="AX72" i="35"/>
  <c r="AS72" i="35"/>
  <c r="J70" i="36" s="1"/>
  <c r="AN72" i="35"/>
  <c r="I70" i="36" s="1"/>
  <c r="AI72" i="35"/>
  <c r="H70" i="36" s="1"/>
  <c r="AH72" i="35"/>
  <c r="AC72" i="35"/>
  <c r="X72" i="35"/>
  <c r="G70" i="36" s="1"/>
  <c r="W72" i="35"/>
  <c r="R72" i="35"/>
  <c r="M72" i="35"/>
  <c r="F70" i="36" s="1"/>
  <c r="K72" i="35"/>
  <c r="E70" i="36" s="1"/>
  <c r="CN71" i="35"/>
  <c r="CO71" i="35" s="1"/>
  <c r="O69" i="36" s="1"/>
  <c r="CI71" i="35"/>
  <c r="CC71" i="35"/>
  <c r="BX71" i="35"/>
  <c r="CD71" i="35" s="1"/>
  <c r="N69" i="36" s="1"/>
  <c r="BS71" i="35"/>
  <c r="BN71" i="35"/>
  <c r="L69" i="36" s="1"/>
  <c r="BC71" i="35"/>
  <c r="AX71" i="35"/>
  <c r="BD71" i="35" s="1"/>
  <c r="K69" i="36" s="1"/>
  <c r="AS71" i="35"/>
  <c r="J69" i="36" s="1"/>
  <c r="AN71" i="35"/>
  <c r="I69" i="36" s="1"/>
  <c r="AI71" i="35"/>
  <c r="H69" i="36" s="1"/>
  <c r="AH71" i="35"/>
  <c r="AC71" i="35"/>
  <c r="X71" i="35"/>
  <c r="G69" i="36" s="1"/>
  <c r="W71" i="35"/>
  <c r="R71" i="35"/>
  <c r="M71" i="35"/>
  <c r="F69" i="36" s="1"/>
  <c r="K71" i="35"/>
  <c r="E69" i="36" s="1"/>
  <c r="CN70" i="35"/>
  <c r="CI70" i="35"/>
  <c r="CO70" i="35" s="1"/>
  <c r="O68" i="36" s="1"/>
  <c r="CC70" i="35"/>
  <c r="CD70" i="35" s="1"/>
  <c r="N68" i="36" s="1"/>
  <c r="BX70" i="35"/>
  <c r="BS70" i="35"/>
  <c r="M68" i="36" s="1"/>
  <c r="BN70" i="35"/>
  <c r="BC70" i="35"/>
  <c r="AX70" i="35"/>
  <c r="BD70" i="35" s="1"/>
  <c r="K68" i="36" s="1"/>
  <c r="AS70" i="35"/>
  <c r="J68" i="36" s="1"/>
  <c r="AN70" i="35"/>
  <c r="AI70" i="35"/>
  <c r="H68" i="36" s="1"/>
  <c r="AH70" i="35"/>
  <c r="AC70" i="35"/>
  <c r="X70" i="35"/>
  <c r="G68" i="36" s="1"/>
  <c r="W70" i="35"/>
  <c r="R70" i="35"/>
  <c r="M70" i="35"/>
  <c r="F68" i="36" s="1"/>
  <c r="K70" i="35"/>
  <c r="E68" i="36" s="1"/>
  <c r="CN69" i="35"/>
  <c r="CO69" i="35" s="1"/>
  <c r="O67" i="36" s="1"/>
  <c r="CI69" i="35"/>
  <c r="CC69" i="35"/>
  <c r="BX69" i="35"/>
  <c r="CD69" i="35" s="1"/>
  <c r="N67" i="36" s="1"/>
  <c r="BS69" i="35"/>
  <c r="M67" i="36" s="1"/>
  <c r="BN69" i="35"/>
  <c r="L67" i="36" s="1"/>
  <c r="BC69" i="35"/>
  <c r="AX69" i="35"/>
  <c r="BD69" i="35" s="1"/>
  <c r="K67" i="36" s="1"/>
  <c r="AS69" i="35"/>
  <c r="J67" i="36" s="1"/>
  <c r="AN69" i="35"/>
  <c r="I67" i="36" s="1"/>
  <c r="AI69" i="35"/>
  <c r="H67" i="36" s="1"/>
  <c r="AH69" i="35"/>
  <c r="AC69" i="35"/>
  <c r="X69" i="35"/>
  <c r="G67" i="36" s="1"/>
  <c r="W69" i="35"/>
  <c r="R69" i="35"/>
  <c r="M69" i="35"/>
  <c r="F67" i="36" s="1"/>
  <c r="K69" i="35"/>
  <c r="E67" i="36" s="1"/>
  <c r="CN68" i="35"/>
  <c r="CI68" i="35"/>
  <c r="CO68" i="35" s="1"/>
  <c r="O66" i="36" s="1"/>
  <c r="CC68" i="35"/>
  <c r="CD68" i="35" s="1"/>
  <c r="N66" i="36" s="1"/>
  <c r="BX68" i="35"/>
  <c r="BS68" i="35"/>
  <c r="M66" i="36" s="1"/>
  <c r="BN68" i="35"/>
  <c r="L66" i="36" s="1"/>
  <c r="BD68" i="35"/>
  <c r="K66" i="36" s="1"/>
  <c r="BC68" i="35"/>
  <c r="AX68" i="35"/>
  <c r="AS68" i="35"/>
  <c r="AN68" i="35"/>
  <c r="I66" i="36" s="1"/>
  <c r="AI68" i="35"/>
  <c r="H66" i="36" s="1"/>
  <c r="AH68" i="35"/>
  <c r="AC68" i="35"/>
  <c r="X68" i="35"/>
  <c r="G66" i="36" s="1"/>
  <c r="W68" i="35"/>
  <c r="R68" i="35"/>
  <c r="M68" i="35"/>
  <c r="F66" i="36" s="1"/>
  <c r="K68" i="35"/>
  <c r="E66" i="36" s="1"/>
  <c r="CN67" i="35"/>
  <c r="CO67" i="35" s="1"/>
  <c r="O65" i="36" s="1"/>
  <c r="CI67" i="35"/>
  <c r="CC67" i="35"/>
  <c r="BX67" i="35"/>
  <c r="CD67" i="35" s="1"/>
  <c r="N65" i="36" s="1"/>
  <c r="BS67" i="35"/>
  <c r="M65" i="36" s="1"/>
  <c r="BN67" i="35"/>
  <c r="BC67" i="35"/>
  <c r="AX67" i="35"/>
  <c r="BD67" i="35" s="1"/>
  <c r="K65" i="36" s="1"/>
  <c r="AS67" i="35"/>
  <c r="J65" i="36" s="1"/>
  <c r="AN67" i="35"/>
  <c r="AI67" i="35"/>
  <c r="H65" i="36" s="1"/>
  <c r="AH67" i="35"/>
  <c r="AC67" i="35"/>
  <c r="X67" i="35"/>
  <c r="G65" i="36" s="1"/>
  <c r="W67" i="35"/>
  <c r="R67" i="35"/>
  <c r="M67" i="35"/>
  <c r="F65" i="36" s="1"/>
  <c r="K67" i="35"/>
  <c r="E65" i="36" s="1"/>
  <c r="CN66" i="35"/>
  <c r="CI66" i="35"/>
  <c r="CO66" i="35" s="1"/>
  <c r="O64" i="36" s="1"/>
  <c r="CC66" i="35"/>
  <c r="CD66" i="35" s="1"/>
  <c r="N64" i="36" s="1"/>
  <c r="BX66" i="35"/>
  <c r="BS66" i="35"/>
  <c r="M64" i="36" s="1"/>
  <c r="BN66" i="35"/>
  <c r="L64" i="36" s="1"/>
  <c r="BC66" i="35"/>
  <c r="AX66" i="35"/>
  <c r="BD66" i="35" s="1"/>
  <c r="K64" i="36" s="1"/>
  <c r="AS66" i="35"/>
  <c r="J64" i="36" s="1"/>
  <c r="AN66" i="35"/>
  <c r="I64" i="36" s="1"/>
  <c r="AI66" i="35"/>
  <c r="H64" i="36" s="1"/>
  <c r="AH66" i="35"/>
  <c r="AC66" i="35"/>
  <c r="X66" i="35"/>
  <c r="G64" i="36" s="1"/>
  <c r="W66" i="35"/>
  <c r="R66" i="35"/>
  <c r="M66" i="35"/>
  <c r="F64" i="36" s="1"/>
  <c r="K66" i="35"/>
  <c r="E64" i="36" s="1"/>
  <c r="CN65" i="35"/>
  <c r="CO65" i="35" s="1"/>
  <c r="O63" i="36" s="1"/>
  <c r="CI65" i="35"/>
  <c r="CC65" i="35"/>
  <c r="BX65" i="35"/>
  <c r="CD65" i="35" s="1"/>
  <c r="N63" i="36" s="1"/>
  <c r="BS65" i="35"/>
  <c r="M63" i="36" s="1"/>
  <c r="BN65" i="35"/>
  <c r="L63" i="36" s="1"/>
  <c r="BC65" i="35"/>
  <c r="AX65" i="35"/>
  <c r="BD65" i="35" s="1"/>
  <c r="K63" i="36" s="1"/>
  <c r="AS65" i="35"/>
  <c r="J63" i="36" s="1"/>
  <c r="AN65" i="35"/>
  <c r="I63" i="36" s="1"/>
  <c r="AI65" i="35"/>
  <c r="H63" i="36" s="1"/>
  <c r="AH65" i="35"/>
  <c r="AC65" i="35"/>
  <c r="X65" i="35"/>
  <c r="G63" i="36" s="1"/>
  <c r="W65" i="35"/>
  <c r="R65" i="35"/>
  <c r="M65" i="35"/>
  <c r="F63" i="36" s="1"/>
  <c r="K65" i="35"/>
  <c r="E63" i="36" s="1"/>
  <c r="CN64" i="35"/>
  <c r="CI64" i="35"/>
  <c r="CO64" i="35" s="1"/>
  <c r="O62" i="36" s="1"/>
  <c r="CC64" i="35"/>
  <c r="CD64" i="35" s="1"/>
  <c r="N62" i="36" s="1"/>
  <c r="BX64" i="35"/>
  <c r="BS64" i="35"/>
  <c r="M62" i="36" s="1"/>
  <c r="BN64" i="35"/>
  <c r="L62" i="36" s="1"/>
  <c r="BD64" i="35"/>
  <c r="K62" i="36" s="1"/>
  <c r="BC64" i="35"/>
  <c r="AX64" i="35"/>
  <c r="AS64" i="35"/>
  <c r="J62" i="36" s="1"/>
  <c r="AN64" i="35"/>
  <c r="AI64" i="35"/>
  <c r="H62" i="36" s="1"/>
  <c r="AH64" i="35"/>
  <c r="AC64" i="35"/>
  <c r="X64" i="35"/>
  <c r="G62" i="36" s="1"/>
  <c r="W64" i="35"/>
  <c r="R64" i="35"/>
  <c r="M64" i="35"/>
  <c r="F62" i="36" s="1"/>
  <c r="K64" i="35"/>
  <c r="E62" i="36" s="1"/>
  <c r="CN63" i="35"/>
  <c r="CO63" i="35" s="1"/>
  <c r="O61" i="36" s="1"/>
  <c r="CI63" i="35"/>
  <c r="CC63" i="35"/>
  <c r="BX63" i="35"/>
  <c r="CD63" i="35" s="1"/>
  <c r="N61" i="36" s="1"/>
  <c r="BS63" i="35"/>
  <c r="M61" i="36" s="1"/>
  <c r="BN63" i="35"/>
  <c r="L61" i="36" s="1"/>
  <c r="BC63" i="35"/>
  <c r="AX63" i="35"/>
  <c r="BD63" i="35" s="1"/>
  <c r="K61" i="36" s="1"/>
  <c r="AS63" i="35"/>
  <c r="J61" i="36" s="1"/>
  <c r="AN63" i="35"/>
  <c r="I61" i="36" s="1"/>
  <c r="AI63" i="35"/>
  <c r="H61" i="36" s="1"/>
  <c r="AH63" i="35"/>
  <c r="AC63" i="35"/>
  <c r="X63" i="35"/>
  <c r="G61" i="36" s="1"/>
  <c r="W63" i="35"/>
  <c r="R63" i="35"/>
  <c r="M63" i="35"/>
  <c r="F61" i="36" s="1"/>
  <c r="K63" i="35"/>
  <c r="E61" i="36" s="1"/>
  <c r="CN62" i="35"/>
  <c r="CI62" i="35"/>
  <c r="CO62" i="35" s="1"/>
  <c r="O60" i="36" s="1"/>
  <c r="CC62" i="35"/>
  <c r="CD62" i="35" s="1"/>
  <c r="N60" i="36" s="1"/>
  <c r="BX62" i="35"/>
  <c r="BS62" i="35"/>
  <c r="M60" i="36" s="1"/>
  <c r="BN62" i="35"/>
  <c r="L60" i="36" s="1"/>
  <c r="BC62" i="35"/>
  <c r="AX62" i="35"/>
  <c r="BD62" i="35" s="1"/>
  <c r="K60" i="36" s="1"/>
  <c r="AS62" i="35"/>
  <c r="J60" i="36" s="1"/>
  <c r="AN62" i="35"/>
  <c r="I60" i="36" s="1"/>
  <c r="AI62" i="35"/>
  <c r="H60" i="36" s="1"/>
  <c r="AH62" i="35"/>
  <c r="AC62" i="35"/>
  <c r="X62" i="35"/>
  <c r="G60" i="36" s="1"/>
  <c r="W62" i="35"/>
  <c r="R62" i="35"/>
  <c r="M62" i="35"/>
  <c r="F60" i="36" s="1"/>
  <c r="K62" i="35"/>
  <c r="E60" i="36" s="1"/>
  <c r="CN61" i="35"/>
  <c r="CO61" i="35" s="1"/>
  <c r="O59" i="36" s="1"/>
  <c r="CI61" i="35"/>
  <c r="CC61" i="35"/>
  <c r="BX61" i="35"/>
  <c r="CD61" i="35" s="1"/>
  <c r="N59" i="36" s="1"/>
  <c r="BS61" i="35"/>
  <c r="M59" i="36" s="1"/>
  <c r="BN61" i="35"/>
  <c r="L59" i="36" s="1"/>
  <c r="BC61" i="35"/>
  <c r="AX61" i="35"/>
  <c r="BD61" i="35" s="1"/>
  <c r="K59" i="36" s="1"/>
  <c r="AS61" i="35"/>
  <c r="J59" i="36" s="1"/>
  <c r="AN61" i="35"/>
  <c r="I59" i="36" s="1"/>
  <c r="AI61" i="35"/>
  <c r="H59" i="36" s="1"/>
  <c r="AH61" i="35"/>
  <c r="AC61" i="35"/>
  <c r="X61" i="35"/>
  <c r="G59" i="36" s="1"/>
  <c r="W61" i="35"/>
  <c r="R61" i="35"/>
  <c r="M61" i="35"/>
  <c r="K61" i="35"/>
  <c r="E59" i="36" s="1"/>
  <c r="CN60" i="35"/>
  <c r="CI60" i="35"/>
  <c r="CO60" i="35" s="1"/>
  <c r="O58" i="36" s="1"/>
  <c r="CC60" i="35"/>
  <c r="CD60" i="35" s="1"/>
  <c r="N58" i="36" s="1"/>
  <c r="BX60" i="35"/>
  <c r="BS60" i="35"/>
  <c r="M58" i="36" s="1"/>
  <c r="BN60" i="35"/>
  <c r="L58" i="36" s="1"/>
  <c r="BD60" i="35"/>
  <c r="K58" i="36" s="1"/>
  <c r="BC60" i="35"/>
  <c r="AX60" i="35"/>
  <c r="AS60" i="35"/>
  <c r="J58" i="36" s="1"/>
  <c r="AN60" i="35"/>
  <c r="I58" i="36" s="1"/>
  <c r="AI60" i="35"/>
  <c r="H58" i="36" s="1"/>
  <c r="AH60" i="35"/>
  <c r="AC60" i="35"/>
  <c r="X60" i="35"/>
  <c r="G58" i="36" s="1"/>
  <c r="W60" i="35"/>
  <c r="R60" i="35"/>
  <c r="M60" i="35"/>
  <c r="F58" i="36" s="1"/>
  <c r="K60" i="35"/>
  <c r="E58" i="36" s="1"/>
  <c r="CN59" i="35"/>
  <c r="CO59" i="35" s="1"/>
  <c r="O57" i="36" s="1"/>
  <c r="CI59" i="35"/>
  <c r="CC59" i="35"/>
  <c r="BX59" i="35"/>
  <c r="CD59" i="35" s="1"/>
  <c r="N57" i="36" s="1"/>
  <c r="BS59" i="35"/>
  <c r="M57" i="36" s="1"/>
  <c r="BN59" i="35"/>
  <c r="L57" i="36" s="1"/>
  <c r="BC59" i="35"/>
  <c r="AX59" i="35"/>
  <c r="BD59" i="35" s="1"/>
  <c r="K57" i="36" s="1"/>
  <c r="AS59" i="35"/>
  <c r="J57" i="36" s="1"/>
  <c r="AN59" i="35"/>
  <c r="I57" i="36" s="1"/>
  <c r="AI59" i="35"/>
  <c r="H57" i="36" s="1"/>
  <c r="AH59" i="35"/>
  <c r="AC59" i="35"/>
  <c r="X59" i="35"/>
  <c r="G57" i="36" s="1"/>
  <c r="W59" i="35"/>
  <c r="R59" i="35"/>
  <c r="M59" i="35"/>
  <c r="F57" i="36" s="1"/>
  <c r="K59" i="35"/>
  <c r="E57" i="36" s="1"/>
  <c r="CN58" i="35"/>
  <c r="CI58" i="35"/>
  <c r="CO58" i="35" s="1"/>
  <c r="O56" i="36" s="1"/>
  <c r="CC58" i="35"/>
  <c r="CD58" i="35" s="1"/>
  <c r="N56" i="36" s="1"/>
  <c r="BX58" i="35"/>
  <c r="BS58" i="35"/>
  <c r="M56" i="36" s="1"/>
  <c r="BN58" i="35"/>
  <c r="L56" i="36" s="1"/>
  <c r="BC58" i="35"/>
  <c r="AX58" i="35"/>
  <c r="BD58" i="35" s="1"/>
  <c r="K56" i="36" s="1"/>
  <c r="AS58" i="35"/>
  <c r="J56" i="36" s="1"/>
  <c r="AN58" i="35"/>
  <c r="AI58" i="35"/>
  <c r="H56" i="36" s="1"/>
  <c r="AH58" i="35"/>
  <c r="AC58" i="35"/>
  <c r="X58" i="35"/>
  <c r="G56" i="36" s="1"/>
  <c r="W58" i="35"/>
  <c r="R58" i="35"/>
  <c r="M58" i="35"/>
  <c r="F56" i="36" s="1"/>
  <c r="K58" i="35"/>
  <c r="E56" i="36" s="1"/>
  <c r="CN57" i="35"/>
  <c r="CO57" i="35" s="1"/>
  <c r="O55" i="36" s="1"/>
  <c r="CI57" i="35"/>
  <c r="CC57" i="35"/>
  <c r="BX57" i="35"/>
  <c r="CD57" i="35" s="1"/>
  <c r="N55" i="36" s="1"/>
  <c r="BS57" i="35"/>
  <c r="M55" i="36" s="1"/>
  <c r="BN57" i="35"/>
  <c r="L55" i="36" s="1"/>
  <c r="BC57" i="35"/>
  <c r="AX57" i="35"/>
  <c r="BD57" i="35" s="1"/>
  <c r="K55" i="36" s="1"/>
  <c r="AS57" i="35"/>
  <c r="J55" i="36" s="1"/>
  <c r="AN57" i="35"/>
  <c r="I55" i="36" s="1"/>
  <c r="AI57" i="35"/>
  <c r="H55" i="36" s="1"/>
  <c r="AH57" i="35"/>
  <c r="AC57" i="35"/>
  <c r="X57" i="35"/>
  <c r="G55" i="36" s="1"/>
  <c r="W57" i="35"/>
  <c r="R57" i="35"/>
  <c r="M57" i="35"/>
  <c r="F55" i="36" s="1"/>
  <c r="K57" i="35"/>
  <c r="E55" i="36" s="1"/>
  <c r="CN56" i="35"/>
  <c r="CI56" i="35"/>
  <c r="CO56" i="35" s="1"/>
  <c r="O54" i="36" s="1"/>
  <c r="CC56" i="35"/>
  <c r="CD56" i="35" s="1"/>
  <c r="N54" i="36" s="1"/>
  <c r="BX56" i="35"/>
  <c r="BS56" i="35"/>
  <c r="M54" i="36" s="1"/>
  <c r="BN56" i="35"/>
  <c r="L54" i="36" s="1"/>
  <c r="BD56" i="35"/>
  <c r="K54" i="36" s="1"/>
  <c r="BC56" i="35"/>
  <c r="AX56" i="35"/>
  <c r="AS56" i="35"/>
  <c r="J54" i="36" s="1"/>
  <c r="AN56" i="35"/>
  <c r="AI56" i="35"/>
  <c r="H54" i="36" s="1"/>
  <c r="AH56" i="35"/>
  <c r="AC56" i="35"/>
  <c r="X56" i="35"/>
  <c r="W56" i="35"/>
  <c r="R56" i="35"/>
  <c r="M56" i="35"/>
  <c r="F54" i="36" s="1"/>
  <c r="K56" i="35"/>
  <c r="E54" i="36" s="1"/>
  <c r="CN55" i="35"/>
  <c r="CO55" i="35" s="1"/>
  <c r="O53" i="36" s="1"/>
  <c r="CI55" i="35"/>
  <c r="CC55" i="35"/>
  <c r="BX55" i="35"/>
  <c r="CD55" i="35" s="1"/>
  <c r="N53" i="36" s="1"/>
  <c r="BS55" i="35"/>
  <c r="M53" i="36" s="1"/>
  <c r="BN55" i="35"/>
  <c r="L53" i="36" s="1"/>
  <c r="BC55" i="35"/>
  <c r="AX55" i="35"/>
  <c r="BD55" i="35" s="1"/>
  <c r="K53" i="36" s="1"/>
  <c r="AS55" i="35"/>
  <c r="J53" i="36" s="1"/>
  <c r="AN55" i="35"/>
  <c r="I53" i="36" s="1"/>
  <c r="AI55" i="35"/>
  <c r="H53" i="36" s="1"/>
  <c r="AH55" i="35"/>
  <c r="AC55" i="35"/>
  <c r="X55" i="35"/>
  <c r="G53" i="36" s="1"/>
  <c r="W55" i="35"/>
  <c r="R55" i="35"/>
  <c r="M55" i="35"/>
  <c r="F53" i="36" s="1"/>
  <c r="K55" i="35"/>
  <c r="E53" i="36" s="1"/>
  <c r="CN54" i="35"/>
  <c r="CI54" i="35"/>
  <c r="CO54" i="35" s="1"/>
  <c r="O52" i="36" s="1"/>
  <c r="CC54" i="35"/>
  <c r="CD54" i="35" s="1"/>
  <c r="N52" i="36" s="1"/>
  <c r="BX54" i="35"/>
  <c r="BS54" i="35"/>
  <c r="M52" i="36" s="1"/>
  <c r="BN54" i="35"/>
  <c r="L52" i="36" s="1"/>
  <c r="BC54" i="35"/>
  <c r="AX54" i="35"/>
  <c r="BD54" i="35" s="1"/>
  <c r="K52" i="36" s="1"/>
  <c r="AS54" i="35"/>
  <c r="J52" i="36" s="1"/>
  <c r="AN54" i="35"/>
  <c r="I52" i="36" s="1"/>
  <c r="AI54" i="35"/>
  <c r="H52" i="36" s="1"/>
  <c r="AH54" i="35"/>
  <c r="AC54" i="35"/>
  <c r="X54" i="35"/>
  <c r="W54" i="35"/>
  <c r="R54" i="35"/>
  <c r="M54" i="35"/>
  <c r="F52" i="36" s="1"/>
  <c r="K54" i="35"/>
  <c r="CN53" i="35"/>
  <c r="CO53" i="35" s="1"/>
  <c r="O51" i="36" s="1"/>
  <c r="CI53" i="35"/>
  <c r="CC53" i="35"/>
  <c r="BX53" i="35"/>
  <c r="CD53" i="35" s="1"/>
  <c r="N51" i="36" s="1"/>
  <c r="BS53" i="35"/>
  <c r="M51" i="36" s="1"/>
  <c r="BN53" i="35"/>
  <c r="L51" i="36" s="1"/>
  <c r="BC53" i="35"/>
  <c r="AX53" i="35"/>
  <c r="BD53" i="35" s="1"/>
  <c r="K51" i="36" s="1"/>
  <c r="AS53" i="35"/>
  <c r="J51" i="36" s="1"/>
  <c r="AN53" i="35"/>
  <c r="I51" i="36" s="1"/>
  <c r="AI53" i="35"/>
  <c r="H51" i="36" s="1"/>
  <c r="AH53" i="35"/>
  <c r="AC53" i="35"/>
  <c r="X53" i="35"/>
  <c r="G51" i="36" s="1"/>
  <c r="W53" i="35"/>
  <c r="R53" i="35"/>
  <c r="M53" i="35"/>
  <c r="F51" i="36" s="1"/>
  <c r="K53" i="35"/>
  <c r="E51" i="36" s="1"/>
  <c r="CN52" i="35"/>
  <c r="CI52" i="35"/>
  <c r="CO52" i="35" s="1"/>
  <c r="O50" i="36" s="1"/>
  <c r="CC52" i="35"/>
  <c r="CD52" i="35" s="1"/>
  <c r="N50" i="36" s="1"/>
  <c r="BX52" i="35"/>
  <c r="BS52" i="35"/>
  <c r="M50" i="36" s="1"/>
  <c r="BN52" i="35"/>
  <c r="L50" i="36" s="1"/>
  <c r="BD52" i="35"/>
  <c r="K50" i="36" s="1"/>
  <c r="BC52" i="35"/>
  <c r="AX52" i="35"/>
  <c r="AS52" i="35"/>
  <c r="J50" i="36" s="1"/>
  <c r="AN52" i="35"/>
  <c r="I50" i="36" s="1"/>
  <c r="AI52" i="35"/>
  <c r="H50" i="36" s="1"/>
  <c r="AH52" i="35"/>
  <c r="AC52" i="35"/>
  <c r="X52" i="35"/>
  <c r="G50" i="36" s="1"/>
  <c r="W52" i="35"/>
  <c r="R52" i="35"/>
  <c r="M52" i="35"/>
  <c r="F50" i="36" s="1"/>
  <c r="K52" i="35"/>
  <c r="E50" i="36" s="1"/>
  <c r="CN51" i="35"/>
  <c r="CO51" i="35" s="1"/>
  <c r="O49" i="36" s="1"/>
  <c r="CI51" i="35"/>
  <c r="CC51" i="35"/>
  <c r="BX51" i="35"/>
  <c r="CD51" i="35" s="1"/>
  <c r="N49" i="36" s="1"/>
  <c r="BS51" i="35"/>
  <c r="M49" i="36" s="1"/>
  <c r="BN51" i="35"/>
  <c r="L49" i="36" s="1"/>
  <c r="BC51" i="35"/>
  <c r="AX51" i="35"/>
  <c r="BD51" i="35" s="1"/>
  <c r="K49" i="36" s="1"/>
  <c r="AS51" i="35"/>
  <c r="J49" i="36" s="1"/>
  <c r="AN51" i="35"/>
  <c r="I49" i="36" s="1"/>
  <c r="AI51" i="35"/>
  <c r="H49" i="36" s="1"/>
  <c r="AH51" i="35"/>
  <c r="AC51" i="35"/>
  <c r="X51" i="35"/>
  <c r="G49" i="36" s="1"/>
  <c r="W51" i="35"/>
  <c r="R51" i="35"/>
  <c r="M51" i="35"/>
  <c r="F49" i="36" s="1"/>
  <c r="K51" i="35"/>
  <c r="E49" i="36" s="1"/>
  <c r="CN50" i="35"/>
  <c r="CI50" i="35"/>
  <c r="CO50" i="35" s="1"/>
  <c r="O48" i="36" s="1"/>
  <c r="CC50" i="35"/>
  <c r="CD50" i="35" s="1"/>
  <c r="N48" i="36" s="1"/>
  <c r="BX50" i="35"/>
  <c r="BS50" i="35"/>
  <c r="M48" i="36" s="1"/>
  <c r="BN50" i="35"/>
  <c r="L48" i="36" s="1"/>
  <c r="BC50" i="35"/>
  <c r="AX50" i="35"/>
  <c r="BD50" i="35" s="1"/>
  <c r="K48" i="36" s="1"/>
  <c r="AS50" i="35"/>
  <c r="J48" i="36" s="1"/>
  <c r="AN50" i="35"/>
  <c r="I48" i="36" s="1"/>
  <c r="AI50" i="35"/>
  <c r="H48" i="36" s="1"/>
  <c r="AH50" i="35"/>
  <c r="AC50" i="35"/>
  <c r="X50" i="35"/>
  <c r="G48" i="36" s="1"/>
  <c r="W50" i="35"/>
  <c r="R50" i="35"/>
  <c r="M50" i="35"/>
  <c r="F48" i="36" s="1"/>
  <c r="K50" i="35"/>
  <c r="E48" i="36" s="1"/>
  <c r="CN49" i="35"/>
  <c r="CO49" i="35" s="1"/>
  <c r="O47" i="36" s="1"/>
  <c r="CI49" i="35"/>
  <c r="CC49" i="35"/>
  <c r="BX49" i="35"/>
  <c r="CD49" i="35" s="1"/>
  <c r="N47" i="36" s="1"/>
  <c r="BS49" i="35"/>
  <c r="M47" i="36" s="1"/>
  <c r="BN49" i="35"/>
  <c r="BC49" i="35"/>
  <c r="AX49" i="35"/>
  <c r="BD49" i="35" s="1"/>
  <c r="K47" i="36" s="1"/>
  <c r="AS49" i="35"/>
  <c r="J47" i="36" s="1"/>
  <c r="AN49" i="35"/>
  <c r="I47" i="36" s="1"/>
  <c r="AI49" i="35"/>
  <c r="H47" i="36" s="1"/>
  <c r="AH49" i="35"/>
  <c r="AC49" i="35"/>
  <c r="X49" i="35"/>
  <c r="G47" i="36" s="1"/>
  <c r="W49" i="35"/>
  <c r="R49" i="35"/>
  <c r="M49" i="35"/>
  <c r="F47" i="36" s="1"/>
  <c r="K49" i="35"/>
  <c r="E47" i="36" s="1"/>
  <c r="CN48" i="35"/>
  <c r="CI48" i="35"/>
  <c r="CO48" i="35" s="1"/>
  <c r="O46" i="36" s="1"/>
  <c r="CC48" i="35"/>
  <c r="CD48" i="35" s="1"/>
  <c r="N46" i="36" s="1"/>
  <c r="BX48" i="35"/>
  <c r="BS48" i="35"/>
  <c r="M46" i="36" s="1"/>
  <c r="BN48" i="35"/>
  <c r="L46" i="36" s="1"/>
  <c r="BD48" i="35"/>
  <c r="K46" i="36" s="1"/>
  <c r="BC48" i="35"/>
  <c r="AX48" i="35"/>
  <c r="AS48" i="35"/>
  <c r="J46" i="36" s="1"/>
  <c r="AN48" i="35"/>
  <c r="I46" i="36" s="1"/>
  <c r="AI48" i="35"/>
  <c r="H46" i="36" s="1"/>
  <c r="AH48" i="35"/>
  <c r="AC48" i="35"/>
  <c r="X48" i="35"/>
  <c r="G46" i="36" s="1"/>
  <c r="W48" i="35"/>
  <c r="R48" i="35"/>
  <c r="M48" i="35"/>
  <c r="F46" i="36" s="1"/>
  <c r="K48" i="35"/>
  <c r="E46" i="36" s="1"/>
  <c r="CN47" i="35"/>
  <c r="CO47" i="35" s="1"/>
  <c r="O45" i="36" s="1"/>
  <c r="CI47" i="35"/>
  <c r="CC47" i="35"/>
  <c r="BX47" i="35"/>
  <c r="CD47" i="35" s="1"/>
  <c r="N45" i="36" s="1"/>
  <c r="BS47" i="35"/>
  <c r="M45" i="36" s="1"/>
  <c r="BN47" i="35"/>
  <c r="BC47" i="35"/>
  <c r="AX47" i="35"/>
  <c r="BD47" i="35" s="1"/>
  <c r="K45" i="36" s="1"/>
  <c r="AS47" i="35"/>
  <c r="J45" i="36" s="1"/>
  <c r="AN47" i="35"/>
  <c r="I45" i="36" s="1"/>
  <c r="AI47" i="35"/>
  <c r="H45" i="36" s="1"/>
  <c r="AH47" i="35"/>
  <c r="AC47" i="35"/>
  <c r="X47" i="35"/>
  <c r="G45" i="36" s="1"/>
  <c r="W47" i="35"/>
  <c r="R47" i="35"/>
  <c r="M47" i="35"/>
  <c r="F45" i="36" s="1"/>
  <c r="K47" i="35"/>
  <c r="E45" i="36" s="1"/>
  <c r="CN46" i="35"/>
  <c r="CI46" i="35"/>
  <c r="CO46" i="35" s="1"/>
  <c r="O44" i="36" s="1"/>
  <c r="CC46" i="35"/>
  <c r="CD46" i="35" s="1"/>
  <c r="N44" i="36" s="1"/>
  <c r="BX46" i="35"/>
  <c r="BS46" i="35"/>
  <c r="M44" i="36" s="1"/>
  <c r="BN46" i="35"/>
  <c r="L44" i="36" s="1"/>
  <c r="BC46" i="35"/>
  <c r="AX46" i="35"/>
  <c r="BD46" i="35" s="1"/>
  <c r="K44" i="36" s="1"/>
  <c r="AS46" i="35"/>
  <c r="J44" i="36" s="1"/>
  <c r="AN46" i="35"/>
  <c r="I44" i="36" s="1"/>
  <c r="AI46" i="35"/>
  <c r="H44" i="36" s="1"/>
  <c r="AH46" i="35"/>
  <c r="AC46" i="35"/>
  <c r="X46" i="35"/>
  <c r="G44" i="36" s="1"/>
  <c r="W46" i="35"/>
  <c r="R46" i="35"/>
  <c r="M46" i="35"/>
  <c r="F44" i="36" s="1"/>
  <c r="K46" i="35"/>
  <c r="E44" i="36" s="1"/>
  <c r="CN45" i="35"/>
  <c r="CI45" i="35"/>
  <c r="CO45" i="35" s="1"/>
  <c r="O43" i="36" s="1"/>
  <c r="CC45" i="35"/>
  <c r="BX45" i="35"/>
  <c r="CD45" i="35" s="1"/>
  <c r="N43" i="36" s="1"/>
  <c r="BS45" i="35"/>
  <c r="M43" i="36" s="1"/>
  <c r="BN45" i="35"/>
  <c r="L43" i="36" s="1"/>
  <c r="BC45" i="35"/>
  <c r="AX45" i="35"/>
  <c r="BD45" i="35" s="1"/>
  <c r="K43" i="36" s="1"/>
  <c r="AS45" i="35"/>
  <c r="AN45" i="35"/>
  <c r="I43" i="36" s="1"/>
  <c r="AI45" i="35"/>
  <c r="AH45" i="35"/>
  <c r="AC45" i="35"/>
  <c r="X45" i="35"/>
  <c r="G43" i="36" s="1"/>
  <c r="W45" i="35"/>
  <c r="R45" i="35"/>
  <c r="M45" i="35"/>
  <c r="F43" i="36" s="1"/>
  <c r="K45" i="35"/>
  <c r="E43" i="36" s="1"/>
  <c r="CN44" i="35"/>
  <c r="CO44" i="35" s="1"/>
  <c r="O42" i="36" s="1"/>
  <c r="CI44" i="35"/>
  <c r="CC44" i="35"/>
  <c r="BX44" i="35"/>
  <c r="CD44" i="35" s="1"/>
  <c r="N42" i="36" s="1"/>
  <c r="BS44" i="35"/>
  <c r="M42" i="36" s="1"/>
  <c r="BN44" i="35"/>
  <c r="L42" i="36" s="1"/>
  <c r="BD44" i="35"/>
  <c r="K42" i="36" s="1"/>
  <c r="BC44" i="35"/>
  <c r="AX44" i="35"/>
  <c r="AS44" i="35"/>
  <c r="J42" i="36" s="1"/>
  <c r="AN44" i="35"/>
  <c r="I42" i="36" s="1"/>
  <c r="AI44" i="35"/>
  <c r="H42" i="36" s="1"/>
  <c r="AH44" i="35"/>
  <c r="AC44" i="35"/>
  <c r="X44" i="35"/>
  <c r="G42" i="36" s="1"/>
  <c r="W44" i="35"/>
  <c r="R44" i="35"/>
  <c r="M44" i="35"/>
  <c r="F42" i="36" s="1"/>
  <c r="K44" i="35"/>
  <c r="E42" i="36" s="1"/>
  <c r="CN43" i="35"/>
  <c r="CO43" i="35" s="1"/>
  <c r="O41" i="36" s="1"/>
  <c r="CI43" i="35"/>
  <c r="CC43" i="35"/>
  <c r="CD43" i="35" s="1"/>
  <c r="N41" i="36" s="1"/>
  <c r="BX43" i="35"/>
  <c r="BS43" i="35"/>
  <c r="M41" i="36" s="1"/>
  <c r="BN43" i="35"/>
  <c r="L41" i="36" s="1"/>
  <c r="BC43" i="35"/>
  <c r="AX43" i="35"/>
  <c r="BD43" i="35" s="1"/>
  <c r="K41" i="36" s="1"/>
  <c r="AS43" i="35"/>
  <c r="J41" i="36" s="1"/>
  <c r="AN43" i="35"/>
  <c r="I41" i="36" s="1"/>
  <c r="AI43" i="35"/>
  <c r="AH43" i="35"/>
  <c r="AC43" i="35"/>
  <c r="X43" i="35"/>
  <c r="G41" i="36" s="1"/>
  <c r="W43" i="35"/>
  <c r="R43" i="35"/>
  <c r="M43" i="35"/>
  <c r="K43" i="35"/>
  <c r="E41" i="36" s="1"/>
  <c r="CN42" i="35"/>
  <c r="CI42" i="35"/>
  <c r="CO42" i="35" s="1"/>
  <c r="O40" i="36" s="1"/>
  <c r="CC42" i="35"/>
  <c r="CD42" i="35" s="1"/>
  <c r="N40" i="36" s="1"/>
  <c r="BX42" i="35"/>
  <c r="BS42" i="35"/>
  <c r="M40" i="36" s="1"/>
  <c r="BN42" i="35"/>
  <c r="L40" i="36" s="1"/>
  <c r="BC42" i="35"/>
  <c r="AX42" i="35"/>
  <c r="BD42" i="35" s="1"/>
  <c r="K40" i="36" s="1"/>
  <c r="AS42" i="35"/>
  <c r="J40" i="36" s="1"/>
  <c r="AN42" i="35"/>
  <c r="I40" i="36" s="1"/>
  <c r="AI42" i="35"/>
  <c r="H40" i="36" s="1"/>
  <c r="AH42" i="35"/>
  <c r="AC42" i="35"/>
  <c r="X42" i="35"/>
  <c r="G40" i="36" s="1"/>
  <c r="W42" i="35"/>
  <c r="R42" i="35"/>
  <c r="M42" i="35"/>
  <c r="F40" i="36" s="1"/>
  <c r="K42" i="35"/>
  <c r="E40" i="36" s="1"/>
  <c r="CN41" i="35"/>
  <c r="CO41" i="35" s="1"/>
  <c r="O39" i="36" s="1"/>
  <c r="CI41" i="35"/>
  <c r="CC41" i="35"/>
  <c r="BX41" i="35"/>
  <c r="CD41" i="35" s="1"/>
  <c r="N39" i="36" s="1"/>
  <c r="BS41" i="35"/>
  <c r="M39" i="36" s="1"/>
  <c r="BN41" i="35"/>
  <c r="L39" i="36" s="1"/>
  <c r="BC41" i="35"/>
  <c r="AX41" i="35"/>
  <c r="BD41" i="35" s="1"/>
  <c r="K39" i="36" s="1"/>
  <c r="AS41" i="35"/>
  <c r="J39" i="36" s="1"/>
  <c r="AN41" i="35"/>
  <c r="I39" i="36" s="1"/>
  <c r="AI41" i="35"/>
  <c r="H39" i="36" s="1"/>
  <c r="AH41" i="35"/>
  <c r="AC41" i="35"/>
  <c r="X41" i="35"/>
  <c r="G39" i="36" s="1"/>
  <c r="W41" i="35"/>
  <c r="R41" i="35"/>
  <c r="M41" i="35"/>
  <c r="K41" i="35"/>
  <c r="E39" i="36" s="1"/>
  <c r="CN40" i="35"/>
  <c r="CO40" i="35" s="1"/>
  <c r="O38" i="36" s="1"/>
  <c r="CI40" i="35"/>
  <c r="CC40" i="35"/>
  <c r="CD40" i="35" s="1"/>
  <c r="N38" i="36" s="1"/>
  <c r="BX40" i="35"/>
  <c r="BS40" i="35"/>
  <c r="M38" i="36" s="1"/>
  <c r="BN40" i="35"/>
  <c r="L38" i="36" s="1"/>
  <c r="BD40" i="35"/>
  <c r="K38" i="36" s="1"/>
  <c r="BC40" i="35"/>
  <c r="AX40" i="35"/>
  <c r="AS40" i="35"/>
  <c r="J38" i="36" s="1"/>
  <c r="AN40" i="35"/>
  <c r="I38" i="36" s="1"/>
  <c r="AI40" i="35"/>
  <c r="H38" i="36" s="1"/>
  <c r="AH40" i="35"/>
  <c r="AC40" i="35"/>
  <c r="X40" i="35"/>
  <c r="G38" i="36" s="1"/>
  <c r="W40" i="35"/>
  <c r="R40" i="35"/>
  <c r="M40" i="35"/>
  <c r="F38" i="36" s="1"/>
  <c r="K40" i="35"/>
  <c r="E38" i="36" s="1"/>
  <c r="CN39" i="35"/>
  <c r="CO39" i="35" s="1"/>
  <c r="O37" i="36" s="1"/>
  <c r="CI39" i="35"/>
  <c r="CC39" i="35"/>
  <c r="CD39" i="35" s="1"/>
  <c r="N37" i="36" s="1"/>
  <c r="BX39" i="35"/>
  <c r="BS39" i="35"/>
  <c r="M37" i="36" s="1"/>
  <c r="BN39" i="35"/>
  <c r="L37" i="36" s="1"/>
  <c r="BC39" i="35"/>
  <c r="AX39" i="35"/>
  <c r="BD39" i="35" s="1"/>
  <c r="K37" i="36" s="1"/>
  <c r="AS39" i="35"/>
  <c r="J37" i="36" s="1"/>
  <c r="AN39" i="35"/>
  <c r="I37" i="36" s="1"/>
  <c r="AI39" i="35"/>
  <c r="H37" i="36" s="1"/>
  <c r="AH39" i="35"/>
  <c r="AC39" i="35"/>
  <c r="X39" i="35"/>
  <c r="G37" i="36" s="1"/>
  <c r="W39" i="35"/>
  <c r="R39" i="35"/>
  <c r="M39" i="35"/>
  <c r="F37" i="36" s="1"/>
  <c r="K39" i="35"/>
  <c r="E37" i="36" s="1"/>
  <c r="CN38" i="35"/>
  <c r="CI38" i="35"/>
  <c r="CO38" i="35" s="1"/>
  <c r="O36" i="36" s="1"/>
  <c r="CC38" i="35"/>
  <c r="CD38" i="35" s="1"/>
  <c r="N36" i="36" s="1"/>
  <c r="BX38" i="35"/>
  <c r="BS38" i="35"/>
  <c r="BN38" i="35"/>
  <c r="L36" i="36" s="1"/>
  <c r="BC38" i="35"/>
  <c r="AX38" i="35"/>
  <c r="BD38" i="35" s="1"/>
  <c r="K36" i="36" s="1"/>
  <c r="AS38" i="35"/>
  <c r="J36" i="36" s="1"/>
  <c r="AN38" i="35"/>
  <c r="I36" i="36" s="1"/>
  <c r="AI38" i="35"/>
  <c r="H36" i="36" s="1"/>
  <c r="AH38" i="35"/>
  <c r="AC38" i="35"/>
  <c r="X38" i="35"/>
  <c r="G36" i="36" s="1"/>
  <c r="W38" i="35"/>
  <c r="R38" i="35"/>
  <c r="M38" i="35"/>
  <c r="F36" i="36" s="1"/>
  <c r="K38" i="35"/>
  <c r="E36" i="36" s="1"/>
  <c r="CN37" i="35"/>
  <c r="CO37" i="35" s="1"/>
  <c r="O35" i="36" s="1"/>
  <c r="CI37" i="35"/>
  <c r="CC37" i="35"/>
  <c r="BX37" i="35"/>
  <c r="CD37" i="35" s="1"/>
  <c r="N35" i="36" s="1"/>
  <c r="BS37" i="35"/>
  <c r="M35" i="36" s="1"/>
  <c r="BN37" i="35"/>
  <c r="L35" i="36" s="1"/>
  <c r="BC37" i="35"/>
  <c r="AX37" i="35"/>
  <c r="BD37" i="35" s="1"/>
  <c r="K35" i="36" s="1"/>
  <c r="AS37" i="35"/>
  <c r="J35" i="36" s="1"/>
  <c r="AN37" i="35"/>
  <c r="I35" i="36" s="1"/>
  <c r="AI37" i="35"/>
  <c r="H35" i="36" s="1"/>
  <c r="AH37" i="35"/>
  <c r="AC37" i="35"/>
  <c r="X37" i="35"/>
  <c r="G35" i="36" s="1"/>
  <c r="W37" i="35"/>
  <c r="R37" i="35"/>
  <c r="M37" i="35"/>
  <c r="F35" i="36" s="1"/>
  <c r="K37" i="35"/>
  <c r="E35" i="36" s="1"/>
  <c r="CN36" i="35"/>
  <c r="CI36" i="35"/>
  <c r="CO36" i="35" s="1"/>
  <c r="O34" i="36" s="1"/>
  <c r="CC36" i="35"/>
  <c r="CD36" i="35" s="1"/>
  <c r="N34" i="36" s="1"/>
  <c r="BX36" i="35"/>
  <c r="BS36" i="35"/>
  <c r="BN36" i="35"/>
  <c r="L34" i="36" s="1"/>
  <c r="BD36" i="35"/>
  <c r="K34" i="36" s="1"/>
  <c r="BC36" i="35"/>
  <c r="AX36" i="35"/>
  <c r="AS36" i="35"/>
  <c r="J34" i="36" s="1"/>
  <c r="AN36" i="35"/>
  <c r="I34" i="36" s="1"/>
  <c r="AI36" i="35"/>
  <c r="H34" i="36" s="1"/>
  <c r="AH36" i="35"/>
  <c r="AC36" i="35"/>
  <c r="X36" i="35"/>
  <c r="G34" i="36" s="1"/>
  <c r="W36" i="35"/>
  <c r="R36" i="35"/>
  <c r="M36" i="35"/>
  <c r="F34" i="36" s="1"/>
  <c r="K36" i="35"/>
  <c r="E34" i="36" s="1"/>
  <c r="CN35" i="35"/>
  <c r="CO35" i="35" s="1"/>
  <c r="O33" i="36" s="1"/>
  <c r="CI35" i="35"/>
  <c r="CC35" i="35"/>
  <c r="CD35" i="35" s="1"/>
  <c r="N33" i="36" s="1"/>
  <c r="BX35" i="35"/>
  <c r="BS35" i="35"/>
  <c r="M33" i="36" s="1"/>
  <c r="BN35" i="35"/>
  <c r="L33" i="36" s="1"/>
  <c r="BC35" i="35"/>
  <c r="AX35" i="35"/>
  <c r="BD35" i="35" s="1"/>
  <c r="K33" i="36" s="1"/>
  <c r="AS35" i="35"/>
  <c r="J33" i="36" s="1"/>
  <c r="AN35" i="35"/>
  <c r="I33" i="36" s="1"/>
  <c r="AI35" i="35"/>
  <c r="H33" i="36" s="1"/>
  <c r="AH35" i="35"/>
  <c r="AC35" i="35"/>
  <c r="X35" i="35"/>
  <c r="G33" i="36" s="1"/>
  <c r="W35" i="35"/>
  <c r="R35" i="35"/>
  <c r="M35" i="35"/>
  <c r="F33" i="36" s="1"/>
  <c r="K35" i="35"/>
  <c r="E33" i="36" s="1"/>
  <c r="CN34" i="35"/>
  <c r="CI34" i="35"/>
  <c r="CC34" i="35"/>
  <c r="CD34" i="35" s="1"/>
  <c r="N32" i="36" s="1"/>
  <c r="BX34" i="35"/>
  <c r="BS34" i="35"/>
  <c r="M32" i="36" s="1"/>
  <c r="BN34" i="35"/>
  <c r="L32" i="36" s="1"/>
  <c r="BC34" i="35"/>
  <c r="AX34" i="35"/>
  <c r="BD34" i="35" s="1"/>
  <c r="K32" i="36" s="1"/>
  <c r="AS34" i="35"/>
  <c r="J32" i="36" s="1"/>
  <c r="AN34" i="35"/>
  <c r="AI34" i="35"/>
  <c r="H32" i="36" s="1"/>
  <c r="AH34" i="35"/>
  <c r="AC34" i="35"/>
  <c r="W34" i="35"/>
  <c r="R34" i="35"/>
  <c r="X34" i="35" s="1"/>
  <c r="G32" i="36" s="1"/>
  <c r="M34" i="35"/>
  <c r="F32" i="36" s="1"/>
  <c r="K34" i="35"/>
  <c r="E32" i="36" s="1"/>
  <c r="CN33" i="35"/>
  <c r="CO33" i="35" s="1"/>
  <c r="O31" i="36" s="1"/>
  <c r="CI33" i="35"/>
  <c r="CC33" i="35"/>
  <c r="BX33" i="35"/>
  <c r="BS33" i="35"/>
  <c r="M31" i="36" s="1"/>
  <c r="BN33" i="35"/>
  <c r="L31" i="36" s="1"/>
  <c r="BC33" i="35"/>
  <c r="AX33" i="35"/>
  <c r="BD33" i="35" s="1"/>
  <c r="K31" i="36" s="1"/>
  <c r="AS33" i="35"/>
  <c r="J31" i="36" s="1"/>
  <c r="AN33" i="35"/>
  <c r="I31" i="36" s="1"/>
  <c r="AI33" i="35"/>
  <c r="H31" i="36" s="1"/>
  <c r="AH33" i="35"/>
  <c r="AC33" i="35"/>
  <c r="X33" i="35"/>
  <c r="G31" i="36" s="1"/>
  <c r="W33" i="35"/>
  <c r="R33" i="35"/>
  <c r="M33" i="35"/>
  <c r="F31" i="36" s="1"/>
  <c r="K33" i="35"/>
  <c r="E31" i="36" s="1"/>
  <c r="CN32" i="35"/>
  <c r="CO32" i="35" s="1"/>
  <c r="O30" i="36" s="1"/>
  <c r="CI32" i="35"/>
  <c r="CC32" i="35"/>
  <c r="CD32" i="35" s="1"/>
  <c r="N30" i="36" s="1"/>
  <c r="BX32" i="35"/>
  <c r="BS32" i="35"/>
  <c r="M30" i="36" s="1"/>
  <c r="BN32" i="35"/>
  <c r="L30" i="36" s="1"/>
  <c r="BD32" i="35"/>
  <c r="K30" i="36" s="1"/>
  <c r="BC32" i="35"/>
  <c r="AX32" i="35"/>
  <c r="AS32" i="35"/>
  <c r="J30" i="36" s="1"/>
  <c r="AN32" i="35"/>
  <c r="AI32" i="35"/>
  <c r="H30" i="36" s="1"/>
  <c r="AH32" i="35"/>
  <c r="AC32" i="35"/>
  <c r="X32" i="35"/>
  <c r="W32" i="35"/>
  <c r="R32" i="35"/>
  <c r="M32" i="35"/>
  <c r="F30" i="36" s="1"/>
  <c r="K32" i="35"/>
  <c r="E30" i="36" s="1"/>
  <c r="CN31" i="35"/>
  <c r="CO31" i="35" s="1"/>
  <c r="O29" i="36" s="1"/>
  <c r="CI31" i="35"/>
  <c r="CC31" i="35"/>
  <c r="CD31" i="35" s="1"/>
  <c r="N29" i="36" s="1"/>
  <c r="BX31" i="35"/>
  <c r="BS31" i="35"/>
  <c r="M29" i="36" s="1"/>
  <c r="BN31" i="35"/>
  <c r="L29" i="36" s="1"/>
  <c r="BC31" i="35"/>
  <c r="AX31" i="35"/>
  <c r="BD31" i="35" s="1"/>
  <c r="K29" i="36" s="1"/>
  <c r="AS31" i="35"/>
  <c r="J29" i="36" s="1"/>
  <c r="AN31" i="35"/>
  <c r="I29" i="36" s="1"/>
  <c r="AH31" i="35"/>
  <c r="AC31" i="35"/>
  <c r="AI31" i="35" s="1"/>
  <c r="H29" i="36" s="1"/>
  <c r="X31" i="35"/>
  <c r="G29" i="36" s="1"/>
  <c r="W31" i="35"/>
  <c r="R31" i="35"/>
  <c r="M31" i="35"/>
  <c r="F29" i="36" s="1"/>
  <c r="K31" i="35"/>
  <c r="E29" i="36" s="1"/>
  <c r="CN30" i="35"/>
  <c r="CI30" i="35"/>
  <c r="CO30" i="35" s="1"/>
  <c r="O28" i="36" s="1"/>
  <c r="CC30" i="35"/>
  <c r="CD30" i="35" s="1"/>
  <c r="N28" i="36" s="1"/>
  <c r="BX30" i="35"/>
  <c r="BS30" i="35"/>
  <c r="M28" i="36" s="1"/>
  <c r="BN30" i="35"/>
  <c r="L28" i="36" s="1"/>
  <c r="BC30" i="35"/>
  <c r="AX30" i="35"/>
  <c r="BD30" i="35" s="1"/>
  <c r="K28" i="36" s="1"/>
  <c r="AS30" i="35"/>
  <c r="J28" i="36" s="1"/>
  <c r="AN30" i="35"/>
  <c r="I28" i="36" s="1"/>
  <c r="AI30" i="35"/>
  <c r="H28" i="36" s="1"/>
  <c r="AH30" i="35"/>
  <c r="AC30" i="35"/>
  <c r="W30" i="35"/>
  <c r="R30" i="35"/>
  <c r="X30" i="35" s="1"/>
  <c r="G28" i="36" s="1"/>
  <c r="M30" i="35"/>
  <c r="F28" i="36" s="1"/>
  <c r="K30" i="35"/>
  <c r="CN29" i="35"/>
  <c r="CO29" i="35" s="1"/>
  <c r="O27" i="36" s="1"/>
  <c r="CI29" i="35"/>
  <c r="CC29" i="35"/>
  <c r="BX29" i="35"/>
  <c r="CD29" i="35" s="1"/>
  <c r="N27" i="36" s="1"/>
  <c r="BS29" i="35"/>
  <c r="M27" i="36" s="1"/>
  <c r="BN29" i="35"/>
  <c r="L27" i="36" s="1"/>
  <c r="BC29" i="35"/>
  <c r="AX29" i="35"/>
  <c r="BD29" i="35" s="1"/>
  <c r="K27" i="36" s="1"/>
  <c r="AS29" i="35"/>
  <c r="J27" i="36" s="1"/>
  <c r="AN29" i="35"/>
  <c r="I27" i="36" s="1"/>
  <c r="AI29" i="35"/>
  <c r="H27" i="36" s="1"/>
  <c r="AH29" i="35"/>
  <c r="AC29" i="35"/>
  <c r="X29" i="35"/>
  <c r="G27" i="36" s="1"/>
  <c r="W29" i="35"/>
  <c r="R29" i="35"/>
  <c r="M29" i="35"/>
  <c r="F27" i="36" s="1"/>
  <c r="K29" i="35"/>
  <c r="E27" i="36" s="1"/>
  <c r="CN28" i="35"/>
  <c r="CO28" i="35" s="1"/>
  <c r="O26" i="36" s="1"/>
  <c r="CI28" i="35"/>
  <c r="CC28" i="35"/>
  <c r="CD28" i="35" s="1"/>
  <c r="N26" i="36" s="1"/>
  <c r="BX28" i="35"/>
  <c r="BS28" i="35"/>
  <c r="M26" i="36" s="1"/>
  <c r="BN28" i="35"/>
  <c r="L26" i="36" s="1"/>
  <c r="BD28" i="35"/>
  <c r="K26" i="36" s="1"/>
  <c r="BC28" i="35"/>
  <c r="AX28" i="35"/>
  <c r="AS28" i="35"/>
  <c r="J26" i="36" s="1"/>
  <c r="AN28" i="35"/>
  <c r="I26" i="36" s="1"/>
  <c r="AI28" i="35"/>
  <c r="H26" i="36" s="1"/>
  <c r="AH28" i="35"/>
  <c r="AC28" i="35"/>
  <c r="X28" i="35"/>
  <c r="G26" i="36" s="1"/>
  <c r="W28" i="35"/>
  <c r="R28" i="35"/>
  <c r="M28" i="35"/>
  <c r="F26" i="36" s="1"/>
  <c r="K28" i="35"/>
  <c r="E26" i="36" s="1"/>
  <c r="CN27" i="35"/>
  <c r="CO27" i="35" s="1"/>
  <c r="O25" i="36" s="1"/>
  <c r="CI27" i="35"/>
  <c r="CC27" i="35"/>
  <c r="CD27" i="35" s="1"/>
  <c r="N25" i="36" s="1"/>
  <c r="BX27" i="35"/>
  <c r="BS27" i="35"/>
  <c r="M25" i="36" s="1"/>
  <c r="BN27" i="35"/>
  <c r="L25" i="36" s="1"/>
  <c r="BC27" i="35"/>
  <c r="AX27" i="35"/>
  <c r="BD27" i="35" s="1"/>
  <c r="K25" i="36" s="1"/>
  <c r="AS27" i="35"/>
  <c r="J25" i="36" s="1"/>
  <c r="AN27" i="35"/>
  <c r="I25" i="36" s="1"/>
  <c r="AH27" i="35"/>
  <c r="AC27" i="35"/>
  <c r="AI27" i="35" s="1"/>
  <c r="H25" i="36" s="1"/>
  <c r="X27" i="35"/>
  <c r="G25" i="36" s="1"/>
  <c r="W27" i="35"/>
  <c r="R27" i="35"/>
  <c r="M27" i="35"/>
  <c r="F25" i="36" s="1"/>
  <c r="K27" i="35"/>
  <c r="E25" i="36" s="1"/>
  <c r="CN26" i="35"/>
  <c r="CI26" i="35"/>
  <c r="CC26" i="35"/>
  <c r="CD26" i="35" s="1"/>
  <c r="N24" i="36" s="1"/>
  <c r="BX26" i="35"/>
  <c r="BS26" i="35"/>
  <c r="M24" i="36" s="1"/>
  <c r="BN26" i="35"/>
  <c r="L24" i="36" s="1"/>
  <c r="BC26" i="35"/>
  <c r="AX26" i="35"/>
  <c r="BD26" i="35" s="1"/>
  <c r="K24" i="36" s="1"/>
  <c r="AS26" i="35"/>
  <c r="J24" i="36" s="1"/>
  <c r="AN26" i="35"/>
  <c r="I24" i="36" s="1"/>
  <c r="AH26" i="35"/>
  <c r="AI26" i="35" s="1"/>
  <c r="H24" i="36" s="1"/>
  <c r="AC26" i="35"/>
  <c r="W26" i="35"/>
  <c r="R26" i="35"/>
  <c r="X26" i="35" s="1"/>
  <c r="G24" i="36" s="1"/>
  <c r="M26" i="35"/>
  <c r="F24" i="36" s="1"/>
  <c r="K26" i="35"/>
  <c r="E24" i="36" s="1"/>
  <c r="CN25" i="35"/>
  <c r="CO25" i="35" s="1"/>
  <c r="O23" i="36" s="1"/>
  <c r="CI25" i="35"/>
  <c r="CC25" i="35"/>
  <c r="BX25" i="35"/>
  <c r="BS25" i="35"/>
  <c r="M23" i="36" s="1"/>
  <c r="BN25" i="35"/>
  <c r="BC25" i="35"/>
  <c r="AX25" i="35"/>
  <c r="BD25" i="35" s="1"/>
  <c r="K23" i="36" s="1"/>
  <c r="AS25" i="35"/>
  <c r="J23" i="36" s="1"/>
  <c r="AN25" i="35"/>
  <c r="I23" i="36" s="1"/>
  <c r="AI25" i="35"/>
  <c r="H23" i="36" s="1"/>
  <c r="AH25" i="35"/>
  <c r="AC25" i="35"/>
  <c r="X25" i="35"/>
  <c r="G23" i="36" s="1"/>
  <c r="W25" i="35"/>
  <c r="R25" i="35"/>
  <c r="M25" i="35"/>
  <c r="F23" i="36" s="1"/>
  <c r="K25" i="35"/>
  <c r="E23" i="36" s="1"/>
  <c r="CN24" i="35"/>
  <c r="CO24" i="35" s="1"/>
  <c r="O22" i="36" s="1"/>
  <c r="CI24" i="35"/>
  <c r="CC24" i="35"/>
  <c r="CD24" i="35" s="1"/>
  <c r="N22" i="36" s="1"/>
  <c r="BX24" i="35"/>
  <c r="BS24" i="35"/>
  <c r="M22" i="36" s="1"/>
  <c r="BN24" i="35"/>
  <c r="L22" i="36" s="1"/>
  <c r="BD24" i="35"/>
  <c r="K22" i="36" s="1"/>
  <c r="BC24" i="35"/>
  <c r="AX24" i="35"/>
  <c r="AS24" i="35"/>
  <c r="J22" i="36" s="1"/>
  <c r="AN24" i="35"/>
  <c r="I22" i="36" s="1"/>
  <c r="AI24" i="35"/>
  <c r="H22" i="36" s="1"/>
  <c r="AH24" i="35"/>
  <c r="AC24" i="35"/>
  <c r="X24" i="35"/>
  <c r="G22" i="36" s="1"/>
  <c r="W24" i="35"/>
  <c r="R24" i="35"/>
  <c r="M24" i="35"/>
  <c r="F22" i="36" s="1"/>
  <c r="K24" i="35"/>
  <c r="E22" i="36" s="1"/>
  <c r="CN23" i="35"/>
  <c r="CO23" i="35" s="1"/>
  <c r="O21" i="36" s="1"/>
  <c r="CI23" i="35"/>
  <c r="CC23" i="35"/>
  <c r="CD23" i="35" s="1"/>
  <c r="N21" i="36" s="1"/>
  <c r="BX23" i="35"/>
  <c r="BS23" i="35"/>
  <c r="M21" i="36" s="1"/>
  <c r="BN23" i="35"/>
  <c r="BC23" i="35"/>
  <c r="AX23" i="35"/>
  <c r="BD23" i="35" s="1"/>
  <c r="K21" i="36" s="1"/>
  <c r="AS23" i="35"/>
  <c r="J21" i="36" s="1"/>
  <c r="AN23" i="35"/>
  <c r="I21" i="36" s="1"/>
  <c r="AH23" i="35"/>
  <c r="AC23" i="35"/>
  <c r="AI23" i="35" s="1"/>
  <c r="H21" i="36" s="1"/>
  <c r="X23" i="35"/>
  <c r="G21" i="36" s="1"/>
  <c r="W23" i="35"/>
  <c r="R23" i="35"/>
  <c r="M23" i="35"/>
  <c r="F21" i="36" s="1"/>
  <c r="K23" i="35"/>
  <c r="E21" i="36" s="1"/>
  <c r="CN22" i="35"/>
  <c r="CI22" i="35"/>
  <c r="CO22" i="35" s="1"/>
  <c r="O20" i="36" s="1"/>
  <c r="CC22" i="35"/>
  <c r="CD22" i="35" s="1"/>
  <c r="N20" i="36" s="1"/>
  <c r="BX22" i="35"/>
  <c r="BS22" i="35"/>
  <c r="M20" i="36" s="1"/>
  <c r="BN22" i="35"/>
  <c r="L20" i="36" s="1"/>
  <c r="BC22" i="35"/>
  <c r="AX22" i="35"/>
  <c r="BD22" i="35" s="1"/>
  <c r="K20" i="36" s="1"/>
  <c r="AS22" i="35"/>
  <c r="J20" i="36" s="1"/>
  <c r="AN22" i="35"/>
  <c r="I20" i="36" s="1"/>
  <c r="AI22" i="35"/>
  <c r="H20" i="36" s="1"/>
  <c r="AH22" i="35"/>
  <c r="AC22" i="35"/>
  <c r="W22" i="35"/>
  <c r="R22" i="35"/>
  <c r="X22" i="35" s="1"/>
  <c r="G20" i="36" s="1"/>
  <c r="M22" i="35"/>
  <c r="F20" i="36" s="1"/>
  <c r="K22" i="35"/>
  <c r="E20" i="36" s="1"/>
  <c r="CN21" i="35"/>
  <c r="CI21" i="35"/>
  <c r="CO21" i="35" s="1"/>
  <c r="O19" i="36" s="1"/>
  <c r="CC21" i="35"/>
  <c r="BX21" i="35"/>
  <c r="CD21" i="35" s="1"/>
  <c r="N19" i="36" s="1"/>
  <c r="BS21" i="35"/>
  <c r="M19" i="36" s="1"/>
  <c r="BN21" i="35"/>
  <c r="L19" i="36" s="1"/>
  <c r="BC21" i="35"/>
  <c r="AX21" i="35"/>
  <c r="BD21" i="35" s="1"/>
  <c r="K19" i="36" s="1"/>
  <c r="AS21" i="35"/>
  <c r="AN21" i="35"/>
  <c r="I19" i="36" s="1"/>
  <c r="AI21" i="35"/>
  <c r="AH21" i="35"/>
  <c r="AC21" i="35"/>
  <c r="X21" i="35"/>
  <c r="G19" i="36" s="1"/>
  <c r="W21" i="35"/>
  <c r="R21" i="35"/>
  <c r="M21" i="35"/>
  <c r="F19" i="36" s="1"/>
  <c r="K21" i="35"/>
  <c r="E19" i="36" s="1"/>
  <c r="CN20" i="35"/>
  <c r="CO20" i="35" s="1"/>
  <c r="O18" i="36" s="1"/>
  <c r="CI20" i="35"/>
  <c r="CC20" i="35"/>
  <c r="CD20" i="35" s="1"/>
  <c r="N18" i="36" s="1"/>
  <c r="BX20" i="35"/>
  <c r="BS20" i="35"/>
  <c r="M18" i="36" s="1"/>
  <c r="BN20" i="35"/>
  <c r="L18" i="36" s="1"/>
  <c r="BD20" i="35"/>
  <c r="K18" i="36" s="1"/>
  <c r="BC20" i="35"/>
  <c r="AX20" i="35"/>
  <c r="AS20" i="35"/>
  <c r="J18" i="36" s="1"/>
  <c r="AN20" i="35"/>
  <c r="I18" i="36" s="1"/>
  <c r="AI20" i="35"/>
  <c r="H18" i="36" s="1"/>
  <c r="AH20" i="35"/>
  <c r="AC20" i="35"/>
  <c r="X20" i="35"/>
  <c r="G18" i="36" s="1"/>
  <c r="W20" i="35"/>
  <c r="R20" i="35"/>
  <c r="M20" i="35"/>
  <c r="F18" i="36" s="1"/>
  <c r="K20" i="35"/>
  <c r="E18" i="36" s="1"/>
  <c r="CN19" i="35"/>
  <c r="CO19" i="35" s="1"/>
  <c r="O17" i="36" s="1"/>
  <c r="CI19" i="35"/>
  <c r="CC19" i="35"/>
  <c r="CD19" i="35" s="1"/>
  <c r="N17" i="36" s="1"/>
  <c r="BX19" i="35"/>
  <c r="BS19" i="35"/>
  <c r="M17" i="36" s="1"/>
  <c r="BN19" i="35"/>
  <c r="L17" i="36" s="1"/>
  <c r="BC19" i="35"/>
  <c r="AX19" i="35"/>
  <c r="BD19" i="35" s="1"/>
  <c r="K17" i="36" s="1"/>
  <c r="AS19" i="35"/>
  <c r="J17" i="36" s="1"/>
  <c r="AN19" i="35"/>
  <c r="I17" i="36" s="1"/>
  <c r="AH19" i="35"/>
  <c r="AC19" i="35"/>
  <c r="AI19" i="35" s="1"/>
  <c r="H17" i="36" s="1"/>
  <c r="X19" i="35"/>
  <c r="G17" i="36" s="1"/>
  <c r="W19" i="35"/>
  <c r="R19" i="35"/>
  <c r="M19" i="35"/>
  <c r="K19" i="35"/>
  <c r="E17" i="36" s="1"/>
  <c r="CN18" i="35"/>
  <c r="CI18" i="35"/>
  <c r="CO18" i="35" s="1"/>
  <c r="O16" i="36" s="1"/>
  <c r="CC18" i="35"/>
  <c r="CD18" i="35" s="1"/>
  <c r="N16" i="36" s="1"/>
  <c r="BX18" i="35"/>
  <c r="BS18" i="35"/>
  <c r="M16" i="36" s="1"/>
  <c r="BN18" i="35"/>
  <c r="L16" i="36" s="1"/>
  <c r="BC18" i="35"/>
  <c r="AX18" i="35"/>
  <c r="BD18" i="35" s="1"/>
  <c r="K16" i="36" s="1"/>
  <c r="AS18" i="35"/>
  <c r="J16" i="36" s="1"/>
  <c r="AN18" i="35"/>
  <c r="I16" i="36" s="1"/>
  <c r="AH18" i="35"/>
  <c r="AI18" i="35" s="1"/>
  <c r="H16" i="36" s="1"/>
  <c r="AC18" i="35"/>
  <c r="W18" i="35"/>
  <c r="R18" i="35"/>
  <c r="X18" i="35" s="1"/>
  <c r="G16" i="36" s="1"/>
  <c r="M18" i="35"/>
  <c r="F16" i="36" s="1"/>
  <c r="K18" i="35"/>
  <c r="E16" i="36" s="1"/>
  <c r="CN17" i="35"/>
  <c r="CO17" i="35" s="1"/>
  <c r="O15" i="36" s="1"/>
  <c r="CI17" i="35"/>
  <c r="CC17" i="35"/>
  <c r="BX17" i="35"/>
  <c r="CD17" i="35" s="1"/>
  <c r="N15" i="36" s="1"/>
  <c r="BS17" i="35"/>
  <c r="M15" i="36" s="1"/>
  <c r="BN17" i="35"/>
  <c r="L15" i="36" s="1"/>
  <c r="BC17" i="35"/>
  <c r="AX17" i="35"/>
  <c r="BD17" i="35" s="1"/>
  <c r="K15" i="36" s="1"/>
  <c r="AS17" i="35"/>
  <c r="J15" i="36" s="1"/>
  <c r="AN17" i="35"/>
  <c r="I15" i="36" s="1"/>
  <c r="AI17" i="35"/>
  <c r="H15" i="36" s="1"/>
  <c r="AH17" i="35"/>
  <c r="AC17" i="35"/>
  <c r="X17" i="35"/>
  <c r="G15" i="36" s="1"/>
  <c r="W17" i="35"/>
  <c r="R17" i="35"/>
  <c r="M17" i="35"/>
  <c r="K17" i="35"/>
  <c r="E15" i="36" s="1"/>
  <c r="CN16" i="35"/>
  <c r="CO16" i="35" s="1"/>
  <c r="O14" i="36" s="1"/>
  <c r="CI16" i="35"/>
  <c r="CC16" i="35"/>
  <c r="CD16" i="35" s="1"/>
  <c r="N14" i="36" s="1"/>
  <c r="BX16" i="35"/>
  <c r="BS16" i="35"/>
  <c r="M14" i="36" s="1"/>
  <c r="BN16" i="35"/>
  <c r="L14" i="36" s="1"/>
  <c r="BD16" i="35"/>
  <c r="K14" i="36" s="1"/>
  <c r="BC16" i="35"/>
  <c r="AX16" i="35"/>
  <c r="AS16" i="35"/>
  <c r="J14" i="36" s="1"/>
  <c r="AN16" i="35"/>
  <c r="I14" i="36" s="1"/>
  <c r="AI16" i="35"/>
  <c r="H14" i="36" s="1"/>
  <c r="AH16" i="35"/>
  <c r="AC16" i="35"/>
  <c r="X16" i="35"/>
  <c r="G14" i="36" s="1"/>
  <c r="W16" i="35"/>
  <c r="R16" i="35"/>
  <c r="M16" i="35"/>
  <c r="F14" i="36" s="1"/>
  <c r="K16" i="35"/>
  <c r="E14" i="36" s="1"/>
  <c r="CN15" i="35"/>
  <c r="CO15" i="35" s="1"/>
  <c r="O13" i="36" s="1"/>
  <c r="CI15" i="35"/>
  <c r="CC15" i="35"/>
  <c r="CD15" i="35" s="1"/>
  <c r="N13" i="36" s="1"/>
  <c r="BX15" i="35"/>
  <c r="BS15" i="35"/>
  <c r="M13" i="36" s="1"/>
  <c r="BN15" i="35"/>
  <c r="L13" i="36" s="1"/>
  <c r="BC15" i="35"/>
  <c r="AX15" i="35"/>
  <c r="BD15" i="35" s="1"/>
  <c r="K13" i="36" s="1"/>
  <c r="AS15" i="35"/>
  <c r="J13" i="36" s="1"/>
  <c r="AN15" i="35"/>
  <c r="I13" i="36" s="1"/>
  <c r="AH15" i="35"/>
  <c r="AC15" i="35"/>
  <c r="AI15" i="35" s="1"/>
  <c r="H13" i="36" s="1"/>
  <c r="X15" i="35"/>
  <c r="G13" i="36" s="1"/>
  <c r="W15" i="35"/>
  <c r="R15" i="35"/>
  <c r="M15" i="35"/>
  <c r="F13" i="36" s="1"/>
  <c r="K15" i="35"/>
  <c r="E13" i="36" s="1"/>
  <c r="CN14" i="35"/>
  <c r="CI14" i="35"/>
  <c r="CC14" i="35"/>
  <c r="CD14" i="35" s="1"/>
  <c r="N12" i="36" s="1"/>
  <c r="BX14" i="35"/>
  <c r="BS14" i="35"/>
  <c r="BN14" i="35"/>
  <c r="L12" i="36" s="1"/>
  <c r="BC14" i="35"/>
  <c r="AX14" i="35"/>
  <c r="BD14" i="35" s="1"/>
  <c r="K12" i="36" s="1"/>
  <c r="AS14" i="35"/>
  <c r="J12" i="36" s="1"/>
  <c r="AN14" i="35"/>
  <c r="I12" i="36" s="1"/>
  <c r="AI14" i="35"/>
  <c r="H12" i="36" s="1"/>
  <c r="AH14" i="35"/>
  <c r="AC14" i="35"/>
  <c r="W14" i="35"/>
  <c r="R14" i="35"/>
  <c r="X14" i="35" s="1"/>
  <c r="G12" i="36" s="1"/>
  <c r="M14" i="35"/>
  <c r="F12" i="36" s="1"/>
  <c r="K14" i="35"/>
  <c r="E12" i="36" s="1"/>
  <c r="CN13" i="35"/>
  <c r="CI13" i="35"/>
  <c r="CO13" i="35" s="1"/>
  <c r="O11" i="36" s="1"/>
  <c r="CC13" i="35"/>
  <c r="BX13" i="35"/>
  <c r="BS13" i="35"/>
  <c r="M11" i="36" s="1"/>
  <c r="BN13" i="35"/>
  <c r="L11" i="36" s="1"/>
  <c r="BC13" i="35"/>
  <c r="AX13" i="35"/>
  <c r="BD13" i="35" s="1"/>
  <c r="K11" i="36" s="1"/>
  <c r="AS13" i="35"/>
  <c r="J11" i="36" s="1"/>
  <c r="AN13" i="35"/>
  <c r="I11" i="36" s="1"/>
  <c r="AI13" i="35"/>
  <c r="H11" i="36" s="1"/>
  <c r="AH13" i="35"/>
  <c r="AC13" i="35"/>
  <c r="X13" i="35"/>
  <c r="G11" i="36" s="1"/>
  <c r="W13" i="35"/>
  <c r="R13" i="35"/>
  <c r="M13" i="35"/>
  <c r="F11" i="36" s="1"/>
  <c r="K13" i="35"/>
  <c r="E11" i="36" s="1"/>
  <c r="CN12" i="35"/>
  <c r="CO12" i="35" s="1"/>
  <c r="O10" i="36" s="1"/>
  <c r="CI12" i="35"/>
  <c r="CC12" i="35"/>
  <c r="BX12" i="35"/>
  <c r="CD12" i="35" s="1"/>
  <c r="N10" i="36" s="1"/>
  <c r="BS12" i="35"/>
  <c r="BN12" i="35"/>
  <c r="L10" i="36" s="1"/>
  <c r="BD12" i="35"/>
  <c r="K10" i="36" s="1"/>
  <c r="BC12" i="35"/>
  <c r="AX12" i="35"/>
  <c r="AS12" i="35"/>
  <c r="J10" i="36" s="1"/>
  <c r="AN12" i="35"/>
  <c r="I10" i="36" s="1"/>
  <c r="AI12" i="35"/>
  <c r="H10" i="36" s="1"/>
  <c r="AH12" i="35"/>
  <c r="AC12" i="35"/>
  <c r="X12" i="35"/>
  <c r="G10" i="36" s="1"/>
  <c r="W12" i="35"/>
  <c r="R12" i="35"/>
  <c r="M12" i="35"/>
  <c r="F10" i="36" s="1"/>
  <c r="K12" i="35"/>
  <c r="E10" i="36" s="1"/>
  <c r="CN11" i="35"/>
  <c r="CO11" i="35" s="1"/>
  <c r="O9" i="36" s="1"/>
  <c r="CI11" i="35"/>
  <c r="CC11" i="35"/>
  <c r="CD11" i="35" s="1"/>
  <c r="N9" i="36" s="1"/>
  <c r="BX11" i="35"/>
  <c r="BS11" i="35"/>
  <c r="M9" i="36" s="1"/>
  <c r="BN11" i="35"/>
  <c r="L9" i="36" s="1"/>
  <c r="BC11" i="35"/>
  <c r="AX11" i="35"/>
  <c r="BD11" i="35" s="1"/>
  <c r="K9" i="36" s="1"/>
  <c r="AS11" i="35"/>
  <c r="J9" i="36" s="1"/>
  <c r="AN11" i="35"/>
  <c r="I9" i="36" s="1"/>
  <c r="AH11" i="35"/>
  <c r="AC11" i="35"/>
  <c r="AI11" i="35" s="1"/>
  <c r="H9" i="36" s="1"/>
  <c r="X11" i="35"/>
  <c r="G9" i="36" s="1"/>
  <c r="W11" i="35"/>
  <c r="R11" i="35"/>
  <c r="M11" i="35"/>
  <c r="F9" i="36" s="1"/>
  <c r="K11" i="35"/>
  <c r="E9" i="36" s="1"/>
  <c r="CN10" i="35"/>
  <c r="CI10" i="35"/>
  <c r="CO10" i="35" s="1"/>
  <c r="O8" i="36" s="1"/>
  <c r="CC10" i="35"/>
  <c r="CD10" i="35" s="1"/>
  <c r="N8" i="36" s="1"/>
  <c r="BX10" i="35"/>
  <c r="BS10" i="35"/>
  <c r="M8" i="36" s="1"/>
  <c r="BN10" i="35"/>
  <c r="L8" i="36" s="1"/>
  <c r="BC10" i="35"/>
  <c r="AX10" i="35"/>
  <c r="BD10" i="35" s="1"/>
  <c r="K8" i="36" s="1"/>
  <c r="AS10" i="35"/>
  <c r="J8" i="36" s="1"/>
  <c r="AN10" i="35"/>
  <c r="AI10" i="35"/>
  <c r="H8" i="36" s="1"/>
  <c r="AH10" i="35"/>
  <c r="AC10" i="35"/>
  <c r="W10" i="35"/>
  <c r="R10" i="35"/>
  <c r="X10" i="35" s="1"/>
  <c r="G8" i="36" s="1"/>
  <c r="M10" i="35"/>
  <c r="F8" i="36" s="1"/>
  <c r="K10" i="35"/>
  <c r="E8" i="36" s="1"/>
  <c r="CN9" i="35"/>
  <c r="CI9" i="35"/>
  <c r="CO9" i="35" s="1"/>
  <c r="O7" i="36" s="1"/>
  <c r="CC9" i="35"/>
  <c r="BX9" i="35"/>
  <c r="CD9" i="35" s="1"/>
  <c r="N7" i="36" s="1"/>
  <c r="BS9" i="35"/>
  <c r="M7" i="36" s="1"/>
  <c r="BN9" i="35"/>
  <c r="L7" i="36" s="1"/>
  <c r="BC9" i="35"/>
  <c r="AX9" i="35"/>
  <c r="BD9" i="35" s="1"/>
  <c r="K7" i="36" s="1"/>
  <c r="AS9" i="35"/>
  <c r="J7" i="36" s="1"/>
  <c r="AN9" i="35"/>
  <c r="I7" i="36" s="1"/>
  <c r="AI9" i="35"/>
  <c r="H7" i="36" s="1"/>
  <c r="AH9" i="35"/>
  <c r="AC9" i="35"/>
  <c r="X9" i="35"/>
  <c r="G7" i="36" s="1"/>
  <c r="W9" i="35"/>
  <c r="R9" i="35"/>
  <c r="M9" i="35"/>
  <c r="F7" i="36" s="1"/>
  <c r="K9" i="35"/>
  <c r="E7" i="36" s="1"/>
  <c r="CN8" i="35"/>
  <c r="CO8" i="35" s="1"/>
  <c r="O6" i="36" s="1"/>
  <c r="CI8" i="35"/>
  <c r="CC8" i="35"/>
  <c r="BX8" i="35"/>
  <c r="CD8" i="35" s="1"/>
  <c r="N6" i="36" s="1"/>
  <c r="BS8" i="35"/>
  <c r="M6" i="36" s="1"/>
  <c r="BN8" i="35"/>
  <c r="L6" i="36" s="1"/>
  <c r="BD8" i="35"/>
  <c r="K6" i="36" s="1"/>
  <c r="BC8" i="35"/>
  <c r="AX8" i="35"/>
  <c r="AS8" i="35"/>
  <c r="J6" i="36" s="1"/>
  <c r="AN8" i="35"/>
  <c r="I6" i="36" s="1"/>
  <c r="AI8" i="35"/>
  <c r="H6" i="36" s="1"/>
  <c r="AH8" i="35"/>
  <c r="AC8" i="35"/>
  <c r="X8" i="35"/>
  <c r="G6" i="36" s="1"/>
  <c r="W8" i="35"/>
  <c r="R8" i="35"/>
  <c r="M8" i="35"/>
  <c r="F6" i="36" s="1"/>
  <c r="K8" i="35"/>
  <c r="E6" i="36" s="1"/>
  <c r="CN7" i="35"/>
  <c r="CO7" i="35" s="1"/>
  <c r="O5" i="36" s="1"/>
  <c r="CI7" i="35"/>
  <c r="CC7" i="35"/>
  <c r="CD7" i="35" s="1"/>
  <c r="N5" i="36" s="1"/>
  <c r="BX7" i="35"/>
  <c r="BS7" i="35"/>
  <c r="BN7" i="35"/>
  <c r="L5" i="36" s="1"/>
  <c r="BC7" i="35"/>
  <c r="AX7" i="35"/>
  <c r="BD7" i="35" s="1"/>
  <c r="K5" i="36" s="1"/>
  <c r="AS7" i="35"/>
  <c r="J5" i="36" s="1"/>
  <c r="AN7" i="35"/>
  <c r="I5" i="36" s="1"/>
  <c r="AH7" i="35"/>
  <c r="AC7" i="35"/>
  <c r="AI7" i="35" s="1"/>
  <c r="H5" i="36" s="1"/>
  <c r="X7" i="35"/>
  <c r="G5" i="36" s="1"/>
  <c r="W7" i="35"/>
  <c r="R7" i="35"/>
  <c r="M7" i="35"/>
  <c r="F5" i="36" s="1"/>
  <c r="K7" i="35"/>
  <c r="E5" i="36" s="1"/>
  <c r="CN6" i="35"/>
  <c r="CI6" i="35"/>
  <c r="CC6" i="35"/>
  <c r="CD6" i="35" s="1"/>
  <c r="N4" i="36" s="1"/>
  <c r="BX6" i="35"/>
  <c r="BS6" i="35"/>
  <c r="BN6" i="35"/>
  <c r="BC6" i="35"/>
  <c r="AX6" i="35"/>
  <c r="BD6" i="35" s="1"/>
  <c r="K4" i="36" s="1"/>
  <c r="AS6" i="35"/>
  <c r="J4" i="36" s="1"/>
  <c r="AN6" i="35"/>
  <c r="I4" i="36" s="1"/>
  <c r="AH6" i="35"/>
  <c r="AI6" i="35" s="1"/>
  <c r="H4" i="36" s="1"/>
  <c r="AC6" i="35"/>
  <c r="W6" i="35"/>
  <c r="R6" i="35"/>
  <c r="X6" i="35" s="1"/>
  <c r="G4" i="36" s="1"/>
  <c r="M6" i="35"/>
  <c r="F4" i="36" s="1"/>
  <c r="K6" i="35"/>
  <c r="E4" i="36" s="1"/>
  <c r="CN5" i="35"/>
  <c r="CI5" i="35"/>
  <c r="CO5" i="35" s="1"/>
  <c r="O3" i="36" s="1"/>
  <c r="CC5" i="35"/>
  <c r="BX5" i="35"/>
  <c r="BS5" i="35"/>
  <c r="M3" i="36" s="1"/>
  <c r="BN5" i="35"/>
  <c r="BC5" i="35"/>
  <c r="AX5" i="35"/>
  <c r="BD5" i="35" s="1"/>
  <c r="K3" i="36" s="1"/>
  <c r="AS5" i="35"/>
  <c r="J3" i="36" s="1"/>
  <c r="AN5" i="35"/>
  <c r="I3" i="36" s="1"/>
  <c r="AI5" i="35"/>
  <c r="H3" i="36" s="1"/>
  <c r="AH5" i="35"/>
  <c r="AC5" i="35"/>
  <c r="X5" i="35"/>
  <c r="G3" i="36" s="1"/>
  <c r="W5" i="35"/>
  <c r="R5" i="35"/>
  <c r="M5" i="35"/>
  <c r="F3" i="36" s="1"/>
  <c r="K5" i="35"/>
  <c r="E3" i="36" s="1"/>
  <c r="I70" i="22"/>
  <c r="I69" i="22"/>
  <c r="I68" i="22"/>
  <c r="I67" i="22"/>
  <c r="I66" i="22"/>
  <c r="I65" i="22"/>
  <c r="I64" i="22"/>
  <c r="I63" i="22"/>
  <c r="I62" i="22"/>
  <c r="I61" i="22"/>
  <c r="I60" i="22"/>
  <c r="I58" i="22"/>
  <c r="I56" i="22"/>
  <c r="I55" i="22"/>
  <c r="I54" i="22"/>
  <c r="I53" i="22"/>
  <c r="I52" i="22"/>
  <c r="I51" i="22"/>
  <c r="I50" i="22"/>
  <c r="I49" i="22"/>
  <c r="I48" i="22"/>
  <c r="I47" i="22"/>
  <c r="I46" i="22"/>
  <c r="I45" i="22"/>
  <c r="I44" i="22"/>
  <c r="I43" i="22"/>
  <c r="I42" i="22"/>
  <c r="I41" i="22"/>
  <c r="I40" i="22"/>
  <c r="I39" i="22"/>
  <c r="I38" i="22"/>
  <c r="I37" i="22"/>
  <c r="I36" i="22"/>
  <c r="I35" i="22"/>
  <c r="I34" i="22"/>
  <c r="I33" i="22"/>
  <c r="I32" i="22"/>
  <c r="I31" i="22"/>
  <c r="I30" i="22"/>
  <c r="I29" i="22"/>
  <c r="I28" i="22"/>
  <c r="I27" i="22"/>
  <c r="I26" i="22"/>
  <c r="I25" i="22"/>
  <c r="I24" i="22"/>
  <c r="I23" i="22"/>
  <c r="I22" i="22"/>
  <c r="I21" i="22"/>
  <c r="I20" i="22"/>
  <c r="I19" i="22"/>
  <c r="I18" i="22"/>
  <c r="I17" i="22"/>
  <c r="I16" i="22"/>
  <c r="I15" i="22"/>
  <c r="I14" i="22"/>
  <c r="I13" i="22"/>
  <c r="I12" i="22"/>
  <c r="I11" i="22"/>
  <c r="I10" i="22"/>
  <c r="I9" i="22"/>
  <c r="I8" i="22"/>
  <c r="I7" i="22"/>
  <c r="I6" i="22"/>
  <c r="I5" i="22"/>
  <c r="I4" i="22"/>
  <c r="I3" i="22"/>
  <c r="I2" i="22"/>
  <c r="V76" i="20"/>
  <c r="P76" i="20"/>
  <c r="V75" i="20"/>
  <c r="P75" i="20"/>
  <c r="V74" i="20"/>
  <c r="P74" i="20"/>
  <c r="V73" i="20"/>
  <c r="P73" i="20"/>
  <c r="V72" i="20"/>
  <c r="P72" i="20"/>
  <c r="V71" i="20"/>
  <c r="P71" i="20"/>
  <c r="V70" i="20"/>
  <c r="P70" i="20"/>
  <c r="G70" i="20"/>
  <c r="F70" i="20"/>
  <c r="V69" i="20"/>
  <c r="P69" i="20"/>
  <c r="G69" i="20"/>
  <c r="E69" i="20"/>
  <c r="F69" i="20" s="1"/>
  <c r="V68" i="20"/>
  <c r="P68" i="20"/>
  <c r="E68" i="20"/>
  <c r="V67" i="20"/>
  <c r="P67" i="20"/>
  <c r="E67" i="20"/>
  <c r="V66" i="20"/>
  <c r="P66" i="20"/>
  <c r="G66" i="20"/>
  <c r="F66" i="20"/>
  <c r="V65" i="20"/>
  <c r="P65" i="20"/>
  <c r="G65" i="20"/>
  <c r="F65" i="20"/>
  <c r="V64" i="20"/>
  <c r="P64" i="20"/>
  <c r="G64" i="20"/>
  <c r="F64" i="20"/>
  <c r="E64" i="20"/>
  <c r="V63" i="20"/>
  <c r="P63" i="20"/>
  <c r="E63" i="20"/>
  <c r="V62" i="20"/>
  <c r="P62" i="20"/>
  <c r="E62" i="20"/>
  <c r="V61" i="20"/>
  <c r="P61" i="20"/>
  <c r="G61" i="20"/>
  <c r="F61" i="20"/>
  <c r="E61" i="20"/>
  <c r="V60" i="20"/>
  <c r="P60" i="20"/>
  <c r="G60" i="20"/>
  <c r="F60" i="20"/>
  <c r="V59" i="20"/>
  <c r="P59" i="20"/>
  <c r="G59" i="20"/>
  <c r="F59" i="20"/>
  <c r="E59" i="20"/>
  <c r="V58" i="20"/>
  <c r="P58" i="20"/>
  <c r="G58" i="20"/>
  <c r="F58" i="20"/>
  <c r="V57" i="20"/>
  <c r="P57" i="20"/>
  <c r="G57" i="20"/>
  <c r="F57" i="20"/>
  <c r="E57" i="20"/>
  <c r="V56" i="20"/>
  <c r="P56" i="20"/>
  <c r="E56" i="20"/>
  <c r="G56" i="20" s="1"/>
  <c r="V55" i="20"/>
  <c r="P55" i="20"/>
  <c r="F55" i="20"/>
  <c r="E55" i="20"/>
  <c r="G55" i="20" s="1"/>
  <c r="V54" i="20"/>
  <c r="P54" i="20"/>
  <c r="G54" i="20"/>
  <c r="F54" i="20"/>
  <c r="E54" i="20"/>
  <c r="V53" i="20"/>
  <c r="P53" i="20"/>
  <c r="E53" i="20"/>
  <c r="V52" i="20"/>
  <c r="P52" i="20"/>
  <c r="E52" i="20"/>
  <c r="V51" i="20"/>
  <c r="P51" i="20"/>
  <c r="G51" i="20"/>
  <c r="F51" i="20"/>
  <c r="V50" i="20"/>
  <c r="P50" i="20"/>
  <c r="E50" i="20"/>
  <c r="V49" i="20"/>
  <c r="P49" i="20"/>
  <c r="G49" i="20"/>
  <c r="F49" i="20"/>
  <c r="E49" i="20"/>
  <c r="V48" i="20"/>
  <c r="P48" i="20"/>
  <c r="E48" i="20"/>
  <c r="V47" i="20"/>
  <c r="P47" i="20"/>
  <c r="G47" i="20"/>
  <c r="F47" i="20"/>
  <c r="V46" i="20"/>
  <c r="P46" i="20"/>
  <c r="F46" i="20"/>
  <c r="E46" i="20"/>
  <c r="G46" i="20" s="1"/>
  <c r="V45" i="20"/>
  <c r="P45" i="20"/>
  <c r="G45" i="20"/>
  <c r="F45" i="20"/>
  <c r="V44" i="20"/>
  <c r="P44" i="20"/>
  <c r="E44" i="20"/>
  <c r="V43" i="20"/>
  <c r="P43" i="20"/>
  <c r="G43" i="20"/>
  <c r="F43" i="20"/>
  <c r="E43" i="20"/>
  <c r="V42" i="20"/>
  <c r="P42" i="20"/>
  <c r="G42" i="20"/>
  <c r="F42" i="20"/>
  <c r="V41" i="20"/>
  <c r="P41" i="20"/>
  <c r="G41" i="20"/>
  <c r="E41" i="20"/>
  <c r="F41" i="20" s="1"/>
  <c r="V40" i="20"/>
  <c r="P40" i="20"/>
  <c r="E40" i="20"/>
  <c r="V39" i="20"/>
  <c r="P39" i="20"/>
  <c r="E39" i="20"/>
  <c r="V38" i="20"/>
  <c r="P38" i="20"/>
  <c r="G38" i="20"/>
  <c r="F38" i="20"/>
  <c r="E38" i="20"/>
  <c r="V37" i="20"/>
  <c r="P37" i="20"/>
  <c r="G37" i="20"/>
  <c r="F37" i="20"/>
  <c r="V36" i="20"/>
  <c r="P36" i="20"/>
  <c r="G36" i="20"/>
  <c r="E36" i="20"/>
  <c r="F36" i="20" s="1"/>
  <c r="V35" i="20"/>
  <c r="P35" i="20"/>
  <c r="E35" i="20"/>
  <c r="V34" i="20"/>
  <c r="P34" i="20"/>
  <c r="G34" i="20"/>
  <c r="E34" i="20"/>
  <c r="F34" i="20" s="1"/>
  <c r="V33" i="20"/>
  <c r="P33" i="20"/>
  <c r="G33" i="20"/>
  <c r="F33" i="20"/>
  <c r="E33" i="20"/>
  <c r="V32" i="20"/>
  <c r="P32" i="20"/>
  <c r="E32" i="20"/>
  <c r="V31" i="20"/>
  <c r="P31" i="20"/>
  <c r="F31" i="20"/>
  <c r="E31" i="20"/>
  <c r="G31" i="20" s="1"/>
  <c r="V30" i="20"/>
  <c r="P30" i="20"/>
  <c r="E30" i="20"/>
  <c r="F30" i="20" s="1"/>
  <c r="V29" i="20"/>
  <c r="P29" i="20"/>
  <c r="G29" i="20"/>
  <c r="F29" i="20"/>
  <c r="E29" i="20"/>
  <c r="V28" i="20"/>
  <c r="P28" i="20"/>
  <c r="G28" i="20"/>
  <c r="E28" i="20"/>
  <c r="F28" i="20" s="1"/>
  <c r="V27" i="20"/>
  <c r="P27" i="20"/>
  <c r="E27" i="20"/>
  <c r="G27" i="20" s="1"/>
  <c r="V26" i="20"/>
  <c r="P26" i="20"/>
  <c r="G26" i="20"/>
  <c r="F26" i="20"/>
  <c r="E26" i="20"/>
  <c r="V25" i="20"/>
  <c r="P25" i="20"/>
  <c r="G25" i="20"/>
  <c r="F25" i="20"/>
  <c r="E25" i="20"/>
  <c r="V24" i="20"/>
  <c r="P24" i="20"/>
  <c r="G24" i="20"/>
  <c r="F24" i="20"/>
  <c r="V23" i="20"/>
  <c r="P23" i="20"/>
  <c r="E23" i="20"/>
  <c r="V22" i="20"/>
  <c r="P22" i="20"/>
  <c r="F22" i="20"/>
  <c r="E22" i="20"/>
  <c r="G22" i="20" s="1"/>
  <c r="V21" i="20"/>
  <c r="P21" i="20"/>
  <c r="F21" i="20"/>
  <c r="E21" i="20"/>
  <c r="G21" i="20" s="1"/>
  <c r="V20" i="20"/>
  <c r="P20" i="20"/>
  <c r="G20" i="20"/>
  <c r="F20" i="20"/>
  <c r="E20" i="20"/>
  <c r="V19" i="20"/>
  <c r="P19" i="20"/>
  <c r="E19" i="20"/>
  <c r="V18" i="20"/>
  <c r="P18" i="20"/>
  <c r="F18" i="20"/>
  <c r="E18" i="20"/>
  <c r="G18" i="20" s="1"/>
  <c r="V17" i="20"/>
  <c r="P17" i="20"/>
  <c r="G17" i="20"/>
  <c r="E17" i="20"/>
  <c r="F17" i="20" s="1"/>
  <c r="V16" i="20"/>
  <c r="P16" i="20"/>
  <c r="G16" i="20"/>
  <c r="F16" i="20"/>
  <c r="E16" i="20"/>
  <c r="V15" i="20"/>
  <c r="P15" i="20"/>
  <c r="G15" i="20"/>
  <c r="E15" i="20"/>
  <c r="F15" i="20" s="1"/>
  <c r="V14" i="20"/>
  <c r="P14" i="20"/>
  <c r="E14" i="20"/>
  <c r="V13" i="20"/>
  <c r="P13" i="20"/>
  <c r="E13" i="20"/>
  <c r="G13" i="20" s="1"/>
  <c r="V12" i="20"/>
  <c r="P12" i="20"/>
  <c r="G12" i="20"/>
  <c r="F12" i="20"/>
  <c r="E12" i="20"/>
  <c r="V11" i="20"/>
  <c r="P11" i="20"/>
  <c r="E11" i="20"/>
  <c r="V10" i="20"/>
  <c r="P10" i="20"/>
  <c r="G10" i="20"/>
  <c r="F10" i="20"/>
  <c r="V9" i="20"/>
  <c r="P9" i="20"/>
  <c r="F9" i="20"/>
  <c r="E9" i="20"/>
  <c r="G9" i="20" s="1"/>
  <c r="V8" i="20"/>
  <c r="P8" i="20"/>
  <c r="G8" i="20"/>
  <c r="F8" i="20"/>
  <c r="E8" i="20"/>
  <c r="V7" i="20"/>
  <c r="P7" i="20"/>
  <c r="G7" i="20"/>
  <c r="F7" i="20"/>
  <c r="E7" i="20"/>
  <c r="V6" i="20"/>
  <c r="P6" i="20"/>
  <c r="G6" i="20"/>
  <c r="E6" i="20"/>
  <c r="F6" i="20" s="1"/>
  <c r="V5" i="20"/>
  <c r="P5" i="20"/>
  <c r="E5" i="20"/>
  <c r="V4" i="20"/>
  <c r="P4" i="20"/>
  <c r="E4" i="20"/>
  <c r="B1" i="19"/>
  <c r="F1" i="19" s="1"/>
  <c r="X1187" i="15"/>
  <c r="Y1187" i="15" s="1"/>
  <c r="R1184" i="15"/>
  <c r="R1180" i="15"/>
  <c r="O1177" i="15"/>
  <c r="O1175" i="15"/>
  <c r="K1174" i="15"/>
  <c r="R1172" i="15"/>
  <c r="X1171" i="15"/>
  <c r="Y1171" i="15" s="1"/>
  <c r="U1170" i="15"/>
  <c r="R1168" i="15"/>
  <c r="Q1168" i="15"/>
  <c r="U1167" i="15"/>
  <c r="L1166" i="15"/>
  <c r="T1165" i="15"/>
  <c r="T1163" i="15"/>
  <c r="O1161" i="15"/>
  <c r="R1160" i="15"/>
  <c r="N1158" i="15"/>
  <c r="AA1158" i="15" s="1"/>
  <c r="R1156" i="15"/>
  <c r="W1155" i="15"/>
  <c r="U1155" i="15"/>
  <c r="N1155" i="15"/>
  <c r="AA1155" i="15" s="1"/>
  <c r="N1154" i="15"/>
  <c r="AA1154" i="15" s="1"/>
  <c r="P1151" i="15"/>
  <c r="U1148" i="15"/>
  <c r="J1147" i="15"/>
  <c r="P1146" i="15"/>
  <c r="U1144" i="15"/>
  <c r="R1143" i="15"/>
  <c r="Q1143" i="15"/>
  <c r="W1142" i="15"/>
  <c r="W1141" i="15"/>
  <c r="O1141" i="15"/>
  <c r="O1140" i="15"/>
  <c r="O1139" i="15"/>
  <c r="X1138" i="15"/>
  <c r="Y1138" i="15" s="1"/>
  <c r="W1138" i="15"/>
  <c r="O1137" i="15"/>
  <c r="N1137" i="15"/>
  <c r="AA1137" i="15" s="1"/>
  <c r="U1136" i="15"/>
  <c r="O1136" i="15"/>
  <c r="U1135" i="15"/>
  <c r="P1135" i="15"/>
  <c r="X1134" i="15"/>
  <c r="Y1134" i="15" s="1"/>
  <c r="L1134" i="15"/>
  <c r="W1133" i="15"/>
  <c r="U1133" i="15"/>
  <c r="R1133" i="15"/>
  <c r="N1131" i="15"/>
  <c r="AA1131" i="15" s="1"/>
  <c r="U1130" i="15"/>
  <c r="R1130" i="15"/>
  <c r="P1130" i="15"/>
  <c r="U1129" i="15"/>
  <c r="U1128" i="15"/>
  <c r="T1128" i="15"/>
  <c r="L1128" i="15"/>
  <c r="W1127" i="15"/>
  <c r="U1127" i="15"/>
  <c r="P1127" i="15"/>
  <c r="U1126" i="15"/>
  <c r="T1126" i="15"/>
  <c r="R1126" i="15"/>
  <c r="Q1126" i="15"/>
  <c r="O1126" i="15"/>
  <c r="P1125" i="15"/>
  <c r="O1125" i="15"/>
  <c r="L1125" i="15"/>
  <c r="X1124" i="15"/>
  <c r="Y1124" i="15" s="1"/>
  <c r="O1124" i="15"/>
  <c r="P1123" i="15"/>
  <c r="L1123" i="15"/>
  <c r="U1122" i="15"/>
  <c r="R1122" i="15"/>
  <c r="K1122" i="15"/>
  <c r="U1121" i="15"/>
  <c r="Q1121" i="15"/>
  <c r="L1121" i="15"/>
  <c r="U1120" i="15"/>
  <c r="Q1120" i="15"/>
  <c r="U1119" i="15"/>
  <c r="R1119" i="15"/>
  <c r="Q1119" i="15"/>
  <c r="X1036" i="15"/>
  <c r="W1036" i="15"/>
  <c r="W1123" i="15" s="1"/>
  <c r="V1036" i="15"/>
  <c r="V1124" i="15" s="1"/>
  <c r="U1036" i="15"/>
  <c r="T1036" i="15"/>
  <c r="S1036" i="15"/>
  <c r="R1036" i="15"/>
  <c r="Q1036" i="15"/>
  <c r="P1036" i="15"/>
  <c r="O1036" i="15"/>
  <c r="O1185" i="15" s="1"/>
  <c r="N1036" i="15"/>
  <c r="M1036" i="15"/>
  <c r="L1036" i="15"/>
  <c r="K1036" i="15"/>
  <c r="K1164" i="15" s="1"/>
  <c r="J1036" i="15"/>
  <c r="J1179" i="15" s="1"/>
  <c r="X1035" i="15"/>
  <c r="W1035" i="15"/>
  <c r="V1035" i="15"/>
  <c r="U1035" i="15"/>
  <c r="T1035" i="15"/>
  <c r="S1035" i="15"/>
  <c r="R1035" i="15"/>
  <c r="Q1035" i="15"/>
  <c r="P1035" i="15"/>
  <c r="O1035" i="15"/>
  <c r="N1035" i="15"/>
  <c r="M1035" i="15"/>
  <c r="L1035" i="15"/>
  <c r="K1035" i="15"/>
  <c r="J1035" i="15"/>
  <c r="X1034" i="15"/>
  <c r="W1034" i="15"/>
  <c r="V1034" i="15"/>
  <c r="U1034" i="15"/>
  <c r="T1034" i="15"/>
  <c r="S1034" i="15"/>
  <c r="R1034" i="15"/>
  <c r="Q1034" i="15"/>
  <c r="P1034" i="15"/>
  <c r="O1034" i="15"/>
  <c r="N1034" i="15"/>
  <c r="M1034" i="15"/>
  <c r="L1034" i="15"/>
  <c r="K1034" i="15"/>
  <c r="J1034" i="15"/>
  <c r="X1033" i="15"/>
  <c r="X1127" i="15" s="1"/>
  <c r="Y1127" i="15" s="1"/>
  <c r="W1033" i="15"/>
  <c r="V1033" i="15"/>
  <c r="U1033" i="15"/>
  <c r="T1033" i="15"/>
  <c r="T1140" i="15" s="1"/>
  <c r="S1033" i="15"/>
  <c r="R1033" i="15"/>
  <c r="R1138" i="15" s="1"/>
  <c r="Q1033" i="15"/>
  <c r="Q1134" i="15" s="1"/>
  <c r="P1033" i="15"/>
  <c r="O1033" i="15"/>
  <c r="O1163" i="15" s="1"/>
  <c r="N1033" i="15"/>
  <c r="N1143" i="15" s="1"/>
  <c r="AA1143" i="15" s="1"/>
  <c r="M1033" i="15"/>
  <c r="M1149" i="15" s="1"/>
  <c r="L1033" i="15"/>
  <c r="L1156" i="15" s="1"/>
  <c r="K1033" i="15"/>
  <c r="J1033" i="15"/>
  <c r="O495" i="15"/>
  <c r="W400" i="15"/>
  <c r="W382" i="15"/>
  <c r="M367" i="15"/>
  <c r="W363" i="15"/>
  <c r="V358" i="15"/>
  <c r="J357" i="15"/>
  <c r="O355" i="15"/>
  <c r="N350" i="15"/>
  <c r="N347" i="15"/>
  <c r="V344" i="15"/>
  <c r="S343" i="15"/>
  <c r="I341" i="15"/>
  <c r="V339" i="15"/>
  <c r="R335" i="15"/>
  <c r="R334" i="15"/>
  <c r="N331" i="15"/>
  <c r="L328" i="15"/>
  <c r="J327" i="15"/>
  <c r="J326" i="15"/>
  <c r="J323" i="15"/>
  <c r="M321" i="15"/>
  <c r="M320" i="15"/>
  <c r="N319" i="15"/>
  <c r="S315" i="15"/>
  <c r="V311" i="15"/>
  <c r="W310" i="15"/>
  <c r="E310" i="15"/>
  <c r="E309" i="15"/>
  <c r="K307" i="15"/>
  <c r="L305" i="15"/>
  <c r="N304" i="15"/>
  <c r="N303" i="15"/>
  <c r="X299" i="15"/>
  <c r="J299" i="15"/>
  <c r="T295" i="15"/>
  <c r="W294" i="15"/>
  <c r="E294" i="15"/>
  <c r="K293" i="15"/>
  <c r="P291" i="15"/>
  <c r="U289" i="15"/>
  <c r="X288" i="15"/>
  <c r="J288" i="15"/>
  <c r="L287" i="15"/>
  <c r="W283" i="15"/>
  <c r="E283" i="15"/>
  <c r="S279" i="15"/>
  <c r="U278" i="15"/>
  <c r="X277" i="15"/>
  <c r="I277" i="15"/>
  <c r="O275" i="15"/>
  <c r="T273" i="15"/>
  <c r="V272" i="15"/>
  <c r="K271" i="15"/>
  <c r="M270" i="15"/>
  <c r="U267" i="15"/>
  <c r="O264" i="15"/>
  <c r="T263" i="15"/>
  <c r="E263" i="15"/>
  <c r="P259" i="15"/>
  <c r="G252" i="15"/>
  <c r="F252" i="15"/>
  <c r="E252" i="15"/>
  <c r="W503" i="15" s="1"/>
  <c r="G251" i="15"/>
  <c r="F251" i="15"/>
  <c r="E251" i="15" s="1"/>
  <c r="G250" i="15"/>
  <c r="F250" i="15"/>
  <c r="E250" i="15" s="1"/>
  <c r="G249" i="15"/>
  <c r="F249" i="15"/>
  <c r="E249" i="15" s="1"/>
  <c r="G248" i="15"/>
  <c r="F248" i="15"/>
  <c r="E248" i="15"/>
  <c r="S499" i="15" s="1"/>
  <c r="G247" i="15"/>
  <c r="F247" i="15"/>
  <c r="E247" i="15" s="1"/>
  <c r="G246" i="15"/>
  <c r="F246" i="15"/>
  <c r="E246" i="15" s="1"/>
  <c r="G245" i="15"/>
  <c r="F245" i="15"/>
  <c r="E245" i="15" s="1"/>
  <c r="G244" i="15"/>
  <c r="F244" i="15"/>
  <c r="E244" i="15"/>
  <c r="G243" i="15"/>
  <c r="F243" i="15"/>
  <c r="E243" i="15" s="1"/>
  <c r="G242" i="15"/>
  <c r="F242" i="15"/>
  <c r="E242" i="15" s="1"/>
  <c r="G241" i="15"/>
  <c r="F241" i="15"/>
  <c r="E241" i="15" s="1"/>
  <c r="G240" i="15"/>
  <c r="F240" i="15"/>
  <c r="E240" i="15"/>
  <c r="S491" i="15" s="1"/>
  <c r="G239" i="15"/>
  <c r="F239" i="15"/>
  <c r="E239" i="15" s="1"/>
  <c r="G238" i="15"/>
  <c r="F238" i="15"/>
  <c r="E238" i="15" s="1"/>
  <c r="G237" i="15"/>
  <c r="F237" i="15"/>
  <c r="E237" i="15" s="1"/>
  <c r="G236" i="15"/>
  <c r="F236" i="15"/>
  <c r="E236" i="15"/>
  <c r="G235" i="15"/>
  <c r="F235" i="15"/>
  <c r="E235" i="15" s="1"/>
  <c r="G234" i="15"/>
  <c r="F234" i="15"/>
  <c r="E234" i="15" s="1"/>
  <c r="G233" i="15"/>
  <c r="F233" i="15"/>
  <c r="E233" i="15" s="1"/>
  <c r="G232" i="15"/>
  <c r="F232" i="15"/>
  <c r="E232" i="15"/>
  <c r="I483" i="15" s="1"/>
  <c r="G231" i="15"/>
  <c r="F231" i="15"/>
  <c r="E231" i="15" s="1"/>
  <c r="G230" i="15"/>
  <c r="F230" i="15"/>
  <c r="E230" i="15" s="1"/>
  <c r="G229" i="15"/>
  <c r="F229" i="15"/>
  <c r="E229" i="15" s="1"/>
  <c r="G228" i="15"/>
  <c r="F228" i="15"/>
  <c r="E228" i="15"/>
  <c r="W479" i="15" s="1"/>
  <c r="G227" i="15"/>
  <c r="F227" i="15"/>
  <c r="E227" i="15" s="1"/>
  <c r="G226" i="15"/>
  <c r="F226" i="15"/>
  <c r="E226" i="15" s="1"/>
  <c r="G225" i="15"/>
  <c r="F225" i="15"/>
  <c r="E225" i="15" s="1"/>
  <c r="G224" i="15"/>
  <c r="F224" i="15"/>
  <c r="E224" i="15"/>
  <c r="G223" i="15"/>
  <c r="F223" i="15"/>
  <c r="E223" i="15" s="1"/>
  <c r="T474" i="15" s="1"/>
  <c r="G222" i="15"/>
  <c r="F222" i="15"/>
  <c r="E222" i="15" s="1"/>
  <c r="G221" i="15"/>
  <c r="F221" i="15"/>
  <c r="E221" i="15" s="1"/>
  <c r="G220" i="15"/>
  <c r="F220" i="15"/>
  <c r="E220" i="15"/>
  <c r="O471" i="15" s="1"/>
  <c r="G219" i="15"/>
  <c r="F219" i="15"/>
  <c r="E219" i="15" s="1"/>
  <c r="G218" i="15"/>
  <c r="F218" i="15"/>
  <c r="E218" i="15" s="1"/>
  <c r="G217" i="15"/>
  <c r="F217" i="15"/>
  <c r="E217" i="15" s="1"/>
  <c r="G216" i="15"/>
  <c r="F216" i="15"/>
  <c r="E216" i="15"/>
  <c r="W467" i="15" s="1"/>
  <c r="G215" i="15"/>
  <c r="F215" i="15"/>
  <c r="E215" i="15" s="1"/>
  <c r="G214" i="15"/>
  <c r="F214" i="15"/>
  <c r="E214" i="15" s="1"/>
  <c r="G213" i="15"/>
  <c r="F213" i="15"/>
  <c r="E213" i="15" s="1"/>
  <c r="G212" i="15"/>
  <c r="F212" i="15"/>
  <c r="E212" i="15"/>
  <c r="G211" i="15"/>
  <c r="F211" i="15"/>
  <c r="E211" i="15" s="1"/>
  <c r="G210" i="15"/>
  <c r="F210" i="15"/>
  <c r="E210" i="15" s="1"/>
  <c r="G209" i="15"/>
  <c r="F209" i="15"/>
  <c r="E209" i="15" s="1"/>
  <c r="G208" i="15"/>
  <c r="F208" i="15"/>
  <c r="E208" i="15"/>
  <c r="Q459" i="15" s="1"/>
  <c r="G207" i="15"/>
  <c r="F207" i="15"/>
  <c r="E207" i="15" s="1"/>
  <c r="G206" i="15"/>
  <c r="F206" i="15"/>
  <c r="E206" i="15" s="1"/>
  <c r="G205" i="15"/>
  <c r="F205" i="15"/>
  <c r="E205" i="15" s="1"/>
  <c r="G204" i="15"/>
  <c r="F204" i="15"/>
  <c r="E204" i="15"/>
  <c r="G203" i="15"/>
  <c r="F203" i="15"/>
  <c r="E203" i="15" s="1"/>
  <c r="G202" i="15"/>
  <c r="F202" i="15"/>
  <c r="E202" i="15" s="1"/>
  <c r="G201" i="15"/>
  <c r="F201" i="15"/>
  <c r="E201" i="15" s="1"/>
  <c r="G200" i="15"/>
  <c r="F200" i="15"/>
  <c r="E200" i="15"/>
  <c r="I451" i="15" s="1"/>
  <c r="G199" i="15"/>
  <c r="F199" i="15"/>
  <c r="E199" i="15" s="1"/>
  <c r="G198" i="15"/>
  <c r="F198" i="15"/>
  <c r="E198" i="15" s="1"/>
  <c r="G197" i="15"/>
  <c r="F197" i="15"/>
  <c r="E197" i="15" s="1"/>
  <c r="G196" i="15"/>
  <c r="F196" i="15"/>
  <c r="E196" i="15"/>
  <c r="S447" i="15" s="1"/>
  <c r="G195" i="15"/>
  <c r="F195" i="15"/>
  <c r="E195" i="15" s="1"/>
  <c r="G194" i="15"/>
  <c r="F194" i="15"/>
  <c r="E194" i="15" s="1"/>
  <c r="G193" i="15"/>
  <c r="F193" i="15"/>
  <c r="E193" i="15" s="1"/>
  <c r="G192" i="15"/>
  <c r="F192" i="15"/>
  <c r="E192" i="15"/>
  <c r="G191" i="15"/>
  <c r="F191" i="15"/>
  <c r="E191" i="15" s="1"/>
  <c r="G190" i="15"/>
  <c r="F190" i="15"/>
  <c r="E190" i="15" s="1"/>
  <c r="G189" i="15"/>
  <c r="F189" i="15"/>
  <c r="E189" i="15" s="1"/>
  <c r="G188" i="15"/>
  <c r="F188" i="15"/>
  <c r="E188" i="15"/>
  <c r="E439" i="15" s="1"/>
  <c r="G187" i="15"/>
  <c r="F187" i="15"/>
  <c r="E187" i="15" s="1"/>
  <c r="G186" i="15"/>
  <c r="F186" i="15"/>
  <c r="E186" i="15" s="1"/>
  <c r="G185" i="15"/>
  <c r="F185" i="15"/>
  <c r="E185" i="15" s="1"/>
  <c r="Q436" i="15" s="1"/>
  <c r="G184" i="15"/>
  <c r="F184" i="15"/>
  <c r="E184" i="15"/>
  <c r="K435" i="15" s="1"/>
  <c r="G183" i="15"/>
  <c r="F183" i="15"/>
  <c r="E183" i="15" s="1"/>
  <c r="G182" i="15"/>
  <c r="F182" i="15"/>
  <c r="E182" i="15" s="1"/>
  <c r="G181" i="15"/>
  <c r="F181" i="15"/>
  <c r="E181" i="15" s="1"/>
  <c r="G180" i="15"/>
  <c r="F180" i="15"/>
  <c r="E180" i="15"/>
  <c r="S431" i="15" s="1"/>
  <c r="G179" i="15"/>
  <c r="F179" i="15"/>
  <c r="E179" i="15" s="1"/>
  <c r="G178" i="15"/>
  <c r="F178" i="15"/>
  <c r="E178" i="15" s="1"/>
  <c r="M429" i="15" s="1"/>
  <c r="G177" i="15"/>
  <c r="F177" i="15"/>
  <c r="E177" i="15" s="1"/>
  <c r="G176" i="15"/>
  <c r="F176" i="15"/>
  <c r="E176" i="15"/>
  <c r="G175" i="15"/>
  <c r="F175" i="15"/>
  <c r="E175" i="15" s="1"/>
  <c r="G174" i="15"/>
  <c r="F174" i="15"/>
  <c r="E174" i="15" s="1"/>
  <c r="G173" i="15"/>
  <c r="F173" i="15"/>
  <c r="E173" i="15" s="1"/>
  <c r="G172" i="15"/>
  <c r="F172" i="15"/>
  <c r="E172" i="15"/>
  <c r="K423" i="15" s="1"/>
  <c r="G171" i="15"/>
  <c r="F171" i="15"/>
  <c r="E171" i="15" s="1"/>
  <c r="G170" i="15"/>
  <c r="F170" i="15"/>
  <c r="E170" i="15" s="1"/>
  <c r="G169" i="15"/>
  <c r="F169" i="15"/>
  <c r="E169" i="15" s="1"/>
  <c r="G168" i="15"/>
  <c r="F168" i="15"/>
  <c r="E168" i="15"/>
  <c r="R419" i="15" s="1"/>
  <c r="G167" i="15"/>
  <c r="F167" i="15"/>
  <c r="E167" i="15" s="1"/>
  <c r="G166" i="15"/>
  <c r="F166" i="15"/>
  <c r="E166" i="15" s="1"/>
  <c r="G165" i="15"/>
  <c r="F165" i="15"/>
  <c r="E165" i="15" s="1"/>
  <c r="G164" i="15"/>
  <c r="F164" i="15"/>
  <c r="E164" i="15"/>
  <c r="W415" i="15" s="1"/>
  <c r="G163" i="15"/>
  <c r="F163" i="15"/>
  <c r="E163" i="15" s="1"/>
  <c r="T414" i="15" s="1"/>
  <c r="G162" i="15"/>
  <c r="F162" i="15"/>
  <c r="E162" i="15" s="1"/>
  <c r="G161" i="15"/>
  <c r="F161" i="15"/>
  <c r="E161" i="15" s="1"/>
  <c r="G160" i="15"/>
  <c r="F160" i="15"/>
  <c r="E160" i="15"/>
  <c r="J411" i="15" s="1"/>
  <c r="G159" i="15"/>
  <c r="F159" i="15"/>
  <c r="E159" i="15" s="1"/>
  <c r="G158" i="15"/>
  <c r="F158" i="15"/>
  <c r="E158" i="15" s="1"/>
  <c r="G157" i="15"/>
  <c r="F157" i="15"/>
  <c r="E157" i="15" s="1"/>
  <c r="J408" i="15" s="1"/>
  <c r="G156" i="15"/>
  <c r="F156" i="15"/>
  <c r="E156" i="15"/>
  <c r="L407" i="15" s="1"/>
  <c r="G155" i="15"/>
  <c r="F155" i="15"/>
  <c r="E155" i="15" s="1"/>
  <c r="G154" i="15"/>
  <c r="F154" i="15"/>
  <c r="E154" i="15" s="1"/>
  <c r="G153" i="15"/>
  <c r="F153" i="15"/>
  <c r="E153" i="15" s="1"/>
  <c r="G152" i="15"/>
  <c r="F152" i="15"/>
  <c r="E152" i="15"/>
  <c r="S403" i="15" s="1"/>
  <c r="G151" i="15"/>
  <c r="F151" i="15"/>
  <c r="E151" i="15" s="1"/>
  <c r="G150" i="15"/>
  <c r="F150" i="15"/>
  <c r="E150" i="15" s="1"/>
  <c r="G149" i="15"/>
  <c r="F149" i="15"/>
  <c r="E149" i="15" s="1"/>
  <c r="G148" i="15"/>
  <c r="F148" i="15"/>
  <c r="E148" i="15"/>
  <c r="W399" i="15" s="1"/>
  <c r="G147" i="15"/>
  <c r="F147" i="15"/>
  <c r="E147" i="15" s="1"/>
  <c r="G146" i="15"/>
  <c r="F146" i="15"/>
  <c r="E146" i="15" s="1"/>
  <c r="G145" i="15"/>
  <c r="F145" i="15"/>
  <c r="E145" i="15" s="1"/>
  <c r="G144" i="15"/>
  <c r="F144" i="15"/>
  <c r="E144" i="15"/>
  <c r="O395" i="15" s="1"/>
  <c r="G143" i="15"/>
  <c r="F143" i="15"/>
  <c r="E143" i="15" s="1"/>
  <c r="G142" i="15"/>
  <c r="F142" i="15"/>
  <c r="E142" i="15" s="1"/>
  <c r="G141" i="15"/>
  <c r="F141" i="15"/>
  <c r="E141" i="15" s="1"/>
  <c r="G140" i="15"/>
  <c r="F140" i="15"/>
  <c r="E140" i="15"/>
  <c r="U391" i="15" s="1"/>
  <c r="G139" i="15"/>
  <c r="F139" i="15"/>
  <c r="E139" i="15" s="1"/>
  <c r="G138" i="15"/>
  <c r="F138" i="15"/>
  <c r="E138" i="15" s="1"/>
  <c r="X389" i="15" s="1"/>
  <c r="G137" i="15"/>
  <c r="F137" i="15"/>
  <c r="E137" i="15" s="1"/>
  <c r="G136" i="15"/>
  <c r="F136" i="15"/>
  <c r="E136" i="15"/>
  <c r="V387" i="15" s="1"/>
  <c r="G135" i="15"/>
  <c r="F135" i="15"/>
  <c r="E135" i="15" s="1"/>
  <c r="G134" i="15"/>
  <c r="F134" i="15"/>
  <c r="E134" i="15" s="1"/>
  <c r="G133" i="15"/>
  <c r="F133" i="15"/>
  <c r="E133" i="15" s="1"/>
  <c r="G132" i="15"/>
  <c r="F132" i="15"/>
  <c r="E132" i="15"/>
  <c r="X383" i="15" s="1"/>
  <c r="G131" i="15"/>
  <c r="F131" i="15"/>
  <c r="E131" i="15" s="1"/>
  <c r="G130" i="15"/>
  <c r="F130" i="15"/>
  <c r="E130" i="15" s="1"/>
  <c r="G129" i="15"/>
  <c r="F129" i="15"/>
  <c r="E129" i="15" s="1"/>
  <c r="G128" i="15"/>
  <c r="F128" i="15"/>
  <c r="E128" i="15"/>
  <c r="N379" i="15" s="1"/>
  <c r="G127" i="15"/>
  <c r="F127" i="15"/>
  <c r="E127" i="15" s="1"/>
  <c r="G126" i="15"/>
  <c r="F126" i="15"/>
  <c r="E126" i="15" s="1"/>
  <c r="O377" i="15" s="1"/>
  <c r="G125" i="15"/>
  <c r="F125" i="15"/>
  <c r="E125" i="15" s="1"/>
  <c r="G124" i="15"/>
  <c r="F124" i="15"/>
  <c r="E124" i="15"/>
  <c r="X375" i="15" s="1"/>
  <c r="G123" i="15"/>
  <c r="F123" i="15"/>
  <c r="E123" i="15" s="1"/>
  <c r="G122" i="15"/>
  <c r="F122" i="15"/>
  <c r="E122" i="15" s="1"/>
  <c r="G121" i="15"/>
  <c r="F121" i="15"/>
  <c r="E121" i="15" s="1"/>
  <c r="N372" i="15" s="1"/>
  <c r="G120" i="15"/>
  <c r="F120" i="15"/>
  <c r="E120" i="15"/>
  <c r="U371" i="15" s="1"/>
  <c r="G119" i="15"/>
  <c r="F119" i="15"/>
  <c r="E119" i="15" s="1"/>
  <c r="S370" i="15" s="1"/>
  <c r="G118" i="15"/>
  <c r="F118" i="15"/>
  <c r="E118" i="15" s="1"/>
  <c r="G117" i="15"/>
  <c r="F117" i="15"/>
  <c r="E117" i="15" s="1"/>
  <c r="G116" i="15"/>
  <c r="F116" i="15"/>
  <c r="E116" i="15"/>
  <c r="T367" i="15" s="1"/>
  <c r="G115" i="15"/>
  <c r="F115" i="15"/>
  <c r="E115" i="15" s="1"/>
  <c r="G114" i="15"/>
  <c r="F114" i="15"/>
  <c r="E114" i="15" s="1"/>
  <c r="G113" i="15"/>
  <c r="F113" i="15"/>
  <c r="E113" i="15" s="1"/>
  <c r="G112" i="15"/>
  <c r="F112" i="15"/>
  <c r="E112" i="15"/>
  <c r="M363" i="15" s="1"/>
  <c r="G111" i="15"/>
  <c r="F111" i="15"/>
  <c r="E111" i="15" s="1"/>
  <c r="K362" i="15" s="1"/>
  <c r="G110" i="15"/>
  <c r="F110" i="15"/>
  <c r="E110" i="15" s="1"/>
  <c r="G109" i="15"/>
  <c r="F109" i="15"/>
  <c r="E109" i="15" s="1"/>
  <c r="G108" i="15"/>
  <c r="F108" i="15"/>
  <c r="E108" i="15"/>
  <c r="X359" i="15" s="1"/>
  <c r="G107" i="15"/>
  <c r="F107" i="15"/>
  <c r="E107" i="15" s="1"/>
  <c r="G106" i="15"/>
  <c r="F106" i="15"/>
  <c r="E106" i="15" s="1"/>
  <c r="G105" i="15"/>
  <c r="F105" i="15"/>
  <c r="E105" i="15" s="1"/>
  <c r="G104" i="15"/>
  <c r="F104" i="15"/>
  <c r="E104" i="15"/>
  <c r="V355" i="15" s="1"/>
  <c r="G103" i="15"/>
  <c r="F103" i="15"/>
  <c r="E103" i="15" s="1"/>
  <c r="G102" i="15"/>
  <c r="F102" i="15"/>
  <c r="E102" i="15" s="1"/>
  <c r="G101" i="15"/>
  <c r="F101" i="15"/>
  <c r="E101" i="15" s="1"/>
  <c r="G100" i="15"/>
  <c r="F100" i="15"/>
  <c r="E100" i="15"/>
  <c r="P351" i="15" s="1"/>
  <c r="G99" i="15"/>
  <c r="F99" i="15"/>
  <c r="E99" i="15" s="1"/>
  <c r="G98" i="15"/>
  <c r="F98" i="15"/>
  <c r="E98" i="15" s="1"/>
  <c r="G97" i="15"/>
  <c r="F97" i="15"/>
  <c r="E97" i="15" s="1"/>
  <c r="G96" i="15"/>
  <c r="F96" i="15"/>
  <c r="E96" i="15"/>
  <c r="K347" i="15" s="1"/>
  <c r="G95" i="15"/>
  <c r="F95" i="15"/>
  <c r="E95" i="15" s="1"/>
  <c r="K346" i="15" s="1"/>
  <c r="G94" i="15"/>
  <c r="F94" i="15"/>
  <c r="E94" i="15" s="1"/>
  <c r="G93" i="15"/>
  <c r="F93" i="15"/>
  <c r="E93" i="15" s="1"/>
  <c r="G92" i="15"/>
  <c r="F92" i="15"/>
  <c r="E92" i="15"/>
  <c r="K343" i="15" s="1"/>
  <c r="G91" i="15"/>
  <c r="F91" i="15"/>
  <c r="E91" i="15" s="1"/>
  <c r="G90" i="15"/>
  <c r="F90" i="15"/>
  <c r="E90" i="15" s="1"/>
  <c r="G89" i="15"/>
  <c r="F89" i="15"/>
  <c r="E89" i="15" s="1"/>
  <c r="G88" i="15"/>
  <c r="F88" i="15"/>
  <c r="E88" i="15"/>
  <c r="S339" i="15" s="1"/>
  <c r="G87" i="15"/>
  <c r="F87" i="15"/>
  <c r="E87" i="15" s="1"/>
  <c r="V338" i="15" s="1"/>
  <c r="G86" i="15"/>
  <c r="F86" i="15"/>
  <c r="E86" i="15" s="1"/>
  <c r="G85" i="15"/>
  <c r="F85" i="15"/>
  <c r="E85" i="15" s="1"/>
  <c r="G84" i="15"/>
  <c r="F84" i="15"/>
  <c r="E84" i="15"/>
  <c r="O335" i="15" s="1"/>
  <c r="G83" i="15"/>
  <c r="F83" i="15"/>
  <c r="E83" i="15" s="1"/>
  <c r="G82" i="15"/>
  <c r="F82" i="15"/>
  <c r="E82" i="15" s="1"/>
  <c r="G81" i="15"/>
  <c r="F81" i="15"/>
  <c r="E81" i="15" s="1"/>
  <c r="G80" i="15"/>
  <c r="F80" i="15"/>
  <c r="E80" i="15"/>
  <c r="K331" i="15" s="1"/>
  <c r="G79" i="15"/>
  <c r="F79" i="15"/>
  <c r="E79" i="15" s="1"/>
  <c r="N330" i="15" s="1"/>
  <c r="G78" i="15"/>
  <c r="F78" i="15"/>
  <c r="E78" i="15" s="1"/>
  <c r="L329" i="15" s="1"/>
  <c r="G77" i="15"/>
  <c r="F77" i="15"/>
  <c r="E77" i="15" s="1"/>
  <c r="G76" i="15"/>
  <c r="F76" i="15"/>
  <c r="E76" i="15"/>
  <c r="W327" i="15" s="1"/>
  <c r="G75" i="15"/>
  <c r="F75" i="15"/>
  <c r="E75" i="15" s="1"/>
  <c r="G74" i="15"/>
  <c r="F74" i="15"/>
  <c r="E74" i="15" s="1"/>
  <c r="E325" i="15" s="1"/>
  <c r="G73" i="15"/>
  <c r="F73" i="15"/>
  <c r="E73" i="15" s="1"/>
  <c r="J324" i="15" s="1"/>
  <c r="G72" i="15"/>
  <c r="F72" i="15"/>
  <c r="E72" i="15"/>
  <c r="V323" i="15" s="1"/>
  <c r="G71" i="15"/>
  <c r="F71" i="15"/>
  <c r="E71" i="15" s="1"/>
  <c r="G70" i="15"/>
  <c r="F70" i="15"/>
  <c r="E70" i="15" s="1"/>
  <c r="G69" i="15"/>
  <c r="F69" i="15"/>
  <c r="E69" i="15" s="1"/>
  <c r="G68" i="15"/>
  <c r="F68" i="15"/>
  <c r="E68" i="15"/>
  <c r="K319" i="15" s="1"/>
  <c r="G67" i="15"/>
  <c r="F67" i="15"/>
  <c r="E67" i="15" s="1"/>
  <c r="G66" i="15"/>
  <c r="F66" i="15"/>
  <c r="E66" i="15" s="1"/>
  <c r="G65" i="15"/>
  <c r="F65" i="15"/>
  <c r="E65" i="15" s="1"/>
  <c r="G64" i="15"/>
  <c r="F64" i="15"/>
  <c r="E64" i="15"/>
  <c r="N315" i="15" s="1"/>
  <c r="G63" i="15"/>
  <c r="F63" i="15"/>
  <c r="E63" i="15" s="1"/>
  <c r="S314" i="15" s="1"/>
  <c r="G62" i="15"/>
  <c r="F62" i="15"/>
  <c r="E62" i="15" s="1"/>
  <c r="T313" i="15" s="1"/>
  <c r="G61" i="15"/>
  <c r="F61" i="15"/>
  <c r="E61" i="15" s="1"/>
  <c r="V312" i="15" s="1"/>
  <c r="G60" i="15"/>
  <c r="F60" i="15"/>
  <c r="E60" i="15"/>
  <c r="R311" i="15" s="1"/>
  <c r="G59" i="15"/>
  <c r="F59" i="15"/>
  <c r="E59" i="15" s="1"/>
  <c r="G58" i="15"/>
  <c r="F58" i="15"/>
  <c r="E58" i="15" s="1"/>
  <c r="G57" i="15"/>
  <c r="F57" i="15"/>
  <c r="E57" i="15" s="1"/>
  <c r="I308" i="15" s="1"/>
  <c r="G56" i="15"/>
  <c r="F56" i="15"/>
  <c r="E56" i="15"/>
  <c r="W307" i="15" s="1"/>
  <c r="G55" i="15"/>
  <c r="F55" i="15"/>
  <c r="E55" i="15" s="1"/>
  <c r="G54" i="15"/>
  <c r="F54" i="15"/>
  <c r="E54" i="15" s="1"/>
  <c r="G53" i="15"/>
  <c r="F53" i="15"/>
  <c r="E53" i="15" s="1"/>
  <c r="G52" i="15"/>
  <c r="F52" i="15"/>
  <c r="E52" i="15"/>
  <c r="J303" i="15" s="1"/>
  <c r="G51" i="15"/>
  <c r="F51" i="15"/>
  <c r="E51" i="15" s="1"/>
  <c r="P302" i="15" s="1"/>
  <c r="G50" i="15"/>
  <c r="F50" i="15"/>
  <c r="E50" i="15" s="1"/>
  <c r="S301" i="15" s="1"/>
  <c r="G49" i="15"/>
  <c r="F49" i="15"/>
  <c r="E49" i="15" s="1"/>
  <c r="V300" i="15" s="1"/>
  <c r="G48" i="15"/>
  <c r="F48" i="15"/>
  <c r="E48" i="15"/>
  <c r="U299" i="15" s="1"/>
  <c r="G47" i="15"/>
  <c r="F47" i="15"/>
  <c r="E47" i="15" s="1"/>
  <c r="L298" i="15" s="1"/>
  <c r="G46" i="15"/>
  <c r="F46" i="15"/>
  <c r="E46" i="15" s="1"/>
  <c r="G45" i="15"/>
  <c r="F45" i="15"/>
  <c r="E45" i="15" s="1"/>
  <c r="G44" i="15"/>
  <c r="F44" i="15"/>
  <c r="E44" i="15"/>
  <c r="Q295" i="15" s="1"/>
  <c r="G43" i="15"/>
  <c r="F43" i="15"/>
  <c r="E43" i="15" s="1"/>
  <c r="G42" i="15"/>
  <c r="F42" i="15"/>
  <c r="E42" i="15" s="1"/>
  <c r="G41" i="15"/>
  <c r="F41" i="15"/>
  <c r="E41" i="15" s="1"/>
  <c r="N292" i="15" s="1"/>
  <c r="G40" i="15"/>
  <c r="F40" i="15"/>
  <c r="E40" i="15"/>
  <c r="M291" i="15" s="1"/>
  <c r="G39" i="15"/>
  <c r="F39" i="15"/>
  <c r="E39" i="15" s="1"/>
  <c r="S290" i="15" s="1"/>
  <c r="G38" i="15"/>
  <c r="F38" i="15"/>
  <c r="E38" i="15" s="1"/>
  <c r="G37" i="15"/>
  <c r="F37" i="15"/>
  <c r="E37" i="15" s="1"/>
  <c r="G36" i="15"/>
  <c r="F36" i="15"/>
  <c r="E36" i="15"/>
  <c r="W287" i="15" s="1"/>
  <c r="G35" i="15"/>
  <c r="F35" i="15"/>
  <c r="E35" i="15" s="1"/>
  <c r="G34" i="15"/>
  <c r="F34" i="15"/>
  <c r="E34" i="15" s="1"/>
  <c r="G33" i="15"/>
  <c r="F33" i="15"/>
  <c r="E33" i="15" s="1"/>
  <c r="G32" i="15"/>
  <c r="F32" i="15"/>
  <c r="E32" i="15"/>
  <c r="S283" i="15" s="1"/>
  <c r="G31" i="15"/>
  <c r="F31" i="15"/>
  <c r="E31" i="15" s="1"/>
  <c r="K282" i="15" s="1"/>
  <c r="G30" i="15"/>
  <c r="F30" i="15"/>
  <c r="E30" i="15" s="1"/>
  <c r="M281" i="15" s="1"/>
  <c r="G29" i="15"/>
  <c r="F29" i="15"/>
  <c r="E29" i="15" s="1"/>
  <c r="P280" i="15" s="1"/>
  <c r="G28" i="15"/>
  <c r="F28" i="15"/>
  <c r="E28" i="15"/>
  <c r="O279" i="15" s="1"/>
  <c r="G27" i="15"/>
  <c r="F27" i="15"/>
  <c r="E27" i="15" s="1"/>
  <c r="G26" i="15"/>
  <c r="F26" i="15"/>
  <c r="E26" i="15" s="1"/>
  <c r="G25" i="15"/>
  <c r="F25" i="15"/>
  <c r="E25" i="15" s="1"/>
  <c r="L276" i="15" s="1"/>
  <c r="G24" i="15"/>
  <c r="F24" i="15"/>
  <c r="E24" i="15"/>
  <c r="K275" i="15" s="1"/>
  <c r="G23" i="15"/>
  <c r="F23" i="15"/>
  <c r="E23" i="15" s="1"/>
  <c r="G22" i="15"/>
  <c r="F22" i="15"/>
  <c r="E22" i="15" s="1"/>
  <c r="G21" i="15"/>
  <c r="F21" i="15"/>
  <c r="E21" i="15" s="1"/>
  <c r="G20" i="15"/>
  <c r="F20" i="15"/>
  <c r="E20" i="15"/>
  <c r="U271" i="15" s="1"/>
  <c r="G19" i="15"/>
  <c r="F19" i="15"/>
  <c r="E19" i="15" s="1"/>
  <c r="G18" i="15"/>
  <c r="F18" i="15"/>
  <c r="E18" i="15" s="1"/>
  <c r="G17" i="15"/>
  <c r="F17" i="15"/>
  <c r="E17" i="15" s="1"/>
  <c r="G16" i="15"/>
  <c r="F16" i="15"/>
  <c r="E16" i="15"/>
  <c r="Q267" i="15" s="1"/>
  <c r="G15" i="15"/>
  <c r="F15" i="15"/>
  <c r="E15" i="15" s="1"/>
  <c r="X266" i="15" s="1"/>
  <c r="G14" i="15"/>
  <c r="F14" i="15"/>
  <c r="E14" i="15" s="1"/>
  <c r="L265" i="15" s="1"/>
  <c r="G13" i="15"/>
  <c r="F13" i="15"/>
  <c r="E13" i="15" s="1"/>
  <c r="G12" i="15"/>
  <c r="F12" i="15"/>
  <c r="E12" i="15"/>
  <c r="Q263" i="15" s="1"/>
  <c r="G11" i="15"/>
  <c r="F11" i="15"/>
  <c r="E11" i="15" s="1"/>
  <c r="G10" i="15"/>
  <c r="F10" i="15"/>
  <c r="E10" i="15" s="1"/>
  <c r="R261" i="15" s="1"/>
  <c r="G9" i="15"/>
  <c r="F9" i="15"/>
  <c r="E9" i="15" s="1"/>
  <c r="W260" i="15" s="1"/>
  <c r="G8" i="15"/>
  <c r="F8" i="15"/>
  <c r="E8" i="15"/>
  <c r="M259" i="15" s="1"/>
  <c r="G7" i="15"/>
  <c r="F7" i="15"/>
  <c r="E7" i="15" s="1"/>
  <c r="G6" i="15"/>
  <c r="F6" i="15"/>
  <c r="E6" i="15" s="1"/>
  <c r="G5" i="15"/>
  <c r="F5" i="15"/>
  <c r="E5" i="15" s="1"/>
  <c r="N2" i="13"/>
  <c r="M2" i="13"/>
  <c r="L2" i="13"/>
  <c r="K2" i="13"/>
  <c r="J2" i="13"/>
  <c r="I2" i="13"/>
  <c r="H2" i="13"/>
  <c r="G2" i="13"/>
  <c r="F2" i="13"/>
  <c r="E2" i="13"/>
  <c r="D2" i="13"/>
  <c r="N2" i="12"/>
  <c r="M2" i="12"/>
  <c r="L2" i="12"/>
  <c r="K2" i="12"/>
  <c r="J2" i="12"/>
  <c r="I2" i="12"/>
  <c r="H2" i="12"/>
  <c r="G2" i="12"/>
  <c r="F2" i="12"/>
  <c r="E2" i="12"/>
  <c r="D2" i="12"/>
  <c r="N2" i="11"/>
  <c r="M2" i="11"/>
  <c r="L2" i="11"/>
  <c r="K2" i="11"/>
  <c r="J2" i="11"/>
  <c r="I2" i="11"/>
  <c r="H2" i="11"/>
  <c r="G2" i="11"/>
  <c r="F2" i="11"/>
  <c r="E2" i="11"/>
  <c r="D2" i="11"/>
  <c r="R74" i="10"/>
  <c r="N74" i="10"/>
  <c r="L74" i="10"/>
  <c r="J74" i="10"/>
  <c r="I74" i="10"/>
  <c r="H74" i="10"/>
  <c r="E74" i="10"/>
  <c r="C74" i="10"/>
  <c r="K74" i="10" s="1"/>
  <c r="R73" i="10"/>
  <c r="M73" i="10"/>
  <c r="C73" i="10"/>
  <c r="L73" i="10" s="1"/>
  <c r="R72" i="10"/>
  <c r="N72" i="10"/>
  <c r="L72" i="10"/>
  <c r="K72" i="10"/>
  <c r="J72" i="10"/>
  <c r="G72" i="10"/>
  <c r="F72" i="10"/>
  <c r="E72" i="10"/>
  <c r="D72" i="10"/>
  <c r="C72" i="10"/>
  <c r="M72" i="10" s="1"/>
  <c r="R71" i="10"/>
  <c r="C71" i="10"/>
  <c r="R70" i="10"/>
  <c r="N70" i="10"/>
  <c r="M70" i="10"/>
  <c r="L70" i="10"/>
  <c r="I70" i="10"/>
  <c r="H70" i="10"/>
  <c r="G70" i="10"/>
  <c r="F70" i="10"/>
  <c r="D70" i="10"/>
  <c r="C70" i="10"/>
  <c r="K70" i="10" s="1"/>
  <c r="R69" i="10"/>
  <c r="E69" i="10"/>
  <c r="C69" i="10"/>
  <c r="D69" i="10" s="1"/>
  <c r="R68" i="10"/>
  <c r="F68" i="10"/>
  <c r="C68" i="10"/>
  <c r="E68" i="10" s="1"/>
  <c r="R67" i="10"/>
  <c r="I67" i="10"/>
  <c r="G67" i="10"/>
  <c r="E67" i="10"/>
  <c r="D67" i="10"/>
  <c r="C67" i="10"/>
  <c r="F67" i="10" s="1"/>
  <c r="R66" i="10"/>
  <c r="M66" i="10"/>
  <c r="L66" i="10"/>
  <c r="K66" i="10"/>
  <c r="J66" i="10"/>
  <c r="I66" i="10"/>
  <c r="H66" i="10"/>
  <c r="G66" i="10"/>
  <c r="F66" i="10"/>
  <c r="E66" i="10"/>
  <c r="D66" i="10"/>
  <c r="C66" i="10"/>
  <c r="N66" i="10" s="1"/>
  <c r="R65" i="10"/>
  <c r="N65" i="10"/>
  <c r="M65" i="10"/>
  <c r="L65" i="10"/>
  <c r="K65" i="10"/>
  <c r="J65" i="10"/>
  <c r="I65" i="10"/>
  <c r="H65" i="10"/>
  <c r="G65" i="10"/>
  <c r="F65" i="10"/>
  <c r="E65" i="10"/>
  <c r="C65" i="10"/>
  <c r="D65" i="10" s="1"/>
  <c r="R64" i="10"/>
  <c r="L64" i="10"/>
  <c r="G64" i="10"/>
  <c r="F64" i="10"/>
  <c r="C64" i="10"/>
  <c r="J64" i="10" s="1"/>
  <c r="R63" i="10"/>
  <c r="M63" i="10"/>
  <c r="K63" i="10"/>
  <c r="I63" i="10"/>
  <c r="H63" i="10"/>
  <c r="G63" i="10"/>
  <c r="D63" i="10"/>
  <c r="C63" i="10"/>
  <c r="J63" i="10" s="1"/>
  <c r="R62" i="10"/>
  <c r="N62" i="10"/>
  <c r="L62" i="10"/>
  <c r="J62" i="10"/>
  <c r="I62" i="10"/>
  <c r="H62" i="10"/>
  <c r="E62" i="10"/>
  <c r="C62" i="10"/>
  <c r="K62" i="10" s="1"/>
  <c r="R61" i="10"/>
  <c r="C61" i="10"/>
  <c r="R60" i="10"/>
  <c r="N60" i="10"/>
  <c r="L60" i="10"/>
  <c r="K60" i="10"/>
  <c r="J60" i="10"/>
  <c r="G60" i="10"/>
  <c r="F60" i="10"/>
  <c r="E60" i="10"/>
  <c r="D60" i="10"/>
  <c r="C60" i="10"/>
  <c r="M60" i="10" s="1"/>
  <c r="R59" i="10"/>
  <c r="M59" i="10"/>
  <c r="L59" i="10"/>
  <c r="K59" i="10"/>
  <c r="H59" i="10"/>
  <c r="G59" i="10"/>
  <c r="F59" i="10"/>
  <c r="E59" i="10"/>
  <c r="C59" i="10"/>
  <c r="R58" i="10"/>
  <c r="N58" i="10"/>
  <c r="M58" i="10"/>
  <c r="L58" i="10"/>
  <c r="I58" i="10"/>
  <c r="H58" i="10"/>
  <c r="G58" i="10"/>
  <c r="F58" i="10"/>
  <c r="D58" i="10"/>
  <c r="C58" i="10"/>
  <c r="K58" i="10" s="1"/>
  <c r="R57" i="10"/>
  <c r="M57" i="10"/>
  <c r="H57" i="10"/>
  <c r="G57" i="10"/>
  <c r="E57" i="10"/>
  <c r="C57" i="10"/>
  <c r="N57" i="10" s="1"/>
  <c r="R56" i="10"/>
  <c r="C56" i="10"/>
  <c r="R55" i="10"/>
  <c r="L55" i="10"/>
  <c r="J55" i="10"/>
  <c r="C55" i="10"/>
  <c r="R54" i="10"/>
  <c r="N54" i="10"/>
  <c r="M54" i="10"/>
  <c r="L54" i="10"/>
  <c r="K54" i="10"/>
  <c r="J54" i="10"/>
  <c r="I54" i="10"/>
  <c r="H54" i="10"/>
  <c r="G54" i="10"/>
  <c r="F54" i="10"/>
  <c r="E54" i="10"/>
  <c r="D54" i="10"/>
  <c r="C54" i="10"/>
  <c r="R53" i="10"/>
  <c r="N53" i="10"/>
  <c r="M53" i="10"/>
  <c r="L53" i="10"/>
  <c r="K53" i="10"/>
  <c r="J53" i="10"/>
  <c r="I53" i="10"/>
  <c r="H53" i="10"/>
  <c r="G53" i="10"/>
  <c r="F53" i="10"/>
  <c r="E53" i="10"/>
  <c r="C53" i="10"/>
  <c r="D53" i="10" s="1"/>
  <c r="R52" i="10"/>
  <c r="N52" i="10"/>
  <c r="M52" i="10"/>
  <c r="L52" i="10"/>
  <c r="C52" i="10"/>
  <c r="R51" i="10"/>
  <c r="M51" i="10"/>
  <c r="L51" i="10"/>
  <c r="K51" i="10"/>
  <c r="J51" i="10"/>
  <c r="I51" i="10"/>
  <c r="H51" i="10"/>
  <c r="G51" i="10"/>
  <c r="D51" i="10"/>
  <c r="C51" i="10"/>
  <c r="N51" i="10" s="1"/>
  <c r="R50" i="10"/>
  <c r="L50" i="10"/>
  <c r="K50" i="10"/>
  <c r="J50" i="10"/>
  <c r="C50" i="10"/>
  <c r="N50" i="10" s="1"/>
  <c r="R49" i="10"/>
  <c r="N49" i="10"/>
  <c r="K49" i="10"/>
  <c r="J49" i="10"/>
  <c r="I49" i="10"/>
  <c r="F49" i="10"/>
  <c r="E49" i="10"/>
  <c r="D49" i="10"/>
  <c r="C49" i="10"/>
  <c r="M49" i="10" s="1"/>
  <c r="R48" i="10"/>
  <c r="J48" i="10"/>
  <c r="G48" i="10"/>
  <c r="F48" i="10"/>
  <c r="C48" i="10"/>
  <c r="N48" i="10" s="1"/>
  <c r="R47" i="10"/>
  <c r="G47" i="10"/>
  <c r="F47" i="10"/>
  <c r="E47" i="10"/>
  <c r="D47" i="10"/>
  <c r="C47" i="10"/>
  <c r="N47" i="10" s="1"/>
  <c r="R46" i="10"/>
  <c r="C46" i="10"/>
  <c r="F46" i="10" s="1"/>
  <c r="R45" i="10"/>
  <c r="E45" i="10"/>
  <c r="D45" i="10"/>
  <c r="C45" i="10"/>
  <c r="R44" i="10"/>
  <c r="C44" i="10"/>
  <c r="R43" i="10"/>
  <c r="C43" i="10"/>
  <c r="R42" i="10"/>
  <c r="N42" i="10"/>
  <c r="M42" i="10"/>
  <c r="L42" i="10"/>
  <c r="K42" i="10"/>
  <c r="J42" i="10"/>
  <c r="I42" i="10"/>
  <c r="H42" i="10"/>
  <c r="G42" i="10"/>
  <c r="F42" i="10"/>
  <c r="E42" i="10"/>
  <c r="D42" i="10"/>
  <c r="C42" i="10"/>
  <c r="R41" i="10"/>
  <c r="N41" i="10"/>
  <c r="M41" i="10"/>
  <c r="L41" i="10"/>
  <c r="K41" i="10"/>
  <c r="J41" i="10"/>
  <c r="I41" i="10"/>
  <c r="H41" i="10"/>
  <c r="G41" i="10"/>
  <c r="F41" i="10"/>
  <c r="E41" i="10"/>
  <c r="C41" i="10"/>
  <c r="D41" i="10" s="1"/>
  <c r="R40" i="10"/>
  <c r="N40" i="10"/>
  <c r="M40" i="10"/>
  <c r="L40" i="10"/>
  <c r="H40" i="10"/>
  <c r="C40" i="10"/>
  <c r="R39" i="10"/>
  <c r="N39" i="10"/>
  <c r="M39" i="10"/>
  <c r="L39" i="10"/>
  <c r="K39" i="10"/>
  <c r="J39" i="10"/>
  <c r="I39" i="10"/>
  <c r="H39" i="10"/>
  <c r="G39" i="10"/>
  <c r="D39" i="10"/>
  <c r="C39" i="10"/>
  <c r="R38" i="10"/>
  <c r="N38" i="10"/>
  <c r="M38" i="10"/>
  <c r="L38" i="10"/>
  <c r="K38" i="10"/>
  <c r="J38" i="10"/>
  <c r="I38" i="10"/>
  <c r="H38" i="10"/>
  <c r="D38" i="10"/>
  <c r="C38" i="10"/>
  <c r="R37" i="10"/>
  <c r="L37" i="10"/>
  <c r="K37" i="10"/>
  <c r="J37" i="10"/>
  <c r="I37" i="10"/>
  <c r="E37" i="10"/>
  <c r="C37" i="10"/>
  <c r="N37" i="10" s="1"/>
  <c r="R36" i="10"/>
  <c r="M36" i="10"/>
  <c r="L36" i="10"/>
  <c r="K36" i="10"/>
  <c r="J36" i="10"/>
  <c r="G36" i="10"/>
  <c r="F36" i="10"/>
  <c r="E36" i="10"/>
  <c r="D36" i="10"/>
  <c r="C36" i="10"/>
  <c r="N36" i="10" s="1"/>
  <c r="R35" i="10"/>
  <c r="K35" i="10"/>
  <c r="H35" i="10"/>
  <c r="G35" i="10"/>
  <c r="C35" i="10"/>
  <c r="R34" i="10"/>
  <c r="N34" i="10"/>
  <c r="I34" i="10"/>
  <c r="H34" i="10"/>
  <c r="G34" i="10"/>
  <c r="F34" i="10"/>
  <c r="E34" i="10"/>
  <c r="D34" i="10"/>
  <c r="C34" i="10"/>
  <c r="R33" i="10"/>
  <c r="G33" i="10"/>
  <c r="F33" i="10"/>
  <c r="E33" i="10"/>
  <c r="D33" i="10"/>
  <c r="C33" i="10"/>
  <c r="M33" i="10" s="1"/>
  <c r="R32" i="10"/>
  <c r="N32" i="10"/>
  <c r="J32" i="10"/>
  <c r="C32" i="10"/>
  <c r="R31" i="10"/>
  <c r="L31" i="10"/>
  <c r="K31" i="10"/>
  <c r="I31" i="10"/>
  <c r="F31" i="10"/>
  <c r="E31" i="10"/>
  <c r="D31" i="10"/>
  <c r="C31" i="10"/>
  <c r="R30" i="10"/>
  <c r="N30" i="10"/>
  <c r="M30" i="10"/>
  <c r="L30" i="10"/>
  <c r="K30" i="10"/>
  <c r="J30" i="10"/>
  <c r="I30" i="10"/>
  <c r="H30" i="10"/>
  <c r="G30" i="10"/>
  <c r="F30" i="10"/>
  <c r="E30" i="10"/>
  <c r="D30" i="10"/>
  <c r="C30" i="10"/>
  <c r="R29" i="10"/>
  <c r="E29" i="10"/>
  <c r="C29" i="10"/>
  <c r="R28" i="10"/>
  <c r="G28" i="10"/>
  <c r="D28" i="10"/>
  <c r="C28" i="10"/>
  <c r="R27" i="10"/>
  <c r="N27" i="10"/>
  <c r="M27" i="10"/>
  <c r="K27" i="10"/>
  <c r="C27" i="10"/>
  <c r="R26" i="10"/>
  <c r="N26" i="10"/>
  <c r="M26" i="10"/>
  <c r="K26" i="10"/>
  <c r="H26" i="10"/>
  <c r="F26" i="10"/>
  <c r="E26" i="10"/>
  <c r="C26" i="10"/>
  <c r="R25" i="10"/>
  <c r="G25" i="10"/>
  <c r="D25" i="10"/>
  <c r="C25" i="10"/>
  <c r="R24" i="10"/>
  <c r="D24" i="10"/>
  <c r="C24" i="10"/>
  <c r="R23" i="10"/>
  <c r="N23" i="10"/>
  <c r="M23" i="10"/>
  <c r="K23" i="10"/>
  <c r="C23" i="10"/>
  <c r="R22" i="10"/>
  <c r="N22" i="10"/>
  <c r="M22" i="10"/>
  <c r="J22" i="10"/>
  <c r="G22" i="10"/>
  <c r="F22" i="10"/>
  <c r="E22" i="10"/>
  <c r="C22" i="10"/>
  <c r="R21" i="10"/>
  <c r="C21" i="10"/>
  <c r="R20" i="10"/>
  <c r="D20" i="10"/>
  <c r="C20" i="10"/>
  <c r="R19" i="10"/>
  <c r="M19" i="10"/>
  <c r="L19" i="10"/>
  <c r="J19" i="10"/>
  <c r="C19" i="10"/>
  <c r="R18" i="10"/>
  <c r="N18" i="10"/>
  <c r="M18" i="10"/>
  <c r="L18" i="10"/>
  <c r="K18" i="10"/>
  <c r="J18" i="10"/>
  <c r="I18" i="10"/>
  <c r="H18" i="10"/>
  <c r="G18" i="10"/>
  <c r="F18" i="10"/>
  <c r="E18" i="10"/>
  <c r="D18" i="10"/>
  <c r="C18" i="10"/>
  <c r="R17" i="10"/>
  <c r="N17" i="10"/>
  <c r="M17" i="10"/>
  <c r="L17" i="10"/>
  <c r="I17" i="10"/>
  <c r="H17" i="10"/>
  <c r="C17" i="10"/>
  <c r="R16" i="10"/>
  <c r="N16" i="10"/>
  <c r="M16" i="10"/>
  <c r="L16" i="10"/>
  <c r="I16" i="10"/>
  <c r="H16" i="10"/>
  <c r="G16" i="10"/>
  <c r="F16" i="10"/>
  <c r="C16" i="10"/>
  <c r="R15" i="10"/>
  <c r="H15" i="10"/>
  <c r="G15" i="10"/>
  <c r="C15" i="10"/>
  <c r="R14" i="10"/>
  <c r="F14" i="10"/>
  <c r="E14" i="10"/>
  <c r="D14" i="10"/>
  <c r="C14" i="10"/>
  <c r="R13" i="10"/>
  <c r="D13" i="10"/>
  <c r="C13" i="10"/>
  <c r="R12" i="10"/>
  <c r="N12" i="10"/>
  <c r="M12" i="10"/>
  <c r="L12" i="10"/>
  <c r="D12" i="10"/>
  <c r="C12" i="10"/>
  <c r="R11" i="10"/>
  <c r="N11" i="10"/>
  <c r="M11" i="10"/>
  <c r="L11" i="10"/>
  <c r="H11" i="10"/>
  <c r="G11" i="10"/>
  <c r="C11" i="10"/>
  <c r="R10" i="10"/>
  <c r="N10" i="10"/>
  <c r="M10" i="10"/>
  <c r="L10" i="10"/>
  <c r="H10" i="10"/>
  <c r="G10" i="10"/>
  <c r="F10" i="10"/>
  <c r="E10" i="10"/>
  <c r="C10" i="10"/>
  <c r="R9" i="10"/>
  <c r="C9" i="10"/>
  <c r="R8" i="10"/>
  <c r="F8" i="10"/>
  <c r="D8" i="10"/>
  <c r="C8" i="10"/>
  <c r="E8" i="10" s="1"/>
  <c r="R7" i="10"/>
  <c r="M7" i="10"/>
  <c r="C7" i="10"/>
  <c r="R6" i="10"/>
  <c r="N6" i="10"/>
  <c r="M6" i="10"/>
  <c r="L6" i="10"/>
  <c r="K6" i="10"/>
  <c r="J6" i="10"/>
  <c r="I6" i="10"/>
  <c r="H6" i="10"/>
  <c r="G6" i="10"/>
  <c r="F6" i="10"/>
  <c r="E6" i="10"/>
  <c r="D6" i="10"/>
  <c r="C6" i="10"/>
  <c r="N5" i="10"/>
  <c r="M5" i="10"/>
  <c r="L5" i="10"/>
  <c r="K5" i="10"/>
  <c r="J5" i="10"/>
  <c r="I5" i="10"/>
  <c r="H5" i="10"/>
  <c r="G5" i="10"/>
  <c r="F5" i="10"/>
  <c r="E5" i="10"/>
  <c r="D5" i="10"/>
  <c r="T1191" i="9"/>
  <c r="T1190" i="9"/>
  <c r="V1189" i="9"/>
  <c r="T1189" i="9"/>
  <c r="AL1187" i="9"/>
  <c r="AM1187" i="9" s="1"/>
  <c r="AN1187" i="9" s="1"/>
  <c r="T1187" i="9"/>
  <c r="AL1186" i="9"/>
  <c r="AM1186" i="9" s="1"/>
  <c r="AN1186" i="9" s="1"/>
  <c r="Q1186" i="9"/>
  <c r="AM1185" i="9"/>
  <c r="AN1185" i="9" s="1"/>
  <c r="AL1185" i="9"/>
  <c r="AL1184" i="9"/>
  <c r="AM1184" i="9" s="1"/>
  <c r="AN1184" i="9" s="1"/>
  <c r="W1184" i="9"/>
  <c r="AN1183" i="9"/>
  <c r="AL1183" i="9"/>
  <c r="AM1183" i="9" s="1"/>
  <c r="Q1183" i="9"/>
  <c r="AM1182" i="9"/>
  <c r="AN1182" i="9" s="1"/>
  <c r="AL1182" i="9"/>
  <c r="T1182" i="9"/>
  <c r="AN1181" i="9"/>
  <c r="AM1181" i="9"/>
  <c r="AL1181" i="9"/>
  <c r="AL1180" i="9"/>
  <c r="AM1180" i="9" s="1"/>
  <c r="AN1180" i="9" s="1"/>
  <c r="N1180" i="9"/>
  <c r="AA1180" i="9" s="1"/>
  <c r="AM1179" i="9"/>
  <c r="AN1179" i="9" s="1"/>
  <c r="AL1179" i="9"/>
  <c r="T1179" i="9"/>
  <c r="AL1178" i="9"/>
  <c r="AM1178" i="9" s="1"/>
  <c r="AN1178" i="9" s="1"/>
  <c r="T1178" i="9"/>
  <c r="AL1177" i="9"/>
  <c r="AM1177" i="9" s="1"/>
  <c r="AN1177" i="9" s="1"/>
  <c r="T1177" i="9"/>
  <c r="Q1177" i="9"/>
  <c r="AL1176" i="9"/>
  <c r="AM1176" i="9" s="1"/>
  <c r="AN1176" i="9" s="1"/>
  <c r="AN1175" i="9"/>
  <c r="AL1175" i="9"/>
  <c r="AM1175" i="9" s="1"/>
  <c r="T1175" i="9"/>
  <c r="AN1174" i="9"/>
  <c r="AM1174" i="9"/>
  <c r="AL1174" i="9"/>
  <c r="U1174" i="9"/>
  <c r="T1174" i="9"/>
  <c r="AL1173" i="9"/>
  <c r="AM1173" i="9" s="1"/>
  <c r="AN1173" i="9" s="1"/>
  <c r="T1173" i="9"/>
  <c r="Q1173" i="9"/>
  <c r="AL1172" i="9"/>
  <c r="AM1172" i="9" s="1"/>
  <c r="AN1172" i="9" s="1"/>
  <c r="P1172" i="9"/>
  <c r="AL1171" i="9"/>
  <c r="AM1171" i="9" s="1"/>
  <c r="AN1171" i="9" s="1"/>
  <c r="AN1170" i="9"/>
  <c r="AM1170" i="9"/>
  <c r="AL1170" i="9"/>
  <c r="U1170" i="9"/>
  <c r="T1170" i="9"/>
  <c r="AM1169" i="9"/>
  <c r="AN1169" i="9" s="1"/>
  <c r="AL1169" i="9"/>
  <c r="Q1169" i="9"/>
  <c r="AL1168" i="9"/>
  <c r="AM1168" i="9" s="1"/>
  <c r="AN1168" i="9" s="1"/>
  <c r="T1168" i="9"/>
  <c r="AL1167" i="9"/>
  <c r="AM1167" i="9" s="1"/>
  <c r="AN1167" i="9" s="1"/>
  <c r="AN1166" i="9"/>
  <c r="AM1166" i="9"/>
  <c r="AL1166" i="9"/>
  <c r="V1166" i="9"/>
  <c r="T1166" i="9"/>
  <c r="AL1165" i="9"/>
  <c r="AM1165" i="9" s="1"/>
  <c r="AN1165" i="9" s="1"/>
  <c r="T1165" i="9"/>
  <c r="AM1164" i="9"/>
  <c r="AN1164" i="9" s="1"/>
  <c r="AL1164" i="9"/>
  <c r="T1164" i="9"/>
  <c r="AL1163" i="9"/>
  <c r="AM1163" i="9" s="1"/>
  <c r="AN1163" i="9" s="1"/>
  <c r="AM1162" i="9"/>
  <c r="AN1162" i="9" s="1"/>
  <c r="AL1162" i="9"/>
  <c r="T1162" i="9"/>
  <c r="AN1161" i="9"/>
  <c r="AL1161" i="9"/>
  <c r="AM1161" i="9" s="1"/>
  <c r="T1161" i="9"/>
  <c r="AM1160" i="9"/>
  <c r="AN1160" i="9" s="1"/>
  <c r="AL1160" i="9"/>
  <c r="T1160" i="9"/>
  <c r="S1160" i="9"/>
  <c r="AC1160" i="9" s="1"/>
  <c r="AL1159" i="9"/>
  <c r="AM1159" i="9" s="1"/>
  <c r="AN1159" i="9" s="1"/>
  <c r="AN1158" i="9"/>
  <c r="AM1158" i="9"/>
  <c r="AL1158" i="9"/>
  <c r="AM1157" i="9"/>
  <c r="AN1157" i="9" s="1"/>
  <c r="AL1157" i="9"/>
  <c r="Q1157" i="9"/>
  <c r="L1157" i="9"/>
  <c r="AN1156" i="9"/>
  <c r="AL1156" i="9"/>
  <c r="AM1156" i="9" s="1"/>
  <c r="T1156" i="9"/>
  <c r="AM1155" i="9"/>
  <c r="AN1155" i="9" s="1"/>
  <c r="AL1155" i="9"/>
  <c r="S1155" i="9"/>
  <c r="AL1154" i="9"/>
  <c r="AM1154" i="9" s="1"/>
  <c r="AN1154" i="9" s="1"/>
  <c r="AM1153" i="9"/>
  <c r="AN1153" i="9" s="1"/>
  <c r="AL1153" i="9"/>
  <c r="U1153" i="9"/>
  <c r="AL1152" i="9"/>
  <c r="AM1152" i="9" s="1"/>
  <c r="AN1152" i="9" s="1"/>
  <c r="T1152" i="9"/>
  <c r="AM1151" i="9"/>
  <c r="AN1151" i="9" s="1"/>
  <c r="AL1151" i="9"/>
  <c r="T1151" i="9"/>
  <c r="Q1151" i="9"/>
  <c r="AM1150" i="9"/>
  <c r="AN1150" i="9" s="1"/>
  <c r="AL1150" i="9"/>
  <c r="T1150" i="9"/>
  <c r="AL1149" i="9"/>
  <c r="AM1149" i="9" s="1"/>
  <c r="AN1149" i="9" s="1"/>
  <c r="AL1148" i="9"/>
  <c r="AM1148" i="9" s="1"/>
  <c r="AN1148" i="9" s="1"/>
  <c r="T1148" i="9"/>
  <c r="Q1148" i="9"/>
  <c r="N1148" i="9"/>
  <c r="AA1148" i="9" s="1"/>
  <c r="AM1147" i="9"/>
  <c r="AN1147" i="9" s="1"/>
  <c r="AL1147" i="9"/>
  <c r="Q1147" i="9"/>
  <c r="AL1146" i="9"/>
  <c r="AM1146" i="9" s="1"/>
  <c r="AN1146" i="9" s="1"/>
  <c r="P1146" i="9"/>
  <c r="AL1145" i="9"/>
  <c r="AM1145" i="9" s="1"/>
  <c r="AN1145" i="9" s="1"/>
  <c r="Q1145" i="9"/>
  <c r="AN1144" i="9"/>
  <c r="AM1144" i="9"/>
  <c r="AL1144" i="9"/>
  <c r="AM1143" i="9"/>
  <c r="AN1143" i="9" s="1"/>
  <c r="AL1143" i="9"/>
  <c r="T1143" i="9"/>
  <c r="N1143" i="9"/>
  <c r="AA1143" i="9" s="1"/>
  <c r="M1143" i="9"/>
  <c r="AM1142" i="9"/>
  <c r="AN1142" i="9" s="1"/>
  <c r="AL1142" i="9"/>
  <c r="T1142" i="9"/>
  <c r="AL1141" i="9"/>
  <c r="AM1141" i="9" s="1"/>
  <c r="AN1141" i="9" s="1"/>
  <c r="W1141" i="9"/>
  <c r="T1141" i="9"/>
  <c r="AL1140" i="9"/>
  <c r="AM1140" i="9" s="1"/>
  <c r="AN1140" i="9" s="1"/>
  <c r="T1140" i="9"/>
  <c r="Q1140" i="9"/>
  <c r="J1140" i="9"/>
  <c r="AN1139" i="9"/>
  <c r="AM1139" i="9"/>
  <c r="AL1139" i="9"/>
  <c r="T1139" i="9"/>
  <c r="AN1138" i="9"/>
  <c r="AM1138" i="9"/>
  <c r="AL1138" i="9"/>
  <c r="T1138" i="9"/>
  <c r="AN1137" i="9"/>
  <c r="AL1137" i="9"/>
  <c r="AM1137" i="9" s="1"/>
  <c r="T1137" i="9"/>
  <c r="AL1136" i="9"/>
  <c r="AM1136" i="9" s="1"/>
  <c r="AN1136" i="9" s="1"/>
  <c r="T1136" i="9"/>
  <c r="Q1136" i="9"/>
  <c r="AM1135" i="9"/>
  <c r="AN1135" i="9" s="1"/>
  <c r="AL1135" i="9"/>
  <c r="L1135" i="9"/>
  <c r="AL1134" i="9"/>
  <c r="AM1134" i="9" s="1"/>
  <c r="AN1134" i="9" s="1"/>
  <c r="Q1134" i="9"/>
  <c r="AL1133" i="9"/>
  <c r="AM1133" i="9" s="1"/>
  <c r="AN1133" i="9" s="1"/>
  <c r="Q1133" i="9"/>
  <c r="AN1132" i="9"/>
  <c r="AM1132" i="9"/>
  <c r="AL1132" i="9"/>
  <c r="AN1131" i="9"/>
  <c r="AM1131" i="9"/>
  <c r="AL1131" i="9"/>
  <c r="Q1131" i="9"/>
  <c r="AL1130" i="9"/>
  <c r="AM1130" i="9" s="1"/>
  <c r="AN1130" i="9" s="1"/>
  <c r="Q1130" i="9"/>
  <c r="M1130" i="9"/>
  <c r="AL1129" i="9"/>
  <c r="AM1129" i="9" s="1"/>
  <c r="AN1129" i="9" s="1"/>
  <c r="T1129" i="9"/>
  <c r="Q1129" i="9"/>
  <c r="AM1128" i="9"/>
  <c r="AN1128" i="9" s="1"/>
  <c r="AL1128" i="9"/>
  <c r="T1128" i="9"/>
  <c r="Q1128" i="9"/>
  <c r="AL1127" i="9"/>
  <c r="AM1127" i="9" s="1"/>
  <c r="AN1127" i="9" s="1"/>
  <c r="T1127" i="9"/>
  <c r="Q1127" i="9"/>
  <c r="AL1126" i="9"/>
  <c r="AM1126" i="9" s="1"/>
  <c r="AN1126" i="9" s="1"/>
  <c r="T1126" i="9"/>
  <c r="O1126" i="9"/>
  <c r="AL1125" i="9"/>
  <c r="AM1125" i="9" s="1"/>
  <c r="AN1125" i="9" s="1"/>
  <c r="U1125" i="9"/>
  <c r="T1125" i="9"/>
  <c r="K1125" i="9"/>
  <c r="AL1124" i="9"/>
  <c r="AM1124" i="9" s="1"/>
  <c r="AN1124" i="9" s="1"/>
  <c r="V1124" i="9"/>
  <c r="T1124" i="9"/>
  <c r="Q1124" i="9"/>
  <c r="M1124" i="9"/>
  <c r="AL1123" i="9"/>
  <c r="AM1123" i="9" s="1"/>
  <c r="AN1123" i="9" s="1"/>
  <c r="T1123" i="9"/>
  <c r="S1123" i="9"/>
  <c r="AC1123" i="9" s="1"/>
  <c r="AL1122" i="9"/>
  <c r="AM1122" i="9" s="1"/>
  <c r="AN1122" i="9" s="1"/>
  <c r="S1122" i="9"/>
  <c r="M1122" i="9"/>
  <c r="AM1121" i="9"/>
  <c r="AN1121" i="9" s="1"/>
  <c r="AL1121" i="9"/>
  <c r="W1121" i="9"/>
  <c r="T1121" i="9"/>
  <c r="J1121" i="9"/>
  <c r="AN1120" i="9"/>
  <c r="AM1120" i="9"/>
  <c r="AL1120" i="9"/>
  <c r="Q1120" i="9"/>
  <c r="N1120" i="9"/>
  <c r="AA1120" i="9" s="1"/>
  <c r="M1120" i="9"/>
  <c r="AN1119" i="9"/>
  <c r="AM1119" i="9"/>
  <c r="AL1119" i="9"/>
  <c r="L1119" i="9"/>
  <c r="X1036" i="9"/>
  <c r="W1036" i="9"/>
  <c r="V1036" i="9"/>
  <c r="U1036" i="9"/>
  <c r="U1124" i="9" s="1"/>
  <c r="T1036" i="9"/>
  <c r="S1036" i="9"/>
  <c r="S1150" i="9" s="1"/>
  <c r="AC1150" i="9" s="1"/>
  <c r="R1036" i="9"/>
  <c r="Q1036" i="9"/>
  <c r="Q1161" i="9" s="1"/>
  <c r="P1036" i="9"/>
  <c r="O1036" i="9"/>
  <c r="N1036" i="9"/>
  <c r="M1036" i="9"/>
  <c r="L1036" i="9"/>
  <c r="K1036" i="9"/>
  <c r="J1036" i="9"/>
  <c r="X1035" i="9"/>
  <c r="W1035" i="9"/>
  <c r="V1035" i="9"/>
  <c r="U1035" i="9"/>
  <c r="T1035" i="9"/>
  <c r="S1035" i="9"/>
  <c r="R1035" i="9"/>
  <c r="Q1035" i="9"/>
  <c r="P1035" i="9"/>
  <c r="O1035" i="9"/>
  <c r="N1035" i="9"/>
  <c r="M1035" i="9"/>
  <c r="L1035" i="9"/>
  <c r="K1035" i="9"/>
  <c r="J1035" i="9"/>
  <c r="X1034" i="9"/>
  <c r="W1034" i="9"/>
  <c r="V1034" i="9"/>
  <c r="U1034" i="9"/>
  <c r="T1034" i="9"/>
  <c r="S1034" i="9"/>
  <c r="R1034" i="9"/>
  <c r="Q1034" i="9"/>
  <c r="P1034" i="9"/>
  <c r="O1034" i="9"/>
  <c r="N1034" i="9"/>
  <c r="M1034" i="9"/>
  <c r="L1034" i="9"/>
  <c r="K1034" i="9"/>
  <c r="J1034" i="9"/>
  <c r="X1033" i="9"/>
  <c r="W1033" i="9"/>
  <c r="W1133" i="9" s="1"/>
  <c r="V1033" i="9"/>
  <c r="V1156" i="9" s="1"/>
  <c r="U1033" i="9"/>
  <c r="T1033" i="9"/>
  <c r="T1180" i="9" s="1"/>
  <c r="S1033" i="9"/>
  <c r="R1033" i="9"/>
  <c r="R1165" i="9" s="1"/>
  <c r="Q1033" i="9"/>
  <c r="Q1181" i="9" s="1"/>
  <c r="P1033" i="9"/>
  <c r="P1165" i="9" s="1"/>
  <c r="O1033" i="9"/>
  <c r="O1180" i="9" s="1"/>
  <c r="N1033" i="9"/>
  <c r="N1135" i="9" s="1"/>
  <c r="AA1135" i="9" s="1"/>
  <c r="M1033" i="9"/>
  <c r="L1033" i="9"/>
  <c r="K1033" i="9"/>
  <c r="K1184" i="9" s="1"/>
  <c r="J1033" i="9"/>
  <c r="J1144" i="9" s="1"/>
  <c r="G252" i="9"/>
  <c r="F252" i="9"/>
  <c r="E252" i="9"/>
  <c r="G251" i="9"/>
  <c r="F251" i="9"/>
  <c r="E251" i="9"/>
  <c r="G250" i="9"/>
  <c r="F250" i="9"/>
  <c r="E250" i="9"/>
  <c r="G249" i="9"/>
  <c r="F249" i="9"/>
  <c r="E249" i="9"/>
  <c r="G248" i="9"/>
  <c r="F248" i="9"/>
  <c r="E248" i="9"/>
  <c r="G247" i="9"/>
  <c r="F247" i="9"/>
  <c r="E247" i="9"/>
  <c r="G246" i="9"/>
  <c r="F246" i="9"/>
  <c r="E246" i="9"/>
  <c r="G245" i="9"/>
  <c r="F245" i="9"/>
  <c r="E245" i="9"/>
  <c r="G244" i="9"/>
  <c r="F244" i="9"/>
  <c r="E244" i="9"/>
  <c r="G243" i="9"/>
  <c r="F243" i="9"/>
  <c r="E243" i="9"/>
  <c r="G242" i="9"/>
  <c r="F242" i="9"/>
  <c r="E242" i="9"/>
  <c r="G241" i="9"/>
  <c r="F241" i="9"/>
  <c r="E241" i="9"/>
  <c r="G240" i="9"/>
  <c r="F240" i="9"/>
  <c r="E240" i="9"/>
  <c r="G239" i="9"/>
  <c r="F239" i="9"/>
  <c r="E239" i="9"/>
  <c r="G238" i="9"/>
  <c r="F238" i="9"/>
  <c r="E238" i="9"/>
  <c r="G237" i="9"/>
  <c r="F237" i="9"/>
  <c r="E237" i="9"/>
  <c r="G236" i="9"/>
  <c r="F236" i="9"/>
  <c r="E236" i="9"/>
  <c r="G235" i="9"/>
  <c r="F235" i="9"/>
  <c r="E235" i="9"/>
  <c r="G234" i="9"/>
  <c r="F234" i="9"/>
  <c r="E234" i="9"/>
  <c r="G233" i="9"/>
  <c r="F233" i="9"/>
  <c r="E233" i="9"/>
  <c r="G232" i="9"/>
  <c r="F232" i="9"/>
  <c r="E232" i="9"/>
  <c r="G231" i="9"/>
  <c r="F231" i="9"/>
  <c r="E231" i="9"/>
  <c r="G230" i="9"/>
  <c r="F230" i="9"/>
  <c r="E230" i="9"/>
  <c r="G229" i="9"/>
  <c r="F229" i="9"/>
  <c r="E229" i="9"/>
  <c r="G228" i="9"/>
  <c r="F228" i="9"/>
  <c r="E228" i="9"/>
  <c r="G227" i="9"/>
  <c r="F227" i="9"/>
  <c r="E227" i="9"/>
  <c r="G226" i="9"/>
  <c r="F226" i="9"/>
  <c r="E226" i="9"/>
  <c r="G225" i="9"/>
  <c r="F225" i="9"/>
  <c r="E225" i="9"/>
  <c r="G224" i="9"/>
  <c r="F224" i="9"/>
  <c r="E224" i="9"/>
  <c r="G223" i="9"/>
  <c r="F223" i="9"/>
  <c r="E223" i="9"/>
  <c r="G222" i="9"/>
  <c r="F222" i="9"/>
  <c r="E222" i="9"/>
  <c r="G221" i="9"/>
  <c r="F221" i="9"/>
  <c r="E221" i="9"/>
  <c r="G220" i="9"/>
  <c r="F220" i="9"/>
  <c r="E220" i="9"/>
  <c r="G219" i="9"/>
  <c r="F219" i="9"/>
  <c r="E219" i="9"/>
  <c r="G218" i="9"/>
  <c r="F218" i="9"/>
  <c r="E218" i="9"/>
  <c r="G217" i="9"/>
  <c r="F217" i="9"/>
  <c r="E217" i="9"/>
  <c r="G216" i="9"/>
  <c r="F216" i="9"/>
  <c r="E216" i="9"/>
  <c r="G215" i="9"/>
  <c r="F215" i="9"/>
  <c r="E215" i="9"/>
  <c r="G214" i="9"/>
  <c r="F214" i="9"/>
  <c r="E214" i="9"/>
  <c r="G213" i="9"/>
  <c r="F213" i="9"/>
  <c r="E213" i="9"/>
  <c r="G212" i="9"/>
  <c r="F212" i="9"/>
  <c r="E212" i="9"/>
  <c r="G211" i="9"/>
  <c r="F211" i="9"/>
  <c r="E211" i="9"/>
  <c r="G210" i="9"/>
  <c r="F210" i="9"/>
  <c r="E210" i="9"/>
  <c r="G209" i="9"/>
  <c r="F209" i="9"/>
  <c r="E209" i="9"/>
  <c r="G208" i="9"/>
  <c r="F208" i="9"/>
  <c r="E208" i="9"/>
  <c r="G207" i="9"/>
  <c r="F207" i="9"/>
  <c r="E207" i="9"/>
  <c r="G206" i="9"/>
  <c r="F206" i="9"/>
  <c r="E206" i="9"/>
  <c r="G205" i="9"/>
  <c r="F205" i="9"/>
  <c r="E205" i="9"/>
  <c r="G204" i="9"/>
  <c r="F204" i="9"/>
  <c r="E204" i="9"/>
  <c r="G203" i="9"/>
  <c r="F203" i="9"/>
  <c r="E203" i="9"/>
  <c r="G202" i="9"/>
  <c r="F202" i="9"/>
  <c r="E202" i="9"/>
  <c r="G201" i="9"/>
  <c r="F201" i="9"/>
  <c r="E201" i="9"/>
  <c r="G200" i="9"/>
  <c r="F200" i="9"/>
  <c r="E200" i="9"/>
  <c r="G199" i="9"/>
  <c r="F199" i="9"/>
  <c r="E199" i="9"/>
  <c r="G198" i="9"/>
  <c r="F198" i="9"/>
  <c r="E198" i="9"/>
  <c r="G197" i="9"/>
  <c r="F197" i="9"/>
  <c r="E197" i="9"/>
  <c r="G196" i="9"/>
  <c r="F196" i="9"/>
  <c r="E196" i="9"/>
  <c r="G195" i="9"/>
  <c r="F195" i="9"/>
  <c r="E195" i="9"/>
  <c r="G194" i="9"/>
  <c r="F194" i="9"/>
  <c r="E194" i="9"/>
  <c r="G193" i="9"/>
  <c r="F193" i="9"/>
  <c r="E193" i="9"/>
  <c r="G192" i="9"/>
  <c r="F192" i="9"/>
  <c r="E192" i="9"/>
  <c r="G191" i="9"/>
  <c r="F191" i="9"/>
  <c r="E191" i="9"/>
  <c r="G190" i="9"/>
  <c r="F190" i="9"/>
  <c r="E190" i="9"/>
  <c r="G189" i="9"/>
  <c r="F189" i="9"/>
  <c r="E189" i="9"/>
  <c r="G188" i="9"/>
  <c r="F188" i="9"/>
  <c r="E188" i="9"/>
  <c r="P439" i="9" s="1"/>
  <c r="G187" i="9"/>
  <c r="F187" i="9"/>
  <c r="E187" i="9"/>
  <c r="U438" i="9" s="1"/>
  <c r="G186" i="9"/>
  <c r="F186" i="9"/>
  <c r="E186" i="9"/>
  <c r="G185" i="9"/>
  <c r="F185" i="9"/>
  <c r="E185" i="9"/>
  <c r="G184" i="9"/>
  <c r="F184" i="9"/>
  <c r="E184" i="9"/>
  <c r="X435" i="9" s="1"/>
  <c r="G183" i="9"/>
  <c r="F183" i="9"/>
  <c r="E183" i="9"/>
  <c r="Q434" i="9" s="1"/>
  <c r="G182" i="9"/>
  <c r="F182" i="9"/>
  <c r="E182" i="9"/>
  <c r="G181" i="9"/>
  <c r="F181" i="9"/>
  <c r="E181" i="9"/>
  <c r="G180" i="9"/>
  <c r="F180" i="9"/>
  <c r="E180" i="9"/>
  <c r="T431" i="9" s="1"/>
  <c r="G179" i="9"/>
  <c r="F179" i="9"/>
  <c r="E179" i="9"/>
  <c r="M430" i="9" s="1"/>
  <c r="G178" i="9"/>
  <c r="F178" i="9"/>
  <c r="E178" i="9"/>
  <c r="G177" i="9"/>
  <c r="F177" i="9"/>
  <c r="E177" i="9"/>
  <c r="G176" i="9"/>
  <c r="F176" i="9"/>
  <c r="E176" i="9"/>
  <c r="P427" i="9" s="1"/>
  <c r="G175" i="9"/>
  <c r="F175" i="9"/>
  <c r="E175" i="9"/>
  <c r="I426" i="9" s="1"/>
  <c r="G174" i="9"/>
  <c r="F174" i="9"/>
  <c r="E174" i="9"/>
  <c r="G173" i="9"/>
  <c r="F173" i="9"/>
  <c r="E173" i="9"/>
  <c r="G172" i="9"/>
  <c r="F172" i="9"/>
  <c r="E172" i="9"/>
  <c r="X423" i="9" s="1"/>
  <c r="G171" i="9"/>
  <c r="F171" i="9"/>
  <c r="E171" i="9"/>
  <c r="Q422" i="9" s="1"/>
  <c r="G170" i="9"/>
  <c r="F170" i="9"/>
  <c r="E170" i="9"/>
  <c r="V421" i="9" s="1"/>
  <c r="G169" i="9"/>
  <c r="F169" i="9"/>
  <c r="E169" i="9"/>
  <c r="G168" i="9"/>
  <c r="F168" i="9"/>
  <c r="E168" i="9"/>
  <c r="T419" i="9" s="1"/>
  <c r="G167" i="9"/>
  <c r="F167" i="9"/>
  <c r="E167" i="9"/>
  <c r="G166" i="9"/>
  <c r="F166" i="9"/>
  <c r="E166" i="9"/>
  <c r="G165" i="9"/>
  <c r="F165" i="9"/>
  <c r="E165" i="9"/>
  <c r="G164" i="9"/>
  <c r="F164" i="9"/>
  <c r="E164" i="9"/>
  <c r="P415" i="9" s="1"/>
  <c r="G163" i="9"/>
  <c r="F163" i="9"/>
  <c r="E163" i="9"/>
  <c r="U414" i="9" s="1"/>
  <c r="G162" i="9"/>
  <c r="F162" i="9"/>
  <c r="E162" i="9"/>
  <c r="N413" i="9" s="1"/>
  <c r="G161" i="9"/>
  <c r="F161" i="9"/>
  <c r="E161" i="9"/>
  <c r="G160" i="9"/>
  <c r="F160" i="9"/>
  <c r="E160" i="9"/>
  <c r="L411" i="9" s="1"/>
  <c r="G159" i="9"/>
  <c r="F159" i="9"/>
  <c r="E159" i="9"/>
  <c r="G158" i="9"/>
  <c r="F158" i="9"/>
  <c r="E158" i="9"/>
  <c r="G157" i="9"/>
  <c r="F157" i="9"/>
  <c r="E157" i="9"/>
  <c r="G156" i="9"/>
  <c r="F156" i="9"/>
  <c r="E156" i="9"/>
  <c r="U407" i="9" s="1"/>
  <c r="G155" i="9"/>
  <c r="F155" i="9"/>
  <c r="E155" i="9"/>
  <c r="G154" i="9"/>
  <c r="F154" i="9"/>
  <c r="E154" i="9"/>
  <c r="G153" i="9"/>
  <c r="F153" i="9"/>
  <c r="E153" i="9"/>
  <c r="G152" i="9"/>
  <c r="F152" i="9"/>
  <c r="E152" i="9"/>
  <c r="Q403" i="9" s="1"/>
  <c r="G151" i="9"/>
  <c r="F151" i="9"/>
  <c r="E151" i="9"/>
  <c r="V402" i="9" s="1"/>
  <c r="G150" i="9"/>
  <c r="F150" i="9"/>
  <c r="E150" i="9"/>
  <c r="G149" i="9"/>
  <c r="F149" i="9"/>
  <c r="E149" i="9"/>
  <c r="G148" i="9"/>
  <c r="F148" i="9"/>
  <c r="E148" i="9"/>
  <c r="X399" i="9" s="1"/>
  <c r="G147" i="9"/>
  <c r="F147" i="9"/>
  <c r="E147" i="9"/>
  <c r="R398" i="9" s="1"/>
  <c r="G146" i="9"/>
  <c r="F146" i="9"/>
  <c r="E146" i="9"/>
  <c r="G145" i="9"/>
  <c r="F145" i="9"/>
  <c r="E145" i="9"/>
  <c r="G144" i="9"/>
  <c r="F144" i="9"/>
  <c r="E144" i="9"/>
  <c r="U395" i="9" s="1"/>
  <c r="G143" i="9"/>
  <c r="F143" i="9"/>
  <c r="E143" i="9"/>
  <c r="N394" i="9" s="1"/>
  <c r="G142" i="9"/>
  <c r="F142" i="9"/>
  <c r="E142" i="9"/>
  <c r="G141" i="9"/>
  <c r="F141" i="9"/>
  <c r="E141" i="9"/>
  <c r="G140" i="9"/>
  <c r="F140" i="9"/>
  <c r="E140" i="9"/>
  <c r="Q391" i="9" s="1"/>
  <c r="G139" i="9"/>
  <c r="F139" i="9"/>
  <c r="E139" i="9"/>
  <c r="V390" i="9" s="1"/>
  <c r="G138" i="9"/>
  <c r="F138" i="9"/>
  <c r="E138" i="9"/>
  <c r="G137" i="9"/>
  <c r="F137" i="9"/>
  <c r="E137" i="9"/>
  <c r="G136" i="9"/>
  <c r="F136" i="9"/>
  <c r="E136" i="9"/>
  <c r="X387" i="9" s="1"/>
  <c r="G135" i="9"/>
  <c r="F135" i="9"/>
  <c r="E135" i="9"/>
  <c r="R386" i="9" s="1"/>
  <c r="G134" i="9"/>
  <c r="F134" i="9"/>
  <c r="E134" i="9"/>
  <c r="W385" i="9" s="1"/>
  <c r="G133" i="9"/>
  <c r="F133" i="9"/>
  <c r="E133" i="9"/>
  <c r="G132" i="9"/>
  <c r="F132" i="9"/>
  <c r="E132" i="9"/>
  <c r="U383" i="9" s="1"/>
  <c r="G131" i="9"/>
  <c r="F131" i="9"/>
  <c r="E131" i="9"/>
  <c r="N382" i="9" s="1"/>
  <c r="G130" i="9"/>
  <c r="F130" i="9"/>
  <c r="E130" i="9"/>
  <c r="S381" i="9" s="1"/>
  <c r="G129" i="9"/>
  <c r="F129" i="9"/>
  <c r="E129" i="9"/>
  <c r="G128" i="9"/>
  <c r="F128" i="9"/>
  <c r="E128" i="9"/>
  <c r="Q379" i="9" s="1"/>
  <c r="G127" i="9"/>
  <c r="F127" i="9"/>
  <c r="E127" i="9"/>
  <c r="V378" i="9" s="1"/>
  <c r="G126" i="9"/>
  <c r="F126" i="9"/>
  <c r="E126" i="9"/>
  <c r="O377" i="9" s="1"/>
  <c r="G125" i="9"/>
  <c r="F125" i="9"/>
  <c r="E125" i="9"/>
  <c r="G124" i="9"/>
  <c r="F124" i="9"/>
  <c r="E124" i="9"/>
  <c r="X375" i="9" s="1"/>
  <c r="G123" i="9"/>
  <c r="F123" i="9"/>
  <c r="E123" i="9"/>
  <c r="R374" i="9" s="1"/>
  <c r="G122" i="9"/>
  <c r="F122" i="9"/>
  <c r="E122" i="9"/>
  <c r="W373" i="9" s="1"/>
  <c r="G121" i="9"/>
  <c r="F121" i="9"/>
  <c r="E121" i="9"/>
  <c r="G120" i="9"/>
  <c r="F120" i="9"/>
  <c r="E120" i="9"/>
  <c r="U371" i="9" s="1"/>
  <c r="G119" i="9"/>
  <c r="F119" i="9"/>
  <c r="E119" i="9"/>
  <c r="N370" i="9" s="1"/>
  <c r="G118" i="9"/>
  <c r="F118" i="9"/>
  <c r="E118" i="9"/>
  <c r="S369" i="9" s="1"/>
  <c r="G117" i="9"/>
  <c r="F117" i="9"/>
  <c r="E117" i="9"/>
  <c r="X368" i="9" s="1"/>
  <c r="G116" i="9"/>
  <c r="F116" i="9"/>
  <c r="E116" i="9"/>
  <c r="Q367" i="9" s="1"/>
  <c r="G115" i="9"/>
  <c r="F115" i="9"/>
  <c r="E115" i="9"/>
  <c r="V366" i="9" s="1"/>
  <c r="G114" i="9"/>
  <c r="F114" i="9"/>
  <c r="E114" i="9"/>
  <c r="O365" i="9" s="1"/>
  <c r="G113" i="9"/>
  <c r="F113" i="9"/>
  <c r="E113" i="9"/>
  <c r="T364" i="9" s="1"/>
  <c r="G112" i="9"/>
  <c r="F112" i="9"/>
  <c r="E112" i="9"/>
  <c r="X363" i="9" s="1"/>
  <c r="G111" i="9"/>
  <c r="F111" i="9"/>
  <c r="E111" i="9"/>
  <c r="R362" i="9" s="1"/>
  <c r="G110" i="9"/>
  <c r="F110" i="9"/>
  <c r="E110" i="9"/>
  <c r="V361" i="9" s="1"/>
  <c r="G109" i="9"/>
  <c r="F109" i="9"/>
  <c r="E109" i="9"/>
  <c r="P360" i="9" s="1"/>
  <c r="G108" i="9"/>
  <c r="F108" i="9"/>
  <c r="E108" i="9"/>
  <c r="T359" i="9" s="1"/>
  <c r="G107" i="9"/>
  <c r="F107" i="9"/>
  <c r="E107" i="9"/>
  <c r="N358" i="9" s="1"/>
  <c r="G106" i="9"/>
  <c r="F106" i="9"/>
  <c r="E106" i="9"/>
  <c r="R357" i="9" s="1"/>
  <c r="G105" i="9"/>
  <c r="F105" i="9"/>
  <c r="E105" i="9"/>
  <c r="L356" i="9" s="1"/>
  <c r="G104" i="9"/>
  <c r="F104" i="9"/>
  <c r="E104" i="9"/>
  <c r="P355" i="9" s="1"/>
  <c r="G103" i="9"/>
  <c r="F103" i="9"/>
  <c r="E103" i="9"/>
  <c r="J354" i="9" s="1"/>
  <c r="G102" i="9"/>
  <c r="F102" i="9"/>
  <c r="E102" i="9"/>
  <c r="N353" i="9" s="1"/>
  <c r="G101" i="9"/>
  <c r="F101" i="9"/>
  <c r="E101" i="9"/>
  <c r="E352" i="9" s="1"/>
  <c r="G100" i="9"/>
  <c r="F100" i="9"/>
  <c r="E100" i="9"/>
  <c r="L351" i="9" s="1"/>
  <c r="G99" i="9"/>
  <c r="F99" i="9"/>
  <c r="E99" i="9"/>
  <c r="G98" i="9"/>
  <c r="F98" i="9"/>
  <c r="E98" i="9"/>
  <c r="J349" i="9" s="1"/>
  <c r="G97" i="9"/>
  <c r="F97" i="9"/>
  <c r="E97" i="9"/>
  <c r="G96" i="9"/>
  <c r="F96" i="9"/>
  <c r="E96" i="9"/>
  <c r="E347" i="9" s="1"/>
  <c r="G95" i="9"/>
  <c r="F95" i="9"/>
  <c r="E95" i="9"/>
  <c r="G94" i="9"/>
  <c r="F94" i="9"/>
  <c r="E94" i="9"/>
  <c r="G93" i="9"/>
  <c r="F93" i="9"/>
  <c r="E93" i="9"/>
  <c r="G92" i="9"/>
  <c r="F92" i="9"/>
  <c r="E92" i="9"/>
  <c r="Q343" i="9" s="1"/>
  <c r="G91" i="9"/>
  <c r="F91" i="9"/>
  <c r="E91" i="9"/>
  <c r="G90" i="9"/>
  <c r="F90" i="9"/>
  <c r="E90" i="9"/>
  <c r="G89" i="9"/>
  <c r="F89" i="9"/>
  <c r="E89" i="9" s="1"/>
  <c r="G88" i="9"/>
  <c r="F88" i="9"/>
  <c r="E88" i="9"/>
  <c r="X339" i="9" s="1"/>
  <c r="G87" i="9"/>
  <c r="F87" i="9"/>
  <c r="E87" i="9"/>
  <c r="G86" i="9"/>
  <c r="F86" i="9"/>
  <c r="E86" i="9"/>
  <c r="G85" i="9"/>
  <c r="F85" i="9"/>
  <c r="E85" i="9" s="1"/>
  <c r="G84" i="9"/>
  <c r="F84" i="9"/>
  <c r="E84" i="9"/>
  <c r="U335" i="9" s="1"/>
  <c r="G83" i="9"/>
  <c r="F83" i="9"/>
  <c r="E83" i="9"/>
  <c r="G82" i="9"/>
  <c r="F82" i="9"/>
  <c r="E82" i="9"/>
  <c r="G81" i="9"/>
  <c r="F81" i="9"/>
  <c r="E81" i="9" s="1"/>
  <c r="G80" i="9"/>
  <c r="F80" i="9"/>
  <c r="E80" i="9"/>
  <c r="Q331" i="9" s="1"/>
  <c r="G79" i="9"/>
  <c r="F79" i="9"/>
  <c r="E79" i="9"/>
  <c r="V330" i="9" s="1"/>
  <c r="G78" i="9"/>
  <c r="F78" i="9"/>
  <c r="E78" i="9"/>
  <c r="G77" i="9"/>
  <c r="F77" i="9"/>
  <c r="E77" i="9" s="1"/>
  <c r="G76" i="9"/>
  <c r="F76" i="9"/>
  <c r="E76" i="9"/>
  <c r="X327" i="9" s="1"/>
  <c r="G75" i="9"/>
  <c r="F75" i="9"/>
  <c r="E75" i="9"/>
  <c r="R326" i="9" s="1"/>
  <c r="G74" i="9"/>
  <c r="F74" i="9"/>
  <c r="E74" i="9"/>
  <c r="G73" i="9"/>
  <c r="F73" i="9"/>
  <c r="E73" i="9" s="1"/>
  <c r="G72" i="9"/>
  <c r="F72" i="9"/>
  <c r="E72" i="9"/>
  <c r="U323" i="9" s="1"/>
  <c r="G71" i="9"/>
  <c r="F71" i="9"/>
  <c r="E71" i="9"/>
  <c r="N322" i="9" s="1"/>
  <c r="G70" i="9"/>
  <c r="F70" i="9"/>
  <c r="E70" i="9"/>
  <c r="G69" i="9"/>
  <c r="F69" i="9"/>
  <c r="E69" i="9" s="1"/>
  <c r="G68" i="9"/>
  <c r="F68" i="9"/>
  <c r="E68" i="9"/>
  <c r="Q319" i="9" s="1"/>
  <c r="G67" i="9"/>
  <c r="F67" i="9"/>
  <c r="E67" i="9"/>
  <c r="V318" i="9" s="1"/>
  <c r="G66" i="9"/>
  <c r="F66" i="9"/>
  <c r="E66" i="9"/>
  <c r="G65" i="9"/>
  <c r="F65" i="9"/>
  <c r="E65" i="9" s="1"/>
  <c r="G64" i="9"/>
  <c r="F64" i="9"/>
  <c r="E64" i="9"/>
  <c r="X315" i="9" s="1"/>
  <c r="G63" i="9"/>
  <c r="F63" i="9"/>
  <c r="E63" i="9" s="1"/>
  <c r="G62" i="9"/>
  <c r="F62" i="9"/>
  <c r="E62" i="9"/>
  <c r="W313" i="9" s="1"/>
  <c r="G61" i="9"/>
  <c r="F61" i="9"/>
  <c r="E61" i="9" s="1"/>
  <c r="G60" i="9"/>
  <c r="F60" i="9"/>
  <c r="E60" i="9"/>
  <c r="U311" i="9" s="1"/>
  <c r="G59" i="9"/>
  <c r="F59" i="9"/>
  <c r="E59" i="9" s="1"/>
  <c r="G58" i="9"/>
  <c r="F58" i="9"/>
  <c r="E58" i="9"/>
  <c r="S309" i="9" s="1"/>
  <c r="G57" i="9"/>
  <c r="F57" i="9"/>
  <c r="E57" i="9" s="1"/>
  <c r="G56" i="9"/>
  <c r="F56" i="9"/>
  <c r="E56" i="9"/>
  <c r="Q307" i="9" s="1"/>
  <c r="G55" i="9"/>
  <c r="F55" i="9"/>
  <c r="E55" i="9" s="1"/>
  <c r="G54" i="9"/>
  <c r="F54" i="9"/>
  <c r="E54" i="9"/>
  <c r="O305" i="9" s="1"/>
  <c r="G53" i="9"/>
  <c r="F53" i="9"/>
  <c r="E53" i="9" s="1"/>
  <c r="G52" i="9"/>
  <c r="F52" i="9"/>
  <c r="E52" i="9"/>
  <c r="X303" i="9" s="1"/>
  <c r="G51" i="9"/>
  <c r="F51" i="9"/>
  <c r="E51" i="9" s="1"/>
  <c r="G50" i="9"/>
  <c r="F50" i="9"/>
  <c r="E50" i="9"/>
  <c r="W301" i="9" s="1"/>
  <c r="G49" i="9"/>
  <c r="F49" i="9"/>
  <c r="E49" i="9" s="1"/>
  <c r="G48" i="9"/>
  <c r="F48" i="9"/>
  <c r="E48" i="9"/>
  <c r="U299" i="9" s="1"/>
  <c r="G47" i="9"/>
  <c r="F47" i="9"/>
  <c r="E47" i="9" s="1"/>
  <c r="G46" i="9"/>
  <c r="F46" i="9"/>
  <c r="E46" i="9"/>
  <c r="S297" i="9" s="1"/>
  <c r="G45" i="9"/>
  <c r="F45" i="9"/>
  <c r="E45" i="9" s="1"/>
  <c r="G44" i="9"/>
  <c r="F44" i="9"/>
  <c r="E44" i="9"/>
  <c r="T295" i="9" s="1"/>
  <c r="G43" i="9"/>
  <c r="F43" i="9"/>
  <c r="E43" i="9" s="1"/>
  <c r="G42" i="9"/>
  <c r="F42" i="9"/>
  <c r="E42" i="9"/>
  <c r="G41" i="9"/>
  <c r="F41" i="9"/>
  <c r="E41" i="9" s="1"/>
  <c r="G40" i="9"/>
  <c r="F40" i="9"/>
  <c r="E40" i="9"/>
  <c r="X291" i="9" s="1"/>
  <c r="G39" i="9"/>
  <c r="F39" i="9"/>
  <c r="E39" i="9" s="1"/>
  <c r="G38" i="9"/>
  <c r="F38" i="9"/>
  <c r="E38" i="9"/>
  <c r="N289" i="9" s="1"/>
  <c r="G37" i="9"/>
  <c r="F37" i="9"/>
  <c r="E37" i="9" s="1"/>
  <c r="G36" i="9"/>
  <c r="F36" i="9"/>
  <c r="E36" i="9"/>
  <c r="X287" i="9" s="1"/>
  <c r="G35" i="9"/>
  <c r="F35" i="9"/>
  <c r="E35" i="9" s="1"/>
  <c r="G34" i="9"/>
  <c r="F34" i="9"/>
  <c r="E34" i="9"/>
  <c r="V285" i="9" s="1"/>
  <c r="G33" i="9"/>
  <c r="F33" i="9"/>
  <c r="E33" i="9" s="1"/>
  <c r="G32" i="9"/>
  <c r="F32" i="9"/>
  <c r="E32" i="9"/>
  <c r="T283" i="9" s="1"/>
  <c r="G31" i="9"/>
  <c r="F31" i="9"/>
  <c r="E31" i="9" s="1"/>
  <c r="G30" i="9"/>
  <c r="F30" i="9"/>
  <c r="E30" i="9"/>
  <c r="O281" i="9" s="1"/>
  <c r="G29" i="9"/>
  <c r="F29" i="9"/>
  <c r="E29" i="9" s="1"/>
  <c r="G28" i="9"/>
  <c r="F28" i="9"/>
  <c r="E28" i="9"/>
  <c r="X279" i="9" s="1"/>
  <c r="G27" i="9"/>
  <c r="F27" i="9"/>
  <c r="E27" i="9" s="1"/>
  <c r="G26" i="9"/>
  <c r="F26" i="9"/>
  <c r="E26" i="9"/>
  <c r="K277" i="9" s="1"/>
  <c r="G25" i="9"/>
  <c r="F25" i="9"/>
  <c r="E25" i="9" s="1"/>
  <c r="G24" i="9"/>
  <c r="F24" i="9"/>
  <c r="E24" i="9"/>
  <c r="X275" i="9" s="1"/>
  <c r="G23" i="9"/>
  <c r="F23" i="9"/>
  <c r="E23" i="9" s="1"/>
  <c r="G22" i="9"/>
  <c r="F22" i="9"/>
  <c r="E22" i="9"/>
  <c r="G21" i="9"/>
  <c r="F21" i="9"/>
  <c r="E21" i="9" s="1"/>
  <c r="G20" i="9"/>
  <c r="F20" i="9"/>
  <c r="E20" i="9"/>
  <c r="U271" i="9" s="1"/>
  <c r="G19" i="9"/>
  <c r="F19" i="9"/>
  <c r="E19" i="9" s="1"/>
  <c r="G18" i="9"/>
  <c r="F18" i="9"/>
  <c r="E18" i="9"/>
  <c r="G17" i="9"/>
  <c r="F17" i="9"/>
  <c r="E17" i="9" s="1"/>
  <c r="G16" i="9"/>
  <c r="F16" i="9"/>
  <c r="E16" i="9"/>
  <c r="Q267" i="9" s="1"/>
  <c r="G15" i="9"/>
  <c r="F15" i="9"/>
  <c r="E15" i="9" s="1"/>
  <c r="G14" i="9"/>
  <c r="F14" i="9"/>
  <c r="E14" i="9"/>
  <c r="G13" i="9"/>
  <c r="F13" i="9"/>
  <c r="E13" i="9" s="1"/>
  <c r="G12" i="9"/>
  <c r="F12" i="9"/>
  <c r="E12" i="9"/>
  <c r="M263" i="9" s="1"/>
  <c r="G11" i="9"/>
  <c r="F11" i="9"/>
  <c r="E11" i="9" s="1"/>
  <c r="G10" i="9"/>
  <c r="F10" i="9"/>
  <c r="E10" i="9"/>
  <c r="U261" i="9" s="1"/>
  <c r="G9" i="9"/>
  <c r="F9" i="9"/>
  <c r="E9" i="9" s="1"/>
  <c r="G8" i="9"/>
  <c r="F8" i="9"/>
  <c r="E8" i="9"/>
  <c r="M259" i="9" s="1"/>
  <c r="G7" i="9"/>
  <c r="F7" i="9"/>
  <c r="E7" i="9" s="1"/>
  <c r="G6" i="9"/>
  <c r="F6" i="9"/>
  <c r="E6" i="9"/>
  <c r="Q257" i="9" s="1"/>
  <c r="G5" i="9"/>
  <c r="F5" i="9"/>
  <c r="E5" i="9" s="1"/>
  <c r="N2" i="8"/>
  <c r="M2" i="8"/>
  <c r="L2" i="8"/>
  <c r="K2" i="8"/>
  <c r="J2" i="8"/>
  <c r="I2" i="8"/>
  <c r="H2" i="8"/>
  <c r="G2" i="8"/>
  <c r="F2" i="8"/>
  <c r="E2" i="8"/>
  <c r="D2" i="8"/>
  <c r="O4" i="7"/>
  <c r="N4" i="7"/>
  <c r="M4" i="7"/>
  <c r="L4" i="7"/>
  <c r="K4" i="7"/>
  <c r="J4" i="7"/>
  <c r="I4" i="7"/>
  <c r="H4" i="7"/>
  <c r="G4" i="7"/>
  <c r="F4" i="7"/>
  <c r="E4" i="7"/>
  <c r="X1248" i="6"/>
  <c r="W1248" i="6"/>
  <c r="V1248" i="6"/>
  <c r="U1248" i="6"/>
  <c r="AD1248" i="6" s="1"/>
  <c r="T1248" i="6"/>
  <c r="S1248" i="6"/>
  <c r="AC1248" i="6" s="1"/>
  <c r="R1248" i="6"/>
  <c r="Q1248" i="6"/>
  <c r="P1248" i="6"/>
  <c r="O1248" i="6"/>
  <c r="AB1248" i="6" s="1"/>
  <c r="N1248" i="6"/>
  <c r="AA1248" i="6" s="1"/>
  <c r="M1248" i="6"/>
  <c r="L1248" i="6"/>
  <c r="Z1248" i="6" s="1"/>
  <c r="K1248" i="6"/>
  <c r="J1248" i="6"/>
  <c r="I1248" i="6"/>
  <c r="X1247" i="6"/>
  <c r="W1247" i="6"/>
  <c r="AD1247" i="6" s="1"/>
  <c r="V1247" i="6"/>
  <c r="U1247" i="6"/>
  <c r="T1247" i="6"/>
  <c r="S1247" i="6"/>
  <c r="AC1247" i="6" s="1"/>
  <c r="R1247" i="6"/>
  <c r="Q1247" i="6"/>
  <c r="P1247" i="6"/>
  <c r="O1247" i="6"/>
  <c r="AB1247" i="6" s="1"/>
  <c r="N1247" i="6"/>
  <c r="AA1247" i="6" s="1"/>
  <c r="M1247" i="6"/>
  <c r="L1247" i="6"/>
  <c r="K1247" i="6"/>
  <c r="Z1247" i="6" s="1"/>
  <c r="J1247" i="6"/>
  <c r="I1247" i="6"/>
  <c r="X1246" i="6"/>
  <c r="W1246" i="6"/>
  <c r="V1246" i="6"/>
  <c r="AD1246" i="6" s="1"/>
  <c r="U1246" i="6"/>
  <c r="T1246" i="6"/>
  <c r="S1246" i="6"/>
  <c r="AC1246" i="6" s="1"/>
  <c r="R1246" i="6"/>
  <c r="Q1246" i="6"/>
  <c r="P1246" i="6"/>
  <c r="O1246" i="6"/>
  <c r="AB1246" i="6" s="1"/>
  <c r="N1246" i="6"/>
  <c r="AA1246" i="6" s="1"/>
  <c r="M1246" i="6"/>
  <c r="L1246" i="6"/>
  <c r="K1246" i="6"/>
  <c r="J1246" i="6"/>
  <c r="Z1246" i="6" s="1"/>
  <c r="I1246" i="6"/>
  <c r="AC1245" i="6"/>
  <c r="X1245" i="6"/>
  <c r="W1245" i="6"/>
  <c r="V1245" i="6"/>
  <c r="U1245" i="6"/>
  <c r="AD1245" i="6" s="1"/>
  <c r="T1245" i="6"/>
  <c r="S1245" i="6"/>
  <c r="R1245" i="6"/>
  <c r="Q1245" i="6"/>
  <c r="P1245" i="6"/>
  <c r="O1245" i="6"/>
  <c r="AB1245" i="6" s="1"/>
  <c r="N1245" i="6"/>
  <c r="AA1245" i="6" s="1"/>
  <c r="M1245" i="6"/>
  <c r="L1245" i="6"/>
  <c r="K1245" i="6"/>
  <c r="J1245" i="6"/>
  <c r="Z1245" i="6" s="1"/>
  <c r="I1245" i="6"/>
  <c r="X1244" i="6"/>
  <c r="W1244" i="6"/>
  <c r="V1244" i="6"/>
  <c r="U1244" i="6"/>
  <c r="AD1244" i="6" s="1"/>
  <c r="T1244" i="6"/>
  <c r="AC1244" i="6" s="1"/>
  <c r="S1244" i="6"/>
  <c r="R1244" i="6"/>
  <c r="Q1244" i="6"/>
  <c r="P1244" i="6"/>
  <c r="O1244" i="6"/>
  <c r="AB1244" i="6" s="1"/>
  <c r="N1244" i="6"/>
  <c r="AA1244" i="6" s="1"/>
  <c r="M1244" i="6"/>
  <c r="L1244" i="6"/>
  <c r="K1244" i="6"/>
  <c r="J1244" i="6"/>
  <c r="Z1244" i="6" s="1"/>
  <c r="I1244" i="6"/>
  <c r="X1243" i="6"/>
  <c r="W1243" i="6"/>
  <c r="V1243" i="6"/>
  <c r="U1243" i="6"/>
  <c r="AD1243" i="6" s="1"/>
  <c r="T1243" i="6"/>
  <c r="S1243" i="6"/>
  <c r="AC1243" i="6" s="1"/>
  <c r="R1243" i="6"/>
  <c r="Q1243" i="6"/>
  <c r="P1243" i="6"/>
  <c r="O1243" i="6"/>
  <c r="AB1243" i="6" s="1"/>
  <c r="N1243" i="6"/>
  <c r="AA1243" i="6" s="1"/>
  <c r="M1243" i="6"/>
  <c r="L1243" i="6"/>
  <c r="K1243" i="6"/>
  <c r="J1243" i="6"/>
  <c r="Z1243" i="6" s="1"/>
  <c r="I1243" i="6"/>
  <c r="X1242" i="6"/>
  <c r="W1242" i="6"/>
  <c r="V1242" i="6"/>
  <c r="U1242" i="6"/>
  <c r="AD1242" i="6" s="1"/>
  <c r="T1242" i="6"/>
  <c r="S1242" i="6"/>
  <c r="AC1242" i="6" s="1"/>
  <c r="R1242" i="6"/>
  <c r="Q1242" i="6"/>
  <c r="P1242" i="6"/>
  <c r="O1242" i="6"/>
  <c r="AB1242" i="6" s="1"/>
  <c r="N1242" i="6"/>
  <c r="AA1242" i="6" s="1"/>
  <c r="M1242" i="6"/>
  <c r="L1242" i="6"/>
  <c r="Z1242" i="6" s="1"/>
  <c r="K1242" i="6"/>
  <c r="J1242" i="6"/>
  <c r="I1242" i="6"/>
  <c r="AD1241" i="6"/>
  <c r="X1241" i="6"/>
  <c r="W1241" i="6"/>
  <c r="V1241" i="6"/>
  <c r="U1241" i="6"/>
  <c r="T1241" i="6"/>
  <c r="S1241" i="6"/>
  <c r="AC1241" i="6" s="1"/>
  <c r="R1241" i="6"/>
  <c r="Q1241" i="6"/>
  <c r="P1241" i="6"/>
  <c r="O1241" i="6"/>
  <c r="AB1241" i="6" s="1"/>
  <c r="N1241" i="6"/>
  <c r="AA1241" i="6" s="1"/>
  <c r="M1241" i="6"/>
  <c r="L1241" i="6"/>
  <c r="K1241" i="6"/>
  <c r="Z1241" i="6" s="1"/>
  <c r="J1241" i="6"/>
  <c r="I1241" i="6"/>
  <c r="AD1240" i="6"/>
  <c r="X1240" i="6"/>
  <c r="W1240" i="6"/>
  <c r="V1240" i="6"/>
  <c r="U1240" i="6"/>
  <c r="T1240" i="6"/>
  <c r="S1240" i="6"/>
  <c r="AC1240" i="6" s="1"/>
  <c r="R1240" i="6"/>
  <c r="Q1240" i="6"/>
  <c r="P1240" i="6"/>
  <c r="O1240" i="6"/>
  <c r="AB1240" i="6" s="1"/>
  <c r="N1240" i="6"/>
  <c r="AA1240" i="6" s="1"/>
  <c r="M1240" i="6"/>
  <c r="L1240" i="6"/>
  <c r="K1240" i="6"/>
  <c r="J1240" i="6"/>
  <c r="Z1240" i="6" s="1"/>
  <c r="I1240" i="6"/>
  <c r="AD1239" i="6"/>
  <c r="AC1239" i="6"/>
  <c r="X1239" i="6"/>
  <c r="W1239" i="6"/>
  <c r="V1239" i="6"/>
  <c r="U1239" i="6"/>
  <c r="T1239" i="6"/>
  <c r="S1239" i="6"/>
  <c r="R1239" i="6"/>
  <c r="Q1239" i="6"/>
  <c r="P1239" i="6"/>
  <c r="O1239" i="6"/>
  <c r="AB1239" i="6" s="1"/>
  <c r="N1239" i="6"/>
  <c r="AA1239" i="6" s="1"/>
  <c r="M1239" i="6"/>
  <c r="L1239" i="6"/>
  <c r="K1239" i="6"/>
  <c r="J1239" i="6"/>
  <c r="Z1239" i="6" s="1"/>
  <c r="I1239" i="6"/>
  <c r="AD1238" i="6"/>
  <c r="AC1238" i="6"/>
  <c r="X1238" i="6"/>
  <c r="W1238" i="6"/>
  <c r="V1238" i="6"/>
  <c r="U1238" i="6"/>
  <c r="T1238" i="6"/>
  <c r="S1238" i="6"/>
  <c r="R1238" i="6"/>
  <c r="Q1238" i="6"/>
  <c r="P1238" i="6"/>
  <c r="O1238" i="6"/>
  <c r="AB1238" i="6" s="1"/>
  <c r="N1238" i="6"/>
  <c r="AA1238" i="6" s="1"/>
  <c r="M1238" i="6"/>
  <c r="L1238" i="6"/>
  <c r="K1238" i="6"/>
  <c r="J1238" i="6"/>
  <c r="Z1238" i="6" s="1"/>
  <c r="I1238" i="6"/>
  <c r="AC1237" i="6"/>
  <c r="X1237" i="6"/>
  <c r="W1237" i="6"/>
  <c r="V1237" i="6"/>
  <c r="U1237" i="6"/>
  <c r="AD1237" i="6" s="1"/>
  <c r="T1237" i="6"/>
  <c r="S1237" i="6"/>
  <c r="R1237" i="6"/>
  <c r="Q1237" i="6"/>
  <c r="P1237" i="6"/>
  <c r="O1237" i="6"/>
  <c r="AB1237" i="6" s="1"/>
  <c r="N1237" i="6"/>
  <c r="AA1237" i="6" s="1"/>
  <c r="M1237" i="6"/>
  <c r="L1237" i="6"/>
  <c r="K1237" i="6"/>
  <c r="J1237" i="6"/>
  <c r="Z1237" i="6" s="1"/>
  <c r="I1237" i="6"/>
  <c r="X1236" i="6"/>
  <c r="W1236" i="6"/>
  <c r="V1236" i="6"/>
  <c r="U1236" i="6"/>
  <c r="AD1236" i="6" s="1"/>
  <c r="T1236" i="6"/>
  <c r="S1236" i="6"/>
  <c r="AC1236" i="6" s="1"/>
  <c r="R1236" i="6"/>
  <c r="Q1236" i="6"/>
  <c r="P1236" i="6"/>
  <c r="O1236" i="6"/>
  <c r="AB1236" i="6" s="1"/>
  <c r="N1236" i="6"/>
  <c r="AA1236" i="6" s="1"/>
  <c r="M1236" i="6"/>
  <c r="L1236" i="6"/>
  <c r="Z1236" i="6" s="1"/>
  <c r="K1236" i="6"/>
  <c r="J1236" i="6"/>
  <c r="I1236" i="6"/>
  <c r="X1235" i="6"/>
  <c r="W1235" i="6"/>
  <c r="AD1235" i="6" s="1"/>
  <c r="V1235" i="6"/>
  <c r="U1235" i="6"/>
  <c r="T1235" i="6"/>
  <c r="S1235" i="6"/>
  <c r="AC1235" i="6" s="1"/>
  <c r="R1235" i="6"/>
  <c r="Q1235" i="6"/>
  <c r="P1235" i="6"/>
  <c r="O1235" i="6"/>
  <c r="AB1235" i="6" s="1"/>
  <c r="N1235" i="6"/>
  <c r="AA1235" i="6" s="1"/>
  <c r="M1235" i="6"/>
  <c r="L1235" i="6"/>
  <c r="K1235" i="6"/>
  <c r="Z1235" i="6" s="1"/>
  <c r="J1235" i="6"/>
  <c r="I1235" i="6"/>
  <c r="X1234" i="6"/>
  <c r="W1234" i="6"/>
  <c r="V1234" i="6"/>
  <c r="AD1234" i="6" s="1"/>
  <c r="U1234" i="6"/>
  <c r="T1234" i="6"/>
  <c r="S1234" i="6"/>
  <c r="AC1234" i="6" s="1"/>
  <c r="R1234" i="6"/>
  <c r="Q1234" i="6"/>
  <c r="P1234" i="6"/>
  <c r="O1234" i="6"/>
  <c r="AB1234" i="6" s="1"/>
  <c r="N1234" i="6"/>
  <c r="AA1234" i="6" s="1"/>
  <c r="M1234" i="6"/>
  <c r="L1234" i="6"/>
  <c r="K1234" i="6"/>
  <c r="J1234" i="6"/>
  <c r="Z1234" i="6" s="1"/>
  <c r="I1234" i="6"/>
  <c r="AC1233" i="6"/>
  <c r="X1233" i="6"/>
  <c r="W1233" i="6"/>
  <c r="V1233" i="6"/>
  <c r="U1233" i="6"/>
  <c r="AD1233" i="6" s="1"/>
  <c r="T1233" i="6"/>
  <c r="S1233" i="6"/>
  <c r="R1233" i="6"/>
  <c r="Q1233" i="6"/>
  <c r="P1233" i="6"/>
  <c r="O1233" i="6"/>
  <c r="AB1233" i="6" s="1"/>
  <c r="N1233" i="6"/>
  <c r="AA1233" i="6" s="1"/>
  <c r="M1233" i="6"/>
  <c r="L1233" i="6"/>
  <c r="K1233" i="6"/>
  <c r="J1233" i="6"/>
  <c r="Z1233" i="6" s="1"/>
  <c r="I1233" i="6"/>
  <c r="X1232" i="6"/>
  <c r="W1232" i="6"/>
  <c r="AD1232" i="6" s="1"/>
  <c r="V1232" i="6"/>
  <c r="U1232" i="6"/>
  <c r="T1232" i="6"/>
  <c r="AC1232" i="6" s="1"/>
  <c r="S1232" i="6"/>
  <c r="R1232" i="6"/>
  <c r="Q1232" i="6"/>
  <c r="P1232" i="6"/>
  <c r="O1232" i="6"/>
  <c r="AB1232" i="6" s="1"/>
  <c r="N1232" i="6"/>
  <c r="AA1232" i="6" s="1"/>
  <c r="M1232" i="6"/>
  <c r="L1232" i="6"/>
  <c r="K1232" i="6"/>
  <c r="J1232" i="6"/>
  <c r="Z1232" i="6" s="1"/>
  <c r="I1232" i="6"/>
  <c r="X1231" i="6"/>
  <c r="W1231" i="6"/>
  <c r="V1231" i="6"/>
  <c r="U1231" i="6"/>
  <c r="AD1231" i="6" s="1"/>
  <c r="T1231" i="6"/>
  <c r="AC1231" i="6" s="1"/>
  <c r="S1231" i="6"/>
  <c r="R1231" i="6"/>
  <c r="Q1231" i="6"/>
  <c r="P1231" i="6"/>
  <c r="O1231" i="6"/>
  <c r="AB1231" i="6" s="1"/>
  <c r="N1231" i="6"/>
  <c r="AA1231" i="6" s="1"/>
  <c r="M1231" i="6"/>
  <c r="L1231" i="6"/>
  <c r="K1231" i="6"/>
  <c r="J1231" i="6"/>
  <c r="Z1231" i="6" s="1"/>
  <c r="I1231" i="6"/>
  <c r="X1230" i="6"/>
  <c r="W1230" i="6"/>
  <c r="V1230" i="6"/>
  <c r="U1230" i="6"/>
  <c r="AD1230" i="6" s="1"/>
  <c r="T1230" i="6"/>
  <c r="S1230" i="6"/>
  <c r="AC1230" i="6" s="1"/>
  <c r="R1230" i="6"/>
  <c r="Q1230" i="6"/>
  <c r="P1230" i="6"/>
  <c r="O1230" i="6"/>
  <c r="AB1230" i="6" s="1"/>
  <c r="N1230" i="6"/>
  <c r="AA1230" i="6" s="1"/>
  <c r="M1230" i="6"/>
  <c r="L1230" i="6"/>
  <c r="Z1230" i="6" s="1"/>
  <c r="K1230" i="6"/>
  <c r="J1230" i="6"/>
  <c r="I1230" i="6"/>
  <c r="AD1229" i="6"/>
  <c r="X1229" i="6"/>
  <c r="W1229" i="6"/>
  <c r="V1229" i="6"/>
  <c r="U1229" i="6"/>
  <c r="T1229" i="6"/>
  <c r="S1229" i="6"/>
  <c r="AC1229" i="6" s="1"/>
  <c r="R1229" i="6"/>
  <c r="Q1229" i="6"/>
  <c r="P1229" i="6"/>
  <c r="O1229" i="6"/>
  <c r="AB1229" i="6" s="1"/>
  <c r="N1229" i="6"/>
  <c r="AA1229" i="6" s="1"/>
  <c r="M1229" i="6"/>
  <c r="L1229" i="6"/>
  <c r="K1229" i="6"/>
  <c r="Z1229" i="6" s="1"/>
  <c r="J1229" i="6"/>
  <c r="I1229" i="6"/>
  <c r="AD1228" i="6"/>
  <c r="X1228" i="6"/>
  <c r="W1228" i="6"/>
  <c r="V1228" i="6"/>
  <c r="U1228" i="6"/>
  <c r="T1228" i="6"/>
  <c r="S1228" i="6"/>
  <c r="AC1228" i="6" s="1"/>
  <c r="R1228" i="6"/>
  <c r="Q1228" i="6"/>
  <c r="P1228" i="6"/>
  <c r="O1228" i="6"/>
  <c r="AB1228" i="6" s="1"/>
  <c r="N1228" i="6"/>
  <c r="AA1228" i="6" s="1"/>
  <c r="M1228" i="6"/>
  <c r="Z1228" i="6" s="1"/>
  <c r="L1228" i="6"/>
  <c r="K1228" i="6"/>
  <c r="J1228" i="6"/>
  <c r="I1228" i="6"/>
  <c r="AC1227" i="6"/>
  <c r="X1227" i="6"/>
  <c r="AD1227" i="6" s="1"/>
  <c r="W1227" i="6"/>
  <c r="V1227" i="6"/>
  <c r="U1227" i="6"/>
  <c r="T1227" i="6"/>
  <c r="S1227" i="6"/>
  <c r="R1227" i="6"/>
  <c r="Q1227" i="6"/>
  <c r="P1227" i="6"/>
  <c r="O1227" i="6"/>
  <c r="AB1227" i="6" s="1"/>
  <c r="N1227" i="6"/>
  <c r="AA1227" i="6" s="1"/>
  <c r="M1227" i="6"/>
  <c r="L1227" i="6"/>
  <c r="K1227" i="6"/>
  <c r="J1227" i="6"/>
  <c r="Z1227" i="6" s="1"/>
  <c r="I1227" i="6"/>
  <c r="AC1226" i="6"/>
  <c r="X1226" i="6"/>
  <c r="W1226" i="6"/>
  <c r="AD1226" i="6" s="1"/>
  <c r="V1226" i="6"/>
  <c r="U1226" i="6"/>
  <c r="T1226" i="6"/>
  <c r="S1226" i="6"/>
  <c r="R1226" i="6"/>
  <c r="Q1226" i="6"/>
  <c r="P1226" i="6"/>
  <c r="O1226" i="6"/>
  <c r="AB1226" i="6" s="1"/>
  <c r="N1226" i="6"/>
  <c r="AA1226" i="6" s="1"/>
  <c r="M1226" i="6"/>
  <c r="L1226" i="6"/>
  <c r="K1226" i="6"/>
  <c r="J1226" i="6"/>
  <c r="Z1226" i="6" s="1"/>
  <c r="I1226" i="6"/>
  <c r="AC1225" i="6"/>
  <c r="X1225" i="6"/>
  <c r="W1225" i="6"/>
  <c r="V1225" i="6"/>
  <c r="U1225" i="6"/>
  <c r="AD1225" i="6" s="1"/>
  <c r="T1225" i="6"/>
  <c r="S1225" i="6"/>
  <c r="R1225" i="6"/>
  <c r="Q1225" i="6"/>
  <c r="P1225" i="6"/>
  <c r="O1225" i="6"/>
  <c r="AB1225" i="6" s="1"/>
  <c r="N1225" i="6"/>
  <c r="AA1225" i="6" s="1"/>
  <c r="M1225" i="6"/>
  <c r="L1225" i="6"/>
  <c r="K1225" i="6"/>
  <c r="J1225" i="6"/>
  <c r="Z1225" i="6" s="1"/>
  <c r="I1225" i="6"/>
  <c r="X1224" i="6"/>
  <c r="W1224" i="6"/>
  <c r="V1224" i="6"/>
  <c r="U1224" i="6"/>
  <c r="AD1224" i="6" s="1"/>
  <c r="T1224" i="6"/>
  <c r="S1224" i="6"/>
  <c r="AC1224" i="6" s="1"/>
  <c r="R1224" i="6"/>
  <c r="Q1224" i="6"/>
  <c r="P1224" i="6"/>
  <c r="O1224" i="6"/>
  <c r="AB1224" i="6" s="1"/>
  <c r="N1224" i="6"/>
  <c r="AA1224" i="6" s="1"/>
  <c r="M1224" i="6"/>
  <c r="L1224" i="6"/>
  <c r="Z1224" i="6" s="1"/>
  <c r="K1224" i="6"/>
  <c r="J1224" i="6"/>
  <c r="I1224" i="6"/>
  <c r="X1223" i="6"/>
  <c r="W1223" i="6"/>
  <c r="AD1223" i="6" s="1"/>
  <c r="V1223" i="6"/>
  <c r="U1223" i="6"/>
  <c r="T1223" i="6"/>
  <c r="S1223" i="6"/>
  <c r="AC1223" i="6" s="1"/>
  <c r="R1223" i="6"/>
  <c r="Q1223" i="6"/>
  <c r="P1223" i="6"/>
  <c r="O1223" i="6"/>
  <c r="AB1223" i="6" s="1"/>
  <c r="N1223" i="6"/>
  <c r="AA1223" i="6" s="1"/>
  <c r="M1223" i="6"/>
  <c r="L1223" i="6"/>
  <c r="K1223" i="6"/>
  <c r="Z1223" i="6" s="1"/>
  <c r="J1223" i="6"/>
  <c r="I1223" i="6"/>
  <c r="X1222" i="6"/>
  <c r="W1222" i="6"/>
  <c r="V1222" i="6"/>
  <c r="AD1222" i="6" s="1"/>
  <c r="U1222" i="6"/>
  <c r="T1222" i="6"/>
  <c r="S1222" i="6"/>
  <c r="AC1222" i="6" s="1"/>
  <c r="R1222" i="6"/>
  <c r="Q1222" i="6"/>
  <c r="P1222" i="6"/>
  <c r="O1222" i="6"/>
  <c r="AB1222" i="6" s="1"/>
  <c r="N1222" i="6"/>
  <c r="AA1222" i="6" s="1"/>
  <c r="M1222" i="6"/>
  <c r="Z1222" i="6" s="1"/>
  <c r="L1222" i="6"/>
  <c r="K1222" i="6"/>
  <c r="J1222" i="6"/>
  <c r="I1222" i="6"/>
  <c r="AC1221" i="6"/>
  <c r="X1221" i="6"/>
  <c r="W1221" i="6"/>
  <c r="V1221" i="6"/>
  <c r="U1221" i="6"/>
  <c r="AD1221" i="6" s="1"/>
  <c r="T1221" i="6"/>
  <c r="S1221" i="6"/>
  <c r="R1221" i="6"/>
  <c r="Q1221" i="6"/>
  <c r="P1221" i="6"/>
  <c r="O1221" i="6"/>
  <c r="AB1221" i="6" s="1"/>
  <c r="N1221" i="6"/>
  <c r="AA1221" i="6" s="1"/>
  <c r="M1221" i="6"/>
  <c r="L1221" i="6"/>
  <c r="K1221" i="6"/>
  <c r="J1221" i="6"/>
  <c r="Z1221" i="6" s="1"/>
  <c r="I1221" i="6"/>
  <c r="X1220" i="6"/>
  <c r="W1220" i="6"/>
  <c r="AD1220" i="6" s="1"/>
  <c r="V1220" i="6"/>
  <c r="U1220" i="6"/>
  <c r="T1220" i="6"/>
  <c r="AC1220" i="6" s="1"/>
  <c r="S1220" i="6"/>
  <c r="R1220" i="6"/>
  <c r="Q1220" i="6"/>
  <c r="P1220" i="6"/>
  <c r="O1220" i="6"/>
  <c r="AB1220" i="6" s="1"/>
  <c r="N1220" i="6"/>
  <c r="AA1220" i="6" s="1"/>
  <c r="M1220" i="6"/>
  <c r="L1220" i="6"/>
  <c r="K1220" i="6"/>
  <c r="J1220" i="6"/>
  <c r="Z1220" i="6" s="1"/>
  <c r="I1220" i="6"/>
  <c r="AC1219" i="6"/>
  <c r="X1219" i="6"/>
  <c r="W1219" i="6"/>
  <c r="V1219" i="6"/>
  <c r="U1219" i="6"/>
  <c r="AD1219" i="6" s="1"/>
  <c r="T1219" i="6"/>
  <c r="S1219" i="6"/>
  <c r="R1219" i="6"/>
  <c r="Q1219" i="6"/>
  <c r="P1219" i="6"/>
  <c r="O1219" i="6"/>
  <c r="AB1219" i="6" s="1"/>
  <c r="N1219" i="6"/>
  <c r="AA1219" i="6" s="1"/>
  <c r="M1219" i="6"/>
  <c r="L1219" i="6"/>
  <c r="K1219" i="6"/>
  <c r="J1219" i="6"/>
  <c r="Z1219" i="6" s="1"/>
  <c r="I1219" i="6"/>
  <c r="X1218" i="6"/>
  <c r="W1218" i="6"/>
  <c r="V1218" i="6"/>
  <c r="U1218" i="6"/>
  <c r="AD1218" i="6" s="1"/>
  <c r="T1218" i="6"/>
  <c r="S1218" i="6"/>
  <c r="AC1218" i="6" s="1"/>
  <c r="R1218" i="6"/>
  <c r="Q1218" i="6"/>
  <c r="P1218" i="6"/>
  <c r="O1218" i="6"/>
  <c r="AB1218" i="6" s="1"/>
  <c r="N1218" i="6"/>
  <c r="AA1218" i="6" s="1"/>
  <c r="M1218" i="6"/>
  <c r="L1218" i="6"/>
  <c r="Z1218" i="6" s="1"/>
  <c r="K1218" i="6"/>
  <c r="J1218" i="6"/>
  <c r="I1218" i="6"/>
  <c r="AD1217" i="6"/>
  <c r="X1217" i="6"/>
  <c r="W1217" i="6"/>
  <c r="V1217" i="6"/>
  <c r="U1217" i="6"/>
  <c r="T1217" i="6"/>
  <c r="S1217" i="6"/>
  <c r="AC1217" i="6" s="1"/>
  <c r="R1217" i="6"/>
  <c r="Q1217" i="6"/>
  <c r="P1217" i="6"/>
  <c r="O1217" i="6"/>
  <c r="AB1217" i="6" s="1"/>
  <c r="N1217" i="6"/>
  <c r="AA1217" i="6" s="1"/>
  <c r="M1217" i="6"/>
  <c r="L1217" i="6"/>
  <c r="K1217" i="6"/>
  <c r="Z1217" i="6" s="1"/>
  <c r="J1217" i="6"/>
  <c r="I1217" i="6"/>
  <c r="AD1216" i="6"/>
  <c r="X1216" i="6"/>
  <c r="W1216" i="6"/>
  <c r="V1216" i="6"/>
  <c r="U1216" i="6"/>
  <c r="T1216" i="6"/>
  <c r="S1216" i="6"/>
  <c r="AC1216" i="6" s="1"/>
  <c r="R1216" i="6"/>
  <c r="Q1216" i="6"/>
  <c r="P1216" i="6"/>
  <c r="O1216" i="6"/>
  <c r="AB1216" i="6" s="1"/>
  <c r="N1216" i="6"/>
  <c r="AA1216" i="6" s="1"/>
  <c r="M1216" i="6"/>
  <c r="Z1216" i="6" s="1"/>
  <c r="L1216" i="6"/>
  <c r="K1216" i="6"/>
  <c r="J1216" i="6"/>
  <c r="I1216" i="6"/>
  <c r="AC1215" i="6"/>
  <c r="X1215" i="6"/>
  <c r="AD1215" i="6" s="1"/>
  <c r="W1215" i="6"/>
  <c r="V1215" i="6"/>
  <c r="U1215" i="6"/>
  <c r="T1215" i="6"/>
  <c r="S1215" i="6"/>
  <c r="R1215" i="6"/>
  <c r="Q1215" i="6"/>
  <c r="P1215" i="6"/>
  <c r="O1215" i="6"/>
  <c r="AB1215" i="6" s="1"/>
  <c r="N1215" i="6"/>
  <c r="AA1215" i="6" s="1"/>
  <c r="M1215" i="6"/>
  <c r="L1215" i="6"/>
  <c r="K1215" i="6"/>
  <c r="J1215" i="6"/>
  <c r="Z1215" i="6" s="1"/>
  <c r="I1215" i="6"/>
  <c r="AD1214" i="6"/>
  <c r="AC1214" i="6"/>
  <c r="X1214" i="6"/>
  <c r="W1214" i="6"/>
  <c r="V1214" i="6"/>
  <c r="U1214" i="6"/>
  <c r="T1214" i="6"/>
  <c r="S1214" i="6"/>
  <c r="R1214" i="6"/>
  <c r="Q1214" i="6"/>
  <c r="P1214" i="6"/>
  <c r="O1214" i="6"/>
  <c r="AB1214" i="6" s="1"/>
  <c r="N1214" i="6"/>
  <c r="AA1214" i="6" s="1"/>
  <c r="M1214" i="6"/>
  <c r="L1214" i="6"/>
  <c r="K1214" i="6"/>
  <c r="J1214" i="6"/>
  <c r="Z1214" i="6" s="1"/>
  <c r="I1214" i="6"/>
  <c r="AC1213" i="6"/>
  <c r="X1213" i="6"/>
  <c r="W1213" i="6"/>
  <c r="V1213" i="6"/>
  <c r="U1213" i="6"/>
  <c r="AD1213" i="6" s="1"/>
  <c r="T1213" i="6"/>
  <c r="S1213" i="6"/>
  <c r="R1213" i="6"/>
  <c r="Q1213" i="6"/>
  <c r="P1213" i="6"/>
  <c r="O1213" i="6"/>
  <c r="AB1213" i="6" s="1"/>
  <c r="N1213" i="6"/>
  <c r="AA1213" i="6" s="1"/>
  <c r="M1213" i="6"/>
  <c r="L1213" i="6"/>
  <c r="K1213" i="6"/>
  <c r="J1213" i="6"/>
  <c r="Z1213" i="6" s="1"/>
  <c r="I1213" i="6"/>
  <c r="X1212" i="6"/>
  <c r="W1212" i="6"/>
  <c r="V1212" i="6"/>
  <c r="U1212" i="6"/>
  <c r="AD1212" i="6" s="1"/>
  <c r="T1212" i="6"/>
  <c r="S1212" i="6"/>
  <c r="AC1212" i="6" s="1"/>
  <c r="R1212" i="6"/>
  <c r="Q1212" i="6"/>
  <c r="P1212" i="6"/>
  <c r="O1212" i="6"/>
  <c r="AB1212" i="6" s="1"/>
  <c r="N1212" i="6"/>
  <c r="AA1212" i="6" s="1"/>
  <c r="M1212" i="6"/>
  <c r="L1212" i="6"/>
  <c r="Z1212" i="6" s="1"/>
  <c r="K1212" i="6"/>
  <c r="J1212" i="6"/>
  <c r="I1212" i="6"/>
  <c r="X1211" i="6"/>
  <c r="W1211" i="6"/>
  <c r="AD1211" i="6" s="1"/>
  <c r="V1211" i="6"/>
  <c r="U1211" i="6"/>
  <c r="T1211" i="6"/>
  <c r="S1211" i="6"/>
  <c r="AC1211" i="6" s="1"/>
  <c r="R1211" i="6"/>
  <c r="Q1211" i="6"/>
  <c r="P1211" i="6"/>
  <c r="O1211" i="6"/>
  <c r="AB1211" i="6" s="1"/>
  <c r="N1211" i="6"/>
  <c r="AA1211" i="6" s="1"/>
  <c r="M1211" i="6"/>
  <c r="L1211" i="6"/>
  <c r="K1211" i="6"/>
  <c r="Z1211" i="6" s="1"/>
  <c r="J1211" i="6"/>
  <c r="I1211" i="6"/>
  <c r="X1210" i="6"/>
  <c r="W1210" i="6"/>
  <c r="V1210" i="6"/>
  <c r="AD1210" i="6" s="1"/>
  <c r="U1210" i="6"/>
  <c r="T1210" i="6"/>
  <c r="S1210" i="6"/>
  <c r="AC1210" i="6" s="1"/>
  <c r="R1210" i="6"/>
  <c r="Q1210" i="6"/>
  <c r="P1210" i="6"/>
  <c r="O1210" i="6"/>
  <c r="AB1210" i="6" s="1"/>
  <c r="N1210" i="6"/>
  <c r="AA1210" i="6" s="1"/>
  <c r="M1210" i="6"/>
  <c r="Z1210" i="6" s="1"/>
  <c r="L1210" i="6"/>
  <c r="K1210" i="6"/>
  <c r="J1210" i="6"/>
  <c r="I1210" i="6"/>
  <c r="AC1209" i="6"/>
  <c r="X1209" i="6"/>
  <c r="W1209" i="6"/>
  <c r="V1209" i="6"/>
  <c r="U1209" i="6"/>
  <c r="AD1209" i="6" s="1"/>
  <c r="T1209" i="6"/>
  <c r="S1209" i="6"/>
  <c r="R1209" i="6"/>
  <c r="Q1209" i="6"/>
  <c r="P1209" i="6"/>
  <c r="O1209" i="6"/>
  <c r="AB1209" i="6" s="1"/>
  <c r="N1209" i="6"/>
  <c r="AA1209" i="6" s="1"/>
  <c r="M1209" i="6"/>
  <c r="L1209" i="6"/>
  <c r="K1209" i="6"/>
  <c r="J1209" i="6"/>
  <c r="Z1209" i="6" s="1"/>
  <c r="I1209" i="6"/>
  <c r="X1208" i="6"/>
  <c r="W1208" i="6"/>
  <c r="AD1208" i="6" s="1"/>
  <c r="V1208" i="6"/>
  <c r="U1208" i="6"/>
  <c r="T1208" i="6"/>
  <c r="AC1208" i="6" s="1"/>
  <c r="S1208" i="6"/>
  <c r="R1208" i="6"/>
  <c r="Q1208" i="6"/>
  <c r="P1208" i="6"/>
  <c r="O1208" i="6"/>
  <c r="AB1208" i="6" s="1"/>
  <c r="N1208" i="6"/>
  <c r="AA1208" i="6" s="1"/>
  <c r="M1208" i="6"/>
  <c r="L1208" i="6"/>
  <c r="K1208" i="6"/>
  <c r="J1208" i="6"/>
  <c r="Z1208" i="6" s="1"/>
  <c r="I1208" i="6"/>
  <c r="AC1207" i="6"/>
  <c r="X1207" i="6"/>
  <c r="W1207" i="6"/>
  <c r="V1207" i="6"/>
  <c r="U1207" i="6"/>
  <c r="AD1207" i="6" s="1"/>
  <c r="T1207" i="6"/>
  <c r="S1207" i="6"/>
  <c r="R1207" i="6"/>
  <c r="Q1207" i="6"/>
  <c r="P1207" i="6"/>
  <c r="O1207" i="6"/>
  <c r="AB1207" i="6" s="1"/>
  <c r="N1207" i="6"/>
  <c r="AA1207" i="6" s="1"/>
  <c r="M1207" i="6"/>
  <c r="L1207" i="6"/>
  <c r="K1207" i="6"/>
  <c r="J1207" i="6"/>
  <c r="Z1207" i="6" s="1"/>
  <c r="I1207" i="6"/>
  <c r="X1206" i="6"/>
  <c r="W1206" i="6"/>
  <c r="V1206" i="6"/>
  <c r="U1206" i="6"/>
  <c r="AD1206" i="6" s="1"/>
  <c r="T1206" i="6"/>
  <c r="S1206" i="6"/>
  <c r="AC1206" i="6" s="1"/>
  <c r="R1206" i="6"/>
  <c r="Q1206" i="6"/>
  <c r="P1206" i="6"/>
  <c r="O1206" i="6"/>
  <c r="AB1206" i="6" s="1"/>
  <c r="N1206" i="6"/>
  <c r="AA1206" i="6" s="1"/>
  <c r="M1206" i="6"/>
  <c r="L1206" i="6"/>
  <c r="Z1206" i="6" s="1"/>
  <c r="K1206" i="6"/>
  <c r="J1206" i="6"/>
  <c r="I1206" i="6"/>
  <c r="AD1205" i="6"/>
  <c r="X1205" i="6"/>
  <c r="W1205" i="6"/>
  <c r="V1205" i="6"/>
  <c r="U1205" i="6"/>
  <c r="T1205" i="6"/>
  <c r="S1205" i="6"/>
  <c r="AC1205" i="6" s="1"/>
  <c r="R1205" i="6"/>
  <c r="Q1205" i="6"/>
  <c r="P1205" i="6"/>
  <c r="O1205" i="6"/>
  <c r="AB1205" i="6" s="1"/>
  <c r="N1205" i="6"/>
  <c r="AA1205" i="6" s="1"/>
  <c r="M1205" i="6"/>
  <c r="L1205" i="6"/>
  <c r="K1205" i="6"/>
  <c r="Z1205" i="6" s="1"/>
  <c r="J1205" i="6"/>
  <c r="I1205" i="6"/>
  <c r="AD1204" i="6"/>
  <c r="X1204" i="6"/>
  <c r="W1204" i="6"/>
  <c r="V1204" i="6"/>
  <c r="U1204" i="6"/>
  <c r="T1204" i="6"/>
  <c r="S1204" i="6"/>
  <c r="AC1204" i="6" s="1"/>
  <c r="R1204" i="6"/>
  <c r="Q1204" i="6"/>
  <c r="P1204" i="6"/>
  <c r="O1204" i="6"/>
  <c r="AB1204" i="6" s="1"/>
  <c r="N1204" i="6"/>
  <c r="AA1204" i="6" s="1"/>
  <c r="M1204" i="6"/>
  <c r="Z1204" i="6" s="1"/>
  <c r="L1204" i="6"/>
  <c r="K1204" i="6"/>
  <c r="J1204" i="6"/>
  <c r="I1204" i="6"/>
  <c r="AC1203" i="6"/>
  <c r="X1203" i="6"/>
  <c r="AD1203" i="6" s="1"/>
  <c r="W1203" i="6"/>
  <c r="V1203" i="6"/>
  <c r="U1203" i="6"/>
  <c r="T1203" i="6"/>
  <c r="S1203" i="6"/>
  <c r="R1203" i="6"/>
  <c r="Q1203" i="6"/>
  <c r="P1203" i="6"/>
  <c r="O1203" i="6"/>
  <c r="AB1203" i="6" s="1"/>
  <c r="N1203" i="6"/>
  <c r="AA1203" i="6" s="1"/>
  <c r="M1203" i="6"/>
  <c r="L1203" i="6"/>
  <c r="K1203" i="6"/>
  <c r="J1203" i="6"/>
  <c r="Z1203" i="6" s="1"/>
  <c r="I1203" i="6"/>
  <c r="AC1202" i="6"/>
  <c r="X1202" i="6"/>
  <c r="W1202" i="6"/>
  <c r="AD1202" i="6" s="1"/>
  <c r="V1202" i="6"/>
  <c r="U1202" i="6"/>
  <c r="T1202" i="6"/>
  <c r="S1202" i="6"/>
  <c r="R1202" i="6"/>
  <c r="Q1202" i="6"/>
  <c r="P1202" i="6"/>
  <c r="O1202" i="6"/>
  <c r="AB1202" i="6" s="1"/>
  <c r="N1202" i="6"/>
  <c r="AA1202" i="6" s="1"/>
  <c r="M1202" i="6"/>
  <c r="L1202" i="6"/>
  <c r="K1202" i="6"/>
  <c r="J1202" i="6"/>
  <c r="Z1202" i="6" s="1"/>
  <c r="I1202" i="6"/>
  <c r="AC1201" i="6"/>
  <c r="X1201" i="6"/>
  <c r="W1201" i="6"/>
  <c r="V1201" i="6"/>
  <c r="U1201" i="6"/>
  <c r="AD1201" i="6" s="1"/>
  <c r="T1201" i="6"/>
  <c r="S1201" i="6"/>
  <c r="R1201" i="6"/>
  <c r="Q1201" i="6"/>
  <c r="P1201" i="6"/>
  <c r="O1201" i="6"/>
  <c r="AB1201" i="6" s="1"/>
  <c r="N1201" i="6"/>
  <c r="AA1201" i="6" s="1"/>
  <c r="M1201" i="6"/>
  <c r="L1201" i="6"/>
  <c r="K1201" i="6"/>
  <c r="J1201" i="6"/>
  <c r="Z1201" i="6" s="1"/>
  <c r="I1201" i="6"/>
  <c r="X1200" i="6"/>
  <c r="W1200" i="6"/>
  <c r="V1200" i="6"/>
  <c r="U1200" i="6"/>
  <c r="AD1200" i="6" s="1"/>
  <c r="T1200" i="6"/>
  <c r="S1200" i="6"/>
  <c r="AC1200" i="6" s="1"/>
  <c r="R1200" i="6"/>
  <c r="Q1200" i="6"/>
  <c r="P1200" i="6"/>
  <c r="O1200" i="6"/>
  <c r="AB1200" i="6" s="1"/>
  <c r="N1200" i="6"/>
  <c r="AA1200" i="6" s="1"/>
  <c r="M1200" i="6"/>
  <c r="L1200" i="6"/>
  <c r="Z1200" i="6" s="1"/>
  <c r="K1200" i="6"/>
  <c r="J1200" i="6"/>
  <c r="I1200" i="6"/>
  <c r="X1199" i="6"/>
  <c r="W1199" i="6"/>
  <c r="AD1199" i="6" s="1"/>
  <c r="V1199" i="6"/>
  <c r="U1199" i="6"/>
  <c r="T1199" i="6"/>
  <c r="S1199" i="6"/>
  <c r="AC1199" i="6" s="1"/>
  <c r="R1199" i="6"/>
  <c r="Q1199" i="6"/>
  <c r="P1199" i="6"/>
  <c r="O1199" i="6"/>
  <c r="AB1199" i="6" s="1"/>
  <c r="N1199" i="6"/>
  <c r="AA1199" i="6" s="1"/>
  <c r="M1199" i="6"/>
  <c r="L1199" i="6"/>
  <c r="K1199" i="6"/>
  <c r="Z1199" i="6" s="1"/>
  <c r="J1199" i="6"/>
  <c r="I1199" i="6"/>
  <c r="X1198" i="6"/>
  <c r="W1198" i="6"/>
  <c r="V1198" i="6"/>
  <c r="AD1198" i="6" s="1"/>
  <c r="U1198" i="6"/>
  <c r="T1198" i="6"/>
  <c r="S1198" i="6"/>
  <c r="AC1198" i="6" s="1"/>
  <c r="R1198" i="6"/>
  <c r="Q1198" i="6"/>
  <c r="P1198" i="6"/>
  <c r="O1198" i="6"/>
  <c r="AB1198" i="6" s="1"/>
  <c r="N1198" i="6"/>
  <c r="AA1198" i="6" s="1"/>
  <c r="M1198" i="6"/>
  <c r="Z1198" i="6" s="1"/>
  <c r="L1198" i="6"/>
  <c r="K1198" i="6"/>
  <c r="J1198" i="6"/>
  <c r="I1198" i="6"/>
  <c r="AC1197" i="6"/>
  <c r="X1197" i="6"/>
  <c r="W1197" i="6"/>
  <c r="V1197" i="6"/>
  <c r="U1197" i="6"/>
  <c r="AD1197" i="6" s="1"/>
  <c r="T1197" i="6"/>
  <c r="S1197" i="6"/>
  <c r="R1197" i="6"/>
  <c r="Q1197" i="6"/>
  <c r="P1197" i="6"/>
  <c r="O1197" i="6"/>
  <c r="AB1197" i="6" s="1"/>
  <c r="N1197" i="6"/>
  <c r="AA1197" i="6" s="1"/>
  <c r="M1197" i="6"/>
  <c r="L1197" i="6"/>
  <c r="K1197" i="6"/>
  <c r="J1197" i="6"/>
  <c r="Z1197" i="6" s="1"/>
  <c r="I1197" i="6"/>
  <c r="AD1196" i="6"/>
  <c r="X1196" i="6"/>
  <c r="W1196" i="6"/>
  <c r="V1196" i="6"/>
  <c r="U1196" i="6"/>
  <c r="T1196" i="6"/>
  <c r="AC1196" i="6" s="1"/>
  <c r="S1196" i="6"/>
  <c r="R1196" i="6"/>
  <c r="Q1196" i="6"/>
  <c r="P1196" i="6"/>
  <c r="O1196" i="6"/>
  <c r="AB1196" i="6" s="1"/>
  <c r="N1196" i="6"/>
  <c r="AA1196" i="6" s="1"/>
  <c r="M1196" i="6"/>
  <c r="L1196" i="6"/>
  <c r="K1196" i="6"/>
  <c r="J1196" i="6"/>
  <c r="Z1196" i="6" s="1"/>
  <c r="I1196" i="6"/>
  <c r="AC1195" i="6"/>
  <c r="X1195" i="6"/>
  <c r="W1195" i="6"/>
  <c r="V1195" i="6"/>
  <c r="U1195" i="6"/>
  <c r="AD1195" i="6" s="1"/>
  <c r="T1195" i="6"/>
  <c r="S1195" i="6"/>
  <c r="R1195" i="6"/>
  <c r="Q1195" i="6"/>
  <c r="P1195" i="6"/>
  <c r="O1195" i="6"/>
  <c r="AB1195" i="6" s="1"/>
  <c r="N1195" i="6"/>
  <c r="AA1195" i="6" s="1"/>
  <c r="M1195" i="6"/>
  <c r="L1195" i="6"/>
  <c r="K1195" i="6"/>
  <c r="J1195" i="6"/>
  <c r="Z1195" i="6" s="1"/>
  <c r="I1195" i="6"/>
  <c r="X1194" i="6"/>
  <c r="W1194" i="6"/>
  <c r="V1194" i="6"/>
  <c r="U1194" i="6"/>
  <c r="AD1194" i="6" s="1"/>
  <c r="T1194" i="6"/>
  <c r="S1194" i="6"/>
  <c r="AC1194" i="6" s="1"/>
  <c r="R1194" i="6"/>
  <c r="Q1194" i="6"/>
  <c r="P1194" i="6"/>
  <c r="O1194" i="6"/>
  <c r="AB1194" i="6" s="1"/>
  <c r="N1194" i="6"/>
  <c r="AA1194" i="6" s="1"/>
  <c r="M1194" i="6"/>
  <c r="L1194" i="6"/>
  <c r="Z1194" i="6" s="1"/>
  <c r="K1194" i="6"/>
  <c r="J1194" i="6"/>
  <c r="I1194" i="6"/>
  <c r="AD1193" i="6"/>
  <c r="X1193" i="6"/>
  <c r="W1193" i="6"/>
  <c r="V1193" i="6"/>
  <c r="U1193" i="6"/>
  <c r="T1193" i="6"/>
  <c r="S1193" i="6"/>
  <c r="AC1193" i="6" s="1"/>
  <c r="R1193" i="6"/>
  <c r="Q1193" i="6"/>
  <c r="P1193" i="6"/>
  <c r="O1193" i="6"/>
  <c r="AB1193" i="6" s="1"/>
  <c r="N1193" i="6"/>
  <c r="AA1193" i="6" s="1"/>
  <c r="M1193" i="6"/>
  <c r="L1193" i="6"/>
  <c r="K1193" i="6"/>
  <c r="Z1193" i="6" s="1"/>
  <c r="J1193" i="6"/>
  <c r="I1193" i="6"/>
  <c r="AD1192" i="6"/>
  <c r="X1192" i="6"/>
  <c r="W1192" i="6"/>
  <c r="V1192" i="6"/>
  <c r="U1192" i="6"/>
  <c r="T1192" i="6"/>
  <c r="S1192" i="6"/>
  <c r="AC1192" i="6" s="1"/>
  <c r="R1192" i="6"/>
  <c r="Q1192" i="6"/>
  <c r="P1192" i="6"/>
  <c r="O1192" i="6"/>
  <c r="AB1192" i="6" s="1"/>
  <c r="N1192" i="6"/>
  <c r="AA1192" i="6" s="1"/>
  <c r="M1192" i="6"/>
  <c r="Z1192" i="6" s="1"/>
  <c r="L1192" i="6"/>
  <c r="K1192" i="6"/>
  <c r="J1192" i="6"/>
  <c r="I1192" i="6"/>
  <c r="AC1191" i="6"/>
  <c r="X1191" i="6"/>
  <c r="AD1191" i="6" s="1"/>
  <c r="W1191" i="6"/>
  <c r="V1191" i="6"/>
  <c r="U1191" i="6"/>
  <c r="T1191" i="6"/>
  <c r="S1191" i="6"/>
  <c r="R1191" i="6"/>
  <c r="Q1191" i="6"/>
  <c r="P1191" i="6"/>
  <c r="O1191" i="6"/>
  <c r="AB1191" i="6" s="1"/>
  <c r="N1191" i="6"/>
  <c r="AA1191" i="6" s="1"/>
  <c r="M1191" i="6"/>
  <c r="L1191" i="6"/>
  <c r="K1191" i="6"/>
  <c r="J1191" i="6"/>
  <c r="Z1191" i="6" s="1"/>
  <c r="I1191" i="6"/>
  <c r="AC1190" i="6"/>
  <c r="X1190" i="6"/>
  <c r="W1190" i="6"/>
  <c r="AD1190" i="6" s="1"/>
  <c r="V1190" i="6"/>
  <c r="U1190" i="6"/>
  <c r="T1190" i="6"/>
  <c r="S1190" i="6"/>
  <c r="R1190" i="6"/>
  <c r="Q1190" i="6"/>
  <c r="P1190" i="6"/>
  <c r="O1190" i="6"/>
  <c r="AB1190" i="6" s="1"/>
  <c r="N1190" i="6"/>
  <c r="AA1190" i="6" s="1"/>
  <c r="M1190" i="6"/>
  <c r="L1190" i="6"/>
  <c r="K1190" i="6"/>
  <c r="J1190" i="6"/>
  <c r="Z1190" i="6" s="1"/>
  <c r="I1190" i="6"/>
  <c r="AC1189" i="6"/>
  <c r="X1189" i="6"/>
  <c r="W1189" i="6"/>
  <c r="V1189" i="6"/>
  <c r="U1189" i="6"/>
  <c r="AD1189" i="6" s="1"/>
  <c r="T1189" i="6"/>
  <c r="S1189" i="6"/>
  <c r="R1189" i="6"/>
  <c r="Q1189" i="6"/>
  <c r="P1189" i="6"/>
  <c r="O1189" i="6"/>
  <c r="AB1189" i="6" s="1"/>
  <c r="N1189" i="6"/>
  <c r="AA1189" i="6" s="1"/>
  <c r="M1189" i="6"/>
  <c r="L1189" i="6"/>
  <c r="K1189" i="6"/>
  <c r="J1189" i="6"/>
  <c r="Z1189" i="6" s="1"/>
  <c r="I1189" i="6"/>
  <c r="X1188" i="6"/>
  <c r="W1188" i="6"/>
  <c r="V1188" i="6"/>
  <c r="U1188" i="6"/>
  <c r="AD1188" i="6" s="1"/>
  <c r="T1188" i="6"/>
  <c r="S1188" i="6"/>
  <c r="AC1188" i="6" s="1"/>
  <c r="R1188" i="6"/>
  <c r="Q1188" i="6"/>
  <c r="P1188" i="6"/>
  <c r="O1188" i="6"/>
  <c r="AB1188" i="6" s="1"/>
  <c r="N1188" i="6"/>
  <c r="AA1188" i="6" s="1"/>
  <c r="M1188" i="6"/>
  <c r="Z1188" i="6" s="1"/>
  <c r="L1188" i="6"/>
  <c r="K1188" i="6"/>
  <c r="J1188" i="6"/>
  <c r="I1188" i="6"/>
  <c r="X1187" i="6"/>
  <c r="W1187" i="6"/>
  <c r="AD1187" i="6" s="1"/>
  <c r="V1187" i="6"/>
  <c r="U1187" i="6"/>
  <c r="T1187" i="6"/>
  <c r="S1187" i="6"/>
  <c r="AC1187" i="6" s="1"/>
  <c r="R1187" i="6"/>
  <c r="Q1187" i="6"/>
  <c r="P1187" i="6"/>
  <c r="O1187" i="6"/>
  <c r="AB1187" i="6" s="1"/>
  <c r="N1187" i="6"/>
  <c r="AA1187" i="6" s="1"/>
  <c r="M1187" i="6"/>
  <c r="L1187" i="6"/>
  <c r="K1187" i="6"/>
  <c r="Z1187" i="6" s="1"/>
  <c r="J1187" i="6"/>
  <c r="I1187" i="6"/>
  <c r="X1186" i="6"/>
  <c r="W1186" i="6"/>
  <c r="V1186" i="6"/>
  <c r="AD1186" i="6" s="1"/>
  <c r="U1186" i="6"/>
  <c r="T1186" i="6"/>
  <c r="S1186" i="6"/>
  <c r="AC1186" i="6" s="1"/>
  <c r="R1186" i="6"/>
  <c r="Q1186" i="6"/>
  <c r="P1186" i="6"/>
  <c r="O1186" i="6"/>
  <c r="AB1186" i="6" s="1"/>
  <c r="N1186" i="6"/>
  <c r="AA1186" i="6" s="1"/>
  <c r="M1186" i="6"/>
  <c r="Z1186" i="6" s="1"/>
  <c r="L1186" i="6"/>
  <c r="K1186" i="6"/>
  <c r="J1186" i="6"/>
  <c r="I1186" i="6"/>
  <c r="AC1185" i="6"/>
  <c r="X1185" i="6"/>
  <c r="W1185" i="6"/>
  <c r="V1185" i="6"/>
  <c r="U1185" i="6"/>
  <c r="AD1185" i="6" s="1"/>
  <c r="T1185" i="6"/>
  <c r="S1185" i="6"/>
  <c r="R1185" i="6"/>
  <c r="Q1185" i="6"/>
  <c r="P1185" i="6"/>
  <c r="O1185" i="6"/>
  <c r="AB1185" i="6" s="1"/>
  <c r="N1185" i="6"/>
  <c r="AA1185" i="6" s="1"/>
  <c r="M1185" i="6"/>
  <c r="L1185" i="6"/>
  <c r="K1185" i="6"/>
  <c r="J1185" i="6"/>
  <c r="Z1185" i="6" s="1"/>
  <c r="I1185" i="6"/>
  <c r="AD1184" i="6"/>
  <c r="X1184" i="6"/>
  <c r="W1184" i="6"/>
  <c r="V1184" i="6"/>
  <c r="U1184" i="6"/>
  <c r="T1184" i="6"/>
  <c r="AC1184" i="6" s="1"/>
  <c r="S1184" i="6"/>
  <c r="R1184" i="6"/>
  <c r="Q1184" i="6"/>
  <c r="P1184" i="6"/>
  <c r="O1184" i="6"/>
  <c r="AB1184" i="6" s="1"/>
  <c r="N1184" i="6"/>
  <c r="AA1184" i="6" s="1"/>
  <c r="M1184" i="6"/>
  <c r="L1184" i="6"/>
  <c r="K1184" i="6"/>
  <c r="J1184" i="6"/>
  <c r="Z1184" i="6" s="1"/>
  <c r="I1184" i="6"/>
  <c r="AC1183" i="6"/>
  <c r="X1183" i="6"/>
  <c r="W1183" i="6"/>
  <c r="V1183" i="6"/>
  <c r="U1183" i="6"/>
  <c r="AD1183" i="6" s="1"/>
  <c r="T1183" i="6"/>
  <c r="S1183" i="6"/>
  <c r="R1183" i="6"/>
  <c r="Q1183" i="6"/>
  <c r="P1183" i="6"/>
  <c r="O1183" i="6"/>
  <c r="AB1183" i="6" s="1"/>
  <c r="N1183" i="6"/>
  <c r="AA1183" i="6" s="1"/>
  <c r="M1183" i="6"/>
  <c r="L1183" i="6"/>
  <c r="K1183" i="6"/>
  <c r="J1183" i="6"/>
  <c r="Z1183" i="6" s="1"/>
  <c r="I1183" i="6"/>
  <c r="X1182" i="6"/>
  <c r="W1182" i="6"/>
  <c r="V1182" i="6"/>
  <c r="U1182" i="6"/>
  <c r="AD1182" i="6" s="1"/>
  <c r="T1182" i="6"/>
  <c r="S1182" i="6"/>
  <c r="AC1182" i="6" s="1"/>
  <c r="R1182" i="6"/>
  <c r="Q1182" i="6"/>
  <c r="P1182" i="6"/>
  <c r="O1182" i="6"/>
  <c r="AB1182" i="6" s="1"/>
  <c r="N1182" i="6"/>
  <c r="AA1182" i="6" s="1"/>
  <c r="M1182" i="6"/>
  <c r="L1182" i="6"/>
  <c r="Z1182" i="6" s="1"/>
  <c r="K1182" i="6"/>
  <c r="J1182" i="6"/>
  <c r="I1182" i="6"/>
  <c r="AD1181" i="6"/>
  <c r="X1181" i="6"/>
  <c r="W1181" i="6"/>
  <c r="V1181" i="6"/>
  <c r="U1181" i="6"/>
  <c r="T1181" i="6"/>
  <c r="S1181" i="6"/>
  <c r="AC1181" i="6" s="1"/>
  <c r="R1181" i="6"/>
  <c r="Q1181" i="6"/>
  <c r="P1181" i="6"/>
  <c r="O1181" i="6"/>
  <c r="AB1181" i="6" s="1"/>
  <c r="N1181" i="6"/>
  <c r="AA1181" i="6" s="1"/>
  <c r="M1181" i="6"/>
  <c r="L1181" i="6"/>
  <c r="K1181" i="6"/>
  <c r="Z1181" i="6" s="1"/>
  <c r="J1181" i="6"/>
  <c r="I1181" i="6"/>
  <c r="AD1180" i="6"/>
  <c r="X1180" i="6"/>
  <c r="W1180" i="6"/>
  <c r="V1180" i="6"/>
  <c r="U1180" i="6"/>
  <c r="T1180" i="6"/>
  <c r="S1180" i="6"/>
  <c r="AC1180" i="6" s="1"/>
  <c r="R1180" i="6"/>
  <c r="Q1180" i="6"/>
  <c r="P1180" i="6"/>
  <c r="O1180" i="6"/>
  <c r="AB1180" i="6" s="1"/>
  <c r="N1180" i="6"/>
  <c r="AA1180" i="6" s="1"/>
  <c r="M1180" i="6"/>
  <c r="Z1180" i="6" s="1"/>
  <c r="L1180" i="6"/>
  <c r="K1180" i="6"/>
  <c r="J1180" i="6"/>
  <c r="I1180" i="6"/>
  <c r="AC1179" i="6"/>
  <c r="X1179" i="6"/>
  <c r="AD1179" i="6" s="1"/>
  <c r="W1179" i="6"/>
  <c r="V1179" i="6"/>
  <c r="U1179" i="6"/>
  <c r="T1179" i="6"/>
  <c r="S1179" i="6"/>
  <c r="R1179" i="6"/>
  <c r="Q1179" i="6"/>
  <c r="P1179" i="6"/>
  <c r="O1179" i="6"/>
  <c r="AB1179" i="6" s="1"/>
  <c r="N1179" i="6"/>
  <c r="AA1179" i="6" s="1"/>
  <c r="M1179" i="6"/>
  <c r="L1179" i="6"/>
  <c r="K1179" i="6"/>
  <c r="J1179" i="6"/>
  <c r="Z1179" i="6" s="1"/>
  <c r="I1179" i="6"/>
  <c r="AC1178" i="6"/>
  <c r="X1178" i="6"/>
  <c r="W1178" i="6"/>
  <c r="AD1178" i="6" s="1"/>
  <c r="V1178" i="6"/>
  <c r="U1178" i="6"/>
  <c r="T1178" i="6"/>
  <c r="S1178" i="6"/>
  <c r="R1178" i="6"/>
  <c r="Q1178" i="6"/>
  <c r="P1178" i="6"/>
  <c r="O1178" i="6"/>
  <c r="AB1178" i="6" s="1"/>
  <c r="N1178" i="6"/>
  <c r="AA1178" i="6" s="1"/>
  <c r="M1178" i="6"/>
  <c r="L1178" i="6"/>
  <c r="K1178" i="6"/>
  <c r="J1178" i="6"/>
  <c r="Z1178" i="6" s="1"/>
  <c r="I1178" i="6"/>
  <c r="AC1177" i="6"/>
  <c r="X1177" i="6"/>
  <c r="W1177" i="6"/>
  <c r="V1177" i="6"/>
  <c r="U1177" i="6"/>
  <c r="AD1177" i="6" s="1"/>
  <c r="T1177" i="6"/>
  <c r="S1177" i="6"/>
  <c r="R1177" i="6"/>
  <c r="Q1177" i="6"/>
  <c r="P1177" i="6"/>
  <c r="O1177" i="6"/>
  <c r="AB1177" i="6" s="1"/>
  <c r="N1177" i="6"/>
  <c r="AA1177" i="6" s="1"/>
  <c r="M1177" i="6"/>
  <c r="L1177" i="6"/>
  <c r="K1177" i="6"/>
  <c r="J1177" i="6"/>
  <c r="Z1177" i="6" s="1"/>
  <c r="I1177" i="6"/>
  <c r="X1176" i="6"/>
  <c r="W1176" i="6"/>
  <c r="V1176" i="6"/>
  <c r="U1176" i="6"/>
  <c r="AD1176" i="6" s="1"/>
  <c r="T1176" i="6"/>
  <c r="S1176" i="6"/>
  <c r="AC1176" i="6" s="1"/>
  <c r="R1176" i="6"/>
  <c r="Q1176" i="6"/>
  <c r="P1176" i="6"/>
  <c r="O1176" i="6"/>
  <c r="AB1176" i="6" s="1"/>
  <c r="N1176" i="6"/>
  <c r="AA1176" i="6" s="1"/>
  <c r="M1176" i="6"/>
  <c r="Z1176" i="6" s="1"/>
  <c r="L1176" i="6"/>
  <c r="K1176" i="6"/>
  <c r="J1176" i="6"/>
  <c r="I1176" i="6"/>
  <c r="X1175" i="6"/>
  <c r="W1175" i="6"/>
  <c r="AD1175" i="6" s="1"/>
  <c r="V1175" i="6"/>
  <c r="U1175" i="6"/>
  <c r="T1175" i="6"/>
  <c r="S1175" i="6"/>
  <c r="AC1175" i="6" s="1"/>
  <c r="R1175" i="6"/>
  <c r="Q1175" i="6"/>
  <c r="P1175" i="6"/>
  <c r="O1175" i="6"/>
  <c r="AB1175" i="6" s="1"/>
  <c r="N1175" i="6"/>
  <c r="AA1175" i="6" s="1"/>
  <c r="M1175" i="6"/>
  <c r="L1175" i="6"/>
  <c r="K1175" i="6"/>
  <c r="Z1175" i="6" s="1"/>
  <c r="J1175" i="6"/>
  <c r="I1175" i="6"/>
  <c r="X1174" i="6"/>
  <c r="W1174" i="6"/>
  <c r="V1174" i="6"/>
  <c r="AD1174" i="6" s="1"/>
  <c r="U1174" i="6"/>
  <c r="T1174" i="6"/>
  <c r="S1174" i="6"/>
  <c r="AC1174" i="6" s="1"/>
  <c r="R1174" i="6"/>
  <c r="Q1174" i="6"/>
  <c r="P1174" i="6"/>
  <c r="O1174" i="6"/>
  <c r="AB1174" i="6" s="1"/>
  <c r="N1174" i="6"/>
  <c r="AA1174" i="6" s="1"/>
  <c r="M1174" i="6"/>
  <c r="Z1174" i="6" s="1"/>
  <c r="L1174" i="6"/>
  <c r="K1174" i="6"/>
  <c r="J1174" i="6"/>
  <c r="I1174" i="6"/>
  <c r="AC1173" i="6"/>
  <c r="X1173" i="6"/>
  <c r="W1173" i="6"/>
  <c r="V1173" i="6"/>
  <c r="U1173" i="6"/>
  <c r="AD1173" i="6" s="1"/>
  <c r="T1173" i="6"/>
  <c r="S1173" i="6"/>
  <c r="R1173" i="6"/>
  <c r="Q1173" i="6"/>
  <c r="P1173" i="6"/>
  <c r="O1173" i="6"/>
  <c r="AB1173" i="6" s="1"/>
  <c r="N1173" i="6"/>
  <c r="AA1173" i="6" s="1"/>
  <c r="M1173" i="6"/>
  <c r="L1173" i="6"/>
  <c r="K1173" i="6"/>
  <c r="J1173" i="6"/>
  <c r="Z1173" i="6" s="1"/>
  <c r="I1173" i="6"/>
  <c r="AD1172" i="6"/>
  <c r="X1172" i="6"/>
  <c r="W1172" i="6"/>
  <c r="V1172" i="6"/>
  <c r="U1172" i="6"/>
  <c r="T1172" i="6"/>
  <c r="AC1172" i="6" s="1"/>
  <c r="S1172" i="6"/>
  <c r="R1172" i="6"/>
  <c r="Q1172" i="6"/>
  <c r="P1172" i="6"/>
  <c r="O1172" i="6"/>
  <c r="AB1172" i="6" s="1"/>
  <c r="N1172" i="6"/>
  <c r="AA1172" i="6" s="1"/>
  <c r="M1172" i="6"/>
  <c r="L1172" i="6"/>
  <c r="K1172" i="6"/>
  <c r="J1172" i="6"/>
  <c r="Z1172" i="6" s="1"/>
  <c r="I1172" i="6"/>
  <c r="AC1171" i="6"/>
  <c r="X1171" i="6"/>
  <c r="W1171" i="6"/>
  <c r="V1171" i="6"/>
  <c r="U1171" i="6"/>
  <c r="AD1171" i="6" s="1"/>
  <c r="T1171" i="6"/>
  <c r="S1171" i="6"/>
  <c r="R1171" i="6"/>
  <c r="Q1171" i="6"/>
  <c r="P1171" i="6"/>
  <c r="O1171" i="6"/>
  <c r="AB1171" i="6" s="1"/>
  <c r="N1171" i="6"/>
  <c r="AA1171" i="6" s="1"/>
  <c r="M1171" i="6"/>
  <c r="L1171" i="6"/>
  <c r="K1171" i="6"/>
  <c r="J1171" i="6"/>
  <c r="Z1171" i="6" s="1"/>
  <c r="I1171" i="6"/>
  <c r="X1170" i="6"/>
  <c r="W1170" i="6"/>
  <c r="V1170" i="6"/>
  <c r="U1170" i="6"/>
  <c r="AD1170" i="6" s="1"/>
  <c r="T1170" i="6"/>
  <c r="S1170" i="6"/>
  <c r="AC1170" i="6" s="1"/>
  <c r="R1170" i="6"/>
  <c r="Q1170" i="6"/>
  <c r="P1170" i="6"/>
  <c r="O1170" i="6"/>
  <c r="AB1170" i="6" s="1"/>
  <c r="N1170" i="6"/>
  <c r="AA1170" i="6" s="1"/>
  <c r="M1170" i="6"/>
  <c r="L1170" i="6"/>
  <c r="Z1170" i="6" s="1"/>
  <c r="K1170" i="6"/>
  <c r="J1170" i="6"/>
  <c r="I1170" i="6"/>
  <c r="AD1169" i="6"/>
  <c r="X1169" i="6"/>
  <c r="W1169" i="6"/>
  <c r="V1169" i="6"/>
  <c r="U1169" i="6"/>
  <c r="T1169" i="6"/>
  <c r="S1169" i="6"/>
  <c r="AC1169" i="6" s="1"/>
  <c r="R1169" i="6"/>
  <c r="Q1169" i="6"/>
  <c r="P1169" i="6"/>
  <c r="O1169" i="6"/>
  <c r="AB1169" i="6" s="1"/>
  <c r="N1169" i="6"/>
  <c r="AA1169" i="6" s="1"/>
  <c r="M1169" i="6"/>
  <c r="L1169" i="6"/>
  <c r="K1169" i="6"/>
  <c r="Z1169" i="6" s="1"/>
  <c r="J1169" i="6"/>
  <c r="I1169" i="6"/>
  <c r="AD1168" i="6"/>
  <c r="X1168" i="6"/>
  <c r="W1168" i="6"/>
  <c r="V1168" i="6"/>
  <c r="U1168" i="6"/>
  <c r="T1168" i="6"/>
  <c r="S1168" i="6"/>
  <c r="AC1168" i="6" s="1"/>
  <c r="R1168" i="6"/>
  <c r="Q1168" i="6"/>
  <c r="P1168" i="6"/>
  <c r="O1168" i="6"/>
  <c r="AB1168" i="6" s="1"/>
  <c r="N1168" i="6"/>
  <c r="AA1168" i="6" s="1"/>
  <c r="M1168" i="6"/>
  <c r="Z1168" i="6" s="1"/>
  <c r="L1168" i="6"/>
  <c r="K1168" i="6"/>
  <c r="J1168" i="6"/>
  <c r="I1168" i="6"/>
  <c r="AC1167" i="6"/>
  <c r="X1167" i="6"/>
  <c r="AD1167" i="6" s="1"/>
  <c r="W1167" i="6"/>
  <c r="V1167" i="6"/>
  <c r="U1167" i="6"/>
  <c r="T1167" i="6"/>
  <c r="S1167" i="6"/>
  <c r="R1167" i="6"/>
  <c r="Q1167" i="6"/>
  <c r="P1167" i="6"/>
  <c r="O1167" i="6"/>
  <c r="AB1167" i="6" s="1"/>
  <c r="N1167" i="6"/>
  <c r="AA1167" i="6" s="1"/>
  <c r="M1167" i="6"/>
  <c r="L1167" i="6"/>
  <c r="K1167" i="6"/>
  <c r="J1167" i="6"/>
  <c r="Z1167" i="6" s="1"/>
  <c r="I1167" i="6"/>
  <c r="AC1166" i="6"/>
  <c r="X1166" i="6"/>
  <c r="W1166" i="6"/>
  <c r="AD1166" i="6" s="1"/>
  <c r="V1166" i="6"/>
  <c r="U1166" i="6"/>
  <c r="T1166" i="6"/>
  <c r="S1166" i="6"/>
  <c r="R1166" i="6"/>
  <c r="Q1166" i="6"/>
  <c r="P1166" i="6"/>
  <c r="O1166" i="6"/>
  <c r="AB1166" i="6" s="1"/>
  <c r="N1166" i="6"/>
  <c r="AA1166" i="6" s="1"/>
  <c r="M1166" i="6"/>
  <c r="L1166" i="6"/>
  <c r="K1166" i="6"/>
  <c r="J1166" i="6"/>
  <c r="Z1166" i="6" s="1"/>
  <c r="I1166" i="6"/>
  <c r="AC1165" i="6"/>
  <c r="X1165" i="6"/>
  <c r="W1165" i="6"/>
  <c r="V1165" i="6"/>
  <c r="U1165" i="6"/>
  <c r="AD1165" i="6" s="1"/>
  <c r="T1165" i="6"/>
  <c r="S1165" i="6"/>
  <c r="R1165" i="6"/>
  <c r="Q1165" i="6"/>
  <c r="P1165" i="6"/>
  <c r="O1165" i="6"/>
  <c r="AB1165" i="6" s="1"/>
  <c r="N1165" i="6"/>
  <c r="AA1165" i="6" s="1"/>
  <c r="M1165" i="6"/>
  <c r="L1165" i="6"/>
  <c r="K1165" i="6"/>
  <c r="J1165" i="6"/>
  <c r="Z1165" i="6" s="1"/>
  <c r="I1165" i="6"/>
  <c r="X1164" i="6"/>
  <c r="W1164" i="6"/>
  <c r="V1164" i="6"/>
  <c r="U1164" i="6"/>
  <c r="AD1164" i="6" s="1"/>
  <c r="T1164" i="6"/>
  <c r="S1164" i="6"/>
  <c r="AC1164" i="6" s="1"/>
  <c r="R1164" i="6"/>
  <c r="Q1164" i="6"/>
  <c r="P1164" i="6"/>
  <c r="O1164" i="6"/>
  <c r="AB1164" i="6" s="1"/>
  <c r="N1164" i="6"/>
  <c r="AA1164" i="6" s="1"/>
  <c r="M1164" i="6"/>
  <c r="Z1164" i="6" s="1"/>
  <c r="L1164" i="6"/>
  <c r="K1164" i="6"/>
  <c r="J1164" i="6"/>
  <c r="I1164" i="6"/>
  <c r="X1163" i="6"/>
  <c r="W1163" i="6"/>
  <c r="AD1163" i="6" s="1"/>
  <c r="V1163" i="6"/>
  <c r="U1163" i="6"/>
  <c r="T1163" i="6"/>
  <c r="S1163" i="6"/>
  <c r="AC1163" i="6" s="1"/>
  <c r="R1163" i="6"/>
  <c r="Q1163" i="6"/>
  <c r="P1163" i="6"/>
  <c r="O1163" i="6"/>
  <c r="AB1163" i="6" s="1"/>
  <c r="N1163" i="6"/>
  <c r="AA1163" i="6" s="1"/>
  <c r="M1163" i="6"/>
  <c r="L1163" i="6"/>
  <c r="K1163" i="6"/>
  <c r="Z1163" i="6" s="1"/>
  <c r="J1163" i="6"/>
  <c r="I1163" i="6"/>
  <c r="X1162" i="6"/>
  <c r="W1162" i="6"/>
  <c r="V1162" i="6"/>
  <c r="AD1162" i="6" s="1"/>
  <c r="U1162" i="6"/>
  <c r="T1162" i="6"/>
  <c r="S1162" i="6"/>
  <c r="AC1162" i="6" s="1"/>
  <c r="R1162" i="6"/>
  <c r="Q1162" i="6"/>
  <c r="P1162" i="6"/>
  <c r="O1162" i="6"/>
  <c r="AB1162" i="6" s="1"/>
  <c r="N1162" i="6"/>
  <c r="AA1162" i="6" s="1"/>
  <c r="M1162" i="6"/>
  <c r="Z1162" i="6" s="1"/>
  <c r="L1162" i="6"/>
  <c r="K1162" i="6"/>
  <c r="J1162" i="6"/>
  <c r="I1162" i="6"/>
  <c r="AC1161" i="6"/>
  <c r="X1161" i="6"/>
  <c r="W1161" i="6"/>
  <c r="V1161" i="6"/>
  <c r="U1161" i="6"/>
  <c r="AD1161" i="6" s="1"/>
  <c r="T1161" i="6"/>
  <c r="S1161" i="6"/>
  <c r="R1161" i="6"/>
  <c r="Q1161" i="6"/>
  <c r="P1161" i="6"/>
  <c r="O1161" i="6"/>
  <c r="AB1161" i="6" s="1"/>
  <c r="N1161" i="6"/>
  <c r="AA1161" i="6" s="1"/>
  <c r="M1161" i="6"/>
  <c r="L1161" i="6"/>
  <c r="K1161" i="6"/>
  <c r="J1161" i="6"/>
  <c r="Z1161" i="6" s="1"/>
  <c r="I1161" i="6"/>
  <c r="AD1160" i="6"/>
  <c r="X1160" i="6"/>
  <c r="W1160" i="6"/>
  <c r="V1160" i="6"/>
  <c r="U1160" i="6"/>
  <c r="T1160" i="6"/>
  <c r="AC1160" i="6" s="1"/>
  <c r="S1160" i="6"/>
  <c r="R1160" i="6"/>
  <c r="Q1160" i="6"/>
  <c r="P1160" i="6"/>
  <c r="O1160" i="6"/>
  <c r="AB1160" i="6" s="1"/>
  <c r="N1160" i="6"/>
  <c r="AA1160" i="6" s="1"/>
  <c r="M1160" i="6"/>
  <c r="L1160" i="6"/>
  <c r="K1160" i="6"/>
  <c r="J1160" i="6"/>
  <c r="Z1160" i="6" s="1"/>
  <c r="I1160" i="6"/>
  <c r="AC1159" i="6"/>
  <c r="X1159" i="6"/>
  <c r="W1159" i="6"/>
  <c r="V1159" i="6"/>
  <c r="U1159" i="6"/>
  <c r="AD1159" i="6" s="1"/>
  <c r="T1159" i="6"/>
  <c r="S1159" i="6"/>
  <c r="R1159" i="6"/>
  <c r="Q1159" i="6"/>
  <c r="P1159" i="6"/>
  <c r="O1159" i="6"/>
  <c r="AB1159" i="6" s="1"/>
  <c r="N1159" i="6"/>
  <c r="AA1159" i="6" s="1"/>
  <c r="M1159" i="6"/>
  <c r="L1159" i="6"/>
  <c r="K1159" i="6"/>
  <c r="J1159" i="6"/>
  <c r="Z1159" i="6" s="1"/>
  <c r="I1159" i="6"/>
  <c r="X1158" i="6"/>
  <c r="W1158" i="6"/>
  <c r="V1158" i="6"/>
  <c r="U1158" i="6"/>
  <c r="AD1158" i="6" s="1"/>
  <c r="T1158" i="6"/>
  <c r="S1158" i="6"/>
  <c r="AC1158" i="6" s="1"/>
  <c r="R1158" i="6"/>
  <c r="Q1158" i="6"/>
  <c r="P1158" i="6"/>
  <c r="O1158" i="6"/>
  <c r="AB1158" i="6" s="1"/>
  <c r="N1158" i="6"/>
  <c r="AA1158" i="6" s="1"/>
  <c r="M1158" i="6"/>
  <c r="L1158" i="6"/>
  <c r="Z1158" i="6" s="1"/>
  <c r="K1158" i="6"/>
  <c r="J1158" i="6"/>
  <c r="I1158" i="6"/>
  <c r="AD1157" i="6"/>
  <c r="X1157" i="6"/>
  <c r="W1157" i="6"/>
  <c r="V1157" i="6"/>
  <c r="U1157" i="6"/>
  <c r="T1157" i="6"/>
  <c r="S1157" i="6"/>
  <c r="AC1157" i="6" s="1"/>
  <c r="R1157" i="6"/>
  <c r="Q1157" i="6"/>
  <c r="P1157" i="6"/>
  <c r="O1157" i="6"/>
  <c r="AB1157" i="6" s="1"/>
  <c r="N1157" i="6"/>
  <c r="AA1157" i="6" s="1"/>
  <c r="M1157" i="6"/>
  <c r="L1157" i="6"/>
  <c r="K1157" i="6"/>
  <c r="Z1157" i="6" s="1"/>
  <c r="J1157" i="6"/>
  <c r="I1157" i="6"/>
  <c r="AD1156" i="6"/>
  <c r="X1156" i="6"/>
  <c r="W1156" i="6"/>
  <c r="V1156" i="6"/>
  <c r="U1156" i="6"/>
  <c r="T1156" i="6"/>
  <c r="S1156" i="6"/>
  <c r="AC1156" i="6" s="1"/>
  <c r="R1156" i="6"/>
  <c r="Q1156" i="6"/>
  <c r="P1156" i="6"/>
  <c r="O1156" i="6"/>
  <c r="AB1156" i="6" s="1"/>
  <c r="N1156" i="6"/>
  <c r="AA1156" i="6" s="1"/>
  <c r="M1156" i="6"/>
  <c r="Z1156" i="6" s="1"/>
  <c r="L1156" i="6"/>
  <c r="K1156" i="6"/>
  <c r="J1156" i="6"/>
  <c r="I1156" i="6"/>
  <c r="AC1155" i="6"/>
  <c r="X1155" i="6"/>
  <c r="AD1155" i="6" s="1"/>
  <c r="W1155" i="6"/>
  <c r="V1155" i="6"/>
  <c r="U1155" i="6"/>
  <c r="T1155" i="6"/>
  <c r="S1155" i="6"/>
  <c r="R1155" i="6"/>
  <c r="Q1155" i="6"/>
  <c r="P1155" i="6"/>
  <c r="O1155" i="6"/>
  <c r="AB1155" i="6" s="1"/>
  <c r="N1155" i="6"/>
  <c r="AA1155" i="6" s="1"/>
  <c r="M1155" i="6"/>
  <c r="L1155" i="6"/>
  <c r="K1155" i="6"/>
  <c r="J1155" i="6"/>
  <c r="Z1155" i="6" s="1"/>
  <c r="I1155" i="6"/>
  <c r="AC1154" i="6"/>
  <c r="X1154" i="6"/>
  <c r="W1154" i="6"/>
  <c r="AD1154" i="6" s="1"/>
  <c r="V1154" i="6"/>
  <c r="U1154" i="6"/>
  <c r="T1154" i="6"/>
  <c r="S1154" i="6"/>
  <c r="R1154" i="6"/>
  <c r="Q1154" i="6"/>
  <c r="P1154" i="6"/>
  <c r="O1154" i="6"/>
  <c r="AB1154" i="6" s="1"/>
  <c r="N1154" i="6"/>
  <c r="AA1154" i="6" s="1"/>
  <c r="M1154" i="6"/>
  <c r="L1154" i="6"/>
  <c r="K1154" i="6"/>
  <c r="J1154" i="6"/>
  <c r="Z1154" i="6" s="1"/>
  <c r="I1154" i="6"/>
  <c r="AC1153" i="6"/>
  <c r="X1153" i="6"/>
  <c r="W1153" i="6"/>
  <c r="V1153" i="6"/>
  <c r="U1153" i="6"/>
  <c r="AD1153" i="6" s="1"/>
  <c r="T1153" i="6"/>
  <c r="S1153" i="6"/>
  <c r="R1153" i="6"/>
  <c r="Q1153" i="6"/>
  <c r="P1153" i="6"/>
  <c r="O1153" i="6"/>
  <c r="AB1153" i="6" s="1"/>
  <c r="N1153" i="6"/>
  <c r="AA1153" i="6" s="1"/>
  <c r="M1153" i="6"/>
  <c r="L1153" i="6"/>
  <c r="K1153" i="6"/>
  <c r="J1153" i="6"/>
  <c r="Z1153" i="6" s="1"/>
  <c r="I1153" i="6"/>
  <c r="X1152" i="6"/>
  <c r="W1152" i="6"/>
  <c r="V1152" i="6"/>
  <c r="U1152" i="6"/>
  <c r="AD1152" i="6" s="1"/>
  <c r="T1152" i="6"/>
  <c r="S1152" i="6"/>
  <c r="AC1152" i="6" s="1"/>
  <c r="R1152" i="6"/>
  <c r="Q1152" i="6"/>
  <c r="P1152" i="6"/>
  <c r="O1152" i="6"/>
  <c r="AB1152" i="6" s="1"/>
  <c r="N1152" i="6"/>
  <c r="AA1152" i="6" s="1"/>
  <c r="M1152" i="6"/>
  <c r="Z1152" i="6" s="1"/>
  <c r="L1152" i="6"/>
  <c r="K1152" i="6"/>
  <c r="J1152" i="6"/>
  <c r="I1152" i="6"/>
  <c r="X1151" i="6"/>
  <c r="W1151" i="6"/>
  <c r="AD1151" i="6" s="1"/>
  <c r="V1151" i="6"/>
  <c r="U1151" i="6"/>
  <c r="T1151" i="6"/>
  <c r="S1151" i="6"/>
  <c r="R1151" i="6"/>
  <c r="Q1151" i="6"/>
  <c r="P1151" i="6"/>
  <c r="O1151" i="6"/>
  <c r="AB1151" i="6" s="1"/>
  <c r="N1151" i="6"/>
  <c r="AA1151" i="6" s="1"/>
  <c r="M1151" i="6"/>
  <c r="L1151" i="6"/>
  <c r="K1151" i="6"/>
  <c r="Z1151" i="6" s="1"/>
  <c r="J1151" i="6"/>
  <c r="I1151" i="6"/>
  <c r="X1150" i="6"/>
  <c r="W1150" i="6"/>
  <c r="V1150" i="6"/>
  <c r="AD1150" i="6" s="1"/>
  <c r="U1150" i="6"/>
  <c r="T1150" i="6"/>
  <c r="S1150" i="6"/>
  <c r="AC1150" i="6" s="1"/>
  <c r="R1150" i="6"/>
  <c r="Q1150" i="6"/>
  <c r="P1150" i="6"/>
  <c r="O1150" i="6"/>
  <c r="AB1150" i="6" s="1"/>
  <c r="N1150" i="6"/>
  <c r="AA1150" i="6" s="1"/>
  <c r="M1150" i="6"/>
  <c r="Z1150" i="6" s="1"/>
  <c r="L1150" i="6"/>
  <c r="K1150" i="6"/>
  <c r="J1150" i="6"/>
  <c r="I1150" i="6"/>
  <c r="AC1149" i="6"/>
  <c r="X1149" i="6"/>
  <c r="W1149" i="6"/>
  <c r="V1149" i="6"/>
  <c r="U1149" i="6"/>
  <c r="AD1149" i="6" s="1"/>
  <c r="T1149" i="6"/>
  <c r="S1149" i="6"/>
  <c r="R1149" i="6"/>
  <c r="Q1149" i="6"/>
  <c r="P1149" i="6"/>
  <c r="O1149" i="6"/>
  <c r="N1149" i="6"/>
  <c r="AA1149" i="6" s="1"/>
  <c r="M1149" i="6"/>
  <c r="L1149" i="6"/>
  <c r="K1149" i="6"/>
  <c r="J1149" i="6"/>
  <c r="I1149" i="6"/>
  <c r="X1148" i="6"/>
  <c r="W1148" i="6"/>
  <c r="AD1148" i="6" s="1"/>
  <c r="V1148" i="6"/>
  <c r="U1148" i="6"/>
  <c r="T1148" i="6"/>
  <c r="AC1148" i="6" s="1"/>
  <c r="S1148" i="6"/>
  <c r="R1148" i="6"/>
  <c r="Q1148" i="6"/>
  <c r="P1148" i="6"/>
  <c r="O1148" i="6"/>
  <c r="N1148" i="6"/>
  <c r="AA1148" i="6" s="1"/>
  <c r="M1148" i="6"/>
  <c r="L1148" i="6"/>
  <c r="K1148" i="6"/>
  <c r="J1148" i="6"/>
  <c r="I1148" i="6"/>
  <c r="AC1147" i="6"/>
  <c r="X1147" i="6"/>
  <c r="W1147" i="6"/>
  <c r="V1147" i="6"/>
  <c r="U1147" i="6"/>
  <c r="T1147" i="6"/>
  <c r="S1147" i="6"/>
  <c r="R1147" i="6"/>
  <c r="Q1147" i="6"/>
  <c r="P1147" i="6"/>
  <c r="O1147" i="6"/>
  <c r="N1147" i="6"/>
  <c r="AA1147" i="6" s="1"/>
  <c r="M1147" i="6"/>
  <c r="L1147" i="6"/>
  <c r="K1147" i="6"/>
  <c r="J1147" i="6"/>
  <c r="Z1147" i="6" s="1"/>
  <c r="I1147" i="6"/>
  <c r="X1146" i="6"/>
  <c r="W1146" i="6"/>
  <c r="V1146" i="6"/>
  <c r="U1146" i="6"/>
  <c r="AD1146" i="6" s="1"/>
  <c r="T1146" i="6"/>
  <c r="S1146" i="6"/>
  <c r="AC1146" i="6" s="1"/>
  <c r="R1146" i="6"/>
  <c r="Q1146" i="6"/>
  <c r="P1146" i="6"/>
  <c r="O1146" i="6"/>
  <c r="AB1146" i="6" s="1"/>
  <c r="N1146" i="6"/>
  <c r="AA1146" i="6" s="1"/>
  <c r="M1146" i="6"/>
  <c r="L1146" i="6"/>
  <c r="Z1146" i="6" s="1"/>
  <c r="K1146" i="6"/>
  <c r="J1146" i="6"/>
  <c r="I1146" i="6"/>
  <c r="AD1145" i="6"/>
  <c r="AA1145" i="6"/>
  <c r="X1145" i="6"/>
  <c r="W1145" i="6"/>
  <c r="V1145" i="6"/>
  <c r="U1145" i="6"/>
  <c r="T1145" i="6"/>
  <c r="S1145" i="6"/>
  <c r="AC1145" i="6" s="1"/>
  <c r="R1145" i="6"/>
  <c r="Q1145" i="6"/>
  <c r="P1145" i="6"/>
  <c r="O1145" i="6"/>
  <c r="N1145" i="6"/>
  <c r="M1145" i="6"/>
  <c r="L1145" i="6"/>
  <c r="K1145" i="6"/>
  <c r="Z1145" i="6" s="1"/>
  <c r="J1145" i="6"/>
  <c r="I1145" i="6"/>
  <c r="G252" i="6"/>
  <c r="F252" i="6"/>
  <c r="E252" i="6" s="1"/>
  <c r="G251" i="6"/>
  <c r="F251" i="6"/>
  <c r="E251" i="6"/>
  <c r="G250" i="6"/>
  <c r="F250" i="6"/>
  <c r="E250" i="6" s="1"/>
  <c r="G249" i="6"/>
  <c r="F249" i="6"/>
  <c r="E249" i="6"/>
  <c r="G248" i="6"/>
  <c r="F248" i="6"/>
  <c r="E248" i="6" s="1"/>
  <c r="G247" i="6"/>
  <c r="F247" i="6"/>
  <c r="E247" i="6"/>
  <c r="G246" i="6"/>
  <c r="F246" i="6"/>
  <c r="E246" i="6" s="1"/>
  <c r="G245" i="6"/>
  <c r="F245" i="6"/>
  <c r="E245" i="6"/>
  <c r="G244" i="6"/>
  <c r="F244" i="6"/>
  <c r="E244" i="6" s="1"/>
  <c r="G243" i="6"/>
  <c r="F243" i="6"/>
  <c r="E243" i="6"/>
  <c r="G242" i="6"/>
  <c r="F242" i="6"/>
  <c r="E242" i="6" s="1"/>
  <c r="G241" i="6"/>
  <c r="F241" i="6"/>
  <c r="E241" i="6"/>
  <c r="G240" i="6"/>
  <c r="F240" i="6"/>
  <c r="E240" i="6" s="1"/>
  <c r="G239" i="6"/>
  <c r="F239" i="6"/>
  <c r="E239" i="6"/>
  <c r="J490" i="6" s="1"/>
  <c r="G238" i="6"/>
  <c r="F238" i="6"/>
  <c r="E238" i="6" s="1"/>
  <c r="G237" i="6"/>
  <c r="F237" i="6"/>
  <c r="E237" i="6"/>
  <c r="E488" i="6" s="1"/>
  <c r="G236" i="6"/>
  <c r="F236" i="6"/>
  <c r="E236" i="6" s="1"/>
  <c r="G235" i="6"/>
  <c r="F235" i="6"/>
  <c r="E235" i="6"/>
  <c r="G234" i="6"/>
  <c r="F234" i="6"/>
  <c r="E234" i="6" s="1"/>
  <c r="G233" i="6"/>
  <c r="F233" i="6"/>
  <c r="E233" i="6"/>
  <c r="V484" i="6" s="1"/>
  <c r="G232" i="6"/>
  <c r="F232" i="6"/>
  <c r="E232" i="6" s="1"/>
  <c r="G231" i="6"/>
  <c r="F231" i="6"/>
  <c r="E231" i="6"/>
  <c r="M482" i="6" s="1"/>
  <c r="G230" i="6"/>
  <c r="F230" i="6"/>
  <c r="E230" i="6" s="1"/>
  <c r="G229" i="6"/>
  <c r="F229" i="6"/>
  <c r="E229" i="6"/>
  <c r="W480" i="6" s="1"/>
  <c r="G228" i="6"/>
  <c r="F228" i="6"/>
  <c r="E228" i="6" s="1"/>
  <c r="G227" i="6"/>
  <c r="F227" i="6"/>
  <c r="E227" i="6"/>
  <c r="V478" i="6" s="1"/>
  <c r="G226" i="6"/>
  <c r="F226" i="6"/>
  <c r="E226" i="6" s="1"/>
  <c r="G225" i="6"/>
  <c r="F225" i="6"/>
  <c r="E225" i="6"/>
  <c r="M476" i="6" s="1"/>
  <c r="G224" i="6"/>
  <c r="F224" i="6"/>
  <c r="E224" i="6" s="1"/>
  <c r="G223" i="6"/>
  <c r="F223" i="6"/>
  <c r="E223" i="6"/>
  <c r="X474" i="6" s="1"/>
  <c r="G222" i="6"/>
  <c r="F222" i="6"/>
  <c r="E222" i="6" s="1"/>
  <c r="G221" i="6"/>
  <c r="F221" i="6"/>
  <c r="E221" i="6"/>
  <c r="R472" i="6" s="1"/>
  <c r="G220" i="6"/>
  <c r="F220" i="6"/>
  <c r="E220" i="6" s="1"/>
  <c r="G219" i="6"/>
  <c r="F219" i="6"/>
  <c r="E219" i="6"/>
  <c r="N470" i="6" s="1"/>
  <c r="G218" i="6"/>
  <c r="F218" i="6"/>
  <c r="E218" i="6" s="1"/>
  <c r="G217" i="6"/>
  <c r="F217" i="6"/>
  <c r="E217" i="6"/>
  <c r="L468" i="6" s="1"/>
  <c r="G216" i="6"/>
  <c r="F216" i="6"/>
  <c r="E216" i="6" s="1"/>
  <c r="G215" i="6"/>
  <c r="F215" i="6"/>
  <c r="E215" i="6"/>
  <c r="J466" i="6" s="1"/>
  <c r="G214" i="6"/>
  <c r="F214" i="6"/>
  <c r="E214" i="6" s="1"/>
  <c r="G213" i="6"/>
  <c r="F213" i="6"/>
  <c r="E213" i="6"/>
  <c r="J464" i="6" s="1"/>
  <c r="G212" i="6"/>
  <c r="F212" i="6"/>
  <c r="E212" i="6" s="1"/>
  <c r="G211" i="6"/>
  <c r="F211" i="6"/>
  <c r="E211" i="6"/>
  <c r="R462" i="6" s="1"/>
  <c r="G210" i="6"/>
  <c r="F210" i="6"/>
  <c r="E210" i="6" s="1"/>
  <c r="G209" i="6"/>
  <c r="F209" i="6"/>
  <c r="E209" i="6"/>
  <c r="X460" i="6" s="1"/>
  <c r="G208" i="6"/>
  <c r="F208" i="6"/>
  <c r="E208" i="6" s="1"/>
  <c r="G207" i="6"/>
  <c r="F207" i="6"/>
  <c r="E207" i="6"/>
  <c r="N458" i="6" s="1"/>
  <c r="G206" i="6"/>
  <c r="F206" i="6"/>
  <c r="E206" i="6" s="1"/>
  <c r="G205" i="6"/>
  <c r="F205" i="6"/>
  <c r="E205" i="6"/>
  <c r="T456" i="6" s="1"/>
  <c r="G204" i="6"/>
  <c r="F204" i="6"/>
  <c r="E204" i="6" s="1"/>
  <c r="G203" i="6"/>
  <c r="F203" i="6"/>
  <c r="E203" i="6"/>
  <c r="J454" i="6" s="1"/>
  <c r="G202" i="6"/>
  <c r="F202" i="6"/>
  <c r="E202" i="6" s="1"/>
  <c r="G201" i="6"/>
  <c r="F201" i="6"/>
  <c r="E201" i="6"/>
  <c r="P452" i="6" s="1"/>
  <c r="G200" i="6"/>
  <c r="F200" i="6"/>
  <c r="E200" i="6" s="1"/>
  <c r="G199" i="6"/>
  <c r="F199" i="6"/>
  <c r="E199" i="6"/>
  <c r="X450" i="6" s="1"/>
  <c r="G198" i="6"/>
  <c r="F198" i="6"/>
  <c r="E198" i="6" s="1"/>
  <c r="G197" i="6"/>
  <c r="F197" i="6"/>
  <c r="E197" i="6"/>
  <c r="L448" i="6" s="1"/>
  <c r="G196" i="6"/>
  <c r="F196" i="6"/>
  <c r="E196" i="6" s="1"/>
  <c r="G195" i="6"/>
  <c r="F195" i="6"/>
  <c r="E195" i="6"/>
  <c r="T446" i="6" s="1"/>
  <c r="G194" i="6"/>
  <c r="F194" i="6"/>
  <c r="E194" i="6" s="1"/>
  <c r="G193" i="6"/>
  <c r="F193" i="6"/>
  <c r="E193" i="6"/>
  <c r="E444" i="6" s="1"/>
  <c r="G192" i="6"/>
  <c r="F192" i="6"/>
  <c r="E192" i="6" s="1"/>
  <c r="G191" i="6"/>
  <c r="F191" i="6"/>
  <c r="E191" i="6"/>
  <c r="P442" i="6" s="1"/>
  <c r="G190" i="6"/>
  <c r="F190" i="6"/>
  <c r="E190" i="6" s="1"/>
  <c r="G189" i="6"/>
  <c r="F189" i="6"/>
  <c r="E189" i="6"/>
  <c r="V440" i="6" s="1"/>
  <c r="G188" i="6"/>
  <c r="F188" i="6"/>
  <c r="E188" i="6" s="1"/>
  <c r="G187" i="6"/>
  <c r="F187" i="6"/>
  <c r="E187" i="6"/>
  <c r="L438" i="6" s="1"/>
  <c r="G186" i="6"/>
  <c r="F186" i="6"/>
  <c r="E186" i="6" s="1"/>
  <c r="G185" i="6"/>
  <c r="F185" i="6"/>
  <c r="E185" i="6"/>
  <c r="R436" i="6" s="1"/>
  <c r="G184" i="6"/>
  <c r="F184" i="6"/>
  <c r="E184" i="6" s="1"/>
  <c r="G183" i="6"/>
  <c r="F183" i="6"/>
  <c r="E183" i="6"/>
  <c r="E434" i="6" s="1"/>
  <c r="G182" i="6"/>
  <c r="F182" i="6"/>
  <c r="E182" i="6" s="1"/>
  <c r="G181" i="6"/>
  <c r="F181" i="6"/>
  <c r="E181" i="6"/>
  <c r="N432" i="6" s="1"/>
  <c r="G180" i="6"/>
  <c r="F180" i="6"/>
  <c r="E180" i="6" s="1"/>
  <c r="G179" i="6"/>
  <c r="F179" i="6"/>
  <c r="E179" i="6"/>
  <c r="V430" i="6" s="1"/>
  <c r="G178" i="6"/>
  <c r="F178" i="6"/>
  <c r="E178" i="6" s="1"/>
  <c r="G177" i="6"/>
  <c r="F177" i="6"/>
  <c r="E177" i="6"/>
  <c r="J428" i="6" s="1"/>
  <c r="G176" i="6"/>
  <c r="F176" i="6"/>
  <c r="E176" i="6" s="1"/>
  <c r="G175" i="6"/>
  <c r="F175" i="6"/>
  <c r="E175" i="6"/>
  <c r="R426" i="6" s="1"/>
  <c r="G174" i="6"/>
  <c r="F174" i="6"/>
  <c r="E174" i="6" s="1"/>
  <c r="G173" i="6"/>
  <c r="F173" i="6"/>
  <c r="E173" i="6"/>
  <c r="X424" i="6" s="1"/>
  <c r="G172" i="6"/>
  <c r="F172" i="6"/>
  <c r="E172" i="6" s="1"/>
  <c r="G171" i="6"/>
  <c r="F171" i="6"/>
  <c r="E171" i="6"/>
  <c r="N422" i="6" s="1"/>
  <c r="G170" i="6"/>
  <c r="F170" i="6"/>
  <c r="E170" i="6" s="1"/>
  <c r="G169" i="6"/>
  <c r="F169" i="6"/>
  <c r="E169" i="6"/>
  <c r="T420" i="6" s="1"/>
  <c r="G168" i="6"/>
  <c r="F168" i="6"/>
  <c r="E168" i="6" s="1"/>
  <c r="G167" i="6"/>
  <c r="F167" i="6"/>
  <c r="E167" i="6"/>
  <c r="J418" i="6" s="1"/>
  <c r="G166" i="6"/>
  <c r="F166" i="6"/>
  <c r="E166" i="6" s="1"/>
  <c r="G165" i="6"/>
  <c r="F165" i="6"/>
  <c r="E165" i="6"/>
  <c r="P416" i="6" s="1"/>
  <c r="G164" i="6"/>
  <c r="F164" i="6"/>
  <c r="E164" i="6" s="1"/>
  <c r="G163" i="6"/>
  <c r="F163" i="6"/>
  <c r="E163" i="6"/>
  <c r="K414" i="6" s="1"/>
  <c r="G162" i="6"/>
  <c r="F162" i="6"/>
  <c r="E162" i="6" s="1"/>
  <c r="G161" i="6"/>
  <c r="F161" i="6"/>
  <c r="E161" i="6"/>
  <c r="W412" i="6" s="1"/>
  <c r="G160" i="6"/>
  <c r="F160" i="6"/>
  <c r="E160" i="6" s="1"/>
  <c r="G159" i="6"/>
  <c r="F159" i="6"/>
  <c r="E159" i="6"/>
  <c r="U410" i="6" s="1"/>
  <c r="G158" i="6"/>
  <c r="F158" i="6"/>
  <c r="E158" i="6" s="1"/>
  <c r="G157" i="6"/>
  <c r="F157" i="6"/>
  <c r="E157" i="6"/>
  <c r="S408" i="6" s="1"/>
  <c r="G156" i="6"/>
  <c r="F156" i="6"/>
  <c r="E156" i="6" s="1"/>
  <c r="G155" i="6"/>
  <c r="F155" i="6"/>
  <c r="E155" i="6"/>
  <c r="Q406" i="6" s="1"/>
  <c r="G154" i="6"/>
  <c r="F154" i="6"/>
  <c r="E154" i="6" s="1"/>
  <c r="G153" i="6"/>
  <c r="F153" i="6"/>
  <c r="E153" i="6"/>
  <c r="O404" i="6" s="1"/>
  <c r="G152" i="6"/>
  <c r="F152" i="6"/>
  <c r="E152" i="6" s="1"/>
  <c r="G151" i="6"/>
  <c r="F151" i="6"/>
  <c r="E151" i="6"/>
  <c r="M402" i="6" s="1"/>
  <c r="G150" i="6"/>
  <c r="F150" i="6"/>
  <c r="E150" i="6" s="1"/>
  <c r="G149" i="6"/>
  <c r="F149" i="6"/>
  <c r="E149" i="6"/>
  <c r="K400" i="6" s="1"/>
  <c r="G148" i="6"/>
  <c r="F148" i="6"/>
  <c r="E148" i="6" s="1"/>
  <c r="G147" i="6"/>
  <c r="F147" i="6"/>
  <c r="E147" i="6"/>
  <c r="W398" i="6" s="1"/>
  <c r="G146" i="6"/>
  <c r="F146" i="6"/>
  <c r="E146" i="6" s="1"/>
  <c r="G145" i="6"/>
  <c r="F145" i="6"/>
  <c r="E145" i="6"/>
  <c r="U396" i="6" s="1"/>
  <c r="G144" i="6"/>
  <c r="F144" i="6"/>
  <c r="E144" i="6" s="1"/>
  <c r="G143" i="6"/>
  <c r="F143" i="6"/>
  <c r="E143" i="6"/>
  <c r="S394" i="6" s="1"/>
  <c r="G142" i="6"/>
  <c r="F142" i="6"/>
  <c r="E142" i="6" s="1"/>
  <c r="G141" i="6"/>
  <c r="F141" i="6"/>
  <c r="E141" i="6"/>
  <c r="Q392" i="6" s="1"/>
  <c r="G140" i="6"/>
  <c r="F140" i="6"/>
  <c r="E140" i="6" s="1"/>
  <c r="G139" i="6"/>
  <c r="F139" i="6"/>
  <c r="E139" i="6"/>
  <c r="O390" i="6" s="1"/>
  <c r="G138" i="6"/>
  <c r="F138" i="6"/>
  <c r="E138" i="6" s="1"/>
  <c r="G137" i="6"/>
  <c r="F137" i="6"/>
  <c r="E137" i="6"/>
  <c r="M388" i="6" s="1"/>
  <c r="G136" i="6"/>
  <c r="F136" i="6"/>
  <c r="E136" i="6" s="1"/>
  <c r="G135" i="6"/>
  <c r="F135" i="6"/>
  <c r="E135" i="6"/>
  <c r="K386" i="6" s="1"/>
  <c r="G134" i="6"/>
  <c r="F134" i="6"/>
  <c r="E134" i="6" s="1"/>
  <c r="G133" i="6"/>
  <c r="F133" i="6"/>
  <c r="E133" i="6"/>
  <c r="X384" i="6" s="1"/>
  <c r="G132" i="6"/>
  <c r="F132" i="6"/>
  <c r="E132" i="6" s="1"/>
  <c r="G131" i="6"/>
  <c r="F131" i="6"/>
  <c r="E131" i="6"/>
  <c r="V382" i="6" s="1"/>
  <c r="G130" i="6"/>
  <c r="F130" i="6"/>
  <c r="E130" i="6" s="1"/>
  <c r="G129" i="6"/>
  <c r="F129" i="6"/>
  <c r="E129" i="6"/>
  <c r="T380" i="6" s="1"/>
  <c r="G128" i="6"/>
  <c r="F128" i="6"/>
  <c r="E128" i="6" s="1"/>
  <c r="G127" i="6"/>
  <c r="F127" i="6"/>
  <c r="E127" i="6"/>
  <c r="R378" i="6" s="1"/>
  <c r="G126" i="6"/>
  <c r="F126" i="6"/>
  <c r="E126" i="6" s="1"/>
  <c r="G125" i="6"/>
  <c r="F125" i="6"/>
  <c r="E125" i="6"/>
  <c r="P376" i="6" s="1"/>
  <c r="G124" i="6"/>
  <c r="F124" i="6"/>
  <c r="E124" i="6" s="1"/>
  <c r="G123" i="6"/>
  <c r="F123" i="6"/>
  <c r="E123" i="6"/>
  <c r="N374" i="6" s="1"/>
  <c r="G122" i="6"/>
  <c r="F122" i="6"/>
  <c r="E122" i="6" s="1"/>
  <c r="G121" i="6"/>
  <c r="F121" i="6"/>
  <c r="E121" i="6"/>
  <c r="L372" i="6" s="1"/>
  <c r="G120" i="6"/>
  <c r="F120" i="6"/>
  <c r="E120" i="6" s="1"/>
  <c r="G119" i="6"/>
  <c r="F119" i="6"/>
  <c r="E119" i="6"/>
  <c r="X370" i="6" s="1"/>
  <c r="G118" i="6"/>
  <c r="F118" i="6"/>
  <c r="E118" i="6" s="1"/>
  <c r="G117" i="6"/>
  <c r="F117" i="6"/>
  <c r="E117" i="6"/>
  <c r="V368" i="6" s="1"/>
  <c r="G116" i="6"/>
  <c r="F116" i="6"/>
  <c r="E116" i="6" s="1"/>
  <c r="G115" i="6"/>
  <c r="F115" i="6"/>
  <c r="E115" i="6"/>
  <c r="T366" i="6" s="1"/>
  <c r="G114" i="6"/>
  <c r="F114" i="6"/>
  <c r="E114" i="6" s="1"/>
  <c r="G113" i="6"/>
  <c r="F113" i="6"/>
  <c r="E113" i="6"/>
  <c r="R364" i="6" s="1"/>
  <c r="G112" i="6"/>
  <c r="F112" i="6"/>
  <c r="E112" i="6" s="1"/>
  <c r="G111" i="6"/>
  <c r="F111" i="6"/>
  <c r="E111" i="6"/>
  <c r="P362" i="6" s="1"/>
  <c r="G110" i="6"/>
  <c r="F110" i="6"/>
  <c r="E110" i="6" s="1"/>
  <c r="G109" i="6"/>
  <c r="F109" i="6"/>
  <c r="E109" i="6"/>
  <c r="N360" i="6" s="1"/>
  <c r="G108" i="6"/>
  <c r="F108" i="6"/>
  <c r="E108" i="6" s="1"/>
  <c r="G107" i="6"/>
  <c r="F107" i="6"/>
  <c r="E107" i="6"/>
  <c r="L358" i="6" s="1"/>
  <c r="G106" i="6"/>
  <c r="F106" i="6"/>
  <c r="E106" i="6" s="1"/>
  <c r="G105" i="6"/>
  <c r="F105" i="6"/>
  <c r="E105" i="6"/>
  <c r="J356" i="6" s="1"/>
  <c r="G104" i="6"/>
  <c r="F104" i="6"/>
  <c r="E104" i="6" s="1"/>
  <c r="G103" i="6"/>
  <c r="F103" i="6"/>
  <c r="E103" i="6"/>
  <c r="W354" i="6" s="1"/>
  <c r="G102" i="6"/>
  <c r="F102" i="6"/>
  <c r="E102" i="6" s="1"/>
  <c r="G101" i="6"/>
  <c r="F101" i="6"/>
  <c r="E101" i="6"/>
  <c r="U352" i="6" s="1"/>
  <c r="G100" i="6"/>
  <c r="F100" i="6"/>
  <c r="E100" i="6" s="1"/>
  <c r="G99" i="6"/>
  <c r="F99" i="6"/>
  <c r="E99" i="6"/>
  <c r="S350" i="6" s="1"/>
  <c r="G98" i="6"/>
  <c r="F98" i="6"/>
  <c r="E98" i="6" s="1"/>
  <c r="G97" i="6"/>
  <c r="F97" i="6"/>
  <c r="E97" i="6"/>
  <c r="Q348" i="6" s="1"/>
  <c r="G96" i="6"/>
  <c r="F96" i="6"/>
  <c r="E96" i="6" s="1"/>
  <c r="G95" i="6"/>
  <c r="F95" i="6"/>
  <c r="E95" i="6"/>
  <c r="O346" i="6" s="1"/>
  <c r="G94" i="6"/>
  <c r="F94" i="6"/>
  <c r="E94" i="6" s="1"/>
  <c r="G93" i="6"/>
  <c r="F93" i="6"/>
  <c r="E93" i="6"/>
  <c r="M344" i="6" s="1"/>
  <c r="G92" i="6"/>
  <c r="F92" i="6"/>
  <c r="E92" i="6" s="1"/>
  <c r="G91" i="6"/>
  <c r="F91" i="6"/>
  <c r="E91" i="6"/>
  <c r="K342" i="6" s="1"/>
  <c r="G90" i="6"/>
  <c r="F90" i="6"/>
  <c r="E90" i="6" s="1"/>
  <c r="G89" i="6"/>
  <c r="F89" i="6"/>
  <c r="E89" i="6"/>
  <c r="W340" i="6" s="1"/>
  <c r="G88" i="6"/>
  <c r="F88" i="6"/>
  <c r="E88" i="6" s="1"/>
  <c r="G87" i="6"/>
  <c r="F87" i="6"/>
  <c r="E87" i="6"/>
  <c r="U338" i="6" s="1"/>
  <c r="G86" i="6"/>
  <c r="F86" i="6"/>
  <c r="E86" i="6" s="1"/>
  <c r="G85" i="6"/>
  <c r="F85" i="6"/>
  <c r="E85" i="6"/>
  <c r="S336" i="6" s="1"/>
  <c r="G84" i="6"/>
  <c r="F84" i="6"/>
  <c r="E84" i="6" s="1"/>
  <c r="G83" i="6"/>
  <c r="F83" i="6"/>
  <c r="E83" i="6"/>
  <c r="S334" i="6" s="1"/>
  <c r="G82" i="6"/>
  <c r="F82" i="6"/>
  <c r="E82" i="6" s="1"/>
  <c r="G81" i="6"/>
  <c r="F81" i="6"/>
  <c r="E81" i="6"/>
  <c r="W332" i="6" s="1"/>
  <c r="G80" i="6"/>
  <c r="F80" i="6"/>
  <c r="E80" i="6" s="1"/>
  <c r="G79" i="6"/>
  <c r="F79" i="6"/>
  <c r="E79" i="6"/>
  <c r="O330" i="6" s="1"/>
  <c r="G78" i="6"/>
  <c r="F78" i="6"/>
  <c r="E78" i="6" s="1"/>
  <c r="G77" i="6"/>
  <c r="F77" i="6"/>
  <c r="E77" i="6"/>
  <c r="S328" i="6" s="1"/>
  <c r="G76" i="6"/>
  <c r="F76" i="6"/>
  <c r="E76" i="6" s="1"/>
  <c r="G75" i="6"/>
  <c r="F75" i="6"/>
  <c r="E75" i="6"/>
  <c r="W326" i="6" s="1"/>
  <c r="G74" i="6"/>
  <c r="F74" i="6"/>
  <c r="E74" i="6" s="1"/>
  <c r="G73" i="6"/>
  <c r="F73" i="6"/>
  <c r="E73" i="6"/>
  <c r="O324" i="6" s="1"/>
  <c r="G72" i="6"/>
  <c r="F72" i="6"/>
  <c r="E72" i="6" s="1"/>
  <c r="G71" i="6"/>
  <c r="F71" i="6"/>
  <c r="E71" i="6"/>
  <c r="S322" i="6" s="1"/>
  <c r="G70" i="6"/>
  <c r="F70" i="6"/>
  <c r="E70" i="6" s="1"/>
  <c r="G69" i="6"/>
  <c r="F69" i="6"/>
  <c r="E69" i="6"/>
  <c r="W320" i="6" s="1"/>
  <c r="G68" i="6"/>
  <c r="F68" i="6"/>
  <c r="E68" i="6" s="1"/>
  <c r="G67" i="6"/>
  <c r="F67" i="6"/>
  <c r="E67" i="6"/>
  <c r="O318" i="6" s="1"/>
  <c r="G66" i="6"/>
  <c r="F66" i="6"/>
  <c r="E66" i="6" s="1"/>
  <c r="G65" i="6"/>
  <c r="F65" i="6"/>
  <c r="E65" i="6"/>
  <c r="S316" i="6" s="1"/>
  <c r="G64" i="6"/>
  <c r="F64" i="6"/>
  <c r="E64" i="6" s="1"/>
  <c r="G63" i="6"/>
  <c r="F63" i="6"/>
  <c r="E63" i="6"/>
  <c r="W314" i="6" s="1"/>
  <c r="G62" i="6"/>
  <c r="F62" i="6"/>
  <c r="E62" i="6" s="1"/>
  <c r="G61" i="6"/>
  <c r="F61" i="6"/>
  <c r="E61" i="6"/>
  <c r="O312" i="6" s="1"/>
  <c r="G60" i="6"/>
  <c r="F60" i="6"/>
  <c r="E60" i="6" s="1"/>
  <c r="G59" i="6"/>
  <c r="F59" i="6"/>
  <c r="E59" i="6"/>
  <c r="S310" i="6" s="1"/>
  <c r="G58" i="6"/>
  <c r="F58" i="6"/>
  <c r="E58" i="6" s="1"/>
  <c r="G57" i="6"/>
  <c r="F57" i="6"/>
  <c r="E57" i="6"/>
  <c r="W308" i="6" s="1"/>
  <c r="G56" i="6"/>
  <c r="F56" i="6"/>
  <c r="E56" i="6" s="1"/>
  <c r="G55" i="6"/>
  <c r="F55" i="6"/>
  <c r="E55" i="6"/>
  <c r="O306" i="6" s="1"/>
  <c r="G54" i="6"/>
  <c r="F54" i="6"/>
  <c r="E54" i="6" s="1"/>
  <c r="G53" i="6"/>
  <c r="F53" i="6"/>
  <c r="E53" i="6"/>
  <c r="S304" i="6" s="1"/>
  <c r="G52" i="6"/>
  <c r="F52" i="6"/>
  <c r="E52" i="6" s="1"/>
  <c r="G51" i="6"/>
  <c r="F51" i="6"/>
  <c r="E51" i="6"/>
  <c r="W302" i="6" s="1"/>
  <c r="G50" i="6"/>
  <c r="F50" i="6"/>
  <c r="E50" i="6" s="1"/>
  <c r="G49" i="6"/>
  <c r="F49" i="6"/>
  <c r="E49" i="6"/>
  <c r="O300" i="6" s="1"/>
  <c r="G48" i="6"/>
  <c r="F48" i="6"/>
  <c r="E48" i="6" s="1"/>
  <c r="G47" i="6"/>
  <c r="F47" i="6"/>
  <c r="E47" i="6"/>
  <c r="S298" i="6" s="1"/>
  <c r="G46" i="6"/>
  <c r="F46" i="6"/>
  <c r="E46" i="6" s="1"/>
  <c r="G45" i="6"/>
  <c r="F45" i="6"/>
  <c r="E45" i="6"/>
  <c r="W296" i="6" s="1"/>
  <c r="G44" i="6"/>
  <c r="F44" i="6"/>
  <c r="E44" i="6" s="1"/>
  <c r="G43" i="6"/>
  <c r="F43" i="6"/>
  <c r="E43" i="6"/>
  <c r="O294" i="6" s="1"/>
  <c r="G42" i="6"/>
  <c r="F42" i="6"/>
  <c r="E42" i="6" s="1"/>
  <c r="G41" i="6"/>
  <c r="F41" i="6"/>
  <c r="E41" i="6"/>
  <c r="S292" i="6" s="1"/>
  <c r="G40" i="6"/>
  <c r="F40" i="6"/>
  <c r="E40" i="6" s="1"/>
  <c r="G39" i="6"/>
  <c r="F39" i="6"/>
  <c r="E39" i="6"/>
  <c r="W290" i="6" s="1"/>
  <c r="G38" i="6"/>
  <c r="F38" i="6"/>
  <c r="E38" i="6" s="1"/>
  <c r="G37" i="6"/>
  <c r="F37" i="6"/>
  <c r="E37" i="6"/>
  <c r="O288" i="6" s="1"/>
  <c r="G36" i="6"/>
  <c r="F36" i="6"/>
  <c r="E36" i="6" s="1"/>
  <c r="G35" i="6"/>
  <c r="F35" i="6"/>
  <c r="E35" i="6"/>
  <c r="S286" i="6" s="1"/>
  <c r="G34" i="6"/>
  <c r="F34" i="6"/>
  <c r="E34" i="6" s="1"/>
  <c r="G33" i="6"/>
  <c r="F33" i="6"/>
  <c r="E33" i="6"/>
  <c r="W284" i="6" s="1"/>
  <c r="G32" i="6"/>
  <c r="F32" i="6"/>
  <c r="E32" i="6" s="1"/>
  <c r="G31" i="6"/>
  <c r="F31" i="6"/>
  <c r="E31" i="6"/>
  <c r="O282" i="6" s="1"/>
  <c r="G30" i="6"/>
  <c r="F30" i="6"/>
  <c r="E30" i="6" s="1"/>
  <c r="G29" i="6"/>
  <c r="F29" i="6"/>
  <c r="E29" i="6"/>
  <c r="S280" i="6" s="1"/>
  <c r="G28" i="6"/>
  <c r="F28" i="6"/>
  <c r="E28" i="6" s="1"/>
  <c r="G27" i="6"/>
  <c r="F27" i="6"/>
  <c r="E27" i="6"/>
  <c r="W278" i="6" s="1"/>
  <c r="G26" i="6"/>
  <c r="F26" i="6"/>
  <c r="E26" i="6" s="1"/>
  <c r="G25" i="6"/>
  <c r="F25" i="6"/>
  <c r="E25" i="6"/>
  <c r="O276" i="6" s="1"/>
  <c r="G24" i="6"/>
  <c r="F24" i="6"/>
  <c r="E24" i="6" s="1"/>
  <c r="G23" i="6"/>
  <c r="F23" i="6"/>
  <c r="E23" i="6"/>
  <c r="S274" i="6" s="1"/>
  <c r="G22" i="6"/>
  <c r="F22" i="6"/>
  <c r="E22" i="6" s="1"/>
  <c r="G21" i="6"/>
  <c r="F21" i="6"/>
  <c r="E21" i="6"/>
  <c r="W272" i="6" s="1"/>
  <c r="G20" i="6"/>
  <c r="F20" i="6"/>
  <c r="E20" i="6" s="1"/>
  <c r="G19" i="6"/>
  <c r="F19" i="6"/>
  <c r="E19" i="6"/>
  <c r="O270" i="6" s="1"/>
  <c r="G18" i="6"/>
  <c r="F18" i="6"/>
  <c r="E18" i="6" s="1"/>
  <c r="G17" i="6"/>
  <c r="F17" i="6"/>
  <c r="E17" i="6"/>
  <c r="S268" i="6" s="1"/>
  <c r="G16" i="6"/>
  <c r="F16" i="6"/>
  <c r="E16" i="6" s="1"/>
  <c r="G15" i="6"/>
  <c r="F15" i="6"/>
  <c r="E15" i="6"/>
  <c r="W266" i="6" s="1"/>
  <c r="G14" i="6"/>
  <c r="F14" i="6"/>
  <c r="E14" i="6" s="1"/>
  <c r="G13" i="6"/>
  <c r="F13" i="6"/>
  <c r="E13" i="6"/>
  <c r="O264" i="6" s="1"/>
  <c r="G12" i="6"/>
  <c r="F12" i="6"/>
  <c r="E12" i="6" s="1"/>
  <c r="G11" i="6"/>
  <c r="F11" i="6"/>
  <c r="E11" i="6"/>
  <c r="S262" i="6" s="1"/>
  <c r="G10" i="6"/>
  <c r="F10" i="6"/>
  <c r="E10" i="6" s="1"/>
  <c r="G9" i="6"/>
  <c r="F9" i="6"/>
  <c r="E9" i="6"/>
  <c r="W260" i="6" s="1"/>
  <c r="G8" i="6"/>
  <c r="F8" i="6"/>
  <c r="E8" i="6" s="1"/>
  <c r="G7" i="6"/>
  <c r="F7" i="6"/>
  <c r="E7" i="6"/>
  <c r="O258" i="6" s="1"/>
  <c r="G6" i="6"/>
  <c r="F6" i="6"/>
  <c r="E6" i="6" s="1"/>
  <c r="G5" i="6"/>
  <c r="F5" i="6"/>
  <c r="E5" i="6"/>
  <c r="S256" i="6" s="1"/>
  <c r="AY253" i="5"/>
  <c r="AT253" i="5"/>
  <c r="AO253" i="5"/>
  <c r="AL253" i="5"/>
  <c r="AG253" i="5"/>
  <c r="AB253" i="5"/>
  <c r="W253" i="5"/>
  <c r="T253" i="5"/>
  <c r="O253" i="5"/>
  <c r="L253" i="5"/>
  <c r="AY252" i="5"/>
  <c r="AT252" i="5"/>
  <c r="AO252" i="5"/>
  <c r="AL252" i="5"/>
  <c r="AG252" i="5"/>
  <c r="AB252" i="5"/>
  <c r="W252" i="5"/>
  <c r="T252" i="5"/>
  <c r="O252" i="5"/>
  <c r="L252" i="5"/>
  <c r="I252" i="5"/>
  <c r="AY251" i="5"/>
  <c r="AT251" i="5"/>
  <c r="AO251" i="5"/>
  <c r="AL251" i="5"/>
  <c r="AG251" i="5"/>
  <c r="AB251" i="5"/>
  <c r="W251" i="5"/>
  <c r="T251" i="5"/>
  <c r="O251" i="5"/>
  <c r="L251" i="5"/>
  <c r="I251" i="5"/>
  <c r="AY250" i="5"/>
  <c r="AT250" i="5"/>
  <c r="AO250" i="5"/>
  <c r="AL250" i="5"/>
  <c r="AG250" i="5"/>
  <c r="AB250" i="5"/>
  <c r="W250" i="5"/>
  <c r="T250" i="5"/>
  <c r="O250" i="5"/>
  <c r="L250" i="5"/>
  <c r="I250" i="5"/>
  <c r="AY249" i="5"/>
  <c r="AT249" i="5"/>
  <c r="AO249" i="5"/>
  <c r="AL249" i="5"/>
  <c r="AG249" i="5"/>
  <c r="AB249" i="5"/>
  <c r="W249" i="5"/>
  <c r="T249" i="5"/>
  <c r="O249" i="5"/>
  <c r="L249" i="5"/>
  <c r="I249" i="5"/>
  <c r="AY248" i="5"/>
  <c r="AT248" i="5"/>
  <c r="AO248" i="5"/>
  <c r="AL248" i="5"/>
  <c r="AG248" i="5"/>
  <c r="AB248" i="5"/>
  <c r="W248" i="5"/>
  <c r="T248" i="5"/>
  <c r="O248" i="5"/>
  <c r="L248" i="5"/>
  <c r="I248" i="5"/>
  <c r="AY247" i="5"/>
  <c r="AT247" i="5"/>
  <c r="AO247" i="5"/>
  <c r="AL247" i="5"/>
  <c r="AG247" i="5"/>
  <c r="AB247" i="5"/>
  <c r="W247" i="5"/>
  <c r="T247" i="5"/>
  <c r="O247" i="5"/>
  <c r="L247" i="5"/>
  <c r="I247" i="5"/>
  <c r="AY246" i="5"/>
  <c r="AT246" i="5"/>
  <c r="AO246" i="5"/>
  <c r="AL246" i="5"/>
  <c r="AG246" i="5"/>
  <c r="AB246" i="5"/>
  <c r="W246" i="5"/>
  <c r="T246" i="5"/>
  <c r="O246" i="5"/>
  <c r="L246" i="5"/>
  <c r="I246" i="5"/>
  <c r="AY245" i="5"/>
  <c r="AT245" i="5"/>
  <c r="AO245" i="5"/>
  <c r="AL245" i="5"/>
  <c r="AG245" i="5"/>
  <c r="AB245" i="5"/>
  <c r="W245" i="5"/>
  <c r="T245" i="5"/>
  <c r="O245" i="5"/>
  <c r="L245" i="5"/>
  <c r="I245" i="5"/>
  <c r="AY244" i="5"/>
  <c r="AT244" i="5"/>
  <c r="AO244" i="5"/>
  <c r="AL244" i="5"/>
  <c r="AG244" i="5"/>
  <c r="AB244" i="5"/>
  <c r="W244" i="5"/>
  <c r="T244" i="5"/>
  <c r="O244" i="5"/>
  <c r="L244" i="5"/>
  <c r="I244" i="5"/>
  <c r="AY243" i="5"/>
  <c r="AT243" i="5"/>
  <c r="AO243" i="5"/>
  <c r="AL243" i="5"/>
  <c r="AG243" i="5"/>
  <c r="AB243" i="5"/>
  <c r="W243" i="5"/>
  <c r="T243" i="5"/>
  <c r="O243" i="5"/>
  <c r="L243" i="5"/>
  <c r="I243" i="5"/>
  <c r="AY242" i="5"/>
  <c r="AT242" i="5"/>
  <c r="AO242" i="5"/>
  <c r="AL242" i="5"/>
  <c r="AG242" i="5"/>
  <c r="AB242" i="5"/>
  <c r="W242" i="5"/>
  <c r="T242" i="5"/>
  <c r="O242" i="5"/>
  <c r="L242" i="5"/>
  <c r="I242" i="5"/>
  <c r="AY241" i="5"/>
  <c r="AT241" i="5"/>
  <c r="AO241" i="5"/>
  <c r="AL241" i="5"/>
  <c r="AG241" i="5"/>
  <c r="AB241" i="5"/>
  <c r="W241" i="5"/>
  <c r="T241" i="5"/>
  <c r="O241" i="5"/>
  <c r="L241" i="5"/>
  <c r="I241" i="5"/>
  <c r="AY240" i="5"/>
  <c r="AT240" i="5"/>
  <c r="AO240" i="5"/>
  <c r="AL240" i="5"/>
  <c r="AG240" i="5"/>
  <c r="AB240" i="5"/>
  <c r="W240" i="5"/>
  <c r="T240" i="5"/>
  <c r="O240" i="5"/>
  <c r="L240" i="5"/>
  <c r="I240" i="5"/>
  <c r="AY239" i="5"/>
  <c r="AT239" i="5"/>
  <c r="AO239" i="5"/>
  <c r="AL239" i="5"/>
  <c r="AG239" i="5"/>
  <c r="AB239" i="5"/>
  <c r="W239" i="5"/>
  <c r="T239" i="5"/>
  <c r="O239" i="5"/>
  <c r="L239" i="5"/>
  <c r="I239" i="5"/>
  <c r="AY238" i="5"/>
  <c r="AT238" i="5"/>
  <c r="AO238" i="5"/>
  <c r="AL238" i="5"/>
  <c r="AG238" i="5"/>
  <c r="AB238" i="5"/>
  <c r="W238" i="5"/>
  <c r="T238" i="5"/>
  <c r="O238" i="5"/>
  <c r="L238" i="5"/>
  <c r="I238" i="5"/>
  <c r="AY237" i="5"/>
  <c r="AT237" i="5"/>
  <c r="AO237" i="5"/>
  <c r="AL237" i="5"/>
  <c r="AG237" i="5"/>
  <c r="AB237" i="5"/>
  <c r="W237" i="5"/>
  <c r="T237" i="5"/>
  <c r="O237" i="5"/>
  <c r="L237" i="5"/>
  <c r="I237" i="5"/>
  <c r="AY236" i="5"/>
  <c r="AT236" i="5"/>
  <c r="AO236" i="5"/>
  <c r="AL236" i="5"/>
  <c r="AG236" i="5"/>
  <c r="AB236" i="5"/>
  <c r="W236" i="5"/>
  <c r="T236" i="5"/>
  <c r="O236" i="5"/>
  <c r="L236" i="5"/>
  <c r="I236" i="5"/>
  <c r="AY235" i="5"/>
  <c r="AT235" i="5"/>
  <c r="AO235" i="5"/>
  <c r="AL235" i="5"/>
  <c r="AG235" i="5"/>
  <c r="AB235" i="5"/>
  <c r="W235" i="5"/>
  <c r="T235" i="5"/>
  <c r="O235" i="5"/>
  <c r="L235" i="5"/>
  <c r="I235" i="5"/>
  <c r="AY234" i="5"/>
  <c r="AT234" i="5"/>
  <c r="AO234" i="5"/>
  <c r="AL234" i="5"/>
  <c r="AG234" i="5"/>
  <c r="AB234" i="5"/>
  <c r="W234" i="5"/>
  <c r="T234" i="5"/>
  <c r="O234" i="5"/>
  <c r="L234" i="5"/>
  <c r="I234" i="5"/>
  <c r="AY233" i="5"/>
  <c r="AT233" i="5"/>
  <c r="AO233" i="5"/>
  <c r="AL233" i="5"/>
  <c r="AG233" i="5"/>
  <c r="AB233" i="5"/>
  <c r="W233" i="5"/>
  <c r="T233" i="5"/>
  <c r="O233" i="5"/>
  <c r="L233" i="5"/>
  <c r="I233" i="5"/>
  <c r="AY232" i="5"/>
  <c r="AT232" i="5"/>
  <c r="AO232" i="5"/>
  <c r="AL232" i="5"/>
  <c r="AG232" i="5"/>
  <c r="AB232" i="5"/>
  <c r="W232" i="5"/>
  <c r="T232" i="5"/>
  <c r="O232" i="5"/>
  <c r="L232" i="5"/>
  <c r="I232" i="5"/>
  <c r="AY231" i="5"/>
  <c r="AT231" i="5"/>
  <c r="AO231" i="5"/>
  <c r="AL231" i="5"/>
  <c r="AG231" i="5"/>
  <c r="AB231" i="5"/>
  <c r="W231" i="5"/>
  <c r="T231" i="5"/>
  <c r="O231" i="5"/>
  <c r="L231" i="5"/>
  <c r="I231" i="5"/>
  <c r="AY230" i="5"/>
  <c r="AT230" i="5"/>
  <c r="AO230" i="5"/>
  <c r="AL230" i="5"/>
  <c r="AG230" i="5"/>
  <c r="AB230" i="5"/>
  <c r="W230" i="5"/>
  <c r="T230" i="5"/>
  <c r="O230" i="5"/>
  <c r="L230" i="5"/>
  <c r="I230" i="5"/>
  <c r="AY229" i="5"/>
  <c r="AT229" i="5"/>
  <c r="AO229" i="5"/>
  <c r="AL229" i="5"/>
  <c r="AG229" i="5"/>
  <c r="AB229" i="5"/>
  <c r="W229" i="5"/>
  <c r="T229" i="5"/>
  <c r="O229" i="5"/>
  <c r="L229" i="5"/>
  <c r="I229" i="5"/>
  <c r="AY228" i="5"/>
  <c r="AT228" i="5"/>
  <c r="AO228" i="5"/>
  <c r="AL228" i="5"/>
  <c r="AG228" i="5"/>
  <c r="AB228" i="5"/>
  <c r="W228" i="5"/>
  <c r="T228" i="5"/>
  <c r="O228" i="5"/>
  <c r="L228" i="5"/>
  <c r="I228" i="5"/>
  <c r="AY227" i="5"/>
  <c r="AT227" i="5"/>
  <c r="AO227" i="5"/>
  <c r="AL227" i="5"/>
  <c r="AG227" i="5"/>
  <c r="AB227" i="5"/>
  <c r="W227" i="5"/>
  <c r="T227" i="5"/>
  <c r="O227" i="5"/>
  <c r="L227" i="5"/>
  <c r="I227" i="5"/>
  <c r="AY226" i="5"/>
  <c r="AT226" i="5"/>
  <c r="AO226" i="5"/>
  <c r="AL226" i="5"/>
  <c r="AG226" i="5"/>
  <c r="AB226" i="5"/>
  <c r="W226" i="5"/>
  <c r="T226" i="5"/>
  <c r="O226" i="5"/>
  <c r="L226" i="5"/>
  <c r="I226" i="5"/>
  <c r="AY225" i="5"/>
  <c r="AT225" i="5"/>
  <c r="AO225" i="5"/>
  <c r="AL225" i="5"/>
  <c r="AG225" i="5"/>
  <c r="AB225" i="5"/>
  <c r="W225" i="5"/>
  <c r="T225" i="5"/>
  <c r="O225" i="5"/>
  <c r="L225" i="5"/>
  <c r="I225" i="5"/>
  <c r="AY224" i="5"/>
  <c r="AT224" i="5"/>
  <c r="AO224" i="5"/>
  <c r="AL224" i="5"/>
  <c r="AG224" i="5"/>
  <c r="AB224" i="5"/>
  <c r="W224" i="5"/>
  <c r="T224" i="5"/>
  <c r="O224" i="5"/>
  <c r="L224" i="5"/>
  <c r="I224" i="5"/>
  <c r="AY223" i="5"/>
  <c r="AT223" i="5"/>
  <c r="AO223" i="5"/>
  <c r="AL223" i="5"/>
  <c r="AG223" i="5"/>
  <c r="AB223" i="5"/>
  <c r="W223" i="5"/>
  <c r="T223" i="5"/>
  <c r="O223" i="5"/>
  <c r="L223" i="5"/>
  <c r="I223" i="5"/>
  <c r="AY222" i="5"/>
  <c r="AT222" i="5"/>
  <c r="AO222" i="5"/>
  <c r="AL222" i="5"/>
  <c r="AG222" i="5"/>
  <c r="AB222" i="5"/>
  <c r="W222" i="5"/>
  <c r="T222" i="5"/>
  <c r="O222" i="5"/>
  <c r="L222" i="5"/>
  <c r="I222" i="5"/>
  <c r="AY221" i="5"/>
  <c r="AT221" i="5"/>
  <c r="AO221" i="5"/>
  <c r="AL221" i="5"/>
  <c r="AG221" i="5"/>
  <c r="AB221" i="5"/>
  <c r="W221" i="5"/>
  <c r="T221" i="5"/>
  <c r="O221" i="5"/>
  <c r="L221" i="5"/>
  <c r="I221" i="5"/>
  <c r="AY220" i="5"/>
  <c r="AT220" i="5"/>
  <c r="AO220" i="5"/>
  <c r="AL220" i="5"/>
  <c r="AG220" i="5"/>
  <c r="AB220" i="5"/>
  <c r="W220" i="5"/>
  <c r="T220" i="5"/>
  <c r="O220" i="5"/>
  <c r="L220" i="5"/>
  <c r="I220" i="5"/>
  <c r="AY219" i="5"/>
  <c r="AT219" i="5"/>
  <c r="AO219" i="5"/>
  <c r="AL219" i="5"/>
  <c r="AG219" i="5"/>
  <c r="AB219" i="5"/>
  <c r="W219" i="5"/>
  <c r="T219" i="5"/>
  <c r="O219" i="5"/>
  <c r="L219" i="5"/>
  <c r="I219" i="5"/>
  <c r="AY218" i="5"/>
  <c r="AT218" i="5"/>
  <c r="AO218" i="5"/>
  <c r="AL218" i="5"/>
  <c r="AG218" i="5"/>
  <c r="AB218" i="5"/>
  <c r="W218" i="5"/>
  <c r="T218" i="5"/>
  <c r="O218" i="5"/>
  <c r="L218" i="5"/>
  <c r="I218" i="5"/>
  <c r="AY217" i="5"/>
  <c r="AT217" i="5"/>
  <c r="AO217" i="5"/>
  <c r="AL217" i="5"/>
  <c r="AG217" i="5"/>
  <c r="AB217" i="5"/>
  <c r="W217" i="5"/>
  <c r="T217" i="5"/>
  <c r="O217" i="5"/>
  <c r="L217" i="5"/>
  <c r="I217" i="5"/>
  <c r="AY216" i="5"/>
  <c r="AT216" i="5"/>
  <c r="AO216" i="5"/>
  <c r="AL216" i="5"/>
  <c r="AG216" i="5"/>
  <c r="AB216" i="5"/>
  <c r="W216" i="5"/>
  <c r="T216" i="5"/>
  <c r="O216" i="5"/>
  <c r="L216" i="5"/>
  <c r="I216" i="5"/>
  <c r="AY215" i="5"/>
  <c r="AT215" i="5"/>
  <c r="AO215" i="5"/>
  <c r="AL215" i="5"/>
  <c r="AG215" i="5"/>
  <c r="AB215" i="5"/>
  <c r="W215" i="5"/>
  <c r="T215" i="5"/>
  <c r="O215" i="5"/>
  <c r="L215" i="5"/>
  <c r="I215" i="5"/>
  <c r="AY214" i="5"/>
  <c r="AT214" i="5"/>
  <c r="AO214" i="5"/>
  <c r="AL214" i="5"/>
  <c r="AG214" i="5"/>
  <c r="AB214" i="5"/>
  <c r="W214" i="5"/>
  <c r="T214" i="5"/>
  <c r="O214" i="5"/>
  <c r="L214" i="5"/>
  <c r="I214" i="5"/>
  <c r="AY213" i="5"/>
  <c r="AT213" i="5"/>
  <c r="AO213" i="5"/>
  <c r="AL213" i="5"/>
  <c r="AG213" i="5"/>
  <c r="AB213" i="5"/>
  <c r="W213" i="5"/>
  <c r="T213" i="5"/>
  <c r="O213" i="5"/>
  <c r="L213" i="5"/>
  <c r="I213" i="5"/>
  <c r="AY212" i="5"/>
  <c r="AT212" i="5"/>
  <c r="AO212" i="5"/>
  <c r="AL212" i="5"/>
  <c r="AG212" i="5"/>
  <c r="AB212" i="5"/>
  <c r="W212" i="5"/>
  <c r="T212" i="5"/>
  <c r="O212" i="5"/>
  <c r="L212" i="5"/>
  <c r="I212" i="5"/>
  <c r="AY211" i="5"/>
  <c r="AT211" i="5"/>
  <c r="AO211" i="5"/>
  <c r="AL211" i="5"/>
  <c r="AG211" i="5"/>
  <c r="AB211" i="5"/>
  <c r="W211" i="5"/>
  <c r="T211" i="5"/>
  <c r="O211" i="5"/>
  <c r="L211" i="5"/>
  <c r="I211" i="5"/>
  <c r="AY210" i="5"/>
  <c r="AT210" i="5"/>
  <c r="AO210" i="5"/>
  <c r="AL210" i="5"/>
  <c r="AG210" i="5"/>
  <c r="AB210" i="5"/>
  <c r="W210" i="5"/>
  <c r="T210" i="5"/>
  <c r="O210" i="5"/>
  <c r="L210" i="5"/>
  <c r="I210" i="5"/>
  <c r="AY209" i="5"/>
  <c r="AT209" i="5"/>
  <c r="AO209" i="5"/>
  <c r="AL209" i="5"/>
  <c r="AG209" i="5"/>
  <c r="AB209" i="5"/>
  <c r="W209" i="5"/>
  <c r="T209" i="5"/>
  <c r="O209" i="5"/>
  <c r="L209" i="5"/>
  <c r="I209" i="5"/>
  <c r="AY208" i="5"/>
  <c r="AT208" i="5"/>
  <c r="AO208" i="5"/>
  <c r="AL208" i="5"/>
  <c r="AG208" i="5"/>
  <c r="AB208" i="5"/>
  <c r="W208" i="5"/>
  <c r="T208" i="5"/>
  <c r="O208" i="5"/>
  <c r="L208" i="5"/>
  <c r="I208" i="5"/>
  <c r="AY207" i="5"/>
  <c r="AT207" i="5"/>
  <c r="AO207" i="5"/>
  <c r="AL207" i="5"/>
  <c r="AG207" i="5"/>
  <c r="AB207" i="5"/>
  <c r="W207" i="5"/>
  <c r="T207" i="5"/>
  <c r="O207" i="5"/>
  <c r="L207" i="5"/>
  <c r="I207" i="5"/>
  <c r="AY206" i="5"/>
  <c r="AT206" i="5"/>
  <c r="AO206" i="5"/>
  <c r="AL206" i="5"/>
  <c r="AG206" i="5"/>
  <c r="AB206" i="5"/>
  <c r="W206" i="5"/>
  <c r="T206" i="5"/>
  <c r="O206" i="5"/>
  <c r="L206" i="5"/>
  <c r="I206" i="5"/>
  <c r="AY205" i="5"/>
  <c r="AT205" i="5"/>
  <c r="AO205" i="5"/>
  <c r="AL205" i="5"/>
  <c r="AG205" i="5"/>
  <c r="AB205" i="5"/>
  <c r="W205" i="5"/>
  <c r="T205" i="5"/>
  <c r="O205" i="5"/>
  <c r="L205" i="5"/>
  <c r="I205" i="5"/>
  <c r="AY204" i="5"/>
  <c r="AT204" i="5"/>
  <c r="AO204" i="5"/>
  <c r="AL204" i="5"/>
  <c r="AG204" i="5"/>
  <c r="AB204" i="5"/>
  <c r="W204" i="5"/>
  <c r="T204" i="5"/>
  <c r="O204" i="5"/>
  <c r="L204" i="5"/>
  <c r="I204" i="5"/>
  <c r="AY203" i="5"/>
  <c r="AT203" i="5"/>
  <c r="AO203" i="5"/>
  <c r="AL203" i="5"/>
  <c r="AG203" i="5"/>
  <c r="AB203" i="5"/>
  <c r="W203" i="5"/>
  <c r="T203" i="5"/>
  <c r="O203" i="5"/>
  <c r="L203" i="5"/>
  <c r="I203" i="5"/>
  <c r="AY202" i="5"/>
  <c r="AT202" i="5"/>
  <c r="AO202" i="5"/>
  <c r="AL202" i="5"/>
  <c r="AG202" i="5"/>
  <c r="AB202" i="5"/>
  <c r="W202" i="5"/>
  <c r="T202" i="5"/>
  <c r="O202" i="5"/>
  <c r="L202" i="5"/>
  <c r="I202" i="5"/>
  <c r="AY201" i="5"/>
  <c r="AT201" i="5"/>
  <c r="AO201" i="5"/>
  <c r="AL201" i="5"/>
  <c r="AG201" i="5"/>
  <c r="AB201" i="5"/>
  <c r="W201" i="5"/>
  <c r="T201" i="5"/>
  <c r="O201" i="5"/>
  <c r="L201" i="5"/>
  <c r="I201" i="5"/>
  <c r="AY200" i="5"/>
  <c r="AT200" i="5"/>
  <c r="AO200" i="5"/>
  <c r="AL200" i="5"/>
  <c r="AG200" i="5"/>
  <c r="AB200" i="5"/>
  <c r="W200" i="5"/>
  <c r="T200" i="5"/>
  <c r="O200" i="5"/>
  <c r="L200" i="5"/>
  <c r="I200" i="5"/>
  <c r="AY199" i="5"/>
  <c r="AT199" i="5"/>
  <c r="AO199" i="5"/>
  <c r="AL199" i="5"/>
  <c r="AG199" i="5"/>
  <c r="AB199" i="5"/>
  <c r="W199" i="5"/>
  <c r="T199" i="5"/>
  <c r="O199" i="5"/>
  <c r="L199" i="5"/>
  <c r="I199" i="5"/>
  <c r="AY198" i="5"/>
  <c r="AT198" i="5"/>
  <c r="AO198" i="5"/>
  <c r="AL198" i="5"/>
  <c r="AG198" i="5"/>
  <c r="AB198" i="5"/>
  <c r="W198" i="5"/>
  <c r="T198" i="5"/>
  <c r="O198" i="5"/>
  <c r="L198" i="5"/>
  <c r="I198" i="5"/>
  <c r="AY197" i="5"/>
  <c r="AT197" i="5"/>
  <c r="AO197" i="5"/>
  <c r="AL197" i="5"/>
  <c r="AG197" i="5"/>
  <c r="AB197" i="5"/>
  <c r="W197" i="5"/>
  <c r="T197" i="5"/>
  <c r="O197" i="5"/>
  <c r="L197" i="5"/>
  <c r="I197" i="5"/>
  <c r="AY196" i="5"/>
  <c r="AT196" i="5"/>
  <c r="AO196" i="5"/>
  <c r="AL196" i="5"/>
  <c r="AG196" i="5"/>
  <c r="AB196" i="5"/>
  <c r="W196" i="5"/>
  <c r="T196" i="5"/>
  <c r="O196" i="5"/>
  <c r="L196" i="5"/>
  <c r="I196" i="5"/>
  <c r="AY195" i="5"/>
  <c r="AT195" i="5"/>
  <c r="AO195" i="5"/>
  <c r="AL195" i="5"/>
  <c r="AG195" i="5"/>
  <c r="AB195" i="5"/>
  <c r="W195" i="5"/>
  <c r="T195" i="5"/>
  <c r="O195" i="5"/>
  <c r="L195" i="5"/>
  <c r="I195" i="5"/>
  <c r="AY194" i="5"/>
  <c r="AT194" i="5"/>
  <c r="AO194" i="5"/>
  <c r="AL194" i="5"/>
  <c r="AG194" i="5"/>
  <c r="AB194" i="5"/>
  <c r="W194" i="5"/>
  <c r="T194" i="5"/>
  <c r="O194" i="5"/>
  <c r="L194" i="5"/>
  <c r="I194" i="5"/>
  <c r="AY193" i="5"/>
  <c r="AT193" i="5"/>
  <c r="AO193" i="5"/>
  <c r="AL193" i="5"/>
  <c r="AG193" i="5"/>
  <c r="AB193" i="5"/>
  <c r="W193" i="5"/>
  <c r="T193" i="5"/>
  <c r="O193" i="5"/>
  <c r="L193" i="5"/>
  <c r="I193" i="5"/>
  <c r="AY192" i="5"/>
  <c r="AT192" i="5"/>
  <c r="AO192" i="5"/>
  <c r="AL192" i="5"/>
  <c r="AG192" i="5"/>
  <c r="AB192" i="5"/>
  <c r="W192" i="5"/>
  <c r="T192" i="5"/>
  <c r="O192" i="5"/>
  <c r="L192" i="5"/>
  <c r="I192" i="5"/>
  <c r="AY191" i="5"/>
  <c r="AT191" i="5"/>
  <c r="AO191" i="5"/>
  <c r="AL191" i="5"/>
  <c r="AG191" i="5"/>
  <c r="AB191" i="5"/>
  <c r="W191" i="5"/>
  <c r="T191" i="5"/>
  <c r="O191" i="5"/>
  <c r="L191" i="5"/>
  <c r="I191" i="5"/>
  <c r="AY190" i="5"/>
  <c r="AT190" i="5"/>
  <c r="AO190" i="5"/>
  <c r="AL190" i="5"/>
  <c r="AG190" i="5"/>
  <c r="AB190" i="5"/>
  <c r="W190" i="5"/>
  <c r="T190" i="5"/>
  <c r="O190" i="5"/>
  <c r="L190" i="5"/>
  <c r="I190" i="5"/>
  <c r="AY189" i="5"/>
  <c r="AT189" i="5"/>
  <c r="AO189" i="5"/>
  <c r="AL189" i="5"/>
  <c r="AG189" i="5"/>
  <c r="AB189" i="5"/>
  <c r="W189" i="5"/>
  <c r="T189" i="5"/>
  <c r="O189" i="5"/>
  <c r="L189" i="5"/>
  <c r="I189" i="5"/>
  <c r="AY188" i="5"/>
  <c r="AT188" i="5"/>
  <c r="AO188" i="5"/>
  <c r="AL188" i="5"/>
  <c r="AG188" i="5"/>
  <c r="AB188" i="5"/>
  <c r="W188" i="5"/>
  <c r="T188" i="5"/>
  <c r="O188" i="5"/>
  <c r="L188" i="5"/>
  <c r="I188" i="5"/>
  <c r="AY187" i="5"/>
  <c r="AT187" i="5"/>
  <c r="AO187" i="5"/>
  <c r="AL187" i="5"/>
  <c r="AG187" i="5"/>
  <c r="AB187" i="5"/>
  <c r="W187" i="5"/>
  <c r="T187" i="5"/>
  <c r="O187" i="5"/>
  <c r="L187" i="5"/>
  <c r="I187" i="5"/>
  <c r="AY186" i="5"/>
  <c r="AT186" i="5"/>
  <c r="AO186" i="5"/>
  <c r="AL186" i="5"/>
  <c r="AG186" i="5"/>
  <c r="AB186" i="5"/>
  <c r="W186" i="5"/>
  <c r="T186" i="5"/>
  <c r="O186" i="5"/>
  <c r="L186" i="5"/>
  <c r="I186" i="5"/>
  <c r="AY185" i="5"/>
  <c r="AT185" i="5"/>
  <c r="AO185" i="5"/>
  <c r="AL185" i="5"/>
  <c r="AG185" i="5"/>
  <c r="AB185" i="5"/>
  <c r="W185" i="5"/>
  <c r="T185" i="5"/>
  <c r="O185" i="5"/>
  <c r="L185" i="5"/>
  <c r="I185" i="5"/>
  <c r="AY184" i="5"/>
  <c r="AT184" i="5"/>
  <c r="AO184" i="5"/>
  <c r="AL184" i="5"/>
  <c r="AG184" i="5"/>
  <c r="AB184" i="5"/>
  <c r="W184" i="5"/>
  <c r="T184" i="5"/>
  <c r="O184" i="5"/>
  <c r="L184" i="5"/>
  <c r="I184" i="5"/>
  <c r="AY183" i="5"/>
  <c r="AT183" i="5"/>
  <c r="AO183" i="5"/>
  <c r="AL183" i="5"/>
  <c r="AG183" i="5"/>
  <c r="AB183" i="5"/>
  <c r="W183" i="5"/>
  <c r="T183" i="5"/>
  <c r="O183" i="5"/>
  <c r="L183" i="5"/>
  <c r="I183" i="5"/>
  <c r="AY182" i="5"/>
  <c r="AT182" i="5"/>
  <c r="AO182" i="5"/>
  <c r="AL182" i="5"/>
  <c r="AG182" i="5"/>
  <c r="AB182" i="5"/>
  <c r="W182" i="5"/>
  <c r="T182" i="5"/>
  <c r="O182" i="5"/>
  <c r="L182" i="5"/>
  <c r="I182" i="5"/>
  <c r="AY181" i="5"/>
  <c r="AT181" i="5"/>
  <c r="AO181" i="5"/>
  <c r="AL181" i="5"/>
  <c r="AG181" i="5"/>
  <c r="AB181" i="5"/>
  <c r="W181" i="5"/>
  <c r="T181" i="5"/>
  <c r="O181" i="5"/>
  <c r="L181" i="5"/>
  <c r="I181" i="5"/>
  <c r="AY180" i="5"/>
  <c r="AT180" i="5"/>
  <c r="AO180" i="5"/>
  <c r="AL180" i="5"/>
  <c r="AG180" i="5"/>
  <c r="AB180" i="5"/>
  <c r="W180" i="5"/>
  <c r="T180" i="5"/>
  <c r="O180" i="5"/>
  <c r="L180" i="5"/>
  <c r="I180" i="5"/>
  <c r="AY179" i="5"/>
  <c r="AT179" i="5"/>
  <c r="AO179" i="5"/>
  <c r="AL179" i="5"/>
  <c r="AG179" i="5"/>
  <c r="AB179" i="5"/>
  <c r="W179" i="5"/>
  <c r="T179" i="5"/>
  <c r="O179" i="5"/>
  <c r="L179" i="5"/>
  <c r="I179" i="5"/>
  <c r="AY178" i="5"/>
  <c r="AT178" i="5"/>
  <c r="AO178" i="5"/>
  <c r="AL178" i="5"/>
  <c r="AG178" i="5"/>
  <c r="AB178" i="5"/>
  <c r="W178" i="5"/>
  <c r="T178" i="5"/>
  <c r="O178" i="5"/>
  <c r="L178" i="5"/>
  <c r="I178" i="5"/>
  <c r="AY177" i="5"/>
  <c r="AT177" i="5"/>
  <c r="AO177" i="5"/>
  <c r="AL177" i="5"/>
  <c r="AG177" i="5"/>
  <c r="AB177" i="5"/>
  <c r="W177" i="5"/>
  <c r="T177" i="5"/>
  <c r="O177" i="5"/>
  <c r="L177" i="5"/>
  <c r="I177" i="5"/>
  <c r="AY176" i="5"/>
  <c r="AT176" i="5"/>
  <c r="AO176" i="5"/>
  <c r="AL176" i="5"/>
  <c r="AG176" i="5"/>
  <c r="AB176" i="5"/>
  <c r="W176" i="5"/>
  <c r="T176" i="5"/>
  <c r="O176" i="5"/>
  <c r="L176" i="5"/>
  <c r="I176" i="5"/>
  <c r="AY175" i="5"/>
  <c r="AT175" i="5"/>
  <c r="AO175" i="5"/>
  <c r="AL175" i="5"/>
  <c r="AG175" i="5"/>
  <c r="AB175" i="5"/>
  <c r="W175" i="5"/>
  <c r="T175" i="5"/>
  <c r="O175" i="5"/>
  <c r="L175" i="5"/>
  <c r="I175" i="5"/>
  <c r="AY174" i="5"/>
  <c r="AT174" i="5"/>
  <c r="AO174" i="5"/>
  <c r="AL174" i="5"/>
  <c r="AG174" i="5"/>
  <c r="AB174" i="5"/>
  <c r="W174" i="5"/>
  <c r="T174" i="5"/>
  <c r="O174" i="5"/>
  <c r="L174" i="5"/>
  <c r="I174" i="5"/>
  <c r="AY173" i="5"/>
  <c r="AT173" i="5"/>
  <c r="AO173" i="5"/>
  <c r="AL173" i="5"/>
  <c r="AG173" i="5"/>
  <c r="AB173" i="5"/>
  <c r="W173" i="5"/>
  <c r="T173" i="5"/>
  <c r="O173" i="5"/>
  <c r="L173" i="5"/>
  <c r="I173" i="5"/>
  <c r="AY172" i="5"/>
  <c r="AT172" i="5"/>
  <c r="AO172" i="5"/>
  <c r="AL172" i="5"/>
  <c r="AG172" i="5"/>
  <c r="AB172" i="5"/>
  <c r="W172" i="5"/>
  <c r="T172" i="5"/>
  <c r="O172" i="5"/>
  <c r="L172" i="5"/>
  <c r="I172" i="5"/>
  <c r="AY171" i="5"/>
  <c r="AT171" i="5"/>
  <c r="AO171" i="5"/>
  <c r="AL171" i="5"/>
  <c r="AG171" i="5"/>
  <c r="AB171" i="5"/>
  <c r="W171" i="5"/>
  <c r="T171" i="5"/>
  <c r="O171" i="5"/>
  <c r="L171" i="5"/>
  <c r="I171" i="5"/>
  <c r="AY170" i="5"/>
  <c r="AT170" i="5"/>
  <c r="AO170" i="5"/>
  <c r="AL170" i="5"/>
  <c r="AG170" i="5"/>
  <c r="AB170" i="5"/>
  <c r="W170" i="5"/>
  <c r="T170" i="5"/>
  <c r="O170" i="5"/>
  <c r="L170" i="5"/>
  <c r="I170" i="5"/>
  <c r="AY169" i="5"/>
  <c r="AT169" i="5"/>
  <c r="AO169" i="5"/>
  <c r="AL169" i="5"/>
  <c r="AG169" i="5"/>
  <c r="AB169" i="5"/>
  <c r="W169" i="5"/>
  <c r="T169" i="5"/>
  <c r="O169" i="5"/>
  <c r="L169" i="5"/>
  <c r="I169" i="5"/>
  <c r="AY168" i="5"/>
  <c r="AT168" i="5"/>
  <c r="AO168" i="5"/>
  <c r="AL168" i="5"/>
  <c r="AG168" i="5"/>
  <c r="AB168" i="5"/>
  <c r="W168" i="5"/>
  <c r="T168" i="5"/>
  <c r="O168" i="5"/>
  <c r="L168" i="5"/>
  <c r="I168" i="5"/>
  <c r="AY167" i="5"/>
  <c r="AT167" i="5"/>
  <c r="AO167" i="5"/>
  <c r="AL167" i="5"/>
  <c r="AG167" i="5"/>
  <c r="AB167" i="5"/>
  <c r="W167" i="5"/>
  <c r="T167" i="5"/>
  <c r="O167" i="5"/>
  <c r="L167" i="5"/>
  <c r="I167" i="5"/>
  <c r="AY166" i="5"/>
  <c r="AT166" i="5"/>
  <c r="AO166" i="5"/>
  <c r="AL166" i="5"/>
  <c r="AG166" i="5"/>
  <c r="AB166" i="5"/>
  <c r="W166" i="5"/>
  <c r="T166" i="5"/>
  <c r="O166" i="5"/>
  <c r="L166" i="5"/>
  <c r="I166" i="5"/>
  <c r="AY165" i="5"/>
  <c r="AT165" i="5"/>
  <c r="AO165" i="5"/>
  <c r="AL165" i="5"/>
  <c r="AG165" i="5"/>
  <c r="AB165" i="5"/>
  <c r="W165" i="5"/>
  <c r="T165" i="5"/>
  <c r="O165" i="5"/>
  <c r="L165" i="5"/>
  <c r="I165" i="5"/>
  <c r="AY164" i="5"/>
  <c r="AT164" i="5"/>
  <c r="AO164" i="5"/>
  <c r="AL164" i="5"/>
  <c r="AG164" i="5"/>
  <c r="AB164" i="5"/>
  <c r="W164" i="5"/>
  <c r="T164" i="5"/>
  <c r="O164" i="5"/>
  <c r="L164" i="5"/>
  <c r="I164" i="5"/>
  <c r="AY163" i="5"/>
  <c r="AT163" i="5"/>
  <c r="AO163" i="5"/>
  <c r="AL163" i="5"/>
  <c r="AG163" i="5"/>
  <c r="AB163" i="5"/>
  <c r="W163" i="5"/>
  <c r="T163" i="5"/>
  <c r="O163" i="5"/>
  <c r="L163" i="5"/>
  <c r="I163" i="5"/>
  <c r="AY162" i="5"/>
  <c r="AT162" i="5"/>
  <c r="AO162" i="5"/>
  <c r="AL162" i="5"/>
  <c r="AG162" i="5"/>
  <c r="AB162" i="5"/>
  <c r="W162" i="5"/>
  <c r="T162" i="5"/>
  <c r="O162" i="5"/>
  <c r="L162" i="5"/>
  <c r="I162" i="5"/>
  <c r="AY161" i="5"/>
  <c r="AT161" i="5"/>
  <c r="AO161" i="5"/>
  <c r="AL161" i="5"/>
  <c r="AG161" i="5"/>
  <c r="AB161" i="5"/>
  <c r="W161" i="5"/>
  <c r="T161" i="5"/>
  <c r="O161" i="5"/>
  <c r="L161" i="5"/>
  <c r="I161" i="5"/>
  <c r="AY160" i="5"/>
  <c r="AT160" i="5"/>
  <c r="AO160" i="5"/>
  <c r="AL160" i="5"/>
  <c r="AG160" i="5"/>
  <c r="AB160" i="5"/>
  <c r="W160" i="5"/>
  <c r="T160" i="5"/>
  <c r="O160" i="5"/>
  <c r="L160" i="5"/>
  <c r="I160" i="5"/>
  <c r="AY159" i="5"/>
  <c r="AT159" i="5"/>
  <c r="AO159" i="5"/>
  <c r="AL159" i="5"/>
  <c r="AG159" i="5"/>
  <c r="AB159" i="5"/>
  <c r="W159" i="5"/>
  <c r="T159" i="5"/>
  <c r="O159" i="5"/>
  <c r="L159" i="5"/>
  <c r="I159" i="5"/>
  <c r="AY158" i="5"/>
  <c r="AT158" i="5"/>
  <c r="AO158" i="5"/>
  <c r="AL158" i="5"/>
  <c r="AG158" i="5"/>
  <c r="AB158" i="5"/>
  <c r="W158" i="5"/>
  <c r="T158" i="5"/>
  <c r="O158" i="5"/>
  <c r="L158" i="5"/>
  <c r="I158" i="5"/>
  <c r="AY157" i="5"/>
  <c r="AT157" i="5"/>
  <c r="AO157" i="5"/>
  <c r="AL157" i="5"/>
  <c r="AG157" i="5"/>
  <c r="AB157" i="5"/>
  <c r="W157" i="5"/>
  <c r="T157" i="5"/>
  <c r="O157" i="5"/>
  <c r="L157" i="5"/>
  <c r="I157" i="5"/>
  <c r="AY156" i="5"/>
  <c r="AT156" i="5"/>
  <c r="AO156" i="5"/>
  <c r="AL156" i="5"/>
  <c r="AG156" i="5"/>
  <c r="AB156" i="5"/>
  <c r="W156" i="5"/>
  <c r="T156" i="5"/>
  <c r="O156" i="5"/>
  <c r="L156" i="5"/>
  <c r="I156" i="5"/>
  <c r="AY155" i="5"/>
  <c r="AT155" i="5"/>
  <c r="AO155" i="5"/>
  <c r="AL155" i="5"/>
  <c r="AG155" i="5"/>
  <c r="AB155" i="5"/>
  <c r="W155" i="5"/>
  <c r="T155" i="5"/>
  <c r="O155" i="5"/>
  <c r="L155" i="5"/>
  <c r="I155" i="5"/>
  <c r="AY154" i="5"/>
  <c r="AT154" i="5"/>
  <c r="AO154" i="5"/>
  <c r="AL154" i="5"/>
  <c r="AG154" i="5"/>
  <c r="AB154" i="5"/>
  <c r="W154" i="5"/>
  <c r="T154" i="5"/>
  <c r="O154" i="5"/>
  <c r="L154" i="5"/>
  <c r="I154" i="5"/>
  <c r="AY153" i="5"/>
  <c r="AT153" i="5"/>
  <c r="AO153" i="5"/>
  <c r="AL153" i="5"/>
  <c r="AG153" i="5"/>
  <c r="AB153" i="5"/>
  <c r="W153" i="5"/>
  <c r="T153" i="5"/>
  <c r="O153" i="5"/>
  <c r="L153" i="5"/>
  <c r="I153" i="5"/>
  <c r="AY152" i="5"/>
  <c r="AT152" i="5"/>
  <c r="AO152" i="5"/>
  <c r="AL152" i="5"/>
  <c r="AG152" i="5"/>
  <c r="AB152" i="5"/>
  <c r="W152" i="5"/>
  <c r="T152" i="5"/>
  <c r="O152" i="5"/>
  <c r="L152" i="5"/>
  <c r="I152" i="5"/>
  <c r="AY151" i="5"/>
  <c r="AT151" i="5"/>
  <c r="AO151" i="5"/>
  <c r="AL151" i="5"/>
  <c r="AG151" i="5"/>
  <c r="AB151" i="5"/>
  <c r="W151" i="5"/>
  <c r="T151" i="5"/>
  <c r="O151" i="5"/>
  <c r="L151" i="5"/>
  <c r="I151" i="5"/>
  <c r="AY150" i="5"/>
  <c r="AT150" i="5"/>
  <c r="AO150" i="5"/>
  <c r="AL150" i="5"/>
  <c r="AG150" i="5"/>
  <c r="AB150" i="5"/>
  <c r="W150" i="5"/>
  <c r="T150" i="5"/>
  <c r="O150" i="5"/>
  <c r="L150" i="5"/>
  <c r="I150" i="5"/>
  <c r="AY149" i="5"/>
  <c r="AT149" i="5"/>
  <c r="AO149" i="5"/>
  <c r="AL149" i="5"/>
  <c r="AG149" i="5"/>
  <c r="AB149" i="5"/>
  <c r="W149" i="5"/>
  <c r="T149" i="5"/>
  <c r="O149" i="5"/>
  <c r="L149" i="5"/>
  <c r="I149" i="5"/>
  <c r="AY148" i="5"/>
  <c r="AT148" i="5"/>
  <c r="AO148" i="5"/>
  <c r="AL148" i="5"/>
  <c r="AG148" i="5"/>
  <c r="AB148" i="5"/>
  <c r="W148" i="5"/>
  <c r="T148" i="5"/>
  <c r="O148" i="5"/>
  <c r="L148" i="5"/>
  <c r="I148" i="5"/>
  <c r="AY147" i="5"/>
  <c r="AT147" i="5"/>
  <c r="AO147" i="5"/>
  <c r="AL147" i="5"/>
  <c r="AG147" i="5"/>
  <c r="AB147" i="5"/>
  <c r="W147" i="5"/>
  <c r="T147" i="5"/>
  <c r="O147" i="5"/>
  <c r="L147" i="5"/>
  <c r="I147" i="5"/>
  <c r="AY146" i="5"/>
  <c r="AT146" i="5"/>
  <c r="AO146" i="5"/>
  <c r="AL146" i="5"/>
  <c r="AG146" i="5"/>
  <c r="AB146" i="5"/>
  <c r="W146" i="5"/>
  <c r="T146" i="5"/>
  <c r="O146" i="5"/>
  <c r="L146" i="5"/>
  <c r="I146" i="5"/>
  <c r="AY145" i="5"/>
  <c r="AT145" i="5"/>
  <c r="AO145" i="5"/>
  <c r="AL145" i="5"/>
  <c r="AG145" i="5"/>
  <c r="AB145" i="5"/>
  <c r="W145" i="5"/>
  <c r="T145" i="5"/>
  <c r="O145" i="5"/>
  <c r="L145" i="5"/>
  <c r="I145" i="5"/>
  <c r="AY144" i="5"/>
  <c r="AT144" i="5"/>
  <c r="AO144" i="5"/>
  <c r="AL144" i="5"/>
  <c r="AG144" i="5"/>
  <c r="AB144" i="5"/>
  <c r="W144" i="5"/>
  <c r="T144" i="5"/>
  <c r="O144" i="5"/>
  <c r="L144" i="5"/>
  <c r="I144" i="5"/>
  <c r="AY143" i="5"/>
  <c r="AT143" i="5"/>
  <c r="AO143" i="5"/>
  <c r="AL143" i="5"/>
  <c r="AG143" i="5"/>
  <c r="AB143" i="5"/>
  <c r="W143" i="5"/>
  <c r="T143" i="5"/>
  <c r="O143" i="5"/>
  <c r="L143" i="5"/>
  <c r="I143" i="5"/>
  <c r="AY142" i="5"/>
  <c r="AT142" i="5"/>
  <c r="AO142" i="5"/>
  <c r="AL142" i="5"/>
  <c r="AG142" i="5"/>
  <c r="AB142" i="5"/>
  <c r="W142" i="5"/>
  <c r="T142" i="5"/>
  <c r="O142" i="5"/>
  <c r="L142" i="5"/>
  <c r="I142" i="5"/>
  <c r="AY141" i="5"/>
  <c r="AT141" i="5"/>
  <c r="AO141" i="5"/>
  <c r="AL141" i="5"/>
  <c r="AG141" i="5"/>
  <c r="AB141" i="5"/>
  <c r="W141" i="5"/>
  <c r="T141" i="5"/>
  <c r="O141" i="5"/>
  <c r="L141" i="5"/>
  <c r="I141" i="5"/>
  <c r="AY140" i="5"/>
  <c r="AT140" i="5"/>
  <c r="AO140" i="5"/>
  <c r="AL140" i="5"/>
  <c r="AG140" i="5"/>
  <c r="AB140" i="5"/>
  <c r="W140" i="5"/>
  <c r="T140" i="5"/>
  <c r="O140" i="5"/>
  <c r="L140" i="5"/>
  <c r="I140" i="5"/>
  <c r="AY139" i="5"/>
  <c r="AT139" i="5"/>
  <c r="AO139" i="5"/>
  <c r="AL139" i="5"/>
  <c r="AG139" i="5"/>
  <c r="AB139" i="5"/>
  <c r="W139" i="5"/>
  <c r="T139" i="5"/>
  <c r="O139" i="5"/>
  <c r="L139" i="5"/>
  <c r="I139" i="5"/>
  <c r="AY138" i="5"/>
  <c r="AT138" i="5"/>
  <c r="AO138" i="5"/>
  <c r="AL138" i="5"/>
  <c r="AG138" i="5"/>
  <c r="AB138" i="5"/>
  <c r="W138" i="5"/>
  <c r="T138" i="5"/>
  <c r="O138" i="5"/>
  <c r="L138" i="5"/>
  <c r="I138" i="5"/>
  <c r="AY137" i="5"/>
  <c r="AT137" i="5"/>
  <c r="AO137" i="5"/>
  <c r="AL137" i="5"/>
  <c r="AG137" i="5"/>
  <c r="AB137" i="5"/>
  <c r="W137" i="5"/>
  <c r="T137" i="5"/>
  <c r="O137" i="5"/>
  <c r="L137" i="5"/>
  <c r="I137" i="5"/>
  <c r="AY136" i="5"/>
  <c r="AT136" i="5"/>
  <c r="AO136" i="5"/>
  <c r="AL136" i="5"/>
  <c r="AG136" i="5"/>
  <c r="AB136" i="5"/>
  <c r="W136" i="5"/>
  <c r="T136" i="5"/>
  <c r="O136" i="5"/>
  <c r="L136" i="5"/>
  <c r="I136" i="5"/>
  <c r="AY135" i="5"/>
  <c r="AT135" i="5"/>
  <c r="AO135" i="5"/>
  <c r="AL135" i="5"/>
  <c r="AG135" i="5"/>
  <c r="AB135" i="5"/>
  <c r="W135" i="5"/>
  <c r="T135" i="5"/>
  <c r="O135" i="5"/>
  <c r="L135" i="5"/>
  <c r="I135" i="5"/>
  <c r="AY134" i="5"/>
  <c r="AT134" i="5"/>
  <c r="AO134" i="5"/>
  <c r="AL134" i="5"/>
  <c r="AG134" i="5"/>
  <c r="AB134" i="5"/>
  <c r="W134" i="5"/>
  <c r="T134" i="5"/>
  <c r="O134" i="5"/>
  <c r="L134" i="5"/>
  <c r="I134" i="5"/>
  <c r="AY133" i="5"/>
  <c r="AT133" i="5"/>
  <c r="AO133" i="5"/>
  <c r="AL133" i="5"/>
  <c r="AG133" i="5"/>
  <c r="AB133" i="5"/>
  <c r="W133" i="5"/>
  <c r="T133" i="5"/>
  <c r="O133" i="5"/>
  <c r="L133" i="5"/>
  <c r="I133" i="5"/>
  <c r="AY132" i="5"/>
  <c r="AT132" i="5"/>
  <c r="AO132" i="5"/>
  <c r="AL132" i="5"/>
  <c r="AG132" i="5"/>
  <c r="AB132" i="5"/>
  <c r="W132" i="5"/>
  <c r="T132" i="5"/>
  <c r="O132" i="5"/>
  <c r="L132" i="5"/>
  <c r="I132" i="5"/>
  <c r="AY131" i="5"/>
  <c r="AT131" i="5"/>
  <c r="AO131" i="5"/>
  <c r="AL131" i="5"/>
  <c r="AG131" i="5"/>
  <c r="AB131" i="5"/>
  <c r="W131" i="5"/>
  <c r="T131" i="5"/>
  <c r="O131" i="5"/>
  <c r="L131" i="5"/>
  <c r="I131" i="5"/>
  <c r="AY130" i="5"/>
  <c r="AT130" i="5"/>
  <c r="AO130" i="5"/>
  <c r="AL130" i="5"/>
  <c r="AG130" i="5"/>
  <c r="AB130" i="5"/>
  <c r="W130" i="5"/>
  <c r="T130" i="5"/>
  <c r="O130" i="5"/>
  <c r="L130" i="5"/>
  <c r="I130" i="5"/>
  <c r="AY129" i="5"/>
  <c r="AT129" i="5"/>
  <c r="AO129" i="5"/>
  <c r="AL129" i="5"/>
  <c r="AG129" i="5"/>
  <c r="AB129" i="5"/>
  <c r="W129" i="5"/>
  <c r="T129" i="5"/>
  <c r="O129" i="5"/>
  <c r="L129" i="5"/>
  <c r="I129" i="5"/>
  <c r="AY128" i="5"/>
  <c r="AT128" i="5"/>
  <c r="AO128" i="5"/>
  <c r="AL128" i="5"/>
  <c r="AG128" i="5"/>
  <c r="AB128" i="5"/>
  <c r="W128" i="5"/>
  <c r="T128" i="5"/>
  <c r="O128" i="5"/>
  <c r="L128" i="5"/>
  <c r="I128" i="5"/>
  <c r="AY127" i="5"/>
  <c r="AT127" i="5"/>
  <c r="AO127" i="5"/>
  <c r="AL127" i="5"/>
  <c r="AG127" i="5"/>
  <c r="AB127" i="5"/>
  <c r="W127" i="5"/>
  <c r="T127" i="5"/>
  <c r="O127" i="5"/>
  <c r="L127" i="5"/>
  <c r="I127" i="5"/>
  <c r="AY126" i="5"/>
  <c r="AT126" i="5"/>
  <c r="AO126" i="5"/>
  <c r="AL126" i="5"/>
  <c r="AG126" i="5"/>
  <c r="AB126" i="5"/>
  <c r="W126" i="5"/>
  <c r="T126" i="5"/>
  <c r="O126" i="5"/>
  <c r="L126" i="5"/>
  <c r="I126" i="5"/>
  <c r="AY125" i="5"/>
  <c r="AT125" i="5"/>
  <c r="AO125" i="5"/>
  <c r="AL125" i="5"/>
  <c r="AG125" i="5"/>
  <c r="AB125" i="5"/>
  <c r="W125" i="5"/>
  <c r="T125" i="5"/>
  <c r="O125" i="5"/>
  <c r="L125" i="5"/>
  <c r="I125" i="5"/>
  <c r="AY124" i="5"/>
  <c r="AT124" i="5"/>
  <c r="AO124" i="5"/>
  <c r="AL124" i="5"/>
  <c r="AG124" i="5"/>
  <c r="AB124" i="5"/>
  <c r="W124" i="5"/>
  <c r="T124" i="5"/>
  <c r="O124" i="5"/>
  <c r="L124" i="5"/>
  <c r="I124" i="5"/>
  <c r="AY123" i="5"/>
  <c r="AT123" i="5"/>
  <c r="AO123" i="5"/>
  <c r="AL123" i="5"/>
  <c r="AG123" i="5"/>
  <c r="AB123" i="5"/>
  <c r="W123" i="5"/>
  <c r="T123" i="5"/>
  <c r="O123" i="5"/>
  <c r="L123" i="5"/>
  <c r="I123" i="5"/>
  <c r="AY122" i="5"/>
  <c r="AT122" i="5"/>
  <c r="AO122" i="5"/>
  <c r="AL122" i="5"/>
  <c r="AG122" i="5"/>
  <c r="AB122" i="5"/>
  <c r="W122" i="5"/>
  <c r="T122" i="5"/>
  <c r="O122" i="5"/>
  <c r="L122" i="5"/>
  <c r="I122" i="5"/>
  <c r="AY121" i="5"/>
  <c r="AT121" i="5"/>
  <c r="AO121" i="5"/>
  <c r="AL121" i="5"/>
  <c r="AG121" i="5"/>
  <c r="AB121" i="5"/>
  <c r="W121" i="5"/>
  <c r="T121" i="5"/>
  <c r="O121" i="5"/>
  <c r="L121" i="5"/>
  <c r="I121" i="5"/>
  <c r="AY120" i="5"/>
  <c r="AT120" i="5"/>
  <c r="AO120" i="5"/>
  <c r="AL120" i="5"/>
  <c r="AG120" i="5"/>
  <c r="AB120" i="5"/>
  <c r="W120" i="5"/>
  <c r="T120" i="5"/>
  <c r="O120" i="5"/>
  <c r="L120" i="5"/>
  <c r="I120" i="5"/>
  <c r="AY119" i="5"/>
  <c r="AT119" i="5"/>
  <c r="AO119" i="5"/>
  <c r="AL119" i="5"/>
  <c r="AG119" i="5"/>
  <c r="AB119" i="5"/>
  <c r="W119" i="5"/>
  <c r="T119" i="5"/>
  <c r="O119" i="5"/>
  <c r="L119" i="5"/>
  <c r="I119" i="5"/>
  <c r="AY118" i="5"/>
  <c r="AT118" i="5"/>
  <c r="AO118" i="5"/>
  <c r="AL118" i="5"/>
  <c r="AG118" i="5"/>
  <c r="AB118" i="5"/>
  <c r="W118" i="5"/>
  <c r="T118" i="5"/>
  <c r="O118" i="5"/>
  <c r="L118" i="5"/>
  <c r="I118" i="5"/>
  <c r="AY117" i="5"/>
  <c r="AT117" i="5"/>
  <c r="AO117" i="5"/>
  <c r="AL117" i="5"/>
  <c r="AG117" i="5"/>
  <c r="AB117" i="5"/>
  <c r="W117" i="5"/>
  <c r="T117" i="5"/>
  <c r="O117" i="5"/>
  <c r="L117" i="5"/>
  <c r="I117" i="5"/>
  <c r="AY116" i="5"/>
  <c r="AT116" i="5"/>
  <c r="AO116" i="5"/>
  <c r="AL116" i="5"/>
  <c r="AG116" i="5"/>
  <c r="AB116" i="5"/>
  <c r="W116" i="5"/>
  <c r="T116" i="5"/>
  <c r="O116" i="5"/>
  <c r="L116" i="5"/>
  <c r="I116" i="5"/>
  <c r="AY115" i="5"/>
  <c r="AT115" i="5"/>
  <c r="AO115" i="5"/>
  <c r="AL115" i="5"/>
  <c r="AG115" i="5"/>
  <c r="AB115" i="5"/>
  <c r="W115" i="5"/>
  <c r="T115" i="5"/>
  <c r="O115" i="5"/>
  <c r="L115" i="5"/>
  <c r="I115" i="5"/>
  <c r="AY114" i="5"/>
  <c r="AT114" i="5"/>
  <c r="AO114" i="5"/>
  <c r="AL114" i="5"/>
  <c r="AG114" i="5"/>
  <c r="AB114" i="5"/>
  <c r="W114" i="5"/>
  <c r="T114" i="5"/>
  <c r="O114" i="5"/>
  <c r="L114" i="5"/>
  <c r="I114" i="5"/>
  <c r="AY113" i="5"/>
  <c r="AT113" i="5"/>
  <c r="AO113" i="5"/>
  <c r="AL113" i="5"/>
  <c r="AG113" i="5"/>
  <c r="AB113" i="5"/>
  <c r="W113" i="5"/>
  <c r="T113" i="5"/>
  <c r="O113" i="5"/>
  <c r="L113" i="5"/>
  <c r="I113" i="5"/>
  <c r="AY112" i="5"/>
  <c r="AT112" i="5"/>
  <c r="AO112" i="5"/>
  <c r="AL112" i="5"/>
  <c r="AG112" i="5"/>
  <c r="AB112" i="5"/>
  <c r="W112" i="5"/>
  <c r="T112" i="5"/>
  <c r="O112" i="5"/>
  <c r="L112" i="5"/>
  <c r="I112" i="5"/>
  <c r="AY111" i="5"/>
  <c r="AT111" i="5"/>
  <c r="AO111" i="5"/>
  <c r="AL111" i="5"/>
  <c r="AG111" i="5"/>
  <c r="AB111" i="5"/>
  <c r="W111" i="5"/>
  <c r="T111" i="5"/>
  <c r="O111" i="5"/>
  <c r="L111" i="5"/>
  <c r="I111" i="5"/>
  <c r="AY110" i="5"/>
  <c r="AT110" i="5"/>
  <c r="AO110" i="5"/>
  <c r="AL110" i="5"/>
  <c r="AG110" i="5"/>
  <c r="AB110" i="5"/>
  <c r="W110" i="5"/>
  <c r="T110" i="5"/>
  <c r="O110" i="5"/>
  <c r="L110" i="5"/>
  <c r="I110" i="5"/>
  <c r="AY109" i="5"/>
  <c r="AT109" i="5"/>
  <c r="AO109" i="5"/>
  <c r="AL109" i="5"/>
  <c r="AG109" i="5"/>
  <c r="AB109" i="5"/>
  <c r="W109" i="5"/>
  <c r="T109" i="5"/>
  <c r="O109" i="5"/>
  <c r="L109" i="5"/>
  <c r="I109" i="5"/>
  <c r="AY108" i="5"/>
  <c r="AT108" i="5"/>
  <c r="AO108" i="5"/>
  <c r="AL108" i="5"/>
  <c r="AG108" i="5"/>
  <c r="AB108" i="5"/>
  <c r="W108" i="5"/>
  <c r="T108" i="5"/>
  <c r="O108" i="5"/>
  <c r="L108" i="5"/>
  <c r="I108" i="5"/>
  <c r="AY107" i="5"/>
  <c r="AT107" i="5"/>
  <c r="AO107" i="5"/>
  <c r="AL107" i="5"/>
  <c r="AG107" i="5"/>
  <c r="AB107" i="5"/>
  <c r="W107" i="5"/>
  <c r="T107" i="5"/>
  <c r="O107" i="5"/>
  <c r="L107" i="5"/>
  <c r="I107" i="5"/>
  <c r="AY106" i="5"/>
  <c r="AT106" i="5"/>
  <c r="AO106" i="5"/>
  <c r="AL106" i="5"/>
  <c r="AG106" i="5"/>
  <c r="AB106" i="5"/>
  <c r="W106" i="5"/>
  <c r="T106" i="5"/>
  <c r="O106" i="5"/>
  <c r="L106" i="5"/>
  <c r="I106" i="5"/>
  <c r="AY105" i="5"/>
  <c r="AT105" i="5"/>
  <c r="AO105" i="5"/>
  <c r="AL105" i="5"/>
  <c r="AG105" i="5"/>
  <c r="AB105" i="5"/>
  <c r="W105" i="5"/>
  <c r="T105" i="5"/>
  <c r="O105" i="5"/>
  <c r="L105" i="5"/>
  <c r="I105" i="5"/>
  <c r="AY104" i="5"/>
  <c r="AT104" i="5"/>
  <c r="AO104" i="5"/>
  <c r="AL104" i="5"/>
  <c r="AG104" i="5"/>
  <c r="AB104" i="5"/>
  <c r="W104" i="5"/>
  <c r="T104" i="5"/>
  <c r="O104" i="5"/>
  <c r="L104" i="5"/>
  <c r="I104" i="5"/>
  <c r="AY103" i="5"/>
  <c r="AT103" i="5"/>
  <c r="AO103" i="5"/>
  <c r="AL103" i="5"/>
  <c r="AG103" i="5"/>
  <c r="AB103" i="5"/>
  <c r="W103" i="5"/>
  <c r="T103" i="5"/>
  <c r="O103" i="5"/>
  <c r="L103" i="5"/>
  <c r="I103" i="5"/>
  <c r="AY102" i="5"/>
  <c r="AT102" i="5"/>
  <c r="AO102" i="5"/>
  <c r="AL102" i="5"/>
  <c r="AG102" i="5"/>
  <c r="AB102" i="5"/>
  <c r="W102" i="5"/>
  <c r="T102" i="5"/>
  <c r="O102" i="5"/>
  <c r="L102" i="5"/>
  <c r="I102" i="5"/>
  <c r="AY101" i="5"/>
  <c r="AT101" i="5"/>
  <c r="AO101" i="5"/>
  <c r="AL101" i="5"/>
  <c r="AG101" i="5"/>
  <c r="AB101" i="5"/>
  <c r="W101" i="5"/>
  <c r="T101" i="5"/>
  <c r="O101" i="5"/>
  <c r="L101" i="5"/>
  <c r="I101" i="5"/>
  <c r="AY100" i="5"/>
  <c r="AT100" i="5"/>
  <c r="AO100" i="5"/>
  <c r="AL100" i="5"/>
  <c r="AG100" i="5"/>
  <c r="AB100" i="5"/>
  <c r="W100" i="5"/>
  <c r="T100" i="5"/>
  <c r="O100" i="5"/>
  <c r="L100" i="5"/>
  <c r="I100" i="5"/>
  <c r="AY99" i="5"/>
  <c r="AT99" i="5"/>
  <c r="AO99" i="5"/>
  <c r="AL99" i="5"/>
  <c r="AG99" i="5"/>
  <c r="AB99" i="5"/>
  <c r="W99" i="5"/>
  <c r="T99" i="5"/>
  <c r="O99" i="5"/>
  <c r="L99" i="5"/>
  <c r="I99" i="5"/>
  <c r="AY98" i="5"/>
  <c r="AT98" i="5"/>
  <c r="AO98" i="5"/>
  <c r="AL98" i="5"/>
  <c r="AG98" i="5"/>
  <c r="AB98" i="5"/>
  <c r="W98" i="5"/>
  <c r="T98" i="5"/>
  <c r="O98" i="5"/>
  <c r="L98" i="5"/>
  <c r="I98" i="5"/>
  <c r="AY97" i="5"/>
  <c r="AT97" i="5"/>
  <c r="AO97" i="5"/>
  <c r="AL97" i="5"/>
  <c r="AG97" i="5"/>
  <c r="AB97" i="5"/>
  <c r="W97" i="5"/>
  <c r="T97" i="5"/>
  <c r="O97" i="5"/>
  <c r="L97" i="5"/>
  <c r="I97" i="5"/>
  <c r="AY96" i="5"/>
  <c r="AT96" i="5"/>
  <c r="AO96" i="5"/>
  <c r="AL96" i="5"/>
  <c r="AG96" i="5"/>
  <c r="AB96" i="5"/>
  <c r="W96" i="5"/>
  <c r="T96" i="5"/>
  <c r="O96" i="5"/>
  <c r="L96" i="5"/>
  <c r="I96" i="5"/>
  <c r="AY95" i="5"/>
  <c r="AT95" i="5"/>
  <c r="AO95" i="5"/>
  <c r="AL95" i="5"/>
  <c r="AG95" i="5"/>
  <c r="AB95" i="5"/>
  <c r="W95" i="5"/>
  <c r="T95" i="5"/>
  <c r="O95" i="5"/>
  <c r="L95" i="5"/>
  <c r="I95" i="5"/>
  <c r="AY94" i="5"/>
  <c r="AT94" i="5"/>
  <c r="AO94" i="5"/>
  <c r="AL94" i="5"/>
  <c r="AG94" i="5"/>
  <c r="AB94" i="5"/>
  <c r="W94" i="5"/>
  <c r="T94" i="5"/>
  <c r="O94" i="5"/>
  <c r="L94" i="5"/>
  <c r="I94" i="5"/>
  <c r="AY93" i="5"/>
  <c r="AT93" i="5"/>
  <c r="AO93" i="5"/>
  <c r="AL93" i="5"/>
  <c r="AG93" i="5"/>
  <c r="AB93" i="5"/>
  <c r="W93" i="5"/>
  <c r="T93" i="5"/>
  <c r="O93" i="5"/>
  <c r="L93" i="5"/>
  <c r="I93" i="5"/>
  <c r="AY92" i="5"/>
  <c r="AT92" i="5"/>
  <c r="AO92" i="5"/>
  <c r="AL92" i="5"/>
  <c r="AG92" i="5"/>
  <c r="AB92" i="5"/>
  <c r="W92" i="5"/>
  <c r="T92" i="5"/>
  <c r="O92" i="5"/>
  <c r="L92" i="5"/>
  <c r="I92" i="5"/>
  <c r="AY91" i="5"/>
  <c r="AT91" i="5"/>
  <c r="AO91" i="5"/>
  <c r="AL91" i="5"/>
  <c r="AG91" i="5"/>
  <c r="AB91" i="5"/>
  <c r="W91" i="5"/>
  <c r="T91" i="5"/>
  <c r="O91" i="5"/>
  <c r="L91" i="5"/>
  <c r="I91" i="5"/>
  <c r="AY90" i="5"/>
  <c r="AT90" i="5"/>
  <c r="AO90" i="5"/>
  <c r="AL90" i="5"/>
  <c r="AG90" i="5"/>
  <c r="AB90" i="5"/>
  <c r="W90" i="5"/>
  <c r="T90" i="5"/>
  <c r="O90" i="5"/>
  <c r="L90" i="5"/>
  <c r="I90" i="5"/>
  <c r="AY89" i="5"/>
  <c r="AT89" i="5"/>
  <c r="AO89" i="5"/>
  <c r="AL89" i="5"/>
  <c r="AG89" i="5"/>
  <c r="AB89" i="5"/>
  <c r="W89" i="5"/>
  <c r="T89" i="5"/>
  <c r="O89" i="5"/>
  <c r="L89" i="5"/>
  <c r="I89" i="5"/>
  <c r="AY88" i="5"/>
  <c r="AT88" i="5"/>
  <c r="AO88" i="5"/>
  <c r="AL88" i="5"/>
  <c r="AG88" i="5"/>
  <c r="AB88" i="5"/>
  <c r="W88" i="5"/>
  <c r="T88" i="5"/>
  <c r="O88" i="5"/>
  <c r="L88" i="5"/>
  <c r="I88" i="5"/>
  <c r="AY87" i="5"/>
  <c r="AT87" i="5"/>
  <c r="AO87" i="5"/>
  <c r="AL87" i="5"/>
  <c r="AG87" i="5"/>
  <c r="AB87" i="5"/>
  <c r="W87" i="5"/>
  <c r="T87" i="5"/>
  <c r="O87" i="5"/>
  <c r="L87" i="5"/>
  <c r="I87" i="5"/>
  <c r="AY86" i="5"/>
  <c r="AT86" i="5"/>
  <c r="AO86" i="5"/>
  <c r="AL86" i="5"/>
  <c r="AG86" i="5"/>
  <c r="AB86" i="5"/>
  <c r="W86" i="5"/>
  <c r="T86" i="5"/>
  <c r="O86" i="5"/>
  <c r="L86" i="5"/>
  <c r="I86" i="5"/>
  <c r="AY85" i="5"/>
  <c r="AT85" i="5"/>
  <c r="AO85" i="5"/>
  <c r="AL85" i="5"/>
  <c r="AG85" i="5"/>
  <c r="AB85" i="5"/>
  <c r="W85" i="5"/>
  <c r="T85" i="5"/>
  <c r="O85" i="5"/>
  <c r="L85" i="5"/>
  <c r="I85" i="5"/>
  <c r="AY84" i="5"/>
  <c r="AT84" i="5"/>
  <c r="AO84" i="5"/>
  <c r="AL84" i="5"/>
  <c r="AG84" i="5"/>
  <c r="AB84" i="5"/>
  <c r="W84" i="5"/>
  <c r="T84" i="5"/>
  <c r="O84" i="5"/>
  <c r="L84" i="5"/>
  <c r="I84" i="5"/>
  <c r="AY83" i="5"/>
  <c r="AT83" i="5"/>
  <c r="AO83" i="5"/>
  <c r="AL83" i="5"/>
  <c r="AG83" i="5"/>
  <c r="AB83" i="5"/>
  <c r="W83" i="5"/>
  <c r="T83" i="5"/>
  <c r="O83" i="5"/>
  <c r="L83" i="5"/>
  <c r="I83" i="5"/>
  <c r="AY82" i="5"/>
  <c r="AT82" i="5"/>
  <c r="AO82" i="5"/>
  <c r="AL82" i="5"/>
  <c r="AG82" i="5"/>
  <c r="AB82" i="5"/>
  <c r="W82" i="5"/>
  <c r="T82" i="5"/>
  <c r="O82" i="5"/>
  <c r="L82" i="5"/>
  <c r="I82" i="5"/>
  <c r="AY81" i="5"/>
  <c r="AT81" i="5"/>
  <c r="AO81" i="5"/>
  <c r="AL81" i="5"/>
  <c r="AG81" i="5"/>
  <c r="AB81" i="5"/>
  <c r="W81" i="5"/>
  <c r="T81" i="5"/>
  <c r="O81" i="5"/>
  <c r="L81" i="5"/>
  <c r="I81" i="5"/>
  <c r="AY80" i="5"/>
  <c r="AT80" i="5"/>
  <c r="AO80" i="5"/>
  <c r="AL80" i="5"/>
  <c r="AG80" i="5"/>
  <c r="AB80" i="5"/>
  <c r="W80" i="5"/>
  <c r="T80" i="5"/>
  <c r="O80" i="5"/>
  <c r="L80" i="5"/>
  <c r="I80" i="5"/>
  <c r="AY79" i="5"/>
  <c r="AT79" i="5"/>
  <c r="AO79" i="5"/>
  <c r="AL79" i="5"/>
  <c r="AG79" i="5"/>
  <c r="AB79" i="5"/>
  <c r="W79" i="5"/>
  <c r="T79" i="5"/>
  <c r="O79" i="5"/>
  <c r="L79" i="5"/>
  <c r="I79" i="5"/>
  <c r="AY78" i="5"/>
  <c r="AT78" i="5"/>
  <c r="AO78" i="5"/>
  <c r="AL78" i="5"/>
  <c r="AG78" i="5"/>
  <c r="AB78" i="5"/>
  <c r="W78" i="5"/>
  <c r="T78" i="5"/>
  <c r="O78" i="5"/>
  <c r="L78" i="5"/>
  <c r="I78" i="5"/>
  <c r="AY77" i="5"/>
  <c r="AT77" i="5"/>
  <c r="AO77" i="5"/>
  <c r="AL77" i="5"/>
  <c r="AG77" i="5"/>
  <c r="AB77" i="5"/>
  <c r="W77" i="5"/>
  <c r="T77" i="5"/>
  <c r="O77" i="5"/>
  <c r="L77" i="5"/>
  <c r="I77" i="5"/>
  <c r="AY76" i="5"/>
  <c r="AT76" i="5"/>
  <c r="AO76" i="5"/>
  <c r="AL76" i="5"/>
  <c r="AG76" i="5"/>
  <c r="AB76" i="5"/>
  <c r="W76" i="5"/>
  <c r="T76" i="5"/>
  <c r="O76" i="5"/>
  <c r="L76" i="5"/>
  <c r="I76" i="5"/>
  <c r="AY75" i="5"/>
  <c r="AT75" i="5"/>
  <c r="AO75" i="5"/>
  <c r="AL75" i="5"/>
  <c r="AG75" i="5"/>
  <c r="AB75" i="5"/>
  <c r="W75" i="5"/>
  <c r="T75" i="5"/>
  <c r="O75" i="5"/>
  <c r="L75" i="5"/>
  <c r="I75" i="5"/>
  <c r="AY74" i="5"/>
  <c r="AT74" i="5"/>
  <c r="AO74" i="5"/>
  <c r="AL74" i="5"/>
  <c r="AG74" i="5"/>
  <c r="AB74" i="5"/>
  <c r="W74" i="5"/>
  <c r="T74" i="5"/>
  <c r="O74" i="5"/>
  <c r="L74" i="5"/>
  <c r="I74" i="5"/>
  <c r="AY73" i="5"/>
  <c r="AT73" i="5"/>
  <c r="AO73" i="5"/>
  <c r="AL73" i="5"/>
  <c r="AG73" i="5"/>
  <c r="AB73" i="5"/>
  <c r="W73" i="5"/>
  <c r="T73" i="5"/>
  <c r="O73" i="5"/>
  <c r="L73" i="5"/>
  <c r="I73" i="5"/>
  <c r="AY72" i="5"/>
  <c r="AT72" i="5"/>
  <c r="AO72" i="5"/>
  <c r="AL72" i="5"/>
  <c r="AG72" i="5"/>
  <c r="AB72" i="5"/>
  <c r="W72" i="5"/>
  <c r="T72" i="5"/>
  <c r="O72" i="5"/>
  <c r="L72" i="5"/>
  <c r="I72" i="5"/>
  <c r="AY71" i="5"/>
  <c r="AT71" i="5"/>
  <c r="AO71" i="5"/>
  <c r="AL71" i="5"/>
  <c r="AG71" i="5"/>
  <c r="AB71" i="5"/>
  <c r="W71" i="5"/>
  <c r="T71" i="5"/>
  <c r="O71" i="5"/>
  <c r="L71" i="5"/>
  <c r="I71" i="5"/>
  <c r="AY70" i="5"/>
  <c r="AT70" i="5"/>
  <c r="AO70" i="5"/>
  <c r="AL70" i="5"/>
  <c r="AG70" i="5"/>
  <c r="AB70" i="5"/>
  <c r="W70" i="5"/>
  <c r="T70" i="5"/>
  <c r="O70" i="5"/>
  <c r="L70" i="5"/>
  <c r="I70" i="5"/>
  <c r="AY69" i="5"/>
  <c r="AT69" i="5"/>
  <c r="AO69" i="5"/>
  <c r="AL69" i="5"/>
  <c r="AG69" i="5"/>
  <c r="AB69" i="5"/>
  <c r="W69" i="5"/>
  <c r="T69" i="5"/>
  <c r="O69" i="5"/>
  <c r="L69" i="5"/>
  <c r="I69" i="5"/>
  <c r="AY68" i="5"/>
  <c r="AT68" i="5"/>
  <c r="AO68" i="5"/>
  <c r="AL68" i="5"/>
  <c r="AG68" i="5"/>
  <c r="AB68" i="5"/>
  <c r="W68" i="5"/>
  <c r="T68" i="5"/>
  <c r="O68" i="5"/>
  <c r="L68" i="5"/>
  <c r="I68" i="5"/>
  <c r="AY67" i="5"/>
  <c r="AT67" i="5"/>
  <c r="AO67" i="5"/>
  <c r="AL67" i="5"/>
  <c r="AG67" i="5"/>
  <c r="AB67" i="5"/>
  <c r="W67" i="5"/>
  <c r="T67" i="5"/>
  <c r="O67" i="5"/>
  <c r="L67" i="5"/>
  <c r="I67" i="5"/>
  <c r="AY66" i="5"/>
  <c r="AT66" i="5"/>
  <c r="AO66" i="5"/>
  <c r="AL66" i="5"/>
  <c r="AG66" i="5"/>
  <c r="AB66" i="5"/>
  <c r="W66" i="5"/>
  <c r="T66" i="5"/>
  <c r="O66" i="5"/>
  <c r="L66" i="5"/>
  <c r="I66" i="5"/>
  <c r="AY65" i="5"/>
  <c r="AT65" i="5"/>
  <c r="AO65" i="5"/>
  <c r="AL65" i="5"/>
  <c r="AG65" i="5"/>
  <c r="AB65" i="5"/>
  <c r="W65" i="5"/>
  <c r="T65" i="5"/>
  <c r="O65" i="5"/>
  <c r="L65" i="5"/>
  <c r="I65" i="5"/>
  <c r="AY64" i="5"/>
  <c r="AT64" i="5"/>
  <c r="AO64" i="5"/>
  <c r="AL64" i="5"/>
  <c r="AG64" i="5"/>
  <c r="AB64" i="5"/>
  <c r="W64" i="5"/>
  <c r="T64" i="5"/>
  <c r="O64" i="5"/>
  <c r="L64" i="5"/>
  <c r="I64" i="5"/>
  <c r="AY63" i="5"/>
  <c r="AT63" i="5"/>
  <c r="AO63" i="5"/>
  <c r="AL63" i="5"/>
  <c r="AG63" i="5"/>
  <c r="AB63" i="5"/>
  <c r="W63" i="5"/>
  <c r="T63" i="5"/>
  <c r="O63" i="5"/>
  <c r="L63" i="5"/>
  <c r="I63" i="5"/>
  <c r="AY62" i="5"/>
  <c r="AT62" i="5"/>
  <c r="AO62" i="5"/>
  <c r="AL62" i="5"/>
  <c r="AG62" i="5"/>
  <c r="AB62" i="5"/>
  <c r="W62" i="5"/>
  <c r="T62" i="5"/>
  <c r="O62" i="5"/>
  <c r="L62" i="5"/>
  <c r="I62" i="5"/>
  <c r="AY61" i="5"/>
  <c r="AT61" i="5"/>
  <c r="AO61" i="5"/>
  <c r="AL61" i="5"/>
  <c r="AG61" i="5"/>
  <c r="AB61" i="5"/>
  <c r="W61" i="5"/>
  <c r="T61" i="5"/>
  <c r="O61" i="5"/>
  <c r="L61" i="5"/>
  <c r="I61" i="5"/>
  <c r="AY60" i="5"/>
  <c r="AT60" i="5"/>
  <c r="AO60" i="5"/>
  <c r="AL60" i="5"/>
  <c r="AG60" i="5"/>
  <c r="AB60" i="5"/>
  <c r="W60" i="5"/>
  <c r="T60" i="5"/>
  <c r="O60" i="5"/>
  <c r="L60" i="5"/>
  <c r="I60" i="5"/>
  <c r="AY59" i="5"/>
  <c r="AT59" i="5"/>
  <c r="AO59" i="5"/>
  <c r="AL59" i="5"/>
  <c r="AG59" i="5"/>
  <c r="AB59" i="5"/>
  <c r="W59" i="5"/>
  <c r="T59" i="5"/>
  <c r="O59" i="5"/>
  <c r="L59" i="5"/>
  <c r="I59" i="5"/>
  <c r="AY58" i="5"/>
  <c r="AT58" i="5"/>
  <c r="AO58" i="5"/>
  <c r="AL58" i="5"/>
  <c r="AG58" i="5"/>
  <c r="AB58" i="5"/>
  <c r="W58" i="5"/>
  <c r="T58" i="5"/>
  <c r="O58" i="5"/>
  <c r="L58" i="5"/>
  <c r="I58" i="5"/>
  <c r="AY57" i="5"/>
  <c r="AT57" i="5"/>
  <c r="AO57" i="5"/>
  <c r="AL57" i="5"/>
  <c r="AG57" i="5"/>
  <c r="AB57" i="5"/>
  <c r="W57" i="5"/>
  <c r="T57" i="5"/>
  <c r="O57" i="5"/>
  <c r="L57" i="5"/>
  <c r="I57" i="5"/>
  <c r="AY56" i="5"/>
  <c r="AT56" i="5"/>
  <c r="AO56" i="5"/>
  <c r="AL56" i="5"/>
  <c r="AG56" i="5"/>
  <c r="AB56" i="5"/>
  <c r="W56" i="5"/>
  <c r="T56" i="5"/>
  <c r="O56" i="5"/>
  <c r="L56" i="5"/>
  <c r="I56" i="5"/>
  <c r="AY55" i="5"/>
  <c r="AT55" i="5"/>
  <c r="AO55" i="5"/>
  <c r="AL55" i="5"/>
  <c r="AG55" i="5"/>
  <c r="AB55" i="5"/>
  <c r="W55" i="5"/>
  <c r="T55" i="5"/>
  <c r="O55" i="5"/>
  <c r="L55" i="5"/>
  <c r="I55" i="5"/>
  <c r="AY54" i="5"/>
  <c r="AT54" i="5"/>
  <c r="AO54" i="5"/>
  <c r="AL54" i="5"/>
  <c r="AG54" i="5"/>
  <c r="AB54" i="5"/>
  <c r="W54" i="5"/>
  <c r="T54" i="5"/>
  <c r="O54" i="5"/>
  <c r="L54" i="5"/>
  <c r="I54" i="5"/>
  <c r="AY53" i="5"/>
  <c r="AT53" i="5"/>
  <c r="AO53" i="5"/>
  <c r="AL53" i="5"/>
  <c r="AG53" i="5"/>
  <c r="AB53" i="5"/>
  <c r="W53" i="5"/>
  <c r="T53" i="5"/>
  <c r="O53" i="5"/>
  <c r="L53" i="5"/>
  <c r="I53" i="5"/>
  <c r="AY52" i="5"/>
  <c r="AT52" i="5"/>
  <c r="AO52" i="5"/>
  <c r="AL52" i="5"/>
  <c r="AG52" i="5"/>
  <c r="AB52" i="5"/>
  <c r="W52" i="5"/>
  <c r="T52" i="5"/>
  <c r="O52" i="5"/>
  <c r="L52" i="5"/>
  <c r="I52" i="5"/>
  <c r="AY51" i="5"/>
  <c r="AT51" i="5"/>
  <c r="AO51" i="5"/>
  <c r="AL51" i="5"/>
  <c r="AG51" i="5"/>
  <c r="AB51" i="5"/>
  <c r="W51" i="5"/>
  <c r="T51" i="5"/>
  <c r="O51" i="5"/>
  <c r="L51" i="5"/>
  <c r="I51" i="5"/>
  <c r="AY50" i="5"/>
  <c r="AT50" i="5"/>
  <c r="AO50" i="5"/>
  <c r="AL50" i="5"/>
  <c r="AG50" i="5"/>
  <c r="AB50" i="5"/>
  <c r="W50" i="5"/>
  <c r="T50" i="5"/>
  <c r="O50" i="5"/>
  <c r="L50" i="5"/>
  <c r="I50" i="5"/>
  <c r="AY49" i="5"/>
  <c r="AT49" i="5"/>
  <c r="AO49" i="5"/>
  <c r="AL49" i="5"/>
  <c r="AG49" i="5"/>
  <c r="AB49" i="5"/>
  <c r="W49" i="5"/>
  <c r="T49" i="5"/>
  <c r="O49" i="5"/>
  <c r="L49" i="5"/>
  <c r="I49" i="5"/>
  <c r="AY48" i="5"/>
  <c r="AT48" i="5"/>
  <c r="AO48" i="5"/>
  <c r="AL48" i="5"/>
  <c r="AG48" i="5"/>
  <c r="AB48" i="5"/>
  <c r="W48" i="5"/>
  <c r="T48" i="5"/>
  <c r="O48" i="5"/>
  <c r="L48" i="5"/>
  <c r="I48" i="5"/>
  <c r="AY47" i="5"/>
  <c r="AT47" i="5"/>
  <c r="AO47" i="5"/>
  <c r="AL47" i="5"/>
  <c r="AG47" i="5"/>
  <c r="AB47" i="5"/>
  <c r="W47" i="5"/>
  <c r="T47" i="5"/>
  <c r="O47" i="5"/>
  <c r="L47" i="5"/>
  <c r="I47" i="5"/>
  <c r="AY46" i="5"/>
  <c r="AT46" i="5"/>
  <c r="AO46" i="5"/>
  <c r="AL46" i="5"/>
  <c r="AG46" i="5"/>
  <c r="AB46" i="5"/>
  <c r="W46" i="5"/>
  <c r="T46" i="5"/>
  <c r="O46" i="5"/>
  <c r="L46" i="5"/>
  <c r="I46" i="5"/>
  <c r="AY45" i="5"/>
  <c r="AT45" i="5"/>
  <c r="AO45" i="5"/>
  <c r="AL45" i="5"/>
  <c r="AG45" i="5"/>
  <c r="AB45" i="5"/>
  <c r="W45" i="5"/>
  <c r="T45" i="5"/>
  <c r="O45" i="5"/>
  <c r="L45" i="5"/>
  <c r="I45" i="5"/>
  <c r="AY44" i="5"/>
  <c r="AT44" i="5"/>
  <c r="AO44" i="5"/>
  <c r="AL44" i="5"/>
  <c r="AG44" i="5"/>
  <c r="AB44" i="5"/>
  <c r="W44" i="5"/>
  <c r="T44" i="5"/>
  <c r="O44" i="5"/>
  <c r="L44" i="5"/>
  <c r="I44" i="5"/>
  <c r="AY43" i="5"/>
  <c r="AT43" i="5"/>
  <c r="AO43" i="5"/>
  <c r="AL43" i="5"/>
  <c r="AG43" i="5"/>
  <c r="AB43" i="5"/>
  <c r="W43" i="5"/>
  <c r="T43" i="5"/>
  <c r="O43" i="5"/>
  <c r="L43" i="5"/>
  <c r="I43" i="5"/>
  <c r="AY42" i="5"/>
  <c r="AT42" i="5"/>
  <c r="AO42" i="5"/>
  <c r="AL42" i="5"/>
  <c r="AG42" i="5"/>
  <c r="AB42" i="5"/>
  <c r="W42" i="5"/>
  <c r="T42" i="5"/>
  <c r="O42" i="5"/>
  <c r="L42" i="5"/>
  <c r="I42" i="5"/>
  <c r="AY41" i="5"/>
  <c r="AT41" i="5"/>
  <c r="AO41" i="5"/>
  <c r="AL41" i="5"/>
  <c r="AG41" i="5"/>
  <c r="AB41" i="5"/>
  <c r="W41" i="5"/>
  <c r="T41" i="5"/>
  <c r="O41" i="5"/>
  <c r="L41" i="5"/>
  <c r="I41" i="5"/>
  <c r="AY40" i="5"/>
  <c r="AT40" i="5"/>
  <c r="AO40" i="5"/>
  <c r="AL40" i="5"/>
  <c r="AG40" i="5"/>
  <c r="AB40" i="5"/>
  <c r="W40" i="5"/>
  <c r="T40" i="5"/>
  <c r="O40" i="5"/>
  <c r="L40" i="5"/>
  <c r="I40" i="5"/>
  <c r="AY39" i="5"/>
  <c r="AT39" i="5"/>
  <c r="AO39" i="5"/>
  <c r="AL39" i="5"/>
  <c r="AG39" i="5"/>
  <c r="AB39" i="5"/>
  <c r="W39" i="5"/>
  <c r="T39" i="5"/>
  <c r="O39" i="5"/>
  <c r="L39" i="5"/>
  <c r="I39" i="5"/>
  <c r="AY38" i="5"/>
  <c r="AT38" i="5"/>
  <c r="AO38" i="5"/>
  <c r="AL38" i="5"/>
  <c r="AG38" i="5"/>
  <c r="AB38" i="5"/>
  <c r="W38" i="5"/>
  <c r="T38" i="5"/>
  <c r="O38" i="5"/>
  <c r="L38" i="5"/>
  <c r="I38" i="5"/>
  <c r="AY37" i="5"/>
  <c r="AT37" i="5"/>
  <c r="AO37" i="5"/>
  <c r="AL37" i="5"/>
  <c r="AG37" i="5"/>
  <c r="AB37" i="5"/>
  <c r="W37" i="5"/>
  <c r="T37" i="5"/>
  <c r="O37" i="5"/>
  <c r="L37" i="5"/>
  <c r="I37" i="5"/>
  <c r="AY36" i="5"/>
  <c r="AT36" i="5"/>
  <c r="AO36" i="5"/>
  <c r="AL36" i="5"/>
  <c r="AG36" i="5"/>
  <c r="AB36" i="5"/>
  <c r="W36" i="5"/>
  <c r="T36" i="5"/>
  <c r="O36" i="5"/>
  <c r="L36" i="5"/>
  <c r="I36" i="5"/>
  <c r="AY35" i="5"/>
  <c r="AT35" i="5"/>
  <c r="AO35" i="5"/>
  <c r="AL35" i="5"/>
  <c r="AG35" i="5"/>
  <c r="AB35" i="5"/>
  <c r="W35" i="5"/>
  <c r="T35" i="5"/>
  <c r="O35" i="5"/>
  <c r="L35" i="5"/>
  <c r="I35" i="5"/>
  <c r="AY34" i="5"/>
  <c r="AT34" i="5"/>
  <c r="AO34" i="5"/>
  <c r="AL34" i="5"/>
  <c r="AG34" i="5"/>
  <c r="AB34" i="5"/>
  <c r="W34" i="5"/>
  <c r="T34" i="5"/>
  <c r="O34" i="5"/>
  <c r="L34" i="5"/>
  <c r="I34" i="5"/>
  <c r="AY33" i="5"/>
  <c r="AT33" i="5"/>
  <c r="AO33" i="5"/>
  <c r="AL33" i="5"/>
  <c r="AG33" i="5"/>
  <c r="AB33" i="5"/>
  <c r="W33" i="5"/>
  <c r="T33" i="5"/>
  <c r="O33" i="5"/>
  <c r="L33" i="5"/>
  <c r="I33" i="5"/>
  <c r="AY32" i="5"/>
  <c r="AT32" i="5"/>
  <c r="AO32" i="5"/>
  <c r="AL32" i="5"/>
  <c r="AG32" i="5"/>
  <c r="AB32" i="5"/>
  <c r="W32" i="5"/>
  <c r="T32" i="5"/>
  <c r="O32" i="5"/>
  <c r="L32" i="5"/>
  <c r="I32" i="5"/>
  <c r="AY31" i="5"/>
  <c r="AT31" i="5"/>
  <c r="AO31" i="5"/>
  <c r="AL31" i="5"/>
  <c r="AG31" i="5"/>
  <c r="AB31" i="5"/>
  <c r="W31" i="5"/>
  <c r="T31" i="5"/>
  <c r="O31" i="5"/>
  <c r="L31" i="5"/>
  <c r="I31" i="5"/>
  <c r="AY30" i="5"/>
  <c r="AT30" i="5"/>
  <c r="AO30" i="5"/>
  <c r="AL30" i="5"/>
  <c r="AG30" i="5"/>
  <c r="AB30" i="5"/>
  <c r="W30" i="5"/>
  <c r="T30" i="5"/>
  <c r="O30" i="5"/>
  <c r="L30" i="5"/>
  <c r="I30" i="5"/>
  <c r="AY29" i="5"/>
  <c r="AT29" i="5"/>
  <c r="AO29" i="5"/>
  <c r="AL29" i="5"/>
  <c r="AG29" i="5"/>
  <c r="AB29" i="5"/>
  <c r="W29" i="5"/>
  <c r="T29" i="5"/>
  <c r="O29" i="5"/>
  <c r="L29" i="5"/>
  <c r="I29" i="5"/>
  <c r="AY28" i="5"/>
  <c r="AT28" i="5"/>
  <c r="AO28" i="5"/>
  <c r="AL28" i="5"/>
  <c r="AG28" i="5"/>
  <c r="AB28" i="5"/>
  <c r="W28" i="5"/>
  <c r="T28" i="5"/>
  <c r="O28" i="5"/>
  <c r="L28" i="5"/>
  <c r="I28" i="5"/>
  <c r="AY27" i="5"/>
  <c r="AT27" i="5"/>
  <c r="AO27" i="5"/>
  <c r="AL27" i="5"/>
  <c r="AG27" i="5"/>
  <c r="AB27" i="5"/>
  <c r="W27" i="5"/>
  <c r="T27" i="5"/>
  <c r="O27" i="5"/>
  <c r="L27" i="5"/>
  <c r="I27" i="5"/>
  <c r="AY26" i="5"/>
  <c r="AT26" i="5"/>
  <c r="AO26" i="5"/>
  <c r="AL26" i="5"/>
  <c r="AG26" i="5"/>
  <c r="AB26" i="5"/>
  <c r="W26" i="5"/>
  <c r="T26" i="5"/>
  <c r="O26" i="5"/>
  <c r="L26" i="5"/>
  <c r="I26" i="5"/>
  <c r="AY25" i="5"/>
  <c r="AT25" i="5"/>
  <c r="AO25" i="5"/>
  <c r="AL25" i="5"/>
  <c r="AG25" i="5"/>
  <c r="AB25" i="5"/>
  <c r="W25" i="5"/>
  <c r="T25" i="5"/>
  <c r="O25" i="5"/>
  <c r="L25" i="5"/>
  <c r="I25" i="5"/>
  <c r="AY24" i="5"/>
  <c r="AT24" i="5"/>
  <c r="AO24" i="5"/>
  <c r="AL24" i="5"/>
  <c r="AG24" i="5"/>
  <c r="AB24" i="5"/>
  <c r="W24" i="5"/>
  <c r="T24" i="5"/>
  <c r="O24" i="5"/>
  <c r="L24" i="5"/>
  <c r="I24" i="5"/>
  <c r="AY23" i="5"/>
  <c r="AT23" i="5"/>
  <c r="AO23" i="5"/>
  <c r="AL23" i="5"/>
  <c r="AG23" i="5"/>
  <c r="AB23" i="5"/>
  <c r="W23" i="5"/>
  <c r="T23" i="5"/>
  <c r="O23" i="5"/>
  <c r="L23" i="5"/>
  <c r="I23" i="5"/>
  <c r="AY22" i="5"/>
  <c r="AT22" i="5"/>
  <c r="AO22" i="5"/>
  <c r="AL22" i="5"/>
  <c r="AG22" i="5"/>
  <c r="AB22" i="5"/>
  <c r="W22" i="5"/>
  <c r="T22" i="5"/>
  <c r="O22" i="5"/>
  <c r="L22" i="5"/>
  <c r="I22" i="5"/>
  <c r="AY21" i="5"/>
  <c r="AT21" i="5"/>
  <c r="AO21" i="5"/>
  <c r="AL21" i="5"/>
  <c r="AG21" i="5"/>
  <c r="AB21" i="5"/>
  <c r="W21" i="5"/>
  <c r="T21" i="5"/>
  <c r="O21" i="5"/>
  <c r="L21" i="5"/>
  <c r="I21" i="5"/>
  <c r="AY20" i="5"/>
  <c r="AT20" i="5"/>
  <c r="AO20" i="5"/>
  <c r="AL20" i="5"/>
  <c r="AG20" i="5"/>
  <c r="AB20" i="5"/>
  <c r="W20" i="5"/>
  <c r="T20" i="5"/>
  <c r="O20" i="5"/>
  <c r="L20" i="5"/>
  <c r="I20" i="5"/>
  <c r="AY19" i="5"/>
  <c r="AT19" i="5"/>
  <c r="AO19" i="5"/>
  <c r="AL19" i="5"/>
  <c r="AG19" i="5"/>
  <c r="AB19" i="5"/>
  <c r="W19" i="5"/>
  <c r="T19" i="5"/>
  <c r="O19" i="5"/>
  <c r="L19" i="5"/>
  <c r="I19" i="5"/>
  <c r="AY18" i="5"/>
  <c r="AT18" i="5"/>
  <c r="AO18" i="5"/>
  <c r="AL18" i="5"/>
  <c r="AG18" i="5"/>
  <c r="AB18" i="5"/>
  <c r="W18" i="5"/>
  <c r="T18" i="5"/>
  <c r="O18" i="5"/>
  <c r="L18" i="5"/>
  <c r="I18" i="5"/>
  <c r="AY17" i="5"/>
  <c r="AT17" i="5"/>
  <c r="AO17" i="5"/>
  <c r="AL17" i="5"/>
  <c r="AG17" i="5"/>
  <c r="AB17" i="5"/>
  <c r="W17" i="5"/>
  <c r="T17" i="5"/>
  <c r="O17" i="5"/>
  <c r="L17" i="5"/>
  <c r="I17" i="5"/>
  <c r="AY16" i="5"/>
  <c r="AT16" i="5"/>
  <c r="AO16" i="5"/>
  <c r="AL16" i="5"/>
  <c r="AG16" i="5"/>
  <c r="AB16" i="5"/>
  <c r="W16" i="5"/>
  <c r="T16" i="5"/>
  <c r="O16" i="5"/>
  <c r="L16" i="5"/>
  <c r="I16" i="5"/>
  <c r="AY15" i="5"/>
  <c r="AT15" i="5"/>
  <c r="AO15" i="5"/>
  <c r="AL15" i="5"/>
  <c r="AG15" i="5"/>
  <c r="AB15" i="5"/>
  <c r="W15" i="5"/>
  <c r="T15" i="5"/>
  <c r="O15" i="5"/>
  <c r="L15" i="5"/>
  <c r="I15" i="5"/>
  <c r="AY14" i="5"/>
  <c r="AT14" i="5"/>
  <c r="AO14" i="5"/>
  <c r="AL14" i="5"/>
  <c r="AG14" i="5"/>
  <c r="AB14" i="5"/>
  <c r="W14" i="5"/>
  <c r="T14" i="5"/>
  <c r="O14" i="5"/>
  <c r="L14" i="5"/>
  <c r="I14" i="5"/>
  <c r="AY13" i="5"/>
  <c r="AT13" i="5"/>
  <c r="AO13" i="5"/>
  <c r="AL13" i="5"/>
  <c r="AG13" i="5"/>
  <c r="AB13" i="5"/>
  <c r="W13" i="5"/>
  <c r="T13" i="5"/>
  <c r="O13" i="5"/>
  <c r="L13" i="5"/>
  <c r="I13" i="5"/>
  <c r="AY12" i="5"/>
  <c r="AT12" i="5"/>
  <c r="AO12" i="5"/>
  <c r="AL12" i="5"/>
  <c r="AG12" i="5"/>
  <c r="AB12" i="5"/>
  <c r="W12" i="5"/>
  <c r="T12" i="5"/>
  <c r="O12" i="5"/>
  <c r="L12" i="5"/>
  <c r="I12" i="5"/>
  <c r="AY11" i="5"/>
  <c r="AT11" i="5"/>
  <c r="AO11" i="5"/>
  <c r="AL11" i="5"/>
  <c r="AG11" i="5"/>
  <c r="AB11" i="5"/>
  <c r="W11" i="5"/>
  <c r="T11" i="5"/>
  <c r="O11" i="5"/>
  <c r="L11" i="5"/>
  <c r="I11" i="5"/>
  <c r="AY10" i="5"/>
  <c r="AT10" i="5"/>
  <c r="AO10" i="5"/>
  <c r="AL10" i="5"/>
  <c r="AG10" i="5"/>
  <c r="AB10" i="5"/>
  <c r="W10" i="5"/>
  <c r="T10" i="5"/>
  <c r="O10" i="5"/>
  <c r="L10" i="5"/>
  <c r="I10" i="5"/>
  <c r="AY9" i="5"/>
  <c r="AT9" i="5"/>
  <c r="AO9" i="5"/>
  <c r="AL9" i="5"/>
  <c r="AG9" i="5"/>
  <c r="AB9" i="5"/>
  <c r="W9" i="5"/>
  <c r="T9" i="5"/>
  <c r="O9" i="5"/>
  <c r="L9" i="5"/>
  <c r="I9" i="5"/>
  <c r="AY8" i="5"/>
  <c r="AT8" i="5"/>
  <c r="AO8" i="5"/>
  <c r="AL8" i="5"/>
  <c r="AG8" i="5"/>
  <c r="AB8" i="5"/>
  <c r="W8" i="5"/>
  <c r="T8" i="5"/>
  <c r="O8" i="5"/>
  <c r="L8" i="5"/>
  <c r="I8" i="5"/>
  <c r="AY7" i="5"/>
  <c r="AT7" i="5"/>
  <c r="AO7" i="5"/>
  <c r="AL7" i="5"/>
  <c r="AG7" i="5"/>
  <c r="AB7" i="5"/>
  <c r="W7" i="5"/>
  <c r="T7" i="5"/>
  <c r="O7" i="5"/>
  <c r="L7" i="5"/>
  <c r="I7" i="5"/>
  <c r="AY6" i="5"/>
  <c r="AT6" i="5"/>
  <c r="AO6" i="5"/>
  <c r="AL6" i="5"/>
  <c r="AG6" i="5"/>
  <c r="AB6" i="5"/>
  <c r="W6" i="5"/>
  <c r="T6" i="5"/>
  <c r="O6" i="5"/>
  <c r="L6" i="5"/>
  <c r="I6" i="5"/>
  <c r="AY5" i="5"/>
  <c r="AT5" i="5"/>
  <c r="AO5" i="5"/>
  <c r="AL5" i="5"/>
  <c r="AG5" i="5"/>
  <c r="AB5" i="5"/>
  <c r="W5" i="5"/>
  <c r="T5" i="5"/>
  <c r="O5" i="5"/>
  <c r="L5" i="5"/>
  <c r="I5" i="5"/>
  <c r="K19" i="4"/>
  <c r="K18" i="4"/>
  <c r="K17" i="4"/>
  <c r="K16" i="4"/>
  <c r="K15" i="4"/>
  <c r="K14" i="4"/>
  <c r="K13" i="4"/>
  <c r="K12" i="4"/>
  <c r="K11" i="4"/>
  <c r="K10" i="4"/>
  <c r="K9" i="4"/>
  <c r="K8" i="4"/>
  <c r="K7" i="4"/>
  <c r="K4" i="4"/>
  <c r="P732" i="6" l="1"/>
  <c r="P984" i="6" s="1"/>
  <c r="O732" i="6"/>
  <c r="O984" i="6" s="1"/>
  <c r="N732" i="6"/>
  <c r="N984" i="6" s="1"/>
  <c r="M732" i="6"/>
  <c r="M984" i="6" s="1"/>
  <c r="X732" i="6"/>
  <c r="X984" i="6" s="1"/>
  <c r="L732" i="6"/>
  <c r="L984" i="6" s="1"/>
  <c r="W732" i="6"/>
  <c r="W984" i="6" s="1"/>
  <c r="K732" i="6"/>
  <c r="K984" i="6" s="1"/>
  <c r="V732" i="6"/>
  <c r="V984" i="6" s="1"/>
  <c r="J732" i="6"/>
  <c r="J984" i="6" s="1"/>
  <c r="U732" i="6"/>
  <c r="U984" i="6" s="1"/>
  <c r="I732" i="6"/>
  <c r="I984" i="6" s="1"/>
  <c r="T732" i="6"/>
  <c r="T984" i="6" s="1"/>
  <c r="E732" i="6"/>
  <c r="E984" i="6" s="1"/>
  <c r="S732" i="6"/>
  <c r="S984" i="6" s="1"/>
  <c r="R732" i="6"/>
  <c r="R984" i="6" s="1"/>
  <c r="Q732" i="6"/>
  <c r="Q984" i="6" s="1"/>
  <c r="V457" i="6"/>
  <c r="J457" i="6"/>
  <c r="Q457" i="6"/>
  <c r="P457" i="6"/>
  <c r="W457" i="6"/>
  <c r="K457" i="6"/>
  <c r="X457" i="6"/>
  <c r="U457" i="6"/>
  <c r="T457" i="6"/>
  <c r="S457" i="6"/>
  <c r="R457" i="6"/>
  <c r="O457" i="6"/>
  <c r="N457" i="6"/>
  <c r="M457" i="6"/>
  <c r="L457" i="6"/>
  <c r="I457" i="6"/>
  <c r="E457" i="6"/>
  <c r="V536" i="6"/>
  <c r="V788" i="6" s="1"/>
  <c r="J536" i="6"/>
  <c r="J788" i="6" s="1"/>
  <c r="U536" i="6"/>
  <c r="U788" i="6" s="1"/>
  <c r="I536" i="6"/>
  <c r="I788" i="6" s="1"/>
  <c r="T536" i="6"/>
  <c r="T788" i="6" s="1"/>
  <c r="E536" i="6"/>
  <c r="E788" i="6" s="1"/>
  <c r="S536" i="6"/>
  <c r="S788" i="6" s="1"/>
  <c r="R536" i="6"/>
  <c r="R788" i="6" s="1"/>
  <c r="Q536" i="6"/>
  <c r="Q788" i="6" s="1"/>
  <c r="P536" i="6"/>
  <c r="P788" i="6" s="1"/>
  <c r="O536" i="6"/>
  <c r="O788" i="6" s="1"/>
  <c r="N536" i="6"/>
  <c r="N788" i="6" s="1"/>
  <c r="M536" i="6"/>
  <c r="M788" i="6" s="1"/>
  <c r="X536" i="6"/>
  <c r="X788" i="6" s="1"/>
  <c r="L536" i="6"/>
  <c r="L788" i="6" s="1"/>
  <c r="W536" i="6"/>
  <c r="W788" i="6" s="1"/>
  <c r="K536" i="6"/>
  <c r="K788" i="6" s="1"/>
  <c r="T261" i="6"/>
  <c r="E261" i="6"/>
  <c r="S261" i="6"/>
  <c r="R261" i="6"/>
  <c r="Q261" i="6"/>
  <c r="P261" i="6"/>
  <c r="O261" i="6"/>
  <c r="N261" i="6"/>
  <c r="M261" i="6"/>
  <c r="X261" i="6"/>
  <c r="L261" i="6"/>
  <c r="W261" i="6"/>
  <c r="K261" i="6"/>
  <c r="V261" i="6"/>
  <c r="J261" i="6"/>
  <c r="U261" i="6"/>
  <c r="I261" i="6"/>
  <c r="V560" i="6"/>
  <c r="V812" i="6" s="1"/>
  <c r="J560" i="6"/>
  <c r="J812" i="6" s="1"/>
  <c r="U560" i="6"/>
  <c r="U812" i="6" s="1"/>
  <c r="I560" i="6"/>
  <c r="I812" i="6" s="1"/>
  <c r="T560" i="6"/>
  <c r="T812" i="6" s="1"/>
  <c r="E560" i="6"/>
  <c r="E812" i="6" s="1"/>
  <c r="S560" i="6"/>
  <c r="S812" i="6" s="1"/>
  <c r="R560" i="6"/>
  <c r="R812" i="6" s="1"/>
  <c r="Q560" i="6"/>
  <c r="Q812" i="6" s="1"/>
  <c r="P560" i="6"/>
  <c r="P812" i="6" s="1"/>
  <c r="O560" i="6"/>
  <c r="O812" i="6" s="1"/>
  <c r="N560" i="6"/>
  <c r="N812" i="6" s="1"/>
  <c r="M560" i="6"/>
  <c r="M812" i="6" s="1"/>
  <c r="X560" i="6"/>
  <c r="X812" i="6" s="1"/>
  <c r="L560" i="6"/>
  <c r="L812" i="6" s="1"/>
  <c r="W560" i="6"/>
  <c r="W812" i="6" s="1"/>
  <c r="K560" i="6"/>
  <c r="K812" i="6" s="1"/>
  <c r="T285" i="6"/>
  <c r="E285" i="6"/>
  <c r="S285" i="6"/>
  <c r="R285" i="6"/>
  <c r="Q285" i="6"/>
  <c r="P285" i="6"/>
  <c r="O285" i="6"/>
  <c r="N285" i="6"/>
  <c r="M285" i="6"/>
  <c r="X285" i="6"/>
  <c r="L285" i="6"/>
  <c r="W285" i="6"/>
  <c r="K285" i="6"/>
  <c r="V285" i="6"/>
  <c r="J285" i="6"/>
  <c r="U285" i="6"/>
  <c r="I285" i="6"/>
  <c r="S584" i="6"/>
  <c r="S836" i="6" s="1"/>
  <c r="K584" i="6"/>
  <c r="K836" i="6" s="1"/>
  <c r="X584" i="6"/>
  <c r="X836" i="6" s="1"/>
  <c r="J584" i="6"/>
  <c r="J836" i="6" s="1"/>
  <c r="W584" i="6"/>
  <c r="W836" i="6" s="1"/>
  <c r="I584" i="6"/>
  <c r="I836" i="6" s="1"/>
  <c r="V584" i="6"/>
  <c r="V836" i="6" s="1"/>
  <c r="E584" i="6"/>
  <c r="E836" i="6" s="1"/>
  <c r="U584" i="6"/>
  <c r="U836" i="6" s="1"/>
  <c r="T584" i="6"/>
  <c r="T836" i="6" s="1"/>
  <c r="R584" i="6"/>
  <c r="R836" i="6" s="1"/>
  <c r="Q584" i="6"/>
  <c r="Q836" i="6" s="1"/>
  <c r="P584" i="6"/>
  <c r="P836" i="6" s="1"/>
  <c r="O584" i="6"/>
  <c r="O836" i="6" s="1"/>
  <c r="N584" i="6"/>
  <c r="N836" i="6" s="1"/>
  <c r="T309" i="6"/>
  <c r="E309" i="6"/>
  <c r="S309" i="6"/>
  <c r="R309" i="6"/>
  <c r="Q309" i="6"/>
  <c r="P309" i="6"/>
  <c r="O309" i="6"/>
  <c r="N309" i="6"/>
  <c r="M309" i="6"/>
  <c r="X309" i="6"/>
  <c r="L309" i="6"/>
  <c r="W309" i="6"/>
  <c r="K309" i="6"/>
  <c r="V309" i="6"/>
  <c r="J309" i="6"/>
  <c r="U309" i="6"/>
  <c r="I309" i="6"/>
  <c r="X608" i="6"/>
  <c r="X860" i="6" s="1"/>
  <c r="S608" i="6"/>
  <c r="S860" i="6" s="1"/>
  <c r="R608" i="6"/>
  <c r="R860" i="6" s="1"/>
  <c r="Q608" i="6"/>
  <c r="Q860" i="6" s="1"/>
  <c r="P608" i="6"/>
  <c r="P860" i="6" s="1"/>
  <c r="O608" i="6"/>
  <c r="O860" i="6" s="1"/>
  <c r="K608" i="6"/>
  <c r="K860" i="6" s="1"/>
  <c r="J608" i="6"/>
  <c r="J860" i="6" s="1"/>
  <c r="I608" i="6"/>
  <c r="I860" i="6" s="1"/>
  <c r="W608" i="6"/>
  <c r="W860" i="6" s="1"/>
  <c r="E608" i="6"/>
  <c r="E860" i="6" s="1"/>
  <c r="V608" i="6"/>
  <c r="V860" i="6" s="1"/>
  <c r="U608" i="6"/>
  <c r="U860" i="6" s="1"/>
  <c r="T333" i="6"/>
  <c r="E333" i="6"/>
  <c r="S333" i="6"/>
  <c r="R333" i="6"/>
  <c r="Q333" i="6"/>
  <c r="P333" i="6"/>
  <c r="O333" i="6"/>
  <c r="N333" i="6"/>
  <c r="M333" i="6"/>
  <c r="X333" i="6"/>
  <c r="L333" i="6"/>
  <c r="W333" i="6"/>
  <c r="K333" i="6"/>
  <c r="V333" i="6"/>
  <c r="J333" i="6"/>
  <c r="U333" i="6"/>
  <c r="I333" i="6"/>
  <c r="S632" i="6"/>
  <c r="S884" i="6" s="1"/>
  <c r="R632" i="6"/>
  <c r="R884" i="6" s="1"/>
  <c r="Q632" i="6"/>
  <c r="Q884" i="6" s="1"/>
  <c r="P632" i="6"/>
  <c r="P884" i="6" s="1"/>
  <c r="M357" i="6"/>
  <c r="K632" i="6"/>
  <c r="K884" i="6" s="1"/>
  <c r="J632" i="6"/>
  <c r="J884" i="6" s="1"/>
  <c r="I632" i="6"/>
  <c r="I884" i="6" s="1"/>
  <c r="E632" i="6"/>
  <c r="E884" i="6" s="1"/>
  <c r="S357" i="6"/>
  <c r="X357" i="6"/>
  <c r="J357" i="6"/>
  <c r="W357" i="6"/>
  <c r="I357" i="6"/>
  <c r="V357" i="6"/>
  <c r="E357" i="6"/>
  <c r="U357" i="6"/>
  <c r="T357" i="6"/>
  <c r="R357" i="6"/>
  <c r="Q357" i="6"/>
  <c r="P357" i="6"/>
  <c r="O357" i="6"/>
  <c r="N357" i="6"/>
  <c r="L357" i="6"/>
  <c r="K357" i="6"/>
  <c r="X656" i="6"/>
  <c r="X908" i="6" s="1"/>
  <c r="L656" i="6"/>
  <c r="L908" i="6" s="1"/>
  <c r="S656" i="6"/>
  <c r="S908" i="6" s="1"/>
  <c r="R656" i="6"/>
  <c r="R908" i="6" s="1"/>
  <c r="M656" i="6"/>
  <c r="M908" i="6" s="1"/>
  <c r="K656" i="6"/>
  <c r="K908" i="6" s="1"/>
  <c r="J656" i="6"/>
  <c r="J908" i="6" s="1"/>
  <c r="I656" i="6"/>
  <c r="I908" i="6" s="1"/>
  <c r="E656" i="6"/>
  <c r="E908" i="6" s="1"/>
  <c r="W656" i="6"/>
  <c r="W908" i="6" s="1"/>
  <c r="V656" i="6"/>
  <c r="V908" i="6" s="1"/>
  <c r="M381" i="6"/>
  <c r="U656" i="6"/>
  <c r="U908" i="6" s="1"/>
  <c r="T656" i="6"/>
  <c r="T908" i="6" s="1"/>
  <c r="Q656" i="6"/>
  <c r="Q908" i="6" s="1"/>
  <c r="P656" i="6"/>
  <c r="P908" i="6" s="1"/>
  <c r="O656" i="6"/>
  <c r="O908" i="6" s="1"/>
  <c r="N656" i="6"/>
  <c r="N908" i="6" s="1"/>
  <c r="S381" i="6"/>
  <c r="T381" i="6"/>
  <c r="R381" i="6"/>
  <c r="Q381" i="6"/>
  <c r="P381" i="6"/>
  <c r="O381" i="6"/>
  <c r="N381" i="6"/>
  <c r="L381" i="6"/>
  <c r="K381" i="6"/>
  <c r="X381" i="6"/>
  <c r="J381" i="6"/>
  <c r="W381" i="6"/>
  <c r="I381" i="6"/>
  <c r="V381" i="6"/>
  <c r="E381" i="6"/>
  <c r="U381" i="6"/>
  <c r="X680" i="6"/>
  <c r="X932" i="6" s="1"/>
  <c r="L680" i="6"/>
  <c r="L932" i="6" s="1"/>
  <c r="W680" i="6"/>
  <c r="W932" i="6" s="1"/>
  <c r="K680" i="6"/>
  <c r="K932" i="6" s="1"/>
  <c r="S680" i="6"/>
  <c r="S932" i="6" s="1"/>
  <c r="R680" i="6"/>
  <c r="R932" i="6" s="1"/>
  <c r="M680" i="6"/>
  <c r="M932" i="6" s="1"/>
  <c r="T680" i="6"/>
  <c r="T932" i="6" s="1"/>
  <c r="Q680" i="6"/>
  <c r="Q932" i="6" s="1"/>
  <c r="P680" i="6"/>
  <c r="P932" i="6" s="1"/>
  <c r="O680" i="6"/>
  <c r="O932" i="6" s="1"/>
  <c r="N680" i="6"/>
  <c r="N932" i="6" s="1"/>
  <c r="J680" i="6"/>
  <c r="J932" i="6" s="1"/>
  <c r="M405" i="6"/>
  <c r="I680" i="6"/>
  <c r="I932" i="6" s="1"/>
  <c r="E680" i="6"/>
  <c r="E932" i="6" s="1"/>
  <c r="V680" i="6"/>
  <c r="V932" i="6" s="1"/>
  <c r="U680" i="6"/>
  <c r="U932" i="6" s="1"/>
  <c r="S405" i="6"/>
  <c r="O405" i="6"/>
  <c r="N405" i="6"/>
  <c r="L405" i="6"/>
  <c r="K405" i="6"/>
  <c r="X405" i="6"/>
  <c r="J405" i="6"/>
  <c r="W405" i="6"/>
  <c r="I405" i="6"/>
  <c r="V405" i="6"/>
  <c r="E405" i="6"/>
  <c r="U405" i="6"/>
  <c r="T405" i="6"/>
  <c r="R405" i="6"/>
  <c r="Q405" i="6"/>
  <c r="P405" i="6"/>
  <c r="X704" i="6"/>
  <c r="X956" i="6" s="1"/>
  <c r="L704" i="6"/>
  <c r="L956" i="6" s="1"/>
  <c r="W704" i="6"/>
  <c r="W956" i="6" s="1"/>
  <c r="K704" i="6"/>
  <c r="K956" i="6" s="1"/>
  <c r="V704" i="6"/>
  <c r="V956" i="6" s="1"/>
  <c r="J704" i="6"/>
  <c r="J956" i="6" s="1"/>
  <c r="S704" i="6"/>
  <c r="S956" i="6" s="1"/>
  <c r="R704" i="6"/>
  <c r="R956" i="6" s="1"/>
  <c r="Q704" i="6"/>
  <c r="Q956" i="6" s="1"/>
  <c r="P704" i="6"/>
  <c r="P956" i="6" s="1"/>
  <c r="M704" i="6"/>
  <c r="M956" i="6" s="1"/>
  <c r="R429" i="6"/>
  <c r="U704" i="6"/>
  <c r="U956" i="6" s="1"/>
  <c r="T704" i="6"/>
  <c r="T956" i="6" s="1"/>
  <c r="O704" i="6"/>
  <c r="O956" i="6" s="1"/>
  <c r="N704" i="6"/>
  <c r="N956" i="6" s="1"/>
  <c r="M429" i="6"/>
  <c r="I704" i="6"/>
  <c r="I956" i="6" s="1"/>
  <c r="X429" i="6"/>
  <c r="L429" i="6"/>
  <c r="E704" i="6"/>
  <c r="E956" i="6" s="1"/>
  <c r="S429" i="6"/>
  <c r="O429" i="6"/>
  <c r="N429" i="6"/>
  <c r="K429" i="6"/>
  <c r="J429" i="6"/>
  <c r="I429" i="6"/>
  <c r="E429" i="6"/>
  <c r="W429" i="6"/>
  <c r="V429" i="6"/>
  <c r="U429" i="6"/>
  <c r="T429" i="6"/>
  <c r="Q429" i="6"/>
  <c r="P429" i="6"/>
  <c r="X728" i="6"/>
  <c r="X980" i="6" s="1"/>
  <c r="L728" i="6"/>
  <c r="L980" i="6" s="1"/>
  <c r="W728" i="6"/>
  <c r="W980" i="6" s="1"/>
  <c r="K728" i="6"/>
  <c r="K980" i="6" s="1"/>
  <c r="V728" i="6"/>
  <c r="V980" i="6" s="1"/>
  <c r="J728" i="6"/>
  <c r="J980" i="6" s="1"/>
  <c r="U728" i="6"/>
  <c r="U980" i="6" s="1"/>
  <c r="I728" i="6"/>
  <c r="I980" i="6" s="1"/>
  <c r="T728" i="6"/>
  <c r="T980" i="6" s="1"/>
  <c r="E728" i="6"/>
  <c r="E980" i="6" s="1"/>
  <c r="S728" i="6"/>
  <c r="S980" i="6" s="1"/>
  <c r="R728" i="6"/>
  <c r="R980" i="6" s="1"/>
  <c r="Q728" i="6"/>
  <c r="Q980" i="6" s="1"/>
  <c r="P728" i="6"/>
  <c r="P980" i="6" s="1"/>
  <c r="O728" i="6"/>
  <c r="O980" i="6" s="1"/>
  <c r="N728" i="6"/>
  <c r="N980" i="6" s="1"/>
  <c r="M728" i="6"/>
  <c r="M980" i="6" s="1"/>
  <c r="R453" i="6"/>
  <c r="M453" i="6"/>
  <c r="X453" i="6"/>
  <c r="L453" i="6"/>
  <c r="S453" i="6"/>
  <c r="U453" i="6"/>
  <c r="T453" i="6"/>
  <c r="Q453" i="6"/>
  <c r="P453" i="6"/>
  <c r="O453" i="6"/>
  <c r="N453" i="6"/>
  <c r="K453" i="6"/>
  <c r="J453" i="6"/>
  <c r="I453" i="6"/>
  <c r="E453" i="6"/>
  <c r="W453" i="6"/>
  <c r="V453" i="6"/>
  <c r="X752" i="6"/>
  <c r="X1004" i="6" s="1"/>
  <c r="L752" i="6"/>
  <c r="L1004" i="6" s="1"/>
  <c r="W752" i="6"/>
  <c r="W1004" i="6" s="1"/>
  <c r="K752" i="6"/>
  <c r="K1004" i="6" s="1"/>
  <c r="V752" i="6"/>
  <c r="V1004" i="6" s="1"/>
  <c r="J752" i="6"/>
  <c r="J1004" i="6" s="1"/>
  <c r="U752" i="6"/>
  <c r="U1004" i="6" s="1"/>
  <c r="I752" i="6"/>
  <c r="I1004" i="6" s="1"/>
  <c r="T752" i="6"/>
  <c r="T1004" i="6" s="1"/>
  <c r="E752" i="6"/>
  <c r="E1004" i="6" s="1"/>
  <c r="S752" i="6"/>
  <c r="S1004" i="6" s="1"/>
  <c r="R752" i="6"/>
  <c r="R1004" i="6" s="1"/>
  <c r="Q752" i="6"/>
  <c r="Q1004" i="6" s="1"/>
  <c r="P752" i="6"/>
  <c r="P1004" i="6" s="1"/>
  <c r="O752" i="6"/>
  <c r="O1004" i="6" s="1"/>
  <c r="N752" i="6"/>
  <c r="N1004" i="6" s="1"/>
  <c r="M752" i="6"/>
  <c r="M1004" i="6" s="1"/>
  <c r="R477" i="6"/>
  <c r="Q477" i="6"/>
  <c r="P477" i="6"/>
  <c r="M477" i="6"/>
  <c r="X477" i="6"/>
  <c r="L477" i="6"/>
  <c r="W477" i="6"/>
  <c r="K477" i="6"/>
  <c r="V477" i="6"/>
  <c r="J477" i="6"/>
  <c r="S477" i="6"/>
  <c r="U477" i="6"/>
  <c r="T477" i="6"/>
  <c r="O477" i="6"/>
  <c r="N477" i="6"/>
  <c r="I477" i="6"/>
  <c r="E477" i="6"/>
  <c r="O776" i="6"/>
  <c r="O1028" i="6" s="1"/>
  <c r="U776" i="6"/>
  <c r="U1028" i="6" s="1"/>
  <c r="I776" i="6"/>
  <c r="I1028" i="6" s="1"/>
  <c r="L776" i="6"/>
  <c r="L1028" i="6" s="1"/>
  <c r="K776" i="6"/>
  <c r="K1028" i="6" s="1"/>
  <c r="X776" i="6"/>
  <c r="X1028" i="6" s="1"/>
  <c r="J776" i="6"/>
  <c r="J1028" i="6" s="1"/>
  <c r="W776" i="6"/>
  <c r="W1028" i="6" s="1"/>
  <c r="E776" i="6"/>
  <c r="E1028" i="6" s="1"/>
  <c r="V776" i="6"/>
  <c r="V1028" i="6" s="1"/>
  <c r="T776" i="6"/>
  <c r="T1028" i="6" s="1"/>
  <c r="S776" i="6"/>
  <c r="S1028" i="6" s="1"/>
  <c r="R776" i="6"/>
  <c r="R1028" i="6" s="1"/>
  <c r="Q776" i="6"/>
  <c r="Q1028" i="6" s="1"/>
  <c r="P776" i="6"/>
  <c r="P1028" i="6" s="1"/>
  <c r="N776" i="6"/>
  <c r="N1028" i="6" s="1"/>
  <c r="M776" i="6"/>
  <c r="M1028" i="6" s="1"/>
  <c r="R501" i="6"/>
  <c r="Q501" i="6"/>
  <c r="P501" i="6"/>
  <c r="O501" i="6"/>
  <c r="N501" i="6"/>
  <c r="M501" i="6"/>
  <c r="X501" i="6"/>
  <c r="L501" i="6"/>
  <c r="W501" i="6"/>
  <c r="K501" i="6"/>
  <c r="V501" i="6"/>
  <c r="J501" i="6"/>
  <c r="U501" i="6"/>
  <c r="I501" i="6"/>
  <c r="T501" i="6"/>
  <c r="E501" i="6"/>
  <c r="S501" i="6"/>
  <c r="E546" i="6"/>
  <c r="E798" i="6" s="1"/>
  <c r="S546" i="6"/>
  <c r="S798" i="6" s="1"/>
  <c r="R546" i="6"/>
  <c r="R798" i="6" s="1"/>
  <c r="Q546" i="6"/>
  <c r="Q798" i="6" s="1"/>
  <c r="P546" i="6"/>
  <c r="P798" i="6" s="1"/>
  <c r="O546" i="6"/>
  <c r="O798" i="6" s="1"/>
  <c r="X546" i="6"/>
  <c r="X798" i="6" s="1"/>
  <c r="W546" i="6"/>
  <c r="W798" i="6" s="1"/>
  <c r="K546" i="6"/>
  <c r="K798" i="6" s="1"/>
  <c r="V546" i="6"/>
  <c r="V798" i="6" s="1"/>
  <c r="J546" i="6"/>
  <c r="J798" i="6" s="1"/>
  <c r="U546" i="6"/>
  <c r="U798" i="6" s="1"/>
  <c r="I546" i="6"/>
  <c r="I798" i="6" s="1"/>
  <c r="R271" i="6"/>
  <c r="Q271" i="6"/>
  <c r="P271" i="6"/>
  <c r="O271" i="6"/>
  <c r="N271" i="6"/>
  <c r="M271" i="6"/>
  <c r="X271" i="6"/>
  <c r="L271" i="6"/>
  <c r="W271" i="6"/>
  <c r="K271" i="6"/>
  <c r="V271" i="6"/>
  <c r="J271" i="6"/>
  <c r="U271" i="6"/>
  <c r="I271" i="6"/>
  <c r="T271" i="6"/>
  <c r="E271" i="6"/>
  <c r="S271" i="6"/>
  <c r="T570" i="6"/>
  <c r="T822" i="6" s="1"/>
  <c r="E570" i="6"/>
  <c r="E822" i="6" s="1"/>
  <c r="S570" i="6"/>
  <c r="S822" i="6" s="1"/>
  <c r="R570" i="6"/>
  <c r="R822" i="6" s="1"/>
  <c r="Q570" i="6"/>
  <c r="Q822" i="6" s="1"/>
  <c r="P570" i="6"/>
  <c r="P822" i="6" s="1"/>
  <c r="O570" i="6"/>
  <c r="O822" i="6" s="1"/>
  <c r="N570" i="6"/>
  <c r="N822" i="6" s="1"/>
  <c r="M570" i="6"/>
  <c r="M822" i="6" s="1"/>
  <c r="X570" i="6"/>
  <c r="X822" i="6" s="1"/>
  <c r="L570" i="6"/>
  <c r="L822" i="6" s="1"/>
  <c r="W570" i="6"/>
  <c r="W822" i="6" s="1"/>
  <c r="K570" i="6"/>
  <c r="K822" i="6" s="1"/>
  <c r="V570" i="6"/>
  <c r="V822" i="6" s="1"/>
  <c r="J570" i="6"/>
  <c r="J822" i="6" s="1"/>
  <c r="U570" i="6"/>
  <c r="U822" i="6" s="1"/>
  <c r="I570" i="6"/>
  <c r="I822" i="6" s="1"/>
  <c r="R295" i="6"/>
  <c r="Q295" i="6"/>
  <c r="P295" i="6"/>
  <c r="O295" i="6"/>
  <c r="N295" i="6"/>
  <c r="M295" i="6"/>
  <c r="X295" i="6"/>
  <c r="L295" i="6"/>
  <c r="W295" i="6"/>
  <c r="K295" i="6"/>
  <c r="V295" i="6"/>
  <c r="J295" i="6"/>
  <c r="U295" i="6"/>
  <c r="I295" i="6"/>
  <c r="T295" i="6"/>
  <c r="E295" i="6"/>
  <c r="S295" i="6"/>
  <c r="Q594" i="6"/>
  <c r="Q846" i="6" s="1"/>
  <c r="W594" i="6"/>
  <c r="W846" i="6" s="1"/>
  <c r="K594" i="6"/>
  <c r="K846" i="6" s="1"/>
  <c r="N594" i="6"/>
  <c r="N846" i="6" s="1"/>
  <c r="M594" i="6"/>
  <c r="M846" i="6" s="1"/>
  <c r="L594" i="6"/>
  <c r="L846" i="6" s="1"/>
  <c r="J594" i="6"/>
  <c r="J846" i="6" s="1"/>
  <c r="X594" i="6"/>
  <c r="X846" i="6" s="1"/>
  <c r="I594" i="6"/>
  <c r="I846" i="6" s="1"/>
  <c r="V594" i="6"/>
  <c r="V846" i="6" s="1"/>
  <c r="E594" i="6"/>
  <c r="E846" i="6" s="1"/>
  <c r="U594" i="6"/>
  <c r="U846" i="6" s="1"/>
  <c r="T594" i="6"/>
  <c r="T846" i="6" s="1"/>
  <c r="S594" i="6"/>
  <c r="S846" i="6" s="1"/>
  <c r="R594" i="6"/>
  <c r="R846" i="6" s="1"/>
  <c r="P594" i="6"/>
  <c r="P846" i="6" s="1"/>
  <c r="O594" i="6"/>
  <c r="O846" i="6" s="1"/>
  <c r="R319" i="6"/>
  <c r="Q319" i="6"/>
  <c r="P319" i="6"/>
  <c r="O319" i="6"/>
  <c r="N319" i="6"/>
  <c r="M319" i="6"/>
  <c r="X319" i="6"/>
  <c r="L319" i="6"/>
  <c r="W319" i="6"/>
  <c r="K319" i="6"/>
  <c r="V319" i="6"/>
  <c r="J319" i="6"/>
  <c r="U319" i="6"/>
  <c r="I319" i="6"/>
  <c r="T319" i="6"/>
  <c r="E319" i="6"/>
  <c r="S319" i="6"/>
  <c r="V618" i="6"/>
  <c r="V870" i="6" s="1"/>
  <c r="J618" i="6"/>
  <c r="J870" i="6" s="1"/>
  <c r="Q618" i="6"/>
  <c r="Q870" i="6" s="1"/>
  <c r="P618" i="6"/>
  <c r="P870" i="6" s="1"/>
  <c r="W618" i="6"/>
  <c r="W870" i="6" s="1"/>
  <c r="K618" i="6"/>
  <c r="K870" i="6" s="1"/>
  <c r="I618" i="6"/>
  <c r="I870" i="6" s="1"/>
  <c r="E618" i="6"/>
  <c r="E870" i="6" s="1"/>
  <c r="X618" i="6"/>
  <c r="X870" i="6" s="1"/>
  <c r="U618" i="6"/>
  <c r="U870" i="6" s="1"/>
  <c r="T618" i="6"/>
  <c r="T870" i="6" s="1"/>
  <c r="W343" i="6"/>
  <c r="K343" i="6"/>
  <c r="S618" i="6"/>
  <c r="S870" i="6" s="1"/>
  <c r="R618" i="6"/>
  <c r="R870" i="6" s="1"/>
  <c r="O618" i="6"/>
  <c r="O870" i="6" s="1"/>
  <c r="N618" i="6"/>
  <c r="N870" i="6" s="1"/>
  <c r="M618" i="6"/>
  <c r="M870" i="6" s="1"/>
  <c r="L618" i="6"/>
  <c r="L870" i="6" s="1"/>
  <c r="Q343" i="6"/>
  <c r="R343" i="6"/>
  <c r="P343" i="6"/>
  <c r="O343" i="6"/>
  <c r="N343" i="6"/>
  <c r="M343" i="6"/>
  <c r="L343" i="6"/>
  <c r="J343" i="6"/>
  <c r="X343" i="6"/>
  <c r="I343" i="6"/>
  <c r="V343" i="6"/>
  <c r="E343" i="6"/>
  <c r="U343" i="6"/>
  <c r="T343" i="6"/>
  <c r="S343" i="6"/>
  <c r="V642" i="6"/>
  <c r="V894" i="6" s="1"/>
  <c r="J642" i="6"/>
  <c r="J894" i="6" s="1"/>
  <c r="Q642" i="6"/>
  <c r="Q894" i="6" s="1"/>
  <c r="P642" i="6"/>
  <c r="P894" i="6" s="1"/>
  <c r="W642" i="6"/>
  <c r="W894" i="6" s="1"/>
  <c r="K642" i="6"/>
  <c r="K894" i="6" s="1"/>
  <c r="O642" i="6"/>
  <c r="O894" i="6" s="1"/>
  <c r="I642" i="6"/>
  <c r="I894" i="6" s="1"/>
  <c r="E642" i="6"/>
  <c r="E894" i="6" s="1"/>
  <c r="W367" i="6"/>
  <c r="K367" i="6"/>
  <c r="X642" i="6"/>
  <c r="X894" i="6" s="1"/>
  <c r="U642" i="6"/>
  <c r="U894" i="6" s="1"/>
  <c r="S642" i="6"/>
  <c r="S894" i="6" s="1"/>
  <c r="R642" i="6"/>
  <c r="R894" i="6" s="1"/>
  <c r="Q367" i="6"/>
  <c r="M367" i="6"/>
  <c r="L367" i="6"/>
  <c r="J367" i="6"/>
  <c r="X367" i="6"/>
  <c r="I367" i="6"/>
  <c r="V367" i="6"/>
  <c r="E367" i="6"/>
  <c r="U367" i="6"/>
  <c r="T367" i="6"/>
  <c r="S367" i="6"/>
  <c r="R367" i="6"/>
  <c r="P367" i="6"/>
  <c r="O367" i="6"/>
  <c r="N367" i="6"/>
  <c r="V666" i="6"/>
  <c r="V918" i="6" s="1"/>
  <c r="J666" i="6"/>
  <c r="J918" i="6" s="1"/>
  <c r="Q666" i="6"/>
  <c r="Q918" i="6" s="1"/>
  <c r="P666" i="6"/>
  <c r="P918" i="6" s="1"/>
  <c r="W666" i="6"/>
  <c r="W918" i="6" s="1"/>
  <c r="K666" i="6"/>
  <c r="K918" i="6" s="1"/>
  <c r="U666" i="6"/>
  <c r="U918" i="6" s="1"/>
  <c r="S666" i="6"/>
  <c r="S918" i="6" s="1"/>
  <c r="R666" i="6"/>
  <c r="R918" i="6" s="1"/>
  <c r="O666" i="6"/>
  <c r="O918" i="6" s="1"/>
  <c r="W391" i="6"/>
  <c r="K391" i="6"/>
  <c r="I666" i="6"/>
  <c r="I918" i="6" s="1"/>
  <c r="E666" i="6"/>
  <c r="E918" i="6" s="1"/>
  <c r="X666" i="6"/>
  <c r="X918" i="6" s="1"/>
  <c r="Q391" i="6"/>
  <c r="V391" i="6"/>
  <c r="E391" i="6"/>
  <c r="U391" i="6"/>
  <c r="T391" i="6"/>
  <c r="S391" i="6"/>
  <c r="R391" i="6"/>
  <c r="P391" i="6"/>
  <c r="O391" i="6"/>
  <c r="N391" i="6"/>
  <c r="M391" i="6"/>
  <c r="L391" i="6"/>
  <c r="J391" i="6"/>
  <c r="X391" i="6"/>
  <c r="I391" i="6"/>
  <c r="V690" i="6"/>
  <c r="V942" i="6" s="1"/>
  <c r="J690" i="6"/>
  <c r="J942" i="6" s="1"/>
  <c r="U690" i="6"/>
  <c r="U942" i="6" s="1"/>
  <c r="I690" i="6"/>
  <c r="I942" i="6" s="1"/>
  <c r="T690" i="6"/>
  <c r="T942" i="6" s="1"/>
  <c r="E690" i="6"/>
  <c r="E942" i="6" s="1"/>
  <c r="Q690" i="6"/>
  <c r="Q942" i="6" s="1"/>
  <c r="P690" i="6"/>
  <c r="P942" i="6" s="1"/>
  <c r="O690" i="6"/>
  <c r="O942" i="6" s="1"/>
  <c r="N690" i="6"/>
  <c r="N942" i="6" s="1"/>
  <c r="W690" i="6"/>
  <c r="W942" i="6" s="1"/>
  <c r="K690" i="6"/>
  <c r="K942" i="6" s="1"/>
  <c r="M690" i="6"/>
  <c r="M942" i="6" s="1"/>
  <c r="P415" i="6"/>
  <c r="L690" i="6"/>
  <c r="L942" i="6" s="1"/>
  <c r="W415" i="6"/>
  <c r="K415" i="6"/>
  <c r="X690" i="6"/>
  <c r="X942" i="6" s="1"/>
  <c r="S690" i="6"/>
  <c r="S942" i="6" s="1"/>
  <c r="R690" i="6"/>
  <c r="R942" i="6" s="1"/>
  <c r="Q415" i="6"/>
  <c r="T415" i="6"/>
  <c r="S415" i="6"/>
  <c r="R415" i="6"/>
  <c r="O415" i="6"/>
  <c r="N415" i="6"/>
  <c r="M415" i="6"/>
  <c r="L415" i="6"/>
  <c r="J415" i="6"/>
  <c r="I415" i="6"/>
  <c r="X415" i="6"/>
  <c r="E415" i="6"/>
  <c r="V415" i="6"/>
  <c r="U415" i="6"/>
  <c r="V714" i="6"/>
  <c r="V966" i="6" s="1"/>
  <c r="J714" i="6"/>
  <c r="J966" i="6" s="1"/>
  <c r="U714" i="6"/>
  <c r="U966" i="6" s="1"/>
  <c r="I714" i="6"/>
  <c r="I966" i="6" s="1"/>
  <c r="T714" i="6"/>
  <c r="T966" i="6" s="1"/>
  <c r="E714" i="6"/>
  <c r="E966" i="6" s="1"/>
  <c r="R714" i="6"/>
  <c r="R966" i="6" s="1"/>
  <c r="Q714" i="6"/>
  <c r="Q966" i="6" s="1"/>
  <c r="P714" i="6"/>
  <c r="P966" i="6" s="1"/>
  <c r="O714" i="6"/>
  <c r="O966" i="6" s="1"/>
  <c r="N714" i="6"/>
  <c r="N966" i="6" s="1"/>
  <c r="X714" i="6"/>
  <c r="X966" i="6" s="1"/>
  <c r="L714" i="6"/>
  <c r="L966" i="6" s="1"/>
  <c r="W714" i="6"/>
  <c r="W966" i="6" s="1"/>
  <c r="K714" i="6"/>
  <c r="K966" i="6" s="1"/>
  <c r="P439" i="6"/>
  <c r="W439" i="6"/>
  <c r="K439" i="6"/>
  <c r="V439" i="6"/>
  <c r="J439" i="6"/>
  <c r="S714" i="6"/>
  <c r="S966" i="6" s="1"/>
  <c r="M714" i="6"/>
  <c r="M966" i="6" s="1"/>
  <c r="Q439" i="6"/>
  <c r="X439" i="6"/>
  <c r="U439" i="6"/>
  <c r="T439" i="6"/>
  <c r="S439" i="6"/>
  <c r="R439" i="6"/>
  <c r="O439" i="6"/>
  <c r="N439" i="6"/>
  <c r="M439" i="6"/>
  <c r="L439" i="6"/>
  <c r="I439" i="6"/>
  <c r="E439" i="6"/>
  <c r="V738" i="6"/>
  <c r="V990" i="6" s="1"/>
  <c r="J738" i="6"/>
  <c r="J990" i="6" s="1"/>
  <c r="U738" i="6"/>
  <c r="U990" i="6" s="1"/>
  <c r="I738" i="6"/>
  <c r="I990" i="6" s="1"/>
  <c r="T738" i="6"/>
  <c r="T990" i="6" s="1"/>
  <c r="E738" i="6"/>
  <c r="E990" i="6" s="1"/>
  <c r="S738" i="6"/>
  <c r="S990" i="6" s="1"/>
  <c r="R738" i="6"/>
  <c r="R990" i="6" s="1"/>
  <c r="Q738" i="6"/>
  <c r="Q990" i="6" s="1"/>
  <c r="P738" i="6"/>
  <c r="P990" i="6" s="1"/>
  <c r="O738" i="6"/>
  <c r="O990" i="6" s="1"/>
  <c r="N738" i="6"/>
  <c r="N990" i="6" s="1"/>
  <c r="M738" i="6"/>
  <c r="M990" i="6" s="1"/>
  <c r="X738" i="6"/>
  <c r="X990" i="6" s="1"/>
  <c r="L738" i="6"/>
  <c r="L990" i="6" s="1"/>
  <c r="W738" i="6"/>
  <c r="W990" i="6" s="1"/>
  <c r="K738" i="6"/>
  <c r="K990" i="6" s="1"/>
  <c r="P463" i="6"/>
  <c r="W463" i="6"/>
  <c r="K463" i="6"/>
  <c r="V463" i="6"/>
  <c r="J463" i="6"/>
  <c r="Q463" i="6"/>
  <c r="M463" i="6"/>
  <c r="L463" i="6"/>
  <c r="I463" i="6"/>
  <c r="E463" i="6"/>
  <c r="X463" i="6"/>
  <c r="U463" i="6"/>
  <c r="T463" i="6"/>
  <c r="S463" i="6"/>
  <c r="R463" i="6"/>
  <c r="O463" i="6"/>
  <c r="N463" i="6"/>
  <c r="V762" i="6"/>
  <c r="V1014" i="6" s="1"/>
  <c r="J762" i="6"/>
  <c r="J1014" i="6" s="1"/>
  <c r="U762" i="6"/>
  <c r="U1014" i="6" s="1"/>
  <c r="I762" i="6"/>
  <c r="I1014" i="6" s="1"/>
  <c r="E762" i="6"/>
  <c r="E1014" i="6" s="1"/>
  <c r="S762" i="6"/>
  <c r="S1014" i="6" s="1"/>
  <c r="R762" i="6"/>
  <c r="R1014" i="6" s="1"/>
  <c r="Q762" i="6"/>
  <c r="Q1014" i="6" s="1"/>
  <c r="P762" i="6"/>
  <c r="P1014" i="6" s="1"/>
  <c r="O762" i="6"/>
  <c r="O1014" i="6" s="1"/>
  <c r="X762" i="6"/>
  <c r="X1014" i="6" s="1"/>
  <c r="W762" i="6"/>
  <c r="W1014" i="6" s="1"/>
  <c r="K762" i="6"/>
  <c r="K1014" i="6" s="1"/>
  <c r="P487" i="6"/>
  <c r="O487" i="6"/>
  <c r="N487" i="6"/>
  <c r="X487" i="6"/>
  <c r="L487" i="6"/>
  <c r="W487" i="6"/>
  <c r="K487" i="6"/>
  <c r="V487" i="6"/>
  <c r="J487" i="6"/>
  <c r="U487" i="6"/>
  <c r="I487" i="6"/>
  <c r="T487" i="6"/>
  <c r="E487" i="6"/>
  <c r="R487" i="6"/>
  <c r="Q487" i="6"/>
  <c r="S487" i="6"/>
  <c r="M487" i="6"/>
  <c r="R532" i="6"/>
  <c r="R784" i="6" s="1"/>
  <c r="Q532" i="6"/>
  <c r="Q784" i="6" s="1"/>
  <c r="P532" i="6"/>
  <c r="P784" i="6" s="1"/>
  <c r="O532" i="6"/>
  <c r="O784" i="6" s="1"/>
  <c r="N532" i="6"/>
  <c r="N784" i="6" s="1"/>
  <c r="M532" i="6"/>
  <c r="M784" i="6" s="1"/>
  <c r="X532" i="6"/>
  <c r="X784" i="6" s="1"/>
  <c r="L532" i="6"/>
  <c r="L784" i="6" s="1"/>
  <c r="W532" i="6"/>
  <c r="W784" i="6" s="1"/>
  <c r="K532" i="6"/>
  <c r="K784" i="6" s="1"/>
  <c r="V532" i="6"/>
  <c r="V784" i="6" s="1"/>
  <c r="J532" i="6"/>
  <c r="J784" i="6" s="1"/>
  <c r="U532" i="6"/>
  <c r="U784" i="6" s="1"/>
  <c r="I532" i="6"/>
  <c r="I784" i="6" s="1"/>
  <c r="T532" i="6"/>
  <c r="T784" i="6" s="1"/>
  <c r="E532" i="6"/>
  <c r="E784" i="6" s="1"/>
  <c r="S532" i="6"/>
  <c r="S784" i="6" s="1"/>
  <c r="P257" i="6"/>
  <c r="O257" i="6"/>
  <c r="N257" i="6"/>
  <c r="M257" i="6"/>
  <c r="M584" i="6" s="1"/>
  <c r="M836" i="6" s="1"/>
  <c r="X257" i="6"/>
  <c r="L257" i="6"/>
  <c r="L666" i="6" s="1"/>
  <c r="L918" i="6" s="1"/>
  <c r="W257" i="6"/>
  <c r="K257" i="6"/>
  <c r="V257" i="6"/>
  <c r="J257" i="6"/>
  <c r="U257" i="6"/>
  <c r="I257" i="6"/>
  <c r="T257" i="6"/>
  <c r="T666" i="6" s="1"/>
  <c r="T918" i="6" s="1"/>
  <c r="E257" i="6"/>
  <c r="S257" i="6"/>
  <c r="R257" i="6"/>
  <c r="Q257" i="6"/>
  <c r="R556" i="6"/>
  <c r="R808" i="6" s="1"/>
  <c r="Q556" i="6"/>
  <c r="Q808" i="6" s="1"/>
  <c r="P556" i="6"/>
  <c r="P808" i="6" s="1"/>
  <c r="O556" i="6"/>
  <c r="O808" i="6" s="1"/>
  <c r="N556" i="6"/>
  <c r="N808" i="6" s="1"/>
  <c r="M556" i="6"/>
  <c r="M808" i="6" s="1"/>
  <c r="X556" i="6"/>
  <c r="X808" i="6" s="1"/>
  <c r="L556" i="6"/>
  <c r="L808" i="6" s="1"/>
  <c r="W556" i="6"/>
  <c r="W808" i="6" s="1"/>
  <c r="K556" i="6"/>
  <c r="K808" i="6" s="1"/>
  <c r="V556" i="6"/>
  <c r="V808" i="6" s="1"/>
  <c r="J556" i="6"/>
  <c r="J808" i="6" s="1"/>
  <c r="U556" i="6"/>
  <c r="U808" i="6" s="1"/>
  <c r="I556" i="6"/>
  <c r="I808" i="6" s="1"/>
  <c r="T556" i="6"/>
  <c r="T808" i="6" s="1"/>
  <c r="E556" i="6"/>
  <c r="E808" i="6" s="1"/>
  <c r="S556" i="6"/>
  <c r="S808" i="6" s="1"/>
  <c r="P281" i="6"/>
  <c r="O281" i="6"/>
  <c r="N281" i="6"/>
  <c r="M281" i="6"/>
  <c r="X281" i="6"/>
  <c r="L281" i="6"/>
  <c r="W281" i="6"/>
  <c r="K281" i="6"/>
  <c r="V281" i="6"/>
  <c r="J281" i="6"/>
  <c r="U281" i="6"/>
  <c r="I281" i="6"/>
  <c r="T281" i="6"/>
  <c r="E281" i="6"/>
  <c r="S281" i="6"/>
  <c r="R281" i="6"/>
  <c r="Q281" i="6"/>
  <c r="O580" i="6"/>
  <c r="O832" i="6" s="1"/>
  <c r="U580" i="6"/>
  <c r="U832" i="6" s="1"/>
  <c r="I580" i="6"/>
  <c r="I832" i="6" s="1"/>
  <c r="V580" i="6"/>
  <c r="V832" i="6" s="1"/>
  <c r="T580" i="6"/>
  <c r="T832" i="6" s="1"/>
  <c r="S580" i="6"/>
  <c r="S832" i="6" s="1"/>
  <c r="R580" i="6"/>
  <c r="R832" i="6" s="1"/>
  <c r="Q580" i="6"/>
  <c r="Q832" i="6" s="1"/>
  <c r="P580" i="6"/>
  <c r="P832" i="6" s="1"/>
  <c r="N580" i="6"/>
  <c r="N832" i="6" s="1"/>
  <c r="M580" i="6"/>
  <c r="M832" i="6" s="1"/>
  <c r="L580" i="6"/>
  <c r="L832" i="6" s="1"/>
  <c r="K580" i="6"/>
  <c r="K832" i="6" s="1"/>
  <c r="X580" i="6"/>
  <c r="X832" i="6" s="1"/>
  <c r="J580" i="6"/>
  <c r="J832" i="6" s="1"/>
  <c r="W580" i="6"/>
  <c r="W832" i="6" s="1"/>
  <c r="E580" i="6"/>
  <c r="E832" i="6" s="1"/>
  <c r="P305" i="6"/>
  <c r="O305" i="6"/>
  <c r="N305" i="6"/>
  <c r="M305" i="6"/>
  <c r="X305" i="6"/>
  <c r="L305" i="6"/>
  <c r="W305" i="6"/>
  <c r="K305" i="6"/>
  <c r="V305" i="6"/>
  <c r="J305" i="6"/>
  <c r="U305" i="6"/>
  <c r="I305" i="6"/>
  <c r="T305" i="6"/>
  <c r="E305" i="6"/>
  <c r="S305" i="6"/>
  <c r="R305" i="6"/>
  <c r="Q305" i="6"/>
  <c r="T604" i="6"/>
  <c r="T856" i="6" s="1"/>
  <c r="E604" i="6"/>
  <c r="E856" i="6" s="1"/>
  <c r="O604" i="6"/>
  <c r="O856" i="6" s="1"/>
  <c r="U604" i="6"/>
  <c r="U856" i="6" s="1"/>
  <c r="I604" i="6"/>
  <c r="I856" i="6" s="1"/>
  <c r="X604" i="6"/>
  <c r="X856" i="6" s="1"/>
  <c r="W604" i="6"/>
  <c r="W856" i="6" s="1"/>
  <c r="V604" i="6"/>
  <c r="V856" i="6" s="1"/>
  <c r="S604" i="6"/>
  <c r="S856" i="6" s="1"/>
  <c r="R604" i="6"/>
  <c r="R856" i="6" s="1"/>
  <c r="Q604" i="6"/>
  <c r="Q856" i="6" s="1"/>
  <c r="P604" i="6"/>
  <c r="P856" i="6" s="1"/>
  <c r="N604" i="6"/>
  <c r="N856" i="6" s="1"/>
  <c r="M604" i="6"/>
  <c r="M856" i="6" s="1"/>
  <c r="L604" i="6"/>
  <c r="L856" i="6" s="1"/>
  <c r="K604" i="6"/>
  <c r="K856" i="6" s="1"/>
  <c r="J604" i="6"/>
  <c r="J856" i="6" s="1"/>
  <c r="P329" i="6"/>
  <c r="O329" i="6"/>
  <c r="N329" i="6"/>
  <c r="M329" i="6"/>
  <c r="X329" i="6"/>
  <c r="L329" i="6"/>
  <c r="W329" i="6"/>
  <c r="K329" i="6"/>
  <c r="V329" i="6"/>
  <c r="J329" i="6"/>
  <c r="U329" i="6"/>
  <c r="I329" i="6"/>
  <c r="T329" i="6"/>
  <c r="E329" i="6"/>
  <c r="S329" i="6"/>
  <c r="R329" i="6"/>
  <c r="Q329" i="6"/>
  <c r="T628" i="6"/>
  <c r="T880" i="6" s="1"/>
  <c r="E628" i="6"/>
  <c r="E880" i="6" s="1"/>
  <c r="O628" i="6"/>
  <c r="O880" i="6" s="1"/>
  <c r="U628" i="6"/>
  <c r="U880" i="6" s="1"/>
  <c r="I628" i="6"/>
  <c r="I880" i="6" s="1"/>
  <c r="S628" i="6"/>
  <c r="S880" i="6" s="1"/>
  <c r="R628" i="6"/>
  <c r="R880" i="6" s="1"/>
  <c r="Q628" i="6"/>
  <c r="Q880" i="6" s="1"/>
  <c r="P628" i="6"/>
  <c r="P880" i="6" s="1"/>
  <c r="M628" i="6"/>
  <c r="M880" i="6" s="1"/>
  <c r="L628" i="6"/>
  <c r="L880" i="6" s="1"/>
  <c r="U353" i="6"/>
  <c r="I353" i="6"/>
  <c r="K628" i="6"/>
  <c r="K880" i="6" s="1"/>
  <c r="J628" i="6"/>
  <c r="J880" i="6" s="1"/>
  <c r="X628" i="6"/>
  <c r="X880" i="6" s="1"/>
  <c r="W628" i="6"/>
  <c r="W880" i="6" s="1"/>
  <c r="V628" i="6"/>
  <c r="V880" i="6" s="1"/>
  <c r="O353" i="6"/>
  <c r="T353" i="6"/>
  <c r="S353" i="6"/>
  <c r="R353" i="6"/>
  <c r="Q353" i="6"/>
  <c r="P353" i="6"/>
  <c r="N353" i="6"/>
  <c r="M353" i="6"/>
  <c r="L353" i="6"/>
  <c r="K353" i="6"/>
  <c r="X353" i="6"/>
  <c r="J353" i="6"/>
  <c r="W353" i="6"/>
  <c r="E353" i="6"/>
  <c r="V353" i="6"/>
  <c r="T652" i="6"/>
  <c r="T904" i="6" s="1"/>
  <c r="E652" i="6"/>
  <c r="E904" i="6" s="1"/>
  <c r="O652" i="6"/>
  <c r="O904" i="6" s="1"/>
  <c r="N652" i="6"/>
  <c r="N904" i="6" s="1"/>
  <c r="U652" i="6"/>
  <c r="U904" i="6" s="1"/>
  <c r="I652" i="6"/>
  <c r="I904" i="6" s="1"/>
  <c r="X652" i="6"/>
  <c r="X904" i="6" s="1"/>
  <c r="W652" i="6"/>
  <c r="W904" i="6" s="1"/>
  <c r="V652" i="6"/>
  <c r="V904" i="6" s="1"/>
  <c r="S652" i="6"/>
  <c r="S904" i="6" s="1"/>
  <c r="R652" i="6"/>
  <c r="R904" i="6" s="1"/>
  <c r="U377" i="6"/>
  <c r="I377" i="6"/>
  <c r="Q652" i="6"/>
  <c r="Q904" i="6" s="1"/>
  <c r="P652" i="6"/>
  <c r="P904" i="6" s="1"/>
  <c r="M652" i="6"/>
  <c r="M904" i="6" s="1"/>
  <c r="L652" i="6"/>
  <c r="L904" i="6" s="1"/>
  <c r="K652" i="6"/>
  <c r="K904" i="6" s="1"/>
  <c r="J652" i="6"/>
  <c r="J904" i="6" s="1"/>
  <c r="O377" i="6"/>
  <c r="P377" i="6"/>
  <c r="N377" i="6"/>
  <c r="M377" i="6"/>
  <c r="L377" i="6"/>
  <c r="K377" i="6"/>
  <c r="X377" i="6"/>
  <c r="J377" i="6"/>
  <c r="W377" i="6"/>
  <c r="E377" i="6"/>
  <c r="V377" i="6"/>
  <c r="T377" i="6"/>
  <c r="S377" i="6"/>
  <c r="R377" i="6"/>
  <c r="Q377" i="6"/>
  <c r="T676" i="6"/>
  <c r="T928" i="6" s="1"/>
  <c r="E676" i="6"/>
  <c r="E928" i="6" s="1"/>
  <c r="O676" i="6"/>
  <c r="O928" i="6" s="1"/>
  <c r="N676" i="6"/>
  <c r="N928" i="6" s="1"/>
  <c r="U676" i="6"/>
  <c r="U928" i="6" s="1"/>
  <c r="I676" i="6"/>
  <c r="I928" i="6" s="1"/>
  <c r="M676" i="6"/>
  <c r="M928" i="6" s="1"/>
  <c r="L676" i="6"/>
  <c r="L928" i="6" s="1"/>
  <c r="K676" i="6"/>
  <c r="K928" i="6" s="1"/>
  <c r="J676" i="6"/>
  <c r="J928" i="6" s="1"/>
  <c r="X676" i="6"/>
  <c r="X928" i="6" s="1"/>
  <c r="U401" i="6"/>
  <c r="I401" i="6"/>
  <c r="W676" i="6"/>
  <c r="W928" i="6" s="1"/>
  <c r="V676" i="6"/>
  <c r="V928" i="6" s="1"/>
  <c r="S676" i="6"/>
  <c r="S928" i="6" s="1"/>
  <c r="R676" i="6"/>
  <c r="R928" i="6" s="1"/>
  <c r="Q676" i="6"/>
  <c r="Q928" i="6" s="1"/>
  <c r="P676" i="6"/>
  <c r="P928" i="6" s="1"/>
  <c r="O401" i="6"/>
  <c r="K401" i="6"/>
  <c r="X401" i="6"/>
  <c r="J401" i="6"/>
  <c r="W401" i="6"/>
  <c r="E401" i="6"/>
  <c r="V401" i="6"/>
  <c r="T401" i="6"/>
  <c r="S401" i="6"/>
  <c r="R401" i="6"/>
  <c r="Q401" i="6"/>
  <c r="P401" i="6"/>
  <c r="N401" i="6"/>
  <c r="M401" i="6"/>
  <c r="L401" i="6"/>
  <c r="E700" i="6"/>
  <c r="E952" i="6" s="1"/>
  <c r="R700" i="6"/>
  <c r="R952" i="6" s="1"/>
  <c r="N700" i="6"/>
  <c r="N952" i="6" s="1"/>
  <c r="M700" i="6"/>
  <c r="M952" i="6" s="1"/>
  <c r="X700" i="6"/>
  <c r="X952" i="6" s="1"/>
  <c r="L700" i="6"/>
  <c r="L952" i="6" s="1"/>
  <c r="U700" i="6"/>
  <c r="U952" i="6" s="1"/>
  <c r="I700" i="6"/>
  <c r="I952" i="6" s="1"/>
  <c r="W700" i="6"/>
  <c r="W952" i="6" s="1"/>
  <c r="N425" i="6"/>
  <c r="V700" i="6"/>
  <c r="V952" i="6" s="1"/>
  <c r="Q700" i="6"/>
  <c r="Q952" i="6" s="1"/>
  <c r="P700" i="6"/>
  <c r="P952" i="6" s="1"/>
  <c r="K700" i="6"/>
  <c r="K952" i="6" s="1"/>
  <c r="J700" i="6"/>
  <c r="J952" i="6" s="1"/>
  <c r="U425" i="6"/>
  <c r="I425" i="6"/>
  <c r="T425" i="6"/>
  <c r="E425" i="6"/>
  <c r="O425" i="6"/>
  <c r="K425" i="6"/>
  <c r="J425" i="6"/>
  <c r="X425" i="6"/>
  <c r="W425" i="6"/>
  <c r="V425" i="6"/>
  <c r="S425" i="6"/>
  <c r="R425" i="6"/>
  <c r="Q425" i="6"/>
  <c r="P425" i="6"/>
  <c r="M425" i="6"/>
  <c r="L425" i="6"/>
  <c r="T724" i="6"/>
  <c r="T976" i="6" s="1"/>
  <c r="E724" i="6"/>
  <c r="E976" i="6" s="1"/>
  <c r="S724" i="6"/>
  <c r="S976" i="6" s="1"/>
  <c r="R724" i="6"/>
  <c r="R976" i="6" s="1"/>
  <c r="Q724" i="6"/>
  <c r="Q976" i="6" s="1"/>
  <c r="P724" i="6"/>
  <c r="P976" i="6" s="1"/>
  <c r="O724" i="6"/>
  <c r="O976" i="6" s="1"/>
  <c r="N724" i="6"/>
  <c r="N976" i="6" s="1"/>
  <c r="M724" i="6"/>
  <c r="M976" i="6" s="1"/>
  <c r="X724" i="6"/>
  <c r="X976" i="6" s="1"/>
  <c r="L724" i="6"/>
  <c r="L976" i="6" s="1"/>
  <c r="W724" i="6"/>
  <c r="W976" i="6" s="1"/>
  <c r="K724" i="6"/>
  <c r="K976" i="6" s="1"/>
  <c r="V724" i="6"/>
  <c r="V976" i="6" s="1"/>
  <c r="J724" i="6"/>
  <c r="J976" i="6" s="1"/>
  <c r="U724" i="6"/>
  <c r="U976" i="6" s="1"/>
  <c r="I724" i="6"/>
  <c r="I976" i="6" s="1"/>
  <c r="N449" i="6"/>
  <c r="U449" i="6"/>
  <c r="I449" i="6"/>
  <c r="T449" i="6"/>
  <c r="E449" i="6"/>
  <c r="O449" i="6"/>
  <c r="Q449" i="6"/>
  <c r="P449" i="6"/>
  <c r="M449" i="6"/>
  <c r="L449" i="6"/>
  <c r="K449" i="6"/>
  <c r="J449" i="6"/>
  <c r="X449" i="6"/>
  <c r="W449" i="6"/>
  <c r="V449" i="6"/>
  <c r="S449" i="6"/>
  <c r="R449" i="6"/>
  <c r="T748" i="6"/>
  <c r="T1000" i="6" s="1"/>
  <c r="E748" i="6"/>
  <c r="E1000" i="6" s="1"/>
  <c r="S748" i="6"/>
  <c r="S1000" i="6" s="1"/>
  <c r="R748" i="6"/>
  <c r="R1000" i="6" s="1"/>
  <c r="Q748" i="6"/>
  <c r="Q1000" i="6" s="1"/>
  <c r="P748" i="6"/>
  <c r="P1000" i="6" s="1"/>
  <c r="O748" i="6"/>
  <c r="O1000" i="6" s="1"/>
  <c r="N748" i="6"/>
  <c r="N1000" i="6" s="1"/>
  <c r="M748" i="6"/>
  <c r="M1000" i="6" s="1"/>
  <c r="X748" i="6"/>
  <c r="X1000" i="6" s="1"/>
  <c r="L748" i="6"/>
  <c r="L1000" i="6" s="1"/>
  <c r="W748" i="6"/>
  <c r="W1000" i="6" s="1"/>
  <c r="K748" i="6"/>
  <c r="K1000" i="6" s="1"/>
  <c r="V748" i="6"/>
  <c r="V1000" i="6" s="1"/>
  <c r="J748" i="6"/>
  <c r="J1000" i="6" s="1"/>
  <c r="U748" i="6"/>
  <c r="U1000" i="6" s="1"/>
  <c r="I748" i="6"/>
  <c r="I1000" i="6" s="1"/>
  <c r="N473" i="6"/>
  <c r="X473" i="6"/>
  <c r="L473" i="6"/>
  <c r="U473" i="6"/>
  <c r="I473" i="6"/>
  <c r="T473" i="6"/>
  <c r="E473" i="6"/>
  <c r="S473" i="6"/>
  <c r="R473" i="6"/>
  <c r="O473" i="6"/>
  <c r="W473" i="6"/>
  <c r="V473" i="6"/>
  <c r="Q473" i="6"/>
  <c r="P473" i="6"/>
  <c r="M473" i="6"/>
  <c r="K473" i="6"/>
  <c r="J473" i="6"/>
  <c r="W772" i="6"/>
  <c r="W1024" i="6" s="1"/>
  <c r="K772" i="6"/>
  <c r="K1024" i="6" s="1"/>
  <c r="Q772" i="6"/>
  <c r="Q1024" i="6" s="1"/>
  <c r="V772" i="6"/>
  <c r="V1024" i="6" s="1"/>
  <c r="E772" i="6"/>
  <c r="E1024" i="6" s="1"/>
  <c r="U772" i="6"/>
  <c r="U1024" i="6" s="1"/>
  <c r="T772" i="6"/>
  <c r="T1024" i="6" s="1"/>
  <c r="S772" i="6"/>
  <c r="S1024" i="6" s="1"/>
  <c r="R772" i="6"/>
  <c r="R1024" i="6" s="1"/>
  <c r="P772" i="6"/>
  <c r="P1024" i="6" s="1"/>
  <c r="O772" i="6"/>
  <c r="O1024" i="6" s="1"/>
  <c r="N772" i="6"/>
  <c r="N1024" i="6" s="1"/>
  <c r="M772" i="6"/>
  <c r="M1024" i="6" s="1"/>
  <c r="L772" i="6"/>
  <c r="L1024" i="6" s="1"/>
  <c r="J772" i="6"/>
  <c r="J1024" i="6" s="1"/>
  <c r="X772" i="6"/>
  <c r="X1024" i="6" s="1"/>
  <c r="I772" i="6"/>
  <c r="I1024" i="6" s="1"/>
  <c r="N497" i="6"/>
  <c r="M497" i="6"/>
  <c r="X497" i="6"/>
  <c r="L497" i="6"/>
  <c r="W497" i="6"/>
  <c r="K497" i="6"/>
  <c r="V497" i="6"/>
  <c r="J497" i="6"/>
  <c r="U497" i="6"/>
  <c r="I497" i="6"/>
  <c r="T497" i="6"/>
  <c r="E497" i="6"/>
  <c r="S497" i="6"/>
  <c r="R497" i="6"/>
  <c r="Q497" i="6"/>
  <c r="P497" i="6"/>
  <c r="O497" i="6"/>
  <c r="P542" i="6"/>
  <c r="P794" i="6" s="1"/>
  <c r="O542" i="6"/>
  <c r="O794" i="6" s="1"/>
  <c r="N542" i="6"/>
  <c r="N794" i="6" s="1"/>
  <c r="M542" i="6"/>
  <c r="M794" i="6" s="1"/>
  <c r="X542" i="6"/>
  <c r="X794" i="6" s="1"/>
  <c r="W542" i="6"/>
  <c r="W794" i="6" s="1"/>
  <c r="K542" i="6"/>
  <c r="K794" i="6" s="1"/>
  <c r="V542" i="6"/>
  <c r="V794" i="6" s="1"/>
  <c r="J542" i="6"/>
  <c r="J794" i="6" s="1"/>
  <c r="U542" i="6"/>
  <c r="U794" i="6" s="1"/>
  <c r="I542" i="6"/>
  <c r="I794" i="6" s="1"/>
  <c r="E542" i="6"/>
  <c r="E794" i="6" s="1"/>
  <c r="S542" i="6"/>
  <c r="S794" i="6" s="1"/>
  <c r="R542" i="6"/>
  <c r="R794" i="6" s="1"/>
  <c r="Q542" i="6"/>
  <c r="Q794" i="6" s="1"/>
  <c r="N267" i="6"/>
  <c r="M267" i="6"/>
  <c r="X267" i="6"/>
  <c r="L267" i="6"/>
  <c r="L542" i="6" s="1"/>
  <c r="L794" i="6" s="1"/>
  <c r="W267" i="6"/>
  <c r="K267" i="6"/>
  <c r="V267" i="6"/>
  <c r="J267" i="6"/>
  <c r="U267" i="6"/>
  <c r="I267" i="6"/>
  <c r="T267" i="6"/>
  <c r="T542" i="6" s="1"/>
  <c r="T794" i="6" s="1"/>
  <c r="E267" i="6"/>
  <c r="S267" i="6"/>
  <c r="R267" i="6"/>
  <c r="Q267" i="6"/>
  <c r="P267" i="6"/>
  <c r="O267" i="6"/>
  <c r="P566" i="6"/>
  <c r="P818" i="6" s="1"/>
  <c r="O566" i="6"/>
  <c r="O818" i="6" s="1"/>
  <c r="N566" i="6"/>
  <c r="N818" i="6" s="1"/>
  <c r="M566" i="6"/>
  <c r="M818" i="6" s="1"/>
  <c r="X566" i="6"/>
  <c r="X818" i="6" s="1"/>
  <c r="L566" i="6"/>
  <c r="L818" i="6" s="1"/>
  <c r="W566" i="6"/>
  <c r="W818" i="6" s="1"/>
  <c r="K566" i="6"/>
  <c r="K818" i="6" s="1"/>
  <c r="V566" i="6"/>
  <c r="V818" i="6" s="1"/>
  <c r="J566" i="6"/>
  <c r="J818" i="6" s="1"/>
  <c r="U566" i="6"/>
  <c r="U818" i="6" s="1"/>
  <c r="I566" i="6"/>
  <c r="I818" i="6" s="1"/>
  <c r="T566" i="6"/>
  <c r="T818" i="6" s="1"/>
  <c r="E566" i="6"/>
  <c r="E818" i="6" s="1"/>
  <c r="S566" i="6"/>
  <c r="S818" i="6" s="1"/>
  <c r="R566" i="6"/>
  <c r="R818" i="6" s="1"/>
  <c r="Q566" i="6"/>
  <c r="Q818" i="6" s="1"/>
  <c r="N291" i="6"/>
  <c r="M291" i="6"/>
  <c r="X291" i="6"/>
  <c r="L291" i="6"/>
  <c r="W291" i="6"/>
  <c r="K291" i="6"/>
  <c r="V291" i="6"/>
  <c r="J291" i="6"/>
  <c r="U291" i="6"/>
  <c r="I291" i="6"/>
  <c r="T291" i="6"/>
  <c r="E291" i="6"/>
  <c r="S291" i="6"/>
  <c r="R291" i="6"/>
  <c r="Q291" i="6"/>
  <c r="P291" i="6"/>
  <c r="O291" i="6"/>
  <c r="M590" i="6"/>
  <c r="M842" i="6" s="1"/>
  <c r="S590" i="6"/>
  <c r="S842" i="6" s="1"/>
  <c r="X590" i="6"/>
  <c r="X842" i="6" s="1"/>
  <c r="J590" i="6"/>
  <c r="J842" i="6" s="1"/>
  <c r="W590" i="6"/>
  <c r="W842" i="6" s="1"/>
  <c r="I590" i="6"/>
  <c r="I842" i="6" s="1"/>
  <c r="V590" i="6"/>
  <c r="V842" i="6" s="1"/>
  <c r="E590" i="6"/>
  <c r="E842" i="6" s="1"/>
  <c r="U590" i="6"/>
  <c r="U842" i="6" s="1"/>
  <c r="T590" i="6"/>
  <c r="T842" i="6" s="1"/>
  <c r="R590" i="6"/>
  <c r="R842" i="6" s="1"/>
  <c r="Q590" i="6"/>
  <c r="Q842" i="6" s="1"/>
  <c r="P590" i="6"/>
  <c r="P842" i="6" s="1"/>
  <c r="O590" i="6"/>
  <c r="O842" i="6" s="1"/>
  <c r="N590" i="6"/>
  <c r="N842" i="6" s="1"/>
  <c r="L590" i="6"/>
  <c r="L842" i="6" s="1"/>
  <c r="K590" i="6"/>
  <c r="K842" i="6" s="1"/>
  <c r="N315" i="6"/>
  <c r="M315" i="6"/>
  <c r="X315" i="6"/>
  <c r="L315" i="6"/>
  <c r="W315" i="6"/>
  <c r="K315" i="6"/>
  <c r="V315" i="6"/>
  <c r="J315" i="6"/>
  <c r="U315" i="6"/>
  <c r="I315" i="6"/>
  <c r="T315" i="6"/>
  <c r="E315" i="6"/>
  <c r="S315" i="6"/>
  <c r="R315" i="6"/>
  <c r="Q315" i="6"/>
  <c r="P315" i="6"/>
  <c r="O315" i="6"/>
  <c r="R614" i="6"/>
  <c r="R866" i="6" s="1"/>
  <c r="M614" i="6"/>
  <c r="M866" i="6" s="1"/>
  <c r="X614" i="6"/>
  <c r="X866" i="6" s="1"/>
  <c r="L614" i="6"/>
  <c r="L866" i="6" s="1"/>
  <c r="S614" i="6"/>
  <c r="S866" i="6" s="1"/>
  <c r="W614" i="6"/>
  <c r="W866" i="6" s="1"/>
  <c r="V614" i="6"/>
  <c r="V866" i="6" s="1"/>
  <c r="U614" i="6"/>
  <c r="U866" i="6" s="1"/>
  <c r="T614" i="6"/>
  <c r="T866" i="6" s="1"/>
  <c r="Q614" i="6"/>
  <c r="Q866" i="6" s="1"/>
  <c r="P614" i="6"/>
  <c r="P866" i="6" s="1"/>
  <c r="S339" i="6"/>
  <c r="O614" i="6"/>
  <c r="O866" i="6" s="1"/>
  <c r="K614" i="6"/>
  <c r="K866" i="6" s="1"/>
  <c r="J614" i="6"/>
  <c r="J866" i="6" s="1"/>
  <c r="I614" i="6"/>
  <c r="I866" i="6" s="1"/>
  <c r="E614" i="6"/>
  <c r="E866" i="6" s="1"/>
  <c r="M339" i="6"/>
  <c r="N339" i="6"/>
  <c r="L339" i="6"/>
  <c r="K339" i="6"/>
  <c r="X339" i="6"/>
  <c r="J339" i="6"/>
  <c r="W339" i="6"/>
  <c r="I339" i="6"/>
  <c r="V339" i="6"/>
  <c r="E339" i="6"/>
  <c r="U339" i="6"/>
  <c r="T339" i="6"/>
  <c r="R339" i="6"/>
  <c r="Q339" i="6"/>
  <c r="P339" i="6"/>
  <c r="O339" i="6"/>
  <c r="R638" i="6"/>
  <c r="R890" i="6" s="1"/>
  <c r="X638" i="6"/>
  <c r="X890" i="6" s="1"/>
  <c r="S638" i="6"/>
  <c r="S890" i="6" s="1"/>
  <c r="K638" i="6"/>
  <c r="K890" i="6" s="1"/>
  <c r="J638" i="6"/>
  <c r="J890" i="6" s="1"/>
  <c r="I638" i="6"/>
  <c r="I890" i="6" s="1"/>
  <c r="E638" i="6"/>
  <c r="E890" i="6" s="1"/>
  <c r="W638" i="6"/>
  <c r="W890" i="6" s="1"/>
  <c r="V638" i="6"/>
  <c r="V890" i="6" s="1"/>
  <c r="S363" i="6"/>
  <c r="U638" i="6"/>
  <c r="U890" i="6" s="1"/>
  <c r="Q638" i="6"/>
  <c r="Q890" i="6" s="1"/>
  <c r="O638" i="6"/>
  <c r="O890" i="6" s="1"/>
  <c r="M363" i="6"/>
  <c r="W363" i="6"/>
  <c r="I363" i="6"/>
  <c r="V363" i="6"/>
  <c r="E363" i="6"/>
  <c r="U363" i="6"/>
  <c r="T363" i="6"/>
  <c r="R363" i="6"/>
  <c r="Q363" i="6"/>
  <c r="P363" i="6"/>
  <c r="O363" i="6"/>
  <c r="N363" i="6"/>
  <c r="L363" i="6"/>
  <c r="K363" i="6"/>
  <c r="X363" i="6"/>
  <c r="J363" i="6"/>
  <c r="R662" i="6"/>
  <c r="R914" i="6" s="1"/>
  <c r="M662" i="6"/>
  <c r="M914" i="6" s="1"/>
  <c r="X662" i="6"/>
  <c r="X914" i="6" s="1"/>
  <c r="L662" i="6"/>
  <c r="L914" i="6" s="1"/>
  <c r="S662" i="6"/>
  <c r="S914" i="6" s="1"/>
  <c r="Q662" i="6"/>
  <c r="Q914" i="6" s="1"/>
  <c r="P662" i="6"/>
  <c r="P914" i="6" s="1"/>
  <c r="O662" i="6"/>
  <c r="O914" i="6" s="1"/>
  <c r="N662" i="6"/>
  <c r="N914" i="6" s="1"/>
  <c r="K662" i="6"/>
  <c r="K914" i="6" s="1"/>
  <c r="J662" i="6"/>
  <c r="J914" i="6" s="1"/>
  <c r="S387" i="6"/>
  <c r="I662" i="6"/>
  <c r="I914" i="6" s="1"/>
  <c r="E662" i="6"/>
  <c r="E914" i="6" s="1"/>
  <c r="W662" i="6"/>
  <c r="W914" i="6" s="1"/>
  <c r="V662" i="6"/>
  <c r="V914" i="6" s="1"/>
  <c r="U662" i="6"/>
  <c r="U914" i="6" s="1"/>
  <c r="T662" i="6"/>
  <c r="T914" i="6" s="1"/>
  <c r="M387" i="6"/>
  <c r="R387" i="6"/>
  <c r="Q387" i="6"/>
  <c r="P387" i="6"/>
  <c r="O387" i="6"/>
  <c r="N387" i="6"/>
  <c r="L387" i="6"/>
  <c r="K387" i="6"/>
  <c r="X387" i="6"/>
  <c r="J387" i="6"/>
  <c r="W387" i="6"/>
  <c r="I387" i="6"/>
  <c r="V387" i="6"/>
  <c r="E387" i="6"/>
  <c r="U387" i="6"/>
  <c r="T387" i="6"/>
  <c r="R686" i="6"/>
  <c r="R938" i="6" s="1"/>
  <c r="Q686" i="6"/>
  <c r="Q938" i="6" s="1"/>
  <c r="P686" i="6"/>
  <c r="P938" i="6" s="1"/>
  <c r="M686" i="6"/>
  <c r="M938" i="6" s="1"/>
  <c r="X686" i="6"/>
  <c r="X938" i="6" s="1"/>
  <c r="W686" i="6"/>
  <c r="W938" i="6" s="1"/>
  <c r="K686" i="6"/>
  <c r="K938" i="6" s="1"/>
  <c r="V686" i="6"/>
  <c r="V938" i="6" s="1"/>
  <c r="J686" i="6"/>
  <c r="J938" i="6" s="1"/>
  <c r="S686" i="6"/>
  <c r="S938" i="6" s="1"/>
  <c r="I686" i="6"/>
  <c r="I938" i="6" s="1"/>
  <c r="E686" i="6"/>
  <c r="E938" i="6" s="1"/>
  <c r="S411" i="6"/>
  <c r="U686" i="6"/>
  <c r="U938" i="6" s="1"/>
  <c r="T686" i="6"/>
  <c r="T938" i="6" s="1"/>
  <c r="O686" i="6"/>
  <c r="O938" i="6" s="1"/>
  <c r="M411" i="6"/>
  <c r="N411" i="6"/>
  <c r="N686" i="6" s="1"/>
  <c r="N938" i="6" s="1"/>
  <c r="L411" i="6"/>
  <c r="K411" i="6"/>
  <c r="X411" i="6"/>
  <c r="J411" i="6"/>
  <c r="W411" i="6"/>
  <c r="I411" i="6"/>
  <c r="V411" i="6"/>
  <c r="E411" i="6"/>
  <c r="U411" i="6"/>
  <c r="T411" i="6"/>
  <c r="R411" i="6"/>
  <c r="Q411" i="6"/>
  <c r="P411" i="6"/>
  <c r="O411" i="6"/>
  <c r="R710" i="6"/>
  <c r="R962" i="6" s="1"/>
  <c r="Q710" i="6"/>
  <c r="Q962" i="6" s="1"/>
  <c r="P710" i="6"/>
  <c r="P962" i="6" s="1"/>
  <c r="M710" i="6"/>
  <c r="M962" i="6" s="1"/>
  <c r="X710" i="6"/>
  <c r="X962" i="6" s="1"/>
  <c r="L710" i="6"/>
  <c r="L962" i="6" s="1"/>
  <c r="W710" i="6"/>
  <c r="W962" i="6" s="1"/>
  <c r="K710" i="6"/>
  <c r="K962" i="6" s="1"/>
  <c r="V710" i="6"/>
  <c r="V962" i="6" s="1"/>
  <c r="J710" i="6"/>
  <c r="J962" i="6" s="1"/>
  <c r="S710" i="6"/>
  <c r="S962" i="6" s="1"/>
  <c r="X435" i="6"/>
  <c r="L435" i="6"/>
  <c r="U710" i="6"/>
  <c r="U962" i="6" s="1"/>
  <c r="T710" i="6"/>
  <c r="T962" i="6" s="1"/>
  <c r="S435" i="6"/>
  <c r="O710" i="6"/>
  <c r="O962" i="6" s="1"/>
  <c r="R435" i="6"/>
  <c r="N710" i="6"/>
  <c r="N962" i="6" s="1"/>
  <c r="I710" i="6"/>
  <c r="I962" i="6" s="1"/>
  <c r="E710" i="6"/>
  <c r="E962" i="6" s="1"/>
  <c r="M435" i="6"/>
  <c r="U435" i="6"/>
  <c r="T435" i="6"/>
  <c r="Q435" i="6"/>
  <c r="P435" i="6"/>
  <c r="O435" i="6"/>
  <c r="N435" i="6"/>
  <c r="K435" i="6"/>
  <c r="J435" i="6"/>
  <c r="I435" i="6"/>
  <c r="E435" i="6"/>
  <c r="W435" i="6"/>
  <c r="V435" i="6"/>
  <c r="R734" i="6"/>
  <c r="R986" i="6" s="1"/>
  <c r="Q734" i="6"/>
  <c r="Q986" i="6" s="1"/>
  <c r="P734" i="6"/>
  <c r="P986" i="6" s="1"/>
  <c r="O734" i="6"/>
  <c r="O986" i="6" s="1"/>
  <c r="N734" i="6"/>
  <c r="N986" i="6" s="1"/>
  <c r="M734" i="6"/>
  <c r="M986" i="6" s="1"/>
  <c r="X734" i="6"/>
  <c r="X986" i="6" s="1"/>
  <c r="L734" i="6"/>
  <c r="L986" i="6" s="1"/>
  <c r="W734" i="6"/>
  <c r="W986" i="6" s="1"/>
  <c r="K734" i="6"/>
  <c r="K986" i="6" s="1"/>
  <c r="V734" i="6"/>
  <c r="V986" i="6" s="1"/>
  <c r="J734" i="6"/>
  <c r="J986" i="6" s="1"/>
  <c r="U734" i="6"/>
  <c r="U986" i="6" s="1"/>
  <c r="I734" i="6"/>
  <c r="I986" i="6" s="1"/>
  <c r="T734" i="6"/>
  <c r="T986" i="6" s="1"/>
  <c r="E734" i="6"/>
  <c r="E986" i="6" s="1"/>
  <c r="S734" i="6"/>
  <c r="S986" i="6" s="1"/>
  <c r="X459" i="6"/>
  <c r="L459" i="6"/>
  <c r="S459" i="6"/>
  <c r="R459" i="6"/>
  <c r="M459" i="6"/>
  <c r="I459" i="6"/>
  <c r="E459" i="6"/>
  <c r="W459" i="6"/>
  <c r="V459" i="6"/>
  <c r="U459" i="6"/>
  <c r="T459" i="6"/>
  <c r="Q459" i="6"/>
  <c r="P459" i="6"/>
  <c r="O459" i="6"/>
  <c r="N459" i="6"/>
  <c r="K459" i="6"/>
  <c r="J459" i="6"/>
  <c r="R758" i="6"/>
  <c r="R1010" i="6" s="1"/>
  <c r="Q758" i="6"/>
  <c r="Q1010" i="6" s="1"/>
  <c r="P758" i="6"/>
  <c r="P1010" i="6" s="1"/>
  <c r="O758" i="6"/>
  <c r="O1010" i="6" s="1"/>
  <c r="N758" i="6"/>
  <c r="N1010" i="6" s="1"/>
  <c r="M758" i="6"/>
  <c r="M1010" i="6" s="1"/>
  <c r="X758" i="6"/>
  <c r="X1010" i="6" s="1"/>
  <c r="L758" i="6"/>
  <c r="L1010" i="6" s="1"/>
  <c r="W758" i="6"/>
  <c r="W1010" i="6" s="1"/>
  <c r="K758" i="6"/>
  <c r="K1010" i="6" s="1"/>
  <c r="V758" i="6"/>
  <c r="V1010" i="6" s="1"/>
  <c r="J758" i="6"/>
  <c r="J1010" i="6" s="1"/>
  <c r="U758" i="6"/>
  <c r="U1010" i="6" s="1"/>
  <c r="I758" i="6"/>
  <c r="I1010" i="6" s="1"/>
  <c r="T758" i="6"/>
  <c r="T1010" i="6" s="1"/>
  <c r="E758" i="6"/>
  <c r="E1010" i="6" s="1"/>
  <c r="S758" i="6"/>
  <c r="S1010" i="6" s="1"/>
  <c r="X483" i="6"/>
  <c r="L483" i="6"/>
  <c r="W483" i="6"/>
  <c r="K483" i="6"/>
  <c r="V483" i="6"/>
  <c r="J483" i="6"/>
  <c r="T483" i="6"/>
  <c r="S483" i="6"/>
  <c r="R483" i="6"/>
  <c r="Q483" i="6"/>
  <c r="P483" i="6"/>
  <c r="N483" i="6"/>
  <c r="M483" i="6"/>
  <c r="U483" i="6"/>
  <c r="O483" i="6"/>
  <c r="I483" i="6"/>
  <c r="E483" i="6"/>
  <c r="N552" i="6"/>
  <c r="N804" i="6" s="1"/>
  <c r="M552" i="6"/>
  <c r="M804" i="6" s="1"/>
  <c r="X552" i="6"/>
  <c r="X804" i="6" s="1"/>
  <c r="L552" i="6"/>
  <c r="L804" i="6" s="1"/>
  <c r="W552" i="6"/>
  <c r="W804" i="6" s="1"/>
  <c r="K552" i="6"/>
  <c r="K804" i="6" s="1"/>
  <c r="V552" i="6"/>
  <c r="V804" i="6" s="1"/>
  <c r="J552" i="6"/>
  <c r="J804" i="6" s="1"/>
  <c r="U552" i="6"/>
  <c r="U804" i="6" s="1"/>
  <c r="I552" i="6"/>
  <c r="I804" i="6" s="1"/>
  <c r="T552" i="6"/>
  <c r="T804" i="6" s="1"/>
  <c r="E552" i="6"/>
  <c r="E804" i="6" s="1"/>
  <c r="S552" i="6"/>
  <c r="S804" i="6" s="1"/>
  <c r="R552" i="6"/>
  <c r="R804" i="6" s="1"/>
  <c r="Q552" i="6"/>
  <c r="Q804" i="6" s="1"/>
  <c r="P552" i="6"/>
  <c r="P804" i="6" s="1"/>
  <c r="O552" i="6"/>
  <c r="O804" i="6" s="1"/>
  <c r="X277" i="6"/>
  <c r="L277" i="6"/>
  <c r="W277" i="6"/>
  <c r="K277" i="6"/>
  <c r="V277" i="6"/>
  <c r="J277" i="6"/>
  <c r="U277" i="6"/>
  <c r="I277" i="6"/>
  <c r="T277" i="6"/>
  <c r="E277" i="6"/>
  <c r="S277" i="6"/>
  <c r="R277" i="6"/>
  <c r="Q277" i="6"/>
  <c r="P277" i="6"/>
  <c r="O277" i="6"/>
  <c r="N277" i="6"/>
  <c r="M277" i="6"/>
  <c r="N576" i="6"/>
  <c r="N828" i="6" s="1"/>
  <c r="M576" i="6"/>
  <c r="M828" i="6" s="1"/>
  <c r="X576" i="6"/>
  <c r="X828" i="6" s="1"/>
  <c r="L576" i="6"/>
  <c r="L828" i="6" s="1"/>
  <c r="W576" i="6"/>
  <c r="W828" i="6" s="1"/>
  <c r="K576" i="6"/>
  <c r="K828" i="6" s="1"/>
  <c r="V576" i="6"/>
  <c r="V828" i="6" s="1"/>
  <c r="J576" i="6"/>
  <c r="J828" i="6" s="1"/>
  <c r="U576" i="6"/>
  <c r="U828" i="6" s="1"/>
  <c r="I576" i="6"/>
  <c r="I828" i="6" s="1"/>
  <c r="T576" i="6"/>
  <c r="T828" i="6" s="1"/>
  <c r="E576" i="6"/>
  <c r="E828" i="6" s="1"/>
  <c r="S576" i="6"/>
  <c r="S828" i="6" s="1"/>
  <c r="R576" i="6"/>
  <c r="R828" i="6" s="1"/>
  <c r="Q576" i="6"/>
  <c r="Q828" i="6" s="1"/>
  <c r="P576" i="6"/>
  <c r="P828" i="6" s="1"/>
  <c r="O576" i="6"/>
  <c r="O828" i="6" s="1"/>
  <c r="X301" i="6"/>
  <c r="L301" i="6"/>
  <c r="W301" i="6"/>
  <c r="K301" i="6"/>
  <c r="V301" i="6"/>
  <c r="J301" i="6"/>
  <c r="U301" i="6"/>
  <c r="I301" i="6"/>
  <c r="T301" i="6"/>
  <c r="E301" i="6"/>
  <c r="S301" i="6"/>
  <c r="R301" i="6"/>
  <c r="Q301" i="6"/>
  <c r="P301" i="6"/>
  <c r="O301" i="6"/>
  <c r="N301" i="6"/>
  <c r="M301" i="6"/>
  <c r="W600" i="6"/>
  <c r="W852" i="6" s="1"/>
  <c r="K600" i="6"/>
  <c r="K852" i="6" s="1"/>
  <c r="Q600" i="6"/>
  <c r="Q852" i="6" s="1"/>
  <c r="M600" i="6"/>
  <c r="M852" i="6" s="1"/>
  <c r="L600" i="6"/>
  <c r="L852" i="6" s="1"/>
  <c r="J600" i="6"/>
  <c r="J852" i="6" s="1"/>
  <c r="X600" i="6"/>
  <c r="X852" i="6" s="1"/>
  <c r="I600" i="6"/>
  <c r="I852" i="6" s="1"/>
  <c r="V600" i="6"/>
  <c r="V852" i="6" s="1"/>
  <c r="E600" i="6"/>
  <c r="E852" i="6" s="1"/>
  <c r="U600" i="6"/>
  <c r="U852" i="6" s="1"/>
  <c r="T600" i="6"/>
  <c r="T852" i="6" s="1"/>
  <c r="S600" i="6"/>
  <c r="S852" i="6" s="1"/>
  <c r="R600" i="6"/>
  <c r="R852" i="6" s="1"/>
  <c r="P600" i="6"/>
  <c r="P852" i="6" s="1"/>
  <c r="O600" i="6"/>
  <c r="O852" i="6" s="1"/>
  <c r="N600" i="6"/>
  <c r="N852" i="6" s="1"/>
  <c r="X325" i="6"/>
  <c r="L325" i="6"/>
  <c r="W325" i="6"/>
  <c r="K325" i="6"/>
  <c r="V325" i="6"/>
  <c r="J325" i="6"/>
  <c r="U325" i="6"/>
  <c r="I325" i="6"/>
  <c r="T325" i="6"/>
  <c r="E325" i="6"/>
  <c r="S325" i="6"/>
  <c r="R325" i="6"/>
  <c r="Q325" i="6"/>
  <c r="P325" i="6"/>
  <c r="O325" i="6"/>
  <c r="N325" i="6"/>
  <c r="M325" i="6"/>
  <c r="P624" i="6"/>
  <c r="P876" i="6" s="1"/>
  <c r="W624" i="6"/>
  <c r="W876" i="6" s="1"/>
  <c r="K624" i="6"/>
  <c r="K876" i="6" s="1"/>
  <c r="V624" i="6"/>
  <c r="V876" i="6" s="1"/>
  <c r="J624" i="6"/>
  <c r="J876" i="6" s="1"/>
  <c r="Q624" i="6"/>
  <c r="Q876" i="6" s="1"/>
  <c r="O624" i="6"/>
  <c r="O876" i="6" s="1"/>
  <c r="N624" i="6"/>
  <c r="N876" i="6" s="1"/>
  <c r="M624" i="6"/>
  <c r="M876" i="6" s="1"/>
  <c r="L624" i="6"/>
  <c r="L876" i="6" s="1"/>
  <c r="I624" i="6"/>
  <c r="I876" i="6" s="1"/>
  <c r="E624" i="6"/>
  <c r="E876" i="6" s="1"/>
  <c r="Q349" i="6"/>
  <c r="X624" i="6"/>
  <c r="X876" i="6" s="1"/>
  <c r="U624" i="6"/>
  <c r="U876" i="6" s="1"/>
  <c r="T624" i="6"/>
  <c r="T876" i="6" s="1"/>
  <c r="S624" i="6"/>
  <c r="S876" i="6" s="1"/>
  <c r="R624" i="6"/>
  <c r="R876" i="6" s="1"/>
  <c r="W349" i="6"/>
  <c r="K349" i="6"/>
  <c r="P349" i="6"/>
  <c r="O349" i="6"/>
  <c r="N349" i="6"/>
  <c r="M349" i="6"/>
  <c r="L349" i="6"/>
  <c r="J349" i="6"/>
  <c r="X349" i="6"/>
  <c r="I349" i="6"/>
  <c r="V349" i="6"/>
  <c r="E349" i="6"/>
  <c r="U349" i="6"/>
  <c r="T349" i="6"/>
  <c r="S349" i="6"/>
  <c r="R349" i="6"/>
  <c r="P648" i="6"/>
  <c r="P900" i="6" s="1"/>
  <c r="W648" i="6"/>
  <c r="W900" i="6" s="1"/>
  <c r="K648" i="6"/>
  <c r="K900" i="6" s="1"/>
  <c r="V648" i="6"/>
  <c r="V900" i="6" s="1"/>
  <c r="J648" i="6"/>
  <c r="J900" i="6" s="1"/>
  <c r="Q648" i="6"/>
  <c r="Q900" i="6" s="1"/>
  <c r="U648" i="6"/>
  <c r="U900" i="6" s="1"/>
  <c r="T648" i="6"/>
  <c r="T900" i="6" s="1"/>
  <c r="R648" i="6"/>
  <c r="R900" i="6" s="1"/>
  <c r="O648" i="6"/>
  <c r="O900" i="6" s="1"/>
  <c r="N648" i="6"/>
  <c r="N900" i="6" s="1"/>
  <c r="Q373" i="6"/>
  <c r="M648" i="6"/>
  <c r="M900" i="6" s="1"/>
  <c r="L648" i="6"/>
  <c r="L900" i="6" s="1"/>
  <c r="I648" i="6"/>
  <c r="I900" i="6" s="1"/>
  <c r="E648" i="6"/>
  <c r="E900" i="6" s="1"/>
  <c r="X648" i="6"/>
  <c r="X900" i="6" s="1"/>
  <c r="W373" i="6"/>
  <c r="K373" i="6"/>
  <c r="L373" i="6"/>
  <c r="J373" i="6"/>
  <c r="X373" i="6"/>
  <c r="I373" i="6"/>
  <c r="V373" i="6"/>
  <c r="E373" i="6"/>
  <c r="U373" i="6"/>
  <c r="T373" i="6"/>
  <c r="S373" i="6"/>
  <c r="R373" i="6"/>
  <c r="P373" i="6"/>
  <c r="O373" i="6"/>
  <c r="N373" i="6"/>
  <c r="M373" i="6"/>
  <c r="P672" i="6"/>
  <c r="P924" i="6" s="1"/>
  <c r="W672" i="6"/>
  <c r="W924" i="6" s="1"/>
  <c r="K672" i="6"/>
  <c r="K924" i="6" s="1"/>
  <c r="V672" i="6"/>
  <c r="V924" i="6" s="1"/>
  <c r="J672" i="6"/>
  <c r="J924" i="6" s="1"/>
  <c r="Q672" i="6"/>
  <c r="Q924" i="6" s="1"/>
  <c r="I672" i="6"/>
  <c r="I924" i="6" s="1"/>
  <c r="E672" i="6"/>
  <c r="E924" i="6" s="1"/>
  <c r="X672" i="6"/>
  <c r="X924" i="6" s="1"/>
  <c r="U672" i="6"/>
  <c r="U924" i="6" s="1"/>
  <c r="T672" i="6"/>
  <c r="T924" i="6" s="1"/>
  <c r="Q397" i="6"/>
  <c r="S672" i="6"/>
  <c r="S924" i="6" s="1"/>
  <c r="R672" i="6"/>
  <c r="R924" i="6" s="1"/>
  <c r="O672" i="6"/>
  <c r="O924" i="6" s="1"/>
  <c r="N672" i="6"/>
  <c r="N924" i="6" s="1"/>
  <c r="M672" i="6"/>
  <c r="M924" i="6" s="1"/>
  <c r="L672" i="6"/>
  <c r="L924" i="6" s="1"/>
  <c r="W397" i="6"/>
  <c r="K397" i="6"/>
  <c r="U397" i="6"/>
  <c r="T397" i="6"/>
  <c r="S397" i="6"/>
  <c r="R397" i="6"/>
  <c r="P397" i="6"/>
  <c r="O397" i="6"/>
  <c r="N397" i="6"/>
  <c r="M397" i="6"/>
  <c r="L397" i="6"/>
  <c r="J397" i="6"/>
  <c r="X397" i="6"/>
  <c r="I397" i="6"/>
  <c r="V397" i="6"/>
  <c r="E397" i="6"/>
  <c r="P696" i="6"/>
  <c r="P948" i="6" s="1"/>
  <c r="O696" i="6"/>
  <c r="O948" i="6" s="1"/>
  <c r="N696" i="6"/>
  <c r="N948" i="6" s="1"/>
  <c r="W696" i="6"/>
  <c r="W948" i="6" s="1"/>
  <c r="K696" i="6"/>
  <c r="K948" i="6" s="1"/>
  <c r="V696" i="6"/>
  <c r="V948" i="6" s="1"/>
  <c r="J696" i="6"/>
  <c r="J948" i="6" s="1"/>
  <c r="U696" i="6"/>
  <c r="U948" i="6" s="1"/>
  <c r="I696" i="6"/>
  <c r="I948" i="6" s="1"/>
  <c r="T696" i="6"/>
  <c r="T948" i="6" s="1"/>
  <c r="E696" i="6"/>
  <c r="E948" i="6" s="1"/>
  <c r="Q696" i="6"/>
  <c r="Q948" i="6" s="1"/>
  <c r="S696" i="6"/>
  <c r="S948" i="6" s="1"/>
  <c r="V421" i="6"/>
  <c r="J421" i="6"/>
  <c r="R696" i="6"/>
  <c r="R948" i="6" s="1"/>
  <c r="M696" i="6"/>
  <c r="M948" i="6" s="1"/>
  <c r="L696" i="6"/>
  <c r="L948" i="6" s="1"/>
  <c r="Q421" i="6"/>
  <c r="P421" i="6"/>
  <c r="X696" i="6"/>
  <c r="X948" i="6" s="1"/>
  <c r="W421" i="6"/>
  <c r="K421" i="6"/>
  <c r="X421" i="6"/>
  <c r="U421" i="6"/>
  <c r="T421" i="6"/>
  <c r="S421" i="6"/>
  <c r="R421" i="6"/>
  <c r="O421" i="6"/>
  <c r="N421" i="6"/>
  <c r="M421" i="6"/>
  <c r="L421" i="6"/>
  <c r="I421" i="6"/>
  <c r="E421" i="6"/>
  <c r="P744" i="6"/>
  <c r="P996" i="6" s="1"/>
  <c r="M744" i="6"/>
  <c r="M996" i="6" s="1"/>
  <c r="X744" i="6"/>
  <c r="X996" i="6" s="1"/>
  <c r="L744" i="6"/>
  <c r="L996" i="6" s="1"/>
  <c r="W744" i="6"/>
  <c r="W996" i="6" s="1"/>
  <c r="K744" i="6"/>
  <c r="K996" i="6" s="1"/>
  <c r="V744" i="6"/>
  <c r="V996" i="6" s="1"/>
  <c r="J744" i="6"/>
  <c r="J996" i="6" s="1"/>
  <c r="U744" i="6"/>
  <c r="U996" i="6" s="1"/>
  <c r="I744" i="6"/>
  <c r="I996" i="6" s="1"/>
  <c r="E744" i="6"/>
  <c r="E996" i="6" s="1"/>
  <c r="R744" i="6"/>
  <c r="R996" i="6" s="1"/>
  <c r="Q744" i="6"/>
  <c r="Q996" i="6" s="1"/>
  <c r="V469" i="6"/>
  <c r="J469" i="6"/>
  <c r="T469" i="6"/>
  <c r="E469" i="6"/>
  <c r="Q469" i="6"/>
  <c r="P469" i="6"/>
  <c r="N469" i="6"/>
  <c r="W469" i="6"/>
  <c r="K469" i="6"/>
  <c r="X469" i="6"/>
  <c r="U469" i="6"/>
  <c r="S469" i="6"/>
  <c r="R469" i="6"/>
  <c r="O469" i="6"/>
  <c r="M469" i="6"/>
  <c r="L469" i="6"/>
  <c r="I469" i="6"/>
  <c r="S768" i="6"/>
  <c r="S1020" i="6" s="1"/>
  <c r="M768" i="6"/>
  <c r="M1020" i="6" s="1"/>
  <c r="R768" i="6"/>
  <c r="R1020" i="6" s="1"/>
  <c r="Q768" i="6"/>
  <c r="Q1020" i="6" s="1"/>
  <c r="P768" i="6"/>
  <c r="P1020" i="6" s="1"/>
  <c r="O768" i="6"/>
  <c r="O1020" i="6" s="1"/>
  <c r="N768" i="6"/>
  <c r="N1020" i="6" s="1"/>
  <c r="L768" i="6"/>
  <c r="L1020" i="6" s="1"/>
  <c r="K768" i="6"/>
  <c r="K1020" i="6" s="1"/>
  <c r="X768" i="6"/>
  <c r="X1020" i="6" s="1"/>
  <c r="J768" i="6"/>
  <c r="J1020" i="6" s="1"/>
  <c r="W768" i="6"/>
  <c r="W1020" i="6" s="1"/>
  <c r="I768" i="6"/>
  <c r="I1020" i="6" s="1"/>
  <c r="V768" i="6"/>
  <c r="V1020" i="6" s="1"/>
  <c r="E768" i="6"/>
  <c r="E1020" i="6" s="1"/>
  <c r="U768" i="6"/>
  <c r="U1020" i="6" s="1"/>
  <c r="T768" i="6"/>
  <c r="T1020" i="6" s="1"/>
  <c r="V493" i="6"/>
  <c r="J493" i="6"/>
  <c r="U493" i="6"/>
  <c r="I493" i="6"/>
  <c r="T493" i="6"/>
  <c r="E493" i="6"/>
  <c r="S493" i="6"/>
  <c r="R493" i="6"/>
  <c r="Q493" i="6"/>
  <c r="P493" i="6"/>
  <c r="O493" i="6"/>
  <c r="N493" i="6"/>
  <c r="M493" i="6"/>
  <c r="X493" i="6"/>
  <c r="L493" i="6"/>
  <c r="W493" i="6"/>
  <c r="K493" i="6"/>
  <c r="P720" i="6"/>
  <c r="P972" i="6" s="1"/>
  <c r="O720" i="6"/>
  <c r="O972" i="6" s="1"/>
  <c r="N720" i="6"/>
  <c r="N972" i="6" s="1"/>
  <c r="M720" i="6"/>
  <c r="M972" i="6" s="1"/>
  <c r="X720" i="6"/>
  <c r="X972" i="6" s="1"/>
  <c r="L720" i="6"/>
  <c r="L972" i="6" s="1"/>
  <c r="W720" i="6"/>
  <c r="W972" i="6" s="1"/>
  <c r="K720" i="6"/>
  <c r="K972" i="6" s="1"/>
  <c r="V720" i="6"/>
  <c r="V972" i="6" s="1"/>
  <c r="J720" i="6"/>
  <c r="J972" i="6" s="1"/>
  <c r="U720" i="6"/>
  <c r="U972" i="6" s="1"/>
  <c r="I720" i="6"/>
  <c r="I972" i="6" s="1"/>
  <c r="T720" i="6"/>
  <c r="T972" i="6" s="1"/>
  <c r="E720" i="6"/>
  <c r="E972" i="6" s="1"/>
  <c r="S720" i="6"/>
  <c r="S972" i="6" s="1"/>
  <c r="R720" i="6"/>
  <c r="R972" i="6" s="1"/>
  <c r="Q720" i="6"/>
  <c r="Q972" i="6" s="1"/>
  <c r="V445" i="6"/>
  <c r="J445" i="6"/>
  <c r="Q445" i="6"/>
  <c r="P445" i="6"/>
  <c r="W445" i="6"/>
  <c r="K445" i="6"/>
  <c r="M445" i="6"/>
  <c r="L445" i="6"/>
  <c r="I445" i="6"/>
  <c r="E445" i="6"/>
  <c r="X445" i="6"/>
  <c r="U445" i="6"/>
  <c r="T445" i="6"/>
  <c r="S445" i="6"/>
  <c r="R445" i="6"/>
  <c r="O445" i="6"/>
  <c r="N445" i="6"/>
  <c r="X538" i="6"/>
  <c r="X790" i="6" s="1"/>
  <c r="L538" i="6"/>
  <c r="L790" i="6" s="1"/>
  <c r="W538" i="6"/>
  <c r="W790" i="6" s="1"/>
  <c r="K538" i="6"/>
  <c r="K790" i="6" s="1"/>
  <c r="V538" i="6"/>
  <c r="V790" i="6" s="1"/>
  <c r="J538" i="6"/>
  <c r="J790" i="6" s="1"/>
  <c r="U538" i="6"/>
  <c r="U790" i="6" s="1"/>
  <c r="I538" i="6"/>
  <c r="I790" i="6" s="1"/>
  <c r="T538" i="6"/>
  <c r="T790" i="6" s="1"/>
  <c r="E538" i="6"/>
  <c r="E790" i="6" s="1"/>
  <c r="S538" i="6"/>
  <c r="S790" i="6" s="1"/>
  <c r="R538" i="6"/>
  <c r="R790" i="6" s="1"/>
  <c r="Q538" i="6"/>
  <c r="Q790" i="6" s="1"/>
  <c r="P538" i="6"/>
  <c r="P790" i="6" s="1"/>
  <c r="O538" i="6"/>
  <c r="O790" i="6" s="1"/>
  <c r="N538" i="6"/>
  <c r="N790" i="6" s="1"/>
  <c r="M538" i="6"/>
  <c r="M790" i="6" s="1"/>
  <c r="V263" i="6"/>
  <c r="J263" i="6"/>
  <c r="U263" i="6"/>
  <c r="I263" i="6"/>
  <c r="T263" i="6"/>
  <c r="E263" i="6"/>
  <c r="S263" i="6"/>
  <c r="R263" i="6"/>
  <c r="Q263" i="6"/>
  <c r="P263" i="6"/>
  <c r="O263" i="6"/>
  <c r="N263" i="6"/>
  <c r="M263" i="6"/>
  <c r="X263" i="6"/>
  <c r="L263" i="6"/>
  <c r="W263" i="6"/>
  <c r="K263" i="6"/>
  <c r="X562" i="6"/>
  <c r="X814" i="6" s="1"/>
  <c r="L562" i="6"/>
  <c r="L814" i="6" s="1"/>
  <c r="W562" i="6"/>
  <c r="W814" i="6" s="1"/>
  <c r="K562" i="6"/>
  <c r="K814" i="6" s="1"/>
  <c r="V562" i="6"/>
  <c r="V814" i="6" s="1"/>
  <c r="J562" i="6"/>
  <c r="J814" i="6" s="1"/>
  <c r="U562" i="6"/>
  <c r="U814" i="6" s="1"/>
  <c r="I562" i="6"/>
  <c r="I814" i="6" s="1"/>
  <c r="T562" i="6"/>
  <c r="T814" i="6" s="1"/>
  <c r="E562" i="6"/>
  <c r="E814" i="6" s="1"/>
  <c r="S562" i="6"/>
  <c r="S814" i="6" s="1"/>
  <c r="R562" i="6"/>
  <c r="R814" i="6" s="1"/>
  <c r="Q562" i="6"/>
  <c r="Q814" i="6" s="1"/>
  <c r="P562" i="6"/>
  <c r="P814" i="6" s="1"/>
  <c r="O562" i="6"/>
  <c r="O814" i="6" s="1"/>
  <c r="N562" i="6"/>
  <c r="N814" i="6" s="1"/>
  <c r="M562" i="6"/>
  <c r="M814" i="6" s="1"/>
  <c r="V287" i="6"/>
  <c r="J287" i="6"/>
  <c r="U287" i="6"/>
  <c r="I287" i="6"/>
  <c r="T287" i="6"/>
  <c r="E287" i="6"/>
  <c r="S287" i="6"/>
  <c r="R287" i="6"/>
  <c r="Q287" i="6"/>
  <c r="P287" i="6"/>
  <c r="O287" i="6"/>
  <c r="N287" i="6"/>
  <c r="M287" i="6"/>
  <c r="X287" i="6"/>
  <c r="L287" i="6"/>
  <c r="W287" i="6"/>
  <c r="K287" i="6"/>
  <c r="U586" i="6"/>
  <c r="U838" i="6" s="1"/>
  <c r="I586" i="6"/>
  <c r="I838" i="6" s="1"/>
  <c r="O586" i="6"/>
  <c r="O838" i="6" s="1"/>
  <c r="T586" i="6"/>
  <c r="T838" i="6" s="1"/>
  <c r="S586" i="6"/>
  <c r="S838" i="6" s="1"/>
  <c r="R586" i="6"/>
  <c r="R838" i="6" s="1"/>
  <c r="Q586" i="6"/>
  <c r="Q838" i="6" s="1"/>
  <c r="P586" i="6"/>
  <c r="P838" i="6" s="1"/>
  <c r="N586" i="6"/>
  <c r="N838" i="6" s="1"/>
  <c r="M586" i="6"/>
  <c r="M838" i="6" s="1"/>
  <c r="L586" i="6"/>
  <c r="L838" i="6" s="1"/>
  <c r="K586" i="6"/>
  <c r="K838" i="6" s="1"/>
  <c r="X586" i="6"/>
  <c r="X838" i="6" s="1"/>
  <c r="J586" i="6"/>
  <c r="J838" i="6" s="1"/>
  <c r="W586" i="6"/>
  <c r="W838" i="6" s="1"/>
  <c r="E586" i="6"/>
  <c r="E838" i="6" s="1"/>
  <c r="V586" i="6"/>
  <c r="V838" i="6" s="1"/>
  <c r="V311" i="6"/>
  <c r="J311" i="6"/>
  <c r="U311" i="6"/>
  <c r="I311" i="6"/>
  <c r="T311" i="6"/>
  <c r="E311" i="6"/>
  <c r="S311" i="6"/>
  <c r="R311" i="6"/>
  <c r="Q311" i="6"/>
  <c r="P311" i="6"/>
  <c r="O311" i="6"/>
  <c r="N311" i="6"/>
  <c r="M311" i="6"/>
  <c r="X311" i="6"/>
  <c r="L311" i="6"/>
  <c r="W311" i="6"/>
  <c r="K311" i="6"/>
  <c r="N610" i="6"/>
  <c r="N862" i="6" s="1"/>
  <c r="U610" i="6"/>
  <c r="U862" i="6" s="1"/>
  <c r="I610" i="6"/>
  <c r="I862" i="6" s="1"/>
  <c r="T610" i="6"/>
  <c r="T862" i="6" s="1"/>
  <c r="E610" i="6"/>
  <c r="E862" i="6" s="1"/>
  <c r="O610" i="6"/>
  <c r="O862" i="6" s="1"/>
  <c r="S610" i="6"/>
  <c r="S862" i="6" s="1"/>
  <c r="R610" i="6"/>
  <c r="R862" i="6" s="1"/>
  <c r="Q610" i="6"/>
  <c r="Q862" i="6" s="1"/>
  <c r="P610" i="6"/>
  <c r="P862" i="6" s="1"/>
  <c r="M610" i="6"/>
  <c r="M862" i="6" s="1"/>
  <c r="L610" i="6"/>
  <c r="L862" i="6" s="1"/>
  <c r="O335" i="6"/>
  <c r="K610" i="6"/>
  <c r="K862" i="6" s="1"/>
  <c r="J610" i="6"/>
  <c r="J862" i="6" s="1"/>
  <c r="X610" i="6"/>
  <c r="X862" i="6" s="1"/>
  <c r="W610" i="6"/>
  <c r="W862" i="6" s="1"/>
  <c r="V610" i="6"/>
  <c r="V862" i="6" s="1"/>
  <c r="U335" i="6"/>
  <c r="X335" i="6"/>
  <c r="J335" i="6"/>
  <c r="W335" i="6"/>
  <c r="I335" i="6"/>
  <c r="V335" i="6"/>
  <c r="E335" i="6"/>
  <c r="T335" i="6"/>
  <c r="S335" i="6"/>
  <c r="R335" i="6"/>
  <c r="Q335" i="6"/>
  <c r="P335" i="6"/>
  <c r="N335" i="6"/>
  <c r="M335" i="6"/>
  <c r="L335" i="6"/>
  <c r="K335" i="6"/>
  <c r="N634" i="6"/>
  <c r="N886" i="6" s="1"/>
  <c r="U634" i="6"/>
  <c r="U886" i="6" s="1"/>
  <c r="I634" i="6"/>
  <c r="I886" i="6" s="1"/>
  <c r="T634" i="6"/>
  <c r="T886" i="6" s="1"/>
  <c r="E634" i="6"/>
  <c r="E886" i="6" s="1"/>
  <c r="O634" i="6"/>
  <c r="O886" i="6" s="1"/>
  <c r="X634" i="6"/>
  <c r="X886" i="6" s="1"/>
  <c r="W634" i="6"/>
  <c r="W886" i="6" s="1"/>
  <c r="V634" i="6"/>
  <c r="V886" i="6" s="1"/>
  <c r="S634" i="6"/>
  <c r="S886" i="6" s="1"/>
  <c r="R634" i="6"/>
  <c r="R886" i="6" s="1"/>
  <c r="O359" i="6"/>
  <c r="Q634" i="6"/>
  <c r="Q886" i="6" s="1"/>
  <c r="P634" i="6"/>
  <c r="P886" i="6" s="1"/>
  <c r="M634" i="6"/>
  <c r="M886" i="6" s="1"/>
  <c r="L634" i="6"/>
  <c r="L886" i="6" s="1"/>
  <c r="K634" i="6"/>
  <c r="K886" i="6" s="1"/>
  <c r="J634" i="6"/>
  <c r="J886" i="6" s="1"/>
  <c r="U359" i="6"/>
  <c r="I359" i="6"/>
  <c r="S359" i="6"/>
  <c r="R359" i="6"/>
  <c r="Q359" i="6"/>
  <c r="P359" i="6"/>
  <c r="N359" i="6"/>
  <c r="M359" i="6"/>
  <c r="L359" i="6"/>
  <c r="K359" i="6"/>
  <c r="X359" i="6"/>
  <c r="J359" i="6"/>
  <c r="W359" i="6"/>
  <c r="E359" i="6"/>
  <c r="V359" i="6"/>
  <c r="T359" i="6"/>
  <c r="N658" i="6"/>
  <c r="N910" i="6" s="1"/>
  <c r="U658" i="6"/>
  <c r="U910" i="6" s="1"/>
  <c r="I658" i="6"/>
  <c r="I910" i="6" s="1"/>
  <c r="T658" i="6"/>
  <c r="T910" i="6" s="1"/>
  <c r="E658" i="6"/>
  <c r="E910" i="6" s="1"/>
  <c r="O658" i="6"/>
  <c r="O910" i="6" s="1"/>
  <c r="M658" i="6"/>
  <c r="M910" i="6" s="1"/>
  <c r="L658" i="6"/>
  <c r="L910" i="6" s="1"/>
  <c r="K658" i="6"/>
  <c r="K910" i="6" s="1"/>
  <c r="J658" i="6"/>
  <c r="J910" i="6" s="1"/>
  <c r="X658" i="6"/>
  <c r="X910" i="6" s="1"/>
  <c r="O383" i="6"/>
  <c r="W658" i="6"/>
  <c r="W910" i="6" s="1"/>
  <c r="V658" i="6"/>
  <c r="V910" i="6" s="1"/>
  <c r="S658" i="6"/>
  <c r="S910" i="6" s="1"/>
  <c r="R658" i="6"/>
  <c r="R910" i="6" s="1"/>
  <c r="Q658" i="6"/>
  <c r="Q910" i="6" s="1"/>
  <c r="P658" i="6"/>
  <c r="P910" i="6" s="1"/>
  <c r="U383" i="6"/>
  <c r="I383" i="6"/>
  <c r="N383" i="6"/>
  <c r="M383" i="6"/>
  <c r="L383" i="6"/>
  <c r="K383" i="6"/>
  <c r="X383" i="6"/>
  <c r="J383" i="6"/>
  <c r="W383" i="6"/>
  <c r="E383" i="6"/>
  <c r="V383" i="6"/>
  <c r="T383" i="6"/>
  <c r="S383" i="6"/>
  <c r="R383" i="6"/>
  <c r="Q383" i="6"/>
  <c r="P383" i="6"/>
  <c r="N682" i="6"/>
  <c r="N934" i="6" s="1"/>
  <c r="M682" i="6"/>
  <c r="M934" i="6" s="1"/>
  <c r="X682" i="6"/>
  <c r="X934" i="6" s="1"/>
  <c r="U682" i="6"/>
  <c r="U934" i="6" s="1"/>
  <c r="I682" i="6"/>
  <c r="I934" i="6" s="1"/>
  <c r="T682" i="6"/>
  <c r="T934" i="6" s="1"/>
  <c r="E682" i="6"/>
  <c r="E934" i="6" s="1"/>
  <c r="S682" i="6"/>
  <c r="S934" i="6" s="1"/>
  <c r="R682" i="6"/>
  <c r="R934" i="6" s="1"/>
  <c r="O682" i="6"/>
  <c r="O934" i="6" s="1"/>
  <c r="J682" i="6"/>
  <c r="J934" i="6" s="1"/>
  <c r="O407" i="6"/>
  <c r="W682" i="6"/>
  <c r="W934" i="6" s="1"/>
  <c r="V682" i="6"/>
  <c r="V934" i="6" s="1"/>
  <c r="Q682" i="6"/>
  <c r="Q934" i="6" s="1"/>
  <c r="P682" i="6"/>
  <c r="P934" i="6" s="1"/>
  <c r="L682" i="6"/>
  <c r="L934" i="6" s="1"/>
  <c r="K682" i="6"/>
  <c r="K934" i="6" s="1"/>
  <c r="U407" i="6"/>
  <c r="I407" i="6"/>
  <c r="X407" i="6"/>
  <c r="J407" i="6"/>
  <c r="W407" i="6"/>
  <c r="E407" i="6"/>
  <c r="V407" i="6"/>
  <c r="T407" i="6"/>
  <c r="S407" i="6"/>
  <c r="R407" i="6"/>
  <c r="Q407" i="6"/>
  <c r="P407" i="6"/>
  <c r="N407" i="6"/>
  <c r="M407" i="6"/>
  <c r="L407" i="6"/>
  <c r="K407" i="6"/>
  <c r="N706" i="6"/>
  <c r="N958" i="6" s="1"/>
  <c r="M706" i="6"/>
  <c r="M958" i="6" s="1"/>
  <c r="X706" i="6"/>
  <c r="X958" i="6" s="1"/>
  <c r="L706" i="6"/>
  <c r="L958" i="6" s="1"/>
  <c r="U706" i="6"/>
  <c r="U958" i="6" s="1"/>
  <c r="I706" i="6"/>
  <c r="I958" i="6" s="1"/>
  <c r="T706" i="6"/>
  <c r="T958" i="6" s="1"/>
  <c r="E706" i="6"/>
  <c r="E958" i="6" s="1"/>
  <c r="S706" i="6"/>
  <c r="S958" i="6" s="1"/>
  <c r="R706" i="6"/>
  <c r="R958" i="6" s="1"/>
  <c r="O706" i="6"/>
  <c r="O958" i="6" s="1"/>
  <c r="T431" i="6"/>
  <c r="E431" i="6"/>
  <c r="W706" i="6"/>
  <c r="W958" i="6" s="1"/>
  <c r="V706" i="6"/>
  <c r="V958" i="6" s="1"/>
  <c r="Q706" i="6"/>
  <c r="Q958" i="6" s="1"/>
  <c r="P706" i="6"/>
  <c r="P958" i="6" s="1"/>
  <c r="O431" i="6"/>
  <c r="K706" i="6"/>
  <c r="K958" i="6" s="1"/>
  <c r="N431" i="6"/>
  <c r="J706" i="6"/>
  <c r="J958" i="6" s="1"/>
  <c r="U431" i="6"/>
  <c r="I431" i="6"/>
  <c r="Q431" i="6"/>
  <c r="P431" i="6"/>
  <c r="M431" i="6"/>
  <c r="L431" i="6"/>
  <c r="K431" i="6"/>
  <c r="J431" i="6"/>
  <c r="X431" i="6"/>
  <c r="W431" i="6"/>
  <c r="V431" i="6"/>
  <c r="S431" i="6"/>
  <c r="R431" i="6"/>
  <c r="N730" i="6"/>
  <c r="N982" i="6" s="1"/>
  <c r="M730" i="6"/>
  <c r="M982" i="6" s="1"/>
  <c r="X730" i="6"/>
  <c r="X982" i="6" s="1"/>
  <c r="L730" i="6"/>
  <c r="L982" i="6" s="1"/>
  <c r="W730" i="6"/>
  <c r="W982" i="6" s="1"/>
  <c r="K730" i="6"/>
  <c r="K982" i="6" s="1"/>
  <c r="V730" i="6"/>
  <c r="V982" i="6" s="1"/>
  <c r="J730" i="6"/>
  <c r="J982" i="6" s="1"/>
  <c r="U730" i="6"/>
  <c r="U982" i="6" s="1"/>
  <c r="I730" i="6"/>
  <c r="I982" i="6" s="1"/>
  <c r="T730" i="6"/>
  <c r="T982" i="6" s="1"/>
  <c r="E730" i="6"/>
  <c r="E982" i="6" s="1"/>
  <c r="S730" i="6"/>
  <c r="S982" i="6" s="1"/>
  <c r="R730" i="6"/>
  <c r="R982" i="6" s="1"/>
  <c r="Q730" i="6"/>
  <c r="Q982" i="6" s="1"/>
  <c r="P730" i="6"/>
  <c r="P982" i="6" s="1"/>
  <c r="O730" i="6"/>
  <c r="O982" i="6" s="1"/>
  <c r="T455" i="6"/>
  <c r="E455" i="6"/>
  <c r="O455" i="6"/>
  <c r="N455" i="6"/>
  <c r="U455" i="6"/>
  <c r="I455" i="6"/>
  <c r="W455" i="6"/>
  <c r="V455" i="6"/>
  <c r="S455" i="6"/>
  <c r="R455" i="6"/>
  <c r="Q455" i="6"/>
  <c r="P455" i="6"/>
  <c r="M455" i="6"/>
  <c r="L455" i="6"/>
  <c r="K455" i="6"/>
  <c r="J455" i="6"/>
  <c r="X455" i="6"/>
  <c r="N754" i="6"/>
  <c r="N1006" i="6" s="1"/>
  <c r="M754" i="6"/>
  <c r="M1006" i="6" s="1"/>
  <c r="X754" i="6"/>
  <c r="X1006" i="6" s="1"/>
  <c r="L754" i="6"/>
  <c r="L1006" i="6" s="1"/>
  <c r="W754" i="6"/>
  <c r="W1006" i="6" s="1"/>
  <c r="K754" i="6"/>
  <c r="K1006" i="6" s="1"/>
  <c r="V754" i="6"/>
  <c r="V1006" i="6" s="1"/>
  <c r="J754" i="6"/>
  <c r="J1006" i="6" s="1"/>
  <c r="U754" i="6"/>
  <c r="U1006" i="6" s="1"/>
  <c r="I754" i="6"/>
  <c r="I1006" i="6" s="1"/>
  <c r="T754" i="6"/>
  <c r="T1006" i="6" s="1"/>
  <c r="E754" i="6"/>
  <c r="E1006" i="6" s="1"/>
  <c r="S754" i="6"/>
  <c r="S1006" i="6" s="1"/>
  <c r="R754" i="6"/>
  <c r="R1006" i="6" s="1"/>
  <c r="Q754" i="6"/>
  <c r="Q1006" i="6" s="1"/>
  <c r="P754" i="6"/>
  <c r="P1006" i="6" s="1"/>
  <c r="O754" i="6"/>
  <c r="O1006" i="6" s="1"/>
  <c r="T479" i="6"/>
  <c r="E479" i="6"/>
  <c r="S479" i="6"/>
  <c r="R479" i="6"/>
  <c r="O479" i="6"/>
  <c r="N479" i="6"/>
  <c r="M479" i="6"/>
  <c r="X479" i="6"/>
  <c r="L479" i="6"/>
  <c r="V479" i="6"/>
  <c r="U479" i="6"/>
  <c r="I479" i="6"/>
  <c r="W479" i="6"/>
  <c r="Q479" i="6"/>
  <c r="P479" i="6"/>
  <c r="K479" i="6"/>
  <c r="J479" i="6"/>
  <c r="Q778" i="6"/>
  <c r="Q1030" i="6" s="1"/>
  <c r="W778" i="6"/>
  <c r="W1030" i="6" s="1"/>
  <c r="K778" i="6"/>
  <c r="K1030" i="6" s="1"/>
  <c r="U778" i="6"/>
  <c r="U1030" i="6" s="1"/>
  <c r="S778" i="6"/>
  <c r="S1030" i="6" s="1"/>
  <c r="R778" i="6"/>
  <c r="R1030" i="6" s="1"/>
  <c r="P778" i="6"/>
  <c r="P1030" i="6" s="1"/>
  <c r="J778" i="6"/>
  <c r="J1030" i="6" s="1"/>
  <c r="X778" i="6"/>
  <c r="X1030" i="6" s="1"/>
  <c r="I778" i="6"/>
  <c r="I1030" i="6" s="1"/>
  <c r="V778" i="6"/>
  <c r="V1030" i="6" s="1"/>
  <c r="E778" i="6"/>
  <c r="E1030" i="6" s="1"/>
  <c r="T503" i="6"/>
  <c r="E503" i="6"/>
  <c r="S503" i="6"/>
  <c r="R503" i="6"/>
  <c r="Q503" i="6"/>
  <c r="P503" i="6"/>
  <c r="O503" i="6"/>
  <c r="N503" i="6"/>
  <c r="M503" i="6"/>
  <c r="X503" i="6"/>
  <c r="L503" i="6"/>
  <c r="W503" i="6"/>
  <c r="K503" i="6"/>
  <c r="V503" i="6"/>
  <c r="J503" i="6"/>
  <c r="U503" i="6"/>
  <c r="I503" i="6"/>
  <c r="V548" i="6"/>
  <c r="V800" i="6" s="1"/>
  <c r="J548" i="6"/>
  <c r="J800" i="6" s="1"/>
  <c r="U548" i="6"/>
  <c r="U800" i="6" s="1"/>
  <c r="I548" i="6"/>
  <c r="I800" i="6" s="1"/>
  <c r="E548" i="6"/>
  <c r="E800" i="6" s="1"/>
  <c r="S548" i="6"/>
  <c r="S800" i="6" s="1"/>
  <c r="R548" i="6"/>
  <c r="R800" i="6" s="1"/>
  <c r="Q548" i="6"/>
  <c r="Q800" i="6" s="1"/>
  <c r="P548" i="6"/>
  <c r="P800" i="6" s="1"/>
  <c r="O548" i="6"/>
  <c r="O800" i="6" s="1"/>
  <c r="X548" i="6"/>
  <c r="X800" i="6" s="1"/>
  <c r="W548" i="6"/>
  <c r="W800" i="6" s="1"/>
  <c r="K548" i="6"/>
  <c r="K800" i="6" s="1"/>
  <c r="T273" i="6"/>
  <c r="E273" i="6"/>
  <c r="S273" i="6"/>
  <c r="R273" i="6"/>
  <c r="Q273" i="6"/>
  <c r="P273" i="6"/>
  <c r="O273" i="6"/>
  <c r="N273" i="6"/>
  <c r="M273" i="6"/>
  <c r="X273" i="6"/>
  <c r="L273" i="6"/>
  <c r="W273" i="6"/>
  <c r="K273" i="6"/>
  <c r="V273" i="6"/>
  <c r="J273" i="6"/>
  <c r="U273" i="6"/>
  <c r="I273" i="6"/>
  <c r="V572" i="6"/>
  <c r="V824" i="6" s="1"/>
  <c r="J572" i="6"/>
  <c r="J824" i="6" s="1"/>
  <c r="U572" i="6"/>
  <c r="U824" i="6" s="1"/>
  <c r="I572" i="6"/>
  <c r="I824" i="6" s="1"/>
  <c r="T572" i="6"/>
  <c r="T824" i="6" s="1"/>
  <c r="E572" i="6"/>
  <c r="E824" i="6" s="1"/>
  <c r="S572" i="6"/>
  <c r="S824" i="6" s="1"/>
  <c r="R572" i="6"/>
  <c r="R824" i="6" s="1"/>
  <c r="Q572" i="6"/>
  <c r="Q824" i="6" s="1"/>
  <c r="P572" i="6"/>
  <c r="P824" i="6" s="1"/>
  <c r="O572" i="6"/>
  <c r="O824" i="6" s="1"/>
  <c r="N572" i="6"/>
  <c r="N824" i="6" s="1"/>
  <c r="M572" i="6"/>
  <c r="M824" i="6" s="1"/>
  <c r="X572" i="6"/>
  <c r="X824" i="6" s="1"/>
  <c r="L572" i="6"/>
  <c r="L824" i="6" s="1"/>
  <c r="W572" i="6"/>
  <c r="W824" i="6" s="1"/>
  <c r="K572" i="6"/>
  <c r="K824" i="6" s="1"/>
  <c r="T297" i="6"/>
  <c r="T762" i="6" s="1"/>
  <c r="T1014" i="6" s="1"/>
  <c r="E297" i="6"/>
  <c r="S297" i="6"/>
  <c r="R297" i="6"/>
  <c r="Q297" i="6"/>
  <c r="P297" i="6"/>
  <c r="P638" i="6" s="1"/>
  <c r="P890" i="6" s="1"/>
  <c r="O297" i="6"/>
  <c r="N297" i="6"/>
  <c r="N638" i="6" s="1"/>
  <c r="N890" i="6" s="1"/>
  <c r="M297" i="6"/>
  <c r="M762" i="6" s="1"/>
  <c r="M1014" i="6" s="1"/>
  <c r="X297" i="6"/>
  <c r="L297" i="6"/>
  <c r="L762" i="6" s="1"/>
  <c r="L1014" i="6" s="1"/>
  <c r="W297" i="6"/>
  <c r="K297" i="6"/>
  <c r="V297" i="6"/>
  <c r="J297" i="6"/>
  <c r="U297" i="6"/>
  <c r="I297" i="6"/>
  <c r="S596" i="6"/>
  <c r="S848" i="6" s="1"/>
  <c r="W596" i="6"/>
  <c r="W848" i="6" s="1"/>
  <c r="I596" i="6"/>
  <c r="I848" i="6" s="1"/>
  <c r="V596" i="6"/>
  <c r="V848" i="6" s="1"/>
  <c r="E596" i="6"/>
  <c r="E848" i="6" s="1"/>
  <c r="U596" i="6"/>
  <c r="U848" i="6" s="1"/>
  <c r="R596" i="6"/>
  <c r="R848" i="6" s="1"/>
  <c r="Q596" i="6"/>
  <c r="Q848" i="6" s="1"/>
  <c r="P596" i="6"/>
  <c r="P848" i="6" s="1"/>
  <c r="O596" i="6"/>
  <c r="O848" i="6" s="1"/>
  <c r="K596" i="6"/>
  <c r="K848" i="6" s="1"/>
  <c r="X596" i="6"/>
  <c r="X848" i="6" s="1"/>
  <c r="J596" i="6"/>
  <c r="J848" i="6" s="1"/>
  <c r="T321" i="6"/>
  <c r="E321" i="6"/>
  <c r="S321" i="6"/>
  <c r="R321" i="6"/>
  <c r="Q321" i="6"/>
  <c r="P321" i="6"/>
  <c r="O321" i="6"/>
  <c r="N321" i="6"/>
  <c r="M321" i="6"/>
  <c r="X321" i="6"/>
  <c r="L321" i="6"/>
  <c r="W321" i="6"/>
  <c r="K321" i="6"/>
  <c r="V321" i="6"/>
  <c r="J321" i="6"/>
  <c r="U321" i="6"/>
  <c r="I321" i="6"/>
  <c r="X620" i="6"/>
  <c r="X872" i="6" s="1"/>
  <c r="L620" i="6"/>
  <c r="L872" i="6" s="1"/>
  <c r="S620" i="6"/>
  <c r="S872" i="6" s="1"/>
  <c r="R620" i="6"/>
  <c r="R872" i="6" s="1"/>
  <c r="M620" i="6"/>
  <c r="M872" i="6" s="1"/>
  <c r="K620" i="6"/>
  <c r="K872" i="6" s="1"/>
  <c r="J620" i="6"/>
  <c r="J872" i="6" s="1"/>
  <c r="I620" i="6"/>
  <c r="I872" i="6" s="1"/>
  <c r="E620" i="6"/>
  <c r="E872" i="6" s="1"/>
  <c r="W620" i="6"/>
  <c r="W872" i="6" s="1"/>
  <c r="V620" i="6"/>
  <c r="V872" i="6" s="1"/>
  <c r="M345" i="6"/>
  <c r="U620" i="6"/>
  <c r="U872" i="6" s="1"/>
  <c r="T620" i="6"/>
  <c r="T872" i="6" s="1"/>
  <c r="Q620" i="6"/>
  <c r="Q872" i="6" s="1"/>
  <c r="P620" i="6"/>
  <c r="P872" i="6" s="1"/>
  <c r="O620" i="6"/>
  <c r="O872" i="6" s="1"/>
  <c r="N620" i="6"/>
  <c r="N872" i="6" s="1"/>
  <c r="S345" i="6"/>
  <c r="L345" i="6"/>
  <c r="K345" i="6"/>
  <c r="X345" i="6"/>
  <c r="J345" i="6"/>
  <c r="W345" i="6"/>
  <c r="I345" i="6"/>
  <c r="V345" i="6"/>
  <c r="E345" i="6"/>
  <c r="U345" i="6"/>
  <c r="T345" i="6"/>
  <c r="R345" i="6"/>
  <c r="Q345" i="6"/>
  <c r="P345" i="6"/>
  <c r="O345" i="6"/>
  <c r="N345" i="6"/>
  <c r="X644" i="6"/>
  <c r="X896" i="6" s="1"/>
  <c r="L644" i="6"/>
  <c r="L896" i="6" s="1"/>
  <c r="S644" i="6"/>
  <c r="S896" i="6" s="1"/>
  <c r="R644" i="6"/>
  <c r="R896" i="6" s="1"/>
  <c r="M644" i="6"/>
  <c r="M896" i="6" s="1"/>
  <c r="Q644" i="6"/>
  <c r="Q896" i="6" s="1"/>
  <c r="P644" i="6"/>
  <c r="P896" i="6" s="1"/>
  <c r="O644" i="6"/>
  <c r="O896" i="6" s="1"/>
  <c r="N644" i="6"/>
  <c r="N896" i="6" s="1"/>
  <c r="K644" i="6"/>
  <c r="K896" i="6" s="1"/>
  <c r="J644" i="6"/>
  <c r="J896" i="6" s="1"/>
  <c r="M369" i="6"/>
  <c r="I644" i="6"/>
  <c r="I896" i="6" s="1"/>
  <c r="E644" i="6"/>
  <c r="E896" i="6" s="1"/>
  <c r="W644" i="6"/>
  <c r="W896" i="6" s="1"/>
  <c r="V644" i="6"/>
  <c r="V896" i="6" s="1"/>
  <c r="U644" i="6"/>
  <c r="U896" i="6" s="1"/>
  <c r="T644" i="6"/>
  <c r="T896" i="6" s="1"/>
  <c r="S369" i="6"/>
  <c r="V369" i="6"/>
  <c r="E369" i="6"/>
  <c r="U369" i="6"/>
  <c r="T369" i="6"/>
  <c r="R369" i="6"/>
  <c r="Q369" i="6"/>
  <c r="P369" i="6"/>
  <c r="O369" i="6"/>
  <c r="N369" i="6"/>
  <c r="L369" i="6"/>
  <c r="K369" i="6"/>
  <c r="X369" i="6"/>
  <c r="J369" i="6"/>
  <c r="W369" i="6"/>
  <c r="I369" i="6"/>
  <c r="X668" i="6"/>
  <c r="X920" i="6" s="1"/>
  <c r="L668" i="6"/>
  <c r="L920" i="6" s="1"/>
  <c r="S668" i="6"/>
  <c r="S920" i="6" s="1"/>
  <c r="R668" i="6"/>
  <c r="R920" i="6" s="1"/>
  <c r="M668" i="6"/>
  <c r="M920" i="6" s="1"/>
  <c r="W668" i="6"/>
  <c r="W920" i="6" s="1"/>
  <c r="V668" i="6"/>
  <c r="V920" i="6" s="1"/>
  <c r="U668" i="6"/>
  <c r="U920" i="6" s="1"/>
  <c r="T668" i="6"/>
  <c r="T920" i="6" s="1"/>
  <c r="Q668" i="6"/>
  <c r="Q920" i="6" s="1"/>
  <c r="P668" i="6"/>
  <c r="P920" i="6" s="1"/>
  <c r="M393" i="6"/>
  <c r="O668" i="6"/>
  <c r="O920" i="6" s="1"/>
  <c r="N668" i="6"/>
  <c r="N920" i="6" s="1"/>
  <c r="K668" i="6"/>
  <c r="K920" i="6" s="1"/>
  <c r="J668" i="6"/>
  <c r="J920" i="6" s="1"/>
  <c r="I668" i="6"/>
  <c r="I920" i="6" s="1"/>
  <c r="E668" i="6"/>
  <c r="E920" i="6" s="1"/>
  <c r="S393" i="6"/>
  <c r="Q393" i="6"/>
  <c r="P393" i="6"/>
  <c r="O393" i="6"/>
  <c r="N393" i="6"/>
  <c r="L393" i="6"/>
  <c r="K393" i="6"/>
  <c r="X393" i="6"/>
  <c r="J393" i="6"/>
  <c r="W393" i="6"/>
  <c r="I393" i="6"/>
  <c r="V393" i="6"/>
  <c r="E393" i="6"/>
  <c r="U393" i="6"/>
  <c r="T393" i="6"/>
  <c r="R393" i="6"/>
  <c r="X692" i="6"/>
  <c r="X944" i="6" s="1"/>
  <c r="L692" i="6"/>
  <c r="L944" i="6" s="1"/>
  <c r="W692" i="6"/>
  <c r="W944" i="6" s="1"/>
  <c r="K692" i="6"/>
  <c r="K944" i="6" s="1"/>
  <c r="V692" i="6"/>
  <c r="V944" i="6" s="1"/>
  <c r="J692" i="6"/>
  <c r="J944" i="6" s="1"/>
  <c r="S692" i="6"/>
  <c r="S944" i="6" s="1"/>
  <c r="R692" i="6"/>
  <c r="R944" i="6" s="1"/>
  <c r="Q692" i="6"/>
  <c r="Q944" i="6" s="1"/>
  <c r="P692" i="6"/>
  <c r="P944" i="6" s="1"/>
  <c r="M692" i="6"/>
  <c r="M944" i="6" s="1"/>
  <c r="O692" i="6"/>
  <c r="O944" i="6" s="1"/>
  <c r="R417" i="6"/>
  <c r="N692" i="6"/>
  <c r="N944" i="6" s="1"/>
  <c r="I692" i="6"/>
  <c r="I944" i="6" s="1"/>
  <c r="E692" i="6"/>
  <c r="E944" i="6" s="1"/>
  <c r="M417" i="6"/>
  <c r="X417" i="6"/>
  <c r="L417" i="6"/>
  <c r="U692" i="6"/>
  <c r="U944" i="6" s="1"/>
  <c r="T692" i="6"/>
  <c r="T944" i="6" s="1"/>
  <c r="S417" i="6"/>
  <c r="U417" i="6"/>
  <c r="T417" i="6"/>
  <c r="Q417" i="6"/>
  <c r="P417" i="6"/>
  <c r="O417" i="6"/>
  <c r="N417" i="6"/>
  <c r="K417" i="6"/>
  <c r="J417" i="6"/>
  <c r="I417" i="6"/>
  <c r="E417" i="6"/>
  <c r="W417" i="6"/>
  <c r="V417" i="6"/>
  <c r="X716" i="6"/>
  <c r="X968" i="6" s="1"/>
  <c r="L716" i="6"/>
  <c r="L968" i="6" s="1"/>
  <c r="W716" i="6"/>
  <c r="W968" i="6" s="1"/>
  <c r="K716" i="6"/>
  <c r="K968" i="6" s="1"/>
  <c r="V716" i="6"/>
  <c r="V968" i="6" s="1"/>
  <c r="J716" i="6"/>
  <c r="J968" i="6" s="1"/>
  <c r="U716" i="6"/>
  <c r="U968" i="6" s="1"/>
  <c r="I716" i="6"/>
  <c r="I968" i="6" s="1"/>
  <c r="T716" i="6"/>
  <c r="T968" i="6" s="1"/>
  <c r="E716" i="6"/>
  <c r="E968" i="6" s="1"/>
  <c r="S716" i="6"/>
  <c r="S968" i="6" s="1"/>
  <c r="R716" i="6"/>
  <c r="R968" i="6" s="1"/>
  <c r="Q716" i="6"/>
  <c r="Q968" i="6" s="1"/>
  <c r="P716" i="6"/>
  <c r="P968" i="6" s="1"/>
  <c r="O716" i="6"/>
  <c r="O968" i="6" s="1"/>
  <c r="N716" i="6"/>
  <c r="N968" i="6" s="1"/>
  <c r="M716" i="6"/>
  <c r="M968" i="6" s="1"/>
  <c r="R441" i="6"/>
  <c r="M441" i="6"/>
  <c r="X441" i="6"/>
  <c r="L441" i="6"/>
  <c r="S441" i="6"/>
  <c r="I441" i="6"/>
  <c r="E441" i="6"/>
  <c r="W441" i="6"/>
  <c r="V441" i="6"/>
  <c r="U441" i="6"/>
  <c r="T441" i="6"/>
  <c r="Q441" i="6"/>
  <c r="P441" i="6"/>
  <c r="O441" i="6"/>
  <c r="N441" i="6"/>
  <c r="K441" i="6"/>
  <c r="J441" i="6"/>
  <c r="X740" i="6"/>
  <c r="X992" i="6" s="1"/>
  <c r="L740" i="6"/>
  <c r="L992" i="6" s="1"/>
  <c r="W740" i="6"/>
  <c r="W992" i="6" s="1"/>
  <c r="K740" i="6"/>
  <c r="K992" i="6" s="1"/>
  <c r="V740" i="6"/>
  <c r="V992" i="6" s="1"/>
  <c r="J740" i="6"/>
  <c r="J992" i="6" s="1"/>
  <c r="U740" i="6"/>
  <c r="U992" i="6" s="1"/>
  <c r="I740" i="6"/>
  <c r="I992" i="6" s="1"/>
  <c r="T740" i="6"/>
  <c r="T992" i="6" s="1"/>
  <c r="E740" i="6"/>
  <c r="E992" i="6" s="1"/>
  <c r="S740" i="6"/>
  <c r="S992" i="6" s="1"/>
  <c r="R740" i="6"/>
  <c r="R992" i="6" s="1"/>
  <c r="Q740" i="6"/>
  <c r="Q992" i="6" s="1"/>
  <c r="P740" i="6"/>
  <c r="P992" i="6" s="1"/>
  <c r="O740" i="6"/>
  <c r="O992" i="6" s="1"/>
  <c r="N740" i="6"/>
  <c r="N992" i="6" s="1"/>
  <c r="M740" i="6"/>
  <c r="M992" i="6" s="1"/>
  <c r="R465" i="6"/>
  <c r="P465" i="6"/>
  <c r="M465" i="6"/>
  <c r="X465" i="6"/>
  <c r="L465" i="6"/>
  <c r="V465" i="6"/>
  <c r="J465" i="6"/>
  <c r="S465" i="6"/>
  <c r="T465" i="6"/>
  <c r="Q465" i="6"/>
  <c r="O465" i="6"/>
  <c r="N465" i="6"/>
  <c r="K465" i="6"/>
  <c r="I465" i="6"/>
  <c r="E465" i="6"/>
  <c r="W465" i="6"/>
  <c r="U465" i="6"/>
  <c r="X764" i="6"/>
  <c r="X1016" i="6" s="1"/>
  <c r="W764" i="6"/>
  <c r="W1016" i="6" s="1"/>
  <c r="K764" i="6"/>
  <c r="K1016" i="6" s="1"/>
  <c r="V764" i="6"/>
  <c r="V1016" i="6" s="1"/>
  <c r="J764" i="6"/>
  <c r="J1016" i="6" s="1"/>
  <c r="U764" i="6"/>
  <c r="U1016" i="6" s="1"/>
  <c r="I764" i="6"/>
  <c r="I1016" i="6" s="1"/>
  <c r="T764" i="6"/>
  <c r="T1016" i="6" s="1"/>
  <c r="E764" i="6"/>
  <c r="E1016" i="6" s="1"/>
  <c r="S764" i="6"/>
  <c r="S1016" i="6" s="1"/>
  <c r="R764" i="6"/>
  <c r="R1016" i="6" s="1"/>
  <c r="Q764" i="6"/>
  <c r="Q1016" i="6" s="1"/>
  <c r="P764" i="6"/>
  <c r="P1016" i="6" s="1"/>
  <c r="O764" i="6"/>
  <c r="O1016" i="6" s="1"/>
  <c r="N764" i="6"/>
  <c r="N1016" i="6" s="1"/>
  <c r="R489" i="6"/>
  <c r="Q489" i="6"/>
  <c r="P489" i="6"/>
  <c r="N489" i="6"/>
  <c r="M489" i="6"/>
  <c r="X489" i="6"/>
  <c r="L489" i="6"/>
  <c r="W489" i="6"/>
  <c r="K489" i="6"/>
  <c r="V489" i="6"/>
  <c r="J489" i="6"/>
  <c r="T489" i="6"/>
  <c r="E489" i="6"/>
  <c r="S489" i="6"/>
  <c r="U489" i="6"/>
  <c r="O489" i="6"/>
  <c r="I489" i="6"/>
  <c r="T534" i="6"/>
  <c r="T786" i="6" s="1"/>
  <c r="E534" i="6"/>
  <c r="E786" i="6" s="1"/>
  <c r="S534" i="6"/>
  <c r="S786" i="6" s="1"/>
  <c r="R534" i="6"/>
  <c r="R786" i="6" s="1"/>
  <c r="Q534" i="6"/>
  <c r="Q786" i="6" s="1"/>
  <c r="P534" i="6"/>
  <c r="P786" i="6" s="1"/>
  <c r="O534" i="6"/>
  <c r="O786" i="6" s="1"/>
  <c r="N534" i="6"/>
  <c r="N786" i="6" s="1"/>
  <c r="M534" i="6"/>
  <c r="M786" i="6" s="1"/>
  <c r="X534" i="6"/>
  <c r="X786" i="6" s="1"/>
  <c r="L534" i="6"/>
  <c r="L786" i="6" s="1"/>
  <c r="W534" i="6"/>
  <c r="W786" i="6" s="1"/>
  <c r="K534" i="6"/>
  <c r="K786" i="6" s="1"/>
  <c r="V534" i="6"/>
  <c r="V786" i="6" s="1"/>
  <c r="J534" i="6"/>
  <c r="J786" i="6" s="1"/>
  <c r="U534" i="6"/>
  <c r="U786" i="6" s="1"/>
  <c r="I534" i="6"/>
  <c r="I786" i="6" s="1"/>
  <c r="R259" i="6"/>
  <c r="Q259" i="6"/>
  <c r="P259" i="6"/>
  <c r="O259" i="6"/>
  <c r="N259" i="6"/>
  <c r="M259" i="6"/>
  <c r="X259" i="6"/>
  <c r="L259" i="6"/>
  <c r="W259" i="6"/>
  <c r="K259" i="6"/>
  <c r="V259" i="6"/>
  <c r="J259" i="6"/>
  <c r="U259" i="6"/>
  <c r="I259" i="6"/>
  <c r="T259" i="6"/>
  <c r="E259" i="6"/>
  <c r="S259" i="6"/>
  <c r="T558" i="6"/>
  <c r="T810" i="6" s="1"/>
  <c r="E558" i="6"/>
  <c r="E810" i="6" s="1"/>
  <c r="S558" i="6"/>
  <c r="S810" i="6" s="1"/>
  <c r="R558" i="6"/>
  <c r="R810" i="6" s="1"/>
  <c r="Q558" i="6"/>
  <c r="Q810" i="6" s="1"/>
  <c r="P558" i="6"/>
  <c r="P810" i="6" s="1"/>
  <c r="O558" i="6"/>
  <c r="O810" i="6" s="1"/>
  <c r="N558" i="6"/>
  <c r="N810" i="6" s="1"/>
  <c r="M558" i="6"/>
  <c r="M810" i="6" s="1"/>
  <c r="X558" i="6"/>
  <c r="X810" i="6" s="1"/>
  <c r="L558" i="6"/>
  <c r="L810" i="6" s="1"/>
  <c r="W558" i="6"/>
  <c r="W810" i="6" s="1"/>
  <c r="K558" i="6"/>
  <c r="K810" i="6" s="1"/>
  <c r="V558" i="6"/>
  <c r="V810" i="6" s="1"/>
  <c r="J558" i="6"/>
  <c r="J810" i="6" s="1"/>
  <c r="U558" i="6"/>
  <c r="U810" i="6" s="1"/>
  <c r="I558" i="6"/>
  <c r="I810" i="6" s="1"/>
  <c r="R283" i="6"/>
  <c r="Q283" i="6"/>
  <c r="P283" i="6"/>
  <c r="O283" i="6"/>
  <c r="N283" i="6"/>
  <c r="M283" i="6"/>
  <c r="X283" i="6"/>
  <c r="L283" i="6"/>
  <c r="W283" i="6"/>
  <c r="K283" i="6"/>
  <c r="V283" i="6"/>
  <c r="J283" i="6"/>
  <c r="U283" i="6"/>
  <c r="I283" i="6"/>
  <c r="T283" i="6"/>
  <c r="E283" i="6"/>
  <c r="S283" i="6"/>
  <c r="Q582" i="6"/>
  <c r="Q834" i="6" s="1"/>
  <c r="W582" i="6"/>
  <c r="W834" i="6" s="1"/>
  <c r="K582" i="6"/>
  <c r="K834" i="6" s="1"/>
  <c r="P582" i="6"/>
  <c r="P834" i="6" s="1"/>
  <c r="O582" i="6"/>
  <c r="O834" i="6" s="1"/>
  <c r="N582" i="6"/>
  <c r="N834" i="6" s="1"/>
  <c r="M582" i="6"/>
  <c r="M834" i="6" s="1"/>
  <c r="L582" i="6"/>
  <c r="L834" i="6" s="1"/>
  <c r="J582" i="6"/>
  <c r="J834" i="6" s="1"/>
  <c r="X582" i="6"/>
  <c r="X834" i="6" s="1"/>
  <c r="I582" i="6"/>
  <c r="I834" i="6" s="1"/>
  <c r="V582" i="6"/>
  <c r="V834" i="6" s="1"/>
  <c r="E582" i="6"/>
  <c r="E834" i="6" s="1"/>
  <c r="U582" i="6"/>
  <c r="U834" i="6" s="1"/>
  <c r="T582" i="6"/>
  <c r="T834" i="6" s="1"/>
  <c r="S582" i="6"/>
  <c r="S834" i="6" s="1"/>
  <c r="R582" i="6"/>
  <c r="R834" i="6" s="1"/>
  <c r="R307" i="6"/>
  <c r="Q307" i="6"/>
  <c r="P307" i="6"/>
  <c r="O307" i="6"/>
  <c r="N307" i="6"/>
  <c r="M307" i="6"/>
  <c r="X307" i="6"/>
  <c r="L307" i="6"/>
  <c r="W307" i="6"/>
  <c r="K307" i="6"/>
  <c r="V307" i="6"/>
  <c r="J307" i="6"/>
  <c r="U307" i="6"/>
  <c r="I307" i="6"/>
  <c r="T307" i="6"/>
  <c r="E307" i="6"/>
  <c r="S307" i="6"/>
  <c r="V606" i="6"/>
  <c r="V858" i="6" s="1"/>
  <c r="J606" i="6"/>
  <c r="J858" i="6" s="1"/>
  <c r="Q606" i="6"/>
  <c r="Q858" i="6" s="1"/>
  <c r="W606" i="6"/>
  <c r="W858" i="6" s="1"/>
  <c r="K606" i="6"/>
  <c r="K858" i="6" s="1"/>
  <c r="U606" i="6"/>
  <c r="U858" i="6" s="1"/>
  <c r="T606" i="6"/>
  <c r="T858" i="6" s="1"/>
  <c r="S606" i="6"/>
  <c r="S858" i="6" s="1"/>
  <c r="R606" i="6"/>
  <c r="R858" i="6" s="1"/>
  <c r="P606" i="6"/>
  <c r="P858" i="6" s="1"/>
  <c r="O606" i="6"/>
  <c r="O858" i="6" s="1"/>
  <c r="N606" i="6"/>
  <c r="N858" i="6" s="1"/>
  <c r="M606" i="6"/>
  <c r="M858" i="6" s="1"/>
  <c r="L606" i="6"/>
  <c r="L858" i="6" s="1"/>
  <c r="I606" i="6"/>
  <c r="I858" i="6" s="1"/>
  <c r="E606" i="6"/>
  <c r="E858" i="6" s="1"/>
  <c r="X606" i="6"/>
  <c r="X858" i="6" s="1"/>
  <c r="R331" i="6"/>
  <c r="Q331" i="6"/>
  <c r="P331" i="6"/>
  <c r="O331" i="6"/>
  <c r="N331" i="6"/>
  <c r="M331" i="6"/>
  <c r="X331" i="6"/>
  <c r="L331" i="6"/>
  <c r="W331" i="6"/>
  <c r="K331" i="6"/>
  <c r="V331" i="6"/>
  <c r="J331" i="6"/>
  <c r="U331" i="6"/>
  <c r="I331" i="6"/>
  <c r="T331" i="6"/>
  <c r="E331" i="6"/>
  <c r="S331" i="6"/>
  <c r="V630" i="6"/>
  <c r="V882" i="6" s="1"/>
  <c r="J630" i="6"/>
  <c r="J882" i="6" s="1"/>
  <c r="Q630" i="6"/>
  <c r="Q882" i="6" s="1"/>
  <c r="P630" i="6"/>
  <c r="P882" i="6" s="1"/>
  <c r="W630" i="6"/>
  <c r="W882" i="6" s="1"/>
  <c r="K630" i="6"/>
  <c r="K882" i="6" s="1"/>
  <c r="U630" i="6"/>
  <c r="U882" i="6" s="1"/>
  <c r="T630" i="6"/>
  <c r="T882" i="6" s="1"/>
  <c r="S630" i="6"/>
  <c r="S882" i="6" s="1"/>
  <c r="R630" i="6"/>
  <c r="R882" i="6" s="1"/>
  <c r="O630" i="6"/>
  <c r="O882" i="6" s="1"/>
  <c r="N630" i="6"/>
  <c r="N882" i="6" s="1"/>
  <c r="W355" i="6"/>
  <c r="K355" i="6"/>
  <c r="M630" i="6"/>
  <c r="M882" i="6" s="1"/>
  <c r="L630" i="6"/>
  <c r="L882" i="6" s="1"/>
  <c r="I630" i="6"/>
  <c r="I882" i="6" s="1"/>
  <c r="E630" i="6"/>
  <c r="E882" i="6" s="1"/>
  <c r="X630" i="6"/>
  <c r="X882" i="6" s="1"/>
  <c r="Q355" i="6"/>
  <c r="O355" i="6"/>
  <c r="N355" i="6"/>
  <c r="M355" i="6"/>
  <c r="L355" i="6"/>
  <c r="J355" i="6"/>
  <c r="X355" i="6"/>
  <c r="I355" i="6"/>
  <c r="V355" i="6"/>
  <c r="E355" i="6"/>
  <c r="U355" i="6"/>
  <c r="T355" i="6"/>
  <c r="S355" i="6"/>
  <c r="R355" i="6"/>
  <c r="P355" i="6"/>
  <c r="V654" i="6"/>
  <c r="V906" i="6" s="1"/>
  <c r="J654" i="6"/>
  <c r="J906" i="6" s="1"/>
  <c r="Q654" i="6"/>
  <c r="Q906" i="6" s="1"/>
  <c r="P654" i="6"/>
  <c r="P906" i="6" s="1"/>
  <c r="W654" i="6"/>
  <c r="W906" i="6" s="1"/>
  <c r="K654" i="6"/>
  <c r="K906" i="6" s="1"/>
  <c r="I654" i="6"/>
  <c r="I906" i="6" s="1"/>
  <c r="E654" i="6"/>
  <c r="E906" i="6" s="1"/>
  <c r="X654" i="6"/>
  <c r="X906" i="6" s="1"/>
  <c r="U654" i="6"/>
  <c r="U906" i="6" s="1"/>
  <c r="T654" i="6"/>
  <c r="T906" i="6" s="1"/>
  <c r="W379" i="6"/>
  <c r="K379" i="6"/>
  <c r="S654" i="6"/>
  <c r="S906" i="6" s="1"/>
  <c r="R654" i="6"/>
  <c r="R906" i="6" s="1"/>
  <c r="O654" i="6"/>
  <c r="O906" i="6" s="1"/>
  <c r="N654" i="6"/>
  <c r="N906" i="6" s="1"/>
  <c r="M654" i="6"/>
  <c r="M906" i="6" s="1"/>
  <c r="L654" i="6"/>
  <c r="L906" i="6" s="1"/>
  <c r="Q379" i="6"/>
  <c r="J379" i="6"/>
  <c r="X379" i="6"/>
  <c r="I379" i="6"/>
  <c r="V379" i="6"/>
  <c r="E379" i="6"/>
  <c r="U379" i="6"/>
  <c r="T379" i="6"/>
  <c r="S379" i="6"/>
  <c r="R379" i="6"/>
  <c r="P379" i="6"/>
  <c r="O379" i="6"/>
  <c r="N379" i="6"/>
  <c r="M379" i="6"/>
  <c r="L379" i="6"/>
  <c r="V678" i="6"/>
  <c r="V930" i="6" s="1"/>
  <c r="J678" i="6"/>
  <c r="J930" i="6" s="1"/>
  <c r="Q678" i="6"/>
  <c r="Q930" i="6" s="1"/>
  <c r="W678" i="6"/>
  <c r="W930" i="6" s="1"/>
  <c r="K678" i="6"/>
  <c r="K930" i="6" s="1"/>
  <c r="O678" i="6"/>
  <c r="O930" i="6" s="1"/>
  <c r="N678" i="6"/>
  <c r="N930" i="6" s="1"/>
  <c r="M678" i="6"/>
  <c r="M930" i="6" s="1"/>
  <c r="L678" i="6"/>
  <c r="L930" i="6" s="1"/>
  <c r="I678" i="6"/>
  <c r="I930" i="6" s="1"/>
  <c r="E678" i="6"/>
  <c r="E930" i="6" s="1"/>
  <c r="W403" i="6"/>
  <c r="K403" i="6"/>
  <c r="X678" i="6"/>
  <c r="X930" i="6" s="1"/>
  <c r="U678" i="6"/>
  <c r="U930" i="6" s="1"/>
  <c r="T678" i="6"/>
  <c r="T930" i="6" s="1"/>
  <c r="S678" i="6"/>
  <c r="S930" i="6" s="1"/>
  <c r="R678" i="6"/>
  <c r="R930" i="6" s="1"/>
  <c r="Q403" i="6"/>
  <c r="T403" i="6"/>
  <c r="S403" i="6"/>
  <c r="R403" i="6"/>
  <c r="P403" i="6"/>
  <c r="O403" i="6"/>
  <c r="N403" i="6"/>
  <c r="M403" i="6"/>
  <c r="L403" i="6"/>
  <c r="J403" i="6"/>
  <c r="X403" i="6"/>
  <c r="I403" i="6"/>
  <c r="V403" i="6"/>
  <c r="E403" i="6"/>
  <c r="U403" i="6"/>
  <c r="V702" i="6"/>
  <c r="V954" i="6" s="1"/>
  <c r="J702" i="6"/>
  <c r="J954" i="6" s="1"/>
  <c r="U702" i="6"/>
  <c r="U954" i="6" s="1"/>
  <c r="I702" i="6"/>
  <c r="I954" i="6" s="1"/>
  <c r="T702" i="6"/>
  <c r="T954" i="6" s="1"/>
  <c r="E702" i="6"/>
  <c r="E954" i="6" s="1"/>
  <c r="Q702" i="6"/>
  <c r="Q954" i="6" s="1"/>
  <c r="P702" i="6"/>
  <c r="P954" i="6" s="1"/>
  <c r="O702" i="6"/>
  <c r="O954" i="6" s="1"/>
  <c r="N702" i="6"/>
  <c r="N954" i="6" s="1"/>
  <c r="W702" i="6"/>
  <c r="W954" i="6" s="1"/>
  <c r="K702" i="6"/>
  <c r="K954" i="6" s="1"/>
  <c r="P427" i="6"/>
  <c r="X702" i="6"/>
  <c r="X954" i="6" s="1"/>
  <c r="S702" i="6"/>
  <c r="S954" i="6" s="1"/>
  <c r="R702" i="6"/>
  <c r="R954" i="6" s="1"/>
  <c r="M702" i="6"/>
  <c r="M954" i="6" s="1"/>
  <c r="L702" i="6"/>
  <c r="L954" i="6" s="1"/>
  <c r="W427" i="6"/>
  <c r="K427" i="6"/>
  <c r="V427" i="6"/>
  <c r="J427" i="6"/>
  <c r="Q427" i="6"/>
  <c r="M427" i="6"/>
  <c r="L427" i="6"/>
  <c r="I427" i="6"/>
  <c r="E427" i="6"/>
  <c r="X427" i="6"/>
  <c r="U427" i="6"/>
  <c r="T427" i="6"/>
  <c r="S427" i="6"/>
  <c r="R427" i="6"/>
  <c r="O427" i="6"/>
  <c r="N427" i="6"/>
  <c r="V726" i="6"/>
  <c r="V978" i="6" s="1"/>
  <c r="J726" i="6"/>
  <c r="J978" i="6" s="1"/>
  <c r="U726" i="6"/>
  <c r="U978" i="6" s="1"/>
  <c r="I726" i="6"/>
  <c r="I978" i="6" s="1"/>
  <c r="T726" i="6"/>
  <c r="T978" i="6" s="1"/>
  <c r="E726" i="6"/>
  <c r="E978" i="6" s="1"/>
  <c r="S726" i="6"/>
  <c r="S978" i="6" s="1"/>
  <c r="R726" i="6"/>
  <c r="R978" i="6" s="1"/>
  <c r="Q726" i="6"/>
  <c r="Q978" i="6" s="1"/>
  <c r="O726" i="6"/>
  <c r="O978" i="6" s="1"/>
  <c r="N726" i="6"/>
  <c r="N978" i="6" s="1"/>
  <c r="M726" i="6"/>
  <c r="M978" i="6" s="1"/>
  <c r="X726" i="6"/>
  <c r="X978" i="6" s="1"/>
  <c r="L726" i="6"/>
  <c r="L978" i="6" s="1"/>
  <c r="W726" i="6"/>
  <c r="W978" i="6" s="1"/>
  <c r="K726" i="6"/>
  <c r="K978" i="6" s="1"/>
  <c r="P451" i="6"/>
  <c r="W451" i="6"/>
  <c r="K451" i="6"/>
  <c r="V451" i="6"/>
  <c r="J451" i="6"/>
  <c r="Q451" i="6"/>
  <c r="S451" i="6"/>
  <c r="R451" i="6"/>
  <c r="O451" i="6"/>
  <c r="N451" i="6"/>
  <c r="M451" i="6"/>
  <c r="L451" i="6"/>
  <c r="I451" i="6"/>
  <c r="E451" i="6"/>
  <c r="X451" i="6"/>
  <c r="U451" i="6"/>
  <c r="T451" i="6"/>
  <c r="V750" i="6"/>
  <c r="V1002" i="6" s="1"/>
  <c r="J750" i="6"/>
  <c r="J1002" i="6" s="1"/>
  <c r="U750" i="6"/>
  <c r="U1002" i="6" s="1"/>
  <c r="I750" i="6"/>
  <c r="I1002" i="6" s="1"/>
  <c r="T750" i="6"/>
  <c r="T1002" i="6" s="1"/>
  <c r="E750" i="6"/>
  <c r="E1002" i="6" s="1"/>
  <c r="S750" i="6"/>
  <c r="S1002" i="6" s="1"/>
  <c r="R750" i="6"/>
  <c r="R1002" i="6" s="1"/>
  <c r="Q750" i="6"/>
  <c r="Q1002" i="6" s="1"/>
  <c r="P750" i="6"/>
  <c r="P1002" i="6" s="1"/>
  <c r="O750" i="6"/>
  <c r="O1002" i="6" s="1"/>
  <c r="N750" i="6"/>
  <c r="N1002" i="6" s="1"/>
  <c r="M750" i="6"/>
  <c r="M1002" i="6" s="1"/>
  <c r="X750" i="6"/>
  <c r="X1002" i="6" s="1"/>
  <c r="L750" i="6"/>
  <c r="L1002" i="6" s="1"/>
  <c r="W750" i="6"/>
  <c r="W1002" i="6" s="1"/>
  <c r="K750" i="6"/>
  <c r="K1002" i="6" s="1"/>
  <c r="P475" i="6"/>
  <c r="O475" i="6"/>
  <c r="N475" i="6"/>
  <c r="W475" i="6"/>
  <c r="K475" i="6"/>
  <c r="V475" i="6"/>
  <c r="J475" i="6"/>
  <c r="U475" i="6"/>
  <c r="I475" i="6"/>
  <c r="T475" i="6"/>
  <c r="E475" i="6"/>
  <c r="Q475" i="6"/>
  <c r="X475" i="6"/>
  <c r="S475" i="6"/>
  <c r="R475" i="6"/>
  <c r="M475" i="6"/>
  <c r="L475" i="6"/>
  <c r="M774" i="6"/>
  <c r="M1026" i="6" s="1"/>
  <c r="S774" i="6"/>
  <c r="S1026" i="6" s="1"/>
  <c r="Q774" i="6"/>
  <c r="Q1026" i="6" s="1"/>
  <c r="P774" i="6"/>
  <c r="P1026" i="6" s="1"/>
  <c r="O774" i="6"/>
  <c r="O1026" i="6" s="1"/>
  <c r="N774" i="6"/>
  <c r="N1026" i="6" s="1"/>
  <c r="L774" i="6"/>
  <c r="L1026" i="6" s="1"/>
  <c r="K774" i="6"/>
  <c r="K1026" i="6" s="1"/>
  <c r="X774" i="6"/>
  <c r="X1026" i="6" s="1"/>
  <c r="J774" i="6"/>
  <c r="J1026" i="6" s="1"/>
  <c r="W774" i="6"/>
  <c r="W1026" i="6" s="1"/>
  <c r="I774" i="6"/>
  <c r="I1026" i="6" s="1"/>
  <c r="V774" i="6"/>
  <c r="V1026" i="6" s="1"/>
  <c r="E774" i="6"/>
  <c r="E1026" i="6" s="1"/>
  <c r="U774" i="6"/>
  <c r="U1026" i="6" s="1"/>
  <c r="T774" i="6"/>
  <c r="T1026" i="6" s="1"/>
  <c r="R774" i="6"/>
  <c r="R1026" i="6" s="1"/>
  <c r="P499" i="6"/>
  <c r="O499" i="6"/>
  <c r="N499" i="6"/>
  <c r="M499" i="6"/>
  <c r="X499" i="6"/>
  <c r="L499" i="6"/>
  <c r="W499" i="6"/>
  <c r="K499" i="6"/>
  <c r="V499" i="6"/>
  <c r="J499" i="6"/>
  <c r="U499" i="6"/>
  <c r="I499" i="6"/>
  <c r="T499" i="6"/>
  <c r="E499" i="6"/>
  <c r="S499" i="6"/>
  <c r="R499" i="6"/>
  <c r="Q499" i="6"/>
  <c r="R544" i="6"/>
  <c r="R796" i="6" s="1"/>
  <c r="Q544" i="6"/>
  <c r="Q796" i="6" s="1"/>
  <c r="P544" i="6"/>
  <c r="P796" i="6" s="1"/>
  <c r="O544" i="6"/>
  <c r="O796" i="6" s="1"/>
  <c r="N544" i="6"/>
  <c r="N796" i="6" s="1"/>
  <c r="X544" i="6"/>
  <c r="X796" i="6" s="1"/>
  <c r="W544" i="6"/>
  <c r="W796" i="6" s="1"/>
  <c r="K544" i="6"/>
  <c r="K796" i="6" s="1"/>
  <c r="V544" i="6"/>
  <c r="V796" i="6" s="1"/>
  <c r="J544" i="6"/>
  <c r="J796" i="6" s="1"/>
  <c r="U544" i="6"/>
  <c r="U796" i="6" s="1"/>
  <c r="I544" i="6"/>
  <c r="I796" i="6" s="1"/>
  <c r="E544" i="6"/>
  <c r="E796" i="6" s="1"/>
  <c r="S544" i="6"/>
  <c r="S796" i="6" s="1"/>
  <c r="P269" i="6"/>
  <c r="O269" i="6"/>
  <c r="N269" i="6"/>
  <c r="M269" i="6"/>
  <c r="X269" i="6"/>
  <c r="L269" i="6"/>
  <c r="W269" i="6"/>
  <c r="K269" i="6"/>
  <c r="V269" i="6"/>
  <c r="J269" i="6"/>
  <c r="U269" i="6"/>
  <c r="I269" i="6"/>
  <c r="T269" i="6"/>
  <c r="E269" i="6"/>
  <c r="S269" i="6"/>
  <c r="R269" i="6"/>
  <c r="Q269" i="6"/>
  <c r="R568" i="6"/>
  <c r="R820" i="6" s="1"/>
  <c r="Q568" i="6"/>
  <c r="Q820" i="6" s="1"/>
  <c r="P568" i="6"/>
  <c r="P820" i="6" s="1"/>
  <c r="O568" i="6"/>
  <c r="O820" i="6" s="1"/>
  <c r="M568" i="6"/>
  <c r="M820" i="6" s="1"/>
  <c r="X568" i="6"/>
  <c r="X820" i="6" s="1"/>
  <c r="L568" i="6"/>
  <c r="L820" i="6" s="1"/>
  <c r="W568" i="6"/>
  <c r="W820" i="6" s="1"/>
  <c r="K568" i="6"/>
  <c r="K820" i="6" s="1"/>
  <c r="V568" i="6"/>
  <c r="V820" i="6" s="1"/>
  <c r="J568" i="6"/>
  <c r="J820" i="6" s="1"/>
  <c r="U568" i="6"/>
  <c r="U820" i="6" s="1"/>
  <c r="I568" i="6"/>
  <c r="I820" i="6" s="1"/>
  <c r="E568" i="6"/>
  <c r="E820" i="6" s="1"/>
  <c r="S568" i="6"/>
  <c r="S820" i="6" s="1"/>
  <c r="P293" i="6"/>
  <c r="O293" i="6"/>
  <c r="N293" i="6"/>
  <c r="M293" i="6"/>
  <c r="X293" i="6"/>
  <c r="L293" i="6"/>
  <c r="W293" i="6"/>
  <c r="K293" i="6"/>
  <c r="V293" i="6"/>
  <c r="J293" i="6"/>
  <c r="U293" i="6"/>
  <c r="I293" i="6"/>
  <c r="T293" i="6"/>
  <c r="E293" i="6"/>
  <c r="S293" i="6"/>
  <c r="R293" i="6"/>
  <c r="Q293" i="6"/>
  <c r="O592" i="6"/>
  <c r="O844" i="6" s="1"/>
  <c r="U592" i="6"/>
  <c r="U844" i="6" s="1"/>
  <c r="I592" i="6"/>
  <c r="I844" i="6" s="1"/>
  <c r="S592" i="6"/>
  <c r="S844" i="6" s="1"/>
  <c r="R592" i="6"/>
  <c r="R844" i="6" s="1"/>
  <c r="Q592" i="6"/>
  <c r="Q844" i="6" s="1"/>
  <c r="P592" i="6"/>
  <c r="P844" i="6" s="1"/>
  <c r="N592" i="6"/>
  <c r="N844" i="6" s="1"/>
  <c r="M592" i="6"/>
  <c r="M844" i="6" s="1"/>
  <c r="L592" i="6"/>
  <c r="L844" i="6" s="1"/>
  <c r="K592" i="6"/>
  <c r="K844" i="6" s="1"/>
  <c r="X592" i="6"/>
  <c r="X844" i="6" s="1"/>
  <c r="J592" i="6"/>
  <c r="J844" i="6" s="1"/>
  <c r="W592" i="6"/>
  <c r="W844" i="6" s="1"/>
  <c r="E592" i="6"/>
  <c r="E844" i="6" s="1"/>
  <c r="V592" i="6"/>
  <c r="V844" i="6" s="1"/>
  <c r="T592" i="6"/>
  <c r="T844" i="6" s="1"/>
  <c r="P317" i="6"/>
  <c r="O317" i="6"/>
  <c r="N317" i="6"/>
  <c r="M317" i="6"/>
  <c r="M764" i="6" s="1"/>
  <c r="M1016" i="6" s="1"/>
  <c r="X317" i="6"/>
  <c r="L317" i="6"/>
  <c r="L638" i="6" s="1"/>
  <c r="L890" i="6" s="1"/>
  <c r="W317" i="6"/>
  <c r="K317" i="6"/>
  <c r="V317" i="6"/>
  <c r="J317" i="6"/>
  <c r="U317" i="6"/>
  <c r="I317" i="6"/>
  <c r="T317" i="6"/>
  <c r="E317" i="6"/>
  <c r="S317" i="6"/>
  <c r="R317" i="6"/>
  <c r="Q317" i="6"/>
  <c r="T616" i="6"/>
  <c r="T868" i="6" s="1"/>
  <c r="E616" i="6"/>
  <c r="E868" i="6" s="1"/>
  <c r="O616" i="6"/>
  <c r="O868" i="6" s="1"/>
  <c r="N616" i="6"/>
  <c r="N868" i="6" s="1"/>
  <c r="U616" i="6"/>
  <c r="U868" i="6" s="1"/>
  <c r="I616" i="6"/>
  <c r="I868" i="6" s="1"/>
  <c r="X616" i="6"/>
  <c r="X868" i="6" s="1"/>
  <c r="W616" i="6"/>
  <c r="W868" i="6" s="1"/>
  <c r="V616" i="6"/>
  <c r="V868" i="6" s="1"/>
  <c r="S616" i="6"/>
  <c r="S868" i="6" s="1"/>
  <c r="R616" i="6"/>
  <c r="R868" i="6" s="1"/>
  <c r="U341" i="6"/>
  <c r="I341" i="6"/>
  <c r="Q616" i="6"/>
  <c r="Q868" i="6" s="1"/>
  <c r="P616" i="6"/>
  <c r="P868" i="6" s="1"/>
  <c r="M616" i="6"/>
  <c r="M868" i="6" s="1"/>
  <c r="L616" i="6"/>
  <c r="L868" i="6" s="1"/>
  <c r="K616" i="6"/>
  <c r="K868" i="6" s="1"/>
  <c r="J616" i="6"/>
  <c r="J868" i="6" s="1"/>
  <c r="O341" i="6"/>
  <c r="W341" i="6"/>
  <c r="E341" i="6"/>
  <c r="V341" i="6"/>
  <c r="T341" i="6"/>
  <c r="S341" i="6"/>
  <c r="R341" i="6"/>
  <c r="Q341" i="6"/>
  <c r="P341" i="6"/>
  <c r="N341" i="6"/>
  <c r="M341" i="6"/>
  <c r="L341" i="6"/>
  <c r="K341" i="6"/>
  <c r="X341" i="6"/>
  <c r="J341" i="6"/>
  <c r="E640" i="6"/>
  <c r="E892" i="6" s="1"/>
  <c r="O640" i="6"/>
  <c r="O892" i="6" s="1"/>
  <c r="U640" i="6"/>
  <c r="U892" i="6" s="1"/>
  <c r="I640" i="6"/>
  <c r="I892" i="6" s="1"/>
  <c r="K640" i="6"/>
  <c r="K892" i="6" s="1"/>
  <c r="J640" i="6"/>
  <c r="J892" i="6" s="1"/>
  <c r="X640" i="6"/>
  <c r="X892" i="6" s="1"/>
  <c r="U365" i="6"/>
  <c r="I365" i="6"/>
  <c r="W640" i="6"/>
  <c r="W892" i="6" s="1"/>
  <c r="V640" i="6"/>
  <c r="V892" i="6" s="1"/>
  <c r="S640" i="6"/>
  <c r="S892" i="6" s="1"/>
  <c r="R640" i="6"/>
  <c r="R892" i="6" s="1"/>
  <c r="Q640" i="6"/>
  <c r="Q892" i="6" s="1"/>
  <c r="P640" i="6"/>
  <c r="P892" i="6" s="1"/>
  <c r="O365" i="6"/>
  <c r="R365" i="6"/>
  <c r="Q365" i="6"/>
  <c r="P365" i="6"/>
  <c r="N365" i="6"/>
  <c r="M365" i="6"/>
  <c r="L365" i="6"/>
  <c r="K365" i="6"/>
  <c r="X365" i="6"/>
  <c r="J365" i="6"/>
  <c r="W365" i="6"/>
  <c r="E365" i="6"/>
  <c r="V365" i="6"/>
  <c r="T365" i="6"/>
  <c r="S365" i="6"/>
  <c r="T664" i="6"/>
  <c r="T916" i="6" s="1"/>
  <c r="E664" i="6"/>
  <c r="E916" i="6" s="1"/>
  <c r="O664" i="6"/>
  <c r="O916" i="6" s="1"/>
  <c r="N664" i="6"/>
  <c r="N916" i="6" s="1"/>
  <c r="U664" i="6"/>
  <c r="U916" i="6" s="1"/>
  <c r="I664" i="6"/>
  <c r="I916" i="6" s="1"/>
  <c r="S664" i="6"/>
  <c r="S916" i="6" s="1"/>
  <c r="R664" i="6"/>
  <c r="R916" i="6" s="1"/>
  <c r="Q664" i="6"/>
  <c r="Q916" i="6" s="1"/>
  <c r="P664" i="6"/>
  <c r="P916" i="6" s="1"/>
  <c r="M664" i="6"/>
  <c r="M916" i="6" s="1"/>
  <c r="L664" i="6"/>
  <c r="L916" i="6" s="1"/>
  <c r="U389" i="6"/>
  <c r="I389" i="6"/>
  <c r="K664" i="6"/>
  <c r="K916" i="6" s="1"/>
  <c r="J664" i="6"/>
  <c r="J916" i="6" s="1"/>
  <c r="X664" i="6"/>
  <c r="X916" i="6" s="1"/>
  <c r="W664" i="6"/>
  <c r="W916" i="6" s="1"/>
  <c r="V664" i="6"/>
  <c r="V916" i="6" s="1"/>
  <c r="O389" i="6"/>
  <c r="M389" i="6"/>
  <c r="L389" i="6"/>
  <c r="K389" i="6"/>
  <c r="X389" i="6"/>
  <c r="J389" i="6"/>
  <c r="W389" i="6"/>
  <c r="E389" i="6"/>
  <c r="V389" i="6"/>
  <c r="T389" i="6"/>
  <c r="S389" i="6"/>
  <c r="R389" i="6"/>
  <c r="Q389" i="6"/>
  <c r="P389" i="6"/>
  <c r="N389" i="6"/>
  <c r="T688" i="6"/>
  <c r="T940" i="6" s="1"/>
  <c r="E688" i="6"/>
  <c r="E940" i="6" s="1"/>
  <c r="S688" i="6"/>
  <c r="S940" i="6" s="1"/>
  <c r="R688" i="6"/>
  <c r="R940" i="6" s="1"/>
  <c r="O688" i="6"/>
  <c r="O940" i="6" s="1"/>
  <c r="N688" i="6"/>
  <c r="N940" i="6" s="1"/>
  <c r="M688" i="6"/>
  <c r="M940" i="6" s="1"/>
  <c r="X688" i="6"/>
  <c r="X940" i="6" s="1"/>
  <c r="L688" i="6"/>
  <c r="L940" i="6" s="1"/>
  <c r="U688" i="6"/>
  <c r="U940" i="6" s="1"/>
  <c r="I688" i="6"/>
  <c r="I940" i="6" s="1"/>
  <c r="K688" i="6"/>
  <c r="K940" i="6" s="1"/>
  <c r="J688" i="6"/>
  <c r="J940" i="6" s="1"/>
  <c r="U413" i="6"/>
  <c r="I413" i="6"/>
  <c r="W688" i="6"/>
  <c r="W940" i="6" s="1"/>
  <c r="V688" i="6"/>
  <c r="V940" i="6" s="1"/>
  <c r="Q688" i="6"/>
  <c r="Q940" i="6" s="1"/>
  <c r="P688" i="6"/>
  <c r="P940" i="6" s="1"/>
  <c r="O413" i="6"/>
  <c r="W413" i="6"/>
  <c r="E413" i="6"/>
  <c r="V413" i="6"/>
  <c r="T413" i="6"/>
  <c r="S413" i="6"/>
  <c r="R413" i="6"/>
  <c r="Q413" i="6"/>
  <c r="P413" i="6"/>
  <c r="N413" i="6"/>
  <c r="M413" i="6"/>
  <c r="L413" i="6"/>
  <c r="K413" i="6"/>
  <c r="X413" i="6"/>
  <c r="J413" i="6"/>
  <c r="T712" i="6"/>
  <c r="T964" i="6" s="1"/>
  <c r="E712" i="6"/>
  <c r="E964" i="6" s="1"/>
  <c r="S712" i="6"/>
  <c r="S964" i="6" s="1"/>
  <c r="R712" i="6"/>
  <c r="R964" i="6" s="1"/>
  <c r="O712" i="6"/>
  <c r="O964" i="6" s="1"/>
  <c r="N712" i="6"/>
  <c r="N964" i="6" s="1"/>
  <c r="M712" i="6"/>
  <c r="M964" i="6" s="1"/>
  <c r="X712" i="6"/>
  <c r="X964" i="6" s="1"/>
  <c r="L712" i="6"/>
  <c r="L964" i="6" s="1"/>
  <c r="U712" i="6"/>
  <c r="U964" i="6" s="1"/>
  <c r="I712" i="6"/>
  <c r="I964" i="6" s="1"/>
  <c r="N437" i="6"/>
  <c r="W712" i="6"/>
  <c r="W964" i="6" s="1"/>
  <c r="V712" i="6"/>
  <c r="V964" i="6" s="1"/>
  <c r="U437" i="6"/>
  <c r="I437" i="6"/>
  <c r="Q712" i="6"/>
  <c r="Q964" i="6" s="1"/>
  <c r="T437" i="6"/>
  <c r="E437" i="6"/>
  <c r="P712" i="6"/>
  <c r="P964" i="6" s="1"/>
  <c r="K712" i="6"/>
  <c r="K964" i="6" s="1"/>
  <c r="J712" i="6"/>
  <c r="J964" i="6" s="1"/>
  <c r="O437" i="6"/>
  <c r="W437" i="6"/>
  <c r="V437" i="6"/>
  <c r="S437" i="6"/>
  <c r="R437" i="6"/>
  <c r="Q437" i="6"/>
  <c r="P437" i="6"/>
  <c r="M437" i="6"/>
  <c r="L437" i="6"/>
  <c r="K437" i="6"/>
  <c r="J437" i="6"/>
  <c r="X437" i="6"/>
  <c r="T736" i="6"/>
  <c r="T988" i="6" s="1"/>
  <c r="E736" i="6"/>
  <c r="E988" i="6" s="1"/>
  <c r="S736" i="6"/>
  <c r="S988" i="6" s="1"/>
  <c r="R736" i="6"/>
  <c r="R988" i="6" s="1"/>
  <c r="Q736" i="6"/>
  <c r="Q988" i="6" s="1"/>
  <c r="P736" i="6"/>
  <c r="P988" i="6" s="1"/>
  <c r="O736" i="6"/>
  <c r="O988" i="6" s="1"/>
  <c r="N736" i="6"/>
  <c r="N988" i="6" s="1"/>
  <c r="M736" i="6"/>
  <c r="M988" i="6" s="1"/>
  <c r="X736" i="6"/>
  <c r="X988" i="6" s="1"/>
  <c r="L736" i="6"/>
  <c r="L988" i="6" s="1"/>
  <c r="W736" i="6"/>
  <c r="W988" i="6" s="1"/>
  <c r="K736" i="6"/>
  <c r="K988" i="6" s="1"/>
  <c r="V736" i="6"/>
  <c r="V988" i="6" s="1"/>
  <c r="J736" i="6"/>
  <c r="J988" i="6" s="1"/>
  <c r="U736" i="6"/>
  <c r="U988" i="6" s="1"/>
  <c r="I736" i="6"/>
  <c r="I988" i="6" s="1"/>
  <c r="N461" i="6"/>
  <c r="U461" i="6"/>
  <c r="I461" i="6"/>
  <c r="T461" i="6"/>
  <c r="E461" i="6"/>
  <c r="O461" i="6"/>
  <c r="K461" i="6"/>
  <c r="J461" i="6"/>
  <c r="X461" i="6"/>
  <c r="W461" i="6"/>
  <c r="V461" i="6"/>
  <c r="S461" i="6"/>
  <c r="R461" i="6"/>
  <c r="Q461" i="6"/>
  <c r="P461" i="6"/>
  <c r="M461" i="6"/>
  <c r="L461" i="6"/>
  <c r="E760" i="6"/>
  <c r="E1012" i="6" s="1"/>
  <c r="S760" i="6"/>
  <c r="S1012" i="6" s="1"/>
  <c r="R760" i="6"/>
  <c r="R1012" i="6" s="1"/>
  <c r="Q760" i="6"/>
  <c r="Q1012" i="6" s="1"/>
  <c r="P760" i="6"/>
  <c r="P1012" i="6" s="1"/>
  <c r="O760" i="6"/>
  <c r="O1012" i="6" s="1"/>
  <c r="M760" i="6"/>
  <c r="M1012" i="6" s="1"/>
  <c r="X760" i="6"/>
  <c r="X1012" i="6" s="1"/>
  <c r="L760" i="6"/>
  <c r="L1012" i="6" s="1"/>
  <c r="W760" i="6"/>
  <c r="W1012" i="6" s="1"/>
  <c r="K760" i="6"/>
  <c r="K1012" i="6" s="1"/>
  <c r="V760" i="6"/>
  <c r="V1012" i="6" s="1"/>
  <c r="J760" i="6"/>
  <c r="J1012" i="6" s="1"/>
  <c r="U760" i="6"/>
  <c r="U1012" i="6" s="1"/>
  <c r="I760" i="6"/>
  <c r="I1012" i="6" s="1"/>
  <c r="N485" i="6"/>
  <c r="M485" i="6"/>
  <c r="X485" i="6"/>
  <c r="L485" i="6"/>
  <c r="V485" i="6"/>
  <c r="J485" i="6"/>
  <c r="U485" i="6"/>
  <c r="I485" i="6"/>
  <c r="T485" i="6"/>
  <c r="E485" i="6"/>
  <c r="S485" i="6"/>
  <c r="R485" i="6"/>
  <c r="P485" i="6"/>
  <c r="O485" i="6"/>
  <c r="W485" i="6"/>
  <c r="Q485" i="6"/>
  <c r="K485" i="6"/>
  <c r="P554" i="6"/>
  <c r="P806" i="6" s="1"/>
  <c r="O554" i="6"/>
  <c r="O806" i="6" s="1"/>
  <c r="N554" i="6"/>
  <c r="N806" i="6" s="1"/>
  <c r="M554" i="6"/>
  <c r="M806" i="6" s="1"/>
  <c r="X554" i="6"/>
  <c r="X806" i="6" s="1"/>
  <c r="L554" i="6"/>
  <c r="L806" i="6" s="1"/>
  <c r="W554" i="6"/>
  <c r="W806" i="6" s="1"/>
  <c r="K554" i="6"/>
  <c r="K806" i="6" s="1"/>
  <c r="V554" i="6"/>
  <c r="V806" i="6" s="1"/>
  <c r="J554" i="6"/>
  <c r="J806" i="6" s="1"/>
  <c r="U554" i="6"/>
  <c r="U806" i="6" s="1"/>
  <c r="I554" i="6"/>
  <c r="I806" i="6" s="1"/>
  <c r="T554" i="6"/>
  <c r="T806" i="6" s="1"/>
  <c r="E554" i="6"/>
  <c r="E806" i="6" s="1"/>
  <c r="S554" i="6"/>
  <c r="S806" i="6" s="1"/>
  <c r="R554" i="6"/>
  <c r="R806" i="6" s="1"/>
  <c r="Q554" i="6"/>
  <c r="Q806" i="6" s="1"/>
  <c r="N279" i="6"/>
  <c r="M279" i="6"/>
  <c r="X279" i="6"/>
  <c r="L279" i="6"/>
  <c r="W279" i="6"/>
  <c r="K279" i="6"/>
  <c r="V279" i="6"/>
  <c r="J279" i="6"/>
  <c r="U279" i="6"/>
  <c r="I279" i="6"/>
  <c r="T279" i="6"/>
  <c r="E279" i="6"/>
  <c r="S279" i="6"/>
  <c r="R279" i="6"/>
  <c r="Q279" i="6"/>
  <c r="P279" i="6"/>
  <c r="O279" i="6"/>
  <c r="P578" i="6"/>
  <c r="P830" i="6" s="1"/>
  <c r="O578" i="6"/>
  <c r="O830" i="6" s="1"/>
  <c r="N578" i="6"/>
  <c r="N830" i="6" s="1"/>
  <c r="M578" i="6"/>
  <c r="M830" i="6" s="1"/>
  <c r="X578" i="6"/>
  <c r="X830" i="6" s="1"/>
  <c r="L578" i="6"/>
  <c r="L830" i="6" s="1"/>
  <c r="W578" i="6"/>
  <c r="W830" i="6" s="1"/>
  <c r="K578" i="6"/>
  <c r="K830" i="6" s="1"/>
  <c r="V578" i="6"/>
  <c r="V830" i="6" s="1"/>
  <c r="J578" i="6"/>
  <c r="J830" i="6" s="1"/>
  <c r="U578" i="6"/>
  <c r="U830" i="6" s="1"/>
  <c r="I578" i="6"/>
  <c r="I830" i="6" s="1"/>
  <c r="T578" i="6"/>
  <c r="T830" i="6" s="1"/>
  <c r="E578" i="6"/>
  <c r="E830" i="6" s="1"/>
  <c r="S578" i="6"/>
  <c r="S830" i="6" s="1"/>
  <c r="R578" i="6"/>
  <c r="R830" i="6" s="1"/>
  <c r="Q578" i="6"/>
  <c r="Q830" i="6" s="1"/>
  <c r="N303" i="6"/>
  <c r="M303" i="6"/>
  <c r="X303" i="6"/>
  <c r="L303" i="6"/>
  <c r="W303" i="6"/>
  <c r="K303" i="6"/>
  <c r="V303" i="6"/>
  <c r="J303" i="6"/>
  <c r="U303" i="6"/>
  <c r="I303" i="6"/>
  <c r="T303" i="6"/>
  <c r="E303" i="6"/>
  <c r="S303" i="6"/>
  <c r="R303" i="6"/>
  <c r="Q303" i="6"/>
  <c r="P303" i="6"/>
  <c r="O303" i="6"/>
  <c r="R602" i="6"/>
  <c r="R854" i="6" s="1"/>
  <c r="M602" i="6"/>
  <c r="M854" i="6" s="1"/>
  <c r="S602" i="6"/>
  <c r="S854" i="6" s="1"/>
  <c r="J602" i="6"/>
  <c r="J854" i="6" s="1"/>
  <c r="X602" i="6"/>
  <c r="X854" i="6" s="1"/>
  <c r="I602" i="6"/>
  <c r="I854" i="6" s="1"/>
  <c r="W602" i="6"/>
  <c r="W854" i="6" s="1"/>
  <c r="E602" i="6"/>
  <c r="E854" i="6" s="1"/>
  <c r="V602" i="6"/>
  <c r="V854" i="6" s="1"/>
  <c r="U602" i="6"/>
  <c r="U854" i="6" s="1"/>
  <c r="T602" i="6"/>
  <c r="T854" i="6" s="1"/>
  <c r="Q602" i="6"/>
  <c r="Q854" i="6" s="1"/>
  <c r="P602" i="6"/>
  <c r="P854" i="6" s="1"/>
  <c r="O602" i="6"/>
  <c r="O854" i="6" s="1"/>
  <c r="N602" i="6"/>
  <c r="N854" i="6" s="1"/>
  <c r="L602" i="6"/>
  <c r="L854" i="6" s="1"/>
  <c r="K602" i="6"/>
  <c r="K854" i="6" s="1"/>
  <c r="N327" i="6"/>
  <c r="M327" i="6"/>
  <c r="X327" i="6"/>
  <c r="L327" i="6"/>
  <c r="W327" i="6"/>
  <c r="K327" i="6"/>
  <c r="V327" i="6"/>
  <c r="J327" i="6"/>
  <c r="U327" i="6"/>
  <c r="I327" i="6"/>
  <c r="T327" i="6"/>
  <c r="E327" i="6"/>
  <c r="S327" i="6"/>
  <c r="R327" i="6"/>
  <c r="Q327" i="6"/>
  <c r="P327" i="6"/>
  <c r="O327" i="6"/>
  <c r="R626" i="6"/>
  <c r="R878" i="6" s="1"/>
  <c r="M626" i="6"/>
  <c r="M878" i="6" s="1"/>
  <c r="X626" i="6"/>
  <c r="X878" i="6" s="1"/>
  <c r="L626" i="6"/>
  <c r="L878" i="6" s="1"/>
  <c r="S626" i="6"/>
  <c r="S878" i="6" s="1"/>
  <c r="Q626" i="6"/>
  <c r="Q878" i="6" s="1"/>
  <c r="P626" i="6"/>
  <c r="P878" i="6" s="1"/>
  <c r="O626" i="6"/>
  <c r="O878" i="6" s="1"/>
  <c r="N626" i="6"/>
  <c r="N878" i="6" s="1"/>
  <c r="K626" i="6"/>
  <c r="K878" i="6" s="1"/>
  <c r="J626" i="6"/>
  <c r="J878" i="6" s="1"/>
  <c r="S351" i="6"/>
  <c r="I626" i="6"/>
  <c r="I878" i="6" s="1"/>
  <c r="E626" i="6"/>
  <c r="E878" i="6" s="1"/>
  <c r="W626" i="6"/>
  <c r="W878" i="6" s="1"/>
  <c r="V626" i="6"/>
  <c r="V878" i="6" s="1"/>
  <c r="U626" i="6"/>
  <c r="U878" i="6" s="1"/>
  <c r="T626" i="6"/>
  <c r="T878" i="6" s="1"/>
  <c r="M351" i="6"/>
  <c r="K351" i="6"/>
  <c r="X351" i="6"/>
  <c r="J351" i="6"/>
  <c r="W351" i="6"/>
  <c r="I351" i="6"/>
  <c r="V351" i="6"/>
  <c r="E351" i="6"/>
  <c r="U351" i="6"/>
  <c r="T351" i="6"/>
  <c r="R351" i="6"/>
  <c r="Q351" i="6"/>
  <c r="P351" i="6"/>
  <c r="O351" i="6"/>
  <c r="N351" i="6"/>
  <c r="L351" i="6"/>
  <c r="R650" i="6"/>
  <c r="R902" i="6" s="1"/>
  <c r="X650" i="6"/>
  <c r="X902" i="6" s="1"/>
  <c r="S650" i="6"/>
  <c r="S902" i="6" s="1"/>
  <c r="W650" i="6"/>
  <c r="W902" i="6" s="1"/>
  <c r="V650" i="6"/>
  <c r="V902" i="6" s="1"/>
  <c r="U650" i="6"/>
  <c r="U902" i="6" s="1"/>
  <c r="T650" i="6"/>
  <c r="T902" i="6" s="1"/>
  <c r="Q650" i="6"/>
  <c r="Q902" i="6" s="1"/>
  <c r="P650" i="6"/>
  <c r="P902" i="6" s="1"/>
  <c r="S375" i="6"/>
  <c r="O650" i="6"/>
  <c r="O902" i="6" s="1"/>
  <c r="K650" i="6"/>
  <c r="K902" i="6" s="1"/>
  <c r="I650" i="6"/>
  <c r="I902" i="6" s="1"/>
  <c r="E650" i="6"/>
  <c r="E902" i="6" s="1"/>
  <c r="M375" i="6"/>
  <c r="U375" i="6"/>
  <c r="T375" i="6"/>
  <c r="R375" i="6"/>
  <c r="Q375" i="6"/>
  <c r="P375" i="6"/>
  <c r="O375" i="6"/>
  <c r="N375" i="6"/>
  <c r="L375" i="6"/>
  <c r="K375" i="6"/>
  <c r="X375" i="6"/>
  <c r="J375" i="6"/>
  <c r="W375" i="6"/>
  <c r="I375" i="6"/>
  <c r="V375" i="6"/>
  <c r="E375" i="6"/>
  <c r="R674" i="6"/>
  <c r="R926" i="6" s="1"/>
  <c r="X674" i="6"/>
  <c r="X926" i="6" s="1"/>
  <c r="S674" i="6"/>
  <c r="S926" i="6" s="1"/>
  <c r="K674" i="6"/>
  <c r="K926" i="6" s="1"/>
  <c r="J674" i="6"/>
  <c r="J926" i="6" s="1"/>
  <c r="I674" i="6"/>
  <c r="I926" i="6" s="1"/>
  <c r="E674" i="6"/>
  <c r="E926" i="6" s="1"/>
  <c r="W674" i="6"/>
  <c r="W926" i="6" s="1"/>
  <c r="V674" i="6"/>
  <c r="V926" i="6" s="1"/>
  <c r="S399" i="6"/>
  <c r="U674" i="6"/>
  <c r="U926" i="6" s="1"/>
  <c r="T674" i="6"/>
  <c r="T926" i="6" s="1"/>
  <c r="Q674" i="6"/>
  <c r="Q926" i="6" s="1"/>
  <c r="P674" i="6"/>
  <c r="P926" i="6" s="1"/>
  <c r="O674" i="6"/>
  <c r="O926" i="6" s="1"/>
  <c r="M399" i="6"/>
  <c r="P399" i="6"/>
  <c r="O399" i="6"/>
  <c r="N399" i="6"/>
  <c r="L399" i="6"/>
  <c r="K399" i="6"/>
  <c r="X399" i="6"/>
  <c r="J399" i="6"/>
  <c r="W399" i="6"/>
  <c r="I399" i="6"/>
  <c r="V399" i="6"/>
  <c r="E399" i="6"/>
  <c r="U399" i="6"/>
  <c r="T399" i="6"/>
  <c r="R399" i="6"/>
  <c r="Q399" i="6"/>
  <c r="R698" i="6"/>
  <c r="R950" i="6" s="1"/>
  <c r="Q698" i="6"/>
  <c r="Q950" i="6" s="1"/>
  <c r="P698" i="6"/>
  <c r="P950" i="6" s="1"/>
  <c r="M698" i="6"/>
  <c r="M950" i="6" s="1"/>
  <c r="X698" i="6"/>
  <c r="X950" i="6" s="1"/>
  <c r="L698" i="6"/>
  <c r="L950" i="6" s="1"/>
  <c r="W698" i="6"/>
  <c r="W950" i="6" s="1"/>
  <c r="K698" i="6"/>
  <c r="K950" i="6" s="1"/>
  <c r="V698" i="6"/>
  <c r="V950" i="6" s="1"/>
  <c r="J698" i="6"/>
  <c r="J950" i="6" s="1"/>
  <c r="S698" i="6"/>
  <c r="S950" i="6" s="1"/>
  <c r="U698" i="6"/>
  <c r="U950" i="6" s="1"/>
  <c r="X423" i="6"/>
  <c r="L423" i="6"/>
  <c r="T698" i="6"/>
  <c r="T950" i="6" s="1"/>
  <c r="O698" i="6"/>
  <c r="O950" i="6" s="1"/>
  <c r="N698" i="6"/>
  <c r="N950" i="6" s="1"/>
  <c r="I698" i="6"/>
  <c r="I950" i="6" s="1"/>
  <c r="E698" i="6"/>
  <c r="E950" i="6" s="1"/>
  <c r="S423" i="6"/>
  <c r="R423" i="6"/>
  <c r="M423" i="6"/>
  <c r="I423" i="6"/>
  <c r="E423" i="6"/>
  <c r="W423" i="6"/>
  <c r="V423" i="6"/>
  <c r="U423" i="6"/>
  <c r="T423" i="6"/>
  <c r="Q423" i="6"/>
  <c r="P423" i="6"/>
  <c r="O423" i="6"/>
  <c r="N423" i="6"/>
  <c r="K423" i="6"/>
  <c r="J423" i="6"/>
  <c r="R722" i="6"/>
  <c r="R974" i="6" s="1"/>
  <c r="Q722" i="6"/>
  <c r="Q974" i="6" s="1"/>
  <c r="P722" i="6"/>
  <c r="P974" i="6" s="1"/>
  <c r="O722" i="6"/>
  <c r="O974" i="6" s="1"/>
  <c r="N722" i="6"/>
  <c r="N974" i="6" s="1"/>
  <c r="M722" i="6"/>
  <c r="M974" i="6" s="1"/>
  <c r="X722" i="6"/>
  <c r="X974" i="6" s="1"/>
  <c r="L722" i="6"/>
  <c r="L974" i="6" s="1"/>
  <c r="W722" i="6"/>
  <c r="W974" i="6" s="1"/>
  <c r="K722" i="6"/>
  <c r="K974" i="6" s="1"/>
  <c r="V722" i="6"/>
  <c r="V974" i="6" s="1"/>
  <c r="J722" i="6"/>
  <c r="J974" i="6" s="1"/>
  <c r="U722" i="6"/>
  <c r="U974" i="6" s="1"/>
  <c r="I722" i="6"/>
  <c r="I974" i="6" s="1"/>
  <c r="T722" i="6"/>
  <c r="T974" i="6" s="1"/>
  <c r="E722" i="6"/>
  <c r="E974" i="6" s="1"/>
  <c r="S722" i="6"/>
  <c r="S974" i="6" s="1"/>
  <c r="X447" i="6"/>
  <c r="L447" i="6"/>
  <c r="S447" i="6"/>
  <c r="R447" i="6"/>
  <c r="M447" i="6"/>
  <c r="O447" i="6"/>
  <c r="N447" i="6"/>
  <c r="K447" i="6"/>
  <c r="J447" i="6"/>
  <c r="I447" i="6"/>
  <c r="E447" i="6"/>
  <c r="W447" i="6"/>
  <c r="V447" i="6"/>
  <c r="U447" i="6"/>
  <c r="T447" i="6"/>
  <c r="Q447" i="6"/>
  <c r="P447" i="6"/>
  <c r="R746" i="6"/>
  <c r="R998" i="6" s="1"/>
  <c r="Q746" i="6"/>
  <c r="Q998" i="6" s="1"/>
  <c r="P746" i="6"/>
  <c r="P998" i="6" s="1"/>
  <c r="O746" i="6"/>
  <c r="O998" i="6" s="1"/>
  <c r="K746" i="6"/>
  <c r="K998" i="6" s="1"/>
  <c r="I746" i="6"/>
  <c r="I998" i="6" s="1"/>
  <c r="E746" i="6"/>
  <c r="E998" i="6" s="1"/>
  <c r="S746" i="6"/>
  <c r="S998" i="6" s="1"/>
  <c r="X471" i="6"/>
  <c r="L471" i="6"/>
  <c r="V471" i="6"/>
  <c r="J471" i="6"/>
  <c r="S471" i="6"/>
  <c r="R471" i="6"/>
  <c r="P471" i="6"/>
  <c r="M471" i="6"/>
  <c r="N471" i="6"/>
  <c r="K471" i="6"/>
  <c r="I471" i="6"/>
  <c r="E471" i="6"/>
  <c r="W471" i="6"/>
  <c r="U471" i="6"/>
  <c r="T471" i="6"/>
  <c r="Q471" i="6"/>
  <c r="O471" i="6"/>
  <c r="U770" i="6"/>
  <c r="U1022" i="6" s="1"/>
  <c r="I770" i="6"/>
  <c r="I1022" i="6" s="1"/>
  <c r="O770" i="6"/>
  <c r="O1022" i="6" s="1"/>
  <c r="M770" i="6"/>
  <c r="M1022" i="6" s="1"/>
  <c r="L770" i="6"/>
  <c r="L1022" i="6" s="1"/>
  <c r="K770" i="6"/>
  <c r="K1022" i="6" s="1"/>
  <c r="X770" i="6"/>
  <c r="X1022" i="6" s="1"/>
  <c r="J770" i="6"/>
  <c r="J1022" i="6" s="1"/>
  <c r="W770" i="6"/>
  <c r="W1022" i="6" s="1"/>
  <c r="E770" i="6"/>
  <c r="E1022" i="6" s="1"/>
  <c r="V770" i="6"/>
  <c r="V1022" i="6" s="1"/>
  <c r="T770" i="6"/>
  <c r="T1022" i="6" s="1"/>
  <c r="S770" i="6"/>
  <c r="S1022" i="6" s="1"/>
  <c r="R770" i="6"/>
  <c r="R1022" i="6" s="1"/>
  <c r="Q770" i="6"/>
  <c r="Q1022" i="6" s="1"/>
  <c r="P770" i="6"/>
  <c r="P1022" i="6" s="1"/>
  <c r="N770" i="6"/>
  <c r="N1022" i="6" s="1"/>
  <c r="X495" i="6"/>
  <c r="L495" i="6"/>
  <c r="W495" i="6"/>
  <c r="K495" i="6"/>
  <c r="V495" i="6"/>
  <c r="J495" i="6"/>
  <c r="U495" i="6"/>
  <c r="I495" i="6"/>
  <c r="T495" i="6"/>
  <c r="E495" i="6"/>
  <c r="S495" i="6"/>
  <c r="R495" i="6"/>
  <c r="Q495" i="6"/>
  <c r="P495" i="6"/>
  <c r="O495" i="6"/>
  <c r="N495" i="6"/>
  <c r="M495" i="6"/>
  <c r="N540" i="6"/>
  <c r="N792" i="6" s="1"/>
  <c r="X540" i="6"/>
  <c r="X792" i="6" s="1"/>
  <c r="W540" i="6"/>
  <c r="W792" i="6" s="1"/>
  <c r="K540" i="6"/>
  <c r="K792" i="6" s="1"/>
  <c r="V540" i="6"/>
  <c r="V792" i="6" s="1"/>
  <c r="U540" i="6"/>
  <c r="U792" i="6" s="1"/>
  <c r="I540" i="6"/>
  <c r="I792" i="6" s="1"/>
  <c r="T540" i="6"/>
  <c r="T792" i="6" s="1"/>
  <c r="E540" i="6"/>
  <c r="E792" i="6" s="1"/>
  <c r="S540" i="6"/>
  <c r="S792" i="6" s="1"/>
  <c r="R540" i="6"/>
  <c r="R792" i="6" s="1"/>
  <c r="Q540" i="6"/>
  <c r="Q792" i="6" s="1"/>
  <c r="P540" i="6"/>
  <c r="P792" i="6" s="1"/>
  <c r="O540" i="6"/>
  <c r="O792" i="6" s="1"/>
  <c r="X265" i="6"/>
  <c r="L265" i="6"/>
  <c r="L544" i="6" s="1"/>
  <c r="L796" i="6" s="1"/>
  <c r="W265" i="6"/>
  <c r="K265" i="6"/>
  <c r="V265" i="6"/>
  <c r="J265" i="6"/>
  <c r="U265" i="6"/>
  <c r="I265" i="6"/>
  <c r="T265" i="6"/>
  <c r="T546" i="6" s="1"/>
  <c r="T798" i="6" s="1"/>
  <c r="E265" i="6"/>
  <c r="S265" i="6"/>
  <c r="R265" i="6"/>
  <c r="Q265" i="6"/>
  <c r="P265" i="6"/>
  <c r="O265" i="6"/>
  <c r="N265" i="6"/>
  <c r="N640" i="6" s="1"/>
  <c r="N892" i="6" s="1"/>
  <c r="M265" i="6"/>
  <c r="M544" i="6" s="1"/>
  <c r="M796" i="6" s="1"/>
  <c r="X564" i="6"/>
  <c r="X816" i="6" s="1"/>
  <c r="W564" i="6"/>
  <c r="W816" i="6" s="1"/>
  <c r="K564" i="6"/>
  <c r="K816" i="6" s="1"/>
  <c r="V564" i="6"/>
  <c r="V816" i="6" s="1"/>
  <c r="J564" i="6"/>
  <c r="J816" i="6" s="1"/>
  <c r="U564" i="6"/>
  <c r="U816" i="6" s="1"/>
  <c r="I564" i="6"/>
  <c r="I816" i="6" s="1"/>
  <c r="E564" i="6"/>
  <c r="E816" i="6" s="1"/>
  <c r="S564" i="6"/>
  <c r="S816" i="6" s="1"/>
  <c r="R564" i="6"/>
  <c r="R816" i="6" s="1"/>
  <c r="Q564" i="6"/>
  <c r="Q816" i="6" s="1"/>
  <c r="O564" i="6"/>
  <c r="O816" i="6" s="1"/>
  <c r="X289" i="6"/>
  <c r="L289" i="6"/>
  <c r="L778" i="6" s="1"/>
  <c r="L1030" i="6" s="1"/>
  <c r="W289" i="6"/>
  <c r="K289" i="6"/>
  <c r="V289" i="6"/>
  <c r="J289" i="6"/>
  <c r="U289" i="6"/>
  <c r="I289" i="6"/>
  <c r="T289" i="6"/>
  <c r="T778" i="6" s="1"/>
  <c r="T1030" i="6" s="1"/>
  <c r="E289" i="6"/>
  <c r="S289" i="6"/>
  <c r="R289" i="6"/>
  <c r="Q289" i="6"/>
  <c r="P289" i="6"/>
  <c r="O289" i="6"/>
  <c r="O778" i="6" s="1"/>
  <c r="O1030" i="6" s="1"/>
  <c r="N289" i="6"/>
  <c r="N778" i="6" s="1"/>
  <c r="N1030" i="6" s="1"/>
  <c r="M289" i="6"/>
  <c r="M778" i="6" s="1"/>
  <c r="M1030" i="6" s="1"/>
  <c r="W588" i="6"/>
  <c r="W840" i="6" s="1"/>
  <c r="K588" i="6"/>
  <c r="K840" i="6" s="1"/>
  <c r="Q588" i="6"/>
  <c r="Q840" i="6" s="1"/>
  <c r="N588" i="6"/>
  <c r="N840" i="6" s="1"/>
  <c r="M588" i="6"/>
  <c r="M840" i="6" s="1"/>
  <c r="L588" i="6"/>
  <c r="L840" i="6" s="1"/>
  <c r="J588" i="6"/>
  <c r="J840" i="6" s="1"/>
  <c r="X588" i="6"/>
  <c r="X840" i="6" s="1"/>
  <c r="I588" i="6"/>
  <c r="I840" i="6" s="1"/>
  <c r="V588" i="6"/>
  <c r="V840" i="6" s="1"/>
  <c r="E588" i="6"/>
  <c r="E840" i="6" s="1"/>
  <c r="U588" i="6"/>
  <c r="U840" i="6" s="1"/>
  <c r="X313" i="6"/>
  <c r="L313" i="6"/>
  <c r="W313" i="6"/>
  <c r="K313" i="6"/>
  <c r="V313" i="6"/>
  <c r="J313" i="6"/>
  <c r="U313" i="6"/>
  <c r="I313" i="6"/>
  <c r="T313" i="6"/>
  <c r="E313" i="6"/>
  <c r="S313" i="6"/>
  <c r="R313" i="6"/>
  <c r="Q313" i="6"/>
  <c r="P313" i="6"/>
  <c r="O313" i="6"/>
  <c r="N313" i="6"/>
  <c r="M313" i="6"/>
  <c r="P612" i="6"/>
  <c r="P864" i="6" s="1"/>
  <c r="W612" i="6"/>
  <c r="W864" i="6" s="1"/>
  <c r="K612" i="6"/>
  <c r="K864" i="6" s="1"/>
  <c r="V612" i="6"/>
  <c r="V864" i="6" s="1"/>
  <c r="J612" i="6"/>
  <c r="J864" i="6" s="1"/>
  <c r="Q612" i="6"/>
  <c r="Q864" i="6" s="1"/>
  <c r="U612" i="6"/>
  <c r="U864" i="6" s="1"/>
  <c r="T612" i="6"/>
  <c r="T864" i="6" s="1"/>
  <c r="S612" i="6"/>
  <c r="S864" i="6" s="1"/>
  <c r="R612" i="6"/>
  <c r="R864" i="6" s="1"/>
  <c r="O612" i="6"/>
  <c r="O864" i="6" s="1"/>
  <c r="N612" i="6"/>
  <c r="N864" i="6" s="1"/>
  <c r="Q337" i="6"/>
  <c r="M612" i="6"/>
  <c r="M864" i="6" s="1"/>
  <c r="L612" i="6"/>
  <c r="L864" i="6" s="1"/>
  <c r="I612" i="6"/>
  <c r="I864" i="6" s="1"/>
  <c r="E612" i="6"/>
  <c r="E864" i="6" s="1"/>
  <c r="X612" i="6"/>
  <c r="X864" i="6" s="1"/>
  <c r="W337" i="6"/>
  <c r="K337" i="6"/>
  <c r="S337" i="6"/>
  <c r="R337" i="6"/>
  <c r="P337" i="6"/>
  <c r="O337" i="6"/>
  <c r="N337" i="6"/>
  <c r="M337" i="6"/>
  <c r="L337" i="6"/>
  <c r="J337" i="6"/>
  <c r="X337" i="6"/>
  <c r="I337" i="6"/>
  <c r="V337" i="6"/>
  <c r="E337" i="6"/>
  <c r="U337" i="6"/>
  <c r="T337" i="6"/>
  <c r="P636" i="6"/>
  <c r="P888" i="6" s="1"/>
  <c r="W636" i="6"/>
  <c r="W888" i="6" s="1"/>
  <c r="K636" i="6"/>
  <c r="K888" i="6" s="1"/>
  <c r="V636" i="6"/>
  <c r="V888" i="6" s="1"/>
  <c r="J636" i="6"/>
  <c r="J888" i="6" s="1"/>
  <c r="Q636" i="6"/>
  <c r="Q888" i="6" s="1"/>
  <c r="I636" i="6"/>
  <c r="I888" i="6" s="1"/>
  <c r="E636" i="6"/>
  <c r="E888" i="6" s="1"/>
  <c r="X636" i="6"/>
  <c r="X888" i="6" s="1"/>
  <c r="U636" i="6"/>
  <c r="U888" i="6" s="1"/>
  <c r="T636" i="6"/>
  <c r="T888" i="6" s="1"/>
  <c r="Q361" i="6"/>
  <c r="S636" i="6"/>
  <c r="S888" i="6" s="1"/>
  <c r="R636" i="6"/>
  <c r="R888" i="6" s="1"/>
  <c r="O636" i="6"/>
  <c r="O888" i="6" s="1"/>
  <c r="N636" i="6"/>
  <c r="N888" i="6" s="1"/>
  <c r="M636" i="6"/>
  <c r="M888" i="6" s="1"/>
  <c r="L636" i="6"/>
  <c r="L888" i="6" s="1"/>
  <c r="W361" i="6"/>
  <c r="K361" i="6"/>
  <c r="N361" i="6"/>
  <c r="M361" i="6"/>
  <c r="L361" i="6"/>
  <c r="J361" i="6"/>
  <c r="X361" i="6"/>
  <c r="I361" i="6"/>
  <c r="V361" i="6"/>
  <c r="E361" i="6"/>
  <c r="U361" i="6"/>
  <c r="T361" i="6"/>
  <c r="S361" i="6"/>
  <c r="R361" i="6"/>
  <c r="P361" i="6"/>
  <c r="O361" i="6"/>
  <c r="W660" i="6"/>
  <c r="W912" i="6" s="1"/>
  <c r="K660" i="6"/>
  <c r="K912" i="6" s="1"/>
  <c r="V660" i="6"/>
  <c r="V912" i="6" s="1"/>
  <c r="J660" i="6"/>
  <c r="J912" i="6" s="1"/>
  <c r="Q660" i="6"/>
  <c r="Q912" i="6" s="1"/>
  <c r="N660" i="6"/>
  <c r="N912" i="6" s="1"/>
  <c r="M660" i="6"/>
  <c r="M912" i="6" s="1"/>
  <c r="L660" i="6"/>
  <c r="L912" i="6" s="1"/>
  <c r="I660" i="6"/>
  <c r="I912" i="6" s="1"/>
  <c r="E660" i="6"/>
  <c r="E912" i="6" s="1"/>
  <c r="Q385" i="6"/>
  <c r="X660" i="6"/>
  <c r="X912" i="6" s="1"/>
  <c r="U660" i="6"/>
  <c r="U912" i="6" s="1"/>
  <c r="W385" i="6"/>
  <c r="K385" i="6"/>
  <c r="X385" i="6"/>
  <c r="I385" i="6"/>
  <c r="V385" i="6"/>
  <c r="E385" i="6"/>
  <c r="U385" i="6"/>
  <c r="T385" i="6"/>
  <c r="S385" i="6"/>
  <c r="R385" i="6"/>
  <c r="P385" i="6"/>
  <c r="O385" i="6"/>
  <c r="N385" i="6"/>
  <c r="M385" i="6"/>
  <c r="L385" i="6"/>
  <c r="J385" i="6"/>
  <c r="P684" i="6"/>
  <c r="P936" i="6" s="1"/>
  <c r="O684" i="6"/>
  <c r="O936" i="6" s="1"/>
  <c r="W684" i="6"/>
  <c r="W936" i="6" s="1"/>
  <c r="K684" i="6"/>
  <c r="K936" i="6" s="1"/>
  <c r="V684" i="6"/>
  <c r="V936" i="6" s="1"/>
  <c r="J684" i="6"/>
  <c r="J936" i="6" s="1"/>
  <c r="U684" i="6"/>
  <c r="U936" i="6" s="1"/>
  <c r="I684" i="6"/>
  <c r="I936" i="6" s="1"/>
  <c r="E684" i="6"/>
  <c r="E936" i="6" s="1"/>
  <c r="Q684" i="6"/>
  <c r="Q936" i="6" s="1"/>
  <c r="Q409" i="6"/>
  <c r="X684" i="6"/>
  <c r="X936" i="6" s="1"/>
  <c r="S684" i="6"/>
  <c r="S936" i="6" s="1"/>
  <c r="R684" i="6"/>
  <c r="R936" i="6" s="1"/>
  <c r="W409" i="6"/>
  <c r="K409" i="6"/>
  <c r="S409" i="6"/>
  <c r="R409" i="6"/>
  <c r="P409" i="6"/>
  <c r="O409" i="6"/>
  <c r="N409" i="6"/>
  <c r="M409" i="6"/>
  <c r="L409" i="6"/>
  <c r="J409" i="6"/>
  <c r="X409" i="6"/>
  <c r="I409" i="6"/>
  <c r="V409" i="6"/>
  <c r="E409" i="6"/>
  <c r="U409" i="6"/>
  <c r="T409" i="6"/>
  <c r="P756" i="6"/>
  <c r="P1008" i="6" s="1"/>
  <c r="O756" i="6"/>
  <c r="O1008" i="6" s="1"/>
  <c r="N756" i="6"/>
  <c r="N1008" i="6" s="1"/>
  <c r="M756" i="6"/>
  <c r="M1008" i="6" s="1"/>
  <c r="X756" i="6"/>
  <c r="X1008" i="6" s="1"/>
  <c r="L756" i="6"/>
  <c r="L1008" i="6" s="1"/>
  <c r="W756" i="6"/>
  <c r="W1008" i="6" s="1"/>
  <c r="K756" i="6"/>
  <c r="K1008" i="6" s="1"/>
  <c r="V756" i="6"/>
  <c r="V1008" i="6" s="1"/>
  <c r="J756" i="6"/>
  <c r="J1008" i="6" s="1"/>
  <c r="U756" i="6"/>
  <c r="U1008" i="6" s="1"/>
  <c r="I756" i="6"/>
  <c r="I1008" i="6" s="1"/>
  <c r="T756" i="6"/>
  <c r="T1008" i="6" s="1"/>
  <c r="E756" i="6"/>
  <c r="E1008" i="6" s="1"/>
  <c r="S756" i="6"/>
  <c r="S1008" i="6" s="1"/>
  <c r="R756" i="6"/>
  <c r="R1008" i="6" s="1"/>
  <c r="Q756" i="6"/>
  <c r="Q1008" i="6" s="1"/>
  <c r="V481" i="6"/>
  <c r="J481" i="6"/>
  <c r="U481" i="6"/>
  <c r="I481" i="6"/>
  <c r="T481" i="6"/>
  <c r="E481" i="6"/>
  <c r="Q481" i="6"/>
  <c r="P481" i="6"/>
  <c r="O481" i="6"/>
  <c r="N481" i="6"/>
  <c r="X481" i="6"/>
  <c r="X746" i="6" s="1"/>
  <c r="X998" i="6" s="1"/>
  <c r="L481" i="6"/>
  <c r="W481" i="6"/>
  <c r="K481" i="6"/>
  <c r="M481" i="6"/>
  <c r="S481" i="6"/>
  <c r="R481" i="6"/>
  <c r="P708" i="6"/>
  <c r="P960" i="6" s="1"/>
  <c r="O708" i="6"/>
  <c r="O960" i="6" s="1"/>
  <c r="N708" i="6"/>
  <c r="N960" i="6" s="1"/>
  <c r="W708" i="6"/>
  <c r="W960" i="6" s="1"/>
  <c r="K708" i="6"/>
  <c r="K960" i="6" s="1"/>
  <c r="V708" i="6"/>
  <c r="V960" i="6" s="1"/>
  <c r="J708" i="6"/>
  <c r="J960" i="6" s="1"/>
  <c r="U708" i="6"/>
  <c r="U960" i="6" s="1"/>
  <c r="I708" i="6"/>
  <c r="I960" i="6" s="1"/>
  <c r="T708" i="6"/>
  <c r="T960" i="6" s="1"/>
  <c r="E708" i="6"/>
  <c r="E960" i="6" s="1"/>
  <c r="Q708" i="6"/>
  <c r="Q960" i="6" s="1"/>
  <c r="V433" i="6"/>
  <c r="J433" i="6"/>
  <c r="X708" i="6"/>
  <c r="X960" i="6" s="1"/>
  <c r="S708" i="6"/>
  <c r="S960" i="6" s="1"/>
  <c r="R708" i="6"/>
  <c r="R960" i="6" s="1"/>
  <c r="Q433" i="6"/>
  <c r="M708" i="6"/>
  <c r="M960" i="6" s="1"/>
  <c r="P433" i="6"/>
  <c r="L708" i="6"/>
  <c r="L960" i="6" s="1"/>
  <c r="W433" i="6"/>
  <c r="K433" i="6"/>
  <c r="S433" i="6"/>
  <c r="R433" i="6"/>
  <c r="O433" i="6"/>
  <c r="N433" i="6"/>
  <c r="M433" i="6"/>
  <c r="L433" i="6"/>
  <c r="I433" i="6"/>
  <c r="E433" i="6"/>
  <c r="X433" i="6"/>
  <c r="U433" i="6"/>
  <c r="T433" i="6"/>
  <c r="X550" i="6"/>
  <c r="X802" i="6" s="1"/>
  <c r="W550" i="6"/>
  <c r="W802" i="6" s="1"/>
  <c r="K550" i="6"/>
  <c r="K802" i="6" s="1"/>
  <c r="V550" i="6"/>
  <c r="V802" i="6" s="1"/>
  <c r="J550" i="6"/>
  <c r="J802" i="6" s="1"/>
  <c r="U550" i="6"/>
  <c r="U802" i="6" s="1"/>
  <c r="I550" i="6"/>
  <c r="I802" i="6" s="1"/>
  <c r="E550" i="6"/>
  <c r="E802" i="6" s="1"/>
  <c r="S550" i="6"/>
  <c r="S802" i="6" s="1"/>
  <c r="R550" i="6"/>
  <c r="R802" i="6" s="1"/>
  <c r="Q550" i="6"/>
  <c r="Q802" i="6" s="1"/>
  <c r="P550" i="6"/>
  <c r="P802" i="6" s="1"/>
  <c r="O550" i="6"/>
  <c r="O802" i="6" s="1"/>
  <c r="V275" i="6"/>
  <c r="J275" i="6"/>
  <c r="U275" i="6"/>
  <c r="I275" i="6"/>
  <c r="T275" i="6"/>
  <c r="E275" i="6"/>
  <c r="S275" i="6"/>
  <c r="S744" i="6" s="1"/>
  <c r="S996" i="6" s="1"/>
  <c r="R275" i="6"/>
  <c r="Q275" i="6"/>
  <c r="P275" i="6"/>
  <c r="O275" i="6"/>
  <c r="N275" i="6"/>
  <c r="M275" i="6"/>
  <c r="X275" i="6"/>
  <c r="L275" i="6"/>
  <c r="L550" i="6" s="1"/>
  <c r="L802" i="6" s="1"/>
  <c r="W275" i="6"/>
  <c r="K275" i="6"/>
  <c r="X574" i="6"/>
  <c r="X826" i="6" s="1"/>
  <c r="W574" i="6"/>
  <c r="W826" i="6" s="1"/>
  <c r="K574" i="6"/>
  <c r="K826" i="6" s="1"/>
  <c r="V574" i="6"/>
  <c r="V826" i="6" s="1"/>
  <c r="U574" i="6"/>
  <c r="U826" i="6" s="1"/>
  <c r="I574" i="6"/>
  <c r="I826" i="6" s="1"/>
  <c r="T574" i="6"/>
  <c r="T826" i="6" s="1"/>
  <c r="E574" i="6"/>
  <c r="E826" i="6" s="1"/>
  <c r="R574" i="6"/>
  <c r="R826" i="6" s="1"/>
  <c r="P574" i="6"/>
  <c r="P826" i="6" s="1"/>
  <c r="O574" i="6"/>
  <c r="O826" i="6" s="1"/>
  <c r="N574" i="6"/>
  <c r="N826" i="6" s="1"/>
  <c r="V299" i="6"/>
  <c r="J299" i="6"/>
  <c r="J574" i="6" s="1"/>
  <c r="J826" i="6" s="1"/>
  <c r="U299" i="6"/>
  <c r="I299" i="6"/>
  <c r="T299" i="6"/>
  <c r="T660" i="6" s="1"/>
  <c r="T912" i="6" s="1"/>
  <c r="E299" i="6"/>
  <c r="S299" i="6"/>
  <c r="S660" i="6" s="1"/>
  <c r="S912" i="6" s="1"/>
  <c r="R299" i="6"/>
  <c r="Q299" i="6"/>
  <c r="P299" i="6"/>
  <c r="O299" i="6"/>
  <c r="O660" i="6" s="1"/>
  <c r="O912" i="6" s="1"/>
  <c r="N299" i="6"/>
  <c r="M299" i="6"/>
  <c r="X299" i="6"/>
  <c r="L299" i="6"/>
  <c r="W299" i="6"/>
  <c r="K299" i="6"/>
  <c r="U598" i="6"/>
  <c r="U850" i="6" s="1"/>
  <c r="I598" i="6"/>
  <c r="I850" i="6" s="1"/>
  <c r="O598" i="6"/>
  <c r="O850" i="6" s="1"/>
  <c r="R598" i="6"/>
  <c r="R850" i="6" s="1"/>
  <c r="Q598" i="6"/>
  <c r="Q850" i="6" s="1"/>
  <c r="P598" i="6"/>
  <c r="P850" i="6" s="1"/>
  <c r="K598" i="6"/>
  <c r="K850" i="6" s="1"/>
  <c r="X598" i="6"/>
  <c r="X850" i="6" s="1"/>
  <c r="J598" i="6"/>
  <c r="J850" i="6" s="1"/>
  <c r="W598" i="6"/>
  <c r="W850" i="6" s="1"/>
  <c r="E598" i="6"/>
  <c r="E850" i="6" s="1"/>
  <c r="V598" i="6"/>
  <c r="V850" i="6" s="1"/>
  <c r="S598" i="6"/>
  <c r="S850" i="6" s="1"/>
  <c r="V323" i="6"/>
  <c r="J323" i="6"/>
  <c r="U323" i="6"/>
  <c r="I323" i="6"/>
  <c r="T323" i="6"/>
  <c r="E323" i="6"/>
  <c r="S323" i="6"/>
  <c r="R323" i="6"/>
  <c r="Q323" i="6"/>
  <c r="P323" i="6"/>
  <c r="O323" i="6"/>
  <c r="N323" i="6"/>
  <c r="M323" i="6"/>
  <c r="X323" i="6"/>
  <c r="L323" i="6"/>
  <c r="W323" i="6"/>
  <c r="K323" i="6"/>
  <c r="U622" i="6"/>
  <c r="U874" i="6" s="1"/>
  <c r="I622" i="6"/>
  <c r="I874" i="6" s="1"/>
  <c r="E622" i="6"/>
  <c r="E874" i="6" s="1"/>
  <c r="O622" i="6"/>
  <c r="O874" i="6" s="1"/>
  <c r="K622" i="6"/>
  <c r="K874" i="6" s="1"/>
  <c r="J622" i="6"/>
  <c r="J874" i="6" s="1"/>
  <c r="X622" i="6"/>
  <c r="X874" i="6" s="1"/>
  <c r="O347" i="6"/>
  <c r="W622" i="6"/>
  <c r="W874" i="6" s="1"/>
  <c r="V622" i="6"/>
  <c r="V874" i="6" s="1"/>
  <c r="S622" i="6"/>
  <c r="S874" i="6" s="1"/>
  <c r="R622" i="6"/>
  <c r="R874" i="6" s="1"/>
  <c r="Q622" i="6"/>
  <c r="Q874" i="6" s="1"/>
  <c r="P622" i="6"/>
  <c r="P874" i="6" s="1"/>
  <c r="U347" i="6"/>
  <c r="I347" i="6"/>
  <c r="V347" i="6"/>
  <c r="T347" i="6"/>
  <c r="S347" i="6"/>
  <c r="R347" i="6"/>
  <c r="Q347" i="6"/>
  <c r="P347" i="6"/>
  <c r="N347" i="6"/>
  <c r="M347" i="6"/>
  <c r="L347" i="6"/>
  <c r="K347" i="6"/>
  <c r="X347" i="6"/>
  <c r="J347" i="6"/>
  <c r="W347" i="6"/>
  <c r="E347" i="6"/>
  <c r="U646" i="6"/>
  <c r="U898" i="6" s="1"/>
  <c r="I646" i="6"/>
  <c r="I898" i="6" s="1"/>
  <c r="T646" i="6"/>
  <c r="T898" i="6" s="1"/>
  <c r="E646" i="6"/>
  <c r="E898" i="6" s="1"/>
  <c r="O646" i="6"/>
  <c r="O898" i="6" s="1"/>
  <c r="S646" i="6"/>
  <c r="S898" i="6" s="1"/>
  <c r="R646" i="6"/>
  <c r="R898" i="6" s="1"/>
  <c r="Q646" i="6"/>
  <c r="Q898" i="6" s="1"/>
  <c r="P646" i="6"/>
  <c r="P898" i="6" s="1"/>
  <c r="O371" i="6"/>
  <c r="K646" i="6"/>
  <c r="K898" i="6" s="1"/>
  <c r="J646" i="6"/>
  <c r="J898" i="6" s="1"/>
  <c r="X646" i="6"/>
  <c r="X898" i="6" s="1"/>
  <c r="W646" i="6"/>
  <c r="W898" i="6" s="1"/>
  <c r="V646" i="6"/>
  <c r="V898" i="6" s="1"/>
  <c r="U371" i="6"/>
  <c r="I371" i="6"/>
  <c r="Q371" i="6"/>
  <c r="P371" i="6"/>
  <c r="N371" i="6"/>
  <c r="M371" i="6"/>
  <c r="L371" i="6"/>
  <c r="K371" i="6"/>
  <c r="X371" i="6"/>
  <c r="J371" i="6"/>
  <c r="W371" i="6"/>
  <c r="E371" i="6"/>
  <c r="V371" i="6"/>
  <c r="T371" i="6"/>
  <c r="S371" i="6"/>
  <c r="R371" i="6"/>
  <c r="U670" i="6"/>
  <c r="U922" i="6" s="1"/>
  <c r="I670" i="6"/>
  <c r="I922" i="6" s="1"/>
  <c r="E670" i="6"/>
  <c r="E922" i="6" s="1"/>
  <c r="O670" i="6"/>
  <c r="O922" i="6" s="1"/>
  <c r="X670" i="6"/>
  <c r="X922" i="6" s="1"/>
  <c r="W670" i="6"/>
  <c r="W922" i="6" s="1"/>
  <c r="V670" i="6"/>
  <c r="V922" i="6" s="1"/>
  <c r="S670" i="6"/>
  <c r="S922" i="6" s="1"/>
  <c r="R670" i="6"/>
  <c r="R922" i="6" s="1"/>
  <c r="O395" i="6"/>
  <c r="Q670" i="6"/>
  <c r="Q922" i="6" s="1"/>
  <c r="P670" i="6"/>
  <c r="P922" i="6" s="1"/>
  <c r="K670" i="6"/>
  <c r="K922" i="6" s="1"/>
  <c r="J670" i="6"/>
  <c r="J922" i="6" s="1"/>
  <c r="U395" i="6"/>
  <c r="I395" i="6"/>
  <c r="L395" i="6"/>
  <c r="K395" i="6"/>
  <c r="X395" i="6"/>
  <c r="J395" i="6"/>
  <c r="W395" i="6"/>
  <c r="E395" i="6"/>
  <c r="V395" i="6"/>
  <c r="T395" i="6"/>
  <c r="S395" i="6"/>
  <c r="R395" i="6"/>
  <c r="Q395" i="6"/>
  <c r="P395" i="6"/>
  <c r="N395" i="6"/>
  <c r="M395" i="6"/>
  <c r="N694" i="6"/>
  <c r="N946" i="6" s="1"/>
  <c r="M694" i="6"/>
  <c r="M946" i="6" s="1"/>
  <c r="X694" i="6"/>
  <c r="X946" i="6" s="1"/>
  <c r="L694" i="6"/>
  <c r="L946" i="6" s="1"/>
  <c r="U694" i="6"/>
  <c r="U946" i="6" s="1"/>
  <c r="I694" i="6"/>
  <c r="I946" i="6" s="1"/>
  <c r="T694" i="6"/>
  <c r="T946" i="6" s="1"/>
  <c r="E694" i="6"/>
  <c r="E946" i="6" s="1"/>
  <c r="S694" i="6"/>
  <c r="S946" i="6" s="1"/>
  <c r="R694" i="6"/>
  <c r="R946" i="6" s="1"/>
  <c r="O694" i="6"/>
  <c r="O946" i="6" s="1"/>
  <c r="Q694" i="6"/>
  <c r="Q946" i="6" s="1"/>
  <c r="T419" i="6"/>
  <c r="E419" i="6"/>
  <c r="P694" i="6"/>
  <c r="P946" i="6" s="1"/>
  <c r="K694" i="6"/>
  <c r="K946" i="6" s="1"/>
  <c r="J694" i="6"/>
  <c r="J946" i="6" s="1"/>
  <c r="O419" i="6"/>
  <c r="N419" i="6"/>
  <c r="W694" i="6"/>
  <c r="W946" i="6" s="1"/>
  <c r="V694" i="6"/>
  <c r="V946" i="6" s="1"/>
  <c r="U419" i="6"/>
  <c r="I419" i="6"/>
  <c r="W419" i="6"/>
  <c r="V419" i="6"/>
  <c r="S419" i="6"/>
  <c r="R419" i="6"/>
  <c r="Q419" i="6"/>
  <c r="P419" i="6"/>
  <c r="M419" i="6"/>
  <c r="L419" i="6"/>
  <c r="K419" i="6"/>
  <c r="J419" i="6"/>
  <c r="X419" i="6"/>
  <c r="N718" i="6"/>
  <c r="N970" i="6" s="1"/>
  <c r="M718" i="6"/>
  <c r="M970" i="6" s="1"/>
  <c r="X718" i="6"/>
  <c r="X970" i="6" s="1"/>
  <c r="L718" i="6"/>
  <c r="L970" i="6" s="1"/>
  <c r="W718" i="6"/>
  <c r="W970" i="6" s="1"/>
  <c r="K718" i="6"/>
  <c r="K970" i="6" s="1"/>
  <c r="V718" i="6"/>
  <c r="V970" i="6" s="1"/>
  <c r="J718" i="6"/>
  <c r="J970" i="6" s="1"/>
  <c r="U718" i="6"/>
  <c r="U970" i="6" s="1"/>
  <c r="I718" i="6"/>
  <c r="I970" i="6" s="1"/>
  <c r="T718" i="6"/>
  <c r="T970" i="6" s="1"/>
  <c r="E718" i="6"/>
  <c r="E970" i="6" s="1"/>
  <c r="S718" i="6"/>
  <c r="S970" i="6" s="1"/>
  <c r="R718" i="6"/>
  <c r="R970" i="6" s="1"/>
  <c r="Q718" i="6"/>
  <c r="Q970" i="6" s="1"/>
  <c r="P718" i="6"/>
  <c r="P970" i="6" s="1"/>
  <c r="O718" i="6"/>
  <c r="O970" i="6" s="1"/>
  <c r="T443" i="6"/>
  <c r="E443" i="6"/>
  <c r="O443" i="6"/>
  <c r="N443" i="6"/>
  <c r="U443" i="6"/>
  <c r="I443" i="6"/>
  <c r="K443" i="6"/>
  <c r="J443" i="6"/>
  <c r="X443" i="6"/>
  <c r="W443" i="6"/>
  <c r="V443" i="6"/>
  <c r="S443" i="6"/>
  <c r="R443" i="6"/>
  <c r="Q443" i="6"/>
  <c r="P443" i="6"/>
  <c r="M443" i="6"/>
  <c r="L443" i="6"/>
  <c r="N742" i="6"/>
  <c r="N994" i="6" s="1"/>
  <c r="M742" i="6"/>
  <c r="M994" i="6" s="1"/>
  <c r="X742" i="6"/>
  <c r="X994" i="6" s="1"/>
  <c r="L742" i="6"/>
  <c r="L994" i="6" s="1"/>
  <c r="W742" i="6"/>
  <c r="W994" i="6" s="1"/>
  <c r="K742" i="6"/>
  <c r="K994" i="6" s="1"/>
  <c r="V742" i="6"/>
  <c r="V994" i="6" s="1"/>
  <c r="J742" i="6"/>
  <c r="J994" i="6" s="1"/>
  <c r="U742" i="6"/>
  <c r="U994" i="6" s="1"/>
  <c r="I742" i="6"/>
  <c r="I994" i="6" s="1"/>
  <c r="T742" i="6"/>
  <c r="T994" i="6" s="1"/>
  <c r="E742" i="6"/>
  <c r="E994" i="6" s="1"/>
  <c r="S742" i="6"/>
  <c r="S994" i="6" s="1"/>
  <c r="R742" i="6"/>
  <c r="R994" i="6" s="1"/>
  <c r="Q742" i="6"/>
  <c r="Q994" i="6" s="1"/>
  <c r="P742" i="6"/>
  <c r="P994" i="6" s="1"/>
  <c r="O742" i="6"/>
  <c r="O994" i="6" s="1"/>
  <c r="T467" i="6"/>
  <c r="E467" i="6"/>
  <c r="R467" i="6"/>
  <c r="O467" i="6"/>
  <c r="N467" i="6"/>
  <c r="X467" i="6"/>
  <c r="L467" i="6"/>
  <c r="U467" i="6"/>
  <c r="I467" i="6"/>
  <c r="J467" i="6"/>
  <c r="W467" i="6"/>
  <c r="V467" i="6"/>
  <c r="S467" i="6"/>
  <c r="Q467" i="6"/>
  <c r="P467" i="6"/>
  <c r="M467" i="6"/>
  <c r="K467" i="6"/>
  <c r="N766" i="6"/>
  <c r="N1018" i="6" s="1"/>
  <c r="M766" i="6"/>
  <c r="M1018" i="6" s="1"/>
  <c r="X766" i="6"/>
  <c r="X1018" i="6" s="1"/>
  <c r="L766" i="6"/>
  <c r="L1018" i="6" s="1"/>
  <c r="W766" i="6"/>
  <c r="W1018" i="6" s="1"/>
  <c r="K766" i="6"/>
  <c r="K1018" i="6" s="1"/>
  <c r="V766" i="6"/>
  <c r="V1018" i="6" s="1"/>
  <c r="J766" i="6"/>
  <c r="J1018" i="6" s="1"/>
  <c r="U766" i="6"/>
  <c r="U1018" i="6" s="1"/>
  <c r="I766" i="6"/>
  <c r="I1018" i="6" s="1"/>
  <c r="T766" i="6"/>
  <c r="T1018" i="6" s="1"/>
  <c r="E766" i="6"/>
  <c r="E1018" i="6" s="1"/>
  <c r="S766" i="6"/>
  <c r="S1018" i="6" s="1"/>
  <c r="R766" i="6"/>
  <c r="R1018" i="6" s="1"/>
  <c r="Q766" i="6"/>
  <c r="Q1018" i="6" s="1"/>
  <c r="P766" i="6"/>
  <c r="P1018" i="6" s="1"/>
  <c r="O766" i="6"/>
  <c r="O1018" i="6" s="1"/>
  <c r="T491" i="6"/>
  <c r="E491" i="6"/>
  <c r="S491" i="6"/>
  <c r="R491" i="6"/>
  <c r="Q491" i="6"/>
  <c r="P491" i="6"/>
  <c r="O491" i="6"/>
  <c r="N491" i="6"/>
  <c r="M491" i="6"/>
  <c r="X491" i="6"/>
  <c r="L491" i="6"/>
  <c r="W491" i="6"/>
  <c r="V491" i="6"/>
  <c r="J491" i="6"/>
  <c r="U491" i="6"/>
  <c r="I491" i="6"/>
  <c r="K491" i="6"/>
  <c r="J256" i="6"/>
  <c r="V256" i="6"/>
  <c r="V632" i="6" s="1"/>
  <c r="V884" i="6" s="1"/>
  <c r="L258" i="6"/>
  <c r="X258" i="6"/>
  <c r="N260" i="6"/>
  <c r="N666" i="6" s="1"/>
  <c r="N918" i="6" s="1"/>
  <c r="P262" i="6"/>
  <c r="R264" i="6"/>
  <c r="E266" i="6"/>
  <c r="T266" i="6"/>
  <c r="J268" i="6"/>
  <c r="V268" i="6"/>
  <c r="L270" i="6"/>
  <c r="X270" i="6"/>
  <c r="N272" i="6"/>
  <c r="P274" i="6"/>
  <c r="P588" i="6" s="1"/>
  <c r="P840" i="6" s="1"/>
  <c r="R276" i="6"/>
  <c r="E278" i="6"/>
  <c r="T278" i="6"/>
  <c r="T568" i="6" s="1"/>
  <c r="T820" i="6" s="1"/>
  <c r="J280" i="6"/>
  <c r="V280" i="6"/>
  <c r="L282" i="6"/>
  <c r="X282" i="6"/>
  <c r="N284" i="6"/>
  <c r="P286" i="6"/>
  <c r="P726" i="6" s="1"/>
  <c r="P978" i="6" s="1"/>
  <c r="R288" i="6"/>
  <c r="E290" i="6"/>
  <c r="T290" i="6"/>
  <c r="J292" i="6"/>
  <c r="V292" i="6"/>
  <c r="L294" i="6"/>
  <c r="X294" i="6"/>
  <c r="N296" i="6"/>
  <c r="P298" i="6"/>
  <c r="R300" i="6"/>
  <c r="R660" i="6" s="1"/>
  <c r="R912" i="6" s="1"/>
  <c r="E302" i="6"/>
  <c r="T302" i="6"/>
  <c r="J304" i="6"/>
  <c r="V304" i="6"/>
  <c r="L306" i="6"/>
  <c r="X306" i="6"/>
  <c r="N308" i="6"/>
  <c r="P310" i="6"/>
  <c r="R312" i="6"/>
  <c r="E314" i="6"/>
  <c r="T314" i="6"/>
  <c r="J316" i="6"/>
  <c r="V316" i="6"/>
  <c r="L318" i="6"/>
  <c r="X318" i="6"/>
  <c r="N320" i="6"/>
  <c r="P322" i="6"/>
  <c r="R324" i="6"/>
  <c r="E326" i="6"/>
  <c r="T326" i="6"/>
  <c r="J328" i="6"/>
  <c r="V328" i="6"/>
  <c r="L330" i="6"/>
  <c r="X330" i="6"/>
  <c r="N332" i="6"/>
  <c r="P334" i="6"/>
  <c r="E336" i="6"/>
  <c r="W336" i="6"/>
  <c r="Q338" i="6"/>
  <c r="L340" i="6"/>
  <c r="U342" i="6"/>
  <c r="P344" i="6"/>
  <c r="K346" i="6"/>
  <c r="T348" i="6"/>
  <c r="O350" i="6"/>
  <c r="J352" i="6"/>
  <c r="X352" i="6"/>
  <c r="S354" i="6"/>
  <c r="N356" i="6"/>
  <c r="I358" i="6"/>
  <c r="W358" i="6"/>
  <c r="R360" i="6"/>
  <c r="M362" i="6"/>
  <c r="V364" i="6"/>
  <c r="Q366" i="6"/>
  <c r="K368" i="6"/>
  <c r="U370" i="6"/>
  <c r="U746" i="6" s="1"/>
  <c r="U998" i="6" s="1"/>
  <c r="O372" i="6"/>
  <c r="J374" i="6"/>
  <c r="S376" i="6"/>
  <c r="N378" i="6"/>
  <c r="I380" i="6"/>
  <c r="W380" i="6"/>
  <c r="R382" i="6"/>
  <c r="M384" i="6"/>
  <c r="E386" i="6"/>
  <c r="V386" i="6"/>
  <c r="Q388" i="6"/>
  <c r="L390" i="6"/>
  <c r="U392" i="6"/>
  <c r="P394" i="6"/>
  <c r="K396" i="6"/>
  <c r="T398" i="6"/>
  <c r="O400" i="6"/>
  <c r="I402" i="6"/>
  <c r="X402" i="6"/>
  <c r="S404" i="6"/>
  <c r="M406" i="6"/>
  <c r="E408" i="6"/>
  <c r="W408" i="6"/>
  <c r="Q410" i="6"/>
  <c r="L412" i="6"/>
  <c r="W414" i="6"/>
  <c r="U416" i="6"/>
  <c r="W418" i="6"/>
  <c r="I422" i="6"/>
  <c r="K424" i="6"/>
  <c r="M426" i="6"/>
  <c r="O428" i="6"/>
  <c r="Q430" i="6"/>
  <c r="S432" i="6"/>
  <c r="U434" i="6"/>
  <c r="W436" i="6"/>
  <c r="I440" i="6"/>
  <c r="K442" i="6"/>
  <c r="M444" i="6"/>
  <c r="O446" i="6"/>
  <c r="Q448" i="6"/>
  <c r="S450" i="6"/>
  <c r="U452" i="6"/>
  <c r="W454" i="6"/>
  <c r="I458" i="6"/>
  <c r="K460" i="6"/>
  <c r="M462" i="6"/>
  <c r="O464" i="6"/>
  <c r="R468" i="6"/>
  <c r="E470" i="6"/>
  <c r="T474" i="6"/>
  <c r="T476" i="6"/>
  <c r="K256" i="6"/>
  <c r="W256" i="6"/>
  <c r="W632" i="6" s="1"/>
  <c r="W884" i="6" s="1"/>
  <c r="M258" i="6"/>
  <c r="M597" i="6" s="1"/>
  <c r="M849" i="6" s="1"/>
  <c r="O260" i="6"/>
  <c r="Q262" i="6"/>
  <c r="S264" i="6"/>
  <c r="S700" i="6" s="1"/>
  <c r="S952" i="6" s="1"/>
  <c r="I266" i="6"/>
  <c r="U266" i="6"/>
  <c r="K268" i="6"/>
  <c r="W268" i="6"/>
  <c r="M270" i="6"/>
  <c r="O272" i="6"/>
  <c r="Q274" i="6"/>
  <c r="S276" i="6"/>
  <c r="I278" i="6"/>
  <c r="U278" i="6"/>
  <c r="K280" i="6"/>
  <c r="W280" i="6"/>
  <c r="M282" i="6"/>
  <c r="O284" i="6"/>
  <c r="Q286" i="6"/>
  <c r="S288" i="6"/>
  <c r="I290" i="6"/>
  <c r="U290" i="6"/>
  <c r="K292" i="6"/>
  <c r="W292" i="6"/>
  <c r="M294" i="6"/>
  <c r="O296" i="6"/>
  <c r="Q298" i="6"/>
  <c r="S300" i="6"/>
  <c r="I302" i="6"/>
  <c r="U302" i="6"/>
  <c r="K304" i="6"/>
  <c r="W304" i="6"/>
  <c r="M306" i="6"/>
  <c r="O308" i="6"/>
  <c r="Q310" i="6"/>
  <c r="S312" i="6"/>
  <c r="I314" i="6"/>
  <c r="U314" i="6"/>
  <c r="K316" i="6"/>
  <c r="W316" i="6"/>
  <c r="M318" i="6"/>
  <c r="O320" i="6"/>
  <c r="Q322" i="6"/>
  <c r="S324" i="6"/>
  <c r="I326" i="6"/>
  <c r="U326" i="6"/>
  <c r="K328" i="6"/>
  <c r="W328" i="6"/>
  <c r="M330" i="6"/>
  <c r="O332" i="6"/>
  <c r="Q334" i="6"/>
  <c r="I336" i="6"/>
  <c r="X336" i="6"/>
  <c r="S338" i="6"/>
  <c r="M340" i="6"/>
  <c r="E342" i="6"/>
  <c r="W342" i="6"/>
  <c r="Q344" i="6"/>
  <c r="L346" i="6"/>
  <c r="U348" i="6"/>
  <c r="P350" i="6"/>
  <c r="K352" i="6"/>
  <c r="T354" i="6"/>
  <c r="O356" i="6"/>
  <c r="J358" i="6"/>
  <c r="X358" i="6"/>
  <c r="S360" i="6"/>
  <c r="N362" i="6"/>
  <c r="I364" i="6"/>
  <c r="W364" i="6"/>
  <c r="R366" i="6"/>
  <c r="M368" i="6"/>
  <c r="V370" i="6"/>
  <c r="V746" i="6" s="1"/>
  <c r="V998" i="6" s="1"/>
  <c r="Q372" i="6"/>
  <c r="K374" i="6"/>
  <c r="U376" i="6"/>
  <c r="O378" i="6"/>
  <c r="J380" i="6"/>
  <c r="S382" i="6"/>
  <c r="N384" i="6"/>
  <c r="I386" i="6"/>
  <c r="W386" i="6"/>
  <c r="R388" i="6"/>
  <c r="M390" i="6"/>
  <c r="E392" i="6"/>
  <c r="V392" i="6"/>
  <c r="Q394" i="6"/>
  <c r="L396" i="6"/>
  <c r="U398" i="6"/>
  <c r="P400" i="6"/>
  <c r="K402" i="6"/>
  <c r="T404" i="6"/>
  <c r="O406" i="6"/>
  <c r="I408" i="6"/>
  <c r="X408" i="6"/>
  <c r="S410" i="6"/>
  <c r="M412" i="6"/>
  <c r="E414" i="6"/>
  <c r="X414" i="6"/>
  <c r="V416" i="6"/>
  <c r="X418" i="6"/>
  <c r="E420" i="6"/>
  <c r="J422" i="6"/>
  <c r="L424" i="6"/>
  <c r="N426" i="6"/>
  <c r="P428" i="6"/>
  <c r="R430" i="6"/>
  <c r="T432" i="6"/>
  <c r="V434" i="6"/>
  <c r="X436" i="6"/>
  <c r="E438" i="6"/>
  <c r="J440" i="6"/>
  <c r="L442" i="6"/>
  <c r="N444" i="6"/>
  <c r="P446" i="6"/>
  <c r="R448" i="6"/>
  <c r="T450" i="6"/>
  <c r="V452" i="6"/>
  <c r="X454" i="6"/>
  <c r="E456" i="6"/>
  <c r="J458" i="6"/>
  <c r="L460" i="6"/>
  <c r="N462" i="6"/>
  <c r="P464" i="6"/>
  <c r="T468" i="6"/>
  <c r="J470" i="6"/>
  <c r="W474" i="6"/>
  <c r="L256" i="6"/>
  <c r="L632" i="6" s="1"/>
  <c r="L884" i="6" s="1"/>
  <c r="X256" i="6"/>
  <c r="X632" i="6" s="1"/>
  <c r="X884" i="6" s="1"/>
  <c r="N258" i="6"/>
  <c r="N533" i="6" s="1"/>
  <c r="N785" i="6" s="1"/>
  <c r="P260" i="6"/>
  <c r="R262" i="6"/>
  <c r="E264" i="6"/>
  <c r="T264" i="6"/>
  <c r="T700" i="6" s="1"/>
  <c r="T952" i="6" s="1"/>
  <c r="J266" i="6"/>
  <c r="V266" i="6"/>
  <c r="L268" i="6"/>
  <c r="L608" i="6" s="1"/>
  <c r="L860" i="6" s="1"/>
  <c r="X268" i="6"/>
  <c r="N270" i="6"/>
  <c r="P272" i="6"/>
  <c r="R274" i="6"/>
  <c r="R588" i="6" s="1"/>
  <c r="R840" i="6" s="1"/>
  <c r="E276" i="6"/>
  <c r="T276" i="6"/>
  <c r="T598" i="6" s="1"/>
  <c r="T850" i="6" s="1"/>
  <c r="J278" i="6"/>
  <c r="V278" i="6"/>
  <c r="L280" i="6"/>
  <c r="X280" i="6"/>
  <c r="N282" i="6"/>
  <c r="P284" i="6"/>
  <c r="R286" i="6"/>
  <c r="E288" i="6"/>
  <c r="T288" i="6"/>
  <c r="J290" i="6"/>
  <c r="V290" i="6"/>
  <c r="L292" i="6"/>
  <c r="X292" i="6"/>
  <c r="N294" i="6"/>
  <c r="P296" i="6"/>
  <c r="R298" i="6"/>
  <c r="E300" i="6"/>
  <c r="T300" i="6"/>
  <c r="J302" i="6"/>
  <c r="V302" i="6"/>
  <c r="L304" i="6"/>
  <c r="L646" i="6" s="1"/>
  <c r="L898" i="6" s="1"/>
  <c r="X304" i="6"/>
  <c r="N306" i="6"/>
  <c r="P308" i="6"/>
  <c r="R310" i="6"/>
  <c r="E312" i="6"/>
  <c r="T312" i="6"/>
  <c r="J314" i="6"/>
  <c r="V314" i="6"/>
  <c r="L316" i="6"/>
  <c r="X316" i="6"/>
  <c r="N318" i="6"/>
  <c r="P320" i="6"/>
  <c r="R322" i="6"/>
  <c r="E324" i="6"/>
  <c r="T324" i="6"/>
  <c r="J326" i="6"/>
  <c r="V326" i="6"/>
  <c r="L328" i="6"/>
  <c r="X328" i="6"/>
  <c r="N330" i="6"/>
  <c r="P332" i="6"/>
  <c r="R334" i="6"/>
  <c r="K336" i="6"/>
  <c r="T338" i="6"/>
  <c r="O340" i="6"/>
  <c r="I342" i="6"/>
  <c r="X342" i="6"/>
  <c r="S344" i="6"/>
  <c r="M346" i="6"/>
  <c r="E348" i="6"/>
  <c r="W348" i="6"/>
  <c r="Q350" i="6"/>
  <c r="L352" i="6"/>
  <c r="U354" i="6"/>
  <c r="P356" i="6"/>
  <c r="K358" i="6"/>
  <c r="T360" i="6"/>
  <c r="O362" i="6"/>
  <c r="J364" i="6"/>
  <c r="X364" i="6"/>
  <c r="S366" i="6"/>
  <c r="N368" i="6"/>
  <c r="I370" i="6"/>
  <c r="W370" i="6"/>
  <c r="W746" i="6" s="1"/>
  <c r="W998" i="6" s="1"/>
  <c r="R372" i="6"/>
  <c r="M374" i="6"/>
  <c r="V376" i="6"/>
  <c r="Q378" i="6"/>
  <c r="K380" i="6"/>
  <c r="U382" i="6"/>
  <c r="O384" i="6"/>
  <c r="J386" i="6"/>
  <c r="S388" i="6"/>
  <c r="N390" i="6"/>
  <c r="I392" i="6"/>
  <c r="W392" i="6"/>
  <c r="R394" i="6"/>
  <c r="M396" i="6"/>
  <c r="E398" i="6"/>
  <c r="V398" i="6"/>
  <c r="Q400" i="6"/>
  <c r="L402" i="6"/>
  <c r="U404" i="6"/>
  <c r="P406" i="6"/>
  <c r="K408" i="6"/>
  <c r="T410" i="6"/>
  <c r="O412" i="6"/>
  <c r="I414" i="6"/>
  <c r="I418" i="6"/>
  <c r="K420" i="6"/>
  <c r="M422" i="6"/>
  <c r="O424" i="6"/>
  <c r="Q426" i="6"/>
  <c r="S428" i="6"/>
  <c r="U430" i="6"/>
  <c r="W432" i="6"/>
  <c r="I436" i="6"/>
  <c r="K438" i="6"/>
  <c r="M440" i="6"/>
  <c r="O442" i="6"/>
  <c r="Q444" i="6"/>
  <c r="S446" i="6"/>
  <c r="U448" i="6"/>
  <c r="W450" i="6"/>
  <c r="I454" i="6"/>
  <c r="K456" i="6"/>
  <c r="M458" i="6"/>
  <c r="O460" i="6"/>
  <c r="Q462" i="6"/>
  <c r="S464" i="6"/>
  <c r="I466" i="6"/>
  <c r="W468" i="6"/>
  <c r="M470" i="6"/>
  <c r="E482" i="6"/>
  <c r="M256" i="6"/>
  <c r="M632" i="6" s="1"/>
  <c r="M884" i="6" s="1"/>
  <c r="Q260" i="6"/>
  <c r="I264" i="6"/>
  <c r="U264" i="6"/>
  <c r="K266" i="6"/>
  <c r="M268" i="6"/>
  <c r="M674" i="6" s="1"/>
  <c r="M926" i="6" s="1"/>
  <c r="Q272" i="6"/>
  <c r="I276" i="6"/>
  <c r="U276" i="6"/>
  <c r="K278" i="6"/>
  <c r="M280" i="6"/>
  <c r="Q284" i="6"/>
  <c r="I288" i="6"/>
  <c r="U288" i="6"/>
  <c r="K290" i="6"/>
  <c r="M292" i="6"/>
  <c r="Q296" i="6"/>
  <c r="I300" i="6"/>
  <c r="U300" i="6"/>
  <c r="K302" i="6"/>
  <c r="M304" i="6"/>
  <c r="M646" i="6" s="1"/>
  <c r="M898" i="6" s="1"/>
  <c r="Q308" i="6"/>
  <c r="I312" i="6"/>
  <c r="U312" i="6"/>
  <c r="K314" i="6"/>
  <c r="M316" i="6"/>
  <c r="Q320" i="6"/>
  <c r="I324" i="6"/>
  <c r="U324" i="6"/>
  <c r="K326" i="6"/>
  <c r="M328" i="6"/>
  <c r="Q332" i="6"/>
  <c r="L336" i="6"/>
  <c r="P340" i="6"/>
  <c r="T344" i="6"/>
  <c r="I348" i="6"/>
  <c r="X348" i="6"/>
  <c r="M352" i="6"/>
  <c r="E354" i="6"/>
  <c r="Q356" i="6"/>
  <c r="U360" i="6"/>
  <c r="K364" i="6"/>
  <c r="O368" i="6"/>
  <c r="J370" i="6"/>
  <c r="J650" i="6" s="1"/>
  <c r="J902" i="6" s="1"/>
  <c r="S372" i="6"/>
  <c r="I376" i="6"/>
  <c r="W376" i="6"/>
  <c r="M380" i="6"/>
  <c r="Q384" i="6"/>
  <c r="U388" i="6"/>
  <c r="J392" i="6"/>
  <c r="N396" i="6"/>
  <c r="I398" i="6"/>
  <c r="R400" i="6"/>
  <c r="E404" i="6"/>
  <c r="V404" i="6"/>
  <c r="L408" i="6"/>
  <c r="P412" i="6"/>
  <c r="E416" i="6"/>
  <c r="L420" i="6"/>
  <c r="P424" i="6"/>
  <c r="T428" i="6"/>
  <c r="X432" i="6"/>
  <c r="J436" i="6"/>
  <c r="N440" i="6"/>
  <c r="R444" i="6"/>
  <c r="V448" i="6"/>
  <c r="E452" i="6"/>
  <c r="L456" i="6"/>
  <c r="P460" i="6"/>
  <c r="T464" i="6"/>
  <c r="X468" i="6"/>
  <c r="X533" i="6"/>
  <c r="X785" i="6" s="1"/>
  <c r="W533" i="6"/>
  <c r="W785" i="6" s="1"/>
  <c r="K533" i="6"/>
  <c r="K785" i="6" s="1"/>
  <c r="V533" i="6"/>
  <c r="V785" i="6" s="1"/>
  <c r="J533" i="6"/>
  <c r="J785" i="6" s="1"/>
  <c r="U533" i="6"/>
  <c r="U785" i="6" s="1"/>
  <c r="I533" i="6"/>
  <c r="I785" i="6" s="1"/>
  <c r="E533" i="6"/>
  <c r="E785" i="6" s="1"/>
  <c r="S533" i="6"/>
  <c r="S785" i="6" s="1"/>
  <c r="R533" i="6"/>
  <c r="R785" i="6" s="1"/>
  <c r="Q533" i="6"/>
  <c r="Q785" i="6" s="1"/>
  <c r="P533" i="6"/>
  <c r="P785" i="6" s="1"/>
  <c r="O533" i="6"/>
  <c r="O785" i="6" s="1"/>
  <c r="Q537" i="6"/>
  <c r="Q789" i="6" s="1"/>
  <c r="P537" i="6"/>
  <c r="P789" i="6" s="1"/>
  <c r="O537" i="6"/>
  <c r="O789" i="6" s="1"/>
  <c r="N537" i="6"/>
  <c r="N789" i="6" s="1"/>
  <c r="M537" i="6"/>
  <c r="M789" i="6" s="1"/>
  <c r="X537" i="6"/>
  <c r="X789" i="6" s="1"/>
  <c r="L537" i="6"/>
  <c r="L789" i="6" s="1"/>
  <c r="W537" i="6"/>
  <c r="W789" i="6" s="1"/>
  <c r="K537" i="6"/>
  <c r="K789" i="6" s="1"/>
  <c r="V537" i="6"/>
  <c r="V789" i="6" s="1"/>
  <c r="J537" i="6"/>
  <c r="J789" i="6" s="1"/>
  <c r="U537" i="6"/>
  <c r="U789" i="6" s="1"/>
  <c r="I537" i="6"/>
  <c r="I789" i="6" s="1"/>
  <c r="T537" i="6"/>
  <c r="T789" i="6" s="1"/>
  <c r="E537" i="6"/>
  <c r="E789" i="6" s="1"/>
  <c r="S537" i="6"/>
  <c r="S789" i="6" s="1"/>
  <c r="R537" i="6"/>
  <c r="R789" i="6" s="1"/>
  <c r="U541" i="6"/>
  <c r="U793" i="6" s="1"/>
  <c r="I541" i="6"/>
  <c r="I793" i="6" s="1"/>
  <c r="T541" i="6"/>
  <c r="T793" i="6" s="1"/>
  <c r="E541" i="6"/>
  <c r="E793" i="6" s="1"/>
  <c r="S541" i="6"/>
  <c r="S793" i="6" s="1"/>
  <c r="R541" i="6"/>
  <c r="R793" i="6" s="1"/>
  <c r="Q541" i="6"/>
  <c r="Q793" i="6" s="1"/>
  <c r="P541" i="6"/>
  <c r="P793" i="6" s="1"/>
  <c r="O541" i="6"/>
  <c r="O793" i="6" s="1"/>
  <c r="N541" i="6"/>
  <c r="N793" i="6" s="1"/>
  <c r="M541" i="6"/>
  <c r="M793" i="6" s="1"/>
  <c r="X541" i="6"/>
  <c r="X793" i="6" s="1"/>
  <c r="L541" i="6"/>
  <c r="L793" i="6" s="1"/>
  <c r="W541" i="6"/>
  <c r="W793" i="6" s="1"/>
  <c r="K541" i="6"/>
  <c r="K793" i="6" s="1"/>
  <c r="V541" i="6"/>
  <c r="V793" i="6" s="1"/>
  <c r="J541" i="6"/>
  <c r="J793" i="6" s="1"/>
  <c r="M545" i="6"/>
  <c r="M797" i="6" s="1"/>
  <c r="X545" i="6"/>
  <c r="X797" i="6" s="1"/>
  <c r="L545" i="6"/>
  <c r="L797" i="6" s="1"/>
  <c r="W545" i="6"/>
  <c r="W797" i="6" s="1"/>
  <c r="K545" i="6"/>
  <c r="K797" i="6" s="1"/>
  <c r="V545" i="6"/>
  <c r="V797" i="6" s="1"/>
  <c r="J545" i="6"/>
  <c r="J797" i="6" s="1"/>
  <c r="U545" i="6"/>
  <c r="U797" i="6" s="1"/>
  <c r="I545" i="6"/>
  <c r="I797" i="6" s="1"/>
  <c r="T545" i="6"/>
  <c r="T797" i="6" s="1"/>
  <c r="E545" i="6"/>
  <c r="E797" i="6" s="1"/>
  <c r="S545" i="6"/>
  <c r="S797" i="6" s="1"/>
  <c r="R545" i="6"/>
  <c r="R797" i="6" s="1"/>
  <c r="Q545" i="6"/>
  <c r="Q797" i="6" s="1"/>
  <c r="P545" i="6"/>
  <c r="P797" i="6" s="1"/>
  <c r="O545" i="6"/>
  <c r="O797" i="6" s="1"/>
  <c r="N545" i="6"/>
  <c r="N797" i="6" s="1"/>
  <c r="Q549" i="6"/>
  <c r="Q801" i="6" s="1"/>
  <c r="P549" i="6"/>
  <c r="P801" i="6" s="1"/>
  <c r="O549" i="6"/>
  <c r="O801" i="6" s="1"/>
  <c r="N549" i="6"/>
  <c r="N801" i="6" s="1"/>
  <c r="X549" i="6"/>
  <c r="X801" i="6" s="1"/>
  <c r="W549" i="6"/>
  <c r="W801" i="6" s="1"/>
  <c r="K549" i="6"/>
  <c r="K801" i="6" s="1"/>
  <c r="V549" i="6"/>
  <c r="V801" i="6" s="1"/>
  <c r="J549" i="6"/>
  <c r="J801" i="6" s="1"/>
  <c r="U549" i="6"/>
  <c r="U801" i="6" s="1"/>
  <c r="I549" i="6"/>
  <c r="I801" i="6" s="1"/>
  <c r="E549" i="6"/>
  <c r="E801" i="6" s="1"/>
  <c r="S549" i="6"/>
  <c r="S801" i="6" s="1"/>
  <c r="R549" i="6"/>
  <c r="R801" i="6" s="1"/>
  <c r="U553" i="6"/>
  <c r="U805" i="6" s="1"/>
  <c r="I553" i="6"/>
  <c r="I805" i="6" s="1"/>
  <c r="T553" i="6"/>
  <c r="T805" i="6" s="1"/>
  <c r="E553" i="6"/>
  <c r="E805" i="6" s="1"/>
  <c r="S553" i="6"/>
  <c r="S805" i="6" s="1"/>
  <c r="R553" i="6"/>
  <c r="R805" i="6" s="1"/>
  <c r="Q553" i="6"/>
  <c r="Q805" i="6" s="1"/>
  <c r="P553" i="6"/>
  <c r="P805" i="6" s="1"/>
  <c r="O553" i="6"/>
  <c r="O805" i="6" s="1"/>
  <c r="M553" i="6"/>
  <c r="M805" i="6" s="1"/>
  <c r="X553" i="6"/>
  <c r="X805" i="6" s="1"/>
  <c r="L553" i="6"/>
  <c r="L805" i="6" s="1"/>
  <c r="W553" i="6"/>
  <c r="W805" i="6" s="1"/>
  <c r="K553" i="6"/>
  <c r="K805" i="6" s="1"/>
  <c r="V553" i="6"/>
  <c r="V805" i="6" s="1"/>
  <c r="J553" i="6"/>
  <c r="J805" i="6" s="1"/>
  <c r="X557" i="6"/>
  <c r="X809" i="6" s="1"/>
  <c r="W557" i="6"/>
  <c r="W809" i="6" s="1"/>
  <c r="K557" i="6"/>
  <c r="K809" i="6" s="1"/>
  <c r="V557" i="6"/>
  <c r="V809" i="6" s="1"/>
  <c r="J557" i="6"/>
  <c r="J809" i="6" s="1"/>
  <c r="U557" i="6"/>
  <c r="U809" i="6" s="1"/>
  <c r="I557" i="6"/>
  <c r="I809" i="6" s="1"/>
  <c r="T557" i="6"/>
  <c r="T809" i="6" s="1"/>
  <c r="E557" i="6"/>
  <c r="E809" i="6" s="1"/>
  <c r="S557" i="6"/>
  <c r="S809" i="6" s="1"/>
  <c r="R557" i="6"/>
  <c r="R809" i="6" s="1"/>
  <c r="Q557" i="6"/>
  <c r="Q809" i="6" s="1"/>
  <c r="P557" i="6"/>
  <c r="P809" i="6" s="1"/>
  <c r="O557" i="6"/>
  <c r="O809" i="6" s="1"/>
  <c r="N557" i="6"/>
  <c r="N809" i="6" s="1"/>
  <c r="Q561" i="6"/>
  <c r="Q813" i="6" s="1"/>
  <c r="P561" i="6"/>
  <c r="P813" i="6" s="1"/>
  <c r="O561" i="6"/>
  <c r="O813" i="6" s="1"/>
  <c r="N561" i="6"/>
  <c r="N813" i="6" s="1"/>
  <c r="M561" i="6"/>
  <c r="M813" i="6" s="1"/>
  <c r="X561" i="6"/>
  <c r="X813" i="6" s="1"/>
  <c r="L561" i="6"/>
  <c r="L813" i="6" s="1"/>
  <c r="W561" i="6"/>
  <c r="W813" i="6" s="1"/>
  <c r="K561" i="6"/>
  <c r="K813" i="6" s="1"/>
  <c r="V561" i="6"/>
  <c r="V813" i="6" s="1"/>
  <c r="J561" i="6"/>
  <c r="J813" i="6" s="1"/>
  <c r="U561" i="6"/>
  <c r="U813" i="6" s="1"/>
  <c r="I561" i="6"/>
  <c r="I813" i="6" s="1"/>
  <c r="T561" i="6"/>
  <c r="T813" i="6" s="1"/>
  <c r="E561" i="6"/>
  <c r="E813" i="6" s="1"/>
  <c r="S561" i="6"/>
  <c r="S813" i="6" s="1"/>
  <c r="R561" i="6"/>
  <c r="R813" i="6" s="1"/>
  <c r="U565" i="6"/>
  <c r="U817" i="6" s="1"/>
  <c r="I565" i="6"/>
  <c r="I817" i="6" s="1"/>
  <c r="T565" i="6"/>
  <c r="T817" i="6" s="1"/>
  <c r="E565" i="6"/>
  <c r="E817" i="6" s="1"/>
  <c r="S565" i="6"/>
  <c r="S817" i="6" s="1"/>
  <c r="R565" i="6"/>
  <c r="R817" i="6" s="1"/>
  <c r="Q565" i="6"/>
  <c r="Q817" i="6" s="1"/>
  <c r="P565" i="6"/>
  <c r="P817" i="6" s="1"/>
  <c r="O565" i="6"/>
  <c r="O817" i="6" s="1"/>
  <c r="N565" i="6"/>
  <c r="N817" i="6" s="1"/>
  <c r="M565" i="6"/>
  <c r="M817" i="6" s="1"/>
  <c r="X565" i="6"/>
  <c r="X817" i="6" s="1"/>
  <c r="L565" i="6"/>
  <c r="L817" i="6" s="1"/>
  <c r="W565" i="6"/>
  <c r="W817" i="6" s="1"/>
  <c r="K565" i="6"/>
  <c r="K817" i="6" s="1"/>
  <c r="V565" i="6"/>
  <c r="V817" i="6" s="1"/>
  <c r="J565" i="6"/>
  <c r="J817" i="6" s="1"/>
  <c r="M569" i="6"/>
  <c r="M821" i="6" s="1"/>
  <c r="X569" i="6"/>
  <c r="X821" i="6" s="1"/>
  <c r="L569" i="6"/>
  <c r="L821" i="6" s="1"/>
  <c r="W569" i="6"/>
  <c r="W821" i="6" s="1"/>
  <c r="K569" i="6"/>
  <c r="K821" i="6" s="1"/>
  <c r="V569" i="6"/>
  <c r="V821" i="6" s="1"/>
  <c r="J569" i="6"/>
  <c r="J821" i="6" s="1"/>
  <c r="U569" i="6"/>
  <c r="U821" i="6" s="1"/>
  <c r="I569" i="6"/>
  <c r="I821" i="6" s="1"/>
  <c r="T569" i="6"/>
  <c r="T821" i="6" s="1"/>
  <c r="E569" i="6"/>
  <c r="E821" i="6" s="1"/>
  <c r="S569" i="6"/>
  <c r="S821" i="6" s="1"/>
  <c r="R569" i="6"/>
  <c r="R821" i="6" s="1"/>
  <c r="Q569" i="6"/>
  <c r="Q821" i="6" s="1"/>
  <c r="P569" i="6"/>
  <c r="P821" i="6" s="1"/>
  <c r="O569" i="6"/>
  <c r="O821" i="6" s="1"/>
  <c r="N569" i="6"/>
  <c r="N821" i="6" s="1"/>
  <c r="Q573" i="6"/>
  <c r="Q825" i="6" s="1"/>
  <c r="P573" i="6"/>
  <c r="P825" i="6" s="1"/>
  <c r="O573" i="6"/>
  <c r="O825" i="6" s="1"/>
  <c r="N573" i="6"/>
  <c r="N825" i="6" s="1"/>
  <c r="M573" i="6"/>
  <c r="M825" i="6" s="1"/>
  <c r="X573" i="6"/>
  <c r="X825" i="6" s="1"/>
  <c r="L573" i="6"/>
  <c r="L825" i="6" s="1"/>
  <c r="W573" i="6"/>
  <c r="W825" i="6" s="1"/>
  <c r="K573" i="6"/>
  <c r="K825" i="6" s="1"/>
  <c r="V573" i="6"/>
  <c r="V825" i="6" s="1"/>
  <c r="J573" i="6"/>
  <c r="J825" i="6" s="1"/>
  <c r="U573" i="6"/>
  <c r="U825" i="6" s="1"/>
  <c r="I573" i="6"/>
  <c r="I825" i="6" s="1"/>
  <c r="T573" i="6"/>
  <c r="T825" i="6" s="1"/>
  <c r="E573" i="6"/>
  <c r="E825" i="6" s="1"/>
  <c r="S573" i="6"/>
  <c r="S825" i="6" s="1"/>
  <c r="R573" i="6"/>
  <c r="R825" i="6" s="1"/>
  <c r="U577" i="6"/>
  <c r="U829" i="6" s="1"/>
  <c r="I577" i="6"/>
  <c r="I829" i="6" s="1"/>
  <c r="T577" i="6"/>
  <c r="T829" i="6" s="1"/>
  <c r="E577" i="6"/>
  <c r="E829" i="6" s="1"/>
  <c r="S577" i="6"/>
  <c r="S829" i="6" s="1"/>
  <c r="R577" i="6"/>
  <c r="R829" i="6" s="1"/>
  <c r="Q577" i="6"/>
  <c r="Q829" i="6" s="1"/>
  <c r="P577" i="6"/>
  <c r="P829" i="6" s="1"/>
  <c r="O577" i="6"/>
  <c r="O829" i="6" s="1"/>
  <c r="N577" i="6"/>
  <c r="N829" i="6" s="1"/>
  <c r="M577" i="6"/>
  <c r="M829" i="6" s="1"/>
  <c r="X577" i="6"/>
  <c r="X829" i="6" s="1"/>
  <c r="L577" i="6"/>
  <c r="L829" i="6" s="1"/>
  <c r="W577" i="6"/>
  <c r="W829" i="6" s="1"/>
  <c r="K577" i="6"/>
  <c r="K829" i="6" s="1"/>
  <c r="V577" i="6"/>
  <c r="V829" i="6" s="1"/>
  <c r="J577" i="6"/>
  <c r="J829" i="6" s="1"/>
  <c r="V581" i="6"/>
  <c r="V833" i="6" s="1"/>
  <c r="J581" i="6"/>
  <c r="J833" i="6" s="1"/>
  <c r="P581" i="6"/>
  <c r="P833" i="6" s="1"/>
  <c r="S581" i="6"/>
  <c r="S833" i="6" s="1"/>
  <c r="R581" i="6"/>
  <c r="R833" i="6" s="1"/>
  <c r="Q581" i="6"/>
  <c r="Q833" i="6" s="1"/>
  <c r="O581" i="6"/>
  <c r="O833" i="6" s="1"/>
  <c r="N581" i="6"/>
  <c r="N833" i="6" s="1"/>
  <c r="M581" i="6"/>
  <c r="M833" i="6" s="1"/>
  <c r="L581" i="6"/>
  <c r="L833" i="6" s="1"/>
  <c r="K581" i="6"/>
  <c r="K833" i="6" s="1"/>
  <c r="X581" i="6"/>
  <c r="X833" i="6" s="1"/>
  <c r="I581" i="6"/>
  <c r="I833" i="6" s="1"/>
  <c r="W581" i="6"/>
  <c r="W833" i="6" s="1"/>
  <c r="E581" i="6"/>
  <c r="E833" i="6" s="1"/>
  <c r="U581" i="6"/>
  <c r="U833" i="6" s="1"/>
  <c r="T581" i="6"/>
  <c r="T833" i="6" s="1"/>
  <c r="N585" i="6"/>
  <c r="N837" i="6" s="1"/>
  <c r="T585" i="6"/>
  <c r="T837" i="6" s="1"/>
  <c r="E585" i="6"/>
  <c r="E837" i="6" s="1"/>
  <c r="W585" i="6"/>
  <c r="W837" i="6" s="1"/>
  <c r="I585" i="6"/>
  <c r="I837" i="6" s="1"/>
  <c r="V585" i="6"/>
  <c r="V837" i="6" s="1"/>
  <c r="U585" i="6"/>
  <c r="U837" i="6" s="1"/>
  <c r="S585" i="6"/>
  <c r="S837" i="6" s="1"/>
  <c r="R585" i="6"/>
  <c r="R837" i="6" s="1"/>
  <c r="Q585" i="6"/>
  <c r="Q837" i="6" s="1"/>
  <c r="P585" i="6"/>
  <c r="P837" i="6" s="1"/>
  <c r="O585" i="6"/>
  <c r="O837" i="6" s="1"/>
  <c r="M585" i="6"/>
  <c r="M837" i="6" s="1"/>
  <c r="L585" i="6"/>
  <c r="L837" i="6" s="1"/>
  <c r="K585" i="6"/>
  <c r="K837" i="6" s="1"/>
  <c r="X585" i="6"/>
  <c r="X837" i="6" s="1"/>
  <c r="J585" i="6"/>
  <c r="J837" i="6" s="1"/>
  <c r="R589" i="6"/>
  <c r="R841" i="6" s="1"/>
  <c r="X589" i="6"/>
  <c r="X841" i="6" s="1"/>
  <c r="L589" i="6"/>
  <c r="L841" i="6" s="1"/>
  <c r="M589" i="6"/>
  <c r="M841" i="6" s="1"/>
  <c r="K589" i="6"/>
  <c r="K841" i="6" s="1"/>
  <c r="J589" i="6"/>
  <c r="J841" i="6" s="1"/>
  <c r="W589" i="6"/>
  <c r="W841" i="6" s="1"/>
  <c r="I589" i="6"/>
  <c r="I841" i="6" s="1"/>
  <c r="V589" i="6"/>
  <c r="V841" i="6" s="1"/>
  <c r="E589" i="6"/>
  <c r="E841" i="6" s="1"/>
  <c r="U589" i="6"/>
  <c r="U841" i="6" s="1"/>
  <c r="T589" i="6"/>
  <c r="T841" i="6" s="1"/>
  <c r="S589" i="6"/>
  <c r="S841" i="6" s="1"/>
  <c r="Q589" i="6"/>
  <c r="Q841" i="6" s="1"/>
  <c r="P589" i="6"/>
  <c r="P841" i="6" s="1"/>
  <c r="O589" i="6"/>
  <c r="O841" i="6" s="1"/>
  <c r="N589" i="6"/>
  <c r="N841" i="6" s="1"/>
  <c r="V593" i="6"/>
  <c r="V845" i="6" s="1"/>
  <c r="J593" i="6"/>
  <c r="J845" i="6" s="1"/>
  <c r="P593" i="6"/>
  <c r="P845" i="6" s="1"/>
  <c r="Q593" i="6"/>
  <c r="Q845" i="6" s="1"/>
  <c r="O593" i="6"/>
  <c r="O845" i="6" s="1"/>
  <c r="N593" i="6"/>
  <c r="N845" i="6" s="1"/>
  <c r="M593" i="6"/>
  <c r="M845" i="6" s="1"/>
  <c r="L593" i="6"/>
  <c r="L845" i="6" s="1"/>
  <c r="K593" i="6"/>
  <c r="K845" i="6" s="1"/>
  <c r="X593" i="6"/>
  <c r="X845" i="6" s="1"/>
  <c r="I593" i="6"/>
  <c r="I845" i="6" s="1"/>
  <c r="W593" i="6"/>
  <c r="W845" i="6" s="1"/>
  <c r="E593" i="6"/>
  <c r="E845" i="6" s="1"/>
  <c r="U593" i="6"/>
  <c r="U845" i="6" s="1"/>
  <c r="T593" i="6"/>
  <c r="T845" i="6" s="1"/>
  <c r="S593" i="6"/>
  <c r="S845" i="6" s="1"/>
  <c r="R593" i="6"/>
  <c r="R845" i="6" s="1"/>
  <c r="E597" i="6"/>
  <c r="E849" i="6" s="1"/>
  <c r="S597" i="6"/>
  <c r="S849" i="6" s="1"/>
  <c r="R597" i="6"/>
  <c r="R849" i="6" s="1"/>
  <c r="Q597" i="6"/>
  <c r="Q849" i="6" s="1"/>
  <c r="P597" i="6"/>
  <c r="P849" i="6" s="1"/>
  <c r="O597" i="6"/>
  <c r="O849" i="6" s="1"/>
  <c r="K597" i="6"/>
  <c r="K849" i="6" s="1"/>
  <c r="I597" i="6"/>
  <c r="I849" i="6" s="1"/>
  <c r="W601" i="6"/>
  <c r="W853" i="6" s="1"/>
  <c r="K601" i="6"/>
  <c r="K853" i="6" s="1"/>
  <c r="R601" i="6"/>
  <c r="R853" i="6" s="1"/>
  <c r="X601" i="6"/>
  <c r="X853" i="6" s="1"/>
  <c r="L601" i="6"/>
  <c r="L853" i="6" s="1"/>
  <c r="J601" i="6"/>
  <c r="J853" i="6" s="1"/>
  <c r="I601" i="6"/>
  <c r="I853" i="6" s="1"/>
  <c r="E601" i="6"/>
  <c r="E853" i="6" s="1"/>
  <c r="V601" i="6"/>
  <c r="V853" i="6" s="1"/>
  <c r="U601" i="6"/>
  <c r="U853" i="6" s="1"/>
  <c r="T601" i="6"/>
  <c r="T853" i="6" s="1"/>
  <c r="S601" i="6"/>
  <c r="S853" i="6" s="1"/>
  <c r="Q601" i="6"/>
  <c r="Q853" i="6" s="1"/>
  <c r="P601" i="6"/>
  <c r="P853" i="6" s="1"/>
  <c r="O601" i="6"/>
  <c r="O853" i="6" s="1"/>
  <c r="N601" i="6"/>
  <c r="N853" i="6" s="1"/>
  <c r="M601" i="6"/>
  <c r="M853" i="6" s="1"/>
  <c r="O605" i="6"/>
  <c r="O857" i="6" s="1"/>
  <c r="V605" i="6"/>
  <c r="V857" i="6" s="1"/>
  <c r="J605" i="6"/>
  <c r="J857" i="6" s="1"/>
  <c r="P605" i="6"/>
  <c r="P857" i="6" s="1"/>
  <c r="W605" i="6"/>
  <c r="W857" i="6" s="1"/>
  <c r="U605" i="6"/>
  <c r="U857" i="6" s="1"/>
  <c r="T605" i="6"/>
  <c r="T857" i="6" s="1"/>
  <c r="S605" i="6"/>
  <c r="S857" i="6" s="1"/>
  <c r="R605" i="6"/>
  <c r="R857" i="6" s="1"/>
  <c r="Q605" i="6"/>
  <c r="Q857" i="6" s="1"/>
  <c r="N605" i="6"/>
  <c r="N857" i="6" s="1"/>
  <c r="M605" i="6"/>
  <c r="M857" i="6" s="1"/>
  <c r="L605" i="6"/>
  <c r="L857" i="6" s="1"/>
  <c r="K605" i="6"/>
  <c r="K857" i="6" s="1"/>
  <c r="I605" i="6"/>
  <c r="I857" i="6" s="1"/>
  <c r="X605" i="6"/>
  <c r="X857" i="6" s="1"/>
  <c r="E605" i="6"/>
  <c r="E857" i="6" s="1"/>
  <c r="S609" i="6"/>
  <c r="S861" i="6" s="1"/>
  <c r="N609" i="6"/>
  <c r="N861" i="6" s="1"/>
  <c r="T609" i="6"/>
  <c r="T861" i="6" s="1"/>
  <c r="E609" i="6"/>
  <c r="E861" i="6" s="1"/>
  <c r="R609" i="6"/>
  <c r="R861" i="6" s="1"/>
  <c r="Q609" i="6"/>
  <c r="Q861" i="6" s="1"/>
  <c r="P609" i="6"/>
  <c r="P861" i="6" s="1"/>
  <c r="O609" i="6"/>
  <c r="O861" i="6" s="1"/>
  <c r="M609" i="6"/>
  <c r="M861" i="6" s="1"/>
  <c r="L609" i="6"/>
  <c r="L861" i="6" s="1"/>
  <c r="K609" i="6"/>
  <c r="K861" i="6" s="1"/>
  <c r="J609" i="6"/>
  <c r="J861" i="6" s="1"/>
  <c r="X609" i="6"/>
  <c r="X861" i="6" s="1"/>
  <c r="I609" i="6"/>
  <c r="I861" i="6" s="1"/>
  <c r="W609" i="6"/>
  <c r="W861" i="6" s="1"/>
  <c r="V609" i="6"/>
  <c r="V861" i="6" s="1"/>
  <c r="U609" i="6"/>
  <c r="U861" i="6" s="1"/>
  <c r="W613" i="6"/>
  <c r="W865" i="6" s="1"/>
  <c r="K613" i="6"/>
  <c r="K865" i="6" s="1"/>
  <c r="R613" i="6"/>
  <c r="R865" i="6" s="1"/>
  <c r="Q613" i="6"/>
  <c r="Q865" i="6" s="1"/>
  <c r="X613" i="6"/>
  <c r="X865" i="6" s="1"/>
  <c r="V613" i="6"/>
  <c r="V865" i="6" s="1"/>
  <c r="U613" i="6"/>
  <c r="U865" i="6" s="1"/>
  <c r="S613" i="6"/>
  <c r="S865" i="6" s="1"/>
  <c r="P613" i="6"/>
  <c r="P865" i="6" s="1"/>
  <c r="O613" i="6"/>
  <c r="O865" i="6" s="1"/>
  <c r="X338" i="6"/>
  <c r="L338" i="6"/>
  <c r="N613" i="6"/>
  <c r="N865" i="6" s="1"/>
  <c r="J613" i="6"/>
  <c r="J865" i="6" s="1"/>
  <c r="I613" i="6"/>
  <c r="I865" i="6" s="1"/>
  <c r="E613" i="6"/>
  <c r="E865" i="6" s="1"/>
  <c r="R338" i="6"/>
  <c r="V617" i="6"/>
  <c r="V869" i="6" s="1"/>
  <c r="J617" i="6"/>
  <c r="J869" i="6" s="1"/>
  <c r="U617" i="6"/>
  <c r="U869" i="6" s="1"/>
  <c r="I617" i="6"/>
  <c r="I869" i="6" s="1"/>
  <c r="E617" i="6"/>
  <c r="E869" i="6" s="1"/>
  <c r="X617" i="6"/>
  <c r="X869" i="6" s="1"/>
  <c r="W617" i="6"/>
  <c r="W869" i="6" s="1"/>
  <c r="P342" i="6"/>
  <c r="R617" i="6"/>
  <c r="R869" i="6" s="1"/>
  <c r="Q617" i="6"/>
  <c r="Q869" i="6" s="1"/>
  <c r="N617" i="6"/>
  <c r="N869" i="6" s="1"/>
  <c r="M617" i="6"/>
  <c r="M869" i="6" s="1"/>
  <c r="L617" i="6"/>
  <c r="L869" i="6" s="1"/>
  <c r="K617" i="6"/>
  <c r="K869" i="6" s="1"/>
  <c r="V342" i="6"/>
  <c r="J342" i="6"/>
  <c r="S621" i="6"/>
  <c r="S873" i="6" s="1"/>
  <c r="N621" i="6"/>
  <c r="N873" i="6" s="1"/>
  <c r="M621" i="6"/>
  <c r="M873" i="6" s="1"/>
  <c r="T621" i="6"/>
  <c r="T873" i="6" s="1"/>
  <c r="E621" i="6"/>
  <c r="E873" i="6" s="1"/>
  <c r="L621" i="6"/>
  <c r="L873" i="6" s="1"/>
  <c r="K621" i="6"/>
  <c r="K873" i="6" s="1"/>
  <c r="J621" i="6"/>
  <c r="J873" i="6" s="1"/>
  <c r="I621" i="6"/>
  <c r="I873" i="6" s="1"/>
  <c r="X621" i="6"/>
  <c r="X873" i="6" s="1"/>
  <c r="W621" i="6"/>
  <c r="W873" i="6" s="1"/>
  <c r="T346" i="6"/>
  <c r="E346" i="6"/>
  <c r="V621" i="6"/>
  <c r="V873" i="6" s="1"/>
  <c r="U621" i="6"/>
  <c r="U873" i="6" s="1"/>
  <c r="R621" i="6"/>
  <c r="R873" i="6" s="1"/>
  <c r="Q621" i="6"/>
  <c r="Q873" i="6" s="1"/>
  <c r="P621" i="6"/>
  <c r="P873" i="6" s="1"/>
  <c r="O621" i="6"/>
  <c r="O873" i="6" s="1"/>
  <c r="N346" i="6"/>
  <c r="W625" i="6"/>
  <c r="W877" i="6" s="1"/>
  <c r="K625" i="6"/>
  <c r="K877" i="6" s="1"/>
  <c r="R625" i="6"/>
  <c r="R877" i="6" s="1"/>
  <c r="Q625" i="6"/>
  <c r="Q877" i="6" s="1"/>
  <c r="X625" i="6"/>
  <c r="X877" i="6" s="1"/>
  <c r="L625" i="6"/>
  <c r="L877" i="6" s="1"/>
  <c r="P625" i="6"/>
  <c r="P877" i="6" s="1"/>
  <c r="O625" i="6"/>
  <c r="O877" i="6" s="1"/>
  <c r="M625" i="6"/>
  <c r="M877" i="6" s="1"/>
  <c r="J625" i="6"/>
  <c r="J877" i="6" s="1"/>
  <c r="I625" i="6"/>
  <c r="I877" i="6" s="1"/>
  <c r="X350" i="6"/>
  <c r="L350" i="6"/>
  <c r="E625" i="6"/>
  <c r="E877" i="6" s="1"/>
  <c r="V625" i="6"/>
  <c r="V877" i="6" s="1"/>
  <c r="U625" i="6"/>
  <c r="U877" i="6" s="1"/>
  <c r="T625" i="6"/>
  <c r="T877" i="6" s="1"/>
  <c r="S625" i="6"/>
  <c r="S877" i="6" s="1"/>
  <c r="R350" i="6"/>
  <c r="O629" i="6"/>
  <c r="O881" i="6" s="1"/>
  <c r="V629" i="6"/>
  <c r="V881" i="6" s="1"/>
  <c r="J629" i="6"/>
  <c r="J881" i="6" s="1"/>
  <c r="U629" i="6"/>
  <c r="U881" i="6" s="1"/>
  <c r="I629" i="6"/>
  <c r="I881" i="6" s="1"/>
  <c r="P629" i="6"/>
  <c r="P881" i="6" s="1"/>
  <c r="T629" i="6"/>
  <c r="T881" i="6" s="1"/>
  <c r="S629" i="6"/>
  <c r="S881" i="6" s="1"/>
  <c r="R629" i="6"/>
  <c r="R881" i="6" s="1"/>
  <c r="Q629" i="6"/>
  <c r="Q881" i="6" s="1"/>
  <c r="N629" i="6"/>
  <c r="N881" i="6" s="1"/>
  <c r="M629" i="6"/>
  <c r="M881" i="6" s="1"/>
  <c r="P354" i="6"/>
  <c r="L629" i="6"/>
  <c r="L881" i="6" s="1"/>
  <c r="K629" i="6"/>
  <c r="K881" i="6" s="1"/>
  <c r="E629" i="6"/>
  <c r="E881" i="6" s="1"/>
  <c r="X629" i="6"/>
  <c r="X881" i="6" s="1"/>
  <c r="W629" i="6"/>
  <c r="W881" i="6" s="1"/>
  <c r="V354" i="6"/>
  <c r="J354" i="6"/>
  <c r="M633" i="6"/>
  <c r="M885" i="6" s="1"/>
  <c r="E633" i="6"/>
  <c r="E885" i="6" s="1"/>
  <c r="X633" i="6"/>
  <c r="X885" i="6" s="1"/>
  <c r="W633" i="6"/>
  <c r="W885" i="6" s="1"/>
  <c r="V633" i="6"/>
  <c r="V885" i="6" s="1"/>
  <c r="U633" i="6"/>
  <c r="U885" i="6" s="1"/>
  <c r="R633" i="6"/>
  <c r="R885" i="6" s="1"/>
  <c r="Q633" i="6"/>
  <c r="Q885" i="6" s="1"/>
  <c r="T358" i="6"/>
  <c r="E358" i="6"/>
  <c r="L633" i="6"/>
  <c r="L885" i="6" s="1"/>
  <c r="K633" i="6"/>
  <c r="K885" i="6" s="1"/>
  <c r="J633" i="6"/>
  <c r="J885" i="6" s="1"/>
  <c r="I633" i="6"/>
  <c r="I885" i="6" s="1"/>
  <c r="N358" i="6"/>
  <c r="W637" i="6"/>
  <c r="W889" i="6" s="1"/>
  <c r="K637" i="6"/>
  <c r="K889" i="6" s="1"/>
  <c r="R637" i="6"/>
  <c r="R889" i="6" s="1"/>
  <c r="Q637" i="6"/>
  <c r="Q889" i="6" s="1"/>
  <c r="X637" i="6"/>
  <c r="X889" i="6" s="1"/>
  <c r="L637" i="6"/>
  <c r="L889" i="6" s="1"/>
  <c r="J637" i="6"/>
  <c r="J889" i="6" s="1"/>
  <c r="I637" i="6"/>
  <c r="I889" i="6" s="1"/>
  <c r="E637" i="6"/>
  <c r="E889" i="6" s="1"/>
  <c r="V637" i="6"/>
  <c r="V889" i="6" s="1"/>
  <c r="U637" i="6"/>
  <c r="U889" i="6" s="1"/>
  <c r="X362" i="6"/>
  <c r="L362" i="6"/>
  <c r="T637" i="6"/>
  <c r="T889" i="6" s="1"/>
  <c r="S637" i="6"/>
  <c r="S889" i="6" s="1"/>
  <c r="P637" i="6"/>
  <c r="P889" i="6" s="1"/>
  <c r="O637" i="6"/>
  <c r="O889" i="6" s="1"/>
  <c r="N637" i="6"/>
  <c r="N889" i="6" s="1"/>
  <c r="M637" i="6"/>
  <c r="M889" i="6" s="1"/>
  <c r="R362" i="6"/>
  <c r="O641" i="6"/>
  <c r="O893" i="6" s="1"/>
  <c r="V641" i="6"/>
  <c r="V893" i="6" s="1"/>
  <c r="J641" i="6"/>
  <c r="J893" i="6" s="1"/>
  <c r="U641" i="6"/>
  <c r="U893" i="6" s="1"/>
  <c r="I641" i="6"/>
  <c r="I893" i="6" s="1"/>
  <c r="P641" i="6"/>
  <c r="P893" i="6" s="1"/>
  <c r="N641" i="6"/>
  <c r="N893" i="6" s="1"/>
  <c r="M641" i="6"/>
  <c r="M893" i="6" s="1"/>
  <c r="L641" i="6"/>
  <c r="L893" i="6" s="1"/>
  <c r="K641" i="6"/>
  <c r="K893" i="6" s="1"/>
  <c r="E641" i="6"/>
  <c r="E893" i="6" s="1"/>
  <c r="P366" i="6"/>
  <c r="X641" i="6"/>
  <c r="X893" i="6" s="1"/>
  <c r="W641" i="6"/>
  <c r="W893" i="6" s="1"/>
  <c r="T641" i="6"/>
  <c r="T893" i="6" s="1"/>
  <c r="S641" i="6"/>
  <c r="S893" i="6" s="1"/>
  <c r="R641" i="6"/>
  <c r="R893" i="6" s="1"/>
  <c r="Q641" i="6"/>
  <c r="Q893" i="6" s="1"/>
  <c r="V366" i="6"/>
  <c r="J366" i="6"/>
  <c r="S645" i="6"/>
  <c r="S897" i="6" s="1"/>
  <c r="N645" i="6"/>
  <c r="N897" i="6" s="1"/>
  <c r="E645" i="6"/>
  <c r="E897" i="6" s="1"/>
  <c r="R645" i="6"/>
  <c r="R897" i="6" s="1"/>
  <c r="Q645" i="6"/>
  <c r="Q897" i="6" s="1"/>
  <c r="P645" i="6"/>
  <c r="P897" i="6" s="1"/>
  <c r="O645" i="6"/>
  <c r="O897" i="6" s="1"/>
  <c r="K645" i="6"/>
  <c r="K897" i="6" s="1"/>
  <c r="T370" i="6"/>
  <c r="T746" i="6" s="1"/>
  <c r="T998" i="6" s="1"/>
  <c r="E370" i="6"/>
  <c r="J645" i="6"/>
  <c r="J897" i="6" s="1"/>
  <c r="I645" i="6"/>
  <c r="I897" i="6" s="1"/>
  <c r="X645" i="6"/>
  <c r="X897" i="6" s="1"/>
  <c r="W645" i="6"/>
  <c r="W897" i="6" s="1"/>
  <c r="V645" i="6"/>
  <c r="V897" i="6" s="1"/>
  <c r="U645" i="6"/>
  <c r="U897" i="6" s="1"/>
  <c r="N370" i="6"/>
  <c r="N746" i="6" s="1"/>
  <c r="N998" i="6" s="1"/>
  <c r="W649" i="6"/>
  <c r="W901" i="6" s="1"/>
  <c r="K649" i="6"/>
  <c r="K901" i="6" s="1"/>
  <c r="R649" i="6"/>
  <c r="R901" i="6" s="1"/>
  <c r="Q649" i="6"/>
  <c r="Q901" i="6" s="1"/>
  <c r="X649" i="6"/>
  <c r="X901" i="6" s="1"/>
  <c r="L649" i="6"/>
  <c r="L901" i="6" s="1"/>
  <c r="V649" i="6"/>
  <c r="V901" i="6" s="1"/>
  <c r="U649" i="6"/>
  <c r="U901" i="6" s="1"/>
  <c r="T649" i="6"/>
  <c r="T901" i="6" s="1"/>
  <c r="S649" i="6"/>
  <c r="S901" i="6" s="1"/>
  <c r="P649" i="6"/>
  <c r="P901" i="6" s="1"/>
  <c r="O649" i="6"/>
  <c r="O901" i="6" s="1"/>
  <c r="X374" i="6"/>
  <c r="L374" i="6"/>
  <c r="N649" i="6"/>
  <c r="N901" i="6" s="1"/>
  <c r="M649" i="6"/>
  <c r="M901" i="6" s="1"/>
  <c r="J649" i="6"/>
  <c r="J901" i="6" s="1"/>
  <c r="I649" i="6"/>
  <c r="I901" i="6" s="1"/>
  <c r="E649" i="6"/>
  <c r="E901" i="6" s="1"/>
  <c r="R374" i="6"/>
  <c r="O653" i="6"/>
  <c r="O905" i="6" s="1"/>
  <c r="V653" i="6"/>
  <c r="V905" i="6" s="1"/>
  <c r="J653" i="6"/>
  <c r="J905" i="6" s="1"/>
  <c r="U653" i="6"/>
  <c r="U905" i="6" s="1"/>
  <c r="I653" i="6"/>
  <c r="I905" i="6" s="1"/>
  <c r="P653" i="6"/>
  <c r="P905" i="6" s="1"/>
  <c r="E653" i="6"/>
  <c r="E905" i="6" s="1"/>
  <c r="X653" i="6"/>
  <c r="X905" i="6" s="1"/>
  <c r="W653" i="6"/>
  <c r="W905" i="6" s="1"/>
  <c r="T653" i="6"/>
  <c r="T905" i="6" s="1"/>
  <c r="S653" i="6"/>
  <c r="S905" i="6" s="1"/>
  <c r="P378" i="6"/>
  <c r="R653" i="6"/>
  <c r="R905" i="6" s="1"/>
  <c r="Q653" i="6"/>
  <c r="Q905" i="6" s="1"/>
  <c r="N653" i="6"/>
  <c r="N905" i="6" s="1"/>
  <c r="M653" i="6"/>
  <c r="M905" i="6" s="1"/>
  <c r="L653" i="6"/>
  <c r="L905" i="6" s="1"/>
  <c r="K653" i="6"/>
  <c r="K905" i="6" s="1"/>
  <c r="V378" i="6"/>
  <c r="J378" i="6"/>
  <c r="S657" i="6"/>
  <c r="S909" i="6" s="1"/>
  <c r="T657" i="6"/>
  <c r="T909" i="6" s="1"/>
  <c r="E657" i="6"/>
  <c r="E909" i="6" s="1"/>
  <c r="K657" i="6"/>
  <c r="K909" i="6" s="1"/>
  <c r="J657" i="6"/>
  <c r="J909" i="6" s="1"/>
  <c r="I657" i="6"/>
  <c r="I909" i="6" s="1"/>
  <c r="X657" i="6"/>
  <c r="X909" i="6" s="1"/>
  <c r="W657" i="6"/>
  <c r="W909" i="6" s="1"/>
  <c r="T382" i="6"/>
  <c r="E382" i="6"/>
  <c r="V657" i="6"/>
  <c r="V909" i="6" s="1"/>
  <c r="U657" i="6"/>
  <c r="U909" i="6" s="1"/>
  <c r="R657" i="6"/>
  <c r="R909" i="6" s="1"/>
  <c r="Q657" i="6"/>
  <c r="Q909" i="6" s="1"/>
  <c r="O657" i="6"/>
  <c r="O909" i="6" s="1"/>
  <c r="N382" i="6"/>
  <c r="W661" i="6"/>
  <c r="W913" i="6" s="1"/>
  <c r="K661" i="6"/>
  <c r="K913" i="6" s="1"/>
  <c r="R661" i="6"/>
  <c r="R913" i="6" s="1"/>
  <c r="Q661" i="6"/>
  <c r="Q913" i="6" s="1"/>
  <c r="X661" i="6"/>
  <c r="X913" i="6" s="1"/>
  <c r="L661" i="6"/>
  <c r="L913" i="6" s="1"/>
  <c r="P661" i="6"/>
  <c r="P913" i="6" s="1"/>
  <c r="O661" i="6"/>
  <c r="O913" i="6" s="1"/>
  <c r="N661" i="6"/>
  <c r="N913" i="6" s="1"/>
  <c r="M661" i="6"/>
  <c r="M913" i="6" s="1"/>
  <c r="J661" i="6"/>
  <c r="J913" i="6" s="1"/>
  <c r="I661" i="6"/>
  <c r="I913" i="6" s="1"/>
  <c r="X386" i="6"/>
  <c r="L386" i="6"/>
  <c r="E661" i="6"/>
  <c r="E913" i="6" s="1"/>
  <c r="V661" i="6"/>
  <c r="V913" i="6" s="1"/>
  <c r="U661" i="6"/>
  <c r="U913" i="6" s="1"/>
  <c r="T661" i="6"/>
  <c r="T913" i="6" s="1"/>
  <c r="S661" i="6"/>
  <c r="S913" i="6" s="1"/>
  <c r="R386" i="6"/>
  <c r="O665" i="6"/>
  <c r="O917" i="6" s="1"/>
  <c r="V665" i="6"/>
  <c r="V917" i="6" s="1"/>
  <c r="J665" i="6"/>
  <c r="J917" i="6" s="1"/>
  <c r="U665" i="6"/>
  <c r="U917" i="6" s="1"/>
  <c r="I665" i="6"/>
  <c r="I917" i="6" s="1"/>
  <c r="P665" i="6"/>
  <c r="P917" i="6" s="1"/>
  <c r="T665" i="6"/>
  <c r="T917" i="6" s="1"/>
  <c r="S665" i="6"/>
  <c r="S917" i="6" s="1"/>
  <c r="R665" i="6"/>
  <c r="R917" i="6" s="1"/>
  <c r="Q665" i="6"/>
  <c r="Q917" i="6" s="1"/>
  <c r="N665" i="6"/>
  <c r="N917" i="6" s="1"/>
  <c r="M665" i="6"/>
  <c r="M917" i="6" s="1"/>
  <c r="P390" i="6"/>
  <c r="L665" i="6"/>
  <c r="L917" i="6" s="1"/>
  <c r="K665" i="6"/>
  <c r="K917" i="6" s="1"/>
  <c r="E665" i="6"/>
  <c r="E917" i="6" s="1"/>
  <c r="X665" i="6"/>
  <c r="X917" i="6" s="1"/>
  <c r="W665" i="6"/>
  <c r="W917" i="6" s="1"/>
  <c r="V390" i="6"/>
  <c r="J390" i="6"/>
  <c r="S669" i="6"/>
  <c r="S921" i="6" s="1"/>
  <c r="N669" i="6"/>
  <c r="N921" i="6" s="1"/>
  <c r="M669" i="6"/>
  <c r="M921" i="6" s="1"/>
  <c r="T669" i="6"/>
  <c r="T921" i="6" s="1"/>
  <c r="E669" i="6"/>
  <c r="E921" i="6" s="1"/>
  <c r="X669" i="6"/>
  <c r="X921" i="6" s="1"/>
  <c r="W669" i="6"/>
  <c r="W921" i="6" s="1"/>
  <c r="V669" i="6"/>
  <c r="V921" i="6" s="1"/>
  <c r="U669" i="6"/>
  <c r="U921" i="6" s="1"/>
  <c r="R669" i="6"/>
  <c r="R921" i="6" s="1"/>
  <c r="Q669" i="6"/>
  <c r="Q921" i="6" s="1"/>
  <c r="T394" i="6"/>
  <c r="E394" i="6"/>
  <c r="P669" i="6"/>
  <c r="P921" i="6" s="1"/>
  <c r="O669" i="6"/>
  <c r="O921" i="6" s="1"/>
  <c r="L669" i="6"/>
  <c r="L921" i="6" s="1"/>
  <c r="K669" i="6"/>
  <c r="K921" i="6" s="1"/>
  <c r="J669" i="6"/>
  <c r="J921" i="6" s="1"/>
  <c r="I669" i="6"/>
  <c r="I921" i="6" s="1"/>
  <c r="N394" i="6"/>
  <c r="W673" i="6"/>
  <c r="W925" i="6" s="1"/>
  <c r="K673" i="6"/>
  <c r="K925" i="6" s="1"/>
  <c r="R673" i="6"/>
  <c r="R925" i="6" s="1"/>
  <c r="Q673" i="6"/>
  <c r="Q925" i="6" s="1"/>
  <c r="X673" i="6"/>
  <c r="X925" i="6" s="1"/>
  <c r="L673" i="6"/>
  <c r="L925" i="6" s="1"/>
  <c r="J673" i="6"/>
  <c r="J925" i="6" s="1"/>
  <c r="I673" i="6"/>
  <c r="I925" i="6" s="1"/>
  <c r="E673" i="6"/>
  <c r="E925" i="6" s="1"/>
  <c r="V673" i="6"/>
  <c r="V925" i="6" s="1"/>
  <c r="U673" i="6"/>
  <c r="U925" i="6" s="1"/>
  <c r="X398" i="6"/>
  <c r="L398" i="6"/>
  <c r="T673" i="6"/>
  <c r="T925" i="6" s="1"/>
  <c r="S673" i="6"/>
  <c r="S925" i="6" s="1"/>
  <c r="P673" i="6"/>
  <c r="P925" i="6" s="1"/>
  <c r="O673" i="6"/>
  <c r="O925" i="6" s="1"/>
  <c r="N673" i="6"/>
  <c r="N925" i="6" s="1"/>
  <c r="M673" i="6"/>
  <c r="M925" i="6" s="1"/>
  <c r="R398" i="6"/>
  <c r="O677" i="6"/>
  <c r="O929" i="6" s="1"/>
  <c r="V677" i="6"/>
  <c r="V929" i="6" s="1"/>
  <c r="J677" i="6"/>
  <c r="J929" i="6" s="1"/>
  <c r="U677" i="6"/>
  <c r="U929" i="6" s="1"/>
  <c r="I677" i="6"/>
  <c r="I929" i="6" s="1"/>
  <c r="P677" i="6"/>
  <c r="P929" i="6" s="1"/>
  <c r="N677" i="6"/>
  <c r="N929" i="6" s="1"/>
  <c r="M677" i="6"/>
  <c r="M929" i="6" s="1"/>
  <c r="L677" i="6"/>
  <c r="L929" i="6" s="1"/>
  <c r="K677" i="6"/>
  <c r="K929" i="6" s="1"/>
  <c r="E677" i="6"/>
  <c r="E929" i="6" s="1"/>
  <c r="P402" i="6"/>
  <c r="X677" i="6"/>
  <c r="X929" i="6" s="1"/>
  <c r="W677" i="6"/>
  <c r="W929" i="6" s="1"/>
  <c r="T677" i="6"/>
  <c r="T929" i="6" s="1"/>
  <c r="S677" i="6"/>
  <c r="S929" i="6" s="1"/>
  <c r="R677" i="6"/>
  <c r="R929" i="6" s="1"/>
  <c r="Q677" i="6"/>
  <c r="Q929" i="6" s="1"/>
  <c r="V402" i="6"/>
  <c r="J402" i="6"/>
  <c r="S681" i="6"/>
  <c r="S933" i="6" s="1"/>
  <c r="R681" i="6"/>
  <c r="R933" i="6" s="1"/>
  <c r="N681" i="6"/>
  <c r="N933" i="6" s="1"/>
  <c r="M681" i="6"/>
  <c r="M933" i="6" s="1"/>
  <c r="X681" i="6"/>
  <c r="X933" i="6" s="1"/>
  <c r="L681" i="6"/>
  <c r="L933" i="6" s="1"/>
  <c r="T681" i="6"/>
  <c r="T933" i="6" s="1"/>
  <c r="E681" i="6"/>
  <c r="E933" i="6" s="1"/>
  <c r="W681" i="6"/>
  <c r="W933" i="6" s="1"/>
  <c r="V681" i="6"/>
  <c r="V933" i="6" s="1"/>
  <c r="U681" i="6"/>
  <c r="U933" i="6" s="1"/>
  <c r="Q681" i="6"/>
  <c r="Q933" i="6" s="1"/>
  <c r="P681" i="6"/>
  <c r="P933" i="6" s="1"/>
  <c r="T406" i="6"/>
  <c r="E406" i="6"/>
  <c r="O681" i="6"/>
  <c r="O933" i="6" s="1"/>
  <c r="K681" i="6"/>
  <c r="K933" i="6" s="1"/>
  <c r="J681" i="6"/>
  <c r="J933" i="6" s="1"/>
  <c r="I681" i="6"/>
  <c r="I933" i="6" s="1"/>
  <c r="N406" i="6"/>
  <c r="W685" i="6"/>
  <c r="W937" i="6" s="1"/>
  <c r="K685" i="6"/>
  <c r="K937" i="6" s="1"/>
  <c r="V685" i="6"/>
  <c r="V937" i="6" s="1"/>
  <c r="J685" i="6"/>
  <c r="J937" i="6" s="1"/>
  <c r="U685" i="6"/>
  <c r="U937" i="6" s="1"/>
  <c r="I685" i="6"/>
  <c r="I937" i="6" s="1"/>
  <c r="R685" i="6"/>
  <c r="R937" i="6" s="1"/>
  <c r="Q685" i="6"/>
  <c r="Q937" i="6" s="1"/>
  <c r="P685" i="6"/>
  <c r="P937" i="6" s="1"/>
  <c r="O685" i="6"/>
  <c r="O937" i="6" s="1"/>
  <c r="X685" i="6"/>
  <c r="X937" i="6" s="1"/>
  <c r="L685" i="6"/>
  <c r="L937" i="6" s="1"/>
  <c r="T685" i="6"/>
  <c r="T937" i="6" s="1"/>
  <c r="S685" i="6"/>
  <c r="S937" i="6" s="1"/>
  <c r="N685" i="6"/>
  <c r="N937" i="6" s="1"/>
  <c r="M685" i="6"/>
  <c r="M937" i="6" s="1"/>
  <c r="X410" i="6"/>
  <c r="L410" i="6"/>
  <c r="E685" i="6"/>
  <c r="E937" i="6" s="1"/>
  <c r="R410" i="6"/>
  <c r="O689" i="6"/>
  <c r="O941" i="6" s="1"/>
  <c r="N689" i="6"/>
  <c r="N941" i="6" s="1"/>
  <c r="M689" i="6"/>
  <c r="M941" i="6" s="1"/>
  <c r="V689" i="6"/>
  <c r="V941" i="6" s="1"/>
  <c r="J689" i="6"/>
  <c r="J941" i="6" s="1"/>
  <c r="U689" i="6"/>
  <c r="U941" i="6" s="1"/>
  <c r="I689" i="6"/>
  <c r="I941" i="6" s="1"/>
  <c r="T689" i="6"/>
  <c r="T941" i="6" s="1"/>
  <c r="E689" i="6"/>
  <c r="E941" i="6" s="1"/>
  <c r="S689" i="6"/>
  <c r="S941" i="6" s="1"/>
  <c r="P689" i="6"/>
  <c r="P941" i="6" s="1"/>
  <c r="U414" i="6"/>
  <c r="X689" i="6"/>
  <c r="X941" i="6" s="1"/>
  <c r="W689" i="6"/>
  <c r="W941" i="6" s="1"/>
  <c r="R689" i="6"/>
  <c r="R941" i="6" s="1"/>
  <c r="Q689" i="6"/>
  <c r="Q941" i="6" s="1"/>
  <c r="P414" i="6"/>
  <c r="L689" i="6"/>
  <c r="L941" i="6" s="1"/>
  <c r="K689" i="6"/>
  <c r="K941" i="6" s="1"/>
  <c r="V414" i="6"/>
  <c r="J414" i="6"/>
  <c r="R693" i="6"/>
  <c r="R945" i="6" s="1"/>
  <c r="Q693" i="6"/>
  <c r="Q945" i="6" s="1"/>
  <c r="M693" i="6"/>
  <c r="M945" i="6" s="1"/>
  <c r="X693" i="6"/>
  <c r="X945" i="6" s="1"/>
  <c r="L693" i="6"/>
  <c r="L945" i="6" s="1"/>
  <c r="W693" i="6"/>
  <c r="W945" i="6" s="1"/>
  <c r="K693" i="6"/>
  <c r="K945" i="6" s="1"/>
  <c r="E693" i="6"/>
  <c r="E945" i="6" s="1"/>
  <c r="M418" i="6"/>
  <c r="V693" i="6"/>
  <c r="V945" i="6" s="1"/>
  <c r="U693" i="6"/>
  <c r="U945" i="6" s="1"/>
  <c r="T418" i="6"/>
  <c r="E418" i="6"/>
  <c r="P693" i="6"/>
  <c r="P945" i="6" s="1"/>
  <c r="S418" i="6"/>
  <c r="J693" i="6"/>
  <c r="J945" i="6" s="1"/>
  <c r="I693" i="6"/>
  <c r="I945" i="6" s="1"/>
  <c r="N418" i="6"/>
  <c r="W697" i="6"/>
  <c r="W949" i="6" s="1"/>
  <c r="K697" i="6"/>
  <c r="K949" i="6" s="1"/>
  <c r="V697" i="6"/>
  <c r="V949" i="6" s="1"/>
  <c r="J697" i="6"/>
  <c r="J949" i="6" s="1"/>
  <c r="U697" i="6"/>
  <c r="U949" i="6" s="1"/>
  <c r="I697" i="6"/>
  <c r="I949" i="6" s="1"/>
  <c r="R697" i="6"/>
  <c r="R949" i="6" s="1"/>
  <c r="Q697" i="6"/>
  <c r="Q949" i="6" s="1"/>
  <c r="P697" i="6"/>
  <c r="P949" i="6" s="1"/>
  <c r="O697" i="6"/>
  <c r="O949" i="6" s="1"/>
  <c r="X697" i="6"/>
  <c r="X949" i="6" s="1"/>
  <c r="Q422" i="6"/>
  <c r="X422" i="6"/>
  <c r="L422" i="6"/>
  <c r="L697" i="6" s="1"/>
  <c r="L949" i="6" s="1"/>
  <c r="T697" i="6"/>
  <c r="T949" i="6" s="1"/>
  <c r="W422" i="6"/>
  <c r="K422" i="6"/>
  <c r="S697" i="6"/>
  <c r="S949" i="6" s="1"/>
  <c r="N697" i="6"/>
  <c r="N949" i="6" s="1"/>
  <c r="E697" i="6"/>
  <c r="E949" i="6" s="1"/>
  <c r="R422" i="6"/>
  <c r="O701" i="6"/>
  <c r="O953" i="6" s="1"/>
  <c r="N701" i="6"/>
  <c r="N953" i="6" s="1"/>
  <c r="M701" i="6"/>
  <c r="M953" i="6" s="1"/>
  <c r="V701" i="6"/>
  <c r="V953" i="6" s="1"/>
  <c r="J701" i="6"/>
  <c r="J953" i="6" s="1"/>
  <c r="U701" i="6"/>
  <c r="U953" i="6" s="1"/>
  <c r="I701" i="6"/>
  <c r="I953" i="6" s="1"/>
  <c r="T701" i="6"/>
  <c r="T953" i="6" s="1"/>
  <c r="E701" i="6"/>
  <c r="E953" i="6" s="1"/>
  <c r="S701" i="6"/>
  <c r="S953" i="6" s="1"/>
  <c r="P701" i="6"/>
  <c r="P953" i="6" s="1"/>
  <c r="U426" i="6"/>
  <c r="I426" i="6"/>
  <c r="P426" i="6"/>
  <c r="X701" i="6"/>
  <c r="X953" i="6" s="1"/>
  <c r="O426" i="6"/>
  <c r="W701" i="6"/>
  <c r="W953" i="6" s="1"/>
  <c r="R701" i="6"/>
  <c r="R953" i="6" s="1"/>
  <c r="Q701" i="6"/>
  <c r="Q953" i="6" s="1"/>
  <c r="L701" i="6"/>
  <c r="L953" i="6" s="1"/>
  <c r="K701" i="6"/>
  <c r="K953" i="6" s="1"/>
  <c r="V426" i="6"/>
  <c r="J426" i="6"/>
  <c r="S705" i="6"/>
  <c r="S957" i="6" s="1"/>
  <c r="R705" i="6"/>
  <c r="R957" i="6" s="1"/>
  <c r="Q705" i="6"/>
  <c r="Q957" i="6" s="1"/>
  <c r="N705" i="6"/>
  <c r="N957" i="6" s="1"/>
  <c r="M705" i="6"/>
  <c r="M957" i="6" s="1"/>
  <c r="X705" i="6"/>
  <c r="X957" i="6" s="1"/>
  <c r="L705" i="6"/>
  <c r="L957" i="6" s="1"/>
  <c r="W705" i="6"/>
  <c r="W957" i="6" s="1"/>
  <c r="K705" i="6"/>
  <c r="K957" i="6" s="1"/>
  <c r="T705" i="6"/>
  <c r="T957" i="6" s="1"/>
  <c r="E705" i="6"/>
  <c r="E957" i="6" s="1"/>
  <c r="J705" i="6"/>
  <c r="J957" i="6" s="1"/>
  <c r="M430" i="6"/>
  <c r="I705" i="6"/>
  <c r="I957" i="6" s="1"/>
  <c r="T430" i="6"/>
  <c r="E430" i="6"/>
  <c r="S430" i="6"/>
  <c r="V705" i="6"/>
  <c r="V957" i="6" s="1"/>
  <c r="U705" i="6"/>
  <c r="U957" i="6" s="1"/>
  <c r="P705" i="6"/>
  <c r="P957" i="6" s="1"/>
  <c r="O705" i="6"/>
  <c r="O957" i="6" s="1"/>
  <c r="N430" i="6"/>
  <c r="W709" i="6"/>
  <c r="W961" i="6" s="1"/>
  <c r="K709" i="6"/>
  <c r="K961" i="6" s="1"/>
  <c r="V709" i="6"/>
  <c r="V961" i="6" s="1"/>
  <c r="J709" i="6"/>
  <c r="J961" i="6" s="1"/>
  <c r="U709" i="6"/>
  <c r="U961" i="6" s="1"/>
  <c r="I709" i="6"/>
  <c r="I961" i="6" s="1"/>
  <c r="R709" i="6"/>
  <c r="R961" i="6" s="1"/>
  <c r="Q709" i="6"/>
  <c r="Q961" i="6" s="1"/>
  <c r="P709" i="6"/>
  <c r="P961" i="6" s="1"/>
  <c r="O709" i="6"/>
  <c r="O961" i="6" s="1"/>
  <c r="X709" i="6"/>
  <c r="X961" i="6" s="1"/>
  <c r="L709" i="6"/>
  <c r="L961" i="6" s="1"/>
  <c r="N709" i="6"/>
  <c r="N961" i="6" s="1"/>
  <c r="Q434" i="6"/>
  <c r="M709" i="6"/>
  <c r="M961" i="6" s="1"/>
  <c r="E709" i="6"/>
  <c r="E961" i="6" s="1"/>
  <c r="X434" i="6"/>
  <c r="L434" i="6"/>
  <c r="W434" i="6"/>
  <c r="K434" i="6"/>
  <c r="T709" i="6"/>
  <c r="T961" i="6" s="1"/>
  <c r="S709" i="6"/>
  <c r="S961" i="6" s="1"/>
  <c r="R434" i="6"/>
  <c r="O713" i="6"/>
  <c r="O965" i="6" s="1"/>
  <c r="N713" i="6"/>
  <c r="N965" i="6" s="1"/>
  <c r="M713" i="6"/>
  <c r="M965" i="6" s="1"/>
  <c r="V713" i="6"/>
  <c r="V965" i="6" s="1"/>
  <c r="J713" i="6"/>
  <c r="J965" i="6" s="1"/>
  <c r="U713" i="6"/>
  <c r="U965" i="6" s="1"/>
  <c r="I713" i="6"/>
  <c r="I965" i="6" s="1"/>
  <c r="T713" i="6"/>
  <c r="T965" i="6" s="1"/>
  <c r="E713" i="6"/>
  <c r="E965" i="6" s="1"/>
  <c r="S713" i="6"/>
  <c r="S965" i="6" s="1"/>
  <c r="P713" i="6"/>
  <c r="P965" i="6" s="1"/>
  <c r="R713" i="6"/>
  <c r="R965" i="6" s="1"/>
  <c r="U438" i="6"/>
  <c r="I438" i="6"/>
  <c r="Q713" i="6"/>
  <c r="Q965" i="6" s="1"/>
  <c r="L713" i="6"/>
  <c r="L965" i="6" s="1"/>
  <c r="K713" i="6"/>
  <c r="K965" i="6" s="1"/>
  <c r="P438" i="6"/>
  <c r="O438" i="6"/>
  <c r="X713" i="6"/>
  <c r="X965" i="6" s="1"/>
  <c r="W713" i="6"/>
  <c r="W965" i="6" s="1"/>
  <c r="V438" i="6"/>
  <c r="J438" i="6"/>
  <c r="S717" i="6"/>
  <c r="S969" i="6" s="1"/>
  <c r="R717" i="6"/>
  <c r="R969" i="6" s="1"/>
  <c r="Q717" i="6"/>
  <c r="Q969" i="6" s="1"/>
  <c r="P717" i="6"/>
  <c r="P969" i="6" s="1"/>
  <c r="O717" i="6"/>
  <c r="O969" i="6" s="1"/>
  <c r="N717" i="6"/>
  <c r="N969" i="6" s="1"/>
  <c r="M717" i="6"/>
  <c r="M969" i="6" s="1"/>
  <c r="X717" i="6"/>
  <c r="X969" i="6" s="1"/>
  <c r="L717" i="6"/>
  <c r="L969" i="6" s="1"/>
  <c r="W717" i="6"/>
  <c r="W969" i="6" s="1"/>
  <c r="K717" i="6"/>
  <c r="K969" i="6" s="1"/>
  <c r="V717" i="6"/>
  <c r="V969" i="6" s="1"/>
  <c r="J717" i="6"/>
  <c r="J969" i="6" s="1"/>
  <c r="U717" i="6"/>
  <c r="U969" i="6" s="1"/>
  <c r="I717" i="6"/>
  <c r="I969" i="6" s="1"/>
  <c r="T717" i="6"/>
  <c r="T969" i="6" s="1"/>
  <c r="E717" i="6"/>
  <c r="E969" i="6" s="1"/>
  <c r="M442" i="6"/>
  <c r="T442" i="6"/>
  <c r="E442" i="6"/>
  <c r="S442" i="6"/>
  <c r="N442" i="6"/>
  <c r="W721" i="6"/>
  <c r="W973" i="6" s="1"/>
  <c r="K721" i="6"/>
  <c r="K973" i="6" s="1"/>
  <c r="V721" i="6"/>
  <c r="V973" i="6" s="1"/>
  <c r="J721" i="6"/>
  <c r="J973" i="6" s="1"/>
  <c r="U721" i="6"/>
  <c r="U973" i="6" s="1"/>
  <c r="I721" i="6"/>
  <c r="I973" i="6" s="1"/>
  <c r="T721" i="6"/>
  <c r="T973" i="6" s="1"/>
  <c r="E721" i="6"/>
  <c r="E973" i="6" s="1"/>
  <c r="S721" i="6"/>
  <c r="S973" i="6" s="1"/>
  <c r="R721" i="6"/>
  <c r="R973" i="6" s="1"/>
  <c r="Q721" i="6"/>
  <c r="Q973" i="6" s="1"/>
  <c r="P721" i="6"/>
  <c r="P973" i="6" s="1"/>
  <c r="O721" i="6"/>
  <c r="O973" i="6" s="1"/>
  <c r="N721" i="6"/>
  <c r="N973" i="6" s="1"/>
  <c r="M721" i="6"/>
  <c r="M973" i="6" s="1"/>
  <c r="X721" i="6"/>
  <c r="X973" i="6" s="1"/>
  <c r="L721" i="6"/>
  <c r="L973" i="6" s="1"/>
  <c r="Q446" i="6"/>
  <c r="X446" i="6"/>
  <c r="L446" i="6"/>
  <c r="W446" i="6"/>
  <c r="K446" i="6"/>
  <c r="R446" i="6"/>
  <c r="O725" i="6"/>
  <c r="O977" i="6" s="1"/>
  <c r="N725" i="6"/>
  <c r="N977" i="6" s="1"/>
  <c r="M725" i="6"/>
  <c r="M977" i="6" s="1"/>
  <c r="X725" i="6"/>
  <c r="X977" i="6" s="1"/>
  <c r="L725" i="6"/>
  <c r="L977" i="6" s="1"/>
  <c r="W725" i="6"/>
  <c r="W977" i="6" s="1"/>
  <c r="K725" i="6"/>
  <c r="K977" i="6" s="1"/>
  <c r="V725" i="6"/>
  <c r="V977" i="6" s="1"/>
  <c r="J725" i="6"/>
  <c r="J977" i="6" s="1"/>
  <c r="U725" i="6"/>
  <c r="U977" i="6" s="1"/>
  <c r="I725" i="6"/>
  <c r="I977" i="6" s="1"/>
  <c r="T725" i="6"/>
  <c r="T977" i="6" s="1"/>
  <c r="E725" i="6"/>
  <c r="E977" i="6" s="1"/>
  <c r="S725" i="6"/>
  <c r="S977" i="6" s="1"/>
  <c r="R725" i="6"/>
  <c r="R977" i="6" s="1"/>
  <c r="Q725" i="6"/>
  <c r="Q977" i="6" s="1"/>
  <c r="P725" i="6"/>
  <c r="P977" i="6" s="1"/>
  <c r="U450" i="6"/>
  <c r="I450" i="6"/>
  <c r="P450" i="6"/>
  <c r="O450" i="6"/>
  <c r="V450" i="6"/>
  <c r="J450" i="6"/>
  <c r="S729" i="6"/>
  <c r="S981" i="6" s="1"/>
  <c r="R729" i="6"/>
  <c r="R981" i="6" s="1"/>
  <c r="Q729" i="6"/>
  <c r="Q981" i="6" s="1"/>
  <c r="P729" i="6"/>
  <c r="P981" i="6" s="1"/>
  <c r="O729" i="6"/>
  <c r="O981" i="6" s="1"/>
  <c r="N729" i="6"/>
  <c r="N981" i="6" s="1"/>
  <c r="X729" i="6"/>
  <c r="X981" i="6" s="1"/>
  <c r="W729" i="6"/>
  <c r="W981" i="6" s="1"/>
  <c r="K729" i="6"/>
  <c r="K981" i="6" s="1"/>
  <c r="V729" i="6"/>
  <c r="V981" i="6" s="1"/>
  <c r="J729" i="6"/>
  <c r="J981" i="6" s="1"/>
  <c r="U729" i="6"/>
  <c r="U981" i="6" s="1"/>
  <c r="I729" i="6"/>
  <c r="I981" i="6" s="1"/>
  <c r="T729" i="6"/>
  <c r="T981" i="6" s="1"/>
  <c r="E729" i="6"/>
  <c r="E981" i="6" s="1"/>
  <c r="M454" i="6"/>
  <c r="T454" i="6"/>
  <c r="E454" i="6"/>
  <c r="S454" i="6"/>
  <c r="N454" i="6"/>
  <c r="W733" i="6"/>
  <c r="W985" i="6" s="1"/>
  <c r="K733" i="6"/>
  <c r="K985" i="6" s="1"/>
  <c r="V733" i="6"/>
  <c r="V985" i="6" s="1"/>
  <c r="J733" i="6"/>
  <c r="J985" i="6" s="1"/>
  <c r="U733" i="6"/>
  <c r="U985" i="6" s="1"/>
  <c r="I733" i="6"/>
  <c r="I985" i="6" s="1"/>
  <c r="T733" i="6"/>
  <c r="T985" i="6" s="1"/>
  <c r="E733" i="6"/>
  <c r="E985" i="6" s="1"/>
  <c r="S733" i="6"/>
  <c r="S985" i="6" s="1"/>
  <c r="R733" i="6"/>
  <c r="R985" i="6" s="1"/>
  <c r="Q733" i="6"/>
  <c r="Q985" i="6" s="1"/>
  <c r="P733" i="6"/>
  <c r="P985" i="6" s="1"/>
  <c r="O733" i="6"/>
  <c r="O985" i="6" s="1"/>
  <c r="N733" i="6"/>
  <c r="N985" i="6" s="1"/>
  <c r="M733" i="6"/>
  <c r="M985" i="6" s="1"/>
  <c r="X733" i="6"/>
  <c r="X985" i="6" s="1"/>
  <c r="L733" i="6"/>
  <c r="L985" i="6" s="1"/>
  <c r="Q458" i="6"/>
  <c r="X458" i="6"/>
  <c r="L458" i="6"/>
  <c r="W458" i="6"/>
  <c r="K458" i="6"/>
  <c r="R458" i="6"/>
  <c r="O737" i="6"/>
  <c r="O989" i="6" s="1"/>
  <c r="N737" i="6"/>
  <c r="N989" i="6" s="1"/>
  <c r="M737" i="6"/>
  <c r="M989" i="6" s="1"/>
  <c r="X737" i="6"/>
  <c r="X989" i="6" s="1"/>
  <c r="L737" i="6"/>
  <c r="L989" i="6" s="1"/>
  <c r="W737" i="6"/>
  <c r="W989" i="6" s="1"/>
  <c r="K737" i="6"/>
  <c r="K989" i="6" s="1"/>
  <c r="V737" i="6"/>
  <c r="V989" i="6" s="1"/>
  <c r="J737" i="6"/>
  <c r="J989" i="6" s="1"/>
  <c r="U737" i="6"/>
  <c r="U989" i="6" s="1"/>
  <c r="I737" i="6"/>
  <c r="I989" i="6" s="1"/>
  <c r="T737" i="6"/>
  <c r="T989" i="6" s="1"/>
  <c r="E737" i="6"/>
  <c r="E989" i="6" s="1"/>
  <c r="S737" i="6"/>
  <c r="S989" i="6" s="1"/>
  <c r="R737" i="6"/>
  <c r="R989" i="6" s="1"/>
  <c r="Q737" i="6"/>
  <c r="Q989" i="6" s="1"/>
  <c r="P737" i="6"/>
  <c r="P989" i="6" s="1"/>
  <c r="U462" i="6"/>
  <c r="I462" i="6"/>
  <c r="P462" i="6"/>
  <c r="O462" i="6"/>
  <c r="V462" i="6"/>
  <c r="J462" i="6"/>
  <c r="S741" i="6"/>
  <c r="S993" i="6" s="1"/>
  <c r="R741" i="6"/>
  <c r="R993" i="6" s="1"/>
  <c r="Q741" i="6"/>
  <c r="Q993" i="6" s="1"/>
  <c r="P741" i="6"/>
  <c r="P993" i="6" s="1"/>
  <c r="O741" i="6"/>
  <c r="O993" i="6" s="1"/>
  <c r="N741" i="6"/>
  <c r="N993" i="6" s="1"/>
  <c r="M741" i="6"/>
  <c r="M993" i="6" s="1"/>
  <c r="X741" i="6"/>
  <c r="X993" i="6" s="1"/>
  <c r="L741" i="6"/>
  <c r="L993" i="6" s="1"/>
  <c r="W741" i="6"/>
  <c r="W993" i="6" s="1"/>
  <c r="K741" i="6"/>
  <c r="K993" i="6" s="1"/>
  <c r="V741" i="6"/>
  <c r="V993" i="6" s="1"/>
  <c r="J741" i="6"/>
  <c r="J993" i="6" s="1"/>
  <c r="U741" i="6"/>
  <c r="U993" i="6" s="1"/>
  <c r="I741" i="6"/>
  <c r="I993" i="6" s="1"/>
  <c r="T741" i="6"/>
  <c r="T993" i="6" s="1"/>
  <c r="E741" i="6"/>
  <c r="E993" i="6" s="1"/>
  <c r="M466" i="6"/>
  <c r="W466" i="6"/>
  <c r="K466" i="6"/>
  <c r="T466" i="6"/>
  <c r="E466" i="6"/>
  <c r="S466" i="6"/>
  <c r="Q466" i="6"/>
  <c r="N466" i="6"/>
  <c r="K745" i="6"/>
  <c r="K997" i="6" s="1"/>
  <c r="J745" i="6"/>
  <c r="J997" i="6" s="1"/>
  <c r="I745" i="6"/>
  <c r="I997" i="6" s="1"/>
  <c r="E745" i="6"/>
  <c r="E997" i="6" s="1"/>
  <c r="S745" i="6"/>
  <c r="S997" i="6" s="1"/>
  <c r="R745" i="6"/>
  <c r="R997" i="6" s="1"/>
  <c r="Q745" i="6"/>
  <c r="Q997" i="6" s="1"/>
  <c r="P745" i="6"/>
  <c r="P997" i="6" s="1"/>
  <c r="Q470" i="6"/>
  <c r="O470" i="6"/>
  <c r="X470" i="6"/>
  <c r="L470" i="6"/>
  <c r="W470" i="6"/>
  <c r="K470" i="6"/>
  <c r="U470" i="6"/>
  <c r="I470" i="6"/>
  <c r="R470" i="6"/>
  <c r="N749" i="6"/>
  <c r="N1001" i="6" s="1"/>
  <c r="M749" i="6"/>
  <c r="M1001" i="6" s="1"/>
  <c r="X749" i="6"/>
  <c r="X1001" i="6" s="1"/>
  <c r="L749" i="6"/>
  <c r="L1001" i="6" s="1"/>
  <c r="W749" i="6"/>
  <c r="W1001" i="6" s="1"/>
  <c r="K749" i="6"/>
  <c r="K1001" i="6" s="1"/>
  <c r="V749" i="6"/>
  <c r="V1001" i="6" s="1"/>
  <c r="J749" i="6"/>
  <c r="J1001" i="6" s="1"/>
  <c r="U749" i="6"/>
  <c r="U1001" i="6" s="1"/>
  <c r="I749" i="6"/>
  <c r="I1001" i="6" s="1"/>
  <c r="E749" i="6"/>
  <c r="E1001" i="6" s="1"/>
  <c r="R749" i="6"/>
  <c r="R1001" i="6" s="1"/>
  <c r="Q749" i="6"/>
  <c r="Q1001" i="6" s="1"/>
  <c r="U474" i="6"/>
  <c r="I474" i="6"/>
  <c r="S474" i="6"/>
  <c r="P474" i="6"/>
  <c r="O474" i="6"/>
  <c r="N474" i="6"/>
  <c r="M474" i="6"/>
  <c r="V474" i="6"/>
  <c r="J474" i="6"/>
  <c r="S753" i="6"/>
  <c r="S1005" i="6" s="1"/>
  <c r="R753" i="6"/>
  <c r="R1005" i="6" s="1"/>
  <c r="Q753" i="6"/>
  <c r="Q1005" i="6" s="1"/>
  <c r="P753" i="6"/>
  <c r="P1005" i="6" s="1"/>
  <c r="O753" i="6"/>
  <c r="O1005" i="6" s="1"/>
  <c r="X753" i="6"/>
  <c r="X1005" i="6" s="1"/>
  <c r="W753" i="6"/>
  <c r="W1005" i="6" s="1"/>
  <c r="K753" i="6"/>
  <c r="K1005" i="6" s="1"/>
  <c r="V753" i="6"/>
  <c r="V1005" i="6" s="1"/>
  <c r="J753" i="6"/>
  <c r="J1005" i="6" s="1"/>
  <c r="U753" i="6"/>
  <c r="U1005" i="6" s="1"/>
  <c r="I753" i="6"/>
  <c r="I1005" i="6" s="1"/>
  <c r="E753" i="6"/>
  <c r="E1005" i="6" s="1"/>
  <c r="M478" i="6"/>
  <c r="X478" i="6"/>
  <c r="L478" i="6"/>
  <c r="W478" i="6"/>
  <c r="K478" i="6"/>
  <c r="T478" i="6"/>
  <c r="E478" i="6"/>
  <c r="S478" i="6"/>
  <c r="R478" i="6"/>
  <c r="Q478" i="6"/>
  <c r="N478" i="6"/>
  <c r="W757" i="6"/>
  <c r="W1009" i="6" s="1"/>
  <c r="K757" i="6"/>
  <c r="K1009" i="6" s="1"/>
  <c r="V757" i="6"/>
  <c r="V1009" i="6" s="1"/>
  <c r="J757" i="6"/>
  <c r="J1009" i="6" s="1"/>
  <c r="U757" i="6"/>
  <c r="U1009" i="6" s="1"/>
  <c r="I757" i="6"/>
  <c r="I1009" i="6" s="1"/>
  <c r="T757" i="6"/>
  <c r="T1009" i="6" s="1"/>
  <c r="E757" i="6"/>
  <c r="E1009" i="6" s="1"/>
  <c r="S757" i="6"/>
  <c r="S1009" i="6" s="1"/>
  <c r="R757" i="6"/>
  <c r="R1009" i="6" s="1"/>
  <c r="Q757" i="6"/>
  <c r="Q1009" i="6" s="1"/>
  <c r="P757" i="6"/>
  <c r="P1009" i="6" s="1"/>
  <c r="O757" i="6"/>
  <c r="O1009" i="6" s="1"/>
  <c r="N757" i="6"/>
  <c r="N1009" i="6" s="1"/>
  <c r="M757" i="6"/>
  <c r="M1009" i="6" s="1"/>
  <c r="X757" i="6"/>
  <c r="X1009" i="6" s="1"/>
  <c r="L757" i="6"/>
  <c r="L1009" i="6" s="1"/>
  <c r="Q482" i="6"/>
  <c r="P482" i="6"/>
  <c r="O482" i="6"/>
  <c r="X482" i="6"/>
  <c r="L482" i="6"/>
  <c r="W482" i="6"/>
  <c r="K482" i="6"/>
  <c r="V482" i="6"/>
  <c r="J482" i="6"/>
  <c r="U482" i="6"/>
  <c r="I482" i="6"/>
  <c r="S482" i="6"/>
  <c r="R482" i="6"/>
  <c r="O761" i="6"/>
  <c r="O1013" i="6" s="1"/>
  <c r="N761" i="6"/>
  <c r="N1013" i="6" s="1"/>
  <c r="M761" i="6"/>
  <c r="M1013" i="6" s="1"/>
  <c r="X761" i="6"/>
  <c r="X1013" i="6" s="1"/>
  <c r="L761" i="6"/>
  <c r="L1013" i="6" s="1"/>
  <c r="W761" i="6"/>
  <c r="W1013" i="6" s="1"/>
  <c r="K761" i="6"/>
  <c r="K1013" i="6" s="1"/>
  <c r="V761" i="6"/>
  <c r="V1013" i="6" s="1"/>
  <c r="J761" i="6"/>
  <c r="J1013" i="6" s="1"/>
  <c r="U761" i="6"/>
  <c r="U1013" i="6" s="1"/>
  <c r="I761" i="6"/>
  <c r="I1013" i="6" s="1"/>
  <c r="T761" i="6"/>
  <c r="T1013" i="6" s="1"/>
  <c r="E761" i="6"/>
  <c r="E1013" i="6" s="1"/>
  <c r="S761" i="6"/>
  <c r="S1013" i="6" s="1"/>
  <c r="R761" i="6"/>
  <c r="R1013" i="6" s="1"/>
  <c r="Q761" i="6"/>
  <c r="Q1013" i="6" s="1"/>
  <c r="P761" i="6"/>
  <c r="P1013" i="6" s="1"/>
  <c r="U486" i="6"/>
  <c r="I486" i="6"/>
  <c r="T486" i="6"/>
  <c r="E486" i="6"/>
  <c r="S486" i="6"/>
  <c r="Q486" i="6"/>
  <c r="P486" i="6"/>
  <c r="O486" i="6"/>
  <c r="N486" i="6"/>
  <c r="M486" i="6"/>
  <c r="W486" i="6"/>
  <c r="K486" i="6"/>
  <c r="V486" i="6"/>
  <c r="J486" i="6"/>
  <c r="S765" i="6"/>
  <c r="S1017" i="6" s="1"/>
  <c r="R765" i="6"/>
  <c r="R1017" i="6" s="1"/>
  <c r="Q765" i="6"/>
  <c r="Q1017" i="6" s="1"/>
  <c r="P765" i="6"/>
  <c r="P1017" i="6" s="1"/>
  <c r="O765" i="6"/>
  <c r="O1017" i="6" s="1"/>
  <c r="N765" i="6"/>
  <c r="N1017" i="6" s="1"/>
  <c r="M765" i="6"/>
  <c r="M1017" i="6" s="1"/>
  <c r="X765" i="6"/>
  <c r="X1017" i="6" s="1"/>
  <c r="L765" i="6"/>
  <c r="L1017" i="6" s="1"/>
  <c r="W765" i="6"/>
  <c r="W1017" i="6" s="1"/>
  <c r="K765" i="6"/>
  <c r="K1017" i="6" s="1"/>
  <c r="V765" i="6"/>
  <c r="V1017" i="6" s="1"/>
  <c r="J765" i="6"/>
  <c r="J1017" i="6" s="1"/>
  <c r="U765" i="6"/>
  <c r="U1017" i="6" s="1"/>
  <c r="I765" i="6"/>
  <c r="I1017" i="6" s="1"/>
  <c r="T765" i="6"/>
  <c r="T1017" i="6" s="1"/>
  <c r="E765" i="6"/>
  <c r="E1017" i="6" s="1"/>
  <c r="M490" i="6"/>
  <c r="X490" i="6"/>
  <c r="L490" i="6"/>
  <c r="W490" i="6"/>
  <c r="K490" i="6"/>
  <c r="U490" i="6"/>
  <c r="I490" i="6"/>
  <c r="T490" i="6"/>
  <c r="E490" i="6"/>
  <c r="S490" i="6"/>
  <c r="R490" i="6"/>
  <c r="Q490" i="6"/>
  <c r="O490" i="6"/>
  <c r="N490" i="6"/>
  <c r="N769" i="6"/>
  <c r="N1021" i="6" s="1"/>
  <c r="T769" i="6"/>
  <c r="T1021" i="6" s="1"/>
  <c r="E769" i="6"/>
  <c r="E1021" i="6" s="1"/>
  <c r="P769" i="6"/>
  <c r="P1021" i="6" s="1"/>
  <c r="O769" i="6"/>
  <c r="O1021" i="6" s="1"/>
  <c r="M769" i="6"/>
  <c r="M1021" i="6" s="1"/>
  <c r="L769" i="6"/>
  <c r="L1021" i="6" s="1"/>
  <c r="K769" i="6"/>
  <c r="K1021" i="6" s="1"/>
  <c r="X769" i="6"/>
  <c r="X1021" i="6" s="1"/>
  <c r="J769" i="6"/>
  <c r="J1021" i="6" s="1"/>
  <c r="W769" i="6"/>
  <c r="W1021" i="6" s="1"/>
  <c r="I769" i="6"/>
  <c r="I1021" i="6" s="1"/>
  <c r="V769" i="6"/>
  <c r="V1021" i="6" s="1"/>
  <c r="U769" i="6"/>
  <c r="U1021" i="6" s="1"/>
  <c r="S769" i="6"/>
  <c r="S1021" i="6" s="1"/>
  <c r="R769" i="6"/>
  <c r="R1021" i="6" s="1"/>
  <c r="Q769" i="6"/>
  <c r="Q1021" i="6" s="1"/>
  <c r="Q494" i="6"/>
  <c r="P494" i="6"/>
  <c r="O494" i="6"/>
  <c r="N494" i="6"/>
  <c r="M494" i="6"/>
  <c r="X494" i="6"/>
  <c r="L494" i="6"/>
  <c r="W494" i="6"/>
  <c r="K494" i="6"/>
  <c r="V494" i="6"/>
  <c r="J494" i="6"/>
  <c r="U494" i="6"/>
  <c r="I494" i="6"/>
  <c r="T494" i="6"/>
  <c r="E494" i="6"/>
  <c r="S494" i="6"/>
  <c r="R494" i="6"/>
  <c r="R773" i="6"/>
  <c r="R1025" i="6" s="1"/>
  <c r="X773" i="6"/>
  <c r="X1025" i="6" s="1"/>
  <c r="L773" i="6"/>
  <c r="L1025" i="6" s="1"/>
  <c r="T773" i="6"/>
  <c r="T1025" i="6" s="1"/>
  <c r="S773" i="6"/>
  <c r="S1025" i="6" s="1"/>
  <c r="Q773" i="6"/>
  <c r="Q1025" i="6" s="1"/>
  <c r="P773" i="6"/>
  <c r="P1025" i="6" s="1"/>
  <c r="O773" i="6"/>
  <c r="O1025" i="6" s="1"/>
  <c r="N773" i="6"/>
  <c r="N1025" i="6" s="1"/>
  <c r="M773" i="6"/>
  <c r="M1025" i="6" s="1"/>
  <c r="K773" i="6"/>
  <c r="K1025" i="6" s="1"/>
  <c r="J773" i="6"/>
  <c r="J1025" i="6" s="1"/>
  <c r="W773" i="6"/>
  <c r="W1025" i="6" s="1"/>
  <c r="I773" i="6"/>
  <c r="I1025" i="6" s="1"/>
  <c r="V773" i="6"/>
  <c r="V1025" i="6" s="1"/>
  <c r="E773" i="6"/>
  <c r="E1025" i="6" s="1"/>
  <c r="U773" i="6"/>
  <c r="U1025" i="6" s="1"/>
  <c r="U498" i="6"/>
  <c r="I498" i="6"/>
  <c r="T498" i="6"/>
  <c r="E498" i="6"/>
  <c r="S498" i="6"/>
  <c r="R498" i="6"/>
  <c r="Q498" i="6"/>
  <c r="P498" i="6"/>
  <c r="O498" i="6"/>
  <c r="N498" i="6"/>
  <c r="M498" i="6"/>
  <c r="X498" i="6"/>
  <c r="L498" i="6"/>
  <c r="W498" i="6"/>
  <c r="K498" i="6"/>
  <c r="V498" i="6"/>
  <c r="J498" i="6"/>
  <c r="V777" i="6"/>
  <c r="V1029" i="6" s="1"/>
  <c r="J777" i="6"/>
  <c r="J1029" i="6" s="1"/>
  <c r="P777" i="6"/>
  <c r="P1029" i="6" s="1"/>
  <c r="X777" i="6"/>
  <c r="X1029" i="6" s="1"/>
  <c r="I777" i="6"/>
  <c r="I1029" i="6" s="1"/>
  <c r="W777" i="6"/>
  <c r="W1029" i="6" s="1"/>
  <c r="E777" i="6"/>
  <c r="E1029" i="6" s="1"/>
  <c r="U777" i="6"/>
  <c r="U1029" i="6" s="1"/>
  <c r="T777" i="6"/>
  <c r="T1029" i="6" s="1"/>
  <c r="S777" i="6"/>
  <c r="S1029" i="6" s="1"/>
  <c r="R777" i="6"/>
  <c r="R1029" i="6" s="1"/>
  <c r="Q777" i="6"/>
  <c r="Q1029" i="6" s="1"/>
  <c r="O777" i="6"/>
  <c r="O1029" i="6" s="1"/>
  <c r="N777" i="6"/>
  <c r="N1029" i="6" s="1"/>
  <c r="M777" i="6"/>
  <c r="M1029" i="6" s="1"/>
  <c r="L777" i="6"/>
  <c r="L1029" i="6" s="1"/>
  <c r="K777" i="6"/>
  <c r="K1029" i="6" s="1"/>
  <c r="M502" i="6"/>
  <c r="X502" i="6"/>
  <c r="L502" i="6"/>
  <c r="W502" i="6"/>
  <c r="K502" i="6"/>
  <c r="V502" i="6"/>
  <c r="J502" i="6"/>
  <c r="U502" i="6"/>
  <c r="I502" i="6"/>
  <c r="T502" i="6"/>
  <c r="E502" i="6"/>
  <c r="S502" i="6"/>
  <c r="R502" i="6"/>
  <c r="Q502" i="6"/>
  <c r="P502" i="6"/>
  <c r="O502" i="6"/>
  <c r="N502" i="6"/>
  <c r="N256" i="6"/>
  <c r="N632" i="6" s="1"/>
  <c r="N884" i="6" s="1"/>
  <c r="P258" i="6"/>
  <c r="P678" i="6" s="1"/>
  <c r="P930" i="6" s="1"/>
  <c r="R260" i="6"/>
  <c r="E262" i="6"/>
  <c r="T262" i="6"/>
  <c r="T753" i="6" s="1"/>
  <c r="T1005" i="6" s="1"/>
  <c r="J264" i="6"/>
  <c r="V264" i="6"/>
  <c r="L266" i="6"/>
  <c r="X266" i="6"/>
  <c r="N268" i="6"/>
  <c r="N608" i="6" s="1"/>
  <c r="N860" i="6" s="1"/>
  <c r="P270" i="6"/>
  <c r="R272" i="6"/>
  <c r="E274" i="6"/>
  <c r="T274" i="6"/>
  <c r="T588" i="6" s="1"/>
  <c r="T840" i="6" s="1"/>
  <c r="J276" i="6"/>
  <c r="V276" i="6"/>
  <c r="L278" i="6"/>
  <c r="X278" i="6"/>
  <c r="N280" i="6"/>
  <c r="P282" i="6"/>
  <c r="P617" i="6" s="1"/>
  <c r="P869" i="6" s="1"/>
  <c r="R284" i="6"/>
  <c r="E286" i="6"/>
  <c r="T286" i="6"/>
  <c r="T633" i="6" s="1"/>
  <c r="T885" i="6" s="1"/>
  <c r="J288" i="6"/>
  <c r="V288" i="6"/>
  <c r="L290" i="6"/>
  <c r="X290" i="6"/>
  <c r="N292" i="6"/>
  <c r="P294" i="6"/>
  <c r="R296" i="6"/>
  <c r="E298" i="6"/>
  <c r="T298" i="6"/>
  <c r="J300" i="6"/>
  <c r="V300" i="6"/>
  <c r="L302" i="6"/>
  <c r="X302" i="6"/>
  <c r="N304" i="6"/>
  <c r="N670" i="6" s="1"/>
  <c r="N922" i="6" s="1"/>
  <c r="P306" i="6"/>
  <c r="R308" i="6"/>
  <c r="E310" i="6"/>
  <c r="T310" i="6"/>
  <c r="J312" i="6"/>
  <c r="J540" i="6" s="1"/>
  <c r="J792" i="6" s="1"/>
  <c r="V312" i="6"/>
  <c r="L314" i="6"/>
  <c r="X314" i="6"/>
  <c r="N316" i="6"/>
  <c r="P318" i="6"/>
  <c r="R320" i="6"/>
  <c r="E322" i="6"/>
  <c r="T322" i="6"/>
  <c r="J324" i="6"/>
  <c r="V324" i="6"/>
  <c r="L326" i="6"/>
  <c r="X326" i="6"/>
  <c r="N328" i="6"/>
  <c r="P330" i="6"/>
  <c r="R332" i="6"/>
  <c r="E334" i="6"/>
  <c r="T334" i="6"/>
  <c r="M336" i="6"/>
  <c r="E338" i="6"/>
  <c r="V338" i="6"/>
  <c r="Q340" i="6"/>
  <c r="L342" i="6"/>
  <c r="U344" i="6"/>
  <c r="P346" i="6"/>
  <c r="K348" i="6"/>
  <c r="T350" i="6"/>
  <c r="O352" i="6"/>
  <c r="O691" i="6" s="1"/>
  <c r="O943" i="6" s="1"/>
  <c r="I354" i="6"/>
  <c r="X354" i="6"/>
  <c r="S356" i="6"/>
  <c r="M358" i="6"/>
  <c r="E360" i="6"/>
  <c r="W360" i="6"/>
  <c r="Q362" i="6"/>
  <c r="L364" i="6"/>
  <c r="U366" i="6"/>
  <c r="P368" i="6"/>
  <c r="K370" i="6"/>
  <c r="T372" i="6"/>
  <c r="O374" i="6"/>
  <c r="J376" i="6"/>
  <c r="X376" i="6"/>
  <c r="S378" i="6"/>
  <c r="N380" i="6"/>
  <c r="I382" i="6"/>
  <c r="W382" i="6"/>
  <c r="R384" i="6"/>
  <c r="M386" i="6"/>
  <c r="V388" i="6"/>
  <c r="Q390" i="6"/>
  <c r="K392" i="6"/>
  <c r="U394" i="6"/>
  <c r="O396" i="6"/>
  <c r="J398" i="6"/>
  <c r="S400" i="6"/>
  <c r="N402" i="6"/>
  <c r="I404" i="6"/>
  <c r="W404" i="6"/>
  <c r="R406" i="6"/>
  <c r="M408" i="6"/>
  <c r="E410" i="6"/>
  <c r="V410" i="6"/>
  <c r="Q412" i="6"/>
  <c r="L414" i="6"/>
  <c r="I416" i="6"/>
  <c r="K418" i="6"/>
  <c r="M420" i="6"/>
  <c r="O422" i="6"/>
  <c r="Q424" i="6"/>
  <c r="S426" i="6"/>
  <c r="U428" i="6"/>
  <c r="W430" i="6"/>
  <c r="I434" i="6"/>
  <c r="K436" i="6"/>
  <c r="M438" i="6"/>
  <c r="O440" i="6"/>
  <c r="Q442" i="6"/>
  <c r="S444" i="6"/>
  <c r="U446" i="6"/>
  <c r="W448" i="6"/>
  <c r="I452" i="6"/>
  <c r="K454" i="6"/>
  <c r="M456" i="6"/>
  <c r="O458" i="6"/>
  <c r="Q460" i="6"/>
  <c r="S462" i="6"/>
  <c r="V464" i="6"/>
  <c r="L466" i="6"/>
  <c r="P470" i="6"/>
  <c r="N482" i="6"/>
  <c r="L486" i="6"/>
  <c r="P490" i="6"/>
  <c r="O256" i="6"/>
  <c r="O632" i="6" s="1"/>
  <c r="O884" i="6" s="1"/>
  <c r="Q258" i="6"/>
  <c r="S260" i="6"/>
  <c r="S648" i="6" s="1"/>
  <c r="S900" i="6" s="1"/>
  <c r="I262" i="6"/>
  <c r="U262" i="6"/>
  <c r="K264" i="6"/>
  <c r="W264" i="6"/>
  <c r="W555" i="6" s="1"/>
  <c r="W807" i="6" s="1"/>
  <c r="M266" i="6"/>
  <c r="O268" i="6"/>
  <c r="O744" i="6" s="1"/>
  <c r="O996" i="6" s="1"/>
  <c r="Q270" i="6"/>
  <c r="S272" i="6"/>
  <c r="I274" i="6"/>
  <c r="U274" i="6"/>
  <c r="K276" i="6"/>
  <c r="W276" i="6"/>
  <c r="M278" i="6"/>
  <c r="O280" i="6"/>
  <c r="O700" i="6" s="1"/>
  <c r="O952" i="6" s="1"/>
  <c r="Q282" i="6"/>
  <c r="S284" i="6"/>
  <c r="S539" i="6" s="1"/>
  <c r="S791" i="6" s="1"/>
  <c r="I286" i="6"/>
  <c r="U286" i="6"/>
  <c r="K288" i="6"/>
  <c r="W288" i="6"/>
  <c r="M290" i="6"/>
  <c r="O292" i="6"/>
  <c r="Q294" i="6"/>
  <c r="S296" i="6"/>
  <c r="S567" i="6" s="1"/>
  <c r="S819" i="6" s="1"/>
  <c r="I298" i="6"/>
  <c r="U298" i="6"/>
  <c r="K300" i="6"/>
  <c r="W300" i="6"/>
  <c r="M302" i="6"/>
  <c r="O304" i="6"/>
  <c r="Q306" i="6"/>
  <c r="S308" i="6"/>
  <c r="I310" i="6"/>
  <c r="U310" i="6"/>
  <c r="K312" i="6"/>
  <c r="W312" i="6"/>
  <c r="W745" i="6" s="1"/>
  <c r="W997" i="6" s="1"/>
  <c r="M314" i="6"/>
  <c r="O316" i="6"/>
  <c r="Q318" i="6"/>
  <c r="S320" i="6"/>
  <c r="I322" i="6"/>
  <c r="U322" i="6"/>
  <c r="K324" i="6"/>
  <c r="W324" i="6"/>
  <c r="M326" i="6"/>
  <c r="O328" i="6"/>
  <c r="Q330" i="6"/>
  <c r="S332" i="6"/>
  <c r="I334" i="6"/>
  <c r="U334" i="6"/>
  <c r="N336" i="6"/>
  <c r="I338" i="6"/>
  <c r="W338" i="6"/>
  <c r="R340" i="6"/>
  <c r="M342" i="6"/>
  <c r="E344" i="6"/>
  <c r="V344" i="6"/>
  <c r="Q346" i="6"/>
  <c r="L348" i="6"/>
  <c r="U350" i="6"/>
  <c r="P352" i="6"/>
  <c r="K354" i="6"/>
  <c r="T356" i="6"/>
  <c r="O358" i="6"/>
  <c r="I360" i="6"/>
  <c r="X360" i="6"/>
  <c r="S362" i="6"/>
  <c r="M364" i="6"/>
  <c r="E366" i="6"/>
  <c r="W366" i="6"/>
  <c r="Q368" i="6"/>
  <c r="L370" i="6"/>
  <c r="L746" i="6" s="1"/>
  <c r="L998" i="6" s="1"/>
  <c r="U372" i="6"/>
  <c r="P374" i="6"/>
  <c r="K376" i="6"/>
  <c r="T378" i="6"/>
  <c r="O380" i="6"/>
  <c r="J382" i="6"/>
  <c r="X382" i="6"/>
  <c r="S384" i="6"/>
  <c r="N386" i="6"/>
  <c r="I388" i="6"/>
  <c r="W388" i="6"/>
  <c r="R390" i="6"/>
  <c r="M392" i="6"/>
  <c r="V394" i="6"/>
  <c r="Q396" i="6"/>
  <c r="K398" i="6"/>
  <c r="U400" i="6"/>
  <c r="O402" i="6"/>
  <c r="J404" i="6"/>
  <c r="S406" i="6"/>
  <c r="N408" i="6"/>
  <c r="I410" i="6"/>
  <c r="W410" i="6"/>
  <c r="R412" i="6"/>
  <c r="M414" i="6"/>
  <c r="J416" i="6"/>
  <c r="L418" i="6"/>
  <c r="N420" i="6"/>
  <c r="P422" i="6"/>
  <c r="R424" i="6"/>
  <c r="T426" i="6"/>
  <c r="V428" i="6"/>
  <c r="X430" i="6"/>
  <c r="E432" i="6"/>
  <c r="J434" i="6"/>
  <c r="L436" i="6"/>
  <c r="N438" i="6"/>
  <c r="P440" i="6"/>
  <c r="R442" i="6"/>
  <c r="T444" i="6"/>
  <c r="V446" i="6"/>
  <c r="X448" i="6"/>
  <c r="E450" i="6"/>
  <c r="J452" i="6"/>
  <c r="L454" i="6"/>
  <c r="N456" i="6"/>
  <c r="P458" i="6"/>
  <c r="R460" i="6"/>
  <c r="T462" i="6"/>
  <c r="O466" i="6"/>
  <c r="S470" i="6"/>
  <c r="I472" i="6"/>
  <c r="T482" i="6"/>
  <c r="R486" i="6"/>
  <c r="V490" i="6"/>
  <c r="P256" i="6"/>
  <c r="R258" i="6"/>
  <c r="E260" i="6"/>
  <c r="T260" i="6"/>
  <c r="T617" i="6" s="1"/>
  <c r="T869" i="6" s="1"/>
  <c r="J262" i="6"/>
  <c r="V262" i="6"/>
  <c r="L264" i="6"/>
  <c r="L555" i="6" s="1"/>
  <c r="L807" i="6" s="1"/>
  <c r="X264" i="6"/>
  <c r="N266" i="6"/>
  <c r="P268" i="6"/>
  <c r="P657" i="6" s="1"/>
  <c r="P909" i="6" s="1"/>
  <c r="R270" i="6"/>
  <c r="E272" i="6"/>
  <c r="T272" i="6"/>
  <c r="J274" i="6"/>
  <c r="V274" i="6"/>
  <c r="L276" i="6"/>
  <c r="L622" i="6" s="1"/>
  <c r="L874" i="6" s="1"/>
  <c r="X276" i="6"/>
  <c r="N278" i="6"/>
  <c r="N568" i="6" s="1"/>
  <c r="N820" i="6" s="1"/>
  <c r="P280" i="6"/>
  <c r="R282" i="6"/>
  <c r="E284" i="6"/>
  <c r="T284" i="6"/>
  <c r="J286" i="6"/>
  <c r="V286" i="6"/>
  <c r="L288" i="6"/>
  <c r="X288" i="6"/>
  <c r="N290" i="6"/>
  <c r="P292" i="6"/>
  <c r="R294" i="6"/>
  <c r="E296" i="6"/>
  <c r="T296" i="6"/>
  <c r="J298" i="6"/>
  <c r="V298" i="6"/>
  <c r="L300" i="6"/>
  <c r="L574" i="6" s="1"/>
  <c r="L826" i="6" s="1"/>
  <c r="X300" i="6"/>
  <c r="N302" i="6"/>
  <c r="P304" i="6"/>
  <c r="P564" i="6" s="1"/>
  <c r="P816" i="6" s="1"/>
  <c r="R306" i="6"/>
  <c r="E308" i="6"/>
  <c r="T308" i="6"/>
  <c r="J310" i="6"/>
  <c r="V310" i="6"/>
  <c r="L312" i="6"/>
  <c r="L640" i="6" s="1"/>
  <c r="L892" i="6" s="1"/>
  <c r="X312" i="6"/>
  <c r="N314" i="6"/>
  <c r="P316" i="6"/>
  <c r="R318" i="6"/>
  <c r="E320" i="6"/>
  <c r="T320" i="6"/>
  <c r="J322" i="6"/>
  <c r="V322" i="6"/>
  <c r="L324" i="6"/>
  <c r="X324" i="6"/>
  <c r="N326" i="6"/>
  <c r="N693" i="6" s="1"/>
  <c r="N945" i="6" s="1"/>
  <c r="P328" i="6"/>
  <c r="R330" i="6"/>
  <c r="E332" i="6"/>
  <c r="T332" i="6"/>
  <c r="T693" i="6" s="1"/>
  <c r="T945" i="6" s="1"/>
  <c r="J334" i="6"/>
  <c r="V334" i="6"/>
  <c r="O336" i="6"/>
  <c r="J338" i="6"/>
  <c r="S340" i="6"/>
  <c r="N342" i="6"/>
  <c r="I344" i="6"/>
  <c r="W344" i="6"/>
  <c r="R346" i="6"/>
  <c r="M348" i="6"/>
  <c r="E350" i="6"/>
  <c r="V350" i="6"/>
  <c r="Q352" i="6"/>
  <c r="L354" i="6"/>
  <c r="L643" i="6" s="1"/>
  <c r="L895" i="6" s="1"/>
  <c r="U356" i="6"/>
  <c r="P358" i="6"/>
  <c r="P633" i="6" s="1"/>
  <c r="P885" i="6" s="1"/>
  <c r="K360" i="6"/>
  <c r="T362" i="6"/>
  <c r="T613" i="6" s="1"/>
  <c r="T865" i="6" s="1"/>
  <c r="O364" i="6"/>
  <c r="O693" i="6" s="1"/>
  <c r="O945" i="6" s="1"/>
  <c r="I366" i="6"/>
  <c r="X366" i="6"/>
  <c r="S368" i="6"/>
  <c r="M370" i="6"/>
  <c r="M746" i="6" s="1"/>
  <c r="M998" i="6" s="1"/>
  <c r="E372" i="6"/>
  <c r="W372" i="6"/>
  <c r="Q374" i="6"/>
  <c r="L376" i="6"/>
  <c r="U378" i="6"/>
  <c r="P380" i="6"/>
  <c r="K382" i="6"/>
  <c r="T384" i="6"/>
  <c r="O386" i="6"/>
  <c r="J388" i="6"/>
  <c r="X388" i="6"/>
  <c r="S390" i="6"/>
  <c r="N392" i="6"/>
  <c r="I394" i="6"/>
  <c r="W394" i="6"/>
  <c r="R396" i="6"/>
  <c r="M398" i="6"/>
  <c r="V400" i="6"/>
  <c r="Q402" i="6"/>
  <c r="K404" i="6"/>
  <c r="U406" i="6"/>
  <c r="O408" i="6"/>
  <c r="J410" i="6"/>
  <c r="S412" i="6"/>
  <c r="N414" i="6"/>
  <c r="M416" i="6"/>
  <c r="O418" i="6"/>
  <c r="Q420" i="6"/>
  <c r="S422" i="6"/>
  <c r="U424" i="6"/>
  <c r="W426" i="6"/>
  <c r="I430" i="6"/>
  <c r="K432" i="6"/>
  <c r="M434" i="6"/>
  <c r="O436" i="6"/>
  <c r="Q438" i="6"/>
  <c r="S440" i="6"/>
  <c r="U442" i="6"/>
  <c r="W444" i="6"/>
  <c r="I448" i="6"/>
  <c r="K450" i="6"/>
  <c r="M452" i="6"/>
  <c r="O454" i="6"/>
  <c r="Q456" i="6"/>
  <c r="S458" i="6"/>
  <c r="U460" i="6"/>
  <c r="W462" i="6"/>
  <c r="P466" i="6"/>
  <c r="T470" i="6"/>
  <c r="J472" i="6"/>
  <c r="K480" i="6"/>
  <c r="X486" i="6"/>
  <c r="Q256" i="6"/>
  <c r="S258" i="6"/>
  <c r="I260" i="6"/>
  <c r="U260" i="6"/>
  <c r="K262" i="6"/>
  <c r="W262" i="6"/>
  <c r="M264" i="6"/>
  <c r="M596" i="6" s="1"/>
  <c r="M848" i="6" s="1"/>
  <c r="O266" i="6"/>
  <c r="Q268" i="6"/>
  <c r="S270" i="6"/>
  <c r="I272" i="6"/>
  <c r="U272" i="6"/>
  <c r="K274" i="6"/>
  <c r="W274" i="6"/>
  <c r="M276" i="6"/>
  <c r="M622" i="6" s="1"/>
  <c r="M874" i="6" s="1"/>
  <c r="O278" i="6"/>
  <c r="Q280" i="6"/>
  <c r="S282" i="6"/>
  <c r="I284" i="6"/>
  <c r="U284" i="6"/>
  <c r="K286" i="6"/>
  <c r="W286" i="6"/>
  <c r="M288" i="6"/>
  <c r="O290" i="6"/>
  <c r="Q292" i="6"/>
  <c r="S294" i="6"/>
  <c r="I296" i="6"/>
  <c r="U296" i="6"/>
  <c r="K298" i="6"/>
  <c r="W298" i="6"/>
  <c r="M300" i="6"/>
  <c r="M574" i="6" s="1"/>
  <c r="M826" i="6" s="1"/>
  <c r="O302" i="6"/>
  <c r="Q304" i="6"/>
  <c r="S306" i="6"/>
  <c r="I308" i="6"/>
  <c r="U308" i="6"/>
  <c r="K310" i="6"/>
  <c r="W310" i="6"/>
  <c r="M312" i="6"/>
  <c r="M540" i="6" s="1"/>
  <c r="M792" i="6" s="1"/>
  <c r="O314" i="6"/>
  <c r="Q316" i="6"/>
  <c r="S318" i="6"/>
  <c r="I320" i="6"/>
  <c r="U320" i="6"/>
  <c r="K322" i="6"/>
  <c r="W322" i="6"/>
  <c r="M324" i="6"/>
  <c r="O326" i="6"/>
  <c r="Q328" i="6"/>
  <c r="S330" i="6"/>
  <c r="I332" i="6"/>
  <c r="U332" i="6"/>
  <c r="K334" i="6"/>
  <c r="W334" i="6"/>
  <c r="Q336" i="6"/>
  <c r="K338" i="6"/>
  <c r="U340" i="6"/>
  <c r="O342" i="6"/>
  <c r="O617" i="6" s="1"/>
  <c r="O869" i="6" s="1"/>
  <c r="J344" i="6"/>
  <c r="S346" i="6"/>
  <c r="N348" i="6"/>
  <c r="I350" i="6"/>
  <c r="W350" i="6"/>
  <c r="R352" i="6"/>
  <c r="M354" i="6"/>
  <c r="E356" i="6"/>
  <c r="V356" i="6"/>
  <c r="Q358" i="6"/>
  <c r="L360" i="6"/>
  <c r="U362" i="6"/>
  <c r="U745" i="6" s="1"/>
  <c r="U997" i="6" s="1"/>
  <c r="P364" i="6"/>
  <c r="K366" i="6"/>
  <c r="T368" i="6"/>
  <c r="O370" i="6"/>
  <c r="I372" i="6"/>
  <c r="X372" i="6"/>
  <c r="S374" i="6"/>
  <c r="M376" i="6"/>
  <c r="E378" i="6"/>
  <c r="W378" i="6"/>
  <c r="Q380" i="6"/>
  <c r="L382" i="6"/>
  <c r="L657" i="6" s="1"/>
  <c r="L909" i="6" s="1"/>
  <c r="U384" i="6"/>
  <c r="P386" i="6"/>
  <c r="K388" i="6"/>
  <c r="T390" i="6"/>
  <c r="O392" i="6"/>
  <c r="J394" i="6"/>
  <c r="X394" i="6"/>
  <c r="S396" i="6"/>
  <c r="N398" i="6"/>
  <c r="I400" i="6"/>
  <c r="W400" i="6"/>
  <c r="R402" i="6"/>
  <c r="M404" i="6"/>
  <c r="V406" i="6"/>
  <c r="Q408" i="6"/>
  <c r="K410" i="6"/>
  <c r="U412" i="6"/>
  <c r="O414" i="6"/>
  <c r="N416" i="6"/>
  <c r="P418" i="6"/>
  <c r="R420" i="6"/>
  <c r="T422" i="6"/>
  <c r="V424" i="6"/>
  <c r="X426" i="6"/>
  <c r="E428" i="6"/>
  <c r="J430" i="6"/>
  <c r="L432" i="6"/>
  <c r="N434" i="6"/>
  <c r="P436" i="6"/>
  <c r="R438" i="6"/>
  <c r="T440" i="6"/>
  <c r="V442" i="6"/>
  <c r="X444" i="6"/>
  <c r="E446" i="6"/>
  <c r="J448" i="6"/>
  <c r="L450" i="6"/>
  <c r="N452" i="6"/>
  <c r="P454" i="6"/>
  <c r="R456" i="6"/>
  <c r="T458" i="6"/>
  <c r="V460" i="6"/>
  <c r="X462" i="6"/>
  <c r="E464" i="6"/>
  <c r="R466" i="6"/>
  <c r="E468" i="6"/>
  <c r="V470" i="6"/>
  <c r="O472" i="6"/>
  <c r="E474" i="6"/>
  <c r="I478" i="6"/>
  <c r="L480" i="6"/>
  <c r="R256" i="6"/>
  <c r="E258" i="6"/>
  <c r="T258" i="6"/>
  <c r="T533" i="6" s="1"/>
  <c r="T785" i="6" s="1"/>
  <c r="J260" i="6"/>
  <c r="V260" i="6"/>
  <c r="V627" i="6" s="1"/>
  <c r="V879" i="6" s="1"/>
  <c r="L262" i="6"/>
  <c r="L642" i="6" s="1"/>
  <c r="L894" i="6" s="1"/>
  <c r="X262" i="6"/>
  <c r="N264" i="6"/>
  <c r="N596" i="6" s="1"/>
  <c r="N848" i="6" s="1"/>
  <c r="P266" i="6"/>
  <c r="R268" i="6"/>
  <c r="E270" i="6"/>
  <c r="T270" i="6"/>
  <c r="J272" i="6"/>
  <c r="V272" i="6"/>
  <c r="L274" i="6"/>
  <c r="L549" i="6" s="1"/>
  <c r="L801" i="6" s="1"/>
  <c r="X274" i="6"/>
  <c r="N276" i="6"/>
  <c r="N598" i="6" s="1"/>
  <c r="N850" i="6" s="1"/>
  <c r="P278" i="6"/>
  <c r="R280" i="6"/>
  <c r="E282" i="6"/>
  <c r="T282" i="6"/>
  <c r="J284" i="6"/>
  <c r="V284" i="6"/>
  <c r="L286" i="6"/>
  <c r="X286" i="6"/>
  <c r="N288" i="6"/>
  <c r="P290" i="6"/>
  <c r="R292" i="6"/>
  <c r="E294" i="6"/>
  <c r="T294" i="6"/>
  <c r="J296" i="6"/>
  <c r="V296" i="6"/>
  <c r="L298" i="6"/>
  <c r="X298" i="6"/>
  <c r="N300" i="6"/>
  <c r="P302" i="6"/>
  <c r="R304" i="6"/>
  <c r="E306" i="6"/>
  <c r="T306" i="6"/>
  <c r="J308" i="6"/>
  <c r="V308" i="6"/>
  <c r="L310" i="6"/>
  <c r="X310" i="6"/>
  <c r="N312" i="6"/>
  <c r="N745" i="6" s="1"/>
  <c r="N997" i="6" s="1"/>
  <c r="P314" i="6"/>
  <c r="R316" i="6"/>
  <c r="E318" i="6"/>
  <c r="T318" i="6"/>
  <c r="J320" i="6"/>
  <c r="V320" i="6"/>
  <c r="L322" i="6"/>
  <c r="L533" i="6" s="1"/>
  <c r="L785" i="6" s="1"/>
  <c r="X322" i="6"/>
  <c r="X597" i="6" s="1"/>
  <c r="X849" i="6" s="1"/>
  <c r="N324" i="6"/>
  <c r="N567" i="6" s="1"/>
  <c r="N819" i="6" s="1"/>
  <c r="P326" i="6"/>
  <c r="R328" i="6"/>
  <c r="E330" i="6"/>
  <c r="T330" i="6"/>
  <c r="J332" i="6"/>
  <c r="V332" i="6"/>
  <c r="L334" i="6"/>
  <c r="X334" i="6"/>
  <c r="R336" i="6"/>
  <c r="M338" i="6"/>
  <c r="V340" i="6"/>
  <c r="Q342" i="6"/>
  <c r="K344" i="6"/>
  <c r="U346" i="6"/>
  <c r="O348" i="6"/>
  <c r="J350" i="6"/>
  <c r="S352" i="6"/>
  <c r="N354" i="6"/>
  <c r="I356" i="6"/>
  <c r="W356" i="6"/>
  <c r="R358" i="6"/>
  <c r="M360" i="6"/>
  <c r="E362" i="6"/>
  <c r="V362" i="6"/>
  <c r="V745" i="6" s="1"/>
  <c r="V997" i="6" s="1"/>
  <c r="Q364" i="6"/>
  <c r="L366" i="6"/>
  <c r="U368" i="6"/>
  <c r="P370" i="6"/>
  <c r="K372" i="6"/>
  <c r="T374" i="6"/>
  <c r="T745" i="6" s="1"/>
  <c r="T997" i="6" s="1"/>
  <c r="O376" i="6"/>
  <c r="I378" i="6"/>
  <c r="X378" i="6"/>
  <c r="X745" i="6" s="1"/>
  <c r="X997" i="6" s="1"/>
  <c r="S380" i="6"/>
  <c r="M382" i="6"/>
  <c r="M550" i="6" s="1"/>
  <c r="M802" i="6" s="1"/>
  <c r="E384" i="6"/>
  <c r="W384" i="6"/>
  <c r="Q386" i="6"/>
  <c r="L388" i="6"/>
  <c r="U390" i="6"/>
  <c r="P392" i="6"/>
  <c r="K394" i="6"/>
  <c r="T396" i="6"/>
  <c r="O398" i="6"/>
  <c r="J400" i="6"/>
  <c r="X400" i="6"/>
  <c r="S402" i="6"/>
  <c r="N404" i="6"/>
  <c r="I406" i="6"/>
  <c r="W406" i="6"/>
  <c r="R408" i="6"/>
  <c r="M410" i="6"/>
  <c r="V412" i="6"/>
  <c r="Q414" i="6"/>
  <c r="O416" i="6"/>
  <c r="Q418" i="6"/>
  <c r="S420" i="6"/>
  <c r="U422" i="6"/>
  <c r="W424" i="6"/>
  <c r="I428" i="6"/>
  <c r="K430" i="6"/>
  <c r="M432" i="6"/>
  <c r="O434" i="6"/>
  <c r="Q436" i="6"/>
  <c r="S438" i="6"/>
  <c r="U440" i="6"/>
  <c r="W442" i="6"/>
  <c r="I446" i="6"/>
  <c r="K448" i="6"/>
  <c r="M450" i="6"/>
  <c r="O452" i="6"/>
  <c r="Q454" i="6"/>
  <c r="S456" i="6"/>
  <c r="U458" i="6"/>
  <c r="W460" i="6"/>
  <c r="I464" i="6"/>
  <c r="U466" i="6"/>
  <c r="K468" i="6"/>
  <c r="P472" i="6"/>
  <c r="K474" i="6"/>
  <c r="E476" i="6"/>
  <c r="J478" i="6"/>
  <c r="R480" i="6"/>
  <c r="I258" i="6"/>
  <c r="U258" i="6"/>
  <c r="U597" i="6" s="1"/>
  <c r="U849" i="6" s="1"/>
  <c r="K260" i="6"/>
  <c r="M262" i="6"/>
  <c r="M642" i="6" s="1"/>
  <c r="M894" i="6" s="1"/>
  <c r="Q266" i="6"/>
  <c r="I270" i="6"/>
  <c r="U270" i="6"/>
  <c r="K272" i="6"/>
  <c r="M274" i="6"/>
  <c r="M549" i="6" s="1"/>
  <c r="M801" i="6" s="1"/>
  <c r="Q278" i="6"/>
  <c r="I282" i="6"/>
  <c r="U282" i="6"/>
  <c r="K284" i="6"/>
  <c r="M286" i="6"/>
  <c r="Q290" i="6"/>
  <c r="I294" i="6"/>
  <c r="U294" i="6"/>
  <c r="K296" i="6"/>
  <c r="M298" i="6"/>
  <c r="Q302" i="6"/>
  <c r="I306" i="6"/>
  <c r="U306" i="6"/>
  <c r="K308" i="6"/>
  <c r="M310" i="6"/>
  <c r="Q314" i="6"/>
  <c r="I318" i="6"/>
  <c r="U318" i="6"/>
  <c r="K320" i="6"/>
  <c r="M322" i="6"/>
  <c r="M533" i="6" s="1"/>
  <c r="M785" i="6" s="1"/>
  <c r="Q326" i="6"/>
  <c r="I330" i="6"/>
  <c r="U330" i="6"/>
  <c r="K332" i="6"/>
  <c r="M334" i="6"/>
  <c r="N338" i="6"/>
  <c r="I340" i="6"/>
  <c r="R342" i="6"/>
  <c r="V346" i="6"/>
  <c r="K350" i="6"/>
  <c r="O354" i="6"/>
  <c r="S358" i="6"/>
  <c r="S633" i="6" s="1"/>
  <c r="S885" i="6" s="1"/>
  <c r="I362" i="6"/>
  <c r="W362" i="6"/>
  <c r="M366" i="6"/>
  <c r="E368" i="6"/>
  <c r="Q370" i="6"/>
  <c r="U374" i="6"/>
  <c r="K378" i="6"/>
  <c r="O382" i="6"/>
  <c r="I384" i="6"/>
  <c r="S386" i="6"/>
  <c r="E390" i="6"/>
  <c r="W390" i="6"/>
  <c r="L394" i="6"/>
  <c r="P398" i="6"/>
  <c r="T402" i="6"/>
  <c r="J406" i="6"/>
  <c r="X406" i="6"/>
  <c r="N410" i="6"/>
  <c r="I412" i="6"/>
  <c r="R414" i="6"/>
  <c r="R418" i="6"/>
  <c r="V422" i="6"/>
  <c r="E426" i="6"/>
  <c r="L430" i="6"/>
  <c r="P434" i="6"/>
  <c r="T438" i="6"/>
  <c r="X442" i="6"/>
  <c r="J446" i="6"/>
  <c r="N450" i="6"/>
  <c r="R454" i="6"/>
  <c r="V458" i="6"/>
  <c r="E462" i="6"/>
  <c r="V466" i="6"/>
  <c r="L474" i="6"/>
  <c r="O478" i="6"/>
  <c r="W531" i="6"/>
  <c r="W783" i="6" s="1"/>
  <c r="K531" i="6"/>
  <c r="K783" i="6" s="1"/>
  <c r="V531" i="6"/>
  <c r="V783" i="6" s="1"/>
  <c r="J531" i="6"/>
  <c r="J783" i="6" s="1"/>
  <c r="U531" i="6"/>
  <c r="U783" i="6" s="1"/>
  <c r="I531" i="6"/>
  <c r="I783" i="6" s="1"/>
  <c r="T531" i="6"/>
  <c r="T783" i="6" s="1"/>
  <c r="E531" i="6"/>
  <c r="E783" i="6" s="1"/>
  <c r="S531" i="6"/>
  <c r="S783" i="6" s="1"/>
  <c r="R531" i="6"/>
  <c r="R783" i="6" s="1"/>
  <c r="Q531" i="6"/>
  <c r="Q783" i="6" s="1"/>
  <c r="P531" i="6"/>
  <c r="P783" i="6" s="1"/>
  <c r="O531" i="6"/>
  <c r="O783" i="6" s="1"/>
  <c r="N531" i="6"/>
  <c r="N783" i="6" s="1"/>
  <c r="M531" i="6"/>
  <c r="M783" i="6" s="1"/>
  <c r="X531" i="6"/>
  <c r="X783" i="6" s="1"/>
  <c r="L531" i="6"/>
  <c r="L783" i="6" s="1"/>
  <c r="O535" i="6"/>
  <c r="O787" i="6" s="1"/>
  <c r="X535" i="6"/>
  <c r="X787" i="6" s="1"/>
  <c r="W535" i="6"/>
  <c r="W787" i="6" s="1"/>
  <c r="K535" i="6"/>
  <c r="K787" i="6" s="1"/>
  <c r="V535" i="6"/>
  <c r="V787" i="6" s="1"/>
  <c r="J535" i="6"/>
  <c r="J787" i="6" s="1"/>
  <c r="U535" i="6"/>
  <c r="U787" i="6" s="1"/>
  <c r="I535" i="6"/>
  <c r="I787" i="6" s="1"/>
  <c r="T535" i="6"/>
  <c r="T787" i="6" s="1"/>
  <c r="E535" i="6"/>
  <c r="E787" i="6" s="1"/>
  <c r="S535" i="6"/>
  <c r="S787" i="6" s="1"/>
  <c r="R535" i="6"/>
  <c r="R787" i="6" s="1"/>
  <c r="Q535" i="6"/>
  <c r="Q787" i="6" s="1"/>
  <c r="P535" i="6"/>
  <c r="P787" i="6" s="1"/>
  <c r="R539" i="6"/>
  <c r="R791" i="6" s="1"/>
  <c r="Q539" i="6"/>
  <c r="Q791" i="6" s="1"/>
  <c r="P539" i="6"/>
  <c r="P791" i="6" s="1"/>
  <c r="N539" i="6"/>
  <c r="N791" i="6" s="1"/>
  <c r="X539" i="6"/>
  <c r="X791" i="6" s="1"/>
  <c r="W539" i="6"/>
  <c r="W791" i="6" s="1"/>
  <c r="K539" i="6"/>
  <c r="K791" i="6" s="1"/>
  <c r="V539" i="6"/>
  <c r="V791" i="6" s="1"/>
  <c r="J539" i="6"/>
  <c r="J791" i="6" s="1"/>
  <c r="U539" i="6"/>
  <c r="U791" i="6" s="1"/>
  <c r="I539" i="6"/>
  <c r="I791" i="6" s="1"/>
  <c r="E539" i="6"/>
  <c r="E791" i="6" s="1"/>
  <c r="W543" i="6"/>
  <c r="W795" i="6" s="1"/>
  <c r="K543" i="6"/>
  <c r="K795" i="6" s="1"/>
  <c r="V543" i="6"/>
  <c r="V795" i="6" s="1"/>
  <c r="J543" i="6"/>
  <c r="J795" i="6" s="1"/>
  <c r="U543" i="6"/>
  <c r="U795" i="6" s="1"/>
  <c r="I543" i="6"/>
  <c r="I795" i="6" s="1"/>
  <c r="T543" i="6"/>
  <c r="T795" i="6" s="1"/>
  <c r="E543" i="6"/>
  <c r="E795" i="6" s="1"/>
  <c r="S543" i="6"/>
  <c r="S795" i="6" s="1"/>
  <c r="R543" i="6"/>
  <c r="R795" i="6" s="1"/>
  <c r="Q543" i="6"/>
  <c r="Q795" i="6" s="1"/>
  <c r="P543" i="6"/>
  <c r="P795" i="6" s="1"/>
  <c r="O543" i="6"/>
  <c r="O795" i="6" s="1"/>
  <c r="N543" i="6"/>
  <c r="N795" i="6" s="1"/>
  <c r="M543" i="6"/>
  <c r="M795" i="6" s="1"/>
  <c r="X543" i="6"/>
  <c r="X795" i="6" s="1"/>
  <c r="L543" i="6"/>
  <c r="L795" i="6" s="1"/>
  <c r="O547" i="6"/>
  <c r="O799" i="6" s="1"/>
  <c r="N547" i="6"/>
  <c r="N799" i="6" s="1"/>
  <c r="M547" i="6"/>
  <c r="M799" i="6" s="1"/>
  <c r="X547" i="6"/>
  <c r="X799" i="6" s="1"/>
  <c r="L547" i="6"/>
  <c r="L799" i="6" s="1"/>
  <c r="W547" i="6"/>
  <c r="W799" i="6" s="1"/>
  <c r="K547" i="6"/>
  <c r="K799" i="6" s="1"/>
  <c r="V547" i="6"/>
  <c r="V799" i="6" s="1"/>
  <c r="J547" i="6"/>
  <c r="J799" i="6" s="1"/>
  <c r="U547" i="6"/>
  <c r="U799" i="6" s="1"/>
  <c r="I547" i="6"/>
  <c r="I799" i="6" s="1"/>
  <c r="T547" i="6"/>
  <c r="T799" i="6" s="1"/>
  <c r="E547" i="6"/>
  <c r="E799" i="6" s="1"/>
  <c r="S547" i="6"/>
  <c r="S799" i="6" s="1"/>
  <c r="R547" i="6"/>
  <c r="R799" i="6" s="1"/>
  <c r="Q547" i="6"/>
  <c r="Q799" i="6" s="1"/>
  <c r="P547" i="6"/>
  <c r="P799" i="6" s="1"/>
  <c r="S551" i="6"/>
  <c r="S803" i="6" s="1"/>
  <c r="R551" i="6"/>
  <c r="R803" i="6" s="1"/>
  <c r="Q551" i="6"/>
  <c r="Q803" i="6" s="1"/>
  <c r="P551" i="6"/>
  <c r="P803" i="6" s="1"/>
  <c r="O551" i="6"/>
  <c r="O803" i="6" s="1"/>
  <c r="M551" i="6"/>
  <c r="M803" i="6" s="1"/>
  <c r="X551" i="6"/>
  <c r="X803" i="6" s="1"/>
  <c r="L551" i="6"/>
  <c r="L803" i="6" s="1"/>
  <c r="W551" i="6"/>
  <c r="W803" i="6" s="1"/>
  <c r="K551" i="6"/>
  <c r="K803" i="6" s="1"/>
  <c r="V551" i="6"/>
  <c r="V803" i="6" s="1"/>
  <c r="J551" i="6"/>
  <c r="J803" i="6" s="1"/>
  <c r="U551" i="6"/>
  <c r="U803" i="6" s="1"/>
  <c r="I551" i="6"/>
  <c r="I803" i="6" s="1"/>
  <c r="E551" i="6"/>
  <c r="E803" i="6" s="1"/>
  <c r="K555" i="6"/>
  <c r="K807" i="6" s="1"/>
  <c r="J555" i="6"/>
  <c r="J807" i="6" s="1"/>
  <c r="I555" i="6"/>
  <c r="I807" i="6" s="1"/>
  <c r="E555" i="6"/>
  <c r="E807" i="6" s="1"/>
  <c r="R555" i="6"/>
  <c r="R807" i="6" s="1"/>
  <c r="Q555" i="6"/>
  <c r="Q807" i="6" s="1"/>
  <c r="P555" i="6"/>
  <c r="P807" i="6" s="1"/>
  <c r="O555" i="6"/>
  <c r="O807" i="6" s="1"/>
  <c r="O559" i="6"/>
  <c r="O811" i="6" s="1"/>
  <c r="N559" i="6"/>
  <c r="N811" i="6" s="1"/>
  <c r="M559" i="6"/>
  <c r="M811" i="6" s="1"/>
  <c r="X559" i="6"/>
  <c r="X811" i="6" s="1"/>
  <c r="L559" i="6"/>
  <c r="L811" i="6" s="1"/>
  <c r="W559" i="6"/>
  <c r="W811" i="6" s="1"/>
  <c r="K559" i="6"/>
  <c r="K811" i="6" s="1"/>
  <c r="V559" i="6"/>
  <c r="V811" i="6" s="1"/>
  <c r="J559" i="6"/>
  <c r="J811" i="6" s="1"/>
  <c r="U559" i="6"/>
  <c r="U811" i="6" s="1"/>
  <c r="I559" i="6"/>
  <c r="I811" i="6" s="1"/>
  <c r="T559" i="6"/>
  <c r="T811" i="6" s="1"/>
  <c r="E559" i="6"/>
  <c r="E811" i="6" s="1"/>
  <c r="S559" i="6"/>
  <c r="S811" i="6" s="1"/>
  <c r="R559" i="6"/>
  <c r="R811" i="6" s="1"/>
  <c r="Q559" i="6"/>
  <c r="Q811" i="6" s="1"/>
  <c r="P559" i="6"/>
  <c r="P811" i="6" s="1"/>
  <c r="S563" i="6"/>
  <c r="S815" i="6" s="1"/>
  <c r="R563" i="6"/>
  <c r="R815" i="6" s="1"/>
  <c r="Q563" i="6"/>
  <c r="Q815" i="6" s="1"/>
  <c r="P563" i="6"/>
  <c r="P815" i="6" s="1"/>
  <c r="O563" i="6"/>
  <c r="O815" i="6" s="1"/>
  <c r="N563" i="6"/>
  <c r="N815" i="6" s="1"/>
  <c r="M563" i="6"/>
  <c r="M815" i="6" s="1"/>
  <c r="X563" i="6"/>
  <c r="X815" i="6" s="1"/>
  <c r="L563" i="6"/>
  <c r="L815" i="6" s="1"/>
  <c r="W563" i="6"/>
  <c r="W815" i="6" s="1"/>
  <c r="K563" i="6"/>
  <c r="K815" i="6" s="1"/>
  <c r="V563" i="6"/>
  <c r="V815" i="6" s="1"/>
  <c r="J563" i="6"/>
  <c r="J815" i="6" s="1"/>
  <c r="U563" i="6"/>
  <c r="U815" i="6" s="1"/>
  <c r="I563" i="6"/>
  <c r="I815" i="6" s="1"/>
  <c r="T563" i="6"/>
  <c r="T815" i="6" s="1"/>
  <c r="E563" i="6"/>
  <c r="E815" i="6" s="1"/>
  <c r="W567" i="6"/>
  <c r="W819" i="6" s="1"/>
  <c r="K567" i="6"/>
  <c r="K819" i="6" s="1"/>
  <c r="V567" i="6"/>
  <c r="V819" i="6" s="1"/>
  <c r="J567" i="6"/>
  <c r="J819" i="6" s="1"/>
  <c r="U567" i="6"/>
  <c r="U819" i="6" s="1"/>
  <c r="I567" i="6"/>
  <c r="I819" i="6" s="1"/>
  <c r="E567" i="6"/>
  <c r="E819" i="6" s="1"/>
  <c r="R567" i="6"/>
  <c r="R819" i="6" s="1"/>
  <c r="Q567" i="6"/>
  <c r="Q819" i="6" s="1"/>
  <c r="P567" i="6"/>
  <c r="P819" i="6" s="1"/>
  <c r="O567" i="6"/>
  <c r="O819" i="6" s="1"/>
  <c r="M567" i="6"/>
  <c r="M819" i="6" s="1"/>
  <c r="X567" i="6"/>
  <c r="X819" i="6" s="1"/>
  <c r="L567" i="6"/>
  <c r="L819" i="6" s="1"/>
  <c r="O571" i="6"/>
  <c r="O823" i="6" s="1"/>
  <c r="N571" i="6"/>
  <c r="N823" i="6" s="1"/>
  <c r="M571" i="6"/>
  <c r="M823" i="6" s="1"/>
  <c r="X571" i="6"/>
  <c r="X823" i="6" s="1"/>
  <c r="L571" i="6"/>
  <c r="L823" i="6" s="1"/>
  <c r="W571" i="6"/>
  <c r="W823" i="6" s="1"/>
  <c r="K571" i="6"/>
  <c r="K823" i="6" s="1"/>
  <c r="V571" i="6"/>
  <c r="V823" i="6" s="1"/>
  <c r="J571" i="6"/>
  <c r="J823" i="6" s="1"/>
  <c r="U571" i="6"/>
  <c r="U823" i="6" s="1"/>
  <c r="I571" i="6"/>
  <c r="I823" i="6" s="1"/>
  <c r="T571" i="6"/>
  <c r="T823" i="6" s="1"/>
  <c r="E571" i="6"/>
  <c r="E823" i="6" s="1"/>
  <c r="S571" i="6"/>
  <c r="S823" i="6" s="1"/>
  <c r="R571" i="6"/>
  <c r="R823" i="6" s="1"/>
  <c r="Q571" i="6"/>
  <c r="Q823" i="6" s="1"/>
  <c r="P571" i="6"/>
  <c r="P823" i="6" s="1"/>
  <c r="S575" i="6"/>
  <c r="S827" i="6" s="1"/>
  <c r="R575" i="6"/>
  <c r="R827" i="6" s="1"/>
  <c r="Q575" i="6"/>
  <c r="Q827" i="6" s="1"/>
  <c r="P575" i="6"/>
  <c r="P827" i="6" s="1"/>
  <c r="O575" i="6"/>
  <c r="O827" i="6" s="1"/>
  <c r="N575" i="6"/>
  <c r="N827" i="6" s="1"/>
  <c r="M575" i="6"/>
  <c r="M827" i="6" s="1"/>
  <c r="X575" i="6"/>
  <c r="X827" i="6" s="1"/>
  <c r="L575" i="6"/>
  <c r="L827" i="6" s="1"/>
  <c r="W575" i="6"/>
  <c r="W827" i="6" s="1"/>
  <c r="K575" i="6"/>
  <c r="K827" i="6" s="1"/>
  <c r="V575" i="6"/>
  <c r="V827" i="6" s="1"/>
  <c r="J575" i="6"/>
  <c r="J827" i="6" s="1"/>
  <c r="U575" i="6"/>
  <c r="U827" i="6" s="1"/>
  <c r="I575" i="6"/>
  <c r="I827" i="6" s="1"/>
  <c r="T575" i="6"/>
  <c r="T827" i="6" s="1"/>
  <c r="E575" i="6"/>
  <c r="E827" i="6" s="1"/>
  <c r="T579" i="6"/>
  <c r="T831" i="6" s="1"/>
  <c r="X579" i="6"/>
  <c r="X831" i="6" s="1"/>
  <c r="K579" i="6"/>
  <c r="K831" i="6" s="1"/>
  <c r="W579" i="6"/>
  <c r="W831" i="6" s="1"/>
  <c r="J579" i="6"/>
  <c r="J831" i="6" s="1"/>
  <c r="V579" i="6"/>
  <c r="V831" i="6" s="1"/>
  <c r="I579" i="6"/>
  <c r="I831" i="6" s="1"/>
  <c r="U579" i="6"/>
  <c r="U831" i="6" s="1"/>
  <c r="E579" i="6"/>
  <c r="E831" i="6" s="1"/>
  <c r="S579" i="6"/>
  <c r="S831" i="6" s="1"/>
  <c r="R579" i="6"/>
  <c r="R831" i="6" s="1"/>
  <c r="Q579" i="6"/>
  <c r="Q831" i="6" s="1"/>
  <c r="P579" i="6"/>
  <c r="P831" i="6" s="1"/>
  <c r="O579" i="6"/>
  <c r="O831" i="6" s="1"/>
  <c r="N579" i="6"/>
  <c r="N831" i="6" s="1"/>
  <c r="M579" i="6"/>
  <c r="M831" i="6" s="1"/>
  <c r="L579" i="6"/>
  <c r="L831" i="6" s="1"/>
  <c r="X583" i="6"/>
  <c r="X835" i="6" s="1"/>
  <c r="L583" i="6"/>
  <c r="L835" i="6" s="1"/>
  <c r="R583" i="6"/>
  <c r="R835" i="6" s="1"/>
  <c r="N583" i="6"/>
  <c r="N835" i="6" s="1"/>
  <c r="M583" i="6"/>
  <c r="M835" i="6" s="1"/>
  <c r="K583" i="6"/>
  <c r="K835" i="6" s="1"/>
  <c r="J583" i="6"/>
  <c r="J835" i="6" s="1"/>
  <c r="W583" i="6"/>
  <c r="W835" i="6" s="1"/>
  <c r="I583" i="6"/>
  <c r="I835" i="6" s="1"/>
  <c r="V583" i="6"/>
  <c r="V835" i="6" s="1"/>
  <c r="E583" i="6"/>
  <c r="E835" i="6" s="1"/>
  <c r="U583" i="6"/>
  <c r="U835" i="6" s="1"/>
  <c r="T583" i="6"/>
  <c r="T835" i="6" s="1"/>
  <c r="S583" i="6"/>
  <c r="S835" i="6" s="1"/>
  <c r="Q583" i="6"/>
  <c r="Q835" i="6" s="1"/>
  <c r="P583" i="6"/>
  <c r="P835" i="6" s="1"/>
  <c r="O583" i="6"/>
  <c r="O835" i="6" s="1"/>
  <c r="P587" i="6"/>
  <c r="P839" i="6" s="1"/>
  <c r="V587" i="6"/>
  <c r="V839" i="6" s="1"/>
  <c r="J587" i="6"/>
  <c r="J839" i="6" s="1"/>
  <c r="R587" i="6"/>
  <c r="R839" i="6" s="1"/>
  <c r="Q587" i="6"/>
  <c r="Q839" i="6" s="1"/>
  <c r="O587" i="6"/>
  <c r="O839" i="6" s="1"/>
  <c r="N587" i="6"/>
  <c r="N839" i="6" s="1"/>
  <c r="M587" i="6"/>
  <c r="M839" i="6" s="1"/>
  <c r="L587" i="6"/>
  <c r="L839" i="6" s="1"/>
  <c r="K587" i="6"/>
  <c r="K839" i="6" s="1"/>
  <c r="X587" i="6"/>
  <c r="X839" i="6" s="1"/>
  <c r="I587" i="6"/>
  <c r="I839" i="6" s="1"/>
  <c r="W587" i="6"/>
  <c r="W839" i="6" s="1"/>
  <c r="E587" i="6"/>
  <c r="E839" i="6" s="1"/>
  <c r="U587" i="6"/>
  <c r="U839" i="6" s="1"/>
  <c r="S587" i="6"/>
  <c r="S839" i="6" s="1"/>
  <c r="T591" i="6"/>
  <c r="T843" i="6" s="1"/>
  <c r="E591" i="6"/>
  <c r="E843" i="6" s="1"/>
  <c r="N591" i="6"/>
  <c r="N843" i="6" s="1"/>
  <c r="V591" i="6"/>
  <c r="V843" i="6" s="1"/>
  <c r="U591" i="6"/>
  <c r="U843" i="6" s="1"/>
  <c r="S591" i="6"/>
  <c r="S843" i="6" s="1"/>
  <c r="R591" i="6"/>
  <c r="R843" i="6" s="1"/>
  <c r="Q591" i="6"/>
  <c r="Q843" i="6" s="1"/>
  <c r="P591" i="6"/>
  <c r="P843" i="6" s="1"/>
  <c r="O591" i="6"/>
  <c r="O843" i="6" s="1"/>
  <c r="M591" i="6"/>
  <c r="M843" i="6" s="1"/>
  <c r="L591" i="6"/>
  <c r="L843" i="6" s="1"/>
  <c r="K591" i="6"/>
  <c r="K843" i="6" s="1"/>
  <c r="X591" i="6"/>
  <c r="X843" i="6" s="1"/>
  <c r="J591" i="6"/>
  <c r="J843" i="6" s="1"/>
  <c r="W591" i="6"/>
  <c r="W843" i="6" s="1"/>
  <c r="I591" i="6"/>
  <c r="I843" i="6" s="1"/>
  <c r="X595" i="6"/>
  <c r="X847" i="6" s="1"/>
  <c r="R595" i="6"/>
  <c r="R847" i="6" s="1"/>
  <c r="K595" i="6"/>
  <c r="K847" i="6" s="1"/>
  <c r="J595" i="6"/>
  <c r="J847" i="6" s="1"/>
  <c r="W595" i="6"/>
  <c r="W847" i="6" s="1"/>
  <c r="I595" i="6"/>
  <c r="I847" i="6" s="1"/>
  <c r="V595" i="6"/>
  <c r="V847" i="6" s="1"/>
  <c r="E595" i="6"/>
  <c r="E847" i="6" s="1"/>
  <c r="U595" i="6"/>
  <c r="U847" i="6" s="1"/>
  <c r="S595" i="6"/>
  <c r="S847" i="6" s="1"/>
  <c r="Q595" i="6"/>
  <c r="Q847" i="6" s="1"/>
  <c r="P595" i="6"/>
  <c r="P847" i="6" s="1"/>
  <c r="O595" i="6"/>
  <c r="O847" i="6" s="1"/>
  <c r="P599" i="6"/>
  <c r="P851" i="6" s="1"/>
  <c r="V599" i="6"/>
  <c r="V851" i="6" s="1"/>
  <c r="J599" i="6"/>
  <c r="J851" i="6" s="1"/>
  <c r="O599" i="6"/>
  <c r="O851" i="6" s="1"/>
  <c r="N599" i="6"/>
  <c r="N851" i="6" s="1"/>
  <c r="M599" i="6"/>
  <c r="M851" i="6" s="1"/>
  <c r="L599" i="6"/>
  <c r="L851" i="6" s="1"/>
  <c r="K599" i="6"/>
  <c r="K851" i="6" s="1"/>
  <c r="X599" i="6"/>
  <c r="X851" i="6" s="1"/>
  <c r="I599" i="6"/>
  <c r="I851" i="6" s="1"/>
  <c r="W599" i="6"/>
  <c r="W851" i="6" s="1"/>
  <c r="E599" i="6"/>
  <c r="E851" i="6" s="1"/>
  <c r="U599" i="6"/>
  <c r="U851" i="6" s="1"/>
  <c r="T599" i="6"/>
  <c r="T851" i="6" s="1"/>
  <c r="S599" i="6"/>
  <c r="S851" i="6" s="1"/>
  <c r="R599" i="6"/>
  <c r="R851" i="6" s="1"/>
  <c r="Q599" i="6"/>
  <c r="Q851" i="6" s="1"/>
  <c r="M603" i="6"/>
  <c r="M855" i="6" s="1"/>
  <c r="T603" i="6"/>
  <c r="T855" i="6" s="1"/>
  <c r="E603" i="6"/>
  <c r="E855" i="6" s="1"/>
  <c r="N603" i="6"/>
  <c r="N855" i="6" s="1"/>
  <c r="X603" i="6"/>
  <c r="X855" i="6" s="1"/>
  <c r="I603" i="6"/>
  <c r="I855" i="6" s="1"/>
  <c r="W603" i="6"/>
  <c r="W855" i="6" s="1"/>
  <c r="V603" i="6"/>
  <c r="V855" i="6" s="1"/>
  <c r="U603" i="6"/>
  <c r="U855" i="6" s="1"/>
  <c r="S603" i="6"/>
  <c r="S855" i="6" s="1"/>
  <c r="R603" i="6"/>
  <c r="R855" i="6" s="1"/>
  <c r="Q603" i="6"/>
  <c r="Q855" i="6" s="1"/>
  <c r="P603" i="6"/>
  <c r="P855" i="6" s="1"/>
  <c r="O603" i="6"/>
  <c r="O855" i="6" s="1"/>
  <c r="L603" i="6"/>
  <c r="L855" i="6" s="1"/>
  <c r="K603" i="6"/>
  <c r="K855" i="6" s="1"/>
  <c r="J603" i="6"/>
  <c r="J855" i="6" s="1"/>
  <c r="Q607" i="6"/>
  <c r="Q859" i="6" s="1"/>
  <c r="X607" i="6"/>
  <c r="X859" i="6" s="1"/>
  <c r="L607" i="6"/>
  <c r="L859" i="6" s="1"/>
  <c r="R607" i="6"/>
  <c r="R859" i="6" s="1"/>
  <c r="U607" i="6"/>
  <c r="U859" i="6" s="1"/>
  <c r="T607" i="6"/>
  <c r="T859" i="6" s="1"/>
  <c r="S607" i="6"/>
  <c r="S859" i="6" s="1"/>
  <c r="P607" i="6"/>
  <c r="P859" i="6" s="1"/>
  <c r="O607" i="6"/>
  <c r="O859" i="6" s="1"/>
  <c r="N607" i="6"/>
  <c r="N859" i="6" s="1"/>
  <c r="M607" i="6"/>
  <c r="M859" i="6" s="1"/>
  <c r="K607" i="6"/>
  <c r="K859" i="6" s="1"/>
  <c r="J607" i="6"/>
  <c r="J859" i="6" s="1"/>
  <c r="I607" i="6"/>
  <c r="I859" i="6" s="1"/>
  <c r="W607" i="6"/>
  <c r="W859" i="6" s="1"/>
  <c r="E607" i="6"/>
  <c r="E859" i="6" s="1"/>
  <c r="V607" i="6"/>
  <c r="V859" i="6" s="1"/>
  <c r="U611" i="6"/>
  <c r="U863" i="6" s="1"/>
  <c r="I611" i="6"/>
  <c r="I863" i="6" s="1"/>
  <c r="P611" i="6"/>
  <c r="P863" i="6" s="1"/>
  <c r="O611" i="6"/>
  <c r="O863" i="6" s="1"/>
  <c r="V611" i="6"/>
  <c r="V863" i="6" s="1"/>
  <c r="J611" i="6"/>
  <c r="J863" i="6" s="1"/>
  <c r="T611" i="6"/>
  <c r="T863" i="6" s="1"/>
  <c r="S611" i="6"/>
  <c r="S863" i="6" s="1"/>
  <c r="R611" i="6"/>
  <c r="R863" i="6" s="1"/>
  <c r="Q611" i="6"/>
  <c r="Q863" i="6" s="1"/>
  <c r="N611" i="6"/>
  <c r="N863" i="6" s="1"/>
  <c r="M611" i="6"/>
  <c r="M863" i="6" s="1"/>
  <c r="V336" i="6"/>
  <c r="J336" i="6"/>
  <c r="L611" i="6"/>
  <c r="L863" i="6" s="1"/>
  <c r="K611" i="6"/>
  <c r="K863" i="6" s="1"/>
  <c r="E611" i="6"/>
  <c r="E863" i="6" s="1"/>
  <c r="X611" i="6"/>
  <c r="X863" i="6" s="1"/>
  <c r="W611" i="6"/>
  <c r="W863" i="6" s="1"/>
  <c r="P336" i="6"/>
  <c r="M615" i="6"/>
  <c r="M867" i="6" s="1"/>
  <c r="T615" i="6"/>
  <c r="T867" i="6" s="1"/>
  <c r="E615" i="6"/>
  <c r="E867" i="6" s="1"/>
  <c r="S615" i="6"/>
  <c r="S867" i="6" s="1"/>
  <c r="N615" i="6"/>
  <c r="N867" i="6" s="1"/>
  <c r="X615" i="6"/>
  <c r="X867" i="6" s="1"/>
  <c r="W615" i="6"/>
  <c r="W867" i="6" s="1"/>
  <c r="V615" i="6"/>
  <c r="V867" i="6" s="1"/>
  <c r="U615" i="6"/>
  <c r="U867" i="6" s="1"/>
  <c r="R615" i="6"/>
  <c r="R867" i="6" s="1"/>
  <c r="Q615" i="6"/>
  <c r="Q867" i="6" s="1"/>
  <c r="N340" i="6"/>
  <c r="P615" i="6"/>
  <c r="P867" i="6" s="1"/>
  <c r="O615" i="6"/>
  <c r="O867" i="6" s="1"/>
  <c r="L615" i="6"/>
  <c r="L867" i="6" s="1"/>
  <c r="K615" i="6"/>
  <c r="K867" i="6" s="1"/>
  <c r="J615" i="6"/>
  <c r="J867" i="6" s="1"/>
  <c r="I615" i="6"/>
  <c r="I867" i="6" s="1"/>
  <c r="T340" i="6"/>
  <c r="E340" i="6"/>
  <c r="Q619" i="6"/>
  <c r="Q871" i="6" s="1"/>
  <c r="X619" i="6"/>
  <c r="X871" i="6" s="1"/>
  <c r="L619" i="6"/>
  <c r="L871" i="6" s="1"/>
  <c r="W619" i="6"/>
  <c r="W871" i="6" s="1"/>
  <c r="K619" i="6"/>
  <c r="K871" i="6" s="1"/>
  <c r="R619" i="6"/>
  <c r="R871" i="6" s="1"/>
  <c r="J619" i="6"/>
  <c r="J871" i="6" s="1"/>
  <c r="I619" i="6"/>
  <c r="I871" i="6" s="1"/>
  <c r="E619" i="6"/>
  <c r="E871" i="6" s="1"/>
  <c r="V619" i="6"/>
  <c r="V871" i="6" s="1"/>
  <c r="U619" i="6"/>
  <c r="U871" i="6" s="1"/>
  <c r="R344" i="6"/>
  <c r="P619" i="6"/>
  <c r="P871" i="6" s="1"/>
  <c r="M619" i="6"/>
  <c r="M871" i="6" s="1"/>
  <c r="X344" i="6"/>
  <c r="L344" i="6"/>
  <c r="U623" i="6"/>
  <c r="U875" i="6" s="1"/>
  <c r="I623" i="6"/>
  <c r="I875" i="6" s="1"/>
  <c r="P623" i="6"/>
  <c r="P875" i="6" s="1"/>
  <c r="O623" i="6"/>
  <c r="O875" i="6" s="1"/>
  <c r="V623" i="6"/>
  <c r="V875" i="6" s="1"/>
  <c r="J623" i="6"/>
  <c r="J875" i="6" s="1"/>
  <c r="N623" i="6"/>
  <c r="N875" i="6" s="1"/>
  <c r="M623" i="6"/>
  <c r="M875" i="6" s="1"/>
  <c r="L623" i="6"/>
  <c r="L875" i="6" s="1"/>
  <c r="K623" i="6"/>
  <c r="K875" i="6" s="1"/>
  <c r="E623" i="6"/>
  <c r="E875" i="6" s="1"/>
  <c r="V348" i="6"/>
  <c r="J348" i="6"/>
  <c r="X623" i="6"/>
  <c r="X875" i="6" s="1"/>
  <c r="W623" i="6"/>
  <c r="W875" i="6" s="1"/>
  <c r="T623" i="6"/>
  <c r="T875" i="6" s="1"/>
  <c r="S623" i="6"/>
  <c r="S875" i="6" s="1"/>
  <c r="R623" i="6"/>
  <c r="R875" i="6" s="1"/>
  <c r="Q623" i="6"/>
  <c r="Q875" i="6" s="1"/>
  <c r="P348" i="6"/>
  <c r="E627" i="6"/>
  <c r="E879" i="6" s="1"/>
  <c r="S627" i="6"/>
  <c r="S879" i="6" s="1"/>
  <c r="R627" i="6"/>
  <c r="R879" i="6" s="1"/>
  <c r="Q627" i="6"/>
  <c r="Q879" i="6" s="1"/>
  <c r="P627" i="6"/>
  <c r="P879" i="6" s="1"/>
  <c r="O627" i="6"/>
  <c r="O879" i="6" s="1"/>
  <c r="K627" i="6"/>
  <c r="K879" i="6" s="1"/>
  <c r="N352" i="6"/>
  <c r="N627" i="6" s="1"/>
  <c r="N879" i="6" s="1"/>
  <c r="J627" i="6"/>
  <c r="J879" i="6" s="1"/>
  <c r="I627" i="6"/>
  <c r="I879" i="6" s="1"/>
  <c r="T352" i="6"/>
  <c r="E352" i="6"/>
  <c r="Q631" i="6"/>
  <c r="Q883" i="6" s="1"/>
  <c r="X631" i="6"/>
  <c r="X883" i="6" s="1"/>
  <c r="L631" i="6"/>
  <c r="L883" i="6" s="1"/>
  <c r="W631" i="6"/>
  <c r="W883" i="6" s="1"/>
  <c r="K631" i="6"/>
  <c r="K883" i="6" s="1"/>
  <c r="R631" i="6"/>
  <c r="R883" i="6" s="1"/>
  <c r="V631" i="6"/>
  <c r="V883" i="6" s="1"/>
  <c r="U631" i="6"/>
  <c r="U883" i="6" s="1"/>
  <c r="T631" i="6"/>
  <c r="T883" i="6" s="1"/>
  <c r="S631" i="6"/>
  <c r="S883" i="6" s="1"/>
  <c r="P631" i="6"/>
  <c r="P883" i="6" s="1"/>
  <c r="O631" i="6"/>
  <c r="O883" i="6" s="1"/>
  <c r="R356" i="6"/>
  <c r="N631" i="6"/>
  <c r="N883" i="6" s="1"/>
  <c r="M631" i="6"/>
  <c r="M883" i="6" s="1"/>
  <c r="J631" i="6"/>
  <c r="J883" i="6" s="1"/>
  <c r="I631" i="6"/>
  <c r="I883" i="6" s="1"/>
  <c r="E631" i="6"/>
  <c r="E883" i="6" s="1"/>
  <c r="X356" i="6"/>
  <c r="L356" i="6"/>
  <c r="U635" i="6"/>
  <c r="U887" i="6" s="1"/>
  <c r="I635" i="6"/>
  <c r="I887" i="6" s="1"/>
  <c r="P635" i="6"/>
  <c r="P887" i="6" s="1"/>
  <c r="O635" i="6"/>
  <c r="O887" i="6" s="1"/>
  <c r="V635" i="6"/>
  <c r="V887" i="6" s="1"/>
  <c r="J635" i="6"/>
  <c r="J887" i="6" s="1"/>
  <c r="E635" i="6"/>
  <c r="E887" i="6" s="1"/>
  <c r="X635" i="6"/>
  <c r="X887" i="6" s="1"/>
  <c r="W635" i="6"/>
  <c r="W887" i="6" s="1"/>
  <c r="T635" i="6"/>
  <c r="T887" i="6" s="1"/>
  <c r="S635" i="6"/>
  <c r="S887" i="6" s="1"/>
  <c r="V360" i="6"/>
  <c r="J360" i="6"/>
  <c r="R635" i="6"/>
  <c r="R887" i="6" s="1"/>
  <c r="Q635" i="6"/>
  <c r="Q887" i="6" s="1"/>
  <c r="N635" i="6"/>
  <c r="N887" i="6" s="1"/>
  <c r="M635" i="6"/>
  <c r="M887" i="6" s="1"/>
  <c r="L635" i="6"/>
  <c r="L887" i="6" s="1"/>
  <c r="K635" i="6"/>
  <c r="K887" i="6" s="1"/>
  <c r="P360" i="6"/>
  <c r="M639" i="6"/>
  <c r="M891" i="6" s="1"/>
  <c r="T639" i="6"/>
  <c r="T891" i="6" s="1"/>
  <c r="E639" i="6"/>
  <c r="E891" i="6" s="1"/>
  <c r="S639" i="6"/>
  <c r="S891" i="6" s="1"/>
  <c r="N639" i="6"/>
  <c r="N891" i="6" s="1"/>
  <c r="L639" i="6"/>
  <c r="L891" i="6" s="1"/>
  <c r="K639" i="6"/>
  <c r="K891" i="6" s="1"/>
  <c r="J639" i="6"/>
  <c r="J891" i="6" s="1"/>
  <c r="I639" i="6"/>
  <c r="I891" i="6" s="1"/>
  <c r="X639" i="6"/>
  <c r="X891" i="6" s="1"/>
  <c r="W639" i="6"/>
  <c r="W891" i="6" s="1"/>
  <c r="N364" i="6"/>
  <c r="V639" i="6"/>
  <c r="V891" i="6" s="1"/>
  <c r="U639" i="6"/>
  <c r="U891" i="6" s="1"/>
  <c r="R639" i="6"/>
  <c r="R891" i="6" s="1"/>
  <c r="Q639" i="6"/>
  <c r="Q891" i="6" s="1"/>
  <c r="P639" i="6"/>
  <c r="P891" i="6" s="1"/>
  <c r="O639" i="6"/>
  <c r="O891" i="6" s="1"/>
  <c r="T364" i="6"/>
  <c r="E364" i="6"/>
  <c r="Q643" i="6"/>
  <c r="Q895" i="6" s="1"/>
  <c r="X643" i="6"/>
  <c r="X895" i="6" s="1"/>
  <c r="W643" i="6"/>
  <c r="W895" i="6" s="1"/>
  <c r="K643" i="6"/>
  <c r="K895" i="6" s="1"/>
  <c r="R643" i="6"/>
  <c r="R895" i="6" s="1"/>
  <c r="P643" i="6"/>
  <c r="P895" i="6" s="1"/>
  <c r="O643" i="6"/>
  <c r="O895" i="6" s="1"/>
  <c r="M643" i="6"/>
  <c r="M895" i="6" s="1"/>
  <c r="J643" i="6"/>
  <c r="J895" i="6" s="1"/>
  <c r="I643" i="6"/>
  <c r="I895" i="6" s="1"/>
  <c r="R368" i="6"/>
  <c r="E643" i="6"/>
  <c r="E895" i="6" s="1"/>
  <c r="V643" i="6"/>
  <c r="V895" i="6" s="1"/>
  <c r="U643" i="6"/>
  <c r="U895" i="6" s="1"/>
  <c r="T643" i="6"/>
  <c r="T895" i="6" s="1"/>
  <c r="S643" i="6"/>
  <c r="S895" i="6" s="1"/>
  <c r="X368" i="6"/>
  <c r="L368" i="6"/>
  <c r="U647" i="6"/>
  <c r="U899" i="6" s="1"/>
  <c r="I647" i="6"/>
  <c r="I899" i="6" s="1"/>
  <c r="P647" i="6"/>
  <c r="P899" i="6" s="1"/>
  <c r="O647" i="6"/>
  <c r="O899" i="6" s="1"/>
  <c r="V647" i="6"/>
  <c r="V899" i="6" s="1"/>
  <c r="J647" i="6"/>
  <c r="J899" i="6" s="1"/>
  <c r="T647" i="6"/>
  <c r="T899" i="6" s="1"/>
  <c r="S647" i="6"/>
  <c r="S899" i="6" s="1"/>
  <c r="R647" i="6"/>
  <c r="R899" i="6" s="1"/>
  <c r="Q647" i="6"/>
  <c r="Q899" i="6" s="1"/>
  <c r="N647" i="6"/>
  <c r="N899" i="6" s="1"/>
  <c r="M647" i="6"/>
  <c r="M899" i="6" s="1"/>
  <c r="V372" i="6"/>
  <c r="J372" i="6"/>
  <c r="L647" i="6"/>
  <c r="L899" i="6" s="1"/>
  <c r="K647" i="6"/>
  <c r="K899" i="6" s="1"/>
  <c r="E647" i="6"/>
  <c r="E899" i="6" s="1"/>
  <c r="X647" i="6"/>
  <c r="X899" i="6" s="1"/>
  <c r="W647" i="6"/>
  <c r="W899" i="6" s="1"/>
  <c r="P372" i="6"/>
  <c r="M651" i="6"/>
  <c r="M903" i="6" s="1"/>
  <c r="T651" i="6"/>
  <c r="T903" i="6" s="1"/>
  <c r="E651" i="6"/>
  <c r="E903" i="6" s="1"/>
  <c r="S651" i="6"/>
  <c r="S903" i="6" s="1"/>
  <c r="N651" i="6"/>
  <c r="N903" i="6" s="1"/>
  <c r="X651" i="6"/>
  <c r="X903" i="6" s="1"/>
  <c r="W651" i="6"/>
  <c r="W903" i="6" s="1"/>
  <c r="V651" i="6"/>
  <c r="V903" i="6" s="1"/>
  <c r="U651" i="6"/>
  <c r="U903" i="6" s="1"/>
  <c r="R651" i="6"/>
  <c r="R903" i="6" s="1"/>
  <c r="Q651" i="6"/>
  <c r="Q903" i="6" s="1"/>
  <c r="N376" i="6"/>
  <c r="P651" i="6"/>
  <c r="P903" i="6" s="1"/>
  <c r="O651" i="6"/>
  <c r="O903" i="6" s="1"/>
  <c r="L651" i="6"/>
  <c r="L903" i="6" s="1"/>
  <c r="K651" i="6"/>
  <c r="K903" i="6" s="1"/>
  <c r="J651" i="6"/>
  <c r="J903" i="6" s="1"/>
  <c r="I651" i="6"/>
  <c r="I903" i="6" s="1"/>
  <c r="T376" i="6"/>
  <c r="E376" i="6"/>
  <c r="Q655" i="6"/>
  <c r="Q907" i="6" s="1"/>
  <c r="X655" i="6"/>
  <c r="X907" i="6" s="1"/>
  <c r="L655" i="6"/>
  <c r="L907" i="6" s="1"/>
  <c r="W655" i="6"/>
  <c r="W907" i="6" s="1"/>
  <c r="K655" i="6"/>
  <c r="K907" i="6" s="1"/>
  <c r="R655" i="6"/>
  <c r="R907" i="6" s="1"/>
  <c r="J655" i="6"/>
  <c r="J907" i="6" s="1"/>
  <c r="I655" i="6"/>
  <c r="I907" i="6" s="1"/>
  <c r="E655" i="6"/>
  <c r="E907" i="6" s="1"/>
  <c r="V655" i="6"/>
  <c r="V907" i="6" s="1"/>
  <c r="U655" i="6"/>
  <c r="U907" i="6" s="1"/>
  <c r="R380" i="6"/>
  <c r="T655" i="6"/>
  <c r="T907" i="6" s="1"/>
  <c r="S655" i="6"/>
  <c r="S907" i="6" s="1"/>
  <c r="P655" i="6"/>
  <c r="P907" i="6" s="1"/>
  <c r="O655" i="6"/>
  <c r="O907" i="6" s="1"/>
  <c r="N655" i="6"/>
  <c r="N907" i="6" s="1"/>
  <c r="M655" i="6"/>
  <c r="M907" i="6" s="1"/>
  <c r="X380" i="6"/>
  <c r="L380" i="6"/>
  <c r="U659" i="6"/>
  <c r="U911" i="6" s="1"/>
  <c r="I659" i="6"/>
  <c r="I911" i="6" s="1"/>
  <c r="P659" i="6"/>
  <c r="P911" i="6" s="1"/>
  <c r="O659" i="6"/>
  <c r="O911" i="6" s="1"/>
  <c r="V659" i="6"/>
  <c r="V911" i="6" s="1"/>
  <c r="J659" i="6"/>
  <c r="J911" i="6" s="1"/>
  <c r="N659" i="6"/>
  <c r="N911" i="6" s="1"/>
  <c r="M659" i="6"/>
  <c r="M911" i="6" s="1"/>
  <c r="L659" i="6"/>
  <c r="L911" i="6" s="1"/>
  <c r="K659" i="6"/>
  <c r="K911" i="6" s="1"/>
  <c r="E659" i="6"/>
  <c r="E911" i="6" s="1"/>
  <c r="V384" i="6"/>
  <c r="J384" i="6"/>
  <c r="X659" i="6"/>
  <c r="X911" i="6" s="1"/>
  <c r="W659" i="6"/>
  <c r="W911" i="6" s="1"/>
  <c r="S659" i="6"/>
  <c r="S911" i="6" s="1"/>
  <c r="R659" i="6"/>
  <c r="R911" i="6" s="1"/>
  <c r="Q659" i="6"/>
  <c r="Q911" i="6" s="1"/>
  <c r="P384" i="6"/>
  <c r="E663" i="6"/>
  <c r="E915" i="6" s="1"/>
  <c r="S663" i="6"/>
  <c r="S915" i="6" s="1"/>
  <c r="R663" i="6"/>
  <c r="R915" i="6" s="1"/>
  <c r="Q663" i="6"/>
  <c r="Q915" i="6" s="1"/>
  <c r="P663" i="6"/>
  <c r="P915" i="6" s="1"/>
  <c r="O663" i="6"/>
  <c r="O915" i="6" s="1"/>
  <c r="L663" i="6"/>
  <c r="L915" i="6" s="1"/>
  <c r="K663" i="6"/>
  <c r="K915" i="6" s="1"/>
  <c r="N388" i="6"/>
  <c r="J663" i="6"/>
  <c r="J915" i="6" s="1"/>
  <c r="I663" i="6"/>
  <c r="I915" i="6" s="1"/>
  <c r="X663" i="6"/>
  <c r="X915" i="6" s="1"/>
  <c r="W663" i="6"/>
  <c r="W915" i="6" s="1"/>
  <c r="V663" i="6"/>
  <c r="V915" i="6" s="1"/>
  <c r="U663" i="6"/>
  <c r="U915" i="6" s="1"/>
  <c r="T388" i="6"/>
  <c r="E388" i="6"/>
  <c r="Q667" i="6"/>
  <c r="Q919" i="6" s="1"/>
  <c r="X667" i="6"/>
  <c r="X919" i="6" s="1"/>
  <c r="L667" i="6"/>
  <c r="L919" i="6" s="1"/>
  <c r="W667" i="6"/>
  <c r="W919" i="6" s="1"/>
  <c r="K667" i="6"/>
  <c r="K919" i="6" s="1"/>
  <c r="R667" i="6"/>
  <c r="R919" i="6" s="1"/>
  <c r="V667" i="6"/>
  <c r="V919" i="6" s="1"/>
  <c r="U667" i="6"/>
  <c r="U919" i="6" s="1"/>
  <c r="T667" i="6"/>
  <c r="T919" i="6" s="1"/>
  <c r="S667" i="6"/>
  <c r="S919" i="6" s="1"/>
  <c r="P667" i="6"/>
  <c r="P919" i="6" s="1"/>
  <c r="O667" i="6"/>
  <c r="O919" i="6" s="1"/>
  <c r="R392" i="6"/>
  <c r="N667" i="6"/>
  <c r="N919" i="6" s="1"/>
  <c r="M667" i="6"/>
  <c r="M919" i="6" s="1"/>
  <c r="J667" i="6"/>
  <c r="J919" i="6" s="1"/>
  <c r="I667" i="6"/>
  <c r="I919" i="6" s="1"/>
  <c r="E667" i="6"/>
  <c r="E919" i="6" s="1"/>
  <c r="X392" i="6"/>
  <c r="L392" i="6"/>
  <c r="U671" i="6"/>
  <c r="U923" i="6" s="1"/>
  <c r="I671" i="6"/>
  <c r="I923" i="6" s="1"/>
  <c r="P671" i="6"/>
  <c r="P923" i="6" s="1"/>
  <c r="O671" i="6"/>
  <c r="O923" i="6" s="1"/>
  <c r="V671" i="6"/>
  <c r="V923" i="6" s="1"/>
  <c r="J671" i="6"/>
  <c r="J923" i="6" s="1"/>
  <c r="E671" i="6"/>
  <c r="E923" i="6" s="1"/>
  <c r="X671" i="6"/>
  <c r="X923" i="6" s="1"/>
  <c r="W671" i="6"/>
  <c r="W923" i="6" s="1"/>
  <c r="T671" i="6"/>
  <c r="T923" i="6" s="1"/>
  <c r="S671" i="6"/>
  <c r="S923" i="6" s="1"/>
  <c r="V396" i="6"/>
  <c r="J396" i="6"/>
  <c r="R671" i="6"/>
  <c r="R923" i="6" s="1"/>
  <c r="Q671" i="6"/>
  <c r="Q923" i="6" s="1"/>
  <c r="N671" i="6"/>
  <c r="N923" i="6" s="1"/>
  <c r="M671" i="6"/>
  <c r="M923" i="6" s="1"/>
  <c r="L671" i="6"/>
  <c r="L923" i="6" s="1"/>
  <c r="K671" i="6"/>
  <c r="K923" i="6" s="1"/>
  <c r="P396" i="6"/>
  <c r="M675" i="6"/>
  <c r="M927" i="6" s="1"/>
  <c r="T675" i="6"/>
  <c r="T927" i="6" s="1"/>
  <c r="E675" i="6"/>
  <c r="E927" i="6" s="1"/>
  <c r="S675" i="6"/>
  <c r="S927" i="6" s="1"/>
  <c r="N675" i="6"/>
  <c r="N927" i="6" s="1"/>
  <c r="L675" i="6"/>
  <c r="L927" i="6" s="1"/>
  <c r="K675" i="6"/>
  <c r="K927" i="6" s="1"/>
  <c r="J675" i="6"/>
  <c r="J927" i="6" s="1"/>
  <c r="I675" i="6"/>
  <c r="I927" i="6" s="1"/>
  <c r="X675" i="6"/>
  <c r="X927" i="6" s="1"/>
  <c r="W675" i="6"/>
  <c r="W927" i="6" s="1"/>
  <c r="N400" i="6"/>
  <c r="N643" i="6" s="1"/>
  <c r="N895" i="6" s="1"/>
  <c r="V675" i="6"/>
  <c r="V927" i="6" s="1"/>
  <c r="U675" i="6"/>
  <c r="U927" i="6" s="1"/>
  <c r="R675" i="6"/>
  <c r="R927" i="6" s="1"/>
  <c r="Q675" i="6"/>
  <c r="Q927" i="6" s="1"/>
  <c r="P675" i="6"/>
  <c r="P927" i="6" s="1"/>
  <c r="O675" i="6"/>
  <c r="O927" i="6" s="1"/>
  <c r="T400" i="6"/>
  <c r="E400" i="6"/>
  <c r="Q679" i="6"/>
  <c r="Q931" i="6" s="1"/>
  <c r="X679" i="6"/>
  <c r="X931" i="6" s="1"/>
  <c r="L679" i="6"/>
  <c r="L931" i="6" s="1"/>
  <c r="W679" i="6"/>
  <c r="W931" i="6" s="1"/>
  <c r="K679" i="6"/>
  <c r="K931" i="6" s="1"/>
  <c r="R679" i="6"/>
  <c r="R931" i="6" s="1"/>
  <c r="P679" i="6"/>
  <c r="P931" i="6" s="1"/>
  <c r="O679" i="6"/>
  <c r="O931" i="6" s="1"/>
  <c r="N679" i="6"/>
  <c r="N931" i="6" s="1"/>
  <c r="M679" i="6"/>
  <c r="M931" i="6" s="1"/>
  <c r="J679" i="6"/>
  <c r="J931" i="6" s="1"/>
  <c r="I679" i="6"/>
  <c r="I931" i="6" s="1"/>
  <c r="R404" i="6"/>
  <c r="E679" i="6"/>
  <c r="E931" i="6" s="1"/>
  <c r="V679" i="6"/>
  <c r="V931" i="6" s="1"/>
  <c r="U679" i="6"/>
  <c r="U931" i="6" s="1"/>
  <c r="T679" i="6"/>
  <c r="T931" i="6" s="1"/>
  <c r="S679" i="6"/>
  <c r="S931" i="6" s="1"/>
  <c r="X404" i="6"/>
  <c r="L404" i="6"/>
  <c r="U683" i="6"/>
  <c r="U935" i="6" s="1"/>
  <c r="I683" i="6"/>
  <c r="I935" i="6" s="1"/>
  <c r="E683" i="6"/>
  <c r="E935" i="6" s="1"/>
  <c r="S683" i="6"/>
  <c r="S935" i="6" s="1"/>
  <c r="P683" i="6"/>
  <c r="P935" i="6" s="1"/>
  <c r="O683" i="6"/>
  <c r="O935" i="6" s="1"/>
  <c r="N683" i="6"/>
  <c r="N935" i="6" s="1"/>
  <c r="V683" i="6"/>
  <c r="V935" i="6" s="1"/>
  <c r="J683" i="6"/>
  <c r="J935" i="6" s="1"/>
  <c r="X683" i="6"/>
  <c r="X935" i="6" s="1"/>
  <c r="W683" i="6"/>
  <c r="W935" i="6" s="1"/>
  <c r="R683" i="6"/>
  <c r="R935" i="6" s="1"/>
  <c r="Q683" i="6"/>
  <c r="Q935" i="6" s="1"/>
  <c r="L683" i="6"/>
  <c r="L935" i="6" s="1"/>
  <c r="K683" i="6"/>
  <c r="K935" i="6" s="1"/>
  <c r="V408" i="6"/>
  <c r="J408" i="6"/>
  <c r="P408" i="6"/>
  <c r="M687" i="6"/>
  <c r="M939" i="6" s="1"/>
  <c r="X687" i="6"/>
  <c r="X939" i="6" s="1"/>
  <c r="L687" i="6"/>
  <c r="L939" i="6" s="1"/>
  <c r="W687" i="6"/>
  <c r="W939" i="6" s="1"/>
  <c r="K687" i="6"/>
  <c r="K939" i="6" s="1"/>
  <c r="T687" i="6"/>
  <c r="T939" i="6" s="1"/>
  <c r="E687" i="6"/>
  <c r="E939" i="6" s="1"/>
  <c r="S687" i="6"/>
  <c r="S939" i="6" s="1"/>
  <c r="R687" i="6"/>
  <c r="R939" i="6" s="1"/>
  <c r="Q687" i="6"/>
  <c r="Q939" i="6" s="1"/>
  <c r="N687" i="6"/>
  <c r="N939" i="6" s="1"/>
  <c r="V687" i="6"/>
  <c r="V939" i="6" s="1"/>
  <c r="U687" i="6"/>
  <c r="U939" i="6" s="1"/>
  <c r="P687" i="6"/>
  <c r="P939" i="6" s="1"/>
  <c r="O687" i="6"/>
  <c r="O939" i="6" s="1"/>
  <c r="N412" i="6"/>
  <c r="J687" i="6"/>
  <c r="J939" i="6" s="1"/>
  <c r="I687" i="6"/>
  <c r="I939" i="6" s="1"/>
  <c r="T412" i="6"/>
  <c r="T551" i="6" s="1"/>
  <c r="T803" i="6" s="1"/>
  <c r="E412" i="6"/>
  <c r="Q691" i="6"/>
  <c r="Q943" i="6" s="1"/>
  <c r="X691" i="6"/>
  <c r="X943" i="6" s="1"/>
  <c r="L691" i="6"/>
  <c r="L943" i="6" s="1"/>
  <c r="W691" i="6"/>
  <c r="W943" i="6" s="1"/>
  <c r="K691" i="6"/>
  <c r="K943" i="6" s="1"/>
  <c r="V691" i="6"/>
  <c r="V943" i="6" s="1"/>
  <c r="J691" i="6"/>
  <c r="J943" i="6" s="1"/>
  <c r="U691" i="6"/>
  <c r="U943" i="6" s="1"/>
  <c r="I691" i="6"/>
  <c r="I943" i="6" s="1"/>
  <c r="W416" i="6"/>
  <c r="K416" i="6"/>
  <c r="R416" i="6"/>
  <c r="N691" i="6"/>
  <c r="N943" i="6" s="1"/>
  <c r="Q416" i="6"/>
  <c r="M691" i="6"/>
  <c r="M943" i="6" s="1"/>
  <c r="E691" i="6"/>
  <c r="E943" i="6" s="1"/>
  <c r="X416" i="6"/>
  <c r="L416" i="6"/>
  <c r="U695" i="6"/>
  <c r="U947" i="6" s="1"/>
  <c r="I695" i="6"/>
  <c r="I947" i="6" s="1"/>
  <c r="T695" i="6"/>
  <c r="T947" i="6" s="1"/>
  <c r="E695" i="6"/>
  <c r="E947" i="6" s="1"/>
  <c r="S695" i="6"/>
  <c r="S947" i="6" s="1"/>
  <c r="P695" i="6"/>
  <c r="P947" i="6" s="1"/>
  <c r="O695" i="6"/>
  <c r="O947" i="6" s="1"/>
  <c r="N695" i="6"/>
  <c r="N947" i="6" s="1"/>
  <c r="M695" i="6"/>
  <c r="M947" i="6" s="1"/>
  <c r="V695" i="6"/>
  <c r="V947" i="6" s="1"/>
  <c r="J695" i="6"/>
  <c r="J947" i="6" s="1"/>
  <c r="O420" i="6"/>
  <c r="X695" i="6"/>
  <c r="X947" i="6" s="1"/>
  <c r="W695" i="6"/>
  <c r="W947" i="6" s="1"/>
  <c r="V420" i="6"/>
  <c r="J420" i="6"/>
  <c r="R695" i="6"/>
  <c r="R947" i="6" s="1"/>
  <c r="U420" i="6"/>
  <c r="I420" i="6"/>
  <c r="Q695" i="6"/>
  <c r="Q947" i="6" s="1"/>
  <c r="L695" i="6"/>
  <c r="L947" i="6" s="1"/>
  <c r="K695" i="6"/>
  <c r="K947" i="6" s="1"/>
  <c r="P420" i="6"/>
  <c r="X699" i="6"/>
  <c r="X951" i="6" s="1"/>
  <c r="W699" i="6"/>
  <c r="W951" i="6" s="1"/>
  <c r="K699" i="6"/>
  <c r="K951" i="6" s="1"/>
  <c r="T699" i="6"/>
  <c r="T951" i="6" s="1"/>
  <c r="E699" i="6"/>
  <c r="E951" i="6" s="1"/>
  <c r="S699" i="6"/>
  <c r="S951" i="6" s="1"/>
  <c r="R699" i="6"/>
  <c r="R951" i="6" s="1"/>
  <c r="Q699" i="6"/>
  <c r="Q951" i="6" s="1"/>
  <c r="N699" i="6"/>
  <c r="N951" i="6" s="1"/>
  <c r="S424" i="6"/>
  <c r="N424" i="6"/>
  <c r="V699" i="6"/>
  <c r="V951" i="6" s="1"/>
  <c r="M424" i="6"/>
  <c r="U699" i="6"/>
  <c r="U951" i="6" s="1"/>
  <c r="P699" i="6"/>
  <c r="P951" i="6" s="1"/>
  <c r="O699" i="6"/>
  <c r="O951" i="6" s="1"/>
  <c r="J699" i="6"/>
  <c r="J951" i="6" s="1"/>
  <c r="I699" i="6"/>
  <c r="I951" i="6" s="1"/>
  <c r="T424" i="6"/>
  <c r="E424" i="6"/>
  <c r="Q703" i="6"/>
  <c r="Q955" i="6" s="1"/>
  <c r="P703" i="6"/>
  <c r="P955" i="6" s="1"/>
  <c r="O703" i="6"/>
  <c r="O955" i="6" s="1"/>
  <c r="X703" i="6"/>
  <c r="X955" i="6" s="1"/>
  <c r="L703" i="6"/>
  <c r="L955" i="6" s="1"/>
  <c r="W703" i="6"/>
  <c r="W955" i="6" s="1"/>
  <c r="K703" i="6"/>
  <c r="K955" i="6" s="1"/>
  <c r="V703" i="6"/>
  <c r="V955" i="6" s="1"/>
  <c r="J703" i="6"/>
  <c r="J955" i="6" s="1"/>
  <c r="U703" i="6"/>
  <c r="U955" i="6" s="1"/>
  <c r="I703" i="6"/>
  <c r="I955" i="6" s="1"/>
  <c r="R703" i="6"/>
  <c r="R955" i="6" s="1"/>
  <c r="E703" i="6"/>
  <c r="E955" i="6" s="1"/>
  <c r="W428" i="6"/>
  <c r="K428" i="6"/>
  <c r="R428" i="6"/>
  <c r="R691" i="6" s="1"/>
  <c r="R943" i="6" s="1"/>
  <c r="Q428" i="6"/>
  <c r="T703" i="6"/>
  <c r="T955" i="6" s="1"/>
  <c r="S703" i="6"/>
  <c r="S955" i="6" s="1"/>
  <c r="N703" i="6"/>
  <c r="N955" i="6" s="1"/>
  <c r="M703" i="6"/>
  <c r="M955" i="6" s="1"/>
  <c r="X428" i="6"/>
  <c r="L428" i="6"/>
  <c r="U707" i="6"/>
  <c r="U959" i="6" s="1"/>
  <c r="I707" i="6"/>
  <c r="I959" i="6" s="1"/>
  <c r="T707" i="6"/>
  <c r="T959" i="6" s="1"/>
  <c r="E707" i="6"/>
  <c r="E959" i="6" s="1"/>
  <c r="S707" i="6"/>
  <c r="S959" i="6" s="1"/>
  <c r="P707" i="6"/>
  <c r="P959" i="6" s="1"/>
  <c r="O707" i="6"/>
  <c r="O959" i="6" s="1"/>
  <c r="M707" i="6"/>
  <c r="M959" i="6" s="1"/>
  <c r="V707" i="6"/>
  <c r="V959" i="6" s="1"/>
  <c r="J707" i="6"/>
  <c r="J959" i="6" s="1"/>
  <c r="L707" i="6"/>
  <c r="L959" i="6" s="1"/>
  <c r="O432" i="6"/>
  <c r="K707" i="6"/>
  <c r="K959" i="6" s="1"/>
  <c r="V432" i="6"/>
  <c r="J432" i="6"/>
  <c r="U432" i="6"/>
  <c r="I432" i="6"/>
  <c r="X707" i="6"/>
  <c r="X959" i="6" s="1"/>
  <c r="W707" i="6"/>
  <c r="W959" i="6" s="1"/>
  <c r="R707" i="6"/>
  <c r="R959" i="6" s="1"/>
  <c r="Q707" i="6"/>
  <c r="Q959" i="6" s="1"/>
  <c r="P432" i="6"/>
  <c r="M711" i="6"/>
  <c r="M963" i="6" s="1"/>
  <c r="X711" i="6"/>
  <c r="X963" i="6" s="1"/>
  <c r="L711" i="6"/>
  <c r="L963" i="6" s="1"/>
  <c r="W711" i="6"/>
  <c r="W963" i="6" s="1"/>
  <c r="K711" i="6"/>
  <c r="K963" i="6" s="1"/>
  <c r="T711" i="6"/>
  <c r="T963" i="6" s="1"/>
  <c r="E711" i="6"/>
  <c r="E963" i="6" s="1"/>
  <c r="S711" i="6"/>
  <c r="S963" i="6" s="1"/>
  <c r="R711" i="6"/>
  <c r="R963" i="6" s="1"/>
  <c r="Q711" i="6"/>
  <c r="Q963" i="6" s="1"/>
  <c r="N711" i="6"/>
  <c r="N963" i="6" s="1"/>
  <c r="P711" i="6"/>
  <c r="P963" i="6" s="1"/>
  <c r="S436" i="6"/>
  <c r="O711" i="6"/>
  <c r="O963" i="6" s="1"/>
  <c r="J711" i="6"/>
  <c r="J963" i="6" s="1"/>
  <c r="I711" i="6"/>
  <c r="I963" i="6" s="1"/>
  <c r="N436" i="6"/>
  <c r="M436" i="6"/>
  <c r="V711" i="6"/>
  <c r="V963" i="6" s="1"/>
  <c r="U711" i="6"/>
  <c r="U963" i="6" s="1"/>
  <c r="T436" i="6"/>
  <c r="E436" i="6"/>
  <c r="Q715" i="6"/>
  <c r="Q967" i="6" s="1"/>
  <c r="P715" i="6"/>
  <c r="P967" i="6" s="1"/>
  <c r="O715" i="6"/>
  <c r="O967" i="6" s="1"/>
  <c r="M715" i="6"/>
  <c r="M967" i="6" s="1"/>
  <c r="X715" i="6"/>
  <c r="X967" i="6" s="1"/>
  <c r="L715" i="6"/>
  <c r="L967" i="6" s="1"/>
  <c r="W715" i="6"/>
  <c r="W967" i="6" s="1"/>
  <c r="K715" i="6"/>
  <c r="K967" i="6" s="1"/>
  <c r="V715" i="6"/>
  <c r="V967" i="6" s="1"/>
  <c r="J715" i="6"/>
  <c r="J967" i="6" s="1"/>
  <c r="U715" i="6"/>
  <c r="U967" i="6" s="1"/>
  <c r="I715" i="6"/>
  <c r="I967" i="6" s="1"/>
  <c r="S715" i="6"/>
  <c r="S967" i="6" s="1"/>
  <c r="R715" i="6"/>
  <c r="R967" i="6" s="1"/>
  <c r="W440" i="6"/>
  <c r="K440" i="6"/>
  <c r="T715" i="6"/>
  <c r="T967" i="6" s="1"/>
  <c r="R440" i="6"/>
  <c r="N715" i="6"/>
  <c r="N967" i="6" s="1"/>
  <c r="Q440" i="6"/>
  <c r="E715" i="6"/>
  <c r="E967" i="6" s="1"/>
  <c r="X440" i="6"/>
  <c r="L440" i="6"/>
  <c r="U719" i="6"/>
  <c r="U971" i="6" s="1"/>
  <c r="I719" i="6"/>
  <c r="I971" i="6" s="1"/>
  <c r="T719" i="6"/>
  <c r="T971" i="6" s="1"/>
  <c r="E719" i="6"/>
  <c r="E971" i="6" s="1"/>
  <c r="S719" i="6"/>
  <c r="S971" i="6" s="1"/>
  <c r="R719" i="6"/>
  <c r="R971" i="6" s="1"/>
  <c r="Q719" i="6"/>
  <c r="Q971" i="6" s="1"/>
  <c r="P719" i="6"/>
  <c r="P971" i="6" s="1"/>
  <c r="O719" i="6"/>
  <c r="O971" i="6" s="1"/>
  <c r="N719" i="6"/>
  <c r="N971" i="6" s="1"/>
  <c r="M719" i="6"/>
  <c r="M971" i="6" s="1"/>
  <c r="X719" i="6"/>
  <c r="X971" i="6" s="1"/>
  <c r="L719" i="6"/>
  <c r="L971" i="6" s="1"/>
  <c r="W719" i="6"/>
  <c r="W971" i="6" s="1"/>
  <c r="K719" i="6"/>
  <c r="K971" i="6" s="1"/>
  <c r="V719" i="6"/>
  <c r="V971" i="6" s="1"/>
  <c r="J719" i="6"/>
  <c r="J971" i="6" s="1"/>
  <c r="O444" i="6"/>
  <c r="V444" i="6"/>
  <c r="J444" i="6"/>
  <c r="U444" i="6"/>
  <c r="U627" i="6" s="1"/>
  <c r="U879" i="6" s="1"/>
  <c r="I444" i="6"/>
  <c r="P444" i="6"/>
  <c r="P691" i="6" s="1"/>
  <c r="P943" i="6" s="1"/>
  <c r="X723" i="6"/>
  <c r="X975" i="6" s="1"/>
  <c r="L723" i="6"/>
  <c r="L975" i="6" s="1"/>
  <c r="W723" i="6"/>
  <c r="W975" i="6" s="1"/>
  <c r="K723" i="6"/>
  <c r="K975" i="6" s="1"/>
  <c r="V723" i="6"/>
  <c r="V975" i="6" s="1"/>
  <c r="J723" i="6"/>
  <c r="J975" i="6" s="1"/>
  <c r="U723" i="6"/>
  <c r="U975" i="6" s="1"/>
  <c r="I723" i="6"/>
  <c r="I975" i="6" s="1"/>
  <c r="T723" i="6"/>
  <c r="T975" i="6" s="1"/>
  <c r="E723" i="6"/>
  <c r="E975" i="6" s="1"/>
  <c r="S723" i="6"/>
  <c r="S975" i="6" s="1"/>
  <c r="R723" i="6"/>
  <c r="R975" i="6" s="1"/>
  <c r="Q723" i="6"/>
  <c r="Q975" i="6" s="1"/>
  <c r="P723" i="6"/>
  <c r="P975" i="6" s="1"/>
  <c r="O723" i="6"/>
  <c r="O975" i="6" s="1"/>
  <c r="N723" i="6"/>
  <c r="N975" i="6" s="1"/>
  <c r="S448" i="6"/>
  <c r="N448" i="6"/>
  <c r="M448" i="6"/>
  <c r="T448" i="6"/>
  <c r="E448" i="6"/>
  <c r="Q727" i="6"/>
  <c r="Q979" i="6" s="1"/>
  <c r="P727" i="6"/>
  <c r="P979" i="6" s="1"/>
  <c r="O727" i="6"/>
  <c r="O979" i="6" s="1"/>
  <c r="N727" i="6"/>
  <c r="N979" i="6" s="1"/>
  <c r="M727" i="6"/>
  <c r="M979" i="6" s="1"/>
  <c r="X727" i="6"/>
  <c r="X979" i="6" s="1"/>
  <c r="L727" i="6"/>
  <c r="L979" i="6" s="1"/>
  <c r="W727" i="6"/>
  <c r="W979" i="6" s="1"/>
  <c r="K727" i="6"/>
  <c r="K979" i="6" s="1"/>
  <c r="V727" i="6"/>
  <c r="V979" i="6" s="1"/>
  <c r="J727" i="6"/>
  <c r="J979" i="6" s="1"/>
  <c r="U727" i="6"/>
  <c r="U979" i="6" s="1"/>
  <c r="I727" i="6"/>
  <c r="I979" i="6" s="1"/>
  <c r="T727" i="6"/>
  <c r="T979" i="6" s="1"/>
  <c r="E727" i="6"/>
  <c r="E979" i="6" s="1"/>
  <c r="S727" i="6"/>
  <c r="S979" i="6" s="1"/>
  <c r="R727" i="6"/>
  <c r="R979" i="6" s="1"/>
  <c r="W452" i="6"/>
  <c r="K452" i="6"/>
  <c r="R452" i="6"/>
  <c r="Q452" i="6"/>
  <c r="X452" i="6"/>
  <c r="L452" i="6"/>
  <c r="U731" i="6"/>
  <c r="U983" i="6" s="1"/>
  <c r="I731" i="6"/>
  <c r="I983" i="6" s="1"/>
  <c r="T731" i="6"/>
  <c r="T983" i="6" s="1"/>
  <c r="E731" i="6"/>
  <c r="E983" i="6" s="1"/>
  <c r="S731" i="6"/>
  <c r="S983" i="6" s="1"/>
  <c r="R731" i="6"/>
  <c r="R983" i="6" s="1"/>
  <c r="Q731" i="6"/>
  <c r="Q983" i="6" s="1"/>
  <c r="P731" i="6"/>
  <c r="P983" i="6" s="1"/>
  <c r="O731" i="6"/>
  <c r="O983" i="6" s="1"/>
  <c r="N731" i="6"/>
  <c r="N983" i="6" s="1"/>
  <c r="M731" i="6"/>
  <c r="M983" i="6" s="1"/>
  <c r="X731" i="6"/>
  <c r="X983" i="6" s="1"/>
  <c r="L731" i="6"/>
  <c r="L983" i="6" s="1"/>
  <c r="W731" i="6"/>
  <c r="W983" i="6" s="1"/>
  <c r="K731" i="6"/>
  <c r="K983" i="6" s="1"/>
  <c r="V731" i="6"/>
  <c r="V983" i="6" s="1"/>
  <c r="J731" i="6"/>
  <c r="J983" i="6" s="1"/>
  <c r="O456" i="6"/>
  <c r="V456" i="6"/>
  <c r="J456" i="6"/>
  <c r="U456" i="6"/>
  <c r="I456" i="6"/>
  <c r="P456" i="6"/>
  <c r="M735" i="6"/>
  <c r="M987" i="6" s="1"/>
  <c r="X735" i="6"/>
  <c r="X987" i="6" s="1"/>
  <c r="L735" i="6"/>
  <c r="L987" i="6" s="1"/>
  <c r="W735" i="6"/>
  <c r="W987" i="6" s="1"/>
  <c r="K735" i="6"/>
  <c r="K987" i="6" s="1"/>
  <c r="V735" i="6"/>
  <c r="V987" i="6" s="1"/>
  <c r="J735" i="6"/>
  <c r="J987" i="6" s="1"/>
  <c r="U735" i="6"/>
  <c r="U987" i="6" s="1"/>
  <c r="I735" i="6"/>
  <c r="I987" i="6" s="1"/>
  <c r="T735" i="6"/>
  <c r="T987" i="6" s="1"/>
  <c r="E735" i="6"/>
  <c r="E987" i="6" s="1"/>
  <c r="S735" i="6"/>
  <c r="S987" i="6" s="1"/>
  <c r="R735" i="6"/>
  <c r="R987" i="6" s="1"/>
  <c r="Q735" i="6"/>
  <c r="Q987" i="6" s="1"/>
  <c r="P735" i="6"/>
  <c r="P987" i="6" s="1"/>
  <c r="O735" i="6"/>
  <c r="O987" i="6" s="1"/>
  <c r="N735" i="6"/>
  <c r="N987" i="6" s="1"/>
  <c r="S460" i="6"/>
  <c r="N460" i="6"/>
  <c r="M460" i="6"/>
  <c r="T460" i="6"/>
  <c r="E460" i="6"/>
  <c r="Q739" i="6"/>
  <c r="Q991" i="6" s="1"/>
  <c r="P739" i="6"/>
  <c r="P991" i="6" s="1"/>
  <c r="O739" i="6"/>
  <c r="O991" i="6" s="1"/>
  <c r="X739" i="6"/>
  <c r="X991" i="6" s="1"/>
  <c r="W739" i="6"/>
  <c r="W991" i="6" s="1"/>
  <c r="K739" i="6"/>
  <c r="K991" i="6" s="1"/>
  <c r="J739" i="6"/>
  <c r="J991" i="6" s="1"/>
  <c r="I739" i="6"/>
  <c r="I991" i="6" s="1"/>
  <c r="T739" i="6"/>
  <c r="T991" i="6" s="1"/>
  <c r="E739" i="6"/>
  <c r="E991" i="6" s="1"/>
  <c r="S739" i="6"/>
  <c r="S991" i="6" s="1"/>
  <c r="R739" i="6"/>
  <c r="R991" i="6" s="1"/>
  <c r="W464" i="6"/>
  <c r="K464" i="6"/>
  <c r="U464" i="6"/>
  <c r="U739" i="6" s="1"/>
  <c r="U991" i="6" s="1"/>
  <c r="R464" i="6"/>
  <c r="Q464" i="6"/>
  <c r="X464" i="6"/>
  <c r="L464" i="6"/>
  <c r="U743" i="6"/>
  <c r="U995" i="6" s="1"/>
  <c r="I743" i="6"/>
  <c r="I995" i="6" s="1"/>
  <c r="E743" i="6"/>
  <c r="E995" i="6" s="1"/>
  <c r="R743" i="6"/>
  <c r="R995" i="6" s="1"/>
  <c r="Q743" i="6"/>
  <c r="Q995" i="6" s="1"/>
  <c r="P743" i="6"/>
  <c r="P995" i="6" s="1"/>
  <c r="N743" i="6"/>
  <c r="N995" i="6" s="1"/>
  <c r="M743" i="6"/>
  <c r="M995" i="6" s="1"/>
  <c r="X743" i="6"/>
  <c r="X995" i="6" s="1"/>
  <c r="L743" i="6"/>
  <c r="L995" i="6" s="1"/>
  <c r="W743" i="6"/>
  <c r="W995" i="6" s="1"/>
  <c r="K743" i="6"/>
  <c r="K995" i="6" s="1"/>
  <c r="V743" i="6"/>
  <c r="V995" i="6" s="1"/>
  <c r="J743" i="6"/>
  <c r="J995" i="6" s="1"/>
  <c r="O468" i="6"/>
  <c r="O743" i="6" s="1"/>
  <c r="O995" i="6" s="1"/>
  <c r="M468" i="6"/>
  <c r="V468" i="6"/>
  <c r="J468" i="6"/>
  <c r="U468" i="6"/>
  <c r="I468" i="6"/>
  <c r="S468" i="6"/>
  <c r="P468" i="6"/>
  <c r="M747" i="6"/>
  <c r="M999" i="6" s="1"/>
  <c r="X747" i="6"/>
  <c r="X999" i="6" s="1"/>
  <c r="L747" i="6"/>
  <c r="L999" i="6" s="1"/>
  <c r="W747" i="6"/>
  <c r="W999" i="6" s="1"/>
  <c r="K747" i="6"/>
  <c r="K999" i="6" s="1"/>
  <c r="V747" i="6"/>
  <c r="V999" i="6" s="1"/>
  <c r="J747" i="6"/>
  <c r="J999" i="6" s="1"/>
  <c r="U747" i="6"/>
  <c r="U999" i="6" s="1"/>
  <c r="I747" i="6"/>
  <c r="I999" i="6" s="1"/>
  <c r="T747" i="6"/>
  <c r="T999" i="6" s="1"/>
  <c r="E747" i="6"/>
  <c r="E999" i="6" s="1"/>
  <c r="S747" i="6"/>
  <c r="S999" i="6" s="1"/>
  <c r="R747" i="6"/>
  <c r="R999" i="6" s="1"/>
  <c r="Q747" i="6"/>
  <c r="Q999" i="6" s="1"/>
  <c r="P747" i="6"/>
  <c r="P999" i="6" s="1"/>
  <c r="O747" i="6"/>
  <c r="O999" i="6" s="1"/>
  <c r="N747" i="6"/>
  <c r="N999" i="6" s="1"/>
  <c r="S472" i="6"/>
  <c r="S749" i="6" s="1"/>
  <c r="S1001" i="6" s="1"/>
  <c r="Q472" i="6"/>
  <c r="N472" i="6"/>
  <c r="M472" i="6"/>
  <c r="M663" i="6" s="1"/>
  <c r="M915" i="6" s="1"/>
  <c r="X472" i="6"/>
  <c r="L472" i="6"/>
  <c r="W472" i="6"/>
  <c r="K472" i="6"/>
  <c r="T472" i="6"/>
  <c r="T663" i="6" s="1"/>
  <c r="T915" i="6" s="1"/>
  <c r="E472" i="6"/>
  <c r="Q751" i="6"/>
  <c r="Q1003" i="6" s="1"/>
  <c r="P751" i="6"/>
  <c r="P1003" i="6" s="1"/>
  <c r="O751" i="6"/>
  <c r="O1003" i="6" s="1"/>
  <c r="N751" i="6"/>
  <c r="N1003" i="6" s="1"/>
  <c r="M751" i="6"/>
  <c r="M1003" i="6" s="1"/>
  <c r="X751" i="6"/>
  <c r="X1003" i="6" s="1"/>
  <c r="L751" i="6"/>
  <c r="L1003" i="6" s="1"/>
  <c r="W751" i="6"/>
  <c r="W1003" i="6" s="1"/>
  <c r="K751" i="6"/>
  <c r="K1003" i="6" s="1"/>
  <c r="V751" i="6"/>
  <c r="V1003" i="6" s="1"/>
  <c r="J751" i="6"/>
  <c r="J1003" i="6" s="1"/>
  <c r="U751" i="6"/>
  <c r="U1003" i="6" s="1"/>
  <c r="I751" i="6"/>
  <c r="I1003" i="6" s="1"/>
  <c r="T751" i="6"/>
  <c r="T1003" i="6" s="1"/>
  <c r="E751" i="6"/>
  <c r="E1003" i="6" s="1"/>
  <c r="S751" i="6"/>
  <c r="S1003" i="6" s="1"/>
  <c r="R751" i="6"/>
  <c r="R1003" i="6" s="1"/>
  <c r="W476" i="6"/>
  <c r="K476" i="6"/>
  <c r="V476" i="6"/>
  <c r="J476" i="6"/>
  <c r="U476" i="6"/>
  <c r="I476" i="6"/>
  <c r="R476" i="6"/>
  <c r="Q476" i="6"/>
  <c r="P476" i="6"/>
  <c r="O476" i="6"/>
  <c r="X476" i="6"/>
  <c r="L476" i="6"/>
  <c r="U755" i="6"/>
  <c r="U1007" i="6" s="1"/>
  <c r="I755" i="6"/>
  <c r="I1007" i="6" s="1"/>
  <c r="E755" i="6"/>
  <c r="E1007" i="6" s="1"/>
  <c r="S755" i="6"/>
  <c r="S1007" i="6" s="1"/>
  <c r="R755" i="6"/>
  <c r="R1007" i="6" s="1"/>
  <c r="Q755" i="6"/>
  <c r="Q1007" i="6" s="1"/>
  <c r="P755" i="6"/>
  <c r="P1007" i="6" s="1"/>
  <c r="O755" i="6"/>
  <c r="O1007" i="6" s="1"/>
  <c r="X755" i="6"/>
  <c r="X1007" i="6" s="1"/>
  <c r="L755" i="6"/>
  <c r="L1007" i="6" s="1"/>
  <c r="W755" i="6"/>
  <c r="W1007" i="6" s="1"/>
  <c r="K755" i="6"/>
  <c r="K1007" i="6" s="1"/>
  <c r="V755" i="6"/>
  <c r="V1007" i="6" s="1"/>
  <c r="J755" i="6"/>
  <c r="J1007" i="6" s="1"/>
  <c r="O480" i="6"/>
  <c r="N480" i="6"/>
  <c r="N739" i="6" s="1"/>
  <c r="N991" i="6" s="1"/>
  <c r="M480" i="6"/>
  <c r="V480" i="6"/>
  <c r="J480" i="6"/>
  <c r="U480" i="6"/>
  <c r="I480" i="6"/>
  <c r="T480" i="6"/>
  <c r="T755" i="6" s="1"/>
  <c r="T1007" i="6" s="1"/>
  <c r="E480" i="6"/>
  <c r="S480" i="6"/>
  <c r="Q480" i="6"/>
  <c r="P480" i="6"/>
  <c r="M759" i="6"/>
  <c r="M1011" i="6" s="1"/>
  <c r="X759" i="6"/>
  <c r="X1011" i="6" s="1"/>
  <c r="L759" i="6"/>
  <c r="L1011" i="6" s="1"/>
  <c r="W759" i="6"/>
  <c r="W1011" i="6" s="1"/>
  <c r="K759" i="6"/>
  <c r="K1011" i="6" s="1"/>
  <c r="V759" i="6"/>
  <c r="V1011" i="6" s="1"/>
  <c r="J759" i="6"/>
  <c r="J1011" i="6" s="1"/>
  <c r="U759" i="6"/>
  <c r="U1011" i="6" s="1"/>
  <c r="I759" i="6"/>
  <c r="I1011" i="6" s="1"/>
  <c r="T759" i="6"/>
  <c r="T1011" i="6" s="1"/>
  <c r="E759" i="6"/>
  <c r="E1011" i="6" s="1"/>
  <c r="S759" i="6"/>
  <c r="S1011" i="6" s="1"/>
  <c r="R759" i="6"/>
  <c r="R1011" i="6" s="1"/>
  <c r="Q759" i="6"/>
  <c r="Q1011" i="6" s="1"/>
  <c r="P759" i="6"/>
  <c r="P1011" i="6" s="1"/>
  <c r="O759" i="6"/>
  <c r="O1011" i="6" s="1"/>
  <c r="N759" i="6"/>
  <c r="N1011" i="6" s="1"/>
  <c r="S484" i="6"/>
  <c r="R484" i="6"/>
  <c r="Q484" i="6"/>
  <c r="O484" i="6"/>
  <c r="N484" i="6"/>
  <c r="M484" i="6"/>
  <c r="X484" i="6"/>
  <c r="L484" i="6"/>
  <c r="W484" i="6"/>
  <c r="K484" i="6"/>
  <c r="U484" i="6"/>
  <c r="I484" i="6"/>
  <c r="T484" i="6"/>
  <c r="E484" i="6"/>
  <c r="Q763" i="6"/>
  <c r="Q1015" i="6" s="1"/>
  <c r="P763" i="6"/>
  <c r="P1015" i="6" s="1"/>
  <c r="O763" i="6"/>
  <c r="O1015" i="6" s="1"/>
  <c r="N763" i="6"/>
  <c r="N1015" i="6" s="1"/>
  <c r="X763" i="6"/>
  <c r="X1015" i="6" s="1"/>
  <c r="W763" i="6"/>
  <c r="W1015" i="6" s="1"/>
  <c r="K763" i="6"/>
  <c r="K1015" i="6" s="1"/>
  <c r="V763" i="6"/>
  <c r="V1015" i="6" s="1"/>
  <c r="J763" i="6"/>
  <c r="J1015" i="6" s="1"/>
  <c r="U763" i="6"/>
  <c r="U1015" i="6" s="1"/>
  <c r="I763" i="6"/>
  <c r="I1015" i="6" s="1"/>
  <c r="T763" i="6"/>
  <c r="T1015" i="6" s="1"/>
  <c r="E763" i="6"/>
  <c r="E1015" i="6" s="1"/>
  <c r="S763" i="6"/>
  <c r="S1015" i="6" s="1"/>
  <c r="R763" i="6"/>
  <c r="R1015" i="6" s="1"/>
  <c r="W488" i="6"/>
  <c r="K488" i="6"/>
  <c r="V488" i="6"/>
  <c r="J488" i="6"/>
  <c r="U488" i="6"/>
  <c r="I488" i="6"/>
  <c r="S488" i="6"/>
  <c r="R488" i="6"/>
  <c r="Q488" i="6"/>
  <c r="P488" i="6"/>
  <c r="O488" i="6"/>
  <c r="M488" i="6"/>
  <c r="M763" i="6" s="1"/>
  <c r="M1015" i="6" s="1"/>
  <c r="X488" i="6"/>
  <c r="L488" i="6"/>
  <c r="L763" i="6" s="1"/>
  <c r="L1015" i="6" s="1"/>
  <c r="X767" i="6"/>
  <c r="X1019" i="6" s="1"/>
  <c r="U767" i="6"/>
  <c r="U1019" i="6" s="1"/>
  <c r="I767" i="6"/>
  <c r="I1019" i="6" s="1"/>
  <c r="T767" i="6"/>
  <c r="T1019" i="6" s="1"/>
  <c r="E767" i="6"/>
  <c r="E1019" i="6" s="1"/>
  <c r="S767" i="6"/>
  <c r="S1019" i="6" s="1"/>
  <c r="R767" i="6"/>
  <c r="R1019" i="6" s="1"/>
  <c r="Q767" i="6"/>
  <c r="Q1019" i="6" s="1"/>
  <c r="P767" i="6"/>
  <c r="P1019" i="6" s="1"/>
  <c r="O767" i="6"/>
  <c r="O1019" i="6" s="1"/>
  <c r="N767" i="6"/>
  <c r="N1019" i="6" s="1"/>
  <c r="M767" i="6"/>
  <c r="M1019" i="6" s="1"/>
  <c r="W767" i="6"/>
  <c r="W1019" i="6" s="1"/>
  <c r="K767" i="6"/>
  <c r="K1019" i="6" s="1"/>
  <c r="V767" i="6"/>
  <c r="V1019" i="6" s="1"/>
  <c r="J767" i="6"/>
  <c r="J1019" i="6" s="1"/>
  <c r="O492" i="6"/>
  <c r="N492" i="6"/>
  <c r="M492" i="6"/>
  <c r="X492" i="6"/>
  <c r="L492" i="6"/>
  <c r="L767" i="6" s="1"/>
  <c r="L1019" i="6" s="1"/>
  <c r="W492" i="6"/>
  <c r="K492" i="6"/>
  <c r="V492" i="6"/>
  <c r="J492" i="6"/>
  <c r="U492" i="6"/>
  <c r="I492" i="6"/>
  <c r="T492" i="6"/>
  <c r="E492" i="6"/>
  <c r="S492" i="6"/>
  <c r="R492" i="6"/>
  <c r="Q492" i="6"/>
  <c r="P492" i="6"/>
  <c r="P771" i="6"/>
  <c r="P1023" i="6" s="1"/>
  <c r="V771" i="6"/>
  <c r="V1023" i="6" s="1"/>
  <c r="J771" i="6"/>
  <c r="J1023" i="6" s="1"/>
  <c r="K771" i="6"/>
  <c r="K1023" i="6" s="1"/>
  <c r="X771" i="6"/>
  <c r="X1023" i="6" s="1"/>
  <c r="I771" i="6"/>
  <c r="I1023" i="6" s="1"/>
  <c r="W771" i="6"/>
  <c r="W1023" i="6" s="1"/>
  <c r="E771" i="6"/>
  <c r="E1023" i="6" s="1"/>
  <c r="U771" i="6"/>
  <c r="U1023" i="6" s="1"/>
  <c r="T771" i="6"/>
  <c r="T1023" i="6" s="1"/>
  <c r="S771" i="6"/>
  <c r="S1023" i="6" s="1"/>
  <c r="R771" i="6"/>
  <c r="R1023" i="6" s="1"/>
  <c r="Q771" i="6"/>
  <c r="Q1023" i="6" s="1"/>
  <c r="O771" i="6"/>
  <c r="O1023" i="6" s="1"/>
  <c r="N771" i="6"/>
  <c r="N1023" i="6" s="1"/>
  <c r="M771" i="6"/>
  <c r="M1023" i="6" s="1"/>
  <c r="L771" i="6"/>
  <c r="L1023" i="6" s="1"/>
  <c r="S496" i="6"/>
  <c r="R496" i="6"/>
  <c r="Q496" i="6"/>
  <c r="P496" i="6"/>
  <c r="O496" i="6"/>
  <c r="N496" i="6"/>
  <c r="M496" i="6"/>
  <c r="X496" i="6"/>
  <c r="L496" i="6"/>
  <c r="W496" i="6"/>
  <c r="K496" i="6"/>
  <c r="V496" i="6"/>
  <c r="J496" i="6"/>
  <c r="U496" i="6"/>
  <c r="I496" i="6"/>
  <c r="T496" i="6"/>
  <c r="E496" i="6"/>
  <c r="T775" i="6"/>
  <c r="T1027" i="6" s="1"/>
  <c r="E775" i="6"/>
  <c r="E1027" i="6" s="1"/>
  <c r="N775" i="6"/>
  <c r="N1027" i="6" s="1"/>
  <c r="O775" i="6"/>
  <c r="O1027" i="6" s="1"/>
  <c r="M775" i="6"/>
  <c r="M1027" i="6" s="1"/>
  <c r="L775" i="6"/>
  <c r="L1027" i="6" s="1"/>
  <c r="K775" i="6"/>
  <c r="K1027" i="6" s="1"/>
  <c r="X775" i="6"/>
  <c r="X1027" i="6" s="1"/>
  <c r="J775" i="6"/>
  <c r="J1027" i="6" s="1"/>
  <c r="W775" i="6"/>
  <c r="W1027" i="6" s="1"/>
  <c r="I775" i="6"/>
  <c r="I1027" i="6" s="1"/>
  <c r="V775" i="6"/>
  <c r="V1027" i="6" s="1"/>
  <c r="U775" i="6"/>
  <c r="U1027" i="6" s="1"/>
  <c r="S775" i="6"/>
  <c r="S1027" i="6" s="1"/>
  <c r="R775" i="6"/>
  <c r="R1027" i="6" s="1"/>
  <c r="Q775" i="6"/>
  <c r="Q1027" i="6" s="1"/>
  <c r="P775" i="6"/>
  <c r="P1027" i="6" s="1"/>
  <c r="W500" i="6"/>
  <c r="K500" i="6"/>
  <c r="V500" i="6"/>
  <c r="J500" i="6"/>
  <c r="U500" i="6"/>
  <c r="I500" i="6"/>
  <c r="T500" i="6"/>
  <c r="E500" i="6"/>
  <c r="S500" i="6"/>
  <c r="R500" i="6"/>
  <c r="Q500" i="6"/>
  <c r="P500" i="6"/>
  <c r="O500" i="6"/>
  <c r="N500" i="6"/>
  <c r="M500" i="6"/>
  <c r="X500" i="6"/>
  <c r="L500" i="6"/>
  <c r="E256" i="6"/>
  <c r="T256" i="6"/>
  <c r="T683" i="6" s="1"/>
  <c r="T935" i="6" s="1"/>
  <c r="J258" i="6"/>
  <c r="J597" i="6" s="1"/>
  <c r="J849" i="6" s="1"/>
  <c r="V258" i="6"/>
  <c r="V597" i="6" s="1"/>
  <c r="V849" i="6" s="1"/>
  <c r="L260" i="6"/>
  <c r="L729" i="6" s="1"/>
  <c r="L981" i="6" s="1"/>
  <c r="X260" i="6"/>
  <c r="X627" i="6" s="1"/>
  <c r="X879" i="6" s="1"/>
  <c r="N262" i="6"/>
  <c r="N595" i="6" s="1"/>
  <c r="N847" i="6" s="1"/>
  <c r="P264" i="6"/>
  <c r="R266" i="6"/>
  <c r="E268" i="6"/>
  <c r="T268" i="6"/>
  <c r="T684" i="6" s="1"/>
  <c r="T936" i="6" s="1"/>
  <c r="J270" i="6"/>
  <c r="V270" i="6"/>
  <c r="L272" i="6"/>
  <c r="X272" i="6"/>
  <c r="N274" i="6"/>
  <c r="N707" i="6" s="1"/>
  <c r="N959" i="6" s="1"/>
  <c r="P276" i="6"/>
  <c r="R278" i="6"/>
  <c r="E280" i="6"/>
  <c r="T280" i="6"/>
  <c r="T555" i="6" s="1"/>
  <c r="T807" i="6" s="1"/>
  <c r="J282" i="6"/>
  <c r="V282" i="6"/>
  <c r="L284" i="6"/>
  <c r="L699" i="6" s="1"/>
  <c r="L951" i="6" s="1"/>
  <c r="X284" i="6"/>
  <c r="X555" i="6" s="1"/>
  <c r="X807" i="6" s="1"/>
  <c r="N286" i="6"/>
  <c r="N663" i="6" s="1"/>
  <c r="N915" i="6" s="1"/>
  <c r="P288" i="6"/>
  <c r="R290" i="6"/>
  <c r="E292" i="6"/>
  <c r="T292" i="6"/>
  <c r="T567" i="6" s="1"/>
  <c r="T819" i="6" s="1"/>
  <c r="J294" i="6"/>
  <c r="V294" i="6"/>
  <c r="L296" i="6"/>
  <c r="X296" i="6"/>
  <c r="N298" i="6"/>
  <c r="N555" i="6" s="1"/>
  <c r="N807" i="6" s="1"/>
  <c r="P300" i="6"/>
  <c r="P660" i="6" s="1"/>
  <c r="P912" i="6" s="1"/>
  <c r="R302" i="6"/>
  <c r="E304" i="6"/>
  <c r="T304" i="6"/>
  <c r="T564" i="6" s="1"/>
  <c r="T816" i="6" s="1"/>
  <c r="J306" i="6"/>
  <c r="V306" i="6"/>
  <c r="L308" i="6"/>
  <c r="X308" i="6"/>
  <c r="N310" i="6"/>
  <c r="P312" i="6"/>
  <c r="R314" i="6"/>
  <c r="E316" i="6"/>
  <c r="T316" i="6"/>
  <c r="J318" i="6"/>
  <c r="V318" i="6"/>
  <c r="L320" i="6"/>
  <c r="L753" i="6" s="1"/>
  <c r="L1005" i="6" s="1"/>
  <c r="X320" i="6"/>
  <c r="N322" i="6"/>
  <c r="N597" i="6" s="1"/>
  <c r="N849" i="6" s="1"/>
  <c r="P324" i="6"/>
  <c r="R326" i="6"/>
  <c r="E328" i="6"/>
  <c r="T328" i="6"/>
  <c r="J330" i="6"/>
  <c r="V330" i="6"/>
  <c r="V555" i="6" s="1"/>
  <c r="V807" i="6" s="1"/>
  <c r="L332" i="6"/>
  <c r="X332" i="6"/>
  <c r="N334" i="6"/>
  <c r="T336" i="6"/>
  <c r="O338" i="6"/>
  <c r="O745" i="6" s="1"/>
  <c r="O997" i="6" s="1"/>
  <c r="J340" i="6"/>
  <c r="X340" i="6"/>
  <c r="S342" i="6"/>
  <c r="S691" i="6" s="1"/>
  <c r="S943" i="6" s="1"/>
  <c r="N344" i="6"/>
  <c r="I346" i="6"/>
  <c r="W346" i="6"/>
  <c r="R348" i="6"/>
  <c r="M350" i="6"/>
  <c r="V352" i="6"/>
  <c r="Q354" i="6"/>
  <c r="K356" i="6"/>
  <c r="U358" i="6"/>
  <c r="O360" i="6"/>
  <c r="J362" i="6"/>
  <c r="S364" i="6"/>
  <c r="N366" i="6"/>
  <c r="I368" i="6"/>
  <c r="W368" i="6"/>
  <c r="R370" i="6"/>
  <c r="M372" i="6"/>
  <c r="E374" i="6"/>
  <c r="V374" i="6"/>
  <c r="V739" i="6" s="1"/>
  <c r="V991" i="6" s="1"/>
  <c r="Q376" i="6"/>
  <c r="L378" i="6"/>
  <c r="L739" i="6" s="1"/>
  <c r="L991" i="6" s="1"/>
  <c r="U380" i="6"/>
  <c r="P382" i="6"/>
  <c r="K384" i="6"/>
  <c r="T386" i="6"/>
  <c r="O388" i="6"/>
  <c r="I390" i="6"/>
  <c r="X390" i="6"/>
  <c r="S392" i="6"/>
  <c r="M394" i="6"/>
  <c r="E396" i="6"/>
  <c r="W396" i="6"/>
  <c r="Q398" i="6"/>
  <c r="L400" i="6"/>
  <c r="U402" i="6"/>
  <c r="P404" i="6"/>
  <c r="K406" i="6"/>
  <c r="T408" i="6"/>
  <c r="O410" i="6"/>
  <c r="J412" i="6"/>
  <c r="X412" i="6"/>
  <c r="S414" i="6"/>
  <c r="S416" i="6"/>
  <c r="U418" i="6"/>
  <c r="W420" i="6"/>
  <c r="I424" i="6"/>
  <c r="K426" i="6"/>
  <c r="M428" i="6"/>
  <c r="O430" i="6"/>
  <c r="Q432" i="6"/>
  <c r="S434" i="6"/>
  <c r="U436" i="6"/>
  <c r="W438" i="6"/>
  <c r="I442" i="6"/>
  <c r="K444" i="6"/>
  <c r="M446" i="6"/>
  <c r="O448" i="6"/>
  <c r="Q450" i="6"/>
  <c r="S452" i="6"/>
  <c r="U454" i="6"/>
  <c r="W456" i="6"/>
  <c r="I460" i="6"/>
  <c r="K462" i="6"/>
  <c r="M464" i="6"/>
  <c r="M755" i="6" s="1"/>
  <c r="M1007" i="6" s="1"/>
  <c r="X466" i="6"/>
  <c r="N468" i="6"/>
  <c r="U472" i="6"/>
  <c r="Q474" i="6"/>
  <c r="N476" i="6"/>
  <c r="P478" i="6"/>
  <c r="X480" i="6"/>
  <c r="J484" i="6"/>
  <c r="N488" i="6"/>
  <c r="I256" i="6"/>
  <c r="U256" i="6"/>
  <c r="U632" i="6" s="1"/>
  <c r="U884" i="6" s="1"/>
  <c r="K258" i="6"/>
  <c r="W258" i="6"/>
  <c r="W597" i="6" s="1"/>
  <c r="W849" i="6" s="1"/>
  <c r="M260" i="6"/>
  <c r="M723" i="6" s="1"/>
  <c r="M975" i="6" s="1"/>
  <c r="O262" i="6"/>
  <c r="O619" i="6" s="1"/>
  <c r="O871" i="6" s="1"/>
  <c r="Q264" i="6"/>
  <c r="S266" i="6"/>
  <c r="S619" i="6" s="1"/>
  <c r="S871" i="6" s="1"/>
  <c r="I268" i="6"/>
  <c r="U268" i="6"/>
  <c r="K270" i="6"/>
  <c r="W270" i="6"/>
  <c r="M272" i="6"/>
  <c r="M683" i="6" s="1"/>
  <c r="M935" i="6" s="1"/>
  <c r="O274" i="6"/>
  <c r="O588" i="6" s="1"/>
  <c r="O840" i="6" s="1"/>
  <c r="Q276" i="6"/>
  <c r="S278" i="6"/>
  <c r="I280" i="6"/>
  <c r="U280" i="6"/>
  <c r="U555" i="6" s="1"/>
  <c r="U807" i="6" s="1"/>
  <c r="K282" i="6"/>
  <c r="W282" i="6"/>
  <c r="W627" i="6" s="1"/>
  <c r="W879" i="6" s="1"/>
  <c r="M284" i="6"/>
  <c r="M539" i="6" s="1"/>
  <c r="M791" i="6" s="1"/>
  <c r="O286" i="6"/>
  <c r="O749" i="6" s="1"/>
  <c r="O1001" i="6" s="1"/>
  <c r="Q288" i="6"/>
  <c r="S290" i="6"/>
  <c r="I292" i="6"/>
  <c r="U292" i="6"/>
  <c r="K294" i="6"/>
  <c r="W294" i="6"/>
  <c r="M296" i="6"/>
  <c r="O298" i="6"/>
  <c r="O539" i="6" s="1"/>
  <c r="O791" i="6" s="1"/>
  <c r="Q300" i="6"/>
  <c r="Q574" i="6" s="1"/>
  <c r="Q826" i="6" s="1"/>
  <c r="S302" i="6"/>
  <c r="I304" i="6"/>
  <c r="U304" i="6"/>
  <c r="K306" i="6"/>
  <c r="W306" i="6"/>
  <c r="M308" i="6"/>
  <c r="O310" i="6"/>
  <c r="Q312" i="6"/>
  <c r="S314" i="6"/>
  <c r="S588" i="6" s="1"/>
  <c r="S840" i="6" s="1"/>
  <c r="I316" i="6"/>
  <c r="U316" i="6"/>
  <c r="K318" i="6"/>
  <c r="W318" i="6"/>
  <c r="M320" i="6"/>
  <c r="O322" i="6"/>
  <c r="Q324" i="6"/>
  <c r="S326" i="6"/>
  <c r="S693" i="6" s="1"/>
  <c r="S945" i="6" s="1"/>
  <c r="I328" i="6"/>
  <c r="U328" i="6"/>
  <c r="K330" i="6"/>
  <c r="W330" i="6"/>
  <c r="M332" i="6"/>
  <c r="O334" i="6"/>
  <c r="U336" i="6"/>
  <c r="P338" i="6"/>
  <c r="K340" i="6"/>
  <c r="T342" i="6"/>
  <c r="T691" i="6" s="1"/>
  <c r="T943" i="6" s="1"/>
  <c r="O344" i="6"/>
  <c r="J346" i="6"/>
  <c r="X346" i="6"/>
  <c r="S348" i="6"/>
  <c r="N350" i="6"/>
  <c r="I352" i="6"/>
  <c r="W352" i="6"/>
  <c r="R354" i="6"/>
  <c r="M356" i="6"/>
  <c r="V358" i="6"/>
  <c r="Q360" i="6"/>
  <c r="K362" i="6"/>
  <c r="U364" i="6"/>
  <c r="O366" i="6"/>
  <c r="J368" i="6"/>
  <c r="S370" i="6"/>
  <c r="N372" i="6"/>
  <c r="I374" i="6"/>
  <c r="W374" i="6"/>
  <c r="R376" i="6"/>
  <c r="M378" i="6"/>
  <c r="M745" i="6" s="1"/>
  <c r="M997" i="6" s="1"/>
  <c r="E380" i="6"/>
  <c r="V380" i="6"/>
  <c r="Q382" i="6"/>
  <c r="L384" i="6"/>
  <c r="U386" i="6"/>
  <c r="P388" i="6"/>
  <c r="P749" i="6" s="1"/>
  <c r="P1001" i="6" s="1"/>
  <c r="K390" i="6"/>
  <c r="T392" i="6"/>
  <c r="O394" i="6"/>
  <c r="I396" i="6"/>
  <c r="X396" i="6"/>
  <c r="S398" i="6"/>
  <c r="M400" i="6"/>
  <c r="E402" i="6"/>
  <c r="W402" i="6"/>
  <c r="Q404" i="6"/>
  <c r="L406" i="6"/>
  <c r="U408" i="6"/>
  <c r="P410" i="6"/>
  <c r="K412" i="6"/>
  <c r="T414" i="6"/>
  <c r="T416" i="6"/>
  <c r="V418" i="6"/>
  <c r="X420" i="6"/>
  <c r="E422" i="6"/>
  <c r="J424" i="6"/>
  <c r="L426" i="6"/>
  <c r="N428" i="6"/>
  <c r="P430" i="6"/>
  <c r="R432" i="6"/>
  <c r="T434" i="6"/>
  <c r="V436" i="6"/>
  <c r="X438" i="6"/>
  <c r="E440" i="6"/>
  <c r="J442" i="6"/>
  <c r="L444" i="6"/>
  <c r="N446" i="6"/>
  <c r="P448" i="6"/>
  <c r="R450" i="6"/>
  <c r="T452" i="6"/>
  <c r="T619" i="6" s="1"/>
  <c r="T871" i="6" s="1"/>
  <c r="V454" i="6"/>
  <c r="X456" i="6"/>
  <c r="E458" i="6"/>
  <c r="J460" i="6"/>
  <c r="L462" i="6"/>
  <c r="N464" i="6"/>
  <c r="N755" i="6" s="1"/>
  <c r="N1007" i="6" s="1"/>
  <c r="Q468" i="6"/>
  <c r="V472" i="6"/>
  <c r="R474" i="6"/>
  <c r="S476" i="6"/>
  <c r="U478" i="6"/>
  <c r="P484" i="6"/>
  <c r="T488" i="6"/>
  <c r="T743" i="6" s="1"/>
  <c r="T995" i="6" s="1"/>
  <c r="AG1146" i="6"/>
  <c r="AG1177" i="6"/>
  <c r="AF1177" i="6"/>
  <c r="AG1223" i="6"/>
  <c r="AF1223" i="6"/>
  <c r="AF1226" i="6"/>
  <c r="AG1226" i="6"/>
  <c r="AG1231" i="6"/>
  <c r="AF1231" i="6"/>
  <c r="AG1239" i="6"/>
  <c r="AF1239" i="6"/>
  <c r="AG1241" i="6"/>
  <c r="AF1241" i="6"/>
  <c r="AG1244" i="6"/>
  <c r="AF1244" i="6"/>
  <c r="M543" i="9"/>
  <c r="M795" i="9" s="1"/>
  <c r="X543" i="9"/>
  <c r="X795" i="9" s="1"/>
  <c r="L543" i="9"/>
  <c r="L795" i="9" s="1"/>
  <c r="W543" i="9"/>
  <c r="W795" i="9" s="1"/>
  <c r="K543" i="9"/>
  <c r="K795" i="9" s="1"/>
  <c r="V543" i="9"/>
  <c r="V795" i="9" s="1"/>
  <c r="J543" i="9"/>
  <c r="J795" i="9" s="1"/>
  <c r="U543" i="9"/>
  <c r="U795" i="9" s="1"/>
  <c r="I543" i="9"/>
  <c r="I795" i="9" s="1"/>
  <c r="T543" i="9"/>
  <c r="T795" i="9" s="1"/>
  <c r="E543" i="9"/>
  <c r="E795" i="9" s="1"/>
  <c r="S543" i="9"/>
  <c r="S795" i="9" s="1"/>
  <c r="R543" i="9"/>
  <c r="R795" i="9" s="1"/>
  <c r="Q543" i="9"/>
  <c r="Q795" i="9" s="1"/>
  <c r="P543" i="9"/>
  <c r="P795" i="9" s="1"/>
  <c r="O543" i="9"/>
  <c r="O795" i="9" s="1"/>
  <c r="R268" i="9"/>
  <c r="Q268" i="9"/>
  <c r="P268" i="9"/>
  <c r="O268" i="9"/>
  <c r="N543" i="9"/>
  <c r="N795" i="9" s="1"/>
  <c r="N268" i="9"/>
  <c r="M268" i="9"/>
  <c r="V268" i="9"/>
  <c r="J268" i="9"/>
  <c r="U268" i="9"/>
  <c r="I268" i="9"/>
  <c r="E268" i="9"/>
  <c r="X268" i="9"/>
  <c r="W268" i="9"/>
  <c r="T268" i="9"/>
  <c r="T659" i="9" s="1"/>
  <c r="T911" i="9" s="1"/>
  <c r="S268" i="9"/>
  <c r="L268" i="9"/>
  <c r="K268" i="9"/>
  <c r="M567" i="9"/>
  <c r="M819" i="9" s="1"/>
  <c r="X567" i="9"/>
  <c r="X819" i="9" s="1"/>
  <c r="L567" i="9"/>
  <c r="L819" i="9" s="1"/>
  <c r="W567" i="9"/>
  <c r="W819" i="9" s="1"/>
  <c r="K567" i="9"/>
  <c r="K819" i="9" s="1"/>
  <c r="V567" i="9"/>
  <c r="V819" i="9" s="1"/>
  <c r="J567" i="9"/>
  <c r="J819" i="9" s="1"/>
  <c r="U567" i="9"/>
  <c r="U819" i="9" s="1"/>
  <c r="I567" i="9"/>
  <c r="I819" i="9" s="1"/>
  <c r="E567" i="9"/>
  <c r="E819" i="9" s="1"/>
  <c r="R567" i="9"/>
  <c r="R819" i="9" s="1"/>
  <c r="Q567" i="9"/>
  <c r="Q819" i="9" s="1"/>
  <c r="P567" i="9"/>
  <c r="P819" i="9" s="1"/>
  <c r="O567" i="9"/>
  <c r="O819" i="9" s="1"/>
  <c r="R292" i="9"/>
  <c r="Q292" i="9"/>
  <c r="P292" i="9"/>
  <c r="O292" i="9"/>
  <c r="N292" i="9"/>
  <c r="M292" i="9"/>
  <c r="X292" i="9"/>
  <c r="L292" i="9"/>
  <c r="V292" i="9"/>
  <c r="J292" i="9"/>
  <c r="U292" i="9"/>
  <c r="I292" i="9"/>
  <c r="W292" i="9"/>
  <c r="T292" i="9"/>
  <c r="S292" i="9"/>
  <c r="K292" i="9"/>
  <c r="E292" i="9"/>
  <c r="M591" i="9"/>
  <c r="M843" i="9" s="1"/>
  <c r="X591" i="9"/>
  <c r="X843" i="9" s="1"/>
  <c r="L591" i="9"/>
  <c r="L843" i="9" s="1"/>
  <c r="W591" i="9"/>
  <c r="W843" i="9" s="1"/>
  <c r="K591" i="9"/>
  <c r="K843" i="9" s="1"/>
  <c r="V591" i="9"/>
  <c r="V843" i="9" s="1"/>
  <c r="J591" i="9"/>
  <c r="J843" i="9" s="1"/>
  <c r="U591" i="9"/>
  <c r="U843" i="9" s="1"/>
  <c r="I591" i="9"/>
  <c r="I843" i="9" s="1"/>
  <c r="T591" i="9"/>
  <c r="T843" i="9" s="1"/>
  <c r="E591" i="9"/>
  <c r="E843" i="9" s="1"/>
  <c r="S591" i="9"/>
  <c r="S843" i="9" s="1"/>
  <c r="R591" i="9"/>
  <c r="R843" i="9" s="1"/>
  <c r="Q591" i="9"/>
  <c r="Q843" i="9" s="1"/>
  <c r="P591" i="9"/>
  <c r="P843" i="9" s="1"/>
  <c r="O591" i="9"/>
  <c r="O843" i="9" s="1"/>
  <c r="R316" i="9"/>
  <c r="Q316" i="9"/>
  <c r="P316" i="9"/>
  <c r="O316" i="9"/>
  <c r="N316" i="9"/>
  <c r="M316" i="9"/>
  <c r="X316" i="9"/>
  <c r="L316" i="9"/>
  <c r="W316" i="9"/>
  <c r="K316" i="9"/>
  <c r="N591" i="9"/>
  <c r="N843" i="9" s="1"/>
  <c r="V316" i="9"/>
  <c r="J316" i="9"/>
  <c r="U316" i="9"/>
  <c r="I316" i="9"/>
  <c r="T316" i="9"/>
  <c r="S316" i="9"/>
  <c r="E316" i="9"/>
  <c r="AB1148" i="6"/>
  <c r="Z1149" i="6"/>
  <c r="AF1154" i="6"/>
  <c r="AG1154" i="6"/>
  <c r="AG1159" i="6"/>
  <c r="AF1159" i="6"/>
  <c r="AG1169" i="6"/>
  <c r="AF1169" i="6"/>
  <c r="AG1187" i="6"/>
  <c r="AF1187" i="6"/>
  <c r="AF1190" i="6"/>
  <c r="AG1190" i="6"/>
  <c r="AG1195" i="6"/>
  <c r="AF1195" i="6"/>
  <c r="AG1205" i="6"/>
  <c r="AF1205" i="6"/>
  <c r="AG1228" i="6"/>
  <c r="AF1228" i="6"/>
  <c r="AG1234" i="6"/>
  <c r="AF1234" i="6"/>
  <c r="AG1237" i="6"/>
  <c r="AF1237" i="6"/>
  <c r="W553" i="9"/>
  <c r="W805" i="9" s="1"/>
  <c r="K553" i="9"/>
  <c r="K805" i="9" s="1"/>
  <c r="V553" i="9"/>
  <c r="V805" i="9" s="1"/>
  <c r="J553" i="9"/>
  <c r="J805" i="9" s="1"/>
  <c r="U553" i="9"/>
  <c r="U805" i="9" s="1"/>
  <c r="I553" i="9"/>
  <c r="I805" i="9" s="1"/>
  <c r="T553" i="9"/>
  <c r="T805" i="9" s="1"/>
  <c r="E553" i="9"/>
  <c r="E805" i="9" s="1"/>
  <c r="S553" i="9"/>
  <c r="S805" i="9" s="1"/>
  <c r="R553" i="9"/>
  <c r="R805" i="9" s="1"/>
  <c r="Q553" i="9"/>
  <c r="Q805" i="9" s="1"/>
  <c r="P553" i="9"/>
  <c r="P805" i="9" s="1"/>
  <c r="O553" i="9"/>
  <c r="O805" i="9" s="1"/>
  <c r="M553" i="9"/>
  <c r="M805" i="9" s="1"/>
  <c r="P278" i="9"/>
  <c r="X553" i="9"/>
  <c r="X805" i="9" s="1"/>
  <c r="O278" i="9"/>
  <c r="L553" i="9"/>
  <c r="L805" i="9" s="1"/>
  <c r="N278" i="9"/>
  <c r="M278" i="9"/>
  <c r="X278" i="9"/>
  <c r="L278" i="9"/>
  <c r="W278" i="9"/>
  <c r="K278" i="9"/>
  <c r="T278" i="9"/>
  <c r="E278" i="9"/>
  <c r="S278" i="9"/>
  <c r="R278" i="9"/>
  <c r="Q278" i="9"/>
  <c r="J278" i="9"/>
  <c r="I278" i="9"/>
  <c r="V278" i="9"/>
  <c r="U278" i="9"/>
  <c r="W577" i="9"/>
  <c r="W829" i="9" s="1"/>
  <c r="K577" i="9"/>
  <c r="K829" i="9" s="1"/>
  <c r="V577" i="9"/>
  <c r="V829" i="9" s="1"/>
  <c r="J577" i="9"/>
  <c r="J829" i="9" s="1"/>
  <c r="U577" i="9"/>
  <c r="U829" i="9" s="1"/>
  <c r="I577" i="9"/>
  <c r="I829" i="9" s="1"/>
  <c r="T577" i="9"/>
  <c r="T829" i="9" s="1"/>
  <c r="E577" i="9"/>
  <c r="E829" i="9" s="1"/>
  <c r="S577" i="9"/>
  <c r="S829" i="9" s="1"/>
  <c r="R577" i="9"/>
  <c r="R829" i="9" s="1"/>
  <c r="Q577" i="9"/>
  <c r="Q829" i="9" s="1"/>
  <c r="P577" i="9"/>
  <c r="P829" i="9" s="1"/>
  <c r="O577" i="9"/>
  <c r="O829" i="9" s="1"/>
  <c r="N577" i="9"/>
  <c r="N829" i="9" s="1"/>
  <c r="M577" i="9"/>
  <c r="M829" i="9" s="1"/>
  <c r="P302" i="9"/>
  <c r="O302" i="9"/>
  <c r="N302" i="9"/>
  <c r="X577" i="9"/>
  <c r="X829" i="9" s="1"/>
  <c r="M302" i="9"/>
  <c r="L577" i="9"/>
  <c r="L829" i="9" s="1"/>
  <c r="X302" i="9"/>
  <c r="L302" i="9"/>
  <c r="W302" i="9"/>
  <c r="K302" i="9"/>
  <c r="V302" i="9"/>
  <c r="J302" i="9"/>
  <c r="U302" i="9"/>
  <c r="I302" i="9"/>
  <c r="T302" i="9"/>
  <c r="E302" i="9"/>
  <c r="S302" i="9"/>
  <c r="R302" i="9"/>
  <c r="Q302" i="9"/>
  <c r="AD1147" i="6"/>
  <c r="AG1156" i="6"/>
  <c r="AF1156" i="6"/>
  <c r="AG1167" i="6"/>
  <c r="AF1167" i="6"/>
  <c r="AG1172" i="6"/>
  <c r="AF1172" i="6"/>
  <c r="AG1192" i="6"/>
  <c r="AF1192" i="6"/>
  <c r="AG1200" i="6"/>
  <c r="AF1200" i="6"/>
  <c r="AG1203" i="6"/>
  <c r="AF1203" i="6"/>
  <c r="AG1208" i="6"/>
  <c r="AF1208" i="6"/>
  <c r="AG1210" i="6"/>
  <c r="AF1210" i="6"/>
  <c r="AG1221" i="6"/>
  <c r="AF1221" i="6"/>
  <c r="AG1247" i="6"/>
  <c r="AF1247" i="6"/>
  <c r="U539" i="9"/>
  <c r="U791" i="9" s="1"/>
  <c r="I539" i="9"/>
  <c r="I791" i="9" s="1"/>
  <c r="T539" i="9"/>
  <c r="T791" i="9" s="1"/>
  <c r="E539" i="9"/>
  <c r="E791" i="9" s="1"/>
  <c r="S539" i="9"/>
  <c r="S791" i="9" s="1"/>
  <c r="R539" i="9"/>
  <c r="R791" i="9" s="1"/>
  <c r="Q539" i="9"/>
  <c r="Q791" i="9" s="1"/>
  <c r="P539" i="9"/>
  <c r="P791" i="9" s="1"/>
  <c r="O539" i="9"/>
  <c r="O791" i="9" s="1"/>
  <c r="N539" i="9"/>
  <c r="N791" i="9" s="1"/>
  <c r="M539" i="9"/>
  <c r="M791" i="9" s="1"/>
  <c r="X539" i="9"/>
  <c r="X791" i="9" s="1"/>
  <c r="L539" i="9"/>
  <c r="L791" i="9" s="1"/>
  <c r="W539" i="9"/>
  <c r="W791" i="9" s="1"/>
  <c r="K539" i="9"/>
  <c r="K791" i="9" s="1"/>
  <c r="N264" i="9"/>
  <c r="M264" i="9"/>
  <c r="X264" i="9"/>
  <c r="L264" i="9"/>
  <c r="W264" i="9"/>
  <c r="K264" i="9"/>
  <c r="V264" i="9"/>
  <c r="J264" i="9"/>
  <c r="U264" i="9"/>
  <c r="I264" i="9"/>
  <c r="R264" i="9"/>
  <c r="V539" i="9"/>
  <c r="V791" i="9" s="1"/>
  <c r="Q264" i="9"/>
  <c r="J539" i="9"/>
  <c r="J791" i="9" s="1"/>
  <c r="T264" i="9"/>
  <c r="S264" i="9"/>
  <c r="P264" i="9"/>
  <c r="O264" i="9"/>
  <c r="E264" i="9"/>
  <c r="U563" i="9"/>
  <c r="U815" i="9" s="1"/>
  <c r="I563" i="9"/>
  <c r="I815" i="9" s="1"/>
  <c r="T563" i="9"/>
  <c r="T815" i="9" s="1"/>
  <c r="E563" i="9"/>
  <c r="E815" i="9" s="1"/>
  <c r="S563" i="9"/>
  <c r="S815" i="9" s="1"/>
  <c r="R563" i="9"/>
  <c r="R815" i="9" s="1"/>
  <c r="Q563" i="9"/>
  <c r="Q815" i="9" s="1"/>
  <c r="P563" i="9"/>
  <c r="P815" i="9" s="1"/>
  <c r="O563" i="9"/>
  <c r="O815" i="9" s="1"/>
  <c r="N563" i="9"/>
  <c r="N815" i="9" s="1"/>
  <c r="M563" i="9"/>
  <c r="M815" i="9" s="1"/>
  <c r="X563" i="9"/>
  <c r="X815" i="9" s="1"/>
  <c r="L563" i="9"/>
  <c r="L815" i="9" s="1"/>
  <c r="W563" i="9"/>
  <c r="W815" i="9" s="1"/>
  <c r="K563" i="9"/>
  <c r="K815" i="9" s="1"/>
  <c r="J563" i="9"/>
  <c r="J815" i="9" s="1"/>
  <c r="N288" i="9"/>
  <c r="M288" i="9"/>
  <c r="X288" i="9"/>
  <c r="L288" i="9"/>
  <c r="W288" i="9"/>
  <c r="K288" i="9"/>
  <c r="V288" i="9"/>
  <c r="J288" i="9"/>
  <c r="U288" i="9"/>
  <c r="I288" i="9"/>
  <c r="T288" i="9"/>
  <c r="E288" i="9"/>
  <c r="R288" i="9"/>
  <c r="Q288" i="9"/>
  <c r="V563" i="9"/>
  <c r="V815" i="9" s="1"/>
  <c r="P288" i="9"/>
  <c r="O288" i="9"/>
  <c r="S288" i="9"/>
  <c r="U587" i="9"/>
  <c r="U839" i="9" s="1"/>
  <c r="I587" i="9"/>
  <c r="I839" i="9" s="1"/>
  <c r="E587" i="9"/>
  <c r="E839" i="9" s="1"/>
  <c r="S587" i="9"/>
  <c r="S839" i="9" s="1"/>
  <c r="R587" i="9"/>
  <c r="R839" i="9" s="1"/>
  <c r="Q587" i="9"/>
  <c r="Q839" i="9" s="1"/>
  <c r="P587" i="9"/>
  <c r="P839" i="9" s="1"/>
  <c r="O587" i="9"/>
  <c r="O839" i="9" s="1"/>
  <c r="N587" i="9"/>
  <c r="N839" i="9" s="1"/>
  <c r="M587" i="9"/>
  <c r="M839" i="9" s="1"/>
  <c r="X587" i="9"/>
  <c r="X839" i="9" s="1"/>
  <c r="L587" i="9"/>
  <c r="L839" i="9" s="1"/>
  <c r="W587" i="9"/>
  <c r="W839" i="9" s="1"/>
  <c r="K587" i="9"/>
  <c r="K839" i="9" s="1"/>
  <c r="N312" i="9"/>
  <c r="V587" i="9"/>
  <c r="V839" i="9" s="1"/>
  <c r="M312" i="9"/>
  <c r="J587" i="9"/>
  <c r="J839" i="9" s="1"/>
  <c r="X312" i="9"/>
  <c r="L312" i="9"/>
  <c r="W312" i="9"/>
  <c r="K312" i="9"/>
  <c r="V312" i="9"/>
  <c r="J312" i="9"/>
  <c r="U312" i="9"/>
  <c r="I312" i="9"/>
  <c r="T312" i="9"/>
  <c r="E312" i="9"/>
  <c r="S312" i="9"/>
  <c r="R312" i="9"/>
  <c r="Q312" i="9"/>
  <c r="P312" i="9"/>
  <c r="O312" i="9"/>
  <c r="AF1147" i="6"/>
  <c r="AG1164" i="6"/>
  <c r="AF1164" i="6"/>
  <c r="AG1174" i="6"/>
  <c r="AF1174" i="6"/>
  <c r="AG1182" i="6"/>
  <c r="AF1182" i="6"/>
  <c r="AG1185" i="6"/>
  <c r="AF1185" i="6"/>
  <c r="AG1218" i="6"/>
  <c r="AF1218" i="6"/>
  <c r="S549" i="9"/>
  <c r="S801" i="9" s="1"/>
  <c r="R549" i="9"/>
  <c r="R801" i="9" s="1"/>
  <c r="Q549" i="9"/>
  <c r="Q801" i="9" s="1"/>
  <c r="P549" i="9"/>
  <c r="P801" i="9" s="1"/>
  <c r="O549" i="9"/>
  <c r="O801" i="9" s="1"/>
  <c r="N549" i="9"/>
  <c r="N801" i="9" s="1"/>
  <c r="X549" i="9"/>
  <c r="X801" i="9" s="1"/>
  <c r="W549" i="9"/>
  <c r="W801" i="9" s="1"/>
  <c r="K549" i="9"/>
  <c r="K801" i="9" s="1"/>
  <c r="V549" i="9"/>
  <c r="V801" i="9" s="1"/>
  <c r="J549" i="9"/>
  <c r="J801" i="9" s="1"/>
  <c r="U549" i="9"/>
  <c r="U801" i="9" s="1"/>
  <c r="I549" i="9"/>
  <c r="I801" i="9" s="1"/>
  <c r="X274" i="9"/>
  <c r="L274" i="9"/>
  <c r="W274" i="9"/>
  <c r="K274" i="9"/>
  <c r="V274" i="9"/>
  <c r="J274" i="9"/>
  <c r="U274" i="9"/>
  <c r="I274" i="9"/>
  <c r="T274" i="9"/>
  <c r="T707" i="9" s="1"/>
  <c r="T959" i="9" s="1"/>
  <c r="E274" i="9"/>
  <c r="S274" i="9"/>
  <c r="E549" i="9"/>
  <c r="E801" i="9" s="1"/>
  <c r="P274" i="9"/>
  <c r="O274" i="9"/>
  <c r="N274" i="9"/>
  <c r="M274" i="9"/>
  <c r="R274" i="9"/>
  <c r="Q274" i="9"/>
  <c r="S573" i="9"/>
  <c r="S825" i="9" s="1"/>
  <c r="R573" i="9"/>
  <c r="R825" i="9" s="1"/>
  <c r="Q573" i="9"/>
  <c r="Q825" i="9" s="1"/>
  <c r="P573" i="9"/>
  <c r="P825" i="9" s="1"/>
  <c r="O573" i="9"/>
  <c r="O825" i="9" s="1"/>
  <c r="N573" i="9"/>
  <c r="N825" i="9" s="1"/>
  <c r="M573" i="9"/>
  <c r="M825" i="9" s="1"/>
  <c r="X573" i="9"/>
  <c r="X825" i="9" s="1"/>
  <c r="L573" i="9"/>
  <c r="L825" i="9" s="1"/>
  <c r="W573" i="9"/>
  <c r="W825" i="9" s="1"/>
  <c r="K573" i="9"/>
  <c r="K825" i="9" s="1"/>
  <c r="V573" i="9"/>
  <c r="V825" i="9" s="1"/>
  <c r="J573" i="9"/>
  <c r="J825" i="9" s="1"/>
  <c r="U573" i="9"/>
  <c r="U825" i="9" s="1"/>
  <c r="I573" i="9"/>
  <c r="I825" i="9" s="1"/>
  <c r="X298" i="9"/>
  <c r="L298" i="9"/>
  <c r="L699" i="9" s="1"/>
  <c r="L951" i="9" s="1"/>
  <c r="W298" i="9"/>
  <c r="K298" i="9"/>
  <c r="V298" i="9"/>
  <c r="J298" i="9"/>
  <c r="U298" i="9"/>
  <c r="I298" i="9"/>
  <c r="T298" i="9"/>
  <c r="E298" i="9"/>
  <c r="S298" i="9"/>
  <c r="R298" i="9"/>
  <c r="Q298" i="9"/>
  <c r="P298" i="9"/>
  <c r="T573" i="9"/>
  <c r="T825" i="9" s="1"/>
  <c r="O298" i="9"/>
  <c r="E573" i="9"/>
  <c r="E825" i="9" s="1"/>
  <c r="N298" i="9"/>
  <c r="M298" i="9"/>
  <c r="AG1165" i="6"/>
  <c r="AF1165" i="6"/>
  <c r="AG1201" i="6"/>
  <c r="AF1201" i="6"/>
  <c r="AG1211" i="6"/>
  <c r="AF1211" i="6"/>
  <c r="AF1214" i="6"/>
  <c r="AG1214" i="6"/>
  <c r="AG1229" i="6"/>
  <c r="AF1229" i="6"/>
  <c r="AG1232" i="6"/>
  <c r="AF1232" i="6"/>
  <c r="AG1245" i="6"/>
  <c r="AF1245" i="6"/>
  <c r="Q535" i="9"/>
  <c r="Q787" i="9" s="1"/>
  <c r="P535" i="9"/>
  <c r="P787" i="9" s="1"/>
  <c r="O535" i="9"/>
  <c r="O787" i="9" s="1"/>
  <c r="X535" i="9"/>
  <c r="X787" i="9" s="1"/>
  <c r="W535" i="9"/>
  <c r="W787" i="9" s="1"/>
  <c r="K535" i="9"/>
  <c r="K787" i="9" s="1"/>
  <c r="V535" i="9"/>
  <c r="V787" i="9" s="1"/>
  <c r="J535" i="9"/>
  <c r="J787" i="9" s="1"/>
  <c r="U535" i="9"/>
  <c r="U787" i="9" s="1"/>
  <c r="I535" i="9"/>
  <c r="I787" i="9" s="1"/>
  <c r="T535" i="9"/>
  <c r="T787" i="9" s="1"/>
  <c r="E535" i="9"/>
  <c r="E787" i="9" s="1"/>
  <c r="S535" i="9"/>
  <c r="S787" i="9" s="1"/>
  <c r="R535" i="9"/>
  <c r="R787" i="9" s="1"/>
  <c r="V260" i="9"/>
  <c r="J260" i="9"/>
  <c r="U260" i="9"/>
  <c r="I260" i="9"/>
  <c r="T260" i="9"/>
  <c r="E260" i="9"/>
  <c r="S260" i="9"/>
  <c r="R260" i="9"/>
  <c r="Q260" i="9"/>
  <c r="P260" i="9"/>
  <c r="O260" i="9"/>
  <c r="N260" i="9"/>
  <c r="M260" i="9"/>
  <c r="X260" i="9"/>
  <c r="L260" i="9"/>
  <c r="W260" i="9"/>
  <c r="K260" i="9"/>
  <c r="Q559" i="9"/>
  <c r="Q811" i="9" s="1"/>
  <c r="P559" i="9"/>
  <c r="P811" i="9" s="1"/>
  <c r="O559" i="9"/>
  <c r="O811" i="9" s="1"/>
  <c r="N559" i="9"/>
  <c r="N811" i="9" s="1"/>
  <c r="M559" i="9"/>
  <c r="M811" i="9" s="1"/>
  <c r="X559" i="9"/>
  <c r="X811" i="9" s="1"/>
  <c r="L559" i="9"/>
  <c r="L811" i="9" s="1"/>
  <c r="W559" i="9"/>
  <c r="W811" i="9" s="1"/>
  <c r="K559" i="9"/>
  <c r="K811" i="9" s="1"/>
  <c r="V559" i="9"/>
  <c r="V811" i="9" s="1"/>
  <c r="J559" i="9"/>
  <c r="J811" i="9" s="1"/>
  <c r="U559" i="9"/>
  <c r="U811" i="9" s="1"/>
  <c r="I559" i="9"/>
  <c r="I811" i="9" s="1"/>
  <c r="T559" i="9"/>
  <c r="T811" i="9" s="1"/>
  <c r="E559" i="9"/>
  <c r="E811" i="9" s="1"/>
  <c r="S559" i="9"/>
  <c r="S811" i="9" s="1"/>
  <c r="V284" i="9"/>
  <c r="J284" i="9"/>
  <c r="U284" i="9"/>
  <c r="I284" i="9"/>
  <c r="T284" i="9"/>
  <c r="E284" i="9"/>
  <c r="S284" i="9"/>
  <c r="R284" i="9"/>
  <c r="R559" i="9"/>
  <c r="R811" i="9" s="1"/>
  <c r="Q284" i="9"/>
  <c r="P284" i="9"/>
  <c r="N284" i="9"/>
  <c r="M284" i="9"/>
  <c r="X284" i="9"/>
  <c r="W284" i="9"/>
  <c r="O284" i="9"/>
  <c r="L284" i="9"/>
  <c r="K284" i="9"/>
  <c r="Q583" i="9"/>
  <c r="Q835" i="9" s="1"/>
  <c r="P583" i="9"/>
  <c r="P835" i="9" s="1"/>
  <c r="O583" i="9"/>
  <c r="O835" i="9" s="1"/>
  <c r="N583" i="9"/>
  <c r="N835" i="9" s="1"/>
  <c r="M583" i="9"/>
  <c r="M835" i="9" s="1"/>
  <c r="X583" i="9"/>
  <c r="X835" i="9" s="1"/>
  <c r="L583" i="9"/>
  <c r="L835" i="9" s="1"/>
  <c r="W583" i="9"/>
  <c r="W835" i="9" s="1"/>
  <c r="K583" i="9"/>
  <c r="K835" i="9" s="1"/>
  <c r="V583" i="9"/>
  <c r="V835" i="9" s="1"/>
  <c r="J583" i="9"/>
  <c r="J835" i="9" s="1"/>
  <c r="U583" i="9"/>
  <c r="U835" i="9" s="1"/>
  <c r="I583" i="9"/>
  <c r="I835" i="9" s="1"/>
  <c r="T583" i="9"/>
  <c r="T835" i="9" s="1"/>
  <c r="E583" i="9"/>
  <c r="E835" i="9" s="1"/>
  <c r="S583" i="9"/>
  <c r="S835" i="9" s="1"/>
  <c r="V308" i="9"/>
  <c r="J308" i="9"/>
  <c r="U308" i="9"/>
  <c r="I308" i="9"/>
  <c r="T308" i="9"/>
  <c r="E308" i="9"/>
  <c r="S308" i="9"/>
  <c r="R308" i="9"/>
  <c r="Q308" i="9"/>
  <c r="P308" i="9"/>
  <c r="R583" i="9"/>
  <c r="R835" i="9" s="1"/>
  <c r="O308" i="9"/>
  <c r="N308" i="9"/>
  <c r="M308" i="9"/>
  <c r="X308" i="9"/>
  <c r="W308" i="9"/>
  <c r="L308" i="9"/>
  <c r="K308" i="9"/>
  <c r="AG1157" i="6"/>
  <c r="AF1157" i="6"/>
  <c r="AG1175" i="6"/>
  <c r="AF1175" i="6"/>
  <c r="AF1178" i="6"/>
  <c r="AG1178" i="6"/>
  <c r="AG1183" i="6"/>
  <c r="AF1183" i="6"/>
  <c r="AG1193" i="6"/>
  <c r="AF1193" i="6"/>
  <c r="AG1219" i="6"/>
  <c r="AF1219" i="6"/>
  <c r="AG1224" i="6"/>
  <c r="AF1224" i="6"/>
  <c r="AG1227" i="6"/>
  <c r="AF1227" i="6"/>
  <c r="O545" i="9"/>
  <c r="O797" i="9" s="1"/>
  <c r="N545" i="9"/>
  <c r="N797" i="9" s="1"/>
  <c r="M545" i="9"/>
  <c r="M797" i="9" s="1"/>
  <c r="X545" i="9"/>
  <c r="X797" i="9" s="1"/>
  <c r="L545" i="9"/>
  <c r="L797" i="9" s="1"/>
  <c r="W545" i="9"/>
  <c r="W797" i="9" s="1"/>
  <c r="K545" i="9"/>
  <c r="K797" i="9" s="1"/>
  <c r="V545" i="9"/>
  <c r="V797" i="9" s="1"/>
  <c r="J545" i="9"/>
  <c r="J797" i="9" s="1"/>
  <c r="U545" i="9"/>
  <c r="U797" i="9" s="1"/>
  <c r="I545" i="9"/>
  <c r="I797" i="9" s="1"/>
  <c r="T545" i="9"/>
  <c r="T797" i="9" s="1"/>
  <c r="E545" i="9"/>
  <c r="E797" i="9" s="1"/>
  <c r="S545" i="9"/>
  <c r="S797" i="9" s="1"/>
  <c r="R545" i="9"/>
  <c r="R797" i="9" s="1"/>
  <c r="Q545" i="9"/>
  <c r="Q797" i="9" s="1"/>
  <c r="T270" i="9"/>
  <c r="E270" i="9"/>
  <c r="P545" i="9"/>
  <c r="P797" i="9" s="1"/>
  <c r="S270" i="9"/>
  <c r="R270" i="9"/>
  <c r="Q270" i="9"/>
  <c r="P270" i="9"/>
  <c r="O270" i="9"/>
  <c r="X270" i="9"/>
  <c r="L270" i="9"/>
  <c r="W270" i="9"/>
  <c r="K270" i="9"/>
  <c r="J270" i="9"/>
  <c r="I270" i="9"/>
  <c r="V270" i="9"/>
  <c r="U270" i="9"/>
  <c r="N270" i="9"/>
  <c r="M270" i="9"/>
  <c r="O569" i="9"/>
  <c r="O821" i="9" s="1"/>
  <c r="N569" i="9"/>
  <c r="N821" i="9" s="1"/>
  <c r="M569" i="9"/>
  <c r="M821" i="9" s="1"/>
  <c r="X569" i="9"/>
  <c r="X821" i="9" s="1"/>
  <c r="L569" i="9"/>
  <c r="L821" i="9" s="1"/>
  <c r="W569" i="9"/>
  <c r="W821" i="9" s="1"/>
  <c r="K569" i="9"/>
  <c r="K821" i="9" s="1"/>
  <c r="V569" i="9"/>
  <c r="V821" i="9" s="1"/>
  <c r="J569" i="9"/>
  <c r="J821" i="9" s="1"/>
  <c r="U569" i="9"/>
  <c r="U821" i="9" s="1"/>
  <c r="I569" i="9"/>
  <c r="I821" i="9" s="1"/>
  <c r="T569" i="9"/>
  <c r="T821" i="9" s="1"/>
  <c r="E569" i="9"/>
  <c r="E821" i="9" s="1"/>
  <c r="S569" i="9"/>
  <c r="S821" i="9" s="1"/>
  <c r="R569" i="9"/>
  <c r="R821" i="9" s="1"/>
  <c r="Q569" i="9"/>
  <c r="Q821" i="9" s="1"/>
  <c r="T294" i="9"/>
  <c r="E294" i="9"/>
  <c r="S294" i="9"/>
  <c r="R294" i="9"/>
  <c r="P569" i="9"/>
  <c r="P821" i="9" s="1"/>
  <c r="Q294" i="9"/>
  <c r="P294" i="9"/>
  <c r="O294" i="9"/>
  <c r="N294" i="9"/>
  <c r="X294" i="9"/>
  <c r="L294" i="9"/>
  <c r="W294" i="9"/>
  <c r="K294" i="9"/>
  <c r="J294" i="9"/>
  <c r="I294" i="9"/>
  <c r="V294" i="9"/>
  <c r="U294" i="9"/>
  <c r="M294" i="9"/>
  <c r="AB1145" i="6"/>
  <c r="AG1145" i="6" s="1"/>
  <c r="AF1145" i="6"/>
  <c r="AB1149" i="6"/>
  <c r="AG1155" i="6"/>
  <c r="AF1155" i="6"/>
  <c r="AG1160" i="6"/>
  <c r="AF1160" i="6"/>
  <c r="AG1180" i="6"/>
  <c r="AF1180" i="6"/>
  <c r="AG1191" i="6"/>
  <c r="AF1191" i="6"/>
  <c r="AG1196" i="6"/>
  <c r="AF1196" i="6"/>
  <c r="AG1209" i="6"/>
  <c r="AF1209" i="6"/>
  <c r="AG1216" i="6"/>
  <c r="AF1216" i="6"/>
  <c r="AG1235" i="6"/>
  <c r="AF1235" i="6"/>
  <c r="AF1238" i="6"/>
  <c r="AG1238" i="6"/>
  <c r="AG1240" i="6"/>
  <c r="AF1240" i="6"/>
  <c r="AG1242" i="6"/>
  <c r="AF1242" i="6"/>
  <c r="M531" i="9"/>
  <c r="M783" i="9" s="1"/>
  <c r="X531" i="9"/>
  <c r="X783" i="9" s="1"/>
  <c r="L531" i="9"/>
  <c r="L783" i="9" s="1"/>
  <c r="W531" i="9"/>
  <c r="W783" i="9" s="1"/>
  <c r="K531" i="9"/>
  <c r="K783" i="9" s="1"/>
  <c r="V531" i="9"/>
  <c r="V783" i="9" s="1"/>
  <c r="J531" i="9"/>
  <c r="J783" i="9" s="1"/>
  <c r="U531" i="9"/>
  <c r="U783" i="9" s="1"/>
  <c r="I531" i="9"/>
  <c r="I783" i="9" s="1"/>
  <c r="T531" i="9"/>
  <c r="T783" i="9" s="1"/>
  <c r="E531" i="9"/>
  <c r="E783" i="9" s="1"/>
  <c r="S531" i="9"/>
  <c r="S783" i="9" s="1"/>
  <c r="R531" i="9"/>
  <c r="R783" i="9" s="1"/>
  <c r="Q531" i="9"/>
  <c r="Q783" i="9" s="1"/>
  <c r="P531" i="9"/>
  <c r="P783" i="9" s="1"/>
  <c r="O531" i="9"/>
  <c r="O783" i="9" s="1"/>
  <c r="N531" i="9"/>
  <c r="N783" i="9" s="1"/>
  <c r="R256" i="9"/>
  <c r="Q256" i="9"/>
  <c r="P256" i="9"/>
  <c r="O256" i="9"/>
  <c r="N256" i="9"/>
  <c r="M256" i="9"/>
  <c r="M683" i="9" s="1"/>
  <c r="M935" i="9" s="1"/>
  <c r="X256" i="9"/>
  <c r="L256" i="9"/>
  <c r="W256" i="9"/>
  <c r="K256" i="9"/>
  <c r="V256" i="9"/>
  <c r="J256" i="9"/>
  <c r="U256" i="9"/>
  <c r="I256" i="9"/>
  <c r="T256" i="9"/>
  <c r="E256" i="9"/>
  <c r="S256" i="9"/>
  <c r="M555" i="9"/>
  <c r="M807" i="9" s="1"/>
  <c r="X555" i="9"/>
  <c r="X807" i="9" s="1"/>
  <c r="L555" i="9"/>
  <c r="L807" i="9" s="1"/>
  <c r="W555" i="9"/>
  <c r="W807" i="9" s="1"/>
  <c r="K555" i="9"/>
  <c r="K807" i="9" s="1"/>
  <c r="V555" i="9"/>
  <c r="V807" i="9" s="1"/>
  <c r="J555" i="9"/>
  <c r="J807" i="9" s="1"/>
  <c r="U555" i="9"/>
  <c r="U807" i="9" s="1"/>
  <c r="I555" i="9"/>
  <c r="I807" i="9" s="1"/>
  <c r="T555" i="9"/>
  <c r="T807" i="9" s="1"/>
  <c r="E555" i="9"/>
  <c r="E807" i="9" s="1"/>
  <c r="S555" i="9"/>
  <c r="S807" i="9" s="1"/>
  <c r="R555" i="9"/>
  <c r="R807" i="9" s="1"/>
  <c r="Q555" i="9"/>
  <c r="Q807" i="9" s="1"/>
  <c r="P555" i="9"/>
  <c r="P807" i="9" s="1"/>
  <c r="O555" i="9"/>
  <c r="O807" i="9" s="1"/>
  <c r="R280" i="9"/>
  <c r="Q280" i="9"/>
  <c r="P280" i="9"/>
  <c r="O280" i="9"/>
  <c r="N280" i="9"/>
  <c r="M280" i="9"/>
  <c r="V280" i="9"/>
  <c r="J280" i="9"/>
  <c r="U280" i="9"/>
  <c r="I280" i="9"/>
  <c r="N555" i="9"/>
  <c r="N807" i="9" s="1"/>
  <c r="T280" i="9"/>
  <c r="S280" i="9"/>
  <c r="L280" i="9"/>
  <c r="K280" i="9"/>
  <c r="E280" i="9"/>
  <c r="X280" i="9"/>
  <c r="W280" i="9"/>
  <c r="M579" i="9"/>
  <c r="M831" i="9" s="1"/>
  <c r="X579" i="9"/>
  <c r="X831" i="9" s="1"/>
  <c r="L579" i="9"/>
  <c r="L831" i="9" s="1"/>
  <c r="W579" i="9"/>
  <c r="W831" i="9" s="1"/>
  <c r="K579" i="9"/>
  <c r="K831" i="9" s="1"/>
  <c r="V579" i="9"/>
  <c r="V831" i="9" s="1"/>
  <c r="J579" i="9"/>
  <c r="J831" i="9" s="1"/>
  <c r="U579" i="9"/>
  <c r="U831" i="9" s="1"/>
  <c r="I579" i="9"/>
  <c r="I831" i="9" s="1"/>
  <c r="T579" i="9"/>
  <c r="T831" i="9" s="1"/>
  <c r="E579" i="9"/>
  <c r="E831" i="9" s="1"/>
  <c r="S579" i="9"/>
  <c r="S831" i="9" s="1"/>
  <c r="R579" i="9"/>
  <c r="R831" i="9" s="1"/>
  <c r="Q579" i="9"/>
  <c r="Q831" i="9" s="1"/>
  <c r="P579" i="9"/>
  <c r="P831" i="9" s="1"/>
  <c r="O579" i="9"/>
  <c r="O831" i="9" s="1"/>
  <c r="R304" i="9"/>
  <c r="N579" i="9"/>
  <c r="N831" i="9" s="1"/>
  <c r="Q304" i="9"/>
  <c r="P304" i="9"/>
  <c r="O304" i="9"/>
  <c r="N304" i="9"/>
  <c r="M304" i="9"/>
  <c r="X304" i="9"/>
  <c r="L304" i="9"/>
  <c r="W304" i="9"/>
  <c r="K304" i="9"/>
  <c r="V304" i="9"/>
  <c r="J304" i="9"/>
  <c r="U304" i="9"/>
  <c r="I304" i="9"/>
  <c r="T304" i="9"/>
  <c r="S304" i="9"/>
  <c r="E304" i="9"/>
  <c r="M615" i="9"/>
  <c r="M867" i="9" s="1"/>
  <c r="X615" i="9"/>
  <c r="X867" i="9" s="1"/>
  <c r="L615" i="9"/>
  <c r="L867" i="9" s="1"/>
  <c r="W615" i="9"/>
  <c r="W867" i="9" s="1"/>
  <c r="K615" i="9"/>
  <c r="K867" i="9" s="1"/>
  <c r="V615" i="9"/>
  <c r="V867" i="9" s="1"/>
  <c r="J615" i="9"/>
  <c r="J867" i="9" s="1"/>
  <c r="U615" i="9"/>
  <c r="U867" i="9" s="1"/>
  <c r="I615" i="9"/>
  <c r="I867" i="9" s="1"/>
  <c r="T615" i="9"/>
  <c r="T867" i="9" s="1"/>
  <c r="E615" i="9"/>
  <c r="E867" i="9" s="1"/>
  <c r="S615" i="9"/>
  <c r="S867" i="9" s="1"/>
  <c r="R615" i="9"/>
  <c r="R867" i="9" s="1"/>
  <c r="Q615" i="9"/>
  <c r="Q867" i="9" s="1"/>
  <c r="P615" i="9"/>
  <c r="P867" i="9" s="1"/>
  <c r="O615" i="9"/>
  <c r="O867" i="9" s="1"/>
  <c r="R340" i="9"/>
  <c r="Q340" i="9"/>
  <c r="P340" i="9"/>
  <c r="O340" i="9"/>
  <c r="N340" i="9"/>
  <c r="M340" i="9"/>
  <c r="X340" i="9"/>
  <c r="L340" i="9"/>
  <c r="W340" i="9"/>
  <c r="K340" i="9"/>
  <c r="V340" i="9"/>
  <c r="J340" i="9"/>
  <c r="U340" i="9"/>
  <c r="I340" i="9"/>
  <c r="N615" i="9"/>
  <c r="N867" i="9" s="1"/>
  <c r="T340" i="9"/>
  <c r="S340" i="9"/>
  <c r="E340" i="9"/>
  <c r="AG1152" i="6"/>
  <c r="AF1152" i="6"/>
  <c r="AG1162" i="6"/>
  <c r="AF1162" i="6"/>
  <c r="AG1170" i="6"/>
  <c r="AF1170" i="6"/>
  <c r="AG1173" i="6"/>
  <c r="AF1173" i="6"/>
  <c r="AG1188" i="6"/>
  <c r="AF1188" i="6"/>
  <c r="AG1198" i="6"/>
  <c r="AF1198" i="6"/>
  <c r="AG1206" i="6"/>
  <c r="AF1206" i="6"/>
  <c r="AG1225" i="6"/>
  <c r="AF1225" i="6"/>
  <c r="AG1248" i="6"/>
  <c r="AF1248" i="6"/>
  <c r="W541" i="9"/>
  <c r="W793" i="9" s="1"/>
  <c r="K541" i="9"/>
  <c r="K793" i="9" s="1"/>
  <c r="V541" i="9"/>
  <c r="V793" i="9" s="1"/>
  <c r="J541" i="9"/>
  <c r="J793" i="9" s="1"/>
  <c r="U541" i="9"/>
  <c r="U793" i="9" s="1"/>
  <c r="I541" i="9"/>
  <c r="I793" i="9" s="1"/>
  <c r="T541" i="9"/>
  <c r="T793" i="9" s="1"/>
  <c r="E541" i="9"/>
  <c r="E793" i="9" s="1"/>
  <c r="S541" i="9"/>
  <c r="S793" i="9" s="1"/>
  <c r="R541" i="9"/>
  <c r="R793" i="9" s="1"/>
  <c r="Q541" i="9"/>
  <c r="Q793" i="9" s="1"/>
  <c r="P541" i="9"/>
  <c r="P793" i="9" s="1"/>
  <c r="O541" i="9"/>
  <c r="O793" i="9" s="1"/>
  <c r="N541" i="9"/>
  <c r="N793" i="9" s="1"/>
  <c r="M541" i="9"/>
  <c r="M793" i="9" s="1"/>
  <c r="P266" i="9"/>
  <c r="O266" i="9"/>
  <c r="N266" i="9"/>
  <c r="M266" i="9"/>
  <c r="X266" i="9"/>
  <c r="L266" i="9"/>
  <c r="W266" i="9"/>
  <c r="K266" i="9"/>
  <c r="X541" i="9"/>
  <c r="X793" i="9" s="1"/>
  <c r="L541" i="9"/>
  <c r="L793" i="9" s="1"/>
  <c r="T266" i="9"/>
  <c r="E266" i="9"/>
  <c r="S266" i="9"/>
  <c r="V266" i="9"/>
  <c r="U266" i="9"/>
  <c r="R266" i="9"/>
  <c r="Q266" i="9"/>
  <c r="J266" i="9"/>
  <c r="I266" i="9"/>
  <c r="W565" i="9"/>
  <c r="W817" i="9" s="1"/>
  <c r="K565" i="9"/>
  <c r="K817" i="9" s="1"/>
  <c r="V565" i="9"/>
  <c r="V817" i="9" s="1"/>
  <c r="J565" i="9"/>
  <c r="J817" i="9" s="1"/>
  <c r="U565" i="9"/>
  <c r="U817" i="9" s="1"/>
  <c r="I565" i="9"/>
  <c r="I817" i="9" s="1"/>
  <c r="T565" i="9"/>
  <c r="T817" i="9" s="1"/>
  <c r="E565" i="9"/>
  <c r="E817" i="9" s="1"/>
  <c r="S565" i="9"/>
  <c r="S817" i="9" s="1"/>
  <c r="R565" i="9"/>
  <c r="R817" i="9" s="1"/>
  <c r="Q565" i="9"/>
  <c r="Q817" i="9" s="1"/>
  <c r="P565" i="9"/>
  <c r="P817" i="9" s="1"/>
  <c r="O565" i="9"/>
  <c r="O817" i="9" s="1"/>
  <c r="N565" i="9"/>
  <c r="N817" i="9" s="1"/>
  <c r="M565" i="9"/>
  <c r="M817" i="9" s="1"/>
  <c r="P290" i="9"/>
  <c r="O290" i="9"/>
  <c r="N290" i="9"/>
  <c r="M290" i="9"/>
  <c r="X290" i="9"/>
  <c r="L290" i="9"/>
  <c r="W290" i="9"/>
  <c r="K290" i="9"/>
  <c r="V290" i="9"/>
  <c r="J290" i="9"/>
  <c r="X565" i="9"/>
  <c r="X817" i="9" s="1"/>
  <c r="T290" i="9"/>
  <c r="E290" i="9"/>
  <c r="L565" i="9"/>
  <c r="L817" i="9" s="1"/>
  <c r="S290" i="9"/>
  <c r="U290" i="9"/>
  <c r="R290" i="9"/>
  <c r="Q290" i="9"/>
  <c r="I290" i="9"/>
  <c r="W589" i="9"/>
  <c r="W841" i="9" s="1"/>
  <c r="K589" i="9"/>
  <c r="K841" i="9" s="1"/>
  <c r="V589" i="9"/>
  <c r="V841" i="9" s="1"/>
  <c r="J589" i="9"/>
  <c r="J841" i="9" s="1"/>
  <c r="U589" i="9"/>
  <c r="U841" i="9" s="1"/>
  <c r="I589" i="9"/>
  <c r="I841" i="9" s="1"/>
  <c r="T589" i="9"/>
  <c r="T841" i="9" s="1"/>
  <c r="E589" i="9"/>
  <c r="E841" i="9" s="1"/>
  <c r="S589" i="9"/>
  <c r="S841" i="9" s="1"/>
  <c r="R589" i="9"/>
  <c r="R841" i="9" s="1"/>
  <c r="Q589" i="9"/>
  <c r="Q841" i="9" s="1"/>
  <c r="P589" i="9"/>
  <c r="P841" i="9" s="1"/>
  <c r="O589" i="9"/>
  <c r="O841" i="9" s="1"/>
  <c r="N589" i="9"/>
  <c r="N841" i="9" s="1"/>
  <c r="M589" i="9"/>
  <c r="M841" i="9" s="1"/>
  <c r="P314" i="9"/>
  <c r="O314" i="9"/>
  <c r="N314" i="9"/>
  <c r="M314" i="9"/>
  <c r="X314" i="9"/>
  <c r="L314" i="9"/>
  <c r="W314" i="9"/>
  <c r="K314" i="9"/>
  <c r="V314" i="9"/>
  <c r="J314" i="9"/>
  <c r="U314" i="9"/>
  <c r="I314" i="9"/>
  <c r="T314" i="9"/>
  <c r="E314" i="9"/>
  <c r="S314" i="9"/>
  <c r="X589" i="9"/>
  <c r="X841" i="9" s="1"/>
  <c r="L589" i="9"/>
  <c r="L841" i="9" s="1"/>
  <c r="R314" i="9"/>
  <c r="Q314" i="9"/>
  <c r="U611" i="9"/>
  <c r="U863" i="9" s="1"/>
  <c r="I611" i="9"/>
  <c r="I863" i="9" s="1"/>
  <c r="T611" i="9"/>
  <c r="T863" i="9" s="1"/>
  <c r="E611" i="9"/>
  <c r="E863" i="9" s="1"/>
  <c r="S611" i="9"/>
  <c r="S863" i="9" s="1"/>
  <c r="R611" i="9"/>
  <c r="R863" i="9" s="1"/>
  <c r="Q611" i="9"/>
  <c r="Q863" i="9" s="1"/>
  <c r="P611" i="9"/>
  <c r="P863" i="9" s="1"/>
  <c r="O611" i="9"/>
  <c r="O863" i="9" s="1"/>
  <c r="N611" i="9"/>
  <c r="N863" i="9" s="1"/>
  <c r="M611" i="9"/>
  <c r="M863" i="9" s="1"/>
  <c r="X611" i="9"/>
  <c r="X863" i="9" s="1"/>
  <c r="L611" i="9"/>
  <c r="L863" i="9" s="1"/>
  <c r="W611" i="9"/>
  <c r="W863" i="9" s="1"/>
  <c r="K611" i="9"/>
  <c r="K863" i="9" s="1"/>
  <c r="N336" i="9"/>
  <c r="M336" i="9"/>
  <c r="X336" i="9"/>
  <c r="L336" i="9"/>
  <c r="V611" i="9"/>
  <c r="V863" i="9" s="1"/>
  <c r="W336" i="9"/>
  <c r="K336" i="9"/>
  <c r="J611" i="9"/>
  <c r="J863" i="9" s="1"/>
  <c r="V336" i="9"/>
  <c r="J336" i="9"/>
  <c r="U336" i="9"/>
  <c r="I336" i="9"/>
  <c r="T336" i="9"/>
  <c r="E336" i="9"/>
  <c r="S336" i="9"/>
  <c r="R336" i="9"/>
  <c r="Q336" i="9"/>
  <c r="P336" i="9"/>
  <c r="O336" i="9"/>
  <c r="AB1147" i="6"/>
  <c r="AG1147" i="6" s="1"/>
  <c r="Z1148" i="6"/>
  <c r="AG1153" i="6"/>
  <c r="AF1153" i="6"/>
  <c r="AG1189" i="6"/>
  <c r="AF1189" i="6"/>
  <c r="AG1233" i="6"/>
  <c r="AF1233" i="6"/>
  <c r="AG1243" i="6"/>
  <c r="AF1243" i="6"/>
  <c r="U551" i="9"/>
  <c r="U803" i="9" s="1"/>
  <c r="I551" i="9"/>
  <c r="I803" i="9" s="1"/>
  <c r="E551" i="9"/>
  <c r="E803" i="9" s="1"/>
  <c r="S551" i="9"/>
  <c r="S803" i="9" s="1"/>
  <c r="R551" i="9"/>
  <c r="R803" i="9" s="1"/>
  <c r="Q551" i="9"/>
  <c r="Q803" i="9" s="1"/>
  <c r="P551" i="9"/>
  <c r="P803" i="9" s="1"/>
  <c r="O551" i="9"/>
  <c r="O803" i="9" s="1"/>
  <c r="X551" i="9"/>
  <c r="X803" i="9" s="1"/>
  <c r="W551" i="9"/>
  <c r="W803" i="9" s="1"/>
  <c r="K551" i="9"/>
  <c r="K803" i="9" s="1"/>
  <c r="N276" i="9"/>
  <c r="M276" i="9"/>
  <c r="X276" i="9"/>
  <c r="L276" i="9"/>
  <c r="L551" i="9" s="1"/>
  <c r="L803" i="9" s="1"/>
  <c r="W276" i="9"/>
  <c r="K276" i="9"/>
  <c r="V551" i="9"/>
  <c r="V803" i="9" s="1"/>
  <c r="V276" i="9"/>
  <c r="J276" i="9"/>
  <c r="J551" i="9"/>
  <c r="J803" i="9" s="1"/>
  <c r="U276" i="9"/>
  <c r="I276" i="9"/>
  <c r="R276" i="9"/>
  <c r="Q276" i="9"/>
  <c r="P276" i="9"/>
  <c r="O276" i="9"/>
  <c r="E276" i="9"/>
  <c r="T276" i="9"/>
  <c r="T551" i="9" s="1"/>
  <c r="T803" i="9" s="1"/>
  <c r="S276" i="9"/>
  <c r="U575" i="9"/>
  <c r="U827" i="9" s="1"/>
  <c r="I575" i="9"/>
  <c r="I827" i="9" s="1"/>
  <c r="T575" i="9"/>
  <c r="T827" i="9" s="1"/>
  <c r="E575" i="9"/>
  <c r="E827" i="9" s="1"/>
  <c r="S575" i="9"/>
  <c r="S827" i="9" s="1"/>
  <c r="R575" i="9"/>
  <c r="R827" i="9" s="1"/>
  <c r="Q575" i="9"/>
  <c r="Q827" i="9" s="1"/>
  <c r="P575" i="9"/>
  <c r="P827" i="9" s="1"/>
  <c r="O575" i="9"/>
  <c r="O827" i="9" s="1"/>
  <c r="N575" i="9"/>
  <c r="N827" i="9" s="1"/>
  <c r="M575" i="9"/>
  <c r="M827" i="9" s="1"/>
  <c r="X575" i="9"/>
  <c r="X827" i="9" s="1"/>
  <c r="L575" i="9"/>
  <c r="L827" i="9" s="1"/>
  <c r="W575" i="9"/>
  <c r="W827" i="9" s="1"/>
  <c r="K575" i="9"/>
  <c r="K827" i="9" s="1"/>
  <c r="N300" i="9"/>
  <c r="M300" i="9"/>
  <c r="X300" i="9"/>
  <c r="L300" i="9"/>
  <c r="W300" i="9"/>
  <c r="K300" i="9"/>
  <c r="V300" i="9"/>
  <c r="J300" i="9"/>
  <c r="U300" i="9"/>
  <c r="I300" i="9"/>
  <c r="V575" i="9"/>
  <c r="V827" i="9" s="1"/>
  <c r="T300" i="9"/>
  <c r="E300" i="9"/>
  <c r="J575" i="9"/>
  <c r="J827" i="9" s="1"/>
  <c r="S300" i="9"/>
  <c r="R300" i="9"/>
  <c r="Q300" i="9"/>
  <c r="P300" i="9"/>
  <c r="O300" i="9"/>
  <c r="Q607" i="9"/>
  <c r="Q859" i="9" s="1"/>
  <c r="P607" i="9"/>
  <c r="P859" i="9" s="1"/>
  <c r="O607" i="9"/>
  <c r="O859" i="9" s="1"/>
  <c r="N607" i="9"/>
  <c r="N859" i="9" s="1"/>
  <c r="M607" i="9"/>
  <c r="M859" i="9" s="1"/>
  <c r="X607" i="9"/>
  <c r="X859" i="9" s="1"/>
  <c r="L607" i="9"/>
  <c r="L859" i="9" s="1"/>
  <c r="W607" i="9"/>
  <c r="W859" i="9" s="1"/>
  <c r="K607" i="9"/>
  <c r="K859" i="9" s="1"/>
  <c r="V607" i="9"/>
  <c r="V859" i="9" s="1"/>
  <c r="J607" i="9"/>
  <c r="J859" i="9" s="1"/>
  <c r="U607" i="9"/>
  <c r="U859" i="9" s="1"/>
  <c r="I607" i="9"/>
  <c r="I859" i="9" s="1"/>
  <c r="T607" i="9"/>
  <c r="T859" i="9" s="1"/>
  <c r="E607" i="9"/>
  <c r="E859" i="9" s="1"/>
  <c r="S607" i="9"/>
  <c r="S859" i="9" s="1"/>
  <c r="V332" i="9"/>
  <c r="J332" i="9"/>
  <c r="U332" i="9"/>
  <c r="I332" i="9"/>
  <c r="T332" i="9"/>
  <c r="E332" i="9"/>
  <c r="S332" i="9"/>
  <c r="R332" i="9"/>
  <c r="Q332" i="9"/>
  <c r="P332" i="9"/>
  <c r="O332" i="9"/>
  <c r="N332" i="9"/>
  <c r="R607" i="9"/>
  <c r="R859" i="9" s="1"/>
  <c r="M332" i="9"/>
  <c r="X332" i="9"/>
  <c r="W332" i="9"/>
  <c r="L332" i="9"/>
  <c r="K332" i="9"/>
  <c r="AC1151" i="6"/>
  <c r="AF1151" i="6" s="1"/>
  <c r="AG1163" i="6"/>
  <c r="AF1163" i="6"/>
  <c r="AF1166" i="6"/>
  <c r="AG1166" i="6"/>
  <c r="AG1171" i="6"/>
  <c r="AF1171" i="6"/>
  <c r="AG1181" i="6"/>
  <c r="AF1181" i="6"/>
  <c r="AG1199" i="6"/>
  <c r="AF1199" i="6"/>
  <c r="AF1202" i="6"/>
  <c r="AG1202" i="6"/>
  <c r="AG1207" i="6"/>
  <c r="AF1207" i="6"/>
  <c r="AG1212" i="6"/>
  <c r="AF1212" i="6"/>
  <c r="AG1217" i="6"/>
  <c r="AF1217" i="6"/>
  <c r="AG1246" i="6"/>
  <c r="AF1246" i="6"/>
  <c r="S537" i="9"/>
  <c r="S789" i="9" s="1"/>
  <c r="R537" i="9"/>
  <c r="R789" i="9" s="1"/>
  <c r="Q537" i="9"/>
  <c r="Q789" i="9" s="1"/>
  <c r="P537" i="9"/>
  <c r="P789" i="9" s="1"/>
  <c r="O537" i="9"/>
  <c r="O789" i="9" s="1"/>
  <c r="N537" i="9"/>
  <c r="N789" i="9" s="1"/>
  <c r="M537" i="9"/>
  <c r="M789" i="9" s="1"/>
  <c r="X537" i="9"/>
  <c r="X789" i="9" s="1"/>
  <c r="L537" i="9"/>
  <c r="L789" i="9" s="1"/>
  <c r="W537" i="9"/>
  <c r="W789" i="9" s="1"/>
  <c r="K537" i="9"/>
  <c r="K789" i="9" s="1"/>
  <c r="V537" i="9"/>
  <c r="V789" i="9" s="1"/>
  <c r="J537" i="9"/>
  <c r="J789" i="9" s="1"/>
  <c r="U537" i="9"/>
  <c r="U789" i="9" s="1"/>
  <c r="I537" i="9"/>
  <c r="I789" i="9" s="1"/>
  <c r="T537" i="9"/>
  <c r="T789" i="9" s="1"/>
  <c r="E537" i="9"/>
  <c r="E789" i="9" s="1"/>
  <c r="W262" i="9"/>
  <c r="V262" i="9"/>
  <c r="T262" i="9"/>
  <c r="T548" i="9" s="1"/>
  <c r="T800" i="9" s="1"/>
  <c r="E262" i="9"/>
  <c r="S262" i="9"/>
  <c r="P262" i="9"/>
  <c r="N262" i="9"/>
  <c r="M262" i="9"/>
  <c r="L262" i="9"/>
  <c r="K262" i="9"/>
  <c r="J262" i="9"/>
  <c r="I262" i="9"/>
  <c r="X262" i="9"/>
  <c r="U262" i="9"/>
  <c r="R262" i="9"/>
  <c r="Q262" i="9"/>
  <c r="O262" i="9"/>
  <c r="S561" i="9"/>
  <c r="S813" i="9" s="1"/>
  <c r="R561" i="9"/>
  <c r="R813" i="9" s="1"/>
  <c r="Q561" i="9"/>
  <c r="Q813" i="9" s="1"/>
  <c r="P561" i="9"/>
  <c r="P813" i="9" s="1"/>
  <c r="O561" i="9"/>
  <c r="O813" i="9" s="1"/>
  <c r="N561" i="9"/>
  <c r="N813" i="9" s="1"/>
  <c r="M561" i="9"/>
  <c r="M813" i="9" s="1"/>
  <c r="X561" i="9"/>
  <c r="X813" i="9" s="1"/>
  <c r="L561" i="9"/>
  <c r="L813" i="9" s="1"/>
  <c r="W561" i="9"/>
  <c r="W813" i="9" s="1"/>
  <c r="K561" i="9"/>
  <c r="K813" i="9" s="1"/>
  <c r="V561" i="9"/>
  <c r="V813" i="9" s="1"/>
  <c r="J561" i="9"/>
  <c r="J813" i="9" s="1"/>
  <c r="U561" i="9"/>
  <c r="U813" i="9" s="1"/>
  <c r="I561" i="9"/>
  <c r="I813" i="9" s="1"/>
  <c r="X286" i="9"/>
  <c r="L286" i="9"/>
  <c r="W286" i="9"/>
  <c r="K286" i="9"/>
  <c r="T561" i="9"/>
  <c r="T813" i="9" s="1"/>
  <c r="V286" i="9"/>
  <c r="J286" i="9"/>
  <c r="E561" i="9"/>
  <c r="E813" i="9" s="1"/>
  <c r="U286" i="9"/>
  <c r="I286" i="9"/>
  <c r="T286" i="9"/>
  <c r="E286" i="9"/>
  <c r="S286" i="9"/>
  <c r="R286" i="9"/>
  <c r="P286" i="9"/>
  <c r="O286" i="9"/>
  <c r="Q286" i="9"/>
  <c r="N286" i="9"/>
  <c r="M286" i="9"/>
  <c r="M747" i="9" s="1"/>
  <c r="M999" i="9" s="1"/>
  <c r="S585" i="9"/>
  <c r="S837" i="9" s="1"/>
  <c r="R585" i="9"/>
  <c r="R837" i="9" s="1"/>
  <c r="Q585" i="9"/>
  <c r="Q837" i="9" s="1"/>
  <c r="P585" i="9"/>
  <c r="P837" i="9" s="1"/>
  <c r="O585" i="9"/>
  <c r="O837" i="9" s="1"/>
  <c r="N585" i="9"/>
  <c r="N837" i="9" s="1"/>
  <c r="M585" i="9"/>
  <c r="M837" i="9" s="1"/>
  <c r="X585" i="9"/>
  <c r="X837" i="9" s="1"/>
  <c r="L585" i="9"/>
  <c r="L837" i="9" s="1"/>
  <c r="W585" i="9"/>
  <c r="W837" i="9" s="1"/>
  <c r="K585" i="9"/>
  <c r="K837" i="9" s="1"/>
  <c r="V585" i="9"/>
  <c r="V837" i="9" s="1"/>
  <c r="J585" i="9"/>
  <c r="J837" i="9" s="1"/>
  <c r="U585" i="9"/>
  <c r="U837" i="9" s="1"/>
  <c r="I585" i="9"/>
  <c r="I837" i="9" s="1"/>
  <c r="X310" i="9"/>
  <c r="L310" i="9"/>
  <c r="W310" i="9"/>
  <c r="K310" i="9"/>
  <c r="V310" i="9"/>
  <c r="J310" i="9"/>
  <c r="U310" i="9"/>
  <c r="I310" i="9"/>
  <c r="T585" i="9"/>
  <c r="T837" i="9" s="1"/>
  <c r="T310" i="9"/>
  <c r="E310" i="9"/>
  <c r="E585" i="9"/>
  <c r="E837" i="9" s="1"/>
  <c r="S310" i="9"/>
  <c r="R310" i="9"/>
  <c r="Q310" i="9"/>
  <c r="P310" i="9"/>
  <c r="O310" i="9"/>
  <c r="N310" i="9"/>
  <c r="M310" i="9"/>
  <c r="M595" i="9" s="1"/>
  <c r="M847" i="9" s="1"/>
  <c r="M603" i="9"/>
  <c r="M855" i="9" s="1"/>
  <c r="X603" i="9"/>
  <c r="X855" i="9" s="1"/>
  <c r="L603" i="9"/>
  <c r="L855" i="9" s="1"/>
  <c r="W603" i="9"/>
  <c r="W855" i="9" s="1"/>
  <c r="K603" i="9"/>
  <c r="K855" i="9" s="1"/>
  <c r="V603" i="9"/>
  <c r="V855" i="9" s="1"/>
  <c r="J603" i="9"/>
  <c r="J855" i="9" s="1"/>
  <c r="U603" i="9"/>
  <c r="U855" i="9" s="1"/>
  <c r="I603" i="9"/>
  <c r="I855" i="9" s="1"/>
  <c r="T603" i="9"/>
  <c r="T855" i="9" s="1"/>
  <c r="E603" i="9"/>
  <c r="E855" i="9" s="1"/>
  <c r="S603" i="9"/>
  <c r="S855" i="9" s="1"/>
  <c r="R603" i="9"/>
  <c r="R855" i="9" s="1"/>
  <c r="Q603" i="9"/>
  <c r="Q855" i="9" s="1"/>
  <c r="P603" i="9"/>
  <c r="P855" i="9" s="1"/>
  <c r="O603" i="9"/>
  <c r="O855" i="9" s="1"/>
  <c r="R328" i="9"/>
  <c r="Q328" i="9"/>
  <c r="P328" i="9"/>
  <c r="N603" i="9"/>
  <c r="N855" i="9" s="1"/>
  <c r="O328" i="9"/>
  <c r="N328" i="9"/>
  <c r="M328" i="9"/>
  <c r="X328" i="9"/>
  <c r="L328" i="9"/>
  <c r="W328" i="9"/>
  <c r="K328" i="9"/>
  <c r="V328" i="9"/>
  <c r="J328" i="9"/>
  <c r="U328" i="9"/>
  <c r="I328" i="9"/>
  <c r="T328" i="9"/>
  <c r="S328" i="9"/>
  <c r="E328" i="9"/>
  <c r="AF1150" i="6"/>
  <c r="AG1150" i="6"/>
  <c r="AG1168" i="6"/>
  <c r="AF1168" i="6"/>
  <c r="AG1179" i="6"/>
  <c r="AF1179" i="6"/>
  <c r="AG1184" i="6"/>
  <c r="AF1184" i="6"/>
  <c r="AG1204" i="6"/>
  <c r="AF1204" i="6"/>
  <c r="AG1215" i="6"/>
  <c r="AF1215" i="6"/>
  <c r="AG1220" i="6"/>
  <c r="AF1220" i="6"/>
  <c r="AG1222" i="6"/>
  <c r="AF1222" i="6"/>
  <c r="AG1230" i="6"/>
  <c r="AF1230" i="6"/>
  <c r="Q547" i="9"/>
  <c r="Q799" i="9" s="1"/>
  <c r="P547" i="9"/>
  <c r="P799" i="9" s="1"/>
  <c r="O547" i="9"/>
  <c r="O799" i="9" s="1"/>
  <c r="N547" i="9"/>
  <c r="N799" i="9" s="1"/>
  <c r="M547" i="9"/>
  <c r="M799" i="9" s="1"/>
  <c r="X547" i="9"/>
  <c r="X799" i="9" s="1"/>
  <c r="L547" i="9"/>
  <c r="L799" i="9" s="1"/>
  <c r="W547" i="9"/>
  <c r="W799" i="9" s="1"/>
  <c r="K547" i="9"/>
  <c r="K799" i="9" s="1"/>
  <c r="V547" i="9"/>
  <c r="V799" i="9" s="1"/>
  <c r="J547" i="9"/>
  <c r="J799" i="9" s="1"/>
  <c r="U547" i="9"/>
  <c r="U799" i="9" s="1"/>
  <c r="I547" i="9"/>
  <c r="I799" i="9" s="1"/>
  <c r="T547" i="9"/>
  <c r="T799" i="9" s="1"/>
  <c r="E547" i="9"/>
  <c r="E799" i="9" s="1"/>
  <c r="S547" i="9"/>
  <c r="S799" i="9" s="1"/>
  <c r="V272" i="9"/>
  <c r="J272" i="9"/>
  <c r="U272" i="9"/>
  <c r="I272" i="9"/>
  <c r="T272" i="9"/>
  <c r="E272" i="9"/>
  <c r="S272" i="9"/>
  <c r="R272" i="9"/>
  <c r="Q272" i="9"/>
  <c r="N272" i="9"/>
  <c r="M272" i="9"/>
  <c r="R547" i="9"/>
  <c r="R799" i="9" s="1"/>
  <c r="L272" i="9"/>
  <c r="K272" i="9"/>
  <c r="X272" i="9"/>
  <c r="W272" i="9"/>
  <c r="P272" i="9"/>
  <c r="O272" i="9"/>
  <c r="Q571" i="9"/>
  <c r="Q823" i="9" s="1"/>
  <c r="P571" i="9"/>
  <c r="P823" i="9" s="1"/>
  <c r="O571" i="9"/>
  <c r="O823" i="9" s="1"/>
  <c r="N571" i="9"/>
  <c r="N823" i="9" s="1"/>
  <c r="M571" i="9"/>
  <c r="M823" i="9" s="1"/>
  <c r="X571" i="9"/>
  <c r="X823" i="9" s="1"/>
  <c r="L571" i="9"/>
  <c r="L823" i="9" s="1"/>
  <c r="W571" i="9"/>
  <c r="W823" i="9" s="1"/>
  <c r="K571" i="9"/>
  <c r="K823" i="9" s="1"/>
  <c r="V571" i="9"/>
  <c r="V823" i="9" s="1"/>
  <c r="J571" i="9"/>
  <c r="J823" i="9" s="1"/>
  <c r="U571" i="9"/>
  <c r="U823" i="9" s="1"/>
  <c r="I571" i="9"/>
  <c r="I823" i="9" s="1"/>
  <c r="T571" i="9"/>
  <c r="T823" i="9" s="1"/>
  <c r="E571" i="9"/>
  <c r="E823" i="9" s="1"/>
  <c r="S571" i="9"/>
  <c r="S823" i="9" s="1"/>
  <c r="R571" i="9"/>
  <c r="R823" i="9" s="1"/>
  <c r="V296" i="9"/>
  <c r="J296" i="9"/>
  <c r="U296" i="9"/>
  <c r="I296" i="9"/>
  <c r="T296" i="9"/>
  <c r="E296" i="9"/>
  <c r="S296" i="9"/>
  <c r="R296" i="9"/>
  <c r="Q296" i="9"/>
  <c r="P296" i="9"/>
  <c r="N296" i="9"/>
  <c r="M296" i="9"/>
  <c r="X296" i="9"/>
  <c r="W296" i="9"/>
  <c r="O296" i="9"/>
  <c r="L296" i="9"/>
  <c r="K296" i="9"/>
  <c r="U599" i="9"/>
  <c r="U851" i="9" s="1"/>
  <c r="I599" i="9"/>
  <c r="I851" i="9" s="1"/>
  <c r="T599" i="9"/>
  <c r="T851" i="9" s="1"/>
  <c r="E599" i="9"/>
  <c r="E851" i="9" s="1"/>
  <c r="S599" i="9"/>
  <c r="S851" i="9" s="1"/>
  <c r="R599" i="9"/>
  <c r="R851" i="9" s="1"/>
  <c r="Q599" i="9"/>
  <c r="Q851" i="9" s="1"/>
  <c r="P599" i="9"/>
  <c r="P851" i="9" s="1"/>
  <c r="O599" i="9"/>
  <c r="O851" i="9" s="1"/>
  <c r="N599" i="9"/>
  <c r="N851" i="9" s="1"/>
  <c r="M599" i="9"/>
  <c r="M851" i="9" s="1"/>
  <c r="X599" i="9"/>
  <c r="X851" i="9" s="1"/>
  <c r="L599" i="9"/>
  <c r="L851" i="9" s="1"/>
  <c r="W599" i="9"/>
  <c r="W851" i="9" s="1"/>
  <c r="K599" i="9"/>
  <c r="K851" i="9" s="1"/>
  <c r="N324" i="9"/>
  <c r="M324" i="9"/>
  <c r="X324" i="9"/>
  <c r="L324" i="9"/>
  <c r="W324" i="9"/>
  <c r="K324" i="9"/>
  <c r="V324" i="9"/>
  <c r="J324" i="9"/>
  <c r="U324" i="9"/>
  <c r="I324" i="9"/>
  <c r="T324" i="9"/>
  <c r="E324" i="9"/>
  <c r="S324" i="9"/>
  <c r="V599" i="9"/>
  <c r="V851" i="9" s="1"/>
  <c r="R324" i="9"/>
  <c r="J599" i="9"/>
  <c r="J851" i="9" s="1"/>
  <c r="Q324" i="9"/>
  <c r="P324" i="9"/>
  <c r="O324" i="9"/>
  <c r="AF1146" i="6"/>
  <c r="AG1158" i="6"/>
  <c r="AF1158" i="6"/>
  <c r="AG1161" i="6"/>
  <c r="AF1161" i="6"/>
  <c r="AG1176" i="6"/>
  <c r="AF1176" i="6"/>
  <c r="AG1186" i="6"/>
  <c r="AF1186" i="6"/>
  <c r="AG1194" i="6"/>
  <c r="AF1194" i="6"/>
  <c r="AG1197" i="6"/>
  <c r="AF1197" i="6"/>
  <c r="AG1213" i="6"/>
  <c r="AF1213" i="6"/>
  <c r="AG1236" i="6"/>
  <c r="AF1236" i="6"/>
  <c r="O533" i="9"/>
  <c r="O785" i="9" s="1"/>
  <c r="X533" i="9"/>
  <c r="X785" i="9" s="1"/>
  <c r="W533" i="9"/>
  <c r="W785" i="9" s="1"/>
  <c r="K533" i="9"/>
  <c r="K785" i="9" s="1"/>
  <c r="V533" i="9"/>
  <c r="V785" i="9" s="1"/>
  <c r="J533" i="9"/>
  <c r="J785" i="9" s="1"/>
  <c r="U533" i="9"/>
  <c r="U785" i="9" s="1"/>
  <c r="I533" i="9"/>
  <c r="I785" i="9" s="1"/>
  <c r="E533" i="9"/>
  <c r="E785" i="9" s="1"/>
  <c r="S533" i="9"/>
  <c r="S785" i="9" s="1"/>
  <c r="R533" i="9"/>
  <c r="R785" i="9" s="1"/>
  <c r="Q533" i="9"/>
  <c r="Q785" i="9" s="1"/>
  <c r="P533" i="9"/>
  <c r="P785" i="9" s="1"/>
  <c r="T258" i="9"/>
  <c r="E258" i="9"/>
  <c r="S258" i="9"/>
  <c r="R258" i="9"/>
  <c r="Q258" i="9"/>
  <c r="P258" i="9"/>
  <c r="O258" i="9"/>
  <c r="N258" i="9"/>
  <c r="N533" i="9" s="1"/>
  <c r="N785" i="9" s="1"/>
  <c r="M258" i="9"/>
  <c r="M533" i="9" s="1"/>
  <c r="M785" i="9" s="1"/>
  <c r="X258" i="9"/>
  <c r="L258" i="9"/>
  <c r="L533" i="9" s="1"/>
  <c r="L785" i="9" s="1"/>
  <c r="W258" i="9"/>
  <c r="K258" i="9"/>
  <c r="V258" i="9"/>
  <c r="J258" i="9"/>
  <c r="U258" i="9"/>
  <c r="I258" i="9"/>
  <c r="O557" i="9"/>
  <c r="O809" i="9" s="1"/>
  <c r="N557" i="9"/>
  <c r="N809" i="9" s="1"/>
  <c r="X557" i="9"/>
  <c r="X809" i="9" s="1"/>
  <c r="W557" i="9"/>
  <c r="W809" i="9" s="1"/>
  <c r="K557" i="9"/>
  <c r="K809" i="9" s="1"/>
  <c r="V557" i="9"/>
  <c r="V809" i="9" s="1"/>
  <c r="J557" i="9"/>
  <c r="J809" i="9" s="1"/>
  <c r="U557" i="9"/>
  <c r="U809" i="9" s="1"/>
  <c r="I557" i="9"/>
  <c r="I809" i="9" s="1"/>
  <c r="T557" i="9"/>
  <c r="T809" i="9" s="1"/>
  <c r="E557" i="9"/>
  <c r="E809" i="9" s="1"/>
  <c r="S557" i="9"/>
  <c r="S809" i="9" s="1"/>
  <c r="R557" i="9"/>
  <c r="R809" i="9" s="1"/>
  <c r="Q557" i="9"/>
  <c r="Q809" i="9" s="1"/>
  <c r="T282" i="9"/>
  <c r="E282" i="9"/>
  <c r="S282" i="9"/>
  <c r="R282" i="9"/>
  <c r="Q282" i="9"/>
  <c r="P282" i="9"/>
  <c r="O282" i="9"/>
  <c r="P557" i="9"/>
  <c r="P809" i="9" s="1"/>
  <c r="X282" i="9"/>
  <c r="L282" i="9"/>
  <c r="W282" i="9"/>
  <c r="K282" i="9"/>
  <c r="V282" i="9"/>
  <c r="U282" i="9"/>
  <c r="N282" i="9"/>
  <c r="M282" i="9"/>
  <c r="J282" i="9"/>
  <c r="I282" i="9"/>
  <c r="O581" i="9"/>
  <c r="O833" i="9" s="1"/>
  <c r="N581" i="9"/>
  <c r="N833" i="9" s="1"/>
  <c r="M581" i="9"/>
  <c r="M833" i="9" s="1"/>
  <c r="X581" i="9"/>
  <c r="X833" i="9" s="1"/>
  <c r="L581" i="9"/>
  <c r="L833" i="9" s="1"/>
  <c r="W581" i="9"/>
  <c r="W833" i="9" s="1"/>
  <c r="K581" i="9"/>
  <c r="K833" i="9" s="1"/>
  <c r="V581" i="9"/>
  <c r="V833" i="9" s="1"/>
  <c r="J581" i="9"/>
  <c r="J833" i="9" s="1"/>
  <c r="U581" i="9"/>
  <c r="U833" i="9" s="1"/>
  <c r="I581" i="9"/>
  <c r="I833" i="9" s="1"/>
  <c r="T581" i="9"/>
  <c r="T833" i="9" s="1"/>
  <c r="E581" i="9"/>
  <c r="E833" i="9" s="1"/>
  <c r="S581" i="9"/>
  <c r="S833" i="9" s="1"/>
  <c r="R581" i="9"/>
  <c r="R833" i="9" s="1"/>
  <c r="Q581" i="9"/>
  <c r="Q833" i="9" s="1"/>
  <c r="T306" i="9"/>
  <c r="E306" i="9"/>
  <c r="S306" i="9"/>
  <c r="R306" i="9"/>
  <c r="Q306" i="9"/>
  <c r="P306" i="9"/>
  <c r="O306" i="9"/>
  <c r="N306" i="9"/>
  <c r="M306" i="9"/>
  <c r="X306" i="9"/>
  <c r="L306" i="9"/>
  <c r="W306" i="9"/>
  <c r="K306" i="9"/>
  <c r="P581" i="9"/>
  <c r="P833" i="9" s="1"/>
  <c r="V306" i="9"/>
  <c r="U306" i="9"/>
  <c r="J306" i="9"/>
  <c r="I306" i="9"/>
  <c r="Q595" i="9"/>
  <c r="Q847" i="9" s="1"/>
  <c r="P595" i="9"/>
  <c r="P847" i="9" s="1"/>
  <c r="O595" i="9"/>
  <c r="O847" i="9" s="1"/>
  <c r="X595" i="9"/>
  <c r="X847" i="9" s="1"/>
  <c r="W595" i="9"/>
  <c r="W847" i="9" s="1"/>
  <c r="K595" i="9"/>
  <c r="K847" i="9" s="1"/>
  <c r="V595" i="9"/>
  <c r="V847" i="9" s="1"/>
  <c r="J595" i="9"/>
  <c r="J847" i="9" s="1"/>
  <c r="U595" i="9"/>
  <c r="U847" i="9" s="1"/>
  <c r="I595" i="9"/>
  <c r="I847" i="9" s="1"/>
  <c r="E595" i="9"/>
  <c r="E847" i="9" s="1"/>
  <c r="S595" i="9"/>
  <c r="S847" i="9" s="1"/>
  <c r="V320" i="9"/>
  <c r="J320" i="9"/>
  <c r="U320" i="9"/>
  <c r="I320" i="9"/>
  <c r="R595" i="9"/>
  <c r="R847" i="9" s="1"/>
  <c r="T320" i="9"/>
  <c r="E320" i="9"/>
  <c r="S320" i="9"/>
  <c r="R320" i="9"/>
  <c r="Q320" i="9"/>
  <c r="P320" i="9"/>
  <c r="O320" i="9"/>
  <c r="N320" i="9"/>
  <c r="M320" i="9"/>
  <c r="X320" i="9"/>
  <c r="W320" i="9"/>
  <c r="L320" i="9"/>
  <c r="K320" i="9"/>
  <c r="N257" i="9"/>
  <c r="P259" i="9"/>
  <c r="R261" i="9"/>
  <c r="X263" i="9"/>
  <c r="E283" i="9"/>
  <c r="P291" i="9"/>
  <c r="J297" i="9"/>
  <c r="K301" i="9"/>
  <c r="J318" i="9"/>
  <c r="I335" i="9"/>
  <c r="M339" i="9"/>
  <c r="U347" i="9"/>
  <c r="K373" i="9"/>
  <c r="J390" i="9"/>
  <c r="I407" i="9"/>
  <c r="Q619" i="9"/>
  <c r="Q871" i="9" s="1"/>
  <c r="P619" i="9"/>
  <c r="P871" i="9" s="1"/>
  <c r="M619" i="9"/>
  <c r="M871" i="9" s="1"/>
  <c r="X619" i="9"/>
  <c r="X871" i="9" s="1"/>
  <c r="L619" i="9"/>
  <c r="L871" i="9" s="1"/>
  <c r="W619" i="9"/>
  <c r="W871" i="9" s="1"/>
  <c r="K619" i="9"/>
  <c r="K871" i="9" s="1"/>
  <c r="V619" i="9"/>
  <c r="V871" i="9" s="1"/>
  <c r="J619" i="9"/>
  <c r="J871" i="9" s="1"/>
  <c r="U619" i="9"/>
  <c r="U871" i="9" s="1"/>
  <c r="I619" i="9"/>
  <c r="I871" i="9" s="1"/>
  <c r="E619" i="9"/>
  <c r="E871" i="9" s="1"/>
  <c r="V344" i="9"/>
  <c r="J344" i="9"/>
  <c r="U344" i="9"/>
  <c r="I344" i="9"/>
  <c r="T344" i="9"/>
  <c r="E344" i="9"/>
  <c r="S344" i="9"/>
  <c r="R619" i="9"/>
  <c r="R871" i="9" s="1"/>
  <c r="R344" i="9"/>
  <c r="Q344" i="9"/>
  <c r="P344" i="9"/>
  <c r="O344" i="9"/>
  <c r="N344" i="9"/>
  <c r="M344" i="9"/>
  <c r="U623" i="9"/>
  <c r="U875" i="9" s="1"/>
  <c r="I623" i="9"/>
  <c r="I875" i="9" s="1"/>
  <c r="T623" i="9"/>
  <c r="T875" i="9" s="1"/>
  <c r="E623" i="9"/>
  <c r="E875" i="9" s="1"/>
  <c r="S623" i="9"/>
  <c r="S875" i="9" s="1"/>
  <c r="R623" i="9"/>
  <c r="R875" i="9" s="1"/>
  <c r="Q623" i="9"/>
  <c r="Q875" i="9" s="1"/>
  <c r="P623" i="9"/>
  <c r="P875" i="9" s="1"/>
  <c r="O623" i="9"/>
  <c r="O875" i="9" s="1"/>
  <c r="N623" i="9"/>
  <c r="N875" i="9" s="1"/>
  <c r="M623" i="9"/>
  <c r="M875" i="9" s="1"/>
  <c r="X623" i="9"/>
  <c r="X875" i="9" s="1"/>
  <c r="L623" i="9"/>
  <c r="L875" i="9" s="1"/>
  <c r="W623" i="9"/>
  <c r="W875" i="9" s="1"/>
  <c r="K623" i="9"/>
  <c r="K875" i="9" s="1"/>
  <c r="N348" i="9"/>
  <c r="M348" i="9"/>
  <c r="X348" i="9"/>
  <c r="L348" i="9"/>
  <c r="W348" i="9"/>
  <c r="K348" i="9"/>
  <c r="V348" i="9"/>
  <c r="J348" i="9"/>
  <c r="U348" i="9"/>
  <c r="I348" i="9"/>
  <c r="T348" i="9"/>
  <c r="E348" i="9"/>
  <c r="S348" i="9"/>
  <c r="R348" i="9"/>
  <c r="Q348" i="9"/>
  <c r="V623" i="9"/>
  <c r="V875" i="9" s="1"/>
  <c r="J623" i="9"/>
  <c r="J875" i="9" s="1"/>
  <c r="K627" i="9"/>
  <c r="K879" i="9" s="1"/>
  <c r="J627" i="9"/>
  <c r="J879" i="9" s="1"/>
  <c r="I627" i="9"/>
  <c r="I879" i="9" s="1"/>
  <c r="E627" i="9"/>
  <c r="E879" i="9" s="1"/>
  <c r="S627" i="9"/>
  <c r="S879" i="9" s="1"/>
  <c r="R627" i="9"/>
  <c r="R879" i="9" s="1"/>
  <c r="Q627" i="9"/>
  <c r="Q879" i="9" s="1"/>
  <c r="P627" i="9"/>
  <c r="P879" i="9" s="1"/>
  <c r="O627" i="9"/>
  <c r="O879" i="9" s="1"/>
  <c r="R352" i="9"/>
  <c r="Q352" i="9"/>
  <c r="P352" i="9"/>
  <c r="O352" i="9"/>
  <c r="N352" i="9"/>
  <c r="M352" i="9"/>
  <c r="X352" i="9"/>
  <c r="L352" i="9"/>
  <c r="W352" i="9"/>
  <c r="K352" i="9"/>
  <c r="V352" i="9"/>
  <c r="J352" i="9"/>
  <c r="U352" i="9"/>
  <c r="I352" i="9"/>
  <c r="Q631" i="9"/>
  <c r="Q883" i="9" s="1"/>
  <c r="P631" i="9"/>
  <c r="P883" i="9" s="1"/>
  <c r="O631" i="9"/>
  <c r="O883" i="9" s="1"/>
  <c r="N631" i="9"/>
  <c r="N883" i="9" s="1"/>
  <c r="M631" i="9"/>
  <c r="M883" i="9" s="1"/>
  <c r="X631" i="9"/>
  <c r="X883" i="9" s="1"/>
  <c r="L631" i="9"/>
  <c r="L883" i="9" s="1"/>
  <c r="W631" i="9"/>
  <c r="W883" i="9" s="1"/>
  <c r="K631" i="9"/>
  <c r="K883" i="9" s="1"/>
  <c r="V631" i="9"/>
  <c r="V883" i="9" s="1"/>
  <c r="J631" i="9"/>
  <c r="J883" i="9" s="1"/>
  <c r="U631" i="9"/>
  <c r="U883" i="9" s="1"/>
  <c r="I631" i="9"/>
  <c r="I883" i="9" s="1"/>
  <c r="T631" i="9"/>
  <c r="T883" i="9" s="1"/>
  <c r="E631" i="9"/>
  <c r="E883" i="9" s="1"/>
  <c r="S631" i="9"/>
  <c r="S883" i="9" s="1"/>
  <c r="V356" i="9"/>
  <c r="J356" i="9"/>
  <c r="U356" i="9"/>
  <c r="I356" i="9"/>
  <c r="T356" i="9"/>
  <c r="E356" i="9"/>
  <c r="S356" i="9"/>
  <c r="R356" i="9"/>
  <c r="Q356" i="9"/>
  <c r="P356" i="9"/>
  <c r="O356" i="9"/>
  <c r="N356" i="9"/>
  <c r="M356" i="9"/>
  <c r="R631" i="9"/>
  <c r="R883" i="9" s="1"/>
  <c r="U635" i="9"/>
  <c r="U887" i="9" s="1"/>
  <c r="I635" i="9"/>
  <c r="I887" i="9" s="1"/>
  <c r="T635" i="9"/>
  <c r="T887" i="9" s="1"/>
  <c r="E635" i="9"/>
  <c r="E887" i="9" s="1"/>
  <c r="S635" i="9"/>
  <c r="S887" i="9" s="1"/>
  <c r="R635" i="9"/>
  <c r="R887" i="9" s="1"/>
  <c r="Q635" i="9"/>
  <c r="Q887" i="9" s="1"/>
  <c r="P635" i="9"/>
  <c r="P887" i="9" s="1"/>
  <c r="O635" i="9"/>
  <c r="O887" i="9" s="1"/>
  <c r="N635" i="9"/>
  <c r="N887" i="9" s="1"/>
  <c r="M635" i="9"/>
  <c r="M887" i="9" s="1"/>
  <c r="X635" i="9"/>
  <c r="X887" i="9" s="1"/>
  <c r="L635" i="9"/>
  <c r="L887" i="9" s="1"/>
  <c r="W635" i="9"/>
  <c r="W887" i="9" s="1"/>
  <c r="K635" i="9"/>
  <c r="K887" i="9" s="1"/>
  <c r="N360" i="9"/>
  <c r="M360" i="9"/>
  <c r="X360" i="9"/>
  <c r="L360" i="9"/>
  <c r="W360" i="9"/>
  <c r="K360" i="9"/>
  <c r="V360" i="9"/>
  <c r="J360" i="9"/>
  <c r="V635" i="9"/>
  <c r="V887" i="9" s="1"/>
  <c r="U360" i="9"/>
  <c r="I360" i="9"/>
  <c r="J635" i="9"/>
  <c r="J887" i="9" s="1"/>
  <c r="T360" i="9"/>
  <c r="E360" i="9"/>
  <c r="S360" i="9"/>
  <c r="R360" i="9"/>
  <c r="Q360" i="9"/>
  <c r="M639" i="9"/>
  <c r="M891" i="9" s="1"/>
  <c r="X639" i="9"/>
  <c r="X891" i="9" s="1"/>
  <c r="L639" i="9"/>
  <c r="L891" i="9" s="1"/>
  <c r="W639" i="9"/>
  <c r="W891" i="9" s="1"/>
  <c r="K639" i="9"/>
  <c r="K891" i="9" s="1"/>
  <c r="V639" i="9"/>
  <c r="V891" i="9" s="1"/>
  <c r="J639" i="9"/>
  <c r="J891" i="9" s="1"/>
  <c r="U639" i="9"/>
  <c r="U891" i="9" s="1"/>
  <c r="I639" i="9"/>
  <c r="I891" i="9" s="1"/>
  <c r="T639" i="9"/>
  <c r="T891" i="9" s="1"/>
  <c r="E639" i="9"/>
  <c r="E891" i="9" s="1"/>
  <c r="S639" i="9"/>
  <c r="S891" i="9" s="1"/>
  <c r="R639" i="9"/>
  <c r="R891" i="9" s="1"/>
  <c r="Q639" i="9"/>
  <c r="Q891" i="9" s="1"/>
  <c r="P639" i="9"/>
  <c r="P891" i="9" s="1"/>
  <c r="O639" i="9"/>
  <c r="O891" i="9" s="1"/>
  <c r="N639" i="9"/>
  <c r="N891" i="9" s="1"/>
  <c r="R364" i="9"/>
  <c r="Q364" i="9"/>
  <c r="P364" i="9"/>
  <c r="O364" i="9"/>
  <c r="N364" i="9"/>
  <c r="M364" i="9"/>
  <c r="X364" i="9"/>
  <c r="L364" i="9"/>
  <c r="W364" i="9"/>
  <c r="K364" i="9"/>
  <c r="V364" i="9"/>
  <c r="J364" i="9"/>
  <c r="U364" i="9"/>
  <c r="I364" i="9"/>
  <c r="Q643" i="9"/>
  <c r="Q895" i="9" s="1"/>
  <c r="P643" i="9"/>
  <c r="P895" i="9" s="1"/>
  <c r="O643" i="9"/>
  <c r="O895" i="9" s="1"/>
  <c r="X643" i="9"/>
  <c r="X895" i="9" s="1"/>
  <c r="W643" i="9"/>
  <c r="W895" i="9" s="1"/>
  <c r="K643" i="9"/>
  <c r="K895" i="9" s="1"/>
  <c r="V643" i="9"/>
  <c r="V895" i="9" s="1"/>
  <c r="J643" i="9"/>
  <c r="J895" i="9" s="1"/>
  <c r="U643" i="9"/>
  <c r="U895" i="9" s="1"/>
  <c r="I643" i="9"/>
  <c r="I895" i="9" s="1"/>
  <c r="T643" i="9"/>
  <c r="T895" i="9" s="1"/>
  <c r="E643" i="9"/>
  <c r="E895" i="9" s="1"/>
  <c r="S643" i="9"/>
  <c r="S895" i="9" s="1"/>
  <c r="V368" i="9"/>
  <c r="J368" i="9"/>
  <c r="U368" i="9"/>
  <c r="I368" i="9"/>
  <c r="T368" i="9"/>
  <c r="E368" i="9"/>
  <c r="S368" i="9"/>
  <c r="R368" i="9"/>
  <c r="Q368" i="9"/>
  <c r="R643" i="9"/>
  <c r="R895" i="9" s="1"/>
  <c r="P368" i="9"/>
  <c r="O368" i="9"/>
  <c r="N368" i="9"/>
  <c r="M368" i="9"/>
  <c r="U647" i="9"/>
  <c r="U899" i="9" s="1"/>
  <c r="I647" i="9"/>
  <c r="I899" i="9" s="1"/>
  <c r="T647" i="9"/>
  <c r="T899" i="9" s="1"/>
  <c r="E647" i="9"/>
  <c r="E899" i="9" s="1"/>
  <c r="S647" i="9"/>
  <c r="S899" i="9" s="1"/>
  <c r="R647" i="9"/>
  <c r="R899" i="9" s="1"/>
  <c r="Q647" i="9"/>
  <c r="Q899" i="9" s="1"/>
  <c r="P647" i="9"/>
  <c r="P899" i="9" s="1"/>
  <c r="O647" i="9"/>
  <c r="O899" i="9" s="1"/>
  <c r="N647" i="9"/>
  <c r="N899" i="9" s="1"/>
  <c r="M647" i="9"/>
  <c r="M899" i="9" s="1"/>
  <c r="X647" i="9"/>
  <c r="X899" i="9" s="1"/>
  <c r="L647" i="9"/>
  <c r="L899" i="9" s="1"/>
  <c r="W647" i="9"/>
  <c r="W899" i="9" s="1"/>
  <c r="K647" i="9"/>
  <c r="K899" i="9" s="1"/>
  <c r="V647" i="9"/>
  <c r="V899" i="9" s="1"/>
  <c r="N372" i="9"/>
  <c r="J647" i="9"/>
  <c r="J899" i="9" s="1"/>
  <c r="M372" i="9"/>
  <c r="X372" i="9"/>
  <c r="L372" i="9"/>
  <c r="W372" i="9"/>
  <c r="K372" i="9"/>
  <c r="V372" i="9"/>
  <c r="J372" i="9"/>
  <c r="U372" i="9"/>
  <c r="I372" i="9"/>
  <c r="T372" i="9"/>
  <c r="E372" i="9"/>
  <c r="S372" i="9"/>
  <c r="R372" i="9"/>
  <c r="Q372" i="9"/>
  <c r="M651" i="9"/>
  <c r="M903" i="9" s="1"/>
  <c r="X651" i="9"/>
  <c r="X903" i="9" s="1"/>
  <c r="L651" i="9"/>
  <c r="L903" i="9" s="1"/>
  <c r="W651" i="9"/>
  <c r="W903" i="9" s="1"/>
  <c r="K651" i="9"/>
  <c r="K903" i="9" s="1"/>
  <c r="V651" i="9"/>
  <c r="V903" i="9" s="1"/>
  <c r="J651" i="9"/>
  <c r="J903" i="9" s="1"/>
  <c r="U651" i="9"/>
  <c r="U903" i="9" s="1"/>
  <c r="I651" i="9"/>
  <c r="I903" i="9" s="1"/>
  <c r="T651" i="9"/>
  <c r="T903" i="9" s="1"/>
  <c r="E651" i="9"/>
  <c r="E903" i="9" s="1"/>
  <c r="S651" i="9"/>
  <c r="S903" i="9" s="1"/>
  <c r="R651" i="9"/>
  <c r="R903" i="9" s="1"/>
  <c r="Q651" i="9"/>
  <c r="Q903" i="9" s="1"/>
  <c r="P651" i="9"/>
  <c r="P903" i="9" s="1"/>
  <c r="O651" i="9"/>
  <c r="O903" i="9" s="1"/>
  <c r="R376" i="9"/>
  <c r="Q376" i="9"/>
  <c r="P376" i="9"/>
  <c r="O376" i="9"/>
  <c r="N376" i="9"/>
  <c r="M376" i="9"/>
  <c r="X376" i="9"/>
  <c r="L376" i="9"/>
  <c r="N651" i="9"/>
  <c r="N903" i="9" s="1"/>
  <c r="W376" i="9"/>
  <c r="K376" i="9"/>
  <c r="V376" i="9"/>
  <c r="J376" i="9"/>
  <c r="U376" i="9"/>
  <c r="I376" i="9"/>
  <c r="Q655" i="9"/>
  <c r="Q907" i="9" s="1"/>
  <c r="P655" i="9"/>
  <c r="P907" i="9" s="1"/>
  <c r="O655" i="9"/>
  <c r="O907" i="9" s="1"/>
  <c r="N655" i="9"/>
  <c r="N907" i="9" s="1"/>
  <c r="M655" i="9"/>
  <c r="M907" i="9" s="1"/>
  <c r="X655" i="9"/>
  <c r="X907" i="9" s="1"/>
  <c r="L655" i="9"/>
  <c r="L907" i="9" s="1"/>
  <c r="W655" i="9"/>
  <c r="W907" i="9" s="1"/>
  <c r="K655" i="9"/>
  <c r="K907" i="9" s="1"/>
  <c r="V655" i="9"/>
  <c r="V907" i="9" s="1"/>
  <c r="J655" i="9"/>
  <c r="J907" i="9" s="1"/>
  <c r="U655" i="9"/>
  <c r="U907" i="9" s="1"/>
  <c r="I655" i="9"/>
  <c r="I907" i="9" s="1"/>
  <c r="T655" i="9"/>
  <c r="T907" i="9" s="1"/>
  <c r="E655" i="9"/>
  <c r="E907" i="9" s="1"/>
  <c r="S655" i="9"/>
  <c r="S907" i="9" s="1"/>
  <c r="V380" i="9"/>
  <c r="J380" i="9"/>
  <c r="R655" i="9"/>
  <c r="R907" i="9" s="1"/>
  <c r="U380" i="9"/>
  <c r="I380" i="9"/>
  <c r="T380" i="9"/>
  <c r="E380" i="9"/>
  <c r="S380" i="9"/>
  <c r="R380" i="9"/>
  <c r="Q380" i="9"/>
  <c r="P380" i="9"/>
  <c r="O380" i="9"/>
  <c r="N380" i="9"/>
  <c r="M380" i="9"/>
  <c r="Q659" i="9"/>
  <c r="Q911" i="9" s="1"/>
  <c r="W659" i="9"/>
  <c r="W911" i="9" s="1"/>
  <c r="J659" i="9"/>
  <c r="J911" i="9" s="1"/>
  <c r="V659" i="9"/>
  <c r="V911" i="9" s="1"/>
  <c r="I659" i="9"/>
  <c r="I911" i="9" s="1"/>
  <c r="U659" i="9"/>
  <c r="U911" i="9" s="1"/>
  <c r="E659" i="9"/>
  <c r="E911" i="9" s="1"/>
  <c r="R659" i="9"/>
  <c r="R911" i="9" s="1"/>
  <c r="P659" i="9"/>
  <c r="P911" i="9" s="1"/>
  <c r="N659" i="9"/>
  <c r="N911" i="9" s="1"/>
  <c r="M659" i="9"/>
  <c r="M911" i="9" s="1"/>
  <c r="L659" i="9"/>
  <c r="L911" i="9" s="1"/>
  <c r="N384" i="9"/>
  <c r="M384" i="9"/>
  <c r="X384" i="9"/>
  <c r="L384" i="9"/>
  <c r="W384" i="9"/>
  <c r="K384" i="9"/>
  <c r="V384" i="9"/>
  <c r="J384" i="9"/>
  <c r="U384" i="9"/>
  <c r="I384" i="9"/>
  <c r="T384" i="9"/>
  <c r="E384" i="9"/>
  <c r="X659" i="9"/>
  <c r="X911" i="9" s="1"/>
  <c r="S384" i="9"/>
  <c r="K659" i="9"/>
  <c r="K911" i="9" s="1"/>
  <c r="R384" i="9"/>
  <c r="Q384" i="9"/>
  <c r="U663" i="9"/>
  <c r="U915" i="9" s="1"/>
  <c r="I663" i="9"/>
  <c r="I915" i="9" s="1"/>
  <c r="Q663" i="9"/>
  <c r="Q915" i="9" s="1"/>
  <c r="M663" i="9"/>
  <c r="M915" i="9" s="1"/>
  <c r="N663" i="9"/>
  <c r="N915" i="9" s="1"/>
  <c r="L663" i="9"/>
  <c r="L915" i="9" s="1"/>
  <c r="K663" i="9"/>
  <c r="K915" i="9" s="1"/>
  <c r="J663" i="9"/>
  <c r="J915" i="9" s="1"/>
  <c r="X663" i="9"/>
  <c r="X915" i="9" s="1"/>
  <c r="E663" i="9"/>
  <c r="E915" i="9" s="1"/>
  <c r="W663" i="9"/>
  <c r="W915" i="9" s="1"/>
  <c r="V663" i="9"/>
  <c r="V915" i="9" s="1"/>
  <c r="T663" i="9"/>
  <c r="T915" i="9" s="1"/>
  <c r="S663" i="9"/>
  <c r="S915" i="9" s="1"/>
  <c r="R663" i="9"/>
  <c r="R915" i="9" s="1"/>
  <c r="P663" i="9"/>
  <c r="P915" i="9" s="1"/>
  <c r="R388" i="9"/>
  <c r="Q388" i="9"/>
  <c r="P388" i="9"/>
  <c r="O663" i="9"/>
  <c r="O915" i="9" s="1"/>
  <c r="O388" i="9"/>
  <c r="N388" i="9"/>
  <c r="M388" i="9"/>
  <c r="X388" i="9"/>
  <c r="L388" i="9"/>
  <c r="W388" i="9"/>
  <c r="K388" i="9"/>
  <c r="V388" i="9"/>
  <c r="J388" i="9"/>
  <c r="U388" i="9"/>
  <c r="I388" i="9"/>
  <c r="M667" i="9"/>
  <c r="M919" i="9" s="1"/>
  <c r="U667" i="9"/>
  <c r="U919" i="9" s="1"/>
  <c r="I667" i="9"/>
  <c r="I919" i="9" s="1"/>
  <c r="S667" i="9"/>
  <c r="S919" i="9" s="1"/>
  <c r="Q667" i="9"/>
  <c r="Q919" i="9" s="1"/>
  <c r="J667" i="9"/>
  <c r="J919" i="9" s="1"/>
  <c r="E667" i="9"/>
  <c r="E919" i="9" s="1"/>
  <c r="X667" i="9"/>
  <c r="X919" i="9" s="1"/>
  <c r="W667" i="9"/>
  <c r="W919" i="9" s="1"/>
  <c r="V667" i="9"/>
  <c r="V919" i="9" s="1"/>
  <c r="T667" i="9"/>
  <c r="T919" i="9" s="1"/>
  <c r="R667" i="9"/>
  <c r="R919" i="9" s="1"/>
  <c r="P667" i="9"/>
  <c r="P919" i="9" s="1"/>
  <c r="O667" i="9"/>
  <c r="O919" i="9" s="1"/>
  <c r="N667" i="9"/>
  <c r="N919" i="9" s="1"/>
  <c r="L667" i="9"/>
  <c r="L919" i="9" s="1"/>
  <c r="V392" i="9"/>
  <c r="J392" i="9"/>
  <c r="U392" i="9"/>
  <c r="I392" i="9"/>
  <c r="T392" i="9"/>
  <c r="E392" i="9"/>
  <c r="S392" i="9"/>
  <c r="R392" i="9"/>
  <c r="Q392" i="9"/>
  <c r="P392" i="9"/>
  <c r="O392" i="9"/>
  <c r="N392" i="9"/>
  <c r="M392" i="9"/>
  <c r="K667" i="9"/>
  <c r="K919" i="9" s="1"/>
  <c r="Q671" i="9"/>
  <c r="Q923" i="9" s="1"/>
  <c r="M671" i="9"/>
  <c r="M923" i="9" s="1"/>
  <c r="W671" i="9"/>
  <c r="W923" i="9" s="1"/>
  <c r="K671" i="9"/>
  <c r="K923" i="9" s="1"/>
  <c r="U671" i="9"/>
  <c r="U923" i="9" s="1"/>
  <c r="I671" i="9"/>
  <c r="I923" i="9" s="1"/>
  <c r="N671" i="9"/>
  <c r="N923" i="9" s="1"/>
  <c r="L671" i="9"/>
  <c r="L923" i="9" s="1"/>
  <c r="J671" i="9"/>
  <c r="J923" i="9" s="1"/>
  <c r="E671" i="9"/>
  <c r="E923" i="9" s="1"/>
  <c r="X671" i="9"/>
  <c r="X923" i="9" s="1"/>
  <c r="V671" i="9"/>
  <c r="V923" i="9" s="1"/>
  <c r="T671" i="9"/>
  <c r="T923" i="9" s="1"/>
  <c r="S671" i="9"/>
  <c r="S923" i="9" s="1"/>
  <c r="R671" i="9"/>
  <c r="R923" i="9" s="1"/>
  <c r="P671" i="9"/>
  <c r="P923" i="9" s="1"/>
  <c r="N396" i="9"/>
  <c r="M396" i="9"/>
  <c r="X396" i="9"/>
  <c r="L396" i="9"/>
  <c r="W396" i="9"/>
  <c r="K396" i="9"/>
  <c r="V396" i="9"/>
  <c r="J396" i="9"/>
  <c r="U396" i="9"/>
  <c r="I396" i="9"/>
  <c r="T396" i="9"/>
  <c r="E396" i="9"/>
  <c r="O671" i="9"/>
  <c r="O923" i="9" s="1"/>
  <c r="S396" i="9"/>
  <c r="R396" i="9"/>
  <c r="Q396" i="9"/>
  <c r="U675" i="9"/>
  <c r="U927" i="9" s="1"/>
  <c r="I675" i="9"/>
  <c r="I927" i="9" s="1"/>
  <c r="Q675" i="9"/>
  <c r="Q927" i="9" s="1"/>
  <c r="O675" i="9"/>
  <c r="O927" i="9" s="1"/>
  <c r="M675" i="9"/>
  <c r="M927" i="9" s="1"/>
  <c r="W675" i="9"/>
  <c r="W927" i="9" s="1"/>
  <c r="K675" i="9"/>
  <c r="K927" i="9" s="1"/>
  <c r="T675" i="9"/>
  <c r="T927" i="9" s="1"/>
  <c r="S675" i="9"/>
  <c r="S927" i="9" s="1"/>
  <c r="R675" i="9"/>
  <c r="R927" i="9" s="1"/>
  <c r="P675" i="9"/>
  <c r="P927" i="9" s="1"/>
  <c r="N675" i="9"/>
  <c r="N927" i="9" s="1"/>
  <c r="L675" i="9"/>
  <c r="L927" i="9" s="1"/>
  <c r="J675" i="9"/>
  <c r="J927" i="9" s="1"/>
  <c r="E675" i="9"/>
  <c r="E927" i="9" s="1"/>
  <c r="X675" i="9"/>
  <c r="X927" i="9" s="1"/>
  <c r="R400" i="9"/>
  <c r="Q400" i="9"/>
  <c r="P400" i="9"/>
  <c r="V675" i="9"/>
  <c r="V927" i="9" s="1"/>
  <c r="O400" i="9"/>
  <c r="N400" i="9"/>
  <c r="M400" i="9"/>
  <c r="X400" i="9"/>
  <c r="L400" i="9"/>
  <c r="W400" i="9"/>
  <c r="K400" i="9"/>
  <c r="V400" i="9"/>
  <c r="J400" i="9"/>
  <c r="U400" i="9"/>
  <c r="I400" i="9"/>
  <c r="M679" i="9"/>
  <c r="M931" i="9" s="1"/>
  <c r="U679" i="9"/>
  <c r="U931" i="9" s="1"/>
  <c r="I679" i="9"/>
  <c r="I931" i="9" s="1"/>
  <c r="S679" i="9"/>
  <c r="S931" i="9" s="1"/>
  <c r="Q679" i="9"/>
  <c r="Q931" i="9" s="1"/>
  <c r="O679" i="9"/>
  <c r="O931" i="9" s="1"/>
  <c r="N679" i="9"/>
  <c r="N931" i="9" s="1"/>
  <c r="L679" i="9"/>
  <c r="L931" i="9" s="1"/>
  <c r="K679" i="9"/>
  <c r="K931" i="9" s="1"/>
  <c r="J679" i="9"/>
  <c r="J931" i="9" s="1"/>
  <c r="E679" i="9"/>
  <c r="E931" i="9" s="1"/>
  <c r="X679" i="9"/>
  <c r="X931" i="9" s="1"/>
  <c r="W679" i="9"/>
  <c r="W931" i="9" s="1"/>
  <c r="V679" i="9"/>
  <c r="V931" i="9" s="1"/>
  <c r="T679" i="9"/>
  <c r="T931" i="9" s="1"/>
  <c r="R679" i="9"/>
  <c r="R931" i="9" s="1"/>
  <c r="P679" i="9"/>
  <c r="P931" i="9" s="1"/>
  <c r="V404" i="9"/>
  <c r="J404" i="9"/>
  <c r="U404" i="9"/>
  <c r="I404" i="9"/>
  <c r="T404" i="9"/>
  <c r="E404" i="9"/>
  <c r="S404" i="9"/>
  <c r="R404" i="9"/>
  <c r="Q404" i="9"/>
  <c r="P404" i="9"/>
  <c r="O404" i="9"/>
  <c r="N404" i="9"/>
  <c r="M404" i="9"/>
  <c r="Q683" i="9"/>
  <c r="Q935" i="9" s="1"/>
  <c r="W683" i="9"/>
  <c r="W935" i="9" s="1"/>
  <c r="K683" i="9"/>
  <c r="K935" i="9" s="1"/>
  <c r="U683" i="9"/>
  <c r="U935" i="9" s="1"/>
  <c r="I683" i="9"/>
  <c r="I935" i="9" s="1"/>
  <c r="S683" i="9"/>
  <c r="S935" i="9" s="1"/>
  <c r="E683" i="9"/>
  <c r="E935" i="9" s="1"/>
  <c r="X683" i="9"/>
  <c r="X935" i="9" s="1"/>
  <c r="V683" i="9"/>
  <c r="V935" i="9" s="1"/>
  <c r="R683" i="9"/>
  <c r="R935" i="9" s="1"/>
  <c r="P683" i="9"/>
  <c r="P935" i="9" s="1"/>
  <c r="O683" i="9"/>
  <c r="O935" i="9" s="1"/>
  <c r="N408" i="9"/>
  <c r="M408" i="9"/>
  <c r="X408" i="9"/>
  <c r="L408" i="9"/>
  <c r="W408" i="9"/>
  <c r="K408" i="9"/>
  <c r="V408" i="9"/>
  <c r="J408" i="9"/>
  <c r="U408" i="9"/>
  <c r="I408" i="9"/>
  <c r="T408" i="9"/>
  <c r="E408" i="9"/>
  <c r="S408" i="9"/>
  <c r="R408" i="9"/>
  <c r="J683" i="9"/>
  <c r="J935" i="9" s="1"/>
  <c r="Q408" i="9"/>
  <c r="U687" i="9"/>
  <c r="U939" i="9" s="1"/>
  <c r="I687" i="9"/>
  <c r="I939" i="9" s="1"/>
  <c r="Q687" i="9"/>
  <c r="Q939" i="9" s="1"/>
  <c r="O687" i="9"/>
  <c r="O939" i="9" s="1"/>
  <c r="M687" i="9"/>
  <c r="M939" i="9" s="1"/>
  <c r="W687" i="9"/>
  <c r="W939" i="9" s="1"/>
  <c r="K687" i="9"/>
  <c r="K939" i="9" s="1"/>
  <c r="V687" i="9"/>
  <c r="V939" i="9" s="1"/>
  <c r="T687" i="9"/>
  <c r="T939" i="9" s="1"/>
  <c r="S687" i="9"/>
  <c r="S939" i="9" s="1"/>
  <c r="R687" i="9"/>
  <c r="R939" i="9" s="1"/>
  <c r="P687" i="9"/>
  <c r="P939" i="9" s="1"/>
  <c r="N687" i="9"/>
  <c r="N939" i="9" s="1"/>
  <c r="L687" i="9"/>
  <c r="L939" i="9" s="1"/>
  <c r="J687" i="9"/>
  <c r="J939" i="9" s="1"/>
  <c r="E687" i="9"/>
  <c r="E939" i="9" s="1"/>
  <c r="R412" i="9"/>
  <c r="Q412" i="9"/>
  <c r="P412" i="9"/>
  <c r="O412" i="9"/>
  <c r="N412" i="9"/>
  <c r="X687" i="9"/>
  <c r="X939" i="9" s="1"/>
  <c r="M412" i="9"/>
  <c r="X412" i="9"/>
  <c r="L412" i="9"/>
  <c r="W412" i="9"/>
  <c r="K412" i="9"/>
  <c r="V412" i="9"/>
  <c r="J412" i="9"/>
  <c r="U412" i="9"/>
  <c r="I412" i="9"/>
  <c r="T412" i="9"/>
  <c r="E412" i="9"/>
  <c r="M691" i="9"/>
  <c r="M943" i="9" s="1"/>
  <c r="X691" i="9"/>
  <c r="X943" i="9" s="1"/>
  <c r="L691" i="9"/>
  <c r="L943" i="9" s="1"/>
  <c r="U691" i="9"/>
  <c r="U943" i="9" s="1"/>
  <c r="I691" i="9"/>
  <c r="I943" i="9" s="1"/>
  <c r="S691" i="9"/>
  <c r="S943" i="9" s="1"/>
  <c r="R691" i="9"/>
  <c r="R943" i="9" s="1"/>
  <c r="Q691" i="9"/>
  <c r="Q943" i="9" s="1"/>
  <c r="O691" i="9"/>
  <c r="O943" i="9" s="1"/>
  <c r="J691" i="9"/>
  <c r="J943" i="9" s="1"/>
  <c r="E691" i="9"/>
  <c r="E943" i="9" s="1"/>
  <c r="W691" i="9"/>
  <c r="W943" i="9" s="1"/>
  <c r="V691" i="9"/>
  <c r="V943" i="9" s="1"/>
  <c r="T691" i="9"/>
  <c r="T943" i="9" s="1"/>
  <c r="P691" i="9"/>
  <c r="P943" i="9" s="1"/>
  <c r="N691" i="9"/>
  <c r="N943" i="9" s="1"/>
  <c r="V416" i="9"/>
  <c r="J416" i="9"/>
  <c r="U416" i="9"/>
  <c r="I416" i="9"/>
  <c r="T416" i="9"/>
  <c r="E416" i="9"/>
  <c r="K691" i="9"/>
  <c r="K943" i="9" s="1"/>
  <c r="S416" i="9"/>
  <c r="R416" i="9"/>
  <c r="Q416" i="9"/>
  <c r="P416" i="9"/>
  <c r="O416" i="9"/>
  <c r="N416" i="9"/>
  <c r="M416" i="9"/>
  <c r="X416" i="9"/>
  <c r="L416" i="9"/>
  <c r="Q695" i="9"/>
  <c r="Q947" i="9" s="1"/>
  <c r="P695" i="9"/>
  <c r="P947" i="9" s="1"/>
  <c r="M695" i="9"/>
  <c r="M947" i="9" s="1"/>
  <c r="W695" i="9"/>
  <c r="W947" i="9" s="1"/>
  <c r="K695" i="9"/>
  <c r="K947" i="9" s="1"/>
  <c r="V695" i="9"/>
  <c r="V947" i="9" s="1"/>
  <c r="J695" i="9"/>
  <c r="J947" i="9" s="1"/>
  <c r="U695" i="9"/>
  <c r="U947" i="9" s="1"/>
  <c r="I695" i="9"/>
  <c r="I947" i="9" s="1"/>
  <c r="S695" i="9"/>
  <c r="S947" i="9" s="1"/>
  <c r="X695" i="9"/>
  <c r="X947" i="9" s="1"/>
  <c r="T695" i="9"/>
  <c r="T947" i="9" s="1"/>
  <c r="R695" i="9"/>
  <c r="R947" i="9" s="1"/>
  <c r="O695" i="9"/>
  <c r="O947" i="9" s="1"/>
  <c r="N695" i="9"/>
  <c r="N947" i="9" s="1"/>
  <c r="L695" i="9"/>
  <c r="L947" i="9" s="1"/>
  <c r="E695" i="9"/>
  <c r="E947" i="9" s="1"/>
  <c r="N420" i="9"/>
  <c r="M420" i="9"/>
  <c r="X420" i="9"/>
  <c r="L420" i="9"/>
  <c r="W420" i="9"/>
  <c r="K420" i="9"/>
  <c r="V420" i="9"/>
  <c r="J420" i="9"/>
  <c r="U420" i="9"/>
  <c r="I420" i="9"/>
  <c r="T420" i="9"/>
  <c r="E420" i="9"/>
  <c r="S420" i="9"/>
  <c r="R420" i="9"/>
  <c r="Q420" i="9"/>
  <c r="P420" i="9"/>
  <c r="U699" i="9"/>
  <c r="U951" i="9" s="1"/>
  <c r="I699" i="9"/>
  <c r="I951" i="9" s="1"/>
  <c r="T699" i="9"/>
  <c r="T951" i="9" s="1"/>
  <c r="E699" i="9"/>
  <c r="E951" i="9" s="1"/>
  <c r="R699" i="9"/>
  <c r="R951" i="9" s="1"/>
  <c r="Q699" i="9"/>
  <c r="Q951" i="9" s="1"/>
  <c r="P699" i="9"/>
  <c r="P951" i="9" s="1"/>
  <c r="O699" i="9"/>
  <c r="O951" i="9" s="1"/>
  <c r="N699" i="9"/>
  <c r="N951" i="9" s="1"/>
  <c r="W699" i="9"/>
  <c r="W951" i="9" s="1"/>
  <c r="K699" i="9"/>
  <c r="K951" i="9" s="1"/>
  <c r="X699" i="9"/>
  <c r="X951" i="9" s="1"/>
  <c r="V699" i="9"/>
  <c r="V951" i="9" s="1"/>
  <c r="S699" i="9"/>
  <c r="S951" i="9" s="1"/>
  <c r="R424" i="9"/>
  <c r="Q424" i="9"/>
  <c r="P424" i="9"/>
  <c r="O424" i="9"/>
  <c r="N424" i="9"/>
  <c r="M424" i="9"/>
  <c r="X424" i="9"/>
  <c r="L424" i="9"/>
  <c r="W424" i="9"/>
  <c r="K424" i="9"/>
  <c r="V424" i="9"/>
  <c r="J424" i="9"/>
  <c r="U424" i="9"/>
  <c r="I424" i="9"/>
  <c r="T424" i="9"/>
  <c r="E424" i="9"/>
  <c r="J699" i="9"/>
  <c r="J951" i="9" s="1"/>
  <c r="M703" i="9"/>
  <c r="M955" i="9" s="1"/>
  <c r="X703" i="9"/>
  <c r="X955" i="9" s="1"/>
  <c r="L703" i="9"/>
  <c r="L955" i="9" s="1"/>
  <c r="V703" i="9"/>
  <c r="V955" i="9" s="1"/>
  <c r="J703" i="9"/>
  <c r="J955" i="9" s="1"/>
  <c r="U703" i="9"/>
  <c r="U955" i="9" s="1"/>
  <c r="I703" i="9"/>
  <c r="I955" i="9" s="1"/>
  <c r="T703" i="9"/>
  <c r="T955" i="9" s="1"/>
  <c r="E703" i="9"/>
  <c r="E955" i="9" s="1"/>
  <c r="S703" i="9"/>
  <c r="S955" i="9" s="1"/>
  <c r="R703" i="9"/>
  <c r="R955" i="9" s="1"/>
  <c r="Q703" i="9"/>
  <c r="Q955" i="9" s="1"/>
  <c r="O703" i="9"/>
  <c r="O955" i="9" s="1"/>
  <c r="W703" i="9"/>
  <c r="W955" i="9" s="1"/>
  <c r="P703" i="9"/>
  <c r="P955" i="9" s="1"/>
  <c r="N703" i="9"/>
  <c r="N955" i="9" s="1"/>
  <c r="K703" i="9"/>
  <c r="K955" i="9" s="1"/>
  <c r="V428" i="9"/>
  <c r="J428" i="9"/>
  <c r="U428" i="9"/>
  <c r="I428" i="9"/>
  <c r="T428" i="9"/>
  <c r="E428" i="9"/>
  <c r="S428" i="9"/>
  <c r="R428" i="9"/>
  <c r="Q428" i="9"/>
  <c r="P428" i="9"/>
  <c r="O428" i="9"/>
  <c r="N428" i="9"/>
  <c r="M428" i="9"/>
  <c r="X428" i="9"/>
  <c r="L428" i="9"/>
  <c r="Q707" i="9"/>
  <c r="Q959" i="9" s="1"/>
  <c r="P707" i="9"/>
  <c r="P959" i="9" s="1"/>
  <c r="X707" i="9"/>
  <c r="X959" i="9" s="1"/>
  <c r="W707" i="9"/>
  <c r="W959" i="9" s="1"/>
  <c r="K707" i="9"/>
  <c r="K959" i="9" s="1"/>
  <c r="V707" i="9"/>
  <c r="V959" i="9" s="1"/>
  <c r="J707" i="9"/>
  <c r="J959" i="9" s="1"/>
  <c r="U707" i="9"/>
  <c r="U959" i="9" s="1"/>
  <c r="I707" i="9"/>
  <c r="I959" i="9" s="1"/>
  <c r="S707" i="9"/>
  <c r="S959" i="9" s="1"/>
  <c r="O707" i="9"/>
  <c r="O959" i="9" s="1"/>
  <c r="E707" i="9"/>
  <c r="E959" i="9" s="1"/>
  <c r="N432" i="9"/>
  <c r="M432" i="9"/>
  <c r="X432" i="9"/>
  <c r="L432" i="9"/>
  <c r="W432" i="9"/>
  <c r="K432" i="9"/>
  <c r="V432" i="9"/>
  <c r="J432" i="9"/>
  <c r="U432" i="9"/>
  <c r="I432" i="9"/>
  <c r="T432" i="9"/>
  <c r="E432" i="9"/>
  <c r="S432" i="9"/>
  <c r="R707" i="9"/>
  <c r="R959" i="9" s="1"/>
  <c r="R432" i="9"/>
  <c r="Q432" i="9"/>
  <c r="P432" i="9"/>
  <c r="U711" i="9"/>
  <c r="U963" i="9" s="1"/>
  <c r="I711" i="9"/>
  <c r="I963" i="9" s="1"/>
  <c r="T711" i="9"/>
  <c r="T963" i="9" s="1"/>
  <c r="E711" i="9"/>
  <c r="E963" i="9" s="1"/>
  <c r="R711" i="9"/>
  <c r="R963" i="9" s="1"/>
  <c r="Q711" i="9"/>
  <c r="Q963" i="9" s="1"/>
  <c r="P711" i="9"/>
  <c r="P963" i="9" s="1"/>
  <c r="O711" i="9"/>
  <c r="O963" i="9" s="1"/>
  <c r="N711" i="9"/>
  <c r="N963" i="9" s="1"/>
  <c r="M711" i="9"/>
  <c r="M963" i="9" s="1"/>
  <c r="W711" i="9"/>
  <c r="W963" i="9" s="1"/>
  <c r="K711" i="9"/>
  <c r="K963" i="9" s="1"/>
  <c r="X711" i="9"/>
  <c r="X963" i="9" s="1"/>
  <c r="V711" i="9"/>
  <c r="V963" i="9" s="1"/>
  <c r="S711" i="9"/>
  <c r="S963" i="9" s="1"/>
  <c r="L711" i="9"/>
  <c r="L963" i="9" s="1"/>
  <c r="J711" i="9"/>
  <c r="J963" i="9" s="1"/>
  <c r="R436" i="9"/>
  <c r="Q436" i="9"/>
  <c r="P436" i="9"/>
  <c r="O436" i="9"/>
  <c r="N436" i="9"/>
  <c r="M436" i="9"/>
  <c r="X436" i="9"/>
  <c r="L436" i="9"/>
  <c r="W436" i="9"/>
  <c r="K436" i="9"/>
  <c r="V436" i="9"/>
  <c r="J436" i="9"/>
  <c r="U436" i="9"/>
  <c r="I436" i="9"/>
  <c r="T436" i="9"/>
  <c r="E436" i="9"/>
  <c r="M715" i="9"/>
  <c r="M967" i="9" s="1"/>
  <c r="X715" i="9"/>
  <c r="X967" i="9" s="1"/>
  <c r="L715" i="9"/>
  <c r="L967" i="9" s="1"/>
  <c r="V715" i="9"/>
  <c r="V967" i="9" s="1"/>
  <c r="J715" i="9"/>
  <c r="J967" i="9" s="1"/>
  <c r="U715" i="9"/>
  <c r="U967" i="9" s="1"/>
  <c r="I715" i="9"/>
  <c r="I967" i="9" s="1"/>
  <c r="T715" i="9"/>
  <c r="T967" i="9" s="1"/>
  <c r="E715" i="9"/>
  <c r="E967" i="9" s="1"/>
  <c r="S715" i="9"/>
  <c r="S967" i="9" s="1"/>
  <c r="R715" i="9"/>
  <c r="R967" i="9" s="1"/>
  <c r="Q715" i="9"/>
  <c r="Q967" i="9" s="1"/>
  <c r="O715" i="9"/>
  <c r="O967" i="9" s="1"/>
  <c r="W715" i="9"/>
  <c r="W967" i="9" s="1"/>
  <c r="P715" i="9"/>
  <c r="P967" i="9" s="1"/>
  <c r="N715" i="9"/>
  <c r="N967" i="9" s="1"/>
  <c r="K715" i="9"/>
  <c r="K967" i="9" s="1"/>
  <c r="V440" i="9"/>
  <c r="J440" i="9"/>
  <c r="U440" i="9"/>
  <c r="I440" i="9"/>
  <c r="T440" i="9"/>
  <c r="E440" i="9"/>
  <c r="S440" i="9"/>
  <c r="R440" i="9"/>
  <c r="Q440" i="9"/>
  <c r="P440" i="9"/>
  <c r="O440" i="9"/>
  <c r="N440" i="9"/>
  <c r="M440" i="9"/>
  <c r="X440" i="9"/>
  <c r="L440" i="9"/>
  <c r="Q719" i="9"/>
  <c r="Q971" i="9" s="1"/>
  <c r="P719" i="9"/>
  <c r="P971" i="9" s="1"/>
  <c r="O719" i="9"/>
  <c r="O971" i="9" s="1"/>
  <c r="N719" i="9"/>
  <c r="N971" i="9" s="1"/>
  <c r="M719" i="9"/>
  <c r="M971" i="9" s="1"/>
  <c r="X719" i="9"/>
  <c r="X971" i="9" s="1"/>
  <c r="L719" i="9"/>
  <c r="L971" i="9" s="1"/>
  <c r="W719" i="9"/>
  <c r="W971" i="9" s="1"/>
  <c r="K719" i="9"/>
  <c r="K971" i="9" s="1"/>
  <c r="V719" i="9"/>
  <c r="V971" i="9" s="1"/>
  <c r="J719" i="9"/>
  <c r="J971" i="9" s="1"/>
  <c r="U719" i="9"/>
  <c r="U971" i="9" s="1"/>
  <c r="I719" i="9"/>
  <c r="I971" i="9" s="1"/>
  <c r="T719" i="9"/>
  <c r="T971" i="9" s="1"/>
  <c r="E719" i="9"/>
  <c r="E971" i="9" s="1"/>
  <c r="S719" i="9"/>
  <c r="S971" i="9" s="1"/>
  <c r="N444" i="9"/>
  <c r="M444" i="9"/>
  <c r="X444" i="9"/>
  <c r="L444" i="9"/>
  <c r="W444" i="9"/>
  <c r="K444" i="9"/>
  <c r="R719" i="9"/>
  <c r="R971" i="9" s="1"/>
  <c r="V444" i="9"/>
  <c r="J444" i="9"/>
  <c r="U444" i="9"/>
  <c r="I444" i="9"/>
  <c r="T444" i="9"/>
  <c r="E444" i="9"/>
  <c r="S444" i="9"/>
  <c r="R444" i="9"/>
  <c r="Q444" i="9"/>
  <c r="P444" i="9"/>
  <c r="O444" i="9"/>
  <c r="U723" i="9"/>
  <c r="U975" i="9" s="1"/>
  <c r="I723" i="9"/>
  <c r="I975" i="9" s="1"/>
  <c r="T723" i="9"/>
  <c r="T975" i="9" s="1"/>
  <c r="E723" i="9"/>
  <c r="E975" i="9" s="1"/>
  <c r="S723" i="9"/>
  <c r="S975" i="9" s="1"/>
  <c r="R723" i="9"/>
  <c r="R975" i="9" s="1"/>
  <c r="Q723" i="9"/>
  <c r="Q975" i="9" s="1"/>
  <c r="P723" i="9"/>
  <c r="P975" i="9" s="1"/>
  <c r="O723" i="9"/>
  <c r="O975" i="9" s="1"/>
  <c r="N723" i="9"/>
  <c r="N975" i="9" s="1"/>
  <c r="X723" i="9"/>
  <c r="X975" i="9" s="1"/>
  <c r="W723" i="9"/>
  <c r="W975" i="9" s="1"/>
  <c r="K723" i="9"/>
  <c r="K975" i="9" s="1"/>
  <c r="V723" i="9"/>
  <c r="V975" i="9" s="1"/>
  <c r="J723" i="9"/>
  <c r="J975" i="9" s="1"/>
  <c r="R448" i="9"/>
  <c r="Q448" i="9"/>
  <c r="P448" i="9"/>
  <c r="O448" i="9"/>
  <c r="N448" i="9"/>
  <c r="M448" i="9"/>
  <c r="X448" i="9"/>
  <c r="L448" i="9"/>
  <c r="W448" i="9"/>
  <c r="K448" i="9"/>
  <c r="V448" i="9"/>
  <c r="J448" i="9"/>
  <c r="U448" i="9"/>
  <c r="I448" i="9"/>
  <c r="T448" i="9"/>
  <c r="E448" i="9"/>
  <c r="S448" i="9"/>
  <c r="M727" i="9"/>
  <c r="M979" i="9" s="1"/>
  <c r="X727" i="9"/>
  <c r="X979" i="9" s="1"/>
  <c r="L727" i="9"/>
  <c r="L979" i="9" s="1"/>
  <c r="W727" i="9"/>
  <c r="W979" i="9" s="1"/>
  <c r="K727" i="9"/>
  <c r="K979" i="9" s="1"/>
  <c r="V727" i="9"/>
  <c r="V979" i="9" s="1"/>
  <c r="J727" i="9"/>
  <c r="J979" i="9" s="1"/>
  <c r="U727" i="9"/>
  <c r="U979" i="9" s="1"/>
  <c r="I727" i="9"/>
  <c r="I979" i="9" s="1"/>
  <c r="T727" i="9"/>
  <c r="T979" i="9" s="1"/>
  <c r="E727" i="9"/>
  <c r="E979" i="9" s="1"/>
  <c r="S727" i="9"/>
  <c r="S979" i="9" s="1"/>
  <c r="R727" i="9"/>
  <c r="R979" i="9" s="1"/>
  <c r="Q727" i="9"/>
  <c r="Q979" i="9" s="1"/>
  <c r="P727" i="9"/>
  <c r="P979" i="9" s="1"/>
  <c r="O727" i="9"/>
  <c r="O979" i="9" s="1"/>
  <c r="N727" i="9"/>
  <c r="N979" i="9" s="1"/>
  <c r="V452" i="9"/>
  <c r="J452" i="9"/>
  <c r="U452" i="9"/>
  <c r="I452" i="9"/>
  <c r="T452" i="9"/>
  <c r="E452" i="9"/>
  <c r="S452" i="9"/>
  <c r="R452" i="9"/>
  <c r="Q452" i="9"/>
  <c r="P452" i="9"/>
  <c r="O452" i="9"/>
  <c r="N452" i="9"/>
  <c r="M452" i="9"/>
  <c r="X452" i="9"/>
  <c r="L452" i="9"/>
  <c r="W452" i="9"/>
  <c r="K452" i="9"/>
  <c r="Q731" i="9"/>
  <c r="Q983" i="9" s="1"/>
  <c r="P731" i="9"/>
  <c r="P983" i="9" s="1"/>
  <c r="O731" i="9"/>
  <c r="O983" i="9" s="1"/>
  <c r="N731" i="9"/>
  <c r="N983" i="9" s="1"/>
  <c r="M731" i="9"/>
  <c r="M983" i="9" s="1"/>
  <c r="X731" i="9"/>
  <c r="X983" i="9" s="1"/>
  <c r="L731" i="9"/>
  <c r="L983" i="9" s="1"/>
  <c r="W731" i="9"/>
  <c r="W983" i="9" s="1"/>
  <c r="K731" i="9"/>
  <c r="K983" i="9" s="1"/>
  <c r="V731" i="9"/>
  <c r="V983" i="9" s="1"/>
  <c r="J731" i="9"/>
  <c r="J983" i="9" s="1"/>
  <c r="U731" i="9"/>
  <c r="U983" i="9" s="1"/>
  <c r="I731" i="9"/>
  <c r="I983" i="9" s="1"/>
  <c r="T731" i="9"/>
  <c r="T983" i="9" s="1"/>
  <c r="E731" i="9"/>
  <c r="E983" i="9" s="1"/>
  <c r="S731" i="9"/>
  <c r="S983" i="9" s="1"/>
  <c r="Q456" i="9"/>
  <c r="M456" i="9"/>
  <c r="X456" i="9"/>
  <c r="L456" i="9"/>
  <c r="R731" i="9"/>
  <c r="R983" i="9" s="1"/>
  <c r="S456" i="9"/>
  <c r="V456" i="9"/>
  <c r="U456" i="9"/>
  <c r="T456" i="9"/>
  <c r="R456" i="9"/>
  <c r="P456" i="9"/>
  <c r="O456" i="9"/>
  <c r="N456" i="9"/>
  <c r="K456" i="9"/>
  <c r="J456" i="9"/>
  <c r="I456" i="9"/>
  <c r="E456" i="9"/>
  <c r="W456" i="9"/>
  <c r="U735" i="9"/>
  <c r="U987" i="9" s="1"/>
  <c r="I735" i="9"/>
  <c r="I987" i="9" s="1"/>
  <c r="T735" i="9"/>
  <c r="T987" i="9" s="1"/>
  <c r="E735" i="9"/>
  <c r="E987" i="9" s="1"/>
  <c r="S735" i="9"/>
  <c r="S987" i="9" s="1"/>
  <c r="R735" i="9"/>
  <c r="R987" i="9" s="1"/>
  <c r="Q735" i="9"/>
  <c r="Q987" i="9" s="1"/>
  <c r="P735" i="9"/>
  <c r="P987" i="9" s="1"/>
  <c r="O735" i="9"/>
  <c r="O987" i="9" s="1"/>
  <c r="N735" i="9"/>
  <c r="N987" i="9" s="1"/>
  <c r="M735" i="9"/>
  <c r="M987" i="9" s="1"/>
  <c r="X735" i="9"/>
  <c r="X987" i="9" s="1"/>
  <c r="L735" i="9"/>
  <c r="L987" i="9" s="1"/>
  <c r="W735" i="9"/>
  <c r="W987" i="9" s="1"/>
  <c r="K735" i="9"/>
  <c r="K987" i="9" s="1"/>
  <c r="V735" i="9"/>
  <c r="V987" i="9" s="1"/>
  <c r="U460" i="9"/>
  <c r="I460" i="9"/>
  <c r="J735" i="9"/>
  <c r="J987" i="9" s="1"/>
  <c r="Q460" i="9"/>
  <c r="P460" i="9"/>
  <c r="W460" i="9"/>
  <c r="K460" i="9"/>
  <c r="E460" i="9"/>
  <c r="X460" i="9"/>
  <c r="V460" i="9"/>
  <c r="T460" i="9"/>
  <c r="S460" i="9"/>
  <c r="R460" i="9"/>
  <c r="O460" i="9"/>
  <c r="N460" i="9"/>
  <c r="M460" i="9"/>
  <c r="L460" i="9"/>
  <c r="J460" i="9"/>
  <c r="K739" i="9"/>
  <c r="K991" i="9" s="1"/>
  <c r="J739" i="9"/>
  <c r="J991" i="9" s="1"/>
  <c r="I739" i="9"/>
  <c r="I991" i="9" s="1"/>
  <c r="E739" i="9"/>
  <c r="E991" i="9" s="1"/>
  <c r="S739" i="9"/>
  <c r="S991" i="9" s="1"/>
  <c r="R739" i="9"/>
  <c r="R991" i="9" s="1"/>
  <c r="Q739" i="9"/>
  <c r="Q991" i="9" s="1"/>
  <c r="P739" i="9"/>
  <c r="P991" i="9" s="1"/>
  <c r="O739" i="9"/>
  <c r="O991" i="9" s="1"/>
  <c r="M464" i="9"/>
  <c r="U464" i="9"/>
  <c r="I464" i="9"/>
  <c r="T464" i="9"/>
  <c r="E464" i="9"/>
  <c r="O464" i="9"/>
  <c r="L464" i="9"/>
  <c r="K464" i="9"/>
  <c r="J464" i="9"/>
  <c r="X464" i="9"/>
  <c r="W464" i="9"/>
  <c r="V464" i="9"/>
  <c r="S464" i="9"/>
  <c r="R464" i="9"/>
  <c r="Q464" i="9"/>
  <c r="P464" i="9"/>
  <c r="N464" i="9"/>
  <c r="Q743" i="9"/>
  <c r="Q995" i="9" s="1"/>
  <c r="P743" i="9"/>
  <c r="P995" i="9" s="1"/>
  <c r="N743" i="9"/>
  <c r="N995" i="9" s="1"/>
  <c r="M743" i="9"/>
  <c r="M995" i="9" s="1"/>
  <c r="X743" i="9"/>
  <c r="X995" i="9" s="1"/>
  <c r="L743" i="9"/>
  <c r="L995" i="9" s="1"/>
  <c r="W743" i="9"/>
  <c r="W995" i="9" s="1"/>
  <c r="K743" i="9"/>
  <c r="K995" i="9" s="1"/>
  <c r="V743" i="9"/>
  <c r="V995" i="9" s="1"/>
  <c r="J743" i="9"/>
  <c r="J995" i="9" s="1"/>
  <c r="U743" i="9"/>
  <c r="U995" i="9" s="1"/>
  <c r="I743" i="9"/>
  <c r="I995" i="9" s="1"/>
  <c r="E743" i="9"/>
  <c r="E995" i="9" s="1"/>
  <c r="Q468" i="9"/>
  <c r="R743" i="9"/>
  <c r="R995" i="9" s="1"/>
  <c r="M468" i="9"/>
  <c r="X468" i="9"/>
  <c r="L468" i="9"/>
  <c r="S468" i="9"/>
  <c r="P468" i="9"/>
  <c r="O468" i="9"/>
  <c r="N468" i="9"/>
  <c r="K468" i="9"/>
  <c r="J468" i="9"/>
  <c r="I468" i="9"/>
  <c r="E468" i="9"/>
  <c r="W468" i="9"/>
  <c r="V468" i="9"/>
  <c r="U468" i="9"/>
  <c r="T468" i="9"/>
  <c r="R468" i="9"/>
  <c r="U747" i="9"/>
  <c r="U999" i="9" s="1"/>
  <c r="I747" i="9"/>
  <c r="I999" i="9" s="1"/>
  <c r="E747" i="9"/>
  <c r="E999" i="9" s="1"/>
  <c r="S747" i="9"/>
  <c r="S999" i="9" s="1"/>
  <c r="R747" i="9"/>
  <c r="R999" i="9" s="1"/>
  <c r="Q747" i="9"/>
  <c r="Q999" i="9" s="1"/>
  <c r="P747" i="9"/>
  <c r="P999" i="9" s="1"/>
  <c r="O747" i="9"/>
  <c r="O999" i="9" s="1"/>
  <c r="X747" i="9"/>
  <c r="X999" i="9" s="1"/>
  <c r="W747" i="9"/>
  <c r="W999" i="9" s="1"/>
  <c r="K747" i="9"/>
  <c r="K999" i="9" s="1"/>
  <c r="U472" i="9"/>
  <c r="I472" i="9"/>
  <c r="Q472" i="9"/>
  <c r="P472" i="9"/>
  <c r="V747" i="9"/>
  <c r="V999" i="9" s="1"/>
  <c r="J747" i="9"/>
  <c r="J999" i="9" s="1"/>
  <c r="M472" i="9"/>
  <c r="W472" i="9"/>
  <c r="K472" i="9"/>
  <c r="V472" i="9"/>
  <c r="T472" i="9"/>
  <c r="S472" i="9"/>
  <c r="R472" i="9"/>
  <c r="O472" i="9"/>
  <c r="N472" i="9"/>
  <c r="L472" i="9"/>
  <c r="J472" i="9"/>
  <c r="E472" i="9"/>
  <c r="X472" i="9"/>
  <c r="M751" i="9"/>
  <c r="M1003" i="9" s="1"/>
  <c r="X751" i="9"/>
  <c r="X1003" i="9" s="1"/>
  <c r="L751" i="9"/>
  <c r="L1003" i="9" s="1"/>
  <c r="W751" i="9"/>
  <c r="W1003" i="9" s="1"/>
  <c r="K751" i="9"/>
  <c r="K1003" i="9" s="1"/>
  <c r="V751" i="9"/>
  <c r="V1003" i="9" s="1"/>
  <c r="J751" i="9"/>
  <c r="J1003" i="9" s="1"/>
  <c r="U751" i="9"/>
  <c r="U1003" i="9" s="1"/>
  <c r="I751" i="9"/>
  <c r="I1003" i="9" s="1"/>
  <c r="T751" i="9"/>
  <c r="T1003" i="9" s="1"/>
  <c r="E751" i="9"/>
  <c r="E1003" i="9" s="1"/>
  <c r="S751" i="9"/>
  <c r="S1003" i="9" s="1"/>
  <c r="R751" i="9"/>
  <c r="R1003" i="9" s="1"/>
  <c r="Q751" i="9"/>
  <c r="Q1003" i="9" s="1"/>
  <c r="P751" i="9"/>
  <c r="P1003" i="9" s="1"/>
  <c r="O751" i="9"/>
  <c r="O1003" i="9" s="1"/>
  <c r="M476" i="9"/>
  <c r="N751" i="9"/>
  <c r="N1003" i="9" s="1"/>
  <c r="U476" i="9"/>
  <c r="I476" i="9"/>
  <c r="T476" i="9"/>
  <c r="E476" i="9"/>
  <c r="Q476" i="9"/>
  <c r="O476" i="9"/>
  <c r="P476" i="9"/>
  <c r="N476" i="9"/>
  <c r="L476" i="9"/>
  <c r="K476" i="9"/>
  <c r="J476" i="9"/>
  <c r="X476" i="9"/>
  <c r="W476" i="9"/>
  <c r="V476" i="9"/>
  <c r="S476" i="9"/>
  <c r="R476" i="9"/>
  <c r="Q755" i="9"/>
  <c r="Q1007" i="9" s="1"/>
  <c r="P755" i="9"/>
  <c r="P1007" i="9" s="1"/>
  <c r="O755" i="9"/>
  <c r="O1007" i="9" s="1"/>
  <c r="X755" i="9"/>
  <c r="X1007" i="9" s="1"/>
  <c r="W755" i="9"/>
  <c r="W1007" i="9" s="1"/>
  <c r="K755" i="9"/>
  <c r="K1007" i="9" s="1"/>
  <c r="V755" i="9"/>
  <c r="V1007" i="9" s="1"/>
  <c r="J755" i="9"/>
  <c r="J1007" i="9" s="1"/>
  <c r="U755" i="9"/>
  <c r="U1007" i="9" s="1"/>
  <c r="I755" i="9"/>
  <c r="I1007" i="9" s="1"/>
  <c r="E755" i="9"/>
  <c r="E1007" i="9" s="1"/>
  <c r="S755" i="9"/>
  <c r="S1007" i="9" s="1"/>
  <c r="Q480" i="9"/>
  <c r="M480" i="9"/>
  <c r="X480" i="9"/>
  <c r="L480" i="9"/>
  <c r="R755" i="9"/>
  <c r="R1007" i="9" s="1"/>
  <c r="U480" i="9"/>
  <c r="I480" i="9"/>
  <c r="S480" i="9"/>
  <c r="J480" i="9"/>
  <c r="E480" i="9"/>
  <c r="W480" i="9"/>
  <c r="V480" i="9"/>
  <c r="T480" i="9"/>
  <c r="R480" i="9"/>
  <c r="P480" i="9"/>
  <c r="O480" i="9"/>
  <c r="N480" i="9"/>
  <c r="K480" i="9"/>
  <c r="U759" i="9"/>
  <c r="U1011" i="9" s="1"/>
  <c r="I759" i="9"/>
  <c r="I1011" i="9" s="1"/>
  <c r="T759" i="9"/>
  <c r="T1011" i="9" s="1"/>
  <c r="E759" i="9"/>
  <c r="E1011" i="9" s="1"/>
  <c r="S759" i="9"/>
  <c r="S1011" i="9" s="1"/>
  <c r="R759" i="9"/>
  <c r="R1011" i="9" s="1"/>
  <c r="Q759" i="9"/>
  <c r="Q1011" i="9" s="1"/>
  <c r="P759" i="9"/>
  <c r="P1011" i="9" s="1"/>
  <c r="O759" i="9"/>
  <c r="O1011" i="9" s="1"/>
  <c r="N759" i="9"/>
  <c r="N1011" i="9" s="1"/>
  <c r="M759" i="9"/>
  <c r="M1011" i="9" s="1"/>
  <c r="X759" i="9"/>
  <c r="X1011" i="9" s="1"/>
  <c r="L759" i="9"/>
  <c r="L1011" i="9" s="1"/>
  <c r="W759" i="9"/>
  <c r="W1011" i="9" s="1"/>
  <c r="K759" i="9"/>
  <c r="K1011" i="9" s="1"/>
  <c r="U484" i="9"/>
  <c r="I484" i="9"/>
  <c r="V759" i="9"/>
  <c r="V1011" i="9" s="1"/>
  <c r="J759" i="9"/>
  <c r="J1011" i="9" s="1"/>
  <c r="Q484" i="9"/>
  <c r="P484" i="9"/>
  <c r="M484" i="9"/>
  <c r="W484" i="9"/>
  <c r="K484" i="9"/>
  <c r="X484" i="9"/>
  <c r="V484" i="9"/>
  <c r="T484" i="9"/>
  <c r="S484" i="9"/>
  <c r="R484" i="9"/>
  <c r="O484" i="9"/>
  <c r="N484" i="9"/>
  <c r="L484" i="9"/>
  <c r="J484" i="9"/>
  <c r="E484" i="9"/>
  <c r="X763" i="9"/>
  <c r="X1015" i="9" s="1"/>
  <c r="W763" i="9"/>
  <c r="W1015" i="9" s="1"/>
  <c r="K763" i="9"/>
  <c r="K1015" i="9" s="1"/>
  <c r="V763" i="9"/>
  <c r="V1015" i="9" s="1"/>
  <c r="J763" i="9"/>
  <c r="J1015" i="9" s="1"/>
  <c r="U763" i="9"/>
  <c r="U1015" i="9" s="1"/>
  <c r="I763" i="9"/>
  <c r="I1015" i="9" s="1"/>
  <c r="T763" i="9"/>
  <c r="T1015" i="9" s="1"/>
  <c r="E763" i="9"/>
  <c r="E1015" i="9" s="1"/>
  <c r="S763" i="9"/>
  <c r="S1015" i="9" s="1"/>
  <c r="R763" i="9"/>
  <c r="R1015" i="9" s="1"/>
  <c r="Q763" i="9"/>
  <c r="Q1015" i="9" s="1"/>
  <c r="P763" i="9"/>
  <c r="P1015" i="9" s="1"/>
  <c r="O763" i="9"/>
  <c r="O1015" i="9" s="1"/>
  <c r="M488" i="9"/>
  <c r="U488" i="9"/>
  <c r="I488" i="9"/>
  <c r="T488" i="9"/>
  <c r="E488" i="9"/>
  <c r="Q488" i="9"/>
  <c r="N763" i="9"/>
  <c r="N1015" i="9" s="1"/>
  <c r="O488" i="9"/>
  <c r="R488" i="9"/>
  <c r="P488" i="9"/>
  <c r="N488" i="9"/>
  <c r="L488" i="9"/>
  <c r="K488" i="9"/>
  <c r="J488" i="9"/>
  <c r="X488" i="9"/>
  <c r="W488" i="9"/>
  <c r="V488" i="9"/>
  <c r="S488" i="9"/>
  <c r="Q767" i="9"/>
  <c r="Q1019" i="9" s="1"/>
  <c r="P767" i="9"/>
  <c r="P1019" i="9" s="1"/>
  <c r="O767" i="9"/>
  <c r="O1019" i="9" s="1"/>
  <c r="N767" i="9"/>
  <c r="N1019" i="9" s="1"/>
  <c r="X767" i="9"/>
  <c r="X1019" i="9" s="1"/>
  <c r="W767" i="9"/>
  <c r="W1019" i="9" s="1"/>
  <c r="K767" i="9"/>
  <c r="K1019" i="9" s="1"/>
  <c r="V767" i="9"/>
  <c r="V1019" i="9" s="1"/>
  <c r="J767" i="9"/>
  <c r="J1019" i="9" s="1"/>
  <c r="U767" i="9"/>
  <c r="U1019" i="9" s="1"/>
  <c r="I767" i="9"/>
  <c r="I1019" i="9" s="1"/>
  <c r="T767" i="9"/>
  <c r="T1019" i="9" s="1"/>
  <c r="E767" i="9"/>
  <c r="E1019" i="9" s="1"/>
  <c r="S767" i="9"/>
  <c r="S1019" i="9" s="1"/>
  <c r="Q492" i="9"/>
  <c r="R767" i="9"/>
  <c r="R1019" i="9" s="1"/>
  <c r="M492" i="9"/>
  <c r="X492" i="9"/>
  <c r="L492" i="9"/>
  <c r="U492" i="9"/>
  <c r="I492" i="9"/>
  <c r="S492" i="9"/>
  <c r="K492" i="9"/>
  <c r="J492" i="9"/>
  <c r="E492" i="9"/>
  <c r="W492" i="9"/>
  <c r="V492" i="9"/>
  <c r="T492" i="9"/>
  <c r="R492" i="9"/>
  <c r="P492" i="9"/>
  <c r="O492" i="9"/>
  <c r="N492" i="9"/>
  <c r="U771" i="9"/>
  <c r="U1023" i="9" s="1"/>
  <c r="I771" i="9"/>
  <c r="I1023" i="9" s="1"/>
  <c r="T771" i="9"/>
  <c r="T1023" i="9" s="1"/>
  <c r="E771" i="9"/>
  <c r="E1023" i="9" s="1"/>
  <c r="S771" i="9"/>
  <c r="S1023" i="9" s="1"/>
  <c r="R771" i="9"/>
  <c r="R1023" i="9" s="1"/>
  <c r="Q771" i="9"/>
  <c r="Q1023" i="9" s="1"/>
  <c r="P771" i="9"/>
  <c r="P1023" i="9" s="1"/>
  <c r="O771" i="9"/>
  <c r="O1023" i="9" s="1"/>
  <c r="N771" i="9"/>
  <c r="N1023" i="9" s="1"/>
  <c r="M771" i="9"/>
  <c r="M1023" i="9" s="1"/>
  <c r="X771" i="9"/>
  <c r="X1023" i="9" s="1"/>
  <c r="L771" i="9"/>
  <c r="L1023" i="9" s="1"/>
  <c r="W771" i="9"/>
  <c r="W1023" i="9" s="1"/>
  <c r="K771" i="9"/>
  <c r="K1023" i="9" s="1"/>
  <c r="U496" i="9"/>
  <c r="I496" i="9"/>
  <c r="Q496" i="9"/>
  <c r="P496" i="9"/>
  <c r="M496" i="9"/>
  <c r="V771" i="9"/>
  <c r="V1023" i="9" s="1"/>
  <c r="J771" i="9"/>
  <c r="J1023" i="9" s="1"/>
  <c r="W496" i="9"/>
  <c r="K496" i="9"/>
  <c r="X496" i="9"/>
  <c r="V496" i="9"/>
  <c r="T496" i="9"/>
  <c r="S496" i="9"/>
  <c r="R496" i="9"/>
  <c r="O496" i="9"/>
  <c r="N496" i="9"/>
  <c r="L496" i="9"/>
  <c r="J496" i="9"/>
  <c r="E496" i="9"/>
  <c r="M775" i="9"/>
  <c r="M1027" i="9" s="1"/>
  <c r="X775" i="9"/>
  <c r="X1027" i="9" s="1"/>
  <c r="L775" i="9"/>
  <c r="L1027" i="9" s="1"/>
  <c r="W775" i="9"/>
  <c r="W1027" i="9" s="1"/>
  <c r="K775" i="9"/>
  <c r="K1027" i="9" s="1"/>
  <c r="V775" i="9"/>
  <c r="V1027" i="9" s="1"/>
  <c r="J775" i="9"/>
  <c r="J1027" i="9" s="1"/>
  <c r="U775" i="9"/>
  <c r="U1027" i="9" s="1"/>
  <c r="I775" i="9"/>
  <c r="I1027" i="9" s="1"/>
  <c r="T775" i="9"/>
  <c r="T1027" i="9" s="1"/>
  <c r="E775" i="9"/>
  <c r="E1027" i="9" s="1"/>
  <c r="S775" i="9"/>
  <c r="S1027" i="9" s="1"/>
  <c r="R775" i="9"/>
  <c r="R1027" i="9" s="1"/>
  <c r="Q775" i="9"/>
  <c r="Q1027" i="9" s="1"/>
  <c r="P775" i="9"/>
  <c r="P1027" i="9" s="1"/>
  <c r="O775" i="9"/>
  <c r="O1027" i="9" s="1"/>
  <c r="M500" i="9"/>
  <c r="N775" i="9"/>
  <c r="N1027" i="9" s="1"/>
  <c r="U500" i="9"/>
  <c r="I500" i="9"/>
  <c r="T500" i="9"/>
  <c r="E500" i="9"/>
  <c r="Q500" i="9"/>
  <c r="O500" i="9"/>
  <c r="S500" i="9"/>
  <c r="R500" i="9"/>
  <c r="P500" i="9"/>
  <c r="N500" i="9"/>
  <c r="L500" i="9"/>
  <c r="K500" i="9"/>
  <c r="J500" i="9"/>
  <c r="X500" i="9"/>
  <c r="W500" i="9"/>
  <c r="V500" i="9"/>
  <c r="O257" i="9"/>
  <c r="Q259" i="9"/>
  <c r="S261" i="9"/>
  <c r="S567" i="9" s="1"/>
  <c r="S819" i="9" s="1"/>
  <c r="P283" i="9"/>
  <c r="J289" i="9"/>
  <c r="R297" i="9"/>
  <c r="V301" i="9"/>
  <c r="U318" i="9"/>
  <c r="E323" i="9"/>
  <c r="L327" i="9"/>
  <c r="P331" i="9"/>
  <c r="T335" i="9"/>
  <c r="K344" i="9"/>
  <c r="O348" i="9"/>
  <c r="S352" i="9"/>
  <c r="W356" i="9"/>
  <c r="J361" i="9"/>
  <c r="N365" i="9"/>
  <c r="R369" i="9"/>
  <c r="V373" i="9"/>
  <c r="I378" i="9"/>
  <c r="M382" i="9"/>
  <c r="Q386" i="9"/>
  <c r="U390" i="9"/>
  <c r="E395" i="9"/>
  <c r="L399" i="9"/>
  <c r="P403" i="9"/>
  <c r="T407" i="9"/>
  <c r="I414" i="9"/>
  <c r="E431" i="9"/>
  <c r="P257" i="9"/>
  <c r="R259" i="9"/>
  <c r="E261" i="9"/>
  <c r="T261" i="9"/>
  <c r="T567" i="9" s="1"/>
  <c r="T819" i="9" s="1"/>
  <c r="E275" i="9"/>
  <c r="J277" i="9"/>
  <c r="L279" i="9"/>
  <c r="L683" i="9" s="1"/>
  <c r="L935" i="9" s="1"/>
  <c r="N281" i="9"/>
  <c r="Q283" i="9"/>
  <c r="K289" i="9"/>
  <c r="I323" i="9"/>
  <c r="M327" i="9"/>
  <c r="L344" i="9"/>
  <c r="P348" i="9"/>
  <c r="T352" i="9"/>
  <c r="X356" i="9"/>
  <c r="K361" i="9"/>
  <c r="J378" i="9"/>
  <c r="I395" i="9"/>
  <c r="M399" i="9"/>
  <c r="L423" i="9"/>
  <c r="K440" i="9"/>
  <c r="S259" i="9"/>
  <c r="I261" i="9"/>
  <c r="I275" i="9"/>
  <c r="M279" i="9"/>
  <c r="E295" i="9"/>
  <c r="E311" i="9"/>
  <c r="L315" i="9"/>
  <c r="P319" i="9"/>
  <c r="T323" i="9"/>
  <c r="W344" i="9"/>
  <c r="I366" i="9"/>
  <c r="M370" i="9"/>
  <c r="Q374" i="9"/>
  <c r="U378" i="9"/>
  <c r="E383" i="9"/>
  <c r="L387" i="9"/>
  <c r="P391" i="9"/>
  <c r="T395" i="9"/>
  <c r="K404" i="9"/>
  <c r="O408" i="9"/>
  <c r="O432" i="9"/>
  <c r="W440" i="9"/>
  <c r="T532" i="9"/>
  <c r="T784" i="9" s="1"/>
  <c r="E532" i="9"/>
  <c r="E784" i="9" s="1"/>
  <c r="S532" i="9"/>
  <c r="S784" i="9" s="1"/>
  <c r="R532" i="9"/>
  <c r="R784" i="9" s="1"/>
  <c r="Q532" i="9"/>
  <c r="Q784" i="9" s="1"/>
  <c r="P532" i="9"/>
  <c r="P784" i="9" s="1"/>
  <c r="O532" i="9"/>
  <c r="O784" i="9" s="1"/>
  <c r="N532" i="9"/>
  <c r="N784" i="9" s="1"/>
  <c r="M532" i="9"/>
  <c r="M784" i="9" s="1"/>
  <c r="X532" i="9"/>
  <c r="X784" i="9" s="1"/>
  <c r="L532" i="9"/>
  <c r="L784" i="9" s="1"/>
  <c r="W532" i="9"/>
  <c r="W784" i="9" s="1"/>
  <c r="K532" i="9"/>
  <c r="K784" i="9" s="1"/>
  <c r="V532" i="9"/>
  <c r="V784" i="9" s="1"/>
  <c r="J532" i="9"/>
  <c r="J784" i="9" s="1"/>
  <c r="U532" i="9"/>
  <c r="U784" i="9" s="1"/>
  <c r="I532" i="9"/>
  <c r="I784" i="9" s="1"/>
  <c r="X536" i="9"/>
  <c r="X788" i="9" s="1"/>
  <c r="L536" i="9"/>
  <c r="L788" i="9" s="1"/>
  <c r="W536" i="9"/>
  <c r="W788" i="9" s="1"/>
  <c r="K536" i="9"/>
  <c r="K788" i="9" s="1"/>
  <c r="V536" i="9"/>
  <c r="V788" i="9" s="1"/>
  <c r="J536" i="9"/>
  <c r="J788" i="9" s="1"/>
  <c r="U536" i="9"/>
  <c r="U788" i="9" s="1"/>
  <c r="I536" i="9"/>
  <c r="I788" i="9" s="1"/>
  <c r="T536" i="9"/>
  <c r="T788" i="9" s="1"/>
  <c r="E536" i="9"/>
  <c r="E788" i="9" s="1"/>
  <c r="S536" i="9"/>
  <c r="S788" i="9" s="1"/>
  <c r="R536" i="9"/>
  <c r="R788" i="9" s="1"/>
  <c r="Q536" i="9"/>
  <c r="Q788" i="9" s="1"/>
  <c r="P536" i="9"/>
  <c r="P788" i="9" s="1"/>
  <c r="O536" i="9"/>
  <c r="O788" i="9" s="1"/>
  <c r="N536" i="9"/>
  <c r="N788" i="9" s="1"/>
  <c r="M536" i="9"/>
  <c r="M788" i="9" s="1"/>
  <c r="X261" i="9"/>
  <c r="P540" i="9"/>
  <c r="P792" i="9" s="1"/>
  <c r="O540" i="9"/>
  <c r="O792" i="9" s="1"/>
  <c r="N540" i="9"/>
  <c r="N792" i="9" s="1"/>
  <c r="X540" i="9"/>
  <c r="X792" i="9" s="1"/>
  <c r="W540" i="9"/>
  <c r="W792" i="9" s="1"/>
  <c r="K540" i="9"/>
  <c r="K792" i="9" s="1"/>
  <c r="V540" i="9"/>
  <c r="V792" i="9" s="1"/>
  <c r="U540" i="9"/>
  <c r="U792" i="9" s="1"/>
  <c r="I540" i="9"/>
  <c r="I792" i="9" s="1"/>
  <c r="T540" i="9"/>
  <c r="T792" i="9" s="1"/>
  <c r="E540" i="9"/>
  <c r="E792" i="9" s="1"/>
  <c r="S540" i="9"/>
  <c r="S792" i="9" s="1"/>
  <c r="R540" i="9"/>
  <c r="R792" i="9" s="1"/>
  <c r="U265" i="9"/>
  <c r="I265" i="9"/>
  <c r="T265" i="9"/>
  <c r="T587" i="9" s="1"/>
  <c r="T839" i="9" s="1"/>
  <c r="E265" i="9"/>
  <c r="S265" i="9"/>
  <c r="R265" i="9"/>
  <c r="Q265" i="9"/>
  <c r="P265" i="9"/>
  <c r="Q540" i="9"/>
  <c r="Q792" i="9" s="1"/>
  <c r="M265" i="9"/>
  <c r="M739" i="9" s="1"/>
  <c r="M991" i="9" s="1"/>
  <c r="X265" i="9"/>
  <c r="X739" i="9" s="1"/>
  <c r="X991" i="9" s="1"/>
  <c r="L265" i="9"/>
  <c r="L755" i="9" s="1"/>
  <c r="L1007" i="9" s="1"/>
  <c r="E544" i="9"/>
  <c r="E796" i="9" s="1"/>
  <c r="S544" i="9"/>
  <c r="S796" i="9" s="1"/>
  <c r="R544" i="9"/>
  <c r="R796" i="9" s="1"/>
  <c r="Q544" i="9"/>
  <c r="Q796" i="9" s="1"/>
  <c r="P544" i="9"/>
  <c r="P796" i="9" s="1"/>
  <c r="O544" i="9"/>
  <c r="O796" i="9" s="1"/>
  <c r="N544" i="9"/>
  <c r="N796" i="9" s="1"/>
  <c r="X544" i="9"/>
  <c r="X796" i="9" s="1"/>
  <c r="W544" i="9"/>
  <c r="W796" i="9" s="1"/>
  <c r="K544" i="9"/>
  <c r="K796" i="9" s="1"/>
  <c r="V544" i="9"/>
  <c r="V796" i="9" s="1"/>
  <c r="J544" i="9"/>
  <c r="J796" i="9" s="1"/>
  <c r="M269" i="9"/>
  <c r="X269" i="9"/>
  <c r="L269" i="9"/>
  <c r="U544" i="9"/>
  <c r="U796" i="9" s="1"/>
  <c r="W269" i="9"/>
  <c r="K269" i="9"/>
  <c r="I544" i="9"/>
  <c r="I796" i="9" s="1"/>
  <c r="V269" i="9"/>
  <c r="J269" i="9"/>
  <c r="U269" i="9"/>
  <c r="I269" i="9"/>
  <c r="T269" i="9"/>
  <c r="E269" i="9"/>
  <c r="Q269" i="9"/>
  <c r="P269" i="9"/>
  <c r="X548" i="9"/>
  <c r="X800" i="9" s="1"/>
  <c r="W548" i="9"/>
  <c r="W800" i="9" s="1"/>
  <c r="K548" i="9"/>
  <c r="K800" i="9" s="1"/>
  <c r="V548" i="9"/>
  <c r="V800" i="9" s="1"/>
  <c r="J548" i="9"/>
  <c r="J800" i="9" s="1"/>
  <c r="U548" i="9"/>
  <c r="U800" i="9" s="1"/>
  <c r="I548" i="9"/>
  <c r="I800" i="9" s="1"/>
  <c r="E548" i="9"/>
  <c r="E800" i="9" s="1"/>
  <c r="S548" i="9"/>
  <c r="S800" i="9" s="1"/>
  <c r="R548" i="9"/>
  <c r="R800" i="9" s="1"/>
  <c r="Q548" i="9"/>
  <c r="Q800" i="9" s="1"/>
  <c r="P548" i="9"/>
  <c r="P800" i="9" s="1"/>
  <c r="O548" i="9"/>
  <c r="O800" i="9" s="1"/>
  <c r="Q273" i="9"/>
  <c r="P273" i="9"/>
  <c r="O273" i="9"/>
  <c r="N273" i="9"/>
  <c r="M273" i="9"/>
  <c r="X273" i="9"/>
  <c r="L273" i="9"/>
  <c r="U273" i="9"/>
  <c r="I273" i="9"/>
  <c r="T273" i="9"/>
  <c r="E273" i="9"/>
  <c r="P552" i="9"/>
  <c r="P804" i="9" s="1"/>
  <c r="O552" i="9"/>
  <c r="O804" i="9" s="1"/>
  <c r="N552" i="9"/>
  <c r="N804" i="9" s="1"/>
  <c r="M552" i="9"/>
  <c r="M804" i="9" s="1"/>
  <c r="X552" i="9"/>
  <c r="X804" i="9" s="1"/>
  <c r="L552" i="9"/>
  <c r="L804" i="9" s="1"/>
  <c r="W552" i="9"/>
  <c r="W804" i="9" s="1"/>
  <c r="K552" i="9"/>
  <c r="K804" i="9" s="1"/>
  <c r="V552" i="9"/>
  <c r="V804" i="9" s="1"/>
  <c r="J552" i="9"/>
  <c r="J804" i="9" s="1"/>
  <c r="U552" i="9"/>
  <c r="U804" i="9" s="1"/>
  <c r="I552" i="9"/>
  <c r="I804" i="9" s="1"/>
  <c r="T552" i="9"/>
  <c r="T804" i="9" s="1"/>
  <c r="E552" i="9"/>
  <c r="E804" i="9" s="1"/>
  <c r="S552" i="9"/>
  <c r="S804" i="9" s="1"/>
  <c r="R552" i="9"/>
  <c r="R804" i="9" s="1"/>
  <c r="U277" i="9"/>
  <c r="I277" i="9"/>
  <c r="T277" i="9"/>
  <c r="E277" i="9"/>
  <c r="S277" i="9"/>
  <c r="Q552" i="9"/>
  <c r="Q804" i="9" s="1"/>
  <c r="R277" i="9"/>
  <c r="Q277" i="9"/>
  <c r="P277" i="9"/>
  <c r="M277" i="9"/>
  <c r="X277" i="9"/>
  <c r="L277" i="9"/>
  <c r="T556" i="9"/>
  <c r="T808" i="9" s="1"/>
  <c r="E556" i="9"/>
  <c r="E808" i="9" s="1"/>
  <c r="S556" i="9"/>
  <c r="S808" i="9" s="1"/>
  <c r="R556" i="9"/>
  <c r="R808" i="9" s="1"/>
  <c r="Q556" i="9"/>
  <c r="Q808" i="9" s="1"/>
  <c r="P556" i="9"/>
  <c r="P808" i="9" s="1"/>
  <c r="O556" i="9"/>
  <c r="O808" i="9" s="1"/>
  <c r="N556" i="9"/>
  <c r="N808" i="9" s="1"/>
  <c r="M556" i="9"/>
  <c r="M808" i="9" s="1"/>
  <c r="X556" i="9"/>
  <c r="X808" i="9" s="1"/>
  <c r="L556" i="9"/>
  <c r="L808" i="9" s="1"/>
  <c r="W556" i="9"/>
  <c r="W808" i="9" s="1"/>
  <c r="K556" i="9"/>
  <c r="K808" i="9" s="1"/>
  <c r="V556" i="9"/>
  <c r="V808" i="9" s="1"/>
  <c r="J556" i="9"/>
  <c r="J808" i="9" s="1"/>
  <c r="M281" i="9"/>
  <c r="X281" i="9"/>
  <c r="L281" i="9"/>
  <c r="W281" i="9"/>
  <c r="K281" i="9"/>
  <c r="V281" i="9"/>
  <c r="J281" i="9"/>
  <c r="U281" i="9"/>
  <c r="I281" i="9"/>
  <c r="T281" i="9"/>
  <c r="E281" i="9"/>
  <c r="Q281" i="9"/>
  <c r="U556" i="9"/>
  <c r="U808" i="9" s="1"/>
  <c r="P281" i="9"/>
  <c r="I556" i="9"/>
  <c r="I808" i="9" s="1"/>
  <c r="X560" i="9"/>
  <c r="X812" i="9" s="1"/>
  <c r="L560" i="9"/>
  <c r="L812" i="9" s="1"/>
  <c r="W560" i="9"/>
  <c r="W812" i="9" s="1"/>
  <c r="K560" i="9"/>
  <c r="K812" i="9" s="1"/>
  <c r="V560" i="9"/>
  <c r="V812" i="9" s="1"/>
  <c r="J560" i="9"/>
  <c r="J812" i="9" s="1"/>
  <c r="U560" i="9"/>
  <c r="U812" i="9" s="1"/>
  <c r="I560" i="9"/>
  <c r="I812" i="9" s="1"/>
  <c r="T560" i="9"/>
  <c r="T812" i="9" s="1"/>
  <c r="E560" i="9"/>
  <c r="E812" i="9" s="1"/>
  <c r="S560" i="9"/>
  <c r="S812" i="9" s="1"/>
  <c r="R560" i="9"/>
  <c r="R812" i="9" s="1"/>
  <c r="Q560" i="9"/>
  <c r="Q812" i="9" s="1"/>
  <c r="P560" i="9"/>
  <c r="P812" i="9" s="1"/>
  <c r="O560" i="9"/>
  <c r="O812" i="9" s="1"/>
  <c r="N560" i="9"/>
  <c r="N812" i="9" s="1"/>
  <c r="Q285" i="9"/>
  <c r="P285" i="9"/>
  <c r="O285" i="9"/>
  <c r="N285" i="9"/>
  <c r="M560" i="9"/>
  <c r="M812" i="9" s="1"/>
  <c r="M285" i="9"/>
  <c r="X285" i="9"/>
  <c r="L285" i="9"/>
  <c r="W285" i="9"/>
  <c r="K285" i="9"/>
  <c r="U285" i="9"/>
  <c r="I285" i="9"/>
  <c r="T285" i="9"/>
  <c r="E285" i="9"/>
  <c r="P564" i="9"/>
  <c r="P816" i="9" s="1"/>
  <c r="O564" i="9"/>
  <c r="O816" i="9" s="1"/>
  <c r="N564" i="9"/>
  <c r="N816" i="9" s="1"/>
  <c r="M564" i="9"/>
  <c r="M816" i="9" s="1"/>
  <c r="X564" i="9"/>
  <c r="X816" i="9" s="1"/>
  <c r="L564" i="9"/>
  <c r="L816" i="9" s="1"/>
  <c r="W564" i="9"/>
  <c r="W816" i="9" s="1"/>
  <c r="K564" i="9"/>
  <c r="K816" i="9" s="1"/>
  <c r="V564" i="9"/>
  <c r="V816" i="9" s="1"/>
  <c r="J564" i="9"/>
  <c r="J816" i="9" s="1"/>
  <c r="U564" i="9"/>
  <c r="U816" i="9" s="1"/>
  <c r="I564" i="9"/>
  <c r="I816" i="9" s="1"/>
  <c r="T564" i="9"/>
  <c r="T816" i="9" s="1"/>
  <c r="E564" i="9"/>
  <c r="E816" i="9" s="1"/>
  <c r="S564" i="9"/>
  <c r="S816" i="9" s="1"/>
  <c r="R564" i="9"/>
  <c r="R816" i="9" s="1"/>
  <c r="U289" i="9"/>
  <c r="I289" i="9"/>
  <c r="T289" i="9"/>
  <c r="E289" i="9"/>
  <c r="S289" i="9"/>
  <c r="R289" i="9"/>
  <c r="Q289" i="9"/>
  <c r="P289" i="9"/>
  <c r="O289" i="9"/>
  <c r="M289" i="9"/>
  <c r="X289" i="9"/>
  <c r="L289" i="9"/>
  <c r="Q564" i="9"/>
  <c r="Q816" i="9" s="1"/>
  <c r="E568" i="9"/>
  <c r="E820" i="9" s="1"/>
  <c r="S568" i="9"/>
  <c r="S820" i="9" s="1"/>
  <c r="R568" i="9"/>
  <c r="R820" i="9" s="1"/>
  <c r="Q568" i="9"/>
  <c r="Q820" i="9" s="1"/>
  <c r="P568" i="9"/>
  <c r="P820" i="9" s="1"/>
  <c r="O568" i="9"/>
  <c r="O820" i="9" s="1"/>
  <c r="M568" i="9"/>
  <c r="M820" i="9" s="1"/>
  <c r="X568" i="9"/>
  <c r="X820" i="9" s="1"/>
  <c r="L568" i="9"/>
  <c r="L820" i="9" s="1"/>
  <c r="W568" i="9"/>
  <c r="W820" i="9" s="1"/>
  <c r="K568" i="9"/>
  <c r="K820" i="9" s="1"/>
  <c r="V568" i="9"/>
  <c r="V820" i="9" s="1"/>
  <c r="J568" i="9"/>
  <c r="J820" i="9" s="1"/>
  <c r="M293" i="9"/>
  <c r="M767" i="9" s="1"/>
  <c r="M1019" i="9" s="1"/>
  <c r="X293" i="9"/>
  <c r="L293" i="9"/>
  <c r="W293" i="9"/>
  <c r="K293" i="9"/>
  <c r="V293" i="9"/>
  <c r="J293" i="9"/>
  <c r="U568" i="9"/>
  <c r="U820" i="9" s="1"/>
  <c r="U293" i="9"/>
  <c r="I293" i="9"/>
  <c r="I568" i="9"/>
  <c r="I820" i="9" s="1"/>
  <c r="T293" i="9"/>
  <c r="E293" i="9"/>
  <c r="S293" i="9"/>
  <c r="Q293" i="9"/>
  <c r="P293" i="9"/>
  <c r="X572" i="9"/>
  <c r="X824" i="9" s="1"/>
  <c r="L572" i="9"/>
  <c r="L824" i="9" s="1"/>
  <c r="W572" i="9"/>
  <c r="W824" i="9" s="1"/>
  <c r="K572" i="9"/>
  <c r="K824" i="9" s="1"/>
  <c r="V572" i="9"/>
  <c r="V824" i="9" s="1"/>
  <c r="J572" i="9"/>
  <c r="J824" i="9" s="1"/>
  <c r="U572" i="9"/>
  <c r="U824" i="9" s="1"/>
  <c r="I572" i="9"/>
  <c r="I824" i="9" s="1"/>
  <c r="T572" i="9"/>
  <c r="T824" i="9" s="1"/>
  <c r="E572" i="9"/>
  <c r="E824" i="9" s="1"/>
  <c r="S572" i="9"/>
  <c r="S824" i="9" s="1"/>
  <c r="R572" i="9"/>
  <c r="R824" i="9" s="1"/>
  <c r="Q572" i="9"/>
  <c r="Q824" i="9" s="1"/>
  <c r="P572" i="9"/>
  <c r="P824" i="9" s="1"/>
  <c r="O572" i="9"/>
  <c r="O824" i="9" s="1"/>
  <c r="N572" i="9"/>
  <c r="N824" i="9" s="1"/>
  <c r="Q297" i="9"/>
  <c r="P297" i="9"/>
  <c r="O297" i="9"/>
  <c r="O743" i="9" s="1"/>
  <c r="O995" i="9" s="1"/>
  <c r="N297" i="9"/>
  <c r="M297" i="9"/>
  <c r="M763" i="9" s="1"/>
  <c r="M1015" i="9" s="1"/>
  <c r="X297" i="9"/>
  <c r="L297" i="9"/>
  <c r="L763" i="9" s="1"/>
  <c r="L1015" i="9" s="1"/>
  <c r="W297" i="9"/>
  <c r="K297" i="9"/>
  <c r="V297" i="9"/>
  <c r="U297" i="9"/>
  <c r="I297" i="9"/>
  <c r="T297" i="9"/>
  <c r="T743" i="9" s="1"/>
  <c r="T995" i="9" s="1"/>
  <c r="E297" i="9"/>
  <c r="M572" i="9"/>
  <c r="M824" i="9" s="1"/>
  <c r="P576" i="9"/>
  <c r="P828" i="9" s="1"/>
  <c r="O576" i="9"/>
  <c r="O828" i="9" s="1"/>
  <c r="N576" i="9"/>
  <c r="N828" i="9" s="1"/>
  <c r="M576" i="9"/>
  <c r="M828" i="9" s="1"/>
  <c r="X576" i="9"/>
  <c r="X828" i="9" s="1"/>
  <c r="L576" i="9"/>
  <c r="L828" i="9" s="1"/>
  <c r="W576" i="9"/>
  <c r="W828" i="9" s="1"/>
  <c r="K576" i="9"/>
  <c r="K828" i="9" s="1"/>
  <c r="V576" i="9"/>
  <c r="V828" i="9" s="1"/>
  <c r="J576" i="9"/>
  <c r="J828" i="9" s="1"/>
  <c r="U576" i="9"/>
  <c r="U828" i="9" s="1"/>
  <c r="I576" i="9"/>
  <c r="I828" i="9" s="1"/>
  <c r="T576" i="9"/>
  <c r="T828" i="9" s="1"/>
  <c r="E576" i="9"/>
  <c r="E828" i="9" s="1"/>
  <c r="S576" i="9"/>
  <c r="S828" i="9" s="1"/>
  <c r="R576" i="9"/>
  <c r="R828" i="9" s="1"/>
  <c r="U301" i="9"/>
  <c r="I301" i="9"/>
  <c r="T301" i="9"/>
  <c r="E301" i="9"/>
  <c r="S301" i="9"/>
  <c r="R301" i="9"/>
  <c r="Q301" i="9"/>
  <c r="Q576" i="9"/>
  <c r="Q828" i="9" s="1"/>
  <c r="P301" i="9"/>
  <c r="O301" i="9"/>
  <c r="N301" i="9"/>
  <c r="M301" i="9"/>
  <c r="X301" i="9"/>
  <c r="L301" i="9"/>
  <c r="T580" i="9"/>
  <c r="T832" i="9" s="1"/>
  <c r="E580" i="9"/>
  <c r="E832" i="9" s="1"/>
  <c r="S580" i="9"/>
  <c r="S832" i="9" s="1"/>
  <c r="R580" i="9"/>
  <c r="R832" i="9" s="1"/>
  <c r="Q580" i="9"/>
  <c r="Q832" i="9" s="1"/>
  <c r="P580" i="9"/>
  <c r="P832" i="9" s="1"/>
  <c r="O580" i="9"/>
  <c r="O832" i="9" s="1"/>
  <c r="N580" i="9"/>
  <c r="N832" i="9" s="1"/>
  <c r="M580" i="9"/>
  <c r="M832" i="9" s="1"/>
  <c r="X580" i="9"/>
  <c r="X832" i="9" s="1"/>
  <c r="L580" i="9"/>
  <c r="L832" i="9" s="1"/>
  <c r="W580" i="9"/>
  <c r="W832" i="9" s="1"/>
  <c r="K580" i="9"/>
  <c r="K832" i="9" s="1"/>
  <c r="V580" i="9"/>
  <c r="V832" i="9" s="1"/>
  <c r="J580" i="9"/>
  <c r="J832" i="9" s="1"/>
  <c r="I580" i="9"/>
  <c r="I832" i="9" s="1"/>
  <c r="M305" i="9"/>
  <c r="X305" i="9"/>
  <c r="L305" i="9"/>
  <c r="W305" i="9"/>
  <c r="K305" i="9"/>
  <c r="V305" i="9"/>
  <c r="J305" i="9"/>
  <c r="U305" i="9"/>
  <c r="I305" i="9"/>
  <c r="T305" i="9"/>
  <c r="E305" i="9"/>
  <c r="S305" i="9"/>
  <c r="R305" i="9"/>
  <c r="Q305" i="9"/>
  <c r="P305" i="9"/>
  <c r="U580" i="9"/>
  <c r="U832" i="9" s="1"/>
  <c r="X584" i="9"/>
  <c r="X836" i="9" s="1"/>
  <c r="W584" i="9"/>
  <c r="W836" i="9" s="1"/>
  <c r="K584" i="9"/>
  <c r="K836" i="9" s="1"/>
  <c r="V584" i="9"/>
  <c r="V836" i="9" s="1"/>
  <c r="J584" i="9"/>
  <c r="J836" i="9" s="1"/>
  <c r="U584" i="9"/>
  <c r="U836" i="9" s="1"/>
  <c r="I584" i="9"/>
  <c r="I836" i="9" s="1"/>
  <c r="T584" i="9"/>
  <c r="T836" i="9" s="1"/>
  <c r="E584" i="9"/>
  <c r="E836" i="9" s="1"/>
  <c r="S584" i="9"/>
  <c r="S836" i="9" s="1"/>
  <c r="R584" i="9"/>
  <c r="R836" i="9" s="1"/>
  <c r="Q584" i="9"/>
  <c r="Q836" i="9" s="1"/>
  <c r="P584" i="9"/>
  <c r="P836" i="9" s="1"/>
  <c r="O584" i="9"/>
  <c r="O836" i="9" s="1"/>
  <c r="N584" i="9"/>
  <c r="N836" i="9" s="1"/>
  <c r="Q309" i="9"/>
  <c r="P309" i="9"/>
  <c r="O309" i="9"/>
  <c r="N309" i="9"/>
  <c r="N627" i="9" s="1"/>
  <c r="N879" i="9" s="1"/>
  <c r="M309" i="9"/>
  <c r="X309" i="9"/>
  <c r="L309" i="9"/>
  <c r="W309" i="9"/>
  <c r="K309" i="9"/>
  <c r="V309" i="9"/>
  <c r="J309" i="9"/>
  <c r="U309" i="9"/>
  <c r="I309" i="9"/>
  <c r="T309" i="9"/>
  <c r="E309" i="9"/>
  <c r="P588" i="9"/>
  <c r="P840" i="9" s="1"/>
  <c r="O588" i="9"/>
  <c r="O840" i="9" s="1"/>
  <c r="N588" i="9"/>
  <c r="N840" i="9" s="1"/>
  <c r="M588" i="9"/>
  <c r="M840" i="9" s="1"/>
  <c r="X588" i="9"/>
  <c r="X840" i="9" s="1"/>
  <c r="L588" i="9"/>
  <c r="L840" i="9" s="1"/>
  <c r="W588" i="9"/>
  <c r="W840" i="9" s="1"/>
  <c r="K588" i="9"/>
  <c r="K840" i="9" s="1"/>
  <c r="V588" i="9"/>
  <c r="V840" i="9" s="1"/>
  <c r="J588" i="9"/>
  <c r="J840" i="9" s="1"/>
  <c r="U588" i="9"/>
  <c r="U840" i="9" s="1"/>
  <c r="I588" i="9"/>
  <c r="I840" i="9" s="1"/>
  <c r="T588" i="9"/>
  <c r="T840" i="9" s="1"/>
  <c r="E588" i="9"/>
  <c r="E840" i="9" s="1"/>
  <c r="S588" i="9"/>
  <c r="S840" i="9" s="1"/>
  <c r="R588" i="9"/>
  <c r="R840" i="9" s="1"/>
  <c r="Q588" i="9"/>
  <c r="Q840" i="9" s="1"/>
  <c r="U313" i="9"/>
  <c r="I313" i="9"/>
  <c r="T313" i="9"/>
  <c r="E313" i="9"/>
  <c r="S313" i="9"/>
  <c r="R313" i="9"/>
  <c r="Q313" i="9"/>
  <c r="P313" i="9"/>
  <c r="O313" i="9"/>
  <c r="N313" i="9"/>
  <c r="M313" i="9"/>
  <c r="X313" i="9"/>
  <c r="L313" i="9"/>
  <c r="T592" i="9"/>
  <c r="T844" i="9" s="1"/>
  <c r="E592" i="9"/>
  <c r="E844" i="9" s="1"/>
  <c r="S592" i="9"/>
  <c r="S844" i="9" s="1"/>
  <c r="R592" i="9"/>
  <c r="R844" i="9" s="1"/>
  <c r="Q592" i="9"/>
  <c r="Q844" i="9" s="1"/>
  <c r="P592" i="9"/>
  <c r="P844" i="9" s="1"/>
  <c r="O592" i="9"/>
  <c r="O844" i="9" s="1"/>
  <c r="N592" i="9"/>
  <c r="N844" i="9" s="1"/>
  <c r="M592" i="9"/>
  <c r="M844" i="9" s="1"/>
  <c r="X592" i="9"/>
  <c r="X844" i="9" s="1"/>
  <c r="L592" i="9"/>
  <c r="L844" i="9" s="1"/>
  <c r="W592" i="9"/>
  <c r="W844" i="9" s="1"/>
  <c r="K592" i="9"/>
  <c r="K844" i="9" s="1"/>
  <c r="V592" i="9"/>
  <c r="V844" i="9" s="1"/>
  <c r="J592" i="9"/>
  <c r="J844" i="9" s="1"/>
  <c r="M317" i="9"/>
  <c r="X317" i="9"/>
  <c r="L317" i="9"/>
  <c r="W317" i="9"/>
  <c r="K317" i="9"/>
  <c r="V317" i="9"/>
  <c r="J317" i="9"/>
  <c r="U317" i="9"/>
  <c r="I317" i="9"/>
  <c r="T317" i="9"/>
  <c r="E317" i="9"/>
  <c r="U592" i="9"/>
  <c r="U844" i="9" s="1"/>
  <c r="S317" i="9"/>
  <c r="S743" i="9" s="1"/>
  <c r="S995" i="9" s="1"/>
  <c r="I592" i="9"/>
  <c r="I844" i="9" s="1"/>
  <c r="R317" i="9"/>
  <c r="Q317" i="9"/>
  <c r="P317" i="9"/>
  <c r="X596" i="9"/>
  <c r="X848" i="9" s="1"/>
  <c r="W596" i="9"/>
  <c r="W848" i="9" s="1"/>
  <c r="K596" i="9"/>
  <c r="K848" i="9" s="1"/>
  <c r="V596" i="9"/>
  <c r="V848" i="9" s="1"/>
  <c r="J596" i="9"/>
  <c r="J848" i="9" s="1"/>
  <c r="U596" i="9"/>
  <c r="U848" i="9" s="1"/>
  <c r="I596" i="9"/>
  <c r="I848" i="9" s="1"/>
  <c r="E596" i="9"/>
  <c r="E848" i="9" s="1"/>
  <c r="S596" i="9"/>
  <c r="S848" i="9" s="1"/>
  <c r="R596" i="9"/>
  <c r="R848" i="9" s="1"/>
  <c r="Q596" i="9"/>
  <c r="Q848" i="9" s="1"/>
  <c r="P596" i="9"/>
  <c r="P848" i="9" s="1"/>
  <c r="O596" i="9"/>
  <c r="O848" i="9" s="1"/>
  <c r="Q321" i="9"/>
  <c r="P321" i="9"/>
  <c r="O321" i="9"/>
  <c r="N321" i="9"/>
  <c r="M321" i="9"/>
  <c r="X321" i="9"/>
  <c r="L321" i="9"/>
  <c r="W321" i="9"/>
  <c r="K321" i="9"/>
  <c r="V321" i="9"/>
  <c r="J321" i="9"/>
  <c r="U321" i="9"/>
  <c r="I321" i="9"/>
  <c r="T321" i="9"/>
  <c r="E321" i="9"/>
  <c r="P600" i="9"/>
  <c r="P852" i="9" s="1"/>
  <c r="O600" i="9"/>
  <c r="O852" i="9" s="1"/>
  <c r="N600" i="9"/>
  <c r="N852" i="9" s="1"/>
  <c r="M600" i="9"/>
  <c r="M852" i="9" s="1"/>
  <c r="X600" i="9"/>
  <c r="X852" i="9" s="1"/>
  <c r="L600" i="9"/>
  <c r="L852" i="9" s="1"/>
  <c r="W600" i="9"/>
  <c r="W852" i="9" s="1"/>
  <c r="K600" i="9"/>
  <c r="K852" i="9" s="1"/>
  <c r="V600" i="9"/>
  <c r="V852" i="9" s="1"/>
  <c r="J600" i="9"/>
  <c r="J852" i="9" s="1"/>
  <c r="U600" i="9"/>
  <c r="U852" i="9" s="1"/>
  <c r="I600" i="9"/>
  <c r="I852" i="9" s="1"/>
  <c r="T600" i="9"/>
  <c r="T852" i="9" s="1"/>
  <c r="E600" i="9"/>
  <c r="E852" i="9" s="1"/>
  <c r="S600" i="9"/>
  <c r="S852" i="9" s="1"/>
  <c r="R600" i="9"/>
  <c r="R852" i="9" s="1"/>
  <c r="U325" i="9"/>
  <c r="I325" i="9"/>
  <c r="T325" i="9"/>
  <c r="E325" i="9"/>
  <c r="S325" i="9"/>
  <c r="R325" i="9"/>
  <c r="Q325" i="9"/>
  <c r="P325" i="9"/>
  <c r="O325" i="9"/>
  <c r="Q600" i="9"/>
  <c r="Q852" i="9" s="1"/>
  <c r="N325" i="9"/>
  <c r="M325" i="9"/>
  <c r="X325" i="9"/>
  <c r="L325" i="9"/>
  <c r="T604" i="9"/>
  <c r="T856" i="9" s="1"/>
  <c r="E604" i="9"/>
  <c r="E856" i="9" s="1"/>
  <c r="S604" i="9"/>
  <c r="S856" i="9" s="1"/>
  <c r="R604" i="9"/>
  <c r="R856" i="9" s="1"/>
  <c r="Q604" i="9"/>
  <c r="Q856" i="9" s="1"/>
  <c r="P604" i="9"/>
  <c r="P856" i="9" s="1"/>
  <c r="O604" i="9"/>
  <c r="O856" i="9" s="1"/>
  <c r="N604" i="9"/>
  <c r="N856" i="9" s="1"/>
  <c r="M604" i="9"/>
  <c r="M856" i="9" s="1"/>
  <c r="X604" i="9"/>
  <c r="X856" i="9" s="1"/>
  <c r="L604" i="9"/>
  <c r="L856" i="9" s="1"/>
  <c r="W604" i="9"/>
  <c r="W856" i="9" s="1"/>
  <c r="K604" i="9"/>
  <c r="K856" i="9" s="1"/>
  <c r="V604" i="9"/>
  <c r="V856" i="9" s="1"/>
  <c r="J604" i="9"/>
  <c r="J856" i="9" s="1"/>
  <c r="M329" i="9"/>
  <c r="U604" i="9"/>
  <c r="U856" i="9" s="1"/>
  <c r="X329" i="9"/>
  <c r="L329" i="9"/>
  <c r="I604" i="9"/>
  <c r="I856" i="9" s="1"/>
  <c r="W329" i="9"/>
  <c r="K329" i="9"/>
  <c r="V329" i="9"/>
  <c r="J329" i="9"/>
  <c r="U329" i="9"/>
  <c r="I329" i="9"/>
  <c r="T329" i="9"/>
  <c r="E329" i="9"/>
  <c r="S329" i="9"/>
  <c r="R329" i="9"/>
  <c r="Q329" i="9"/>
  <c r="P329" i="9"/>
  <c r="X608" i="9"/>
  <c r="X860" i="9" s="1"/>
  <c r="W608" i="9"/>
  <c r="W860" i="9" s="1"/>
  <c r="K608" i="9"/>
  <c r="K860" i="9" s="1"/>
  <c r="V608" i="9"/>
  <c r="V860" i="9" s="1"/>
  <c r="J608" i="9"/>
  <c r="J860" i="9" s="1"/>
  <c r="U608" i="9"/>
  <c r="U860" i="9" s="1"/>
  <c r="I608" i="9"/>
  <c r="I860" i="9" s="1"/>
  <c r="E608" i="9"/>
  <c r="E860" i="9" s="1"/>
  <c r="S608" i="9"/>
  <c r="S860" i="9" s="1"/>
  <c r="R608" i="9"/>
  <c r="R860" i="9" s="1"/>
  <c r="Q608" i="9"/>
  <c r="Q860" i="9" s="1"/>
  <c r="P608" i="9"/>
  <c r="P860" i="9" s="1"/>
  <c r="O608" i="9"/>
  <c r="O860" i="9" s="1"/>
  <c r="Q333" i="9"/>
  <c r="P333" i="9"/>
  <c r="O333" i="9"/>
  <c r="N333" i="9"/>
  <c r="M333" i="9"/>
  <c r="X333" i="9"/>
  <c r="L333" i="9"/>
  <c r="W333" i="9"/>
  <c r="K333" i="9"/>
  <c r="V333" i="9"/>
  <c r="J333" i="9"/>
  <c r="U333" i="9"/>
  <c r="I333" i="9"/>
  <c r="T333" i="9"/>
  <c r="E333" i="9"/>
  <c r="P612" i="9"/>
  <c r="P864" i="9" s="1"/>
  <c r="O612" i="9"/>
  <c r="O864" i="9" s="1"/>
  <c r="N612" i="9"/>
  <c r="N864" i="9" s="1"/>
  <c r="M612" i="9"/>
  <c r="M864" i="9" s="1"/>
  <c r="X612" i="9"/>
  <c r="X864" i="9" s="1"/>
  <c r="L612" i="9"/>
  <c r="L864" i="9" s="1"/>
  <c r="W612" i="9"/>
  <c r="W864" i="9" s="1"/>
  <c r="K612" i="9"/>
  <c r="K864" i="9" s="1"/>
  <c r="V612" i="9"/>
  <c r="V864" i="9" s="1"/>
  <c r="J612" i="9"/>
  <c r="J864" i="9" s="1"/>
  <c r="U612" i="9"/>
  <c r="U864" i="9" s="1"/>
  <c r="I612" i="9"/>
  <c r="I864" i="9" s="1"/>
  <c r="T612" i="9"/>
  <c r="T864" i="9" s="1"/>
  <c r="E612" i="9"/>
  <c r="E864" i="9" s="1"/>
  <c r="S612" i="9"/>
  <c r="S864" i="9" s="1"/>
  <c r="R612" i="9"/>
  <c r="R864" i="9" s="1"/>
  <c r="U337" i="9"/>
  <c r="I337" i="9"/>
  <c r="T337" i="9"/>
  <c r="E337" i="9"/>
  <c r="Q612" i="9"/>
  <c r="Q864" i="9" s="1"/>
  <c r="S337" i="9"/>
  <c r="R337" i="9"/>
  <c r="Q337" i="9"/>
  <c r="P337" i="9"/>
  <c r="O337" i="9"/>
  <c r="N337" i="9"/>
  <c r="M337" i="9"/>
  <c r="X337" i="9"/>
  <c r="L337" i="9"/>
  <c r="T616" i="9"/>
  <c r="T868" i="9" s="1"/>
  <c r="E616" i="9"/>
  <c r="E868" i="9" s="1"/>
  <c r="S616" i="9"/>
  <c r="S868" i="9" s="1"/>
  <c r="R616" i="9"/>
  <c r="R868" i="9" s="1"/>
  <c r="Q616" i="9"/>
  <c r="Q868" i="9" s="1"/>
  <c r="P616" i="9"/>
  <c r="P868" i="9" s="1"/>
  <c r="O616" i="9"/>
  <c r="O868" i="9" s="1"/>
  <c r="N616" i="9"/>
  <c r="N868" i="9" s="1"/>
  <c r="M616" i="9"/>
  <c r="M868" i="9" s="1"/>
  <c r="X616" i="9"/>
  <c r="X868" i="9" s="1"/>
  <c r="L616" i="9"/>
  <c r="L868" i="9" s="1"/>
  <c r="W616" i="9"/>
  <c r="W868" i="9" s="1"/>
  <c r="K616" i="9"/>
  <c r="K868" i="9" s="1"/>
  <c r="V616" i="9"/>
  <c r="V868" i="9" s="1"/>
  <c r="J616" i="9"/>
  <c r="J868" i="9" s="1"/>
  <c r="M341" i="9"/>
  <c r="X341" i="9"/>
  <c r="L341" i="9"/>
  <c r="W341" i="9"/>
  <c r="K341" i="9"/>
  <c r="V341" i="9"/>
  <c r="J341" i="9"/>
  <c r="U341" i="9"/>
  <c r="I341" i="9"/>
  <c r="T341" i="9"/>
  <c r="E341" i="9"/>
  <c r="S341" i="9"/>
  <c r="R341" i="9"/>
  <c r="U616" i="9"/>
  <c r="U868" i="9" s="1"/>
  <c r="Q341" i="9"/>
  <c r="I616" i="9"/>
  <c r="I868" i="9" s="1"/>
  <c r="P341" i="9"/>
  <c r="X620" i="9"/>
  <c r="X872" i="9" s="1"/>
  <c r="L620" i="9"/>
  <c r="L872" i="9" s="1"/>
  <c r="W620" i="9"/>
  <c r="W872" i="9" s="1"/>
  <c r="K620" i="9"/>
  <c r="K872" i="9" s="1"/>
  <c r="V620" i="9"/>
  <c r="V872" i="9" s="1"/>
  <c r="J620" i="9"/>
  <c r="J872" i="9" s="1"/>
  <c r="U620" i="9"/>
  <c r="U872" i="9" s="1"/>
  <c r="I620" i="9"/>
  <c r="I872" i="9" s="1"/>
  <c r="T620" i="9"/>
  <c r="T872" i="9" s="1"/>
  <c r="E620" i="9"/>
  <c r="E872" i="9" s="1"/>
  <c r="S620" i="9"/>
  <c r="S872" i="9" s="1"/>
  <c r="R620" i="9"/>
  <c r="R872" i="9" s="1"/>
  <c r="Q620" i="9"/>
  <c r="Q872" i="9" s="1"/>
  <c r="P620" i="9"/>
  <c r="P872" i="9" s="1"/>
  <c r="O620" i="9"/>
  <c r="O872" i="9" s="1"/>
  <c r="N620" i="9"/>
  <c r="N872" i="9" s="1"/>
  <c r="Q345" i="9"/>
  <c r="P345" i="9"/>
  <c r="O345" i="9"/>
  <c r="M620" i="9"/>
  <c r="M872" i="9" s="1"/>
  <c r="N345" i="9"/>
  <c r="M345" i="9"/>
  <c r="X345" i="9"/>
  <c r="L345" i="9"/>
  <c r="W345" i="9"/>
  <c r="K345" i="9"/>
  <c r="V345" i="9"/>
  <c r="J345" i="9"/>
  <c r="U345" i="9"/>
  <c r="I345" i="9"/>
  <c r="T345" i="9"/>
  <c r="E345" i="9"/>
  <c r="P624" i="9"/>
  <c r="P876" i="9" s="1"/>
  <c r="O624" i="9"/>
  <c r="O876" i="9" s="1"/>
  <c r="N624" i="9"/>
  <c r="N876" i="9" s="1"/>
  <c r="M624" i="9"/>
  <c r="M876" i="9" s="1"/>
  <c r="X624" i="9"/>
  <c r="X876" i="9" s="1"/>
  <c r="L624" i="9"/>
  <c r="L876" i="9" s="1"/>
  <c r="W624" i="9"/>
  <c r="W876" i="9" s="1"/>
  <c r="K624" i="9"/>
  <c r="K876" i="9" s="1"/>
  <c r="V624" i="9"/>
  <c r="V876" i="9" s="1"/>
  <c r="J624" i="9"/>
  <c r="J876" i="9" s="1"/>
  <c r="U624" i="9"/>
  <c r="U876" i="9" s="1"/>
  <c r="I624" i="9"/>
  <c r="I876" i="9" s="1"/>
  <c r="T624" i="9"/>
  <c r="T876" i="9" s="1"/>
  <c r="E624" i="9"/>
  <c r="E876" i="9" s="1"/>
  <c r="S624" i="9"/>
  <c r="S876" i="9" s="1"/>
  <c r="R624" i="9"/>
  <c r="R876" i="9" s="1"/>
  <c r="U349" i="9"/>
  <c r="I349" i="9"/>
  <c r="T349" i="9"/>
  <c r="E349" i="9"/>
  <c r="S349" i="9"/>
  <c r="R349" i="9"/>
  <c r="Q349" i="9"/>
  <c r="P349" i="9"/>
  <c r="O349" i="9"/>
  <c r="N349" i="9"/>
  <c r="M349" i="9"/>
  <c r="Q624" i="9"/>
  <c r="Q876" i="9" s="1"/>
  <c r="X349" i="9"/>
  <c r="L349" i="9"/>
  <c r="T628" i="9"/>
  <c r="T880" i="9" s="1"/>
  <c r="E628" i="9"/>
  <c r="E880" i="9" s="1"/>
  <c r="S628" i="9"/>
  <c r="S880" i="9" s="1"/>
  <c r="R628" i="9"/>
  <c r="R880" i="9" s="1"/>
  <c r="Q628" i="9"/>
  <c r="Q880" i="9" s="1"/>
  <c r="P628" i="9"/>
  <c r="P880" i="9" s="1"/>
  <c r="O628" i="9"/>
  <c r="O880" i="9" s="1"/>
  <c r="M628" i="9"/>
  <c r="M880" i="9" s="1"/>
  <c r="X628" i="9"/>
  <c r="X880" i="9" s="1"/>
  <c r="L628" i="9"/>
  <c r="L880" i="9" s="1"/>
  <c r="W628" i="9"/>
  <c r="W880" i="9" s="1"/>
  <c r="K628" i="9"/>
  <c r="K880" i="9" s="1"/>
  <c r="V628" i="9"/>
  <c r="V880" i="9" s="1"/>
  <c r="J628" i="9"/>
  <c r="J880" i="9" s="1"/>
  <c r="M353" i="9"/>
  <c r="X353" i="9"/>
  <c r="L353" i="9"/>
  <c r="W353" i="9"/>
  <c r="K353" i="9"/>
  <c r="U628" i="9"/>
  <c r="U880" i="9" s="1"/>
  <c r="V353" i="9"/>
  <c r="J353" i="9"/>
  <c r="I628" i="9"/>
  <c r="I880" i="9" s="1"/>
  <c r="U353" i="9"/>
  <c r="I353" i="9"/>
  <c r="T353" i="9"/>
  <c r="E353" i="9"/>
  <c r="S353" i="9"/>
  <c r="R353" i="9"/>
  <c r="Q353" i="9"/>
  <c r="P353" i="9"/>
  <c r="X632" i="9"/>
  <c r="X884" i="9" s="1"/>
  <c r="L632" i="9"/>
  <c r="L884" i="9" s="1"/>
  <c r="W632" i="9"/>
  <c r="W884" i="9" s="1"/>
  <c r="K632" i="9"/>
  <c r="K884" i="9" s="1"/>
  <c r="V632" i="9"/>
  <c r="V884" i="9" s="1"/>
  <c r="J632" i="9"/>
  <c r="J884" i="9" s="1"/>
  <c r="U632" i="9"/>
  <c r="U884" i="9" s="1"/>
  <c r="I632" i="9"/>
  <c r="I884" i="9" s="1"/>
  <c r="T632" i="9"/>
  <c r="T884" i="9" s="1"/>
  <c r="E632" i="9"/>
  <c r="E884" i="9" s="1"/>
  <c r="S632" i="9"/>
  <c r="S884" i="9" s="1"/>
  <c r="R632" i="9"/>
  <c r="R884" i="9" s="1"/>
  <c r="Q632" i="9"/>
  <c r="Q884" i="9" s="1"/>
  <c r="P632" i="9"/>
  <c r="P884" i="9" s="1"/>
  <c r="O632" i="9"/>
  <c r="O884" i="9" s="1"/>
  <c r="N632" i="9"/>
  <c r="N884" i="9" s="1"/>
  <c r="Q357" i="9"/>
  <c r="P357" i="9"/>
  <c r="O357" i="9"/>
  <c r="N357" i="9"/>
  <c r="M357" i="9"/>
  <c r="X357" i="9"/>
  <c r="L357" i="9"/>
  <c r="W357" i="9"/>
  <c r="K357" i="9"/>
  <c r="V357" i="9"/>
  <c r="J357" i="9"/>
  <c r="U357" i="9"/>
  <c r="I357" i="9"/>
  <c r="T357" i="9"/>
  <c r="E357" i="9"/>
  <c r="M632" i="9"/>
  <c r="M884" i="9" s="1"/>
  <c r="P636" i="9"/>
  <c r="P888" i="9" s="1"/>
  <c r="O636" i="9"/>
  <c r="O888" i="9" s="1"/>
  <c r="N636" i="9"/>
  <c r="N888" i="9" s="1"/>
  <c r="M636" i="9"/>
  <c r="M888" i="9" s="1"/>
  <c r="X636" i="9"/>
  <c r="X888" i="9" s="1"/>
  <c r="L636" i="9"/>
  <c r="L888" i="9" s="1"/>
  <c r="W636" i="9"/>
  <c r="W888" i="9" s="1"/>
  <c r="K636" i="9"/>
  <c r="K888" i="9" s="1"/>
  <c r="V636" i="9"/>
  <c r="V888" i="9" s="1"/>
  <c r="J636" i="9"/>
  <c r="J888" i="9" s="1"/>
  <c r="U636" i="9"/>
  <c r="U888" i="9" s="1"/>
  <c r="I636" i="9"/>
  <c r="I888" i="9" s="1"/>
  <c r="T636" i="9"/>
  <c r="T888" i="9" s="1"/>
  <c r="E636" i="9"/>
  <c r="E888" i="9" s="1"/>
  <c r="S636" i="9"/>
  <c r="S888" i="9" s="1"/>
  <c r="R636" i="9"/>
  <c r="R888" i="9" s="1"/>
  <c r="U361" i="9"/>
  <c r="I361" i="9"/>
  <c r="T361" i="9"/>
  <c r="E361" i="9"/>
  <c r="S361" i="9"/>
  <c r="R361" i="9"/>
  <c r="Q636" i="9"/>
  <c r="Q888" i="9" s="1"/>
  <c r="Q361" i="9"/>
  <c r="P361" i="9"/>
  <c r="O361" i="9"/>
  <c r="N361" i="9"/>
  <c r="M361" i="9"/>
  <c r="X361" i="9"/>
  <c r="L361" i="9"/>
  <c r="E640" i="9"/>
  <c r="E892" i="9" s="1"/>
  <c r="S640" i="9"/>
  <c r="S892" i="9" s="1"/>
  <c r="R640" i="9"/>
  <c r="R892" i="9" s="1"/>
  <c r="Q640" i="9"/>
  <c r="Q892" i="9" s="1"/>
  <c r="P640" i="9"/>
  <c r="P892" i="9" s="1"/>
  <c r="O640" i="9"/>
  <c r="O892" i="9" s="1"/>
  <c r="X640" i="9"/>
  <c r="X892" i="9" s="1"/>
  <c r="W640" i="9"/>
  <c r="W892" i="9" s="1"/>
  <c r="K640" i="9"/>
  <c r="K892" i="9" s="1"/>
  <c r="V640" i="9"/>
  <c r="V892" i="9" s="1"/>
  <c r="J640" i="9"/>
  <c r="J892" i="9" s="1"/>
  <c r="M365" i="9"/>
  <c r="X365" i="9"/>
  <c r="L365" i="9"/>
  <c r="W365" i="9"/>
  <c r="K365" i="9"/>
  <c r="V365" i="9"/>
  <c r="J365" i="9"/>
  <c r="U365" i="9"/>
  <c r="I365" i="9"/>
  <c r="T365" i="9"/>
  <c r="E365" i="9"/>
  <c r="S365" i="9"/>
  <c r="R365" i="9"/>
  <c r="Q365" i="9"/>
  <c r="P365" i="9"/>
  <c r="U640" i="9"/>
  <c r="U892" i="9" s="1"/>
  <c r="I640" i="9"/>
  <c r="I892" i="9" s="1"/>
  <c r="X644" i="9"/>
  <c r="X896" i="9" s="1"/>
  <c r="L644" i="9"/>
  <c r="L896" i="9" s="1"/>
  <c r="W644" i="9"/>
  <c r="W896" i="9" s="1"/>
  <c r="K644" i="9"/>
  <c r="K896" i="9" s="1"/>
  <c r="V644" i="9"/>
  <c r="V896" i="9" s="1"/>
  <c r="J644" i="9"/>
  <c r="J896" i="9" s="1"/>
  <c r="U644" i="9"/>
  <c r="U896" i="9" s="1"/>
  <c r="I644" i="9"/>
  <c r="I896" i="9" s="1"/>
  <c r="T644" i="9"/>
  <c r="T896" i="9" s="1"/>
  <c r="E644" i="9"/>
  <c r="E896" i="9" s="1"/>
  <c r="S644" i="9"/>
  <c r="S896" i="9" s="1"/>
  <c r="R644" i="9"/>
  <c r="R896" i="9" s="1"/>
  <c r="Q644" i="9"/>
  <c r="Q896" i="9" s="1"/>
  <c r="P644" i="9"/>
  <c r="P896" i="9" s="1"/>
  <c r="O644" i="9"/>
  <c r="O896" i="9" s="1"/>
  <c r="N644" i="9"/>
  <c r="N896" i="9" s="1"/>
  <c r="Q369" i="9"/>
  <c r="P369" i="9"/>
  <c r="O369" i="9"/>
  <c r="N369" i="9"/>
  <c r="M369" i="9"/>
  <c r="M644" i="9"/>
  <c r="M896" i="9" s="1"/>
  <c r="X369" i="9"/>
  <c r="L369" i="9"/>
  <c r="W369" i="9"/>
  <c r="K369" i="9"/>
  <c r="V369" i="9"/>
  <c r="J369" i="9"/>
  <c r="U369" i="9"/>
  <c r="I369" i="9"/>
  <c r="T369" i="9"/>
  <c r="E369" i="9"/>
  <c r="P648" i="9"/>
  <c r="P900" i="9" s="1"/>
  <c r="O648" i="9"/>
  <c r="O900" i="9" s="1"/>
  <c r="N648" i="9"/>
  <c r="N900" i="9" s="1"/>
  <c r="M648" i="9"/>
  <c r="M900" i="9" s="1"/>
  <c r="X648" i="9"/>
  <c r="X900" i="9" s="1"/>
  <c r="L648" i="9"/>
  <c r="L900" i="9" s="1"/>
  <c r="W648" i="9"/>
  <c r="W900" i="9" s="1"/>
  <c r="K648" i="9"/>
  <c r="K900" i="9" s="1"/>
  <c r="V648" i="9"/>
  <c r="V900" i="9" s="1"/>
  <c r="J648" i="9"/>
  <c r="J900" i="9" s="1"/>
  <c r="U648" i="9"/>
  <c r="U900" i="9" s="1"/>
  <c r="I648" i="9"/>
  <c r="I900" i="9" s="1"/>
  <c r="T648" i="9"/>
  <c r="T900" i="9" s="1"/>
  <c r="E648" i="9"/>
  <c r="E900" i="9" s="1"/>
  <c r="R648" i="9"/>
  <c r="R900" i="9" s="1"/>
  <c r="U373" i="9"/>
  <c r="I373" i="9"/>
  <c r="T373" i="9"/>
  <c r="E373" i="9"/>
  <c r="S373" i="9"/>
  <c r="R373" i="9"/>
  <c r="Q373" i="9"/>
  <c r="P373" i="9"/>
  <c r="O373" i="9"/>
  <c r="N373" i="9"/>
  <c r="M373" i="9"/>
  <c r="X373" i="9"/>
  <c r="L373" i="9"/>
  <c r="Q648" i="9"/>
  <c r="Q900" i="9" s="1"/>
  <c r="T652" i="9"/>
  <c r="T904" i="9" s="1"/>
  <c r="E652" i="9"/>
  <c r="E904" i="9" s="1"/>
  <c r="S652" i="9"/>
  <c r="S904" i="9" s="1"/>
  <c r="R652" i="9"/>
  <c r="R904" i="9" s="1"/>
  <c r="Q652" i="9"/>
  <c r="Q904" i="9" s="1"/>
  <c r="P652" i="9"/>
  <c r="P904" i="9" s="1"/>
  <c r="O652" i="9"/>
  <c r="O904" i="9" s="1"/>
  <c r="N652" i="9"/>
  <c r="N904" i="9" s="1"/>
  <c r="M652" i="9"/>
  <c r="M904" i="9" s="1"/>
  <c r="X652" i="9"/>
  <c r="X904" i="9" s="1"/>
  <c r="L652" i="9"/>
  <c r="L904" i="9" s="1"/>
  <c r="W652" i="9"/>
  <c r="W904" i="9" s="1"/>
  <c r="K652" i="9"/>
  <c r="K904" i="9" s="1"/>
  <c r="V652" i="9"/>
  <c r="V904" i="9" s="1"/>
  <c r="J652" i="9"/>
  <c r="J904" i="9" s="1"/>
  <c r="M377" i="9"/>
  <c r="X377" i="9"/>
  <c r="L377" i="9"/>
  <c r="W377" i="9"/>
  <c r="K377" i="9"/>
  <c r="V377" i="9"/>
  <c r="J377" i="9"/>
  <c r="U377" i="9"/>
  <c r="I377" i="9"/>
  <c r="U652" i="9"/>
  <c r="U904" i="9" s="1"/>
  <c r="T377" i="9"/>
  <c r="E377" i="9"/>
  <c r="I652" i="9"/>
  <c r="I904" i="9" s="1"/>
  <c r="S377" i="9"/>
  <c r="R377" i="9"/>
  <c r="Q377" i="9"/>
  <c r="P377" i="9"/>
  <c r="X656" i="9"/>
  <c r="X908" i="9" s="1"/>
  <c r="L656" i="9"/>
  <c r="L908" i="9" s="1"/>
  <c r="W656" i="9"/>
  <c r="W908" i="9" s="1"/>
  <c r="K656" i="9"/>
  <c r="K908" i="9" s="1"/>
  <c r="V656" i="9"/>
  <c r="V908" i="9" s="1"/>
  <c r="J656" i="9"/>
  <c r="J908" i="9" s="1"/>
  <c r="U656" i="9"/>
  <c r="U908" i="9" s="1"/>
  <c r="I656" i="9"/>
  <c r="I908" i="9" s="1"/>
  <c r="T656" i="9"/>
  <c r="T908" i="9" s="1"/>
  <c r="E656" i="9"/>
  <c r="E908" i="9" s="1"/>
  <c r="S656" i="9"/>
  <c r="S908" i="9" s="1"/>
  <c r="R656" i="9"/>
  <c r="R908" i="9" s="1"/>
  <c r="Q656" i="9"/>
  <c r="Q908" i="9" s="1"/>
  <c r="P656" i="9"/>
  <c r="P908" i="9" s="1"/>
  <c r="O656" i="9"/>
  <c r="O908" i="9" s="1"/>
  <c r="N656" i="9"/>
  <c r="N908" i="9" s="1"/>
  <c r="M656" i="9"/>
  <c r="M908" i="9" s="1"/>
  <c r="Q381" i="9"/>
  <c r="P381" i="9"/>
  <c r="O381" i="9"/>
  <c r="N381" i="9"/>
  <c r="M381" i="9"/>
  <c r="X381" i="9"/>
  <c r="L381" i="9"/>
  <c r="W381" i="9"/>
  <c r="K381" i="9"/>
  <c r="V381" i="9"/>
  <c r="J381" i="9"/>
  <c r="U381" i="9"/>
  <c r="I381" i="9"/>
  <c r="T381" i="9"/>
  <c r="E381" i="9"/>
  <c r="X660" i="9"/>
  <c r="X912" i="9" s="1"/>
  <c r="L660" i="9"/>
  <c r="L912" i="9" s="1"/>
  <c r="P660" i="9"/>
  <c r="P912" i="9" s="1"/>
  <c r="T660" i="9"/>
  <c r="T912" i="9" s="1"/>
  <c r="S660" i="9"/>
  <c r="S912" i="9" s="1"/>
  <c r="R660" i="9"/>
  <c r="R912" i="9" s="1"/>
  <c r="Q660" i="9"/>
  <c r="Q912" i="9" s="1"/>
  <c r="O660" i="9"/>
  <c r="O912" i="9" s="1"/>
  <c r="N660" i="9"/>
  <c r="N912" i="9" s="1"/>
  <c r="M660" i="9"/>
  <c r="M912" i="9" s="1"/>
  <c r="K660" i="9"/>
  <c r="K912" i="9" s="1"/>
  <c r="J660" i="9"/>
  <c r="J912" i="9" s="1"/>
  <c r="W660" i="9"/>
  <c r="W912" i="9" s="1"/>
  <c r="I660" i="9"/>
  <c r="I912" i="9" s="1"/>
  <c r="V660" i="9"/>
  <c r="V912" i="9" s="1"/>
  <c r="E660" i="9"/>
  <c r="E912" i="9" s="1"/>
  <c r="U385" i="9"/>
  <c r="I385" i="9"/>
  <c r="T385" i="9"/>
  <c r="E385" i="9"/>
  <c r="S385" i="9"/>
  <c r="R385" i="9"/>
  <c r="Q385" i="9"/>
  <c r="P385" i="9"/>
  <c r="U660" i="9"/>
  <c r="U912" i="9" s="1"/>
  <c r="O385" i="9"/>
  <c r="N385" i="9"/>
  <c r="M385" i="9"/>
  <c r="X385" i="9"/>
  <c r="L385" i="9"/>
  <c r="P664" i="9"/>
  <c r="P916" i="9" s="1"/>
  <c r="X664" i="9"/>
  <c r="X916" i="9" s="1"/>
  <c r="L664" i="9"/>
  <c r="L916" i="9" s="1"/>
  <c r="T664" i="9"/>
  <c r="T916" i="9" s="1"/>
  <c r="E664" i="9"/>
  <c r="E916" i="9" s="1"/>
  <c r="M664" i="9"/>
  <c r="M916" i="9" s="1"/>
  <c r="K664" i="9"/>
  <c r="K916" i="9" s="1"/>
  <c r="J664" i="9"/>
  <c r="J916" i="9" s="1"/>
  <c r="I664" i="9"/>
  <c r="I916" i="9" s="1"/>
  <c r="W664" i="9"/>
  <c r="W916" i="9" s="1"/>
  <c r="V664" i="9"/>
  <c r="V916" i="9" s="1"/>
  <c r="U664" i="9"/>
  <c r="U916" i="9" s="1"/>
  <c r="S664" i="9"/>
  <c r="S916" i="9" s="1"/>
  <c r="R664" i="9"/>
  <c r="R916" i="9" s="1"/>
  <c r="Q664" i="9"/>
  <c r="Q916" i="9" s="1"/>
  <c r="O664" i="9"/>
  <c r="O916" i="9" s="1"/>
  <c r="M389" i="9"/>
  <c r="X389" i="9"/>
  <c r="L389" i="9"/>
  <c r="N664" i="9"/>
  <c r="N916" i="9" s="1"/>
  <c r="W389" i="9"/>
  <c r="K389" i="9"/>
  <c r="V389" i="9"/>
  <c r="J389" i="9"/>
  <c r="U389" i="9"/>
  <c r="I389" i="9"/>
  <c r="T389" i="9"/>
  <c r="E389" i="9"/>
  <c r="S389" i="9"/>
  <c r="R389" i="9"/>
  <c r="Q389" i="9"/>
  <c r="P389" i="9"/>
  <c r="T668" i="9"/>
  <c r="T920" i="9" s="1"/>
  <c r="E668" i="9"/>
  <c r="E920" i="9" s="1"/>
  <c r="P668" i="9"/>
  <c r="P920" i="9" s="1"/>
  <c r="N668" i="9"/>
  <c r="N920" i="9" s="1"/>
  <c r="X668" i="9"/>
  <c r="X920" i="9" s="1"/>
  <c r="L668" i="9"/>
  <c r="L920" i="9" s="1"/>
  <c r="J668" i="9"/>
  <c r="J920" i="9" s="1"/>
  <c r="I668" i="9"/>
  <c r="I920" i="9" s="1"/>
  <c r="W668" i="9"/>
  <c r="W920" i="9" s="1"/>
  <c r="V668" i="9"/>
  <c r="V920" i="9" s="1"/>
  <c r="U668" i="9"/>
  <c r="U920" i="9" s="1"/>
  <c r="S668" i="9"/>
  <c r="S920" i="9" s="1"/>
  <c r="R668" i="9"/>
  <c r="R920" i="9" s="1"/>
  <c r="Q668" i="9"/>
  <c r="Q920" i="9" s="1"/>
  <c r="O668" i="9"/>
  <c r="O920" i="9" s="1"/>
  <c r="M668" i="9"/>
  <c r="M920" i="9" s="1"/>
  <c r="Q393" i="9"/>
  <c r="P393" i="9"/>
  <c r="O393" i="9"/>
  <c r="N393" i="9"/>
  <c r="M393" i="9"/>
  <c r="X393" i="9"/>
  <c r="L393" i="9"/>
  <c r="W393" i="9"/>
  <c r="K393" i="9"/>
  <c r="V393" i="9"/>
  <c r="J393" i="9"/>
  <c r="U393" i="9"/>
  <c r="I393" i="9"/>
  <c r="T393" i="9"/>
  <c r="E393" i="9"/>
  <c r="K668" i="9"/>
  <c r="K920" i="9" s="1"/>
  <c r="X672" i="9"/>
  <c r="X924" i="9" s="1"/>
  <c r="L672" i="9"/>
  <c r="L924" i="9" s="1"/>
  <c r="T672" i="9"/>
  <c r="T924" i="9" s="1"/>
  <c r="E672" i="9"/>
  <c r="E924" i="9" s="1"/>
  <c r="R672" i="9"/>
  <c r="R924" i="9" s="1"/>
  <c r="P672" i="9"/>
  <c r="P924" i="9" s="1"/>
  <c r="N672" i="9"/>
  <c r="N924" i="9" s="1"/>
  <c r="M672" i="9"/>
  <c r="M924" i="9" s="1"/>
  <c r="K672" i="9"/>
  <c r="K924" i="9" s="1"/>
  <c r="J672" i="9"/>
  <c r="J924" i="9" s="1"/>
  <c r="I672" i="9"/>
  <c r="I924" i="9" s="1"/>
  <c r="W672" i="9"/>
  <c r="W924" i="9" s="1"/>
  <c r="V672" i="9"/>
  <c r="V924" i="9" s="1"/>
  <c r="U672" i="9"/>
  <c r="U924" i="9" s="1"/>
  <c r="S672" i="9"/>
  <c r="S924" i="9" s="1"/>
  <c r="Q672" i="9"/>
  <c r="Q924" i="9" s="1"/>
  <c r="U397" i="9"/>
  <c r="I397" i="9"/>
  <c r="T397" i="9"/>
  <c r="E397" i="9"/>
  <c r="S397" i="9"/>
  <c r="R397" i="9"/>
  <c r="Q397" i="9"/>
  <c r="P397" i="9"/>
  <c r="O672" i="9"/>
  <c r="O924" i="9" s="1"/>
  <c r="O397" i="9"/>
  <c r="N397" i="9"/>
  <c r="M397" i="9"/>
  <c r="X397" i="9"/>
  <c r="L397" i="9"/>
  <c r="P676" i="9"/>
  <c r="P928" i="9" s="1"/>
  <c r="X676" i="9"/>
  <c r="X928" i="9" s="1"/>
  <c r="L676" i="9"/>
  <c r="L928" i="9" s="1"/>
  <c r="V676" i="9"/>
  <c r="V928" i="9" s="1"/>
  <c r="J676" i="9"/>
  <c r="J928" i="9" s="1"/>
  <c r="T676" i="9"/>
  <c r="T928" i="9" s="1"/>
  <c r="E676" i="9"/>
  <c r="E928" i="9" s="1"/>
  <c r="R676" i="9"/>
  <c r="R928" i="9" s="1"/>
  <c r="W676" i="9"/>
  <c r="W928" i="9" s="1"/>
  <c r="U676" i="9"/>
  <c r="U928" i="9" s="1"/>
  <c r="S676" i="9"/>
  <c r="S928" i="9" s="1"/>
  <c r="Q676" i="9"/>
  <c r="Q928" i="9" s="1"/>
  <c r="O676" i="9"/>
  <c r="O928" i="9" s="1"/>
  <c r="N676" i="9"/>
  <c r="N928" i="9" s="1"/>
  <c r="M676" i="9"/>
  <c r="M928" i="9" s="1"/>
  <c r="K676" i="9"/>
  <c r="K928" i="9" s="1"/>
  <c r="I676" i="9"/>
  <c r="I928" i="9" s="1"/>
  <c r="M401" i="9"/>
  <c r="X401" i="9"/>
  <c r="L401" i="9"/>
  <c r="W401" i="9"/>
  <c r="K401" i="9"/>
  <c r="V401" i="9"/>
  <c r="J401" i="9"/>
  <c r="U401" i="9"/>
  <c r="I401" i="9"/>
  <c r="T401" i="9"/>
  <c r="E401" i="9"/>
  <c r="S401" i="9"/>
  <c r="R401" i="9"/>
  <c r="Q401" i="9"/>
  <c r="P401" i="9"/>
  <c r="T680" i="9"/>
  <c r="T932" i="9" s="1"/>
  <c r="E680" i="9"/>
  <c r="E932" i="9" s="1"/>
  <c r="P680" i="9"/>
  <c r="P932" i="9" s="1"/>
  <c r="N680" i="9"/>
  <c r="N932" i="9" s="1"/>
  <c r="X680" i="9"/>
  <c r="X932" i="9" s="1"/>
  <c r="L680" i="9"/>
  <c r="L932" i="9" s="1"/>
  <c r="V680" i="9"/>
  <c r="V932" i="9" s="1"/>
  <c r="J680" i="9"/>
  <c r="J932" i="9" s="1"/>
  <c r="R680" i="9"/>
  <c r="R932" i="9" s="1"/>
  <c r="Q680" i="9"/>
  <c r="Q932" i="9" s="1"/>
  <c r="O680" i="9"/>
  <c r="O932" i="9" s="1"/>
  <c r="M680" i="9"/>
  <c r="M932" i="9" s="1"/>
  <c r="K680" i="9"/>
  <c r="K932" i="9" s="1"/>
  <c r="I680" i="9"/>
  <c r="I932" i="9" s="1"/>
  <c r="W680" i="9"/>
  <c r="W932" i="9" s="1"/>
  <c r="U680" i="9"/>
  <c r="U932" i="9" s="1"/>
  <c r="Q405" i="9"/>
  <c r="P405" i="9"/>
  <c r="O405" i="9"/>
  <c r="N405" i="9"/>
  <c r="M405" i="9"/>
  <c r="X405" i="9"/>
  <c r="L405" i="9"/>
  <c r="W405" i="9"/>
  <c r="K405" i="9"/>
  <c r="V405" i="9"/>
  <c r="J405" i="9"/>
  <c r="U405" i="9"/>
  <c r="I405" i="9"/>
  <c r="T405" i="9"/>
  <c r="E405" i="9"/>
  <c r="S680" i="9"/>
  <c r="S932" i="9" s="1"/>
  <c r="X684" i="9"/>
  <c r="X936" i="9" s="1"/>
  <c r="E684" i="9"/>
  <c r="E936" i="9" s="1"/>
  <c r="R684" i="9"/>
  <c r="R936" i="9" s="1"/>
  <c r="P684" i="9"/>
  <c r="P936" i="9" s="1"/>
  <c r="K684" i="9"/>
  <c r="K936" i="9" s="1"/>
  <c r="J684" i="9"/>
  <c r="J936" i="9" s="1"/>
  <c r="I684" i="9"/>
  <c r="I936" i="9" s="1"/>
  <c r="W684" i="9"/>
  <c r="W936" i="9" s="1"/>
  <c r="V684" i="9"/>
  <c r="V936" i="9" s="1"/>
  <c r="U684" i="9"/>
  <c r="U936" i="9" s="1"/>
  <c r="S684" i="9"/>
  <c r="S936" i="9" s="1"/>
  <c r="Q684" i="9"/>
  <c r="Q936" i="9" s="1"/>
  <c r="O684" i="9"/>
  <c r="O936" i="9" s="1"/>
  <c r="U409" i="9"/>
  <c r="I409" i="9"/>
  <c r="T409" i="9"/>
  <c r="E409" i="9"/>
  <c r="S409" i="9"/>
  <c r="R409" i="9"/>
  <c r="Q409" i="9"/>
  <c r="P409" i="9"/>
  <c r="O409" i="9"/>
  <c r="N409" i="9"/>
  <c r="M409" i="9"/>
  <c r="M608" i="9" s="1"/>
  <c r="M860" i="9" s="1"/>
  <c r="X409" i="9"/>
  <c r="L409" i="9"/>
  <c r="W409" i="9"/>
  <c r="P688" i="9"/>
  <c r="P940" i="9" s="1"/>
  <c r="O688" i="9"/>
  <c r="O940" i="9" s="1"/>
  <c r="X688" i="9"/>
  <c r="X940" i="9" s="1"/>
  <c r="L688" i="9"/>
  <c r="L940" i="9" s="1"/>
  <c r="V688" i="9"/>
  <c r="V940" i="9" s="1"/>
  <c r="J688" i="9"/>
  <c r="J940" i="9" s="1"/>
  <c r="U688" i="9"/>
  <c r="U940" i="9" s="1"/>
  <c r="T688" i="9"/>
  <c r="T940" i="9" s="1"/>
  <c r="E688" i="9"/>
  <c r="E940" i="9" s="1"/>
  <c r="R688" i="9"/>
  <c r="R940" i="9" s="1"/>
  <c r="W688" i="9"/>
  <c r="W940" i="9" s="1"/>
  <c r="S688" i="9"/>
  <c r="S940" i="9" s="1"/>
  <c r="Q688" i="9"/>
  <c r="Q940" i="9" s="1"/>
  <c r="N688" i="9"/>
  <c r="N940" i="9" s="1"/>
  <c r="M688" i="9"/>
  <c r="M940" i="9" s="1"/>
  <c r="K688" i="9"/>
  <c r="K940" i="9" s="1"/>
  <c r="I688" i="9"/>
  <c r="I940" i="9" s="1"/>
  <c r="M413" i="9"/>
  <c r="X413" i="9"/>
  <c r="L413" i="9"/>
  <c r="W413" i="9"/>
  <c r="K413" i="9"/>
  <c r="V413" i="9"/>
  <c r="J413" i="9"/>
  <c r="U413" i="9"/>
  <c r="I413" i="9"/>
  <c r="T413" i="9"/>
  <c r="E413" i="9"/>
  <c r="S413" i="9"/>
  <c r="R413" i="9"/>
  <c r="Q413" i="9"/>
  <c r="P413" i="9"/>
  <c r="O413" i="9"/>
  <c r="T692" i="9"/>
  <c r="T944" i="9" s="1"/>
  <c r="E692" i="9"/>
  <c r="E944" i="9" s="1"/>
  <c r="S692" i="9"/>
  <c r="S944" i="9" s="1"/>
  <c r="P692" i="9"/>
  <c r="P944" i="9" s="1"/>
  <c r="N692" i="9"/>
  <c r="N944" i="9" s="1"/>
  <c r="M692" i="9"/>
  <c r="M944" i="9" s="1"/>
  <c r="X692" i="9"/>
  <c r="X944" i="9" s="1"/>
  <c r="L692" i="9"/>
  <c r="L944" i="9" s="1"/>
  <c r="V692" i="9"/>
  <c r="V944" i="9" s="1"/>
  <c r="J692" i="9"/>
  <c r="J944" i="9" s="1"/>
  <c r="U692" i="9"/>
  <c r="U944" i="9" s="1"/>
  <c r="R692" i="9"/>
  <c r="R944" i="9" s="1"/>
  <c r="Q692" i="9"/>
  <c r="Q944" i="9" s="1"/>
  <c r="O692" i="9"/>
  <c r="O944" i="9" s="1"/>
  <c r="K692" i="9"/>
  <c r="K944" i="9" s="1"/>
  <c r="I692" i="9"/>
  <c r="I944" i="9" s="1"/>
  <c r="Q417" i="9"/>
  <c r="P417" i="9"/>
  <c r="W692" i="9"/>
  <c r="W944" i="9" s="1"/>
  <c r="O417" i="9"/>
  <c r="N417" i="9"/>
  <c r="M417" i="9"/>
  <c r="X417" i="9"/>
  <c r="L417" i="9"/>
  <c r="W417" i="9"/>
  <c r="K417" i="9"/>
  <c r="V417" i="9"/>
  <c r="J417" i="9"/>
  <c r="U417" i="9"/>
  <c r="I417" i="9"/>
  <c r="T417" i="9"/>
  <c r="E417" i="9"/>
  <c r="S417" i="9"/>
  <c r="X696" i="9"/>
  <c r="X948" i="9" s="1"/>
  <c r="L696" i="9"/>
  <c r="L948" i="9" s="1"/>
  <c r="W696" i="9"/>
  <c r="W948" i="9" s="1"/>
  <c r="K696" i="9"/>
  <c r="K948" i="9" s="1"/>
  <c r="U696" i="9"/>
  <c r="U948" i="9" s="1"/>
  <c r="I696" i="9"/>
  <c r="I948" i="9" s="1"/>
  <c r="T696" i="9"/>
  <c r="T948" i="9" s="1"/>
  <c r="E696" i="9"/>
  <c r="E948" i="9" s="1"/>
  <c r="R696" i="9"/>
  <c r="R948" i="9" s="1"/>
  <c r="Q696" i="9"/>
  <c r="Q948" i="9" s="1"/>
  <c r="P696" i="9"/>
  <c r="P948" i="9" s="1"/>
  <c r="N696" i="9"/>
  <c r="N948" i="9" s="1"/>
  <c r="M696" i="9"/>
  <c r="M948" i="9" s="1"/>
  <c r="J696" i="9"/>
  <c r="J948" i="9" s="1"/>
  <c r="V696" i="9"/>
  <c r="V948" i="9" s="1"/>
  <c r="S696" i="9"/>
  <c r="S948" i="9" s="1"/>
  <c r="O696" i="9"/>
  <c r="O948" i="9" s="1"/>
  <c r="U421" i="9"/>
  <c r="I421" i="9"/>
  <c r="T421" i="9"/>
  <c r="E421" i="9"/>
  <c r="S421" i="9"/>
  <c r="R421" i="9"/>
  <c r="Q421" i="9"/>
  <c r="P421" i="9"/>
  <c r="O421" i="9"/>
  <c r="N421" i="9"/>
  <c r="M421" i="9"/>
  <c r="X421" i="9"/>
  <c r="L421" i="9"/>
  <c r="W421" i="9"/>
  <c r="K421" i="9"/>
  <c r="P700" i="9"/>
  <c r="P952" i="9" s="1"/>
  <c r="M700" i="9"/>
  <c r="M952" i="9" s="1"/>
  <c r="X700" i="9"/>
  <c r="X952" i="9" s="1"/>
  <c r="L700" i="9"/>
  <c r="L952" i="9" s="1"/>
  <c r="W700" i="9"/>
  <c r="W952" i="9" s="1"/>
  <c r="K700" i="9"/>
  <c r="K952" i="9" s="1"/>
  <c r="V700" i="9"/>
  <c r="V952" i="9" s="1"/>
  <c r="J700" i="9"/>
  <c r="J952" i="9" s="1"/>
  <c r="U700" i="9"/>
  <c r="U952" i="9" s="1"/>
  <c r="I700" i="9"/>
  <c r="I952" i="9" s="1"/>
  <c r="E700" i="9"/>
  <c r="E952" i="9" s="1"/>
  <c r="R700" i="9"/>
  <c r="R952" i="9" s="1"/>
  <c r="Q700" i="9"/>
  <c r="Q952" i="9" s="1"/>
  <c r="N700" i="9"/>
  <c r="N952" i="9" s="1"/>
  <c r="M425" i="9"/>
  <c r="X425" i="9"/>
  <c r="L425" i="9"/>
  <c r="W425" i="9"/>
  <c r="K425" i="9"/>
  <c r="V425" i="9"/>
  <c r="J425" i="9"/>
  <c r="U425" i="9"/>
  <c r="I425" i="9"/>
  <c r="T425" i="9"/>
  <c r="E425" i="9"/>
  <c r="S425" i="9"/>
  <c r="R425" i="9"/>
  <c r="Q425" i="9"/>
  <c r="P425" i="9"/>
  <c r="O425" i="9"/>
  <c r="T704" i="9"/>
  <c r="T956" i="9" s="1"/>
  <c r="E704" i="9"/>
  <c r="E956" i="9" s="1"/>
  <c r="S704" i="9"/>
  <c r="S956" i="9" s="1"/>
  <c r="Q704" i="9"/>
  <c r="Q956" i="9" s="1"/>
  <c r="P704" i="9"/>
  <c r="P956" i="9" s="1"/>
  <c r="O704" i="9"/>
  <c r="O956" i="9" s="1"/>
  <c r="N704" i="9"/>
  <c r="N956" i="9" s="1"/>
  <c r="M704" i="9"/>
  <c r="M956" i="9" s="1"/>
  <c r="X704" i="9"/>
  <c r="X956" i="9" s="1"/>
  <c r="L704" i="9"/>
  <c r="L956" i="9" s="1"/>
  <c r="V704" i="9"/>
  <c r="V956" i="9" s="1"/>
  <c r="J704" i="9"/>
  <c r="J956" i="9" s="1"/>
  <c r="R704" i="9"/>
  <c r="R956" i="9" s="1"/>
  <c r="K704" i="9"/>
  <c r="K956" i="9" s="1"/>
  <c r="I704" i="9"/>
  <c r="I956" i="9" s="1"/>
  <c r="W704" i="9"/>
  <c r="W956" i="9" s="1"/>
  <c r="Q429" i="9"/>
  <c r="P429" i="9"/>
  <c r="O429" i="9"/>
  <c r="N429" i="9"/>
  <c r="M429" i="9"/>
  <c r="X429" i="9"/>
  <c r="L429" i="9"/>
  <c r="W429" i="9"/>
  <c r="K429" i="9"/>
  <c r="V429" i="9"/>
  <c r="J429" i="9"/>
  <c r="U429" i="9"/>
  <c r="I429" i="9"/>
  <c r="U704" i="9"/>
  <c r="U956" i="9" s="1"/>
  <c r="T429" i="9"/>
  <c r="E429" i="9"/>
  <c r="S429" i="9"/>
  <c r="X708" i="9"/>
  <c r="X960" i="9" s="1"/>
  <c r="L708" i="9"/>
  <c r="L960" i="9" s="1"/>
  <c r="W708" i="9"/>
  <c r="W960" i="9" s="1"/>
  <c r="K708" i="9"/>
  <c r="K960" i="9" s="1"/>
  <c r="U708" i="9"/>
  <c r="U960" i="9" s="1"/>
  <c r="I708" i="9"/>
  <c r="I960" i="9" s="1"/>
  <c r="T708" i="9"/>
  <c r="T960" i="9" s="1"/>
  <c r="E708" i="9"/>
  <c r="E960" i="9" s="1"/>
  <c r="S708" i="9"/>
  <c r="S960" i="9" s="1"/>
  <c r="R708" i="9"/>
  <c r="R960" i="9" s="1"/>
  <c r="Q708" i="9"/>
  <c r="Q960" i="9" s="1"/>
  <c r="P708" i="9"/>
  <c r="P960" i="9" s="1"/>
  <c r="N708" i="9"/>
  <c r="N960" i="9" s="1"/>
  <c r="V708" i="9"/>
  <c r="V960" i="9" s="1"/>
  <c r="O708" i="9"/>
  <c r="O960" i="9" s="1"/>
  <c r="M708" i="9"/>
  <c r="M960" i="9" s="1"/>
  <c r="J708" i="9"/>
  <c r="J960" i="9" s="1"/>
  <c r="U433" i="9"/>
  <c r="I433" i="9"/>
  <c r="T433" i="9"/>
  <c r="E433" i="9"/>
  <c r="S433" i="9"/>
  <c r="R433" i="9"/>
  <c r="Q433" i="9"/>
  <c r="P433" i="9"/>
  <c r="O433" i="9"/>
  <c r="N433" i="9"/>
  <c r="M433" i="9"/>
  <c r="X433" i="9"/>
  <c r="L433" i="9"/>
  <c r="W433" i="9"/>
  <c r="K433" i="9"/>
  <c r="P712" i="9"/>
  <c r="P964" i="9" s="1"/>
  <c r="O712" i="9"/>
  <c r="O964" i="9" s="1"/>
  <c r="M712" i="9"/>
  <c r="M964" i="9" s="1"/>
  <c r="X712" i="9"/>
  <c r="X964" i="9" s="1"/>
  <c r="L712" i="9"/>
  <c r="L964" i="9" s="1"/>
  <c r="W712" i="9"/>
  <c r="W964" i="9" s="1"/>
  <c r="K712" i="9"/>
  <c r="K964" i="9" s="1"/>
  <c r="V712" i="9"/>
  <c r="V964" i="9" s="1"/>
  <c r="J712" i="9"/>
  <c r="J964" i="9" s="1"/>
  <c r="U712" i="9"/>
  <c r="U964" i="9" s="1"/>
  <c r="I712" i="9"/>
  <c r="I964" i="9" s="1"/>
  <c r="T712" i="9"/>
  <c r="T964" i="9" s="1"/>
  <c r="E712" i="9"/>
  <c r="E964" i="9" s="1"/>
  <c r="R712" i="9"/>
  <c r="R964" i="9" s="1"/>
  <c r="S712" i="9"/>
  <c r="S964" i="9" s="1"/>
  <c r="Q712" i="9"/>
  <c r="Q964" i="9" s="1"/>
  <c r="N712" i="9"/>
  <c r="N964" i="9" s="1"/>
  <c r="M437" i="9"/>
  <c r="X437" i="9"/>
  <c r="L437" i="9"/>
  <c r="W437" i="9"/>
  <c r="K437" i="9"/>
  <c r="V437" i="9"/>
  <c r="J437" i="9"/>
  <c r="U437" i="9"/>
  <c r="I437" i="9"/>
  <c r="T437" i="9"/>
  <c r="E437" i="9"/>
  <c r="S437" i="9"/>
  <c r="R437" i="9"/>
  <c r="Q437" i="9"/>
  <c r="P437" i="9"/>
  <c r="O437" i="9"/>
  <c r="T716" i="9"/>
  <c r="T968" i="9" s="1"/>
  <c r="E716" i="9"/>
  <c r="E968" i="9" s="1"/>
  <c r="S716" i="9"/>
  <c r="S968" i="9" s="1"/>
  <c r="Q716" i="9"/>
  <c r="Q968" i="9" s="1"/>
  <c r="P716" i="9"/>
  <c r="P968" i="9" s="1"/>
  <c r="O716" i="9"/>
  <c r="O968" i="9" s="1"/>
  <c r="N716" i="9"/>
  <c r="N968" i="9" s="1"/>
  <c r="M716" i="9"/>
  <c r="M968" i="9" s="1"/>
  <c r="X716" i="9"/>
  <c r="X968" i="9" s="1"/>
  <c r="L716" i="9"/>
  <c r="L968" i="9" s="1"/>
  <c r="V716" i="9"/>
  <c r="V968" i="9" s="1"/>
  <c r="J716" i="9"/>
  <c r="J968" i="9" s="1"/>
  <c r="W716" i="9"/>
  <c r="W968" i="9" s="1"/>
  <c r="U716" i="9"/>
  <c r="U968" i="9" s="1"/>
  <c r="R716" i="9"/>
  <c r="R968" i="9" s="1"/>
  <c r="K716" i="9"/>
  <c r="K968" i="9" s="1"/>
  <c r="Q441" i="9"/>
  <c r="P441" i="9"/>
  <c r="O441" i="9"/>
  <c r="N441" i="9"/>
  <c r="M441" i="9"/>
  <c r="I716" i="9"/>
  <c r="I968" i="9" s="1"/>
  <c r="X441" i="9"/>
  <c r="L441" i="9"/>
  <c r="W441" i="9"/>
  <c r="K441" i="9"/>
  <c r="V441" i="9"/>
  <c r="J441" i="9"/>
  <c r="U441" i="9"/>
  <c r="I441" i="9"/>
  <c r="T441" i="9"/>
  <c r="E441" i="9"/>
  <c r="S441" i="9"/>
  <c r="X720" i="9"/>
  <c r="X972" i="9" s="1"/>
  <c r="L720" i="9"/>
  <c r="L972" i="9" s="1"/>
  <c r="W720" i="9"/>
  <c r="W972" i="9" s="1"/>
  <c r="K720" i="9"/>
  <c r="K972" i="9" s="1"/>
  <c r="V720" i="9"/>
  <c r="V972" i="9" s="1"/>
  <c r="J720" i="9"/>
  <c r="J972" i="9" s="1"/>
  <c r="U720" i="9"/>
  <c r="U972" i="9" s="1"/>
  <c r="I720" i="9"/>
  <c r="I972" i="9" s="1"/>
  <c r="T720" i="9"/>
  <c r="T972" i="9" s="1"/>
  <c r="E720" i="9"/>
  <c r="E972" i="9" s="1"/>
  <c r="S720" i="9"/>
  <c r="S972" i="9" s="1"/>
  <c r="R720" i="9"/>
  <c r="R972" i="9" s="1"/>
  <c r="Q720" i="9"/>
  <c r="Q972" i="9" s="1"/>
  <c r="P720" i="9"/>
  <c r="P972" i="9" s="1"/>
  <c r="O720" i="9"/>
  <c r="O972" i="9" s="1"/>
  <c r="N720" i="9"/>
  <c r="N972" i="9" s="1"/>
  <c r="M720" i="9"/>
  <c r="M972" i="9" s="1"/>
  <c r="U445" i="9"/>
  <c r="I445" i="9"/>
  <c r="T445" i="9"/>
  <c r="E445" i="9"/>
  <c r="S445" i="9"/>
  <c r="R445" i="9"/>
  <c r="Q445" i="9"/>
  <c r="P445" i="9"/>
  <c r="O445" i="9"/>
  <c r="N445" i="9"/>
  <c r="M445" i="9"/>
  <c r="X445" i="9"/>
  <c r="L445" i="9"/>
  <c r="W445" i="9"/>
  <c r="K445" i="9"/>
  <c r="V445" i="9"/>
  <c r="J445" i="9"/>
  <c r="P724" i="9"/>
  <c r="P976" i="9" s="1"/>
  <c r="O724" i="9"/>
  <c r="O976" i="9" s="1"/>
  <c r="N724" i="9"/>
  <c r="N976" i="9" s="1"/>
  <c r="M724" i="9"/>
  <c r="M976" i="9" s="1"/>
  <c r="X724" i="9"/>
  <c r="X976" i="9" s="1"/>
  <c r="L724" i="9"/>
  <c r="L976" i="9" s="1"/>
  <c r="W724" i="9"/>
  <c r="W976" i="9" s="1"/>
  <c r="K724" i="9"/>
  <c r="K976" i="9" s="1"/>
  <c r="V724" i="9"/>
  <c r="V976" i="9" s="1"/>
  <c r="J724" i="9"/>
  <c r="J976" i="9" s="1"/>
  <c r="U724" i="9"/>
  <c r="U976" i="9" s="1"/>
  <c r="I724" i="9"/>
  <c r="I976" i="9" s="1"/>
  <c r="T724" i="9"/>
  <c r="T976" i="9" s="1"/>
  <c r="E724" i="9"/>
  <c r="E976" i="9" s="1"/>
  <c r="S724" i="9"/>
  <c r="S976" i="9" s="1"/>
  <c r="R724" i="9"/>
  <c r="R976" i="9" s="1"/>
  <c r="Q724" i="9"/>
  <c r="Q976" i="9" s="1"/>
  <c r="M449" i="9"/>
  <c r="X449" i="9"/>
  <c r="L449" i="9"/>
  <c r="W449" i="9"/>
  <c r="K449" i="9"/>
  <c r="V449" i="9"/>
  <c r="J449" i="9"/>
  <c r="U449" i="9"/>
  <c r="I449" i="9"/>
  <c r="T449" i="9"/>
  <c r="E449" i="9"/>
  <c r="S449" i="9"/>
  <c r="R449" i="9"/>
  <c r="Q449" i="9"/>
  <c r="P449" i="9"/>
  <c r="O449" i="9"/>
  <c r="N449" i="9"/>
  <c r="T728" i="9"/>
  <c r="T980" i="9" s="1"/>
  <c r="E728" i="9"/>
  <c r="E980" i="9" s="1"/>
  <c r="S728" i="9"/>
  <c r="S980" i="9" s="1"/>
  <c r="R728" i="9"/>
  <c r="R980" i="9" s="1"/>
  <c r="Q728" i="9"/>
  <c r="Q980" i="9" s="1"/>
  <c r="P728" i="9"/>
  <c r="P980" i="9" s="1"/>
  <c r="O728" i="9"/>
  <c r="O980" i="9" s="1"/>
  <c r="N728" i="9"/>
  <c r="N980" i="9" s="1"/>
  <c r="M728" i="9"/>
  <c r="M980" i="9" s="1"/>
  <c r="X728" i="9"/>
  <c r="X980" i="9" s="1"/>
  <c r="L728" i="9"/>
  <c r="L980" i="9" s="1"/>
  <c r="W728" i="9"/>
  <c r="W980" i="9" s="1"/>
  <c r="K728" i="9"/>
  <c r="K980" i="9" s="1"/>
  <c r="V728" i="9"/>
  <c r="V980" i="9" s="1"/>
  <c r="J728" i="9"/>
  <c r="J980" i="9" s="1"/>
  <c r="U728" i="9"/>
  <c r="U980" i="9" s="1"/>
  <c r="Q453" i="9"/>
  <c r="P453" i="9"/>
  <c r="O453" i="9"/>
  <c r="I728" i="9"/>
  <c r="I980" i="9" s="1"/>
  <c r="N453" i="9"/>
  <c r="M453" i="9"/>
  <c r="X453" i="9"/>
  <c r="L453" i="9"/>
  <c r="W453" i="9"/>
  <c r="K453" i="9"/>
  <c r="V453" i="9"/>
  <c r="J453" i="9"/>
  <c r="U453" i="9"/>
  <c r="I453" i="9"/>
  <c r="T453" i="9"/>
  <c r="E453" i="9"/>
  <c r="S453" i="9"/>
  <c r="R453" i="9"/>
  <c r="X732" i="9"/>
  <c r="X984" i="9" s="1"/>
  <c r="L732" i="9"/>
  <c r="L984" i="9" s="1"/>
  <c r="W732" i="9"/>
  <c r="W984" i="9" s="1"/>
  <c r="K732" i="9"/>
  <c r="K984" i="9" s="1"/>
  <c r="V732" i="9"/>
  <c r="V984" i="9" s="1"/>
  <c r="J732" i="9"/>
  <c r="J984" i="9" s="1"/>
  <c r="U732" i="9"/>
  <c r="U984" i="9" s="1"/>
  <c r="I732" i="9"/>
  <c r="I984" i="9" s="1"/>
  <c r="T732" i="9"/>
  <c r="T984" i="9" s="1"/>
  <c r="E732" i="9"/>
  <c r="E984" i="9" s="1"/>
  <c r="S732" i="9"/>
  <c r="S984" i="9" s="1"/>
  <c r="R732" i="9"/>
  <c r="R984" i="9" s="1"/>
  <c r="Q732" i="9"/>
  <c r="Q984" i="9" s="1"/>
  <c r="P732" i="9"/>
  <c r="P984" i="9" s="1"/>
  <c r="O732" i="9"/>
  <c r="O984" i="9" s="1"/>
  <c r="N732" i="9"/>
  <c r="N984" i="9" s="1"/>
  <c r="X457" i="9"/>
  <c r="L457" i="9"/>
  <c r="T457" i="9"/>
  <c r="E457" i="9"/>
  <c r="M732" i="9"/>
  <c r="M984" i="9" s="1"/>
  <c r="S457" i="9"/>
  <c r="N457" i="9"/>
  <c r="W457" i="9"/>
  <c r="V457" i="9"/>
  <c r="U457" i="9"/>
  <c r="R457" i="9"/>
  <c r="Q457" i="9"/>
  <c r="P457" i="9"/>
  <c r="O457" i="9"/>
  <c r="M457" i="9"/>
  <c r="K457" i="9"/>
  <c r="J457" i="9"/>
  <c r="I457" i="9"/>
  <c r="P736" i="9"/>
  <c r="P988" i="9" s="1"/>
  <c r="O736" i="9"/>
  <c r="O988" i="9" s="1"/>
  <c r="N736" i="9"/>
  <c r="N988" i="9" s="1"/>
  <c r="M736" i="9"/>
  <c r="M988" i="9" s="1"/>
  <c r="X736" i="9"/>
  <c r="X988" i="9" s="1"/>
  <c r="L736" i="9"/>
  <c r="L988" i="9" s="1"/>
  <c r="W736" i="9"/>
  <c r="W988" i="9" s="1"/>
  <c r="K736" i="9"/>
  <c r="K988" i="9" s="1"/>
  <c r="V736" i="9"/>
  <c r="V988" i="9" s="1"/>
  <c r="J736" i="9"/>
  <c r="J988" i="9" s="1"/>
  <c r="U736" i="9"/>
  <c r="U988" i="9" s="1"/>
  <c r="I736" i="9"/>
  <c r="I988" i="9" s="1"/>
  <c r="T736" i="9"/>
  <c r="T988" i="9" s="1"/>
  <c r="E736" i="9"/>
  <c r="E988" i="9" s="1"/>
  <c r="S736" i="9"/>
  <c r="S988" i="9" s="1"/>
  <c r="R736" i="9"/>
  <c r="R988" i="9" s="1"/>
  <c r="P461" i="9"/>
  <c r="X461" i="9"/>
  <c r="L461" i="9"/>
  <c r="W461" i="9"/>
  <c r="K461" i="9"/>
  <c r="R461" i="9"/>
  <c r="I461" i="9"/>
  <c r="E461" i="9"/>
  <c r="Q736" i="9"/>
  <c r="Q988" i="9" s="1"/>
  <c r="V461" i="9"/>
  <c r="U461" i="9"/>
  <c r="T461" i="9"/>
  <c r="S461" i="9"/>
  <c r="Q461" i="9"/>
  <c r="O461" i="9"/>
  <c r="N461" i="9"/>
  <c r="M461" i="9"/>
  <c r="J461" i="9"/>
  <c r="T740" i="9"/>
  <c r="T992" i="9" s="1"/>
  <c r="E740" i="9"/>
  <c r="E992" i="9" s="1"/>
  <c r="S740" i="9"/>
  <c r="S992" i="9" s="1"/>
  <c r="R740" i="9"/>
  <c r="R992" i="9" s="1"/>
  <c r="Q740" i="9"/>
  <c r="Q992" i="9" s="1"/>
  <c r="P740" i="9"/>
  <c r="P992" i="9" s="1"/>
  <c r="O740" i="9"/>
  <c r="O992" i="9" s="1"/>
  <c r="N740" i="9"/>
  <c r="N992" i="9" s="1"/>
  <c r="M740" i="9"/>
  <c r="M992" i="9" s="1"/>
  <c r="X740" i="9"/>
  <c r="X992" i="9" s="1"/>
  <c r="L740" i="9"/>
  <c r="L992" i="9" s="1"/>
  <c r="W740" i="9"/>
  <c r="W992" i="9" s="1"/>
  <c r="K740" i="9"/>
  <c r="K992" i="9" s="1"/>
  <c r="V740" i="9"/>
  <c r="V992" i="9" s="1"/>
  <c r="J740" i="9"/>
  <c r="J992" i="9" s="1"/>
  <c r="T465" i="9"/>
  <c r="E465" i="9"/>
  <c r="P465" i="9"/>
  <c r="U740" i="9"/>
  <c r="U992" i="9" s="1"/>
  <c r="O465" i="9"/>
  <c r="I740" i="9"/>
  <c r="I992" i="9" s="1"/>
  <c r="V465" i="9"/>
  <c r="J465" i="9"/>
  <c r="M465" i="9"/>
  <c r="L465" i="9"/>
  <c r="K465" i="9"/>
  <c r="I465" i="9"/>
  <c r="X465" i="9"/>
  <c r="W465" i="9"/>
  <c r="U465" i="9"/>
  <c r="S465" i="9"/>
  <c r="R465" i="9"/>
  <c r="Q465" i="9"/>
  <c r="N465" i="9"/>
  <c r="X744" i="9"/>
  <c r="X996" i="9" s="1"/>
  <c r="L744" i="9"/>
  <c r="L996" i="9" s="1"/>
  <c r="W744" i="9"/>
  <c r="W996" i="9" s="1"/>
  <c r="K744" i="9"/>
  <c r="K996" i="9" s="1"/>
  <c r="V744" i="9"/>
  <c r="V996" i="9" s="1"/>
  <c r="J744" i="9"/>
  <c r="J996" i="9" s="1"/>
  <c r="U744" i="9"/>
  <c r="U996" i="9" s="1"/>
  <c r="I744" i="9"/>
  <c r="I996" i="9" s="1"/>
  <c r="E744" i="9"/>
  <c r="E996" i="9" s="1"/>
  <c r="R744" i="9"/>
  <c r="R996" i="9" s="1"/>
  <c r="Q744" i="9"/>
  <c r="Q996" i="9" s="1"/>
  <c r="P744" i="9"/>
  <c r="P996" i="9" s="1"/>
  <c r="M744" i="9"/>
  <c r="M996" i="9" s="1"/>
  <c r="X469" i="9"/>
  <c r="L469" i="9"/>
  <c r="T469" i="9"/>
  <c r="E469" i="9"/>
  <c r="S469" i="9"/>
  <c r="N469" i="9"/>
  <c r="Q469" i="9"/>
  <c r="P469" i="9"/>
  <c r="O469" i="9"/>
  <c r="M469" i="9"/>
  <c r="K469" i="9"/>
  <c r="J469" i="9"/>
  <c r="I469" i="9"/>
  <c r="W469" i="9"/>
  <c r="V469" i="9"/>
  <c r="U469" i="9"/>
  <c r="R469" i="9"/>
  <c r="P748" i="9"/>
  <c r="P1000" i="9" s="1"/>
  <c r="O748" i="9"/>
  <c r="O1000" i="9" s="1"/>
  <c r="N748" i="9"/>
  <c r="N1000" i="9" s="1"/>
  <c r="M748" i="9"/>
  <c r="M1000" i="9" s="1"/>
  <c r="X748" i="9"/>
  <c r="X1000" i="9" s="1"/>
  <c r="L748" i="9"/>
  <c r="L1000" i="9" s="1"/>
  <c r="W748" i="9"/>
  <c r="W1000" i="9" s="1"/>
  <c r="K748" i="9"/>
  <c r="K1000" i="9" s="1"/>
  <c r="V748" i="9"/>
  <c r="V1000" i="9" s="1"/>
  <c r="J748" i="9"/>
  <c r="J1000" i="9" s="1"/>
  <c r="U748" i="9"/>
  <c r="U1000" i="9" s="1"/>
  <c r="I748" i="9"/>
  <c r="I1000" i="9" s="1"/>
  <c r="T748" i="9"/>
  <c r="T1000" i="9" s="1"/>
  <c r="E748" i="9"/>
  <c r="E1000" i="9" s="1"/>
  <c r="S748" i="9"/>
  <c r="S1000" i="9" s="1"/>
  <c r="R748" i="9"/>
  <c r="R1000" i="9" s="1"/>
  <c r="P473" i="9"/>
  <c r="X473" i="9"/>
  <c r="L473" i="9"/>
  <c r="W473" i="9"/>
  <c r="K473" i="9"/>
  <c r="Q748" i="9"/>
  <c r="Q1000" i="9" s="1"/>
  <c r="T473" i="9"/>
  <c r="E473" i="9"/>
  <c r="R473" i="9"/>
  <c r="V473" i="9"/>
  <c r="U473" i="9"/>
  <c r="S473" i="9"/>
  <c r="Q473" i="9"/>
  <c r="O473" i="9"/>
  <c r="N473" i="9"/>
  <c r="M473" i="9"/>
  <c r="J473" i="9"/>
  <c r="I473" i="9"/>
  <c r="T752" i="9"/>
  <c r="T1004" i="9" s="1"/>
  <c r="E752" i="9"/>
  <c r="E1004" i="9" s="1"/>
  <c r="S752" i="9"/>
  <c r="S1004" i="9" s="1"/>
  <c r="R752" i="9"/>
  <c r="R1004" i="9" s="1"/>
  <c r="Q752" i="9"/>
  <c r="Q1004" i="9" s="1"/>
  <c r="P752" i="9"/>
  <c r="P1004" i="9" s="1"/>
  <c r="O752" i="9"/>
  <c r="O1004" i="9" s="1"/>
  <c r="N752" i="9"/>
  <c r="N1004" i="9" s="1"/>
  <c r="M752" i="9"/>
  <c r="M1004" i="9" s="1"/>
  <c r="X752" i="9"/>
  <c r="X1004" i="9" s="1"/>
  <c r="L752" i="9"/>
  <c r="L1004" i="9" s="1"/>
  <c r="W752" i="9"/>
  <c r="W1004" i="9" s="1"/>
  <c r="K752" i="9"/>
  <c r="K1004" i="9" s="1"/>
  <c r="V752" i="9"/>
  <c r="V1004" i="9" s="1"/>
  <c r="J752" i="9"/>
  <c r="J1004" i="9" s="1"/>
  <c r="U752" i="9"/>
  <c r="U1004" i="9" s="1"/>
  <c r="T477" i="9"/>
  <c r="E477" i="9"/>
  <c r="I752" i="9"/>
  <c r="I1004" i="9" s="1"/>
  <c r="P477" i="9"/>
  <c r="O477" i="9"/>
  <c r="X477" i="9"/>
  <c r="L477" i="9"/>
  <c r="V477" i="9"/>
  <c r="J477" i="9"/>
  <c r="S477" i="9"/>
  <c r="R477" i="9"/>
  <c r="Q477" i="9"/>
  <c r="N477" i="9"/>
  <c r="M477" i="9"/>
  <c r="K477" i="9"/>
  <c r="I477" i="9"/>
  <c r="W477" i="9"/>
  <c r="U477" i="9"/>
  <c r="X756" i="9"/>
  <c r="X1008" i="9" s="1"/>
  <c r="L756" i="9"/>
  <c r="L1008" i="9" s="1"/>
  <c r="W756" i="9"/>
  <c r="W1008" i="9" s="1"/>
  <c r="K756" i="9"/>
  <c r="K1008" i="9" s="1"/>
  <c r="V756" i="9"/>
  <c r="V1008" i="9" s="1"/>
  <c r="J756" i="9"/>
  <c r="J1008" i="9" s="1"/>
  <c r="U756" i="9"/>
  <c r="U1008" i="9" s="1"/>
  <c r="I756" i="9"/>
  <c r="I1008" i="9" s="1"/>
  <c r="T756" i="9"/>
  <c r="T1008" i="9" s="1"/>
  <c r="E756" i="9"/>
  <c r="E1008" i="9" s="1"/>
  <c r="S756" i="9"/>
  <c r="S1008" i="9" s="1"/>
  <c r="R756" i="9"/>
  <c r="R1008" i="9" s="1"/>
  <c r="Q756" i="9"/>
  <c r="Q1008" i="9" s="1"/>
  <c r="P756" i="9"/>
  <c r="P1008" i="9" s="1"/>
  <c r="O756" i="9"/>
  <c r="O1008" i="9" s="1"/>
  <c r="N756" i="9"/>
  <c r="N1008" i="9" s="1"/>
  <c r="X481" i="9"/>
  <c r="L481" i="9"/>
  <c r="T481" i="9"/>
  <c r="E481" i="9"/>
  <c r="S481" i="9"/>
  <c r="M756" i="9"/>
  <c r="M1008" i="9" s="1"/>
  <c r="P481" i="9"/>
  <c r="N481" i="9"/>
  <c r="M481" i="9"/>
  <c r="K481" i="9"/>
  <c r="J481" i="9"/>
  <c r="I481" i="9"/>
  <c r="W481" i="9"/>
  <c r="V481" i="9"/>
  <c r="U481" i="9"/>
  <c r="R481" i="9"/>
  <c r="Q481" i="9"/>
  <c r="O481" i="9"/>
  <c r="P760" i="9"/>
  <c r="P1012" i="9" s="1"/>
  <c r="O760" i="9"/>
  <c r="O1012" i="9" s="1"/>
  <c r="M760" i="9"/>
  <c r="M1012" i="9" s="1"/>
  <c r="X760" i="9"/>
  <c r="X1012" i="9" s="1"/>
  <c r="L760" i="9"/>
  <c r="L1012" i="9" s="1"/>
  <c r="W760" i="9"/>
  <c r="W1012" i="9" s="1"/>
  <c r="K760" i="9"/>
  <c r="K1012" i="9" s="1"/>
  <c r="V760" i="9"/>
  <c r="V1012" i="9" s="1"/>
  <c r="J760" i="9"/>
  <c r="J1012" i="9" s="1"/>
  <c r="U760" i="9"/>
  <c r="U1012" i="9" s="1"/>
  <c r="I760" i="9"/>
  <c r="I1012" i="9" s="1"/>
  <c r="E760" i="9"/>
  <c r="E1012" i="9" s="1"/>
  <c r="S760" i="9"/>
  <c r="S1012" i="9" s="1"/>
  <c r="R760" i="9"/>
  <c r="R1012" i="9" s="1"/>
  <c r="P485" i="9"/>
  <c r="Q760" i="9"/>
  <c r="Q1012" i="9" s="1"/>
  <c r="X485" i="9"/>
  <c r="L485" i="9"/>
  <c r="W485" i="9"/>
  <c r="K485" i="9"/>
  <c r="T485" i="9"/>
  <c r="E485" i="9"/>
  <c r="R485" i="9"/>
  <c r="V485" i="9"/>
  <c r="U485" i="9"/>
  <c r="S485" i="9"/>
  <c r="Q485" i="9"/>
  <c r="O485" i="9"/>
  <c r="N485" i="9"/>
  <c r="M485" i="9"/>
  <c r="J485" i="9"/>
  <c r="I485" i="9"/>
  <c r="T764" i="9"/>
  <c r="T1016" i="9" s="1"/>
  <c r="E764" i="9"/>
  <c r="E1016" i="9" s="1"/>
  <c r="S764" i="9"/>
  <c r="S1016" i="9" s="1"/>
  <c r="R764" i="9"/>
  <c r="R1016" i="9" s="1"/>
  <c r="Q764" i="9"/>
  <c r="Q1016" i="9" s="1"/>
  <c r="P764" i="9"/>
  <c r="P1016" i="9" s="1"/>
  <c r="O764" i="9"/>
  <c r="O1016" i="9" s="1"/>
  <c r="N764" i="9"/>
  <c r="N1016" i="9" s="1"/>
  <c r="X764" i="9"/>
  <c r="X1016" i="9" s="1"/>
  <c r="W764" i="9"/>
  <c r="W1016" i="9" s="1"/>
  <c r="K764" i="9"/>
  <c r="K1016" i="9" s="1"/>
  <c r="V764" i="9"/>
  <c r="V1016" i="9" s="1"/>
  <c r="J764" i="9"/>
  <c r="J1016" i="9" s="1"/>
  <c r="T489" i="9"/>
  <c r="E489" i="9"/>
  <c r="P489" i="9"/>
  <c r="O489" i="9"/>
  <c r="U764" i="9"/>
  <c r="U1016" i="9" s="1"/>
  <c r="I764" i="9"/>
  <c r="I1016" i="9" s="1"/>
  <c r="X489" i="9"/>
  <c r="L489" i="9"/>
  <c r="V489" i="9"/>
  <c r="J489" i="9"/>
  <c r="U489" i="9"/>
  <c r="S489" i="9"/>
  <c r="R489" i="9"/>
  <c r="Q489" i="9"/>
  <c r="N489" i="9"/>
  <c r="M489" i="9"/>
  <c r="K489" i="9"/>
  <c r="I489" i="9"/>
  <c r="W489" i="9"/>
  <c r="X768" i="9"/>
  <c r="X1020" i="9" s="1"/>
  <c r="L768" i="9"/>
  <c r="L1020" i="9" s="1"/>
  <c r="W768" i="9"/>
  <c r="W1020" i="9" s="1"/>
  <c r="K768" i="9"/>
  <c r="K1020" i="9" s="1"/>
  <c r="V768" i="9"/>
  <c r="V1020" i="9" s="1"/>
  <c r="J768" i="9"/>
  <c r="J1020" i="9" s="1"/>
  <c r="U768" i="9"/>
  <c r="U1020" i="9" s="1"/>
  <c r="I768" i="9"/>
  <c r="I1020" i="9" s="1"/>
  <c r="T768" i="9"/>
  <c r="T1020" i="9" s="1"/>
  <c r="E768" i="9"/>
  <c r="E1020" i="9" s="1"/>
  <c r="S768" i="9"/>
  <c r="S1020" i="9" s="1"/>
  <c r="R768" i="9"/>
  <c r="R1020" i="9" s="1"/>
  <c r="Q768" i="9"/>
  <c r="Q1020" i="9" s="1"/>
  <c r="P768" i="9"/>
  <c r="P1020" i="9" s="1"/>
  <c r="O768" i="9"/>
  <c r="O1020" i="9" s="1"/>
  <c r="N768" i="9"/>
  <c r="N1020" i="9" s="1"/>
  <c r="X493" i="9"/>
  <c r="L493" i="9"/>
  <c r="M768" i="9"/>
  <c r="M1020" i="9" s="1"/>
  <c r="T493" i="9"/>
  <c r="E493" i="9"/>
  <c r="S493" i="9"/>
  <c r="P493" i="9"/>
  <c r="N493" i="9"/>
  <c r="O493" i="9"/>
  <c r="M493" i="9"/>
  <c r="K493" i="9"/>
  <c r="J493" i="9"/>
  <c r="I493" i="9"/>
  <c r="W493" i="9"/>
  <c r="V493" i="9"/>
  <c r="U493" i="9"/>
  <c r="R493" i="9"/>
  <c r="Q493" i="9"/>
  <c r="P772" i="9"/>
  <c r="P1024" i="9" s="1"/>
  <c r="O772" i="9"/>
  <c r="O1024" i="9" s="1"/>
  <c r="N772" i="9"/>
  <c r="N1024" i="9" s="1"/>
  <c r="M772" i="9"/>
  <c r="M1024" i="9" s="1"/>
  <c r="X772" i="9"/>
  <c r="X1024" i="9" s="1"/>
  <c r="L772" i="9"/>
  <c r="L1024" i="9" s="1"/>
  <c r="W772" i="9"/>
  <c r="W1024" i="9" s="1"/>
  <c r="K772" i="9"/>
  <c r="K1024" i="9" s="1"/>
  <c r="V772" i="9"/>
  <c r="V1024" i="9" s="1"/>
  <c r="J772" i="9"/>
  <c r="J1024" i="9" s="1"/>
  <c r="U772" i="9"/>
  <c r="U1024" i="9" s="1"/>
  <c r="I772" i="9"/>
  <c r="I1024" i="9" s="1"/>
  <c r="T772" i="9"/>
  <c r="T1024" i="9" s="1"/>
  <c r="E772" i="9"/>
  <c r="E1024" i="9" s="1"/>
  <c r="S772" i="9"/>
  <c r="S1024" i="9" s="1"/>
  <c r="R772" i="9"/>
  <c r="R1024" i="9" s="1"/>
  <c r="P497" i="9"/>
  <c r="X497" i="9"/>
  <c r="L497" i="9"/>
  <c r="W497" i="9"/>
  <c r="K497" i="9"/>
  <c r="Q772" i="9"/>
  <c r="Q1024" i="9" s="1"/>
  <c r="T497" i="9"/>
  <c r="E497" i="9"/>
  <c r="R497" i="9"/>
  <c r="I497" i="9"/>
  <c r="V497" i="9"/>
  <c r="U497" i="9"/>
  <c r="S497" i="9"/>
  <c r="Q497" i="9"/>
  <c r="O497" i="9"/>
  <c r="N497" i="9"/>
  <c r="M497" i="9"/>
  <c r="J497" i="9"/>
  <c r="T776" i="9"/>
  <c r="T1028" i="9" s="1"/>
  <c r="E776" i="9"/>
  <c r="E1028" i="9" s="1"/>
  <c r="S776" i="9"/>
  <c r="S1028" i="9" s="1"/>
  <c r="R776" i="9"/>
  <c r="R1028" i="9" s="1"/>
  <c r="Q776" i="9"/>
  <c r="Q1028" i="9" s="1"/>
  <c r="P776" i="9"/>
  <c r="P1028" i="9" s="1"/>
  <c r="O776" i="9"/>
  <c r="O1028" i="9" s="1"/>
  <c r="N776" i="9"/>
  <c r="N1028" i="9" s="1"/>
  <c r="M776" i="9"/>
  <c r="M1028" i="9" s="1"/>
  <c r="X776" i="9"/>
  <c r="X1028" i="9" s="1"/>
  <c r="L776" i="9"/>
  <c r="L1028" i="9" s="1"/>
  <c r="W776" i="9"/>
  <c r="W1028" i="9" s="1"/>
  <c r="K776" i="9"/>
  <c r="K1028" i="9" s="1"/>
  <c r="V776" i="9"/>
  <c r="V1028" i="9" s="1"/>
  <c r="J776" i="9"/>
  <c r="J1028" i="9" s="1"/>
  <c r="T501" i="9"/>
  <c r="E501" i="9"/>
  <c r="U776" i="9"/>
  <c r="U1028" i="9" s="1"/>
  <c r="I776" i="9"/>
  <c r="I1028" i="9" s="1"/>
  <c r="P501" i="9"/>
  <c r="O501" i="9"/>
  <c r="X501" i="9"/>
  <c r="L501" i="9"/>
  <c r="V501" i="9"/>
  <c r="J501" i="9"/>
  <c r="W501" i="9"/>
  <c r="U501" i="9"/>
  <c r="S501" i="9"/>
  <c r="R501" i="9"/>
  <c r="Q501" i="9"/>
  <c r="N501" i="9"/>
  <c r="M501" i="9"/>
  <c r="K501" i="9"/>
  <c r="I501" i="9"/>
  <c r="R257" i="9"/>
  <c r="E259" i="9"/>
  <c r="T259" i="9"/>
  <c r="J261" i="9"/>
  <c r="V261" i="9"/>
  <c r="E271" i="9"/>
  <c r="J273" i="9"/>
  <c r="L275" i="9"/>
  <c r="N277" i="9"/>
  <c r="P279" i="9"/>
  <c r="R281" i="9"/>
  <c r="E287" i="9"/>
  <c r="V289" i="9"/>
  <c r="P295" i="9"/>
  <c r="I311" i="9"/>
  <c r="M315" i="9"/>
  <c r="X344" i="9"/>
  <c r="K349" i="9"/>
  <c r="O353" i="9"/>
  <c r="S357" i="9"/>
  <c r="W361" i="9"/>
  <c r="J366" i="9"/>
  <c r="I383" i="9"/>
  <c r="M387" i="9"/>
  <c r="E400" i="9"/>
  <c r="L404" i="9"/>
  <c r="P408" i="9"/>
  <c r="K416" i="9"/>
  <c r="S424" i="9"/>
  <c r="J433" i="9"/>
  <c r="R441" i="9"/>
  <c r="S257" i="9"/>
  <c r="I259" i="9"/>
  <c r="U259" i="9"/>
  <c r="K261" i="9"/>
  <c r="W261" i="9"/>
  <c r="E263" i="9"/>
  <c r="I271" i="9"/>
  <c r="K273" i="9"/>
  <c r="M275" i="9"/>
  <c r="M684" i="9" s="1"/>
  <c r="M936" i="9" s="1"/>
  <c r="O277" i="9"/>
  <c r="Q279" i="9"/>
  <c r="S281" i="9"/>
  <c r="I287" i="9"/>
  <c r="W289" i="9"/>
  <c r="Q295" i="9"/>
  <c r="E299" i="9"/>
  <c r="L303" i="9"/>
  <c r="P307" i="9"/>
  <c r="T311" i="9"/>
  <c r="J337" i="9"/>
  <c r="N341" i="9"/>
  <c r="R345" i="9"/>
  <c r="V349" i="9"/>
  <c r="I354" i="9"/>
  <c r="M358" i="9"/>
  <c r="Q362" i="9"/>
  <c r="U366" i="9"/>
  <c r="E371" i="9"/>
  <c r="L375" i="9"/>
  <c r="P379" i="9"/>
  <c r="T383" i="9"/>
  <c r="K392" i="9"/>
  <c r="O396" i="9"/>
  <c r="S400" i="9"/>
  <c r="W404" i="9"/>
  <c r="J409" i="9"/>
  <c r="W416" i="9"/>
  <c r="N425" i="9"/>
  <c r="V433" i="9"/>
  <c r="E257" i="9"/>
  <c r="T257" i="9"/>
  <c r="T627" i="9" s="1"/>
  <c r="T879" i="9" s="1"/>
  <c r="J259" i="9"/>
  <c r="V259" i="9"/>
  <c r="L261" i="9"/>
  <c r="I263" i="9"/>
  <c r="J265" i="9"/>
  <c r="J540" i="9" s="1"/>
  <c r="J792" i="9" s="1"/>
  <c r="L267" i="9"/>
  <c r="N269" i="9"/>
  <c r="N546" i="9" s="1"/>
  <c r="N798" i="9" s="1"/>
  <c r="P271" i="9"/>
  <c r="R273" i="9"/>
  <c r="T275" i="9"/>
  <c r="T684" i="9" s="1"/>
  <c r="T936" i="9" s="1"/>
  <c r="V277" i="9"/>
  <c r="L287" i="9"/>
  <c r="L549" i="9" s="1"/>
  <c r="L801" i="9" s="1"/>
  <c r="I299" i="9"/>
  <c r="M303" i="9"/>
  <c r="M596" i="9" s="1"/>
  <c r="M848" i="9" s="1"/>
  <c r="K337" i="9"/>
  <c r="O341" i="9"/>
  <c r="S345" i="9"/>
  <c r="W349" i="9"/>
  <c r="I371" i="9"/>
  <c r="M375" i="9"/>
  <c r="E388" i="9"/>
  <c r="L392" i="9"/>
  <c r="P396" i="9"/>
  <c r="T400" i="9"/>
  <c r="X404" i="9"/>
  <c r="K409" i="9"/>
  <c r="R417" i="9"/>
  <c r="O593" i="9"/>
  <c r="O845" i="9" s="1"/>
  <c r="N593" i="9"/>
  <c r="N845" i="9" s="1"/>
  <c r="M593" i="9"/>
  <c r="M845" i="9" s="1"/>
  <c r="X593" i="9"/>
  <c r="X845" i="9" s="1"/>
  <c r="L593" i="9"/>
  <c r="L845" i="9" s="1"/>
  <c r="W593" i="9"/>
  <c r="W845" i="9" s="1"/>
  <c r="K593" i="9"/>
  <c r="K845" i="9" s="1"/>
  <c r="V593" i="9"/>
  <c r="V845" i="9" s="1"/>
  <c r="J593" i="9"/>
  <c r="J845" i="9" s="1"/>
  <c r="U593" i="9"/>
  <c r="U845" i="9" s="1"/>
  <c r="I593" i="9"/>
  <c r="I845" i="9" s="1"/>
  <c r="T593" i="9"/>
  <c r="T845" i="9" s="1"/>
  <c r="E593" i="9"/>
  <c r="E845" i="9" s="1"/>
  <c r="S593" i="9"/>
  <c r="S845" i="9" s="1"/>
  <c r="R593" i="9"/>
  <c r="R845" i="9" s="1"/>
  <c r="Q593" i="9"/>
  <c r="Q845" i="9" s="1"/>
  <c r="T318" i="9"/>
  <c r="E318" i="9"/>
  <c r="S318" i="9"/>
  <c r="R318" i="9"/>
  <c r="Q318" i="9"/>
  <c r="P318" i="9"/>
  <c r="P593" i="9"/>
  <c r="P845" i="9" s="1"/>
  <c r="O318" i="9"/>
  <c r="N318" i="9"/>
  <c r="M318" i="9"/>
  <c r="M670" i="9" s="1"/>
  <c r="M922" i="9" s="1"/>
  <c r="X318" i="9"/>
  <c r="L318" i="9"/>
  <c r="W318" i="9"/>
  <c r="K318" i="9"/>
  <c r="S597" i="9"/>
  <c r="S849" i="9" s="1"/>
  <c r="R597" i="9"/>
  <c r="R849" i="9" s="1"/>
  <c r="Q597" i="9"/>
  <c r="Q849" i="9" s="1"/>
  <c r="P597" i="9"/>
  <c r="P849" i="9" s="1"/>
  <c r="O597" i="9"/>
  <c r="O849" i="9" s="1"/>
  <c r="N597" i="9"/>
  <c r="N849" i="9" s="1"/>
  <c r="M597" i="9"/>
  <c r="M849" i="9" s="1"/>
  <c r="X597" i="9"/>
  <c r="X849" i="9" s="1"/>
  <c r="L597" i="9"/>
  <c r="L849" i="9" s="1"/>
  <c r="W597" i="9"/>
  <c r="W849" i="9" s="1"/>
  <c r="K597" i="9"/>
  <c r="K849" i="9" s="1"/>
  <c r="V597" i="9"/>
  <c r="V849" i="9" s="1"/>
  <c r="J597" i="9"/>
  <c r="J849" i="9" s="1"/>
  <c r="U597" i="9"/>
  <c r="U849" i="9" s="1"/>
  <c r="I597" i="9"/>
  <c r="I849" i="9" s="1"/>
  <c r="E597" i="9"/>
  <c r="E849" i="9" s="1"/>
  <c r="X322" i="9"/>
  <c r="L322" i="9"/>
  <c r="W322" i="9"/>
  <c r="K322" i="9"/>
  <c r="V322" i="9"/>
  <c r="J322" i="9"/>
  <c r="U322" i="9"/>
  <c r="I322" i="9"/>
  <c r="T322" i="9"/>
  <c r="T533" i="9" s="1"/>
  <c r="T785" i="9" s="1"/>
  <c r="E322" i="9"/>
  <c r="S322" i="9"/>
  <c r="R322" i="9"/>
  <c r="Q322" i="9"/>
  <c r="P322" i="9"/>
  <c r="O322" i="9"/>
  <c r="T597" i="9"/>
  <c r="T849" i="9" s="1"/>
  <c r="W601" i="9"/>
  <c r="W853" i="9" s="1"/>
  <c r="K601" i="9"/>
  <c r="K853" i="9" s="1"/>
  <c r="V601" i="9"/>
  <c r="V853" i="9" s="1"/>
  <c r="J601" i="9"/>
  <c r="J853" i="9" s="1"/>
  <c r="U601" i="9"/>
  <c r="U853" i="9" s="1"/>
  <c r="I601" i="9"/>
  <c r="I853" i="9" s="1"/>
  <c r="T601" i="9"/>
  <c r="T853" i="9" s="1"/>
  <c r="E601" i="9"/>
  <c r="E853" i="9" s="1"/>
  <c r="S601" i="9"/>
  <c r="S853" i="9" s="1"/>
  <c r="R601" i="9"/>
  <c r="R853" i="9" s="1"/>
  <c r="Q601" i="9"/>
  <c r="Q853" i="9" s="1"/>
  <c r="P601" i="9"/>
  <c r="P853" i="9" s="1"/>
  <c r="O601" i="9"/>
  <c r="O853" i="9" s="1"/>
  <c r="N601" i="9"/>
  <c r="N853" i="9" s="1"/>
  <c r="M601" i="9"/>
  <c r="M853" i="9" s="1"/>
  <c r="P326" i="9"/>
  <c r="O326" i="9"/>
  <c r="N326" i="9"/>
  <c r="M326" i="9"/>
  <c r="X326" i="9"/>
  <c r="L326" i="9"/>
  <c r="X601" i="9"/>
  <c r="X853" i="9" s="1"/>
  <c r="W326" i="9"/>
  <c r="K326" i="9"/>
  <c r="L601" i="9"/>
  <c r="L853" i="9" s="1"/>
  <c r="V326" i="9"/>
  <c r="J326" i="9"/>
  <c r="U326" i="9"/>
  <c r="I326" i="9"/>
  <c r="T326" i="9"/>
  <c r="E326" i="9"/>
  <c r="S326" i="9"/>
  <c r="O605" i="9"/>
  <c r="O857" i="9" s="1"/>
  <c r="N605" i="9"/>
  <c r="N857" i="9" s="1"/>
  <c r="M605" i="9"/>
  <c r="M857" i="9" s="1"/>
  <c r="X605" i="9"/>
  <c r="X857" i="9" s="1"/>
  <c r="L605" i="9"/>
  <c r="L857" i="9" s="1"/>
  <c r="W605" i="9"/>
  <c r="W857" i="9" s="1"/>
  <c r="K605" i="9"/>
  <c r="K857" i="9" s="1"/>
  <c r="V605" i="9"/>
  <c r="V857" i="9" s="1"/>
  <c r="J605" i="9"/>
  <c r="J857" i="9" s="1"/>
  <c r="U605" i="9"/>
  <c r="U857" i="9" s="1"/>
  <c r="I605" i="9"/>
  <c r="I857" i="9" s="1"/>
  <c r="T605" i="9"/>
  <c r="T857" i="9" s="1"/>
  <c r="E605" i="9"/>
  <c r="E857" i="9" s="1"/>
  <c r="S605" i="9"/>
  <c r="S857" i="9" s="1"/>
  <c r="R605" i="9"/>
  <c r="R857" i="9" s="1"/>
  <c r="Q605" i="9"/>
  <c r="Q857" i="9" s="1"/>
  <c r="P605" i="9"/>
  <c r="P857" i="9" s="1"/>
  <c r="T330" i="9"/>
  <c r="E330" i="9"/>
  <c r="S330" i="9"/>
  <c r="R330" i="9"/>
  <c r="Q330" i="9"/>
  <c r="P330" i="9"/>
  <c r="O330" i="9"/>
  <c r="N330" i="9"/>
  <c r="M330" i="9"/>
  <c r="X330" i="9"/>
  <c r="L330" i="9"/>
  <c r="L596" i="9" s="1"/>
  <c r="L848" i="9" s="1"/>
  <c r="W330" i="9"/>
  <c r="K330" i="9"/>
  <c r="S609" i="9"/>
  <c r="S861" i="9" s="1"/>
  <c r="R609" i="9"/>
  <c r="R861" i="9" s="1"/>
  <c r="Q609" i="9"/>
  <c r="Q861" i="9" s="1"/>
  <c r="P609" i="9"/>
  <c r="P861" i="9" s="1"/>
  <c r="O609" i="9"/>
  <c r="O861" i="9" s="1"/>
  <c r="N609" i="9"/>
  <c r="N861" i="9" s="1"/>
  <c r="M609" i="9"/>
  <c r="M861" i="9" s="1"/>
  <c r="X609" i="9"/>
  <c r="X861" i="9" s="1"/>
  <c r="L609" i="9"/>
  <c r="L861" i="9" s="1"/>
  <c r="W609" i="9"/>
  <c r="W861" i="9" s="1"/>
  <c r="K609" i="9"/>
  <c r="K861" i="9" s="1"/>
  <c r="V609" i="9"/>
  <c r="V861" i="9" s="1"/>
  <c r="J609" i="9"/>
  <c r="J861" i="9" s="1"/>
  <c r="U609" i="9"/>
  <c r="U861" i="9" s="1"/>
  <c r="I609" i="9"/>
  <c r="I861" i="9" s="1"/>
  <c r="X334" i="9"/>
  <c r="L334" i="9"/>
  <c r="W334" i="9"/>
  <c r="K334" i="9"/>
  <c r="V334" i="9"/>
  <c r="J334" i="9"/>
  <c r="U334" i="9"/>
  <c r="I334" i="9"/>
  <c r="T334" i="9"/>
  <c r="E334" i="9"/>
  <c r="S334" i="9"/>
  <c r="T609" i="9"/>
  <c r="T861" i="9" s="1"/>
  <c r="R334" i="9"/>
  <c r="E609" i="9"/>
  <c r="E861" i="9" s="1"/>
  <c r="Q334" i="9"/>
  <c r="P334" i="9"/>
  <c r="O334" i="9"/>
  <c r="W613" i="9"/>
  <c r="W865" i="9" s="1"/>
  <c r="K613" i="9"/>
  <c r="K865" i="9" s="1"/>
  <c r="V613" i="9"/>
  <c r="V865" i="9" s="1"/>
  <c r="J613" i="9"/>
  <c r="J865" i="9" s="1"/>
  <c r="U613" i="9"/>
  <c r="U865" i="9" s="1"/>
  <c r="I613" i="9"/>
  <c r="I865" i="9" s="1"/>
  <c r="E613" i="9"/>
  <c r="E865" i="9" s="1"/>
  <c r="S613" i="9"/>
  <c r="S865" i="9" s="1"/>
  <c r="R613" i="9"/>
  <c r="R865" i="9" s="1"/>
  <c r="Q613" i="9"/>
  <c r="Q865" i="9" s="1"/>
  <c r="P613" i="9"/>
  <c r="P865" i="9" s="1"/>
  <c r="O613" i="9"/>
  <c r="O865" i="9" s="1"/>
  <c r="N613" i="9"/>
  <c r="N865" i="9" s="1"/>
  <c r="X613" i="9"/>
  <c r="X865" i="9" s="1"/>
  <c r="P338" i="9"/>
  <c r="O338" i="9"/>
  <c r="N338" i="9"/>
  <c r="M338" i="9"/>
  <c r="X338" i="9"/>
  <c r="L338" i="9"/>
  <c r="W338" i="9"/>
  <c r="K338" i="9"/>
  <c r="V338" i="9"/>
  <c r="J338" i="9"/>
  <c r="U338" i="9"/>
  <c r="U739" i="9" s="1"/>
  <c r="U991" i="9" s="1"/>
  <c r="I338" i="9"/>
  <c r="T338" i="9"/>
  <c r="E338" i="9"/>
  <c r="S338" i="9"/>
  <c r="N617" i="9"/>
  <c r="N869" i="9" s="1"/>
  <c r="M617" i="9"/>
  <c r="M869" i="9" s="1"/>
  <c r="X617" i="9"/>
  <c r="X869" i="9" s="1"/>
  <c r="L617" i="9"/>
  <c r="L869" i="9" s="1"/>
  <c r="W617" i="9"/>
  <c r="W869" i="9" s="1"/>
  <c r="K617" i="9"/>
  <c r="K869" i="9" s="1"/>
  <c r="V617" i="9"/>
  <c r="V869" i="9" s="1"/>
  <c r="J617" i="9"/>
  <c r="J869" i="9" s="1"/>
  <c r="U617" i="9"/>
  <c r="U869" i="9" s="1"/>
  <c r="I617" i="9"/>
  <c r="I869" i="9" s="1"/>
  <c r="E617" i="9"/>
  <c r="E869" i="9" s="1"/>
  <c r="R617" i="9"/>
  <c r="R869" i="9" s="1"/>
  <c r="Q617" i="9"/>
  <c r="Q869" i="9" s="1"/>
  <c r="T342" i="9"/>
  <c r="E342" i="9"/>
  <c r="S342" i="9"/>
  <c r="S648" i="9" s="1"/>
  <c r="S900" i="9" s="1"/>
  <c r="R342" i="9"/>
  <c r="Q342" i="9"/>
  <c r="P342" i="9"/>
  <c r="P617" i="9" s="1"/>
  <c r="P869" i="9" s="1"/>
  <c r="O342" i="9"/>
  <c r="O617" i="9" s="1"/>
  <c r="O869" i="9" s="1"/>
  <c r="N342" i="9"/>
  <c r="M342" i="9"/>
  <c r="X342" i="9"/>
  <c r="L342" i="9"/>
  <c r="W342" i="9"/>
  <c r="K342" i="9"/>
  <c r="S621" i="9"/>
  <c r="S873" i="9" s="1"/>
  <c r="R621" i="9"/>
  <c r="R873" i="9" s="1"/>
  <c r="Q621" i="9"/>
  <c r="Q873" i="9" s="1"/>
  <c r="P621" i="9"/>
  <c r="P873" i="9" s="1"/>
  <c r="O621" i="9"/>
  <c r="O873" i="9" s="1"/>
  <c r="N621" i="9"/>
  <c r="N873" i="9" s="1"/>
  <c r="M621" i="9"/>
  <c r="M873" i="9" s="1"/>
  <c r="X621" i="9"/>
  <c r="X873" i="9" s="1"/>
  <c r="L621" i="9"/>
  <c r="L873" i="9" s="1"/>
  <c r="W621" i="9"/>
  <c r="W873" i="9" s="1"/>
  <c r="K621" i="9"/>
  <c r="K873" i="9" s="1"/>
  <c r="V621" i="9"/>
  <c r="V873" i="9" s="1"/>
  <c r="J621" i="9"/>
  <c r="J873" i="9" s="1"/>
  <c r="U621" i="9"/>
  <c r="U873" i="9" s="1"/>
  <c r="I621" i="9"/>
  <c r="I873" i="9" s="1"/>
  <c r="X346" i="9"/>
  <c r="L346" i="9"/>
  <c r="T621" i="9"/>
  <c r="T873" i="9" s="1"/>
  <c r="W346" i="9"/>
  <c r="K346" i="9"/>
  <c r="E621" i="9"/>
  <c r="E873" i="9" s="1"/>
  <c r="V346" i="9"/>
  <c r="J346" i="9"/>
  <c r="U346" i="9"/>
  <c r="I346" i="9"/>
  <c r="T346" i="9"/>
  <c r="E346" i="9"/>
  <c r="S346" i="9"/>
  <c r="R346" i="9"/>
  <c r="Q346" i="9"/>
  <c r="P346" i="9"/>
  <c r="O346" i="9"/>
  <c r="W625" i="9"/>
  <c r="W877" i="9" s="1"/>
  <c r="K625" i="9"/>
  <c r="K877" i="9" s="1"/>
  <c r="V625" i="9"/>
  <c r="V877" i="9" s="1"/>
  <c r="J625" i="9"/>
  <c r="J877" i="9" s="1"/>
  <c r="U625" i="9"/>
  <c r="U877" i="9" s="1"/>
  <c r="I625" i="9"/>
  <c r="I877" i="9" s="1"/>
  <c r="T625" i="9"/>
  <c r="T877" i="9" s="1"/>
  <c r="E625" i="9"/>
  <c r="E877" i="9" s="1"/>
  <c r="S625" i="9"/>
  <c r="S877" i="9" s="1"/>
  <c r="R625" i="9"/>
  <c r="R877" i="9" s="1"/>
  <c r="Q625" i="9"/>
  <c r="Q877" i="9" s="1"/>
  <c r="P625" i="9"/>
  <c r="P877" i="9" s="1"/>
  <c r="O625" i="9"/>
  <c r="O877" i="9" s="1"/>
  <c r="M625" i="9"/>
  <c r="M877" i="9" s="1"/>
  <c r="P350" i="9"/>
  <c r="O350" i="9"/>
  <c r="N350" i="9"/>
  <c r="M350" i="9"/>
  <c r="X350" i="9"/>
  <c r="L350" i="9"/>
  <c r="W350" i="9"/>
  <c r="K350" i="9"/>
  <c r="V350" i="9"/>
  <c r="J350" i="9"/>
  <c r="X625" i="9"/>
  <c r="X877" i="9" s="1"/>
  <c r="U350" i="9"/>
  <c r="I350" i="9"/>
  <c r="L625" i="9"/>
  <c r="L877" i="9" s="1"/>
  <c r="T350" i="9"/>
  <c r="E350" i="9"/>
  <c r="S350" i="9"/>
  <c r="O629" i="9"/>
  <c r="O881" i="9" s="1"/>
  <c r="N629" i="9"/>
  <c r="N881" i="9" s="1"/>
  <c r="M629" i="9"/>
  <c r="M881" i="9" s="1"/>
  <c r="X629" i="9"/>
  <c r="X881" i="9" s="1"/>
  <c r="L629" i="9"/>
  <c r="L881" i="9" s="1"/>
  <c r="W629" i="9"/>
  <c r="W881" i="9" s="1"/>
  <c r="K629" i="9"/>
  <c r="K881" i="9" s="1"/>
  <c r="V629" i="9"/>
  <c r="V881" i="9" s="1"/>
  <c r="J629" i="9"/>
  <c r="J881" i="9" s="1"/>
  <c r="U629" i="9"/>
  <c r="U881" i="9" s="1"/>
  <c r="I629" i="9"/>
  <c r="I881" i="9" s="1"/>
  <c r="T629" i="9"/>
  <c r="T881" i="9" s="1"/>
  <c r="E629" i="9"/>
  <c r="E881" i="9" s="1"/>
  <c r="S629" i="9"/>
  <c r="S881" i="9" s="1"/>
  <c r="R629" i="9"/>
  <c r="R881" i="9" s="1"/>
  <c r="Q629" i="9"/>
  <c r="Q881" i="9" s="1"/>
  <c r="T354" i="9"/>
  <c r="E354" i="9"/>
  <c r="S354" i="9"/>
  <c r="P629" i="9"/>
  <c r="P881" i="9" s="1"/>
  <c r="R354" i="9"/>
  <c r="Q354" i="9"/>
  <c r="P354" i="9"/>
  <c r="O354" i="9"/>
  <c r="N354" i="9"/>
  <c r="M354" i="9"/>
  <c r="X354" i="9"/>
  <c r="L354" i="9"/>
  <c r="W354" i="9"/>
  <c r="K354" i="9"/>
  <c r="S633" i="9"/>
  <c r="S885" i="9" s="1"/>
  <c r="R633" i="9"/>
  <c r="R885" i="9" s="1"/>
  <c r="Q633" i="9"/>
  <c r="Q885" i="9" s="1"/>
  <c r="P633" i="9"/>
  <c r="P885" i="9" s="1"/>
  <c r="O633" i="9"/>
  <c r="O885" i="9" s="1"/>
  <c r="N633" i="9"/>
  <c r="N885" i="9" s="1"/>
  <c r="M633" i="9"/>
  <c r="M885" i="9" s="1"/>
  <c r="X633" i="9"/>
  <c r="X885" i="9" s="1"/>
  <c r="L633" i="9"/>
  <c r="L885" i="9" s="1"/>
  <c r="W633" i="9"/>
  <c r="W885" i="9" s="1"/>
  <c r="K633" i="9"/>
  <c r="K885" i="9" s="1"/>
  <c r="V633" i="9"/>
  <c r="V885" i="9" s="1"/>
  <c r="J633" i="9"/>
  <c r="J885" i="9" s="1"/>
  <c r="U633" i="9"/>
  <c r="U885" i="9" s="1"/>
  <c r="I633" i="9"/>
  <c r="I885" i="9" s="1"/>
  <c r="X358" i="9"/>
  <c r="L358" i="9"/>
  <c r="W358" i="9"/>
  <c r="K358" i="9"/>
  <c r="V358" i="9"/>
  <c r="J358" i="9"/>
  <c r="U358" i="9"/>
  <c r="I358" i="9"/>
  <c r="T358" i="9"/>
  <c r="E358" i="9"/>
  <c r="S358" i="9"/>
  <c r="R358" i="9"/>
  <c r="Q358" i="9"/>
  <c r="T633" i="9"/>
  <c r="T885" i="9" s="1"/>
  <c r="P358" i="9"/>
  <c r="P749" i="9" s="1"/>
  <c r="P1001" i="9" s="1"/>
  <c r="E633" i="9"/>
  <c r="E885" i="9" s="1"/>
  <c r="O358" i="9"/>
  <c r="W637" i="9"/>
  <c r="W889" i="9" s="1"/>
  <c r="K637" i="9"/>
  <c r="K889" i="9" s="1"/>
  <c r="V637" i="9"/>
  <c r="V889" i="9" s="1"/>
  <c r="J637" i="9"/>
  <c r="J889" i="9" s="1"/>
  <c r="U637" i="9"/>
  <c r="U889" i="9" s="1"/>
  <c r="I637" i="9"/>
  <c r="I889" i="9" s="1"/>
  <c r="T637" i="9"/>
  <c r="T889" i="9" s="1"/>
  <c r="E637" i="9"/>
  <c r="E889" i="9" s="1"/>
  <c r="S637" i="9"/>
  <c r="S889" i="9" s="1"/>
  <c r="R637" i="9"/>
  <c r="R889" i="9" s="1"/>
  <c r="Q637" i="9"/>
  <c r="Q889" i="9" s="1"/>
  <c r="P637" i="9"/>
  <c r="P889" i="9" s="1"/>
  <c r="O637" i="9"/>
  <c r="O889" i="9" s="1"/>
  <c r="N637" i="9"/>
  <c r="N889" i="9" s="1"/>
  <c r="M637" i="9"/>
  <c r="M889" i="9" s="1"/>
  <c r="P362" i="9"/>
  <c r="O362" i="9"/>
  <c r="X637" i="9"/>
  <c r="X889" i="9" s="1"/>
  <c r="N362" i="9"/>
  <c r="L637" i="9"/>
  <c r="L889" i="9" s="1"/>
  <c r="M362" i="9"/>
  <c r="X362" i="9"/>
  <c r="L362" i="9"/>
  <c r="W362" i="9"/>
  <c r="K362" i="9"/>
  <c r="V362" i="9"/>
  <c r="J362" i="9"/>
  <c r="U362" i="9"/>
  <c r="I362" i="9"/>
  <c r="T362" i="9"/>
  <c r="E362" i="9"/>
  <c r="S362" i="9"/>
  <c r="O641" i="9"/>
  <c r="O893" i="9" s="1"/>
  <c r="N641" i="9"/>
  <c r="N893" i="9" s="1"/>
  <c r="M641" i="9"/>
  <c r="M893" i="9" s="1"/>
  <c r="X641" i="9"/>
  <c r="X893" i="9" s="1"/>
  <c r="L641" i="9"/>
  <c r="L893" i="9" s="1"/>
  <c r="W641" i="9"/>
  <c r="W893" i="9" s="1"/>
  <c r="K641" i="9"/>
  <c r="K893" i="9" s="1"/>
  <c r="V641" i="9"/>
  <c r="V893" i="9" s="1"/>
  <c r="J641" i="9"/>
  <c r="J893" i="9" s="1"/>
  <c r="U641" i="9"/>
  <c r="U893" i="9" s="1"/>
  <c r="I641" i="9"/>
  <c r="I893" i="9" s="1"/>
  <c r="T641" i="9"/>
  <c r="T893" i="9" s="1"/>
  <c r="E641" i="9"/>
  <c r="E893" i="9" s="1"/>
  <c r="S641" i="9"/>
  <c r="S893" i="9" s="1"/>
  <c r="R641" i="9"/>
  <c r="R893" i="9" s="1"/>
  <c r="Q641" i="9"/>
  <c r="Q893" i="9" s="1"/>
  <c r="T366" i="9"/>
  <c r="T617" i="9" s="1"/>
  <c r="T869" i="9" s="1"/>
  <c r="E366" i="9"/>
  <c r="S366" i="9"/>
  <c r="R366" i="9"/>
  <c r="Q366" i="9"/>
  <c r="P366" i="9"/>
  <c r="O366" i="9"/>
  <c r="N366" i="9"/>
  <c r="M366" i="9"/>
  <c r="X366" i="9"/>
  <c r="L366" i="9"/>
  <c r="P641" i="9"/>
  <c r="P893" i="9" s="1"/>
  <c r="W366" i="9"/>
  <c r="K366" i="9"/>
  <c r="S645" i="9"/>
  <c r="S897" i="9" s="1"/>
  <c r="R645" i="9"/>
  <c r="R897" i="9" s="1"/>
  <c r="Q645" i="9"/>
  <c r="Q897" i="9" s="1"/>
  <c r="P645" i="9"/>
  <c r="P897" i="9" s="1"/>
  <c r="O645" i="9"/>
  <c r="O897" i="9" s="1"/>
  <c r="X645" i="9"/>
  <c r="X897" i="9" s="1"/>
  <c r="W645" i="9"/>
  <c r="W897" i="9" s="1"/>
  <c r="K645" i="9"/>
  <c r="K897" i="9" s="1"/>
  <c r="V645" i="9"/>
  <c r="V897" i="9" s="1"/>
  <c r="J645" i="9"/>
  <c r="J897" i="9" s="1"/>
  <c r="U645" i="9"/>
  <c r="U897" i="9" s="1"/>
  <c r="I645" i="9"/>
  <c r="I897" i="9" s="1"/>
  <c r="X370" i="9"/>
  <c r="L370" i="9"/>
  <c r="L645" i="9" s="1"/>
  <c r="L897" i="9" s="1"/>
  <c r="W370" i="9"/>
  <c r="K370" i="9"/>
  <c r="V370" i="9"/>
  <c r="J370" i="9"/>
  <c r="U370" i="9"/>
  <c r="I370" i="9"/>
  <c r="E645" i="9"/>
  <c r="E897" i="9" s="1"/>
  <c r="T370" i="9"/>
  <c r="T645" i="9" s="1"/>
  <c r="T897" i="9" s="1"/>
  <c r="E370" i="9"/>
  <c r="S370" i="9"/>
  <c r="R370" i="9"/>
  <c r="Q370" i="9"/>
  <c r="P370" i="9"/>
  <c r="O370" i="9"/>
  <c r="W649" i="9"/>
  <c r="W901" i="9" s="1"/>
  <c r="K649" i="9"/>
  <c r="K901" i="9" s="1"/>
  <c r="V649" i="9"/>
  <c r="V901" i="9" s="1"/>
  <c r="J649" i="9"/>
  <c r="J901" i="9" s="1"/>
  <c r="U649" i="9"/>
  <c r="U901" i="9" s="1"/>
  <c r="I649" i="9"/>
  <c r="I901" i="9" s="1"/>
  <c r="T649" i="9"/>
  <c r="T901" i="9" s="1"/>
  <c r="E649" i="9"/>
  <c r="E901" i="9" s="1"/>
  <c r="S649" i="9"/>
  <c r="S901" i="9" s="1"/>
  <c r="R649" i="9"/>
  <c r="R901" i="9" s="1"/>
  <c r="Q649" i="9"/>
  <c r="Q901" i="9" s="1"/>
  <c r="P649" i="9"/>
  <c r="P901" i="9" s="1"/>
  <c r="O649" i="9"/>
  <c r="O901" i="9" s="1"/>
  <c r="N649" i="9"/>
  <c r="N901" i="9" s="1"/>
  <c r="M649" i="9"/>
  <c r="M901" i="9" s="1"/>
  <c r="P374" i="9"/>
  <c r="O374" i="9"/>
  <c r="N374" i="9"/>
  <c r="M374" i="9"/>
  <c r="X374" i="9"/>
  <c r="L374" i="9"/>
  <c r="W374" i="9"/>
  <c r="K374" i="9"/>
  <c r="V374" i="9"/>
  <c r="J374" i="9"/>
  <c r="U374" i="9"/>
  <c r="I374" i="9"/>
  <c r="T374" i="9"/>
  <c r="E374" i="9"/>
  <c r="X649" i="9"/>
  <c r="X901" i="9" s="1"/>
  <c r="S374" i="9"/>
  <c r="L649" i="9"/>
  <c r="L901" i="9" s="1"/>
  <c r="O653" i="9"/>
  <c r="O905" i="9" s="1"/>
  <c r="N653" i="9"/>
  <c r="N905" i="9" s="1"/>
  <c r="M653" i="9"/>
  <c r="M905" i="9" s="1"/>
  <c r="X653" i="9"/>
  <c r="X905" i="9" s="1"/>
  <c r="L653" i="9"/>
  <c r="L905" i="9" s="1"/>
  <c r="W653" i="9"/>
  <c r="W905" i="9" s="1"/>
  <c r="K653" i="9"/>
  <c r="K905" i="9" s="1"/>
  <c r="V653" i="9"/>
  <c r="V905" i="9" s="1"/>
  <c r="J653" i="9"/>
  <c r="J905" i="9" s="1"/>
  <c r="U653" i="9"/>
  <c r="U905" i="9" s="1"/>
  <c r="I653" i="9"/>
  <c r="I905" i="9" s="1"/>
  <c r="T653" i="9"/>
  <c r="T905" i="9" s="1"/>
  <c r="E653" i="9"/>
  <c r="E905" i="9" s="1"/>
  <c r="S653" i="9"/>
  <c r="S905" i="9" s="1"/>
  <c r="R653" i="9"/>
  <c r="R905" i="9" s="1"/>
  <c r="Q653" i="9"/>
  <c r="Q905" i="9" s="1"/>
  <c r="T378" i="9"/>
  <c r="E378" i="9"/>
  <c r="S378" i="9"/>
  <c r="R378" i="9"/>
  <c r="Q378" i="9"/>
  <c r="P653" i="9"/>
  <c r="P905" i="9" s="1"/>
  <c r="P378" i="9"/>
  <c r="O378" i="9"/>
  <c r="N378" i="9"/>
  <c r="M378" i="9"/>
  <c r="X378" i="9"/>
  <c r="L378" i="9"/>
  <c r="W378" i="9"/>
  <c r="K378" i="9"/>
  <c r="S657" i="9"/>
  <c r="S909" i="9" s="1"/>
  <c r="R657" i="9"/>
  <c r="R909" i="9" s="1"/>
  <c r="Q657" i="9"/>
  <c r="Q909" i="9" s="1"/>
  <c r="O657" i="9"/>
  <c r="O909" i="9" s="1"/>
  <c r="M657" i="9"/>
  <c r="M909" i="9" s="1"/>
  <c r="X657" i="9"/>
  <c r="X909" i="9" s="1"/>
  <c r="W657" i="9"/>
  <c r="W909" i="9" s="1"/>
  <c r="K657" i="9"/>
  <c r="K909" i="9" s="1"/>
  <c r="V657" i="9"/>
  <c r="V909" i="9" s="1"/>
  <c r="J657" i="9"/>
  <c r="J909" i="9" s="1"/>
  <c r="U657" i="9"/>
  <c r="U909" i="9" s="1"/>
  <c r="I657" i="9"/>
  <c r="I909" i="9" s="1"/>
  <c r="X382" i="9"/>
  <c r="L382" i="9"/>
  <c r="W382" i="9"/>
  <c r="K382" i="9"/>
  <c r="V382" i="9"/>
  <c r="J382" i="9"/>
  <c r="U382" i="9"/>
  <c r="I382" i="9"/>
  <c r="T382" i="9"/>
  <c r="E382" i="9"/>
  <c r="S382" i="9"/>
  <c r="R382" i="9"/>
  <c r="Q382" i="9"/>
  <c r="P382" i="9"/>
  <c r="O382" i="9"/>
  <c r="T657" i="9"/>
  <c r="T909" i="9" s="1"/>
  <c r="E657" i="9"/>
  <c r="E909" i="9" s="1"/>
  <c r="S661" i="9"/>
  <c r="S913" i="9" s="1"/>
  <c r="W661" i="9"/>
  <c r="W913" i="9" s="1"/>
  <c r="K661" i="9"/>
  <c r="K913" i="9" s="1"/>
  <c r="Q661" i="9"/>
  <c r="Q913" i="9" s="1"/>
  <c r="P661" i="9"/>
  <c r="P913" i="9" s="1"/>
  <c r="O661" i="9"/>
  <c r="O913" i="9" s="1"/>
  <c r="N661" i="9"/>
  <c r="N913" i="9" s="1"/>
  <c r="M661" i="9"/>
  <c r="M913" i="9" s="1"/>
  <c r="L661" i="9"/>
  <c r="L913" i="9" s="1"/>
  <c r="J661" i="9"/>
  <c r="J913" i="9" s="1"/>
  <c r="X661" i="9"/>
  <c r="X913" i="9" s="1"/>
  <c r="I661" i="9"/>
  <c r="I913" i="9" s="1"/>
  <c r="V661" i="9"/>
  <c r="V913" i="9" s="1"/>
  <c r="E661" i="9"/>
  <c r="E913" i="9" s="1"/>
  <c r="U661" i="9"/>
  <c r="U913" i="9" s="1"/>
  <c r="T661" i="9"/>
  <c r="T913" i="9" s="1"/>
  <c r="P386" i="9"/>
  <c r="O386" i="9"/>
  <c r="N386" i="9"/>
  <c r="M386" i="9"/>
  <c r="X386" i="9"/>
  <c r="L386" i="9"/>
  <c r="L670" i="9" s="1"/>
  <c r="L922" i="9" s="1"/>
  <c r="R661" i="9"/>
  <c r="R913" i="9" s="1"/>
  <c r="W386" i="9"/>
  <c r="K386" i="9"/>
  <c r="V386" i="9"/>
  <c r="J386" i="9"/>
  <c r="U386" i="9"/>
  <c r="I386" i="9"/>
  <c r="T386" i="9"/>
  <c r="E386" i="9"/>
  <c r="S386" i="9"/>
  <c r="W665" i="9"/>
  <c r="W917" i="9" s="1"/>
  <c r="K665" i="9"/>
  <c r="K917" i="9" s="1"/>
  <c r="S665" i="9"/>
  <c r="S917" i="9" s="1"/>
  <c r="O665" i="9"/>
  <c r="O917" i="9" s="1"/>
  <c r="L665" i="9"/>
  <c r="L917" i="9" s="1"/>
  <c r="J665" i="9"/>
  <c r="J917" i="9" s="1"/>
  <c r="I665" i="9"/>
  <c r="I917" i="9" s="1"/>
  <c r="X665" i="9"/>
  <c r="X917" i="9" s="1"/>
  <c r="E665" i="9"/>
  <c r="E917" i="9" s="1"/>
  <c r="V665" i="9"/>
  <c r="V917" i="9" s="1"/>
  <c r="U665" i="9"/>
  <c r="U917" i="9" s="1"/>
  <c r="T665" i="9"/>
  <c r="T917" i="9" s="1"/>
  <c r="R665" i="9"/>
  <c r="R917" i="9" s="1"/>
  <c r="Q665" i="9"/>
  <c r="Q917" i="9" s="1"/>
  <c r="P665" i="9"/>
  <c r="P917" i="9" s="1"/>
  <c r="N665" i="9"/>
  <c r="N917" i="9" s="1"/>
  <c r="T390" i="9"/>
  <c r="E390" i="9"/>
  <c r="M665" i="9"/>
  <c r="M917" i="9" s="1"/>
  <c r="S390" i="9"/>
  <c r="R390" i="9"/>
  <c r="Q390" i="9"/>
  <c r="P390" i="9"/>
  <c r="O390" i="9"/>
  <c r="N390" i="9"/>
  <c r="M390" i="9"/>
  <c r="X390" i="9"/>
  <c r="L390" i="9"/>
  <c r="W390" i="9"/>
  <c r="K390" i="9"/>
  <c r="O669" i="9"/>
  <c r="O921" i="9" s="1"/>
  <c r="W669" i="9"/>
  <c r="W921" i="9" s="1"/>
  <c r="K669" i="9"/>
  <c r="K921" i="9" s="1"/>
  <c r="U669" i="9"/>
  <c r="U921" i="9" s="1"/>
  <c r="I669" i="9"/>
  <c r="I921" i="9" s="1"/>
  <c r="S669" i="9"/>
  <c r="S921" i="9" s="1"/>
  <c r="L669" i="9"/>
  <c r="L921" i="9" s="1"/>
  <c r="J669" i="9"/>
  <c r="J921" i="9" s="1"/>
  <c r="E669" i="9"/>
  <c r="E921" i="9" s="1"/>
  <c r="X669" i="9"/>
  <c r="X921" i="9" s="1"/>
  <c r="V669" i="9"/>
  <c r="V921" i="9" s="1"/>
  <c r="T669" i="9"/>
  <c r="T921" i="9" s="1"/>
  <c r="R669" i="9"/>
  <c r="R921" i="9" s="1"/>
  <c r="Q669" i="9"/>
  <c r="Q921" i="9" s="1"/>
  <c r="P669" i="9"/>
  <c r="P921" i="9" s="1"/>
  <c r="N669" i="9"/>
  <c r="N921" i="9" s="1"/>
  <c r="X394" i="9"/>
  <c r="L394" i="9"/>
  <c r="W394" i="9"/>
  <c r="K394" i="9"/>
  <c r="V394" i="9"/>
  <c r="J394" i="9"/>
  <c r="U394" i="9"/>
  <c r="I394" i="9"/>
  <c r="T394" i="9"/>
  <c r="E394" i="9"/>
  <c r="S394" i="9"/>
  <c r="R394" i="9"/>
  <c r="Q394" i="9"/>
  <c r="P394" i="9"/>
  <c r="M669" i="9"/>
  <c r="M921" i="9" s="1"/>
  <c r="O394" i="9"/>
  <c r="S673" i="9"/>
  <c r="S925" i="9" s="1"/>
  <c r="O673" i="9"/>
  <c r="O925" i="9" s="1"/>
  <c r="M673" i="9"/>
  <c r="M925" i="9" s="1"/>
  <c r="W673" i="9"/>
  <c r="W925" i="9" s="1"/>
  <c r="K673" i="9"/>
  <c r="K925" i="9" s="1"/>
  <c r="P673" i="9"/>
  <c r="P925" i="9" s="1"/>
  <c r="N673" i="9"/>
  <c r="N925" i="9" s="1"/>
  <c r="L673" i="9"/>
  <c r="L925" i="9" s="1"/>
  <c r="J673" i="9"/>
  <c r="J925" i="9" s="1"/>
  <c r="I673" i="9"/>
  <c r="I925" i="9" s="1"/>
  <c r="E673" i="9"/>
  <c r="E925" i="9" s="1"/>
  <c r="X673" i="9"/>
  <c r="X925" i="9" s="1"/>
  <c r="V673" i="9"/>
  <c r="V925" i="9" s="1"/>
  <c r="U673" i="9"/>
  <c r="U925" i="9" s="1"/>
  <c r="T673" i="9"/>
  <c r="T925" i="9" s="1"/>
  <c r="R673" i="9"/>
  <c r="R925" i="9" s="1"/>
  <c r="P398" i="9"/>
  <c r="O398" i="9"/>
  <c r="N398" i="9"/>
  <c r="M398" i="9"/>
  <c r="X398" i="9"/>
  <c r="L398" i="9"/>
  <c r="Q673" i="9"/>
  <c r="Q925" i="9" s="1"/>
  <c r="W398" i="9"/>
  <c r="K398" i="9"/>
  <c r="V398" i="9"/>
  <c r="J398" i="9"/>
  <c r="U398" i="9"/>
  <c r="I398" i="9"/>
  <c r="T398" i="9"/>
  <c r="E398" i="9"/>
  <c r="S398" i="9"/>
  <c r="W677" i="9"/>
  <c r="W929" i="9" s="1"/>
  <c r="K677" i="9"/>
  <c r="K929" i="9" s="1"/>
  <c r="S677" i="9"/>
  <c r="S929" i="9" s="1"/>
  <c r="Q677" i="9"/>
  <c r="Q929" i="9" s="1"/>
  <c r="O677" i="9"/>
  <c r="O929" i="9" s="1"/>
  <c r="M677" i="9"/>
  <c r="M929" i="9" s="1"/>
  <c r="E677" i="9"/>
  <c r="E929" i="9" s="1"/>
  <c r="X677" i="9"/>
  <c r="X929" i="9" s="1"/>
  <c r="V677" i="9"/>
  <c r="V929" i="9" s="1"/>
  <c r="U677" i="9"/>
  <c r="U929" i="9" s="1"/>
  <c r="T677" i="9"/>
  <c r="T929" i="9" s="1"/>
  <c r="R677" i="9"/>
  <c r="R929" i="9" s="1"/>
  <c r="P677" i="9"/>
  <c r="P929" i="9" s="1"/>
  <c r="N677" i="9"/>
  <c r="N929" i="9" s="1"/>
  <c r="L677" i="9"/>
  <c r="L929" i="9" s="1"/>
  <c r="J677" i="9"/>
  <c r="J929" i="9" s="1"/>
  <c r="T402" i="9"/>
  <c r="E402" i="9"/>
  <c r="S402" i="9"/>
  <c r="I677" i="9"/>
  <c r="I929" i="9" s="1"/>
  <c r="R402" i="9"/>
  <c r="Q402" i="9"/>
  <c r="P402" i="9"/>
  <c r="O402" i="9"/>
  <c r="N402" i="9"/>
  <c r="M402" i="9"/>
  <c r="X402" i="9"/>
  <c r="L402" i="9"/>
  <c r="W402" i="9"/>
  <c r="K402" i="9"/>
  <c r="O681" i="9"/>
  <c r="O933" i="9" s="1"/>
  <c r="W681" i="9"/>
  <c r="W933" i="9" s="1"/>
  <c r="K681" i="9"/>
  <c r="K933" i="9" s="1"/>
  <c r="U681" i="9"/>
  <c r="U933" i="9" s="1"/>
  <c r="I681" i="9"/>
  <c r="I933" i="9" s="1"/>
  <c r="S681" i="9"/>
  <c r="S933" i="9" s="1"/>
  <c r="Q681" i="9"/>
  <c r="Q933" i="9" s="1"/>
  <c r="V681" i="9"/>
  <c r="V933" i="9" s="1"/>
  <c r="T681" i="9"/>
  <c r="T933" i="9" s="1"/>
  <c r="R681" i="9"/>
  <c r="R933" i="9" s="1"/>
  <c r="P681" i="9"/>
  <c r="P933" i="9" s="1"/>
  <c r="N681" i="9"/>
  <c r="N933" i="9" s="1"/>
  <c r="M681" i="9"/>
  <c r="M933" i="9" s="1"/>
  <c r="L681" i="9"/>
  <c r="L933" i="9" s="1"/>
  <c r="J681" i="9"/>
  <c r="J933" i="9" s="1"/>
  <c r="E681" i="9"/>
  <c r="E933" i="9" s="1"/>
  <c r="X406" i="9"/>
  <c r="L406" i="9"/>
  <c r="W406" i="9"/>
  <c r="K406" i="9"/>
  <c r="V406" i="9"/>
  <c r="J406" i="9"/>
  <c r="U406" i="9"/>
  <c r="I406" i="9"/>
  <c r="T406" i="9"/>
  <c r="E406" i="9"/>
  <c r="S406" i="9"/>
  <c r="R406" i="9"/>
  <c r="Q406" i="9"/>
  <c r="P406" i="9"/>
  <c r="O406" i="9"/>
  <c r="X681" i="9"/>
  <c r="X933" i="9" s="1"/>
  <c r="S685" i="9"/>
  <c r="S937" i="9" s="1"/>
  <c r="O685" i="9"/>
  <c r="O937" i="9" s="1"/>
  <c r="M685" i="9"/>
  <c r="M937" i="9" s="1"/>
  <c r="W685" i="9"/>
  <c r="W937" i="9" s="1"/>
  <c r="K685" i="9"/>
  <c r="K937" i="9" s="1"/>
  <c r="U685" i="9"/>
  <c r="U937" i="9" s="1"/>
  <c r="I685" i="9"/>
  <c r="I937" i="9" s="1"/>
  <c r="P685" i="9"/>
  <c r="P937" i="9" s="1"/>
  <c r="N685" i="9"/>
  <c r="N937" i="9" s="1"/>
  <c r="L685" i="9"/>
  <c r="L937" i="9" s="1"/>
  <c r="J685" i="9"/>
  <c r="J937" i="9" s="1"/>
  <c r="E685" i="9"/>
  <c r="E937" i="9" s="1"/>
  <c r="X685" i="9"/>
  <c r="X937" i="9" s="1"/>
  <c r="V685" i="9"/>
  <c r="V937" i="9" s="1"/>
  <c r="T685" i="9"/>
  <c r="T937" i="9" s="1"/>
  <c r="R685" i="9"/>
  <c r="R937" i="9" s="1"/>
  <c r="P410" i="9"/>
  <c r="O410" i="9"/>
  <c r="N410" i="9"/>
  <c r="M410" i="9"/>
  <c r="X410" i="9"/>
  <c r="L410" i="9"/>
  <c r="W410" i="9"/>
  <c r="K410" i="9"/>
  <c r="V410" i="9"/>
  <c r="J410" i="9"/>
  <c r="Q685" i="9"/>
  <c r="Q937" i="9" s="1"/>
  <c r="U410" i="9"/>
  <c r="I410" i="9"/>
  <c r="T410" i="9"/>
  <c r="E410" i="9"/>
  <c r="S410" i="9"/>
  <c r="R410" i="9"/>
  <c r="W689" i="9"/>
  <c r="W941" i="9" s="1"/>
  <c r="K689" i="9"/>
  <c r="K941" i="9" s="1"/>
  <c r="V689" i="9"/>
  <c r="V941" i="9" s="1"/>
  <c r="J689" i="9"/>
  <c r="J941" i="9" s="1"/>
  <c r="S689" i="9"/>
  <c r="S941" i="9" s="1"/>
  <c r="Q689" i="9"/>
  <c r="Q941" i="9" s="1"/>
  <c r="P689" i="9"/>
  <c r="P941" i="9" s="1"/>
  <c r="O689" i="9"/>
  <c r="O941" i="9" s="1"/>
  <c r="M689" i="9"/>
  <c r="M941" i="9" s="1"/>
  <c r="N689" i="9"/>
  <c r="N941" i="9" s="1"/>
  <c r="L689" i="9"/>
  <c r="L941" i="9" s="1"/>
  <c r="I689" i="9"/>
  <c r="I941" i="9" s="1"/>
  <c r="E689" i="9"/>
  <c r="E941" i="9" s="1"/>
  <c r="X689" i="9"/>
  <c r="X941" i="9" s="1"/>
  <c r="U689" i="9"/>
  <c r="U941" i="9" s="1"/>
  <c r="T689" i="9"/>
  <c r="T941" i="9" s="1"/>
  <c r="T414" i="9"/>
  <c r="E414" i="9"/>
  <c r="S414" i="9"/>
  <c r="R414" i="9"/>
  <c r="Q414" i="9"/>
  <c r="R689" i="9"/>
  <c r="R941" i="9" s="1"/>
  <c r="P414" i="9"/>
  <c r="O414" i="9"/>
  <c r="N414" i="9"/>
  <c r="M414" i="9"/>
  <c r="X414" i="9"/>
  <c r="L414" i="9"/>
  <c r="W414" i="9"/>
  <c r="K414" i="9"/>
  <c r="V414" i="9"/>
  <c r="J414" i="9"/>
  <c r="W693" i="9"/>
  <c r="W945" i="9" s="1"/>
  <c r="K693" i="9"/>
  <c r="K945" i="9" s="1"/>
  <c r="U693" i="9"/>
  <c r="U945" i="9" s="1"/>
  <c r="I693" i="9"/>
  <c r="I945" i="9" s="1"/>
  <c r="E693" i="9"/>
  <c r="E945" i="9" s="1"/>
  <c r="Q693" i="9"/>
  <c r="Q945" i="9" s="1"/>
  <c r="X693" i="9"/>
  <c r="X945" i="9" s="1"/>
  <c r="V693" i="9"/>
  <c r="V945" i="9" s="1"/>
  <c r="R693" i="9"/>
  <c r="R945" i="9" s="1"/>
  <c r="P693" i="9"/>
  <c r="P945" i="9" s="1"/>
  <c r="M693" i="9"/>
  <c r="M945" i="9" s="1"/>
  <c r="L693" i="9"/>
  <c r="L945" i="9" s="1"/>
  <c r="J693" i="9"/>
  <c r="J945" i="9" s="1"/>
  <c r="X418" i="9"/>
  <c r="L418" i="9"/>
  <c r="W418" i="9"/>
  <c r="K418" i="9"/>
  <c r="V418" i="9"/>
  <c r="J418" i="9"/>
  <c r="U418" i="9"/>
  <c r="I418" i="9"/>
  <c r="T418" i="9"/>
  <c r="E418" i="9"/>
  <c r="S418" i="9"/>
  <c r="R418" i="9"/>
  <c r="Q418" i="9"/>
  <c r="P418" i="9"/>
  <c r="O418" i="9"/>
  <c r="N418" i="9"/>
  <c r="S697" i="9"/>
  <c r="S949" i="9" s="1"/>
  <c r="R697" i="9"/>
  <c r="R949" i="9" s="1"/>
  <c r="P697" i="9"/>
  <c r="P949" i="9" s="1"/>
  <c r="O697" i="9"/>
  <c r="O949" i="9" s="1"/>
  <c r="N697" i="9"/>
  <c r="N949" i="9" s="1"/>
  <c r="X697" i="9"/>
  <c r="X949" i="9" s="1"/>
  <c r="W697" i="9"/>
  <c r="W949" i="9" s="1"/>
  <c r="K697" i="9"/>
  <c r="K949" i="9" s="1"/>
  <c r="U697" i="9"/>
  <c r="U949" i="9" s="1"/>
  <c r="I697" i="9"/>
  <c r="I949" i="9" s="1"/>
  <c r="V697" i="9"/>
  <c r="V949" i="9" s="1"/>
  <c r="T697" i="9"/>
  <c r="T949" i="9" s="1"/>
  <c r="Q697" i="9"/>
  <c r="Q949" i="9" s="1"/>
  <c r="J697" i="9"/>
  <c r="J949" i="9" s="1"/>
  <c r="E697" i="9"/>
  <c r="E949" i="9" s="1"/>
  <c r="P422" i="9"/>
  <c r="O422" i="9"/>
  <c r="N422" i="9"/>
  <c r="M422" i="9"/>
  <c r="X422" i="9"/>
  <c r="L422" i="9"/>
  <c r="W422" i="9"/>
  <c r="K422" i="9"/>
  <c r="V422" i="9"/>
  <c r="J422" i="9"/>
  <c r="U422" i="9"/>
  <c r="I422" i="9"/>
  <c r="T422" i="9"/>
  <c r="E422" i="9"/>
  <c r="S422" i="9"/>
  <c r="R422" i="9"/>
  <c r="W701" i="9"/>
  <c r="W953" i="9" s="1"/>
  <c r="K701" i="9"/>
  <c r="K953" i="9" s="1"/>
  <c r="V701" i="9"/>
  <c r="V953" i="9" s="1"/>
  <c r="J701" i="9"/>
  <c r="J953" i="9" s="1"/>
  <c r="T701" i="9"/>
  <c r="T953" i="9" s="1"/>
  <c r="E701" i="9"/>
  <c r="E953" i="9" s="1"/>
  <c r="S701" i="9"/>
  <c r="S953" i="9" s="1"/>
  <c r="R701" i="9"/>
  <c r="R953" i="9" s="1"/>
  <c r="Q701" i="9"/>
  <c r="Q953" i="9" s="1"/>
  <c r="P701" i="9"/>
  <c r="P953" i="9" s="1"/>
  <c r="O701" i="9"/>
  <c r="O953" i="9" s="1"/>
  <c r="M701" i="9"/>
  <c r="M953" i="9" s="1"/>
  <c r="U701" i="9"/>
  <c r="U953" i="9" s="1"/>
  <c r="N701" i="9"/>
  <c r="N953" i="9" s="1"/>
  <c r="L701" i="9"/>
  <c r="L953" i="9" s="1"/>
  <c r="I701" i="9"/>
  <c r="I953" i="9" s="1"/>
  <c r="T426" i="9"/>
  <c r="E426" i="9"/>
  <c r="S426" i="9"/>
  <c r="R426" i="9"/>
  <c r="Q426" i="9"/>
  <c r="P426" i="9"/>
  <c r="O426" i="9"/>
  <c r="N426" i="9"/>
  <c r="M426" i="9"/>
  <c r="X426" i="9"/>
  <c r="L426" i="9"/>
  <c r="W426" i="9"/>
  <c r="K426" i="9"/>
  <c r="X701" i="9"/>
  <c r="X953" i="9" s="1"/>
  <c r="V426" i="9"/>
  <c r="J426" i="9"/>
  <c r="O705" i="9"/>
  <c r="O957" i="9" s="1"/>
  <c r="N705" i="9"/>
  <c r="N957" i="9" s="1"/>
  <c r="X705" i="9"/>
  <c r="X957" i="9" s="1"/>
  <c r="L705" i="9"/>
  <c r="L957" i="9" s="1"/>
  <c r="W705" i="9"/>
  <c r="W957" i="9" s="1"/>
  <c r="K705" i="9"/>
  <c r="K957" i="9" s="1"/>
  <c r="V705" i="9"/>
  <c r="V957" i="9" s="1"/>
  <c r="J705" i="9"/>
  <c r="J957" i="9" s="1"/>
  <c r="U705" i="9"/>
  <c r="U957" i="9" s="1"/>
  <c r="I705" i="9"/>
  <c r="I957" i="9" s="1"/>
  <c r="T705" i="9"/>
  <c r="T957" i="9" s="1"/>
  <c r="E705" i="9"/>
  <c r="E957" i="9" s="1"/>
  <c r="S705" i="9"/>
  <c r="S957" i="9" s="1"/>
  <c r="Q705" i="9"/>
  <c r="Q957" i="9" s="1"/>
  <c r="R705" i="9"/>
  <c r="R957" i="9" s="1"/>
  <c r="P705" i="9"/>
  <c r="P957" i="9" s="1"/>
  <c r="M705" i="9"/>
  <c r="M957" i="9" s="1"/>
  <c r="X430" i="9"/>
  <c r="L430" i="9"/>
  <c r="W430" i="9"/>
  <c r="K430" i="9"/>
  <c r="V430" i="9"/>
  <c r="J430" i="9"/>
  <c r="U430" i="9"/>
  <c r="I430" i="9"/>
  <c r="T430" i="9"/>
  <c r="E430" i="9"/>
  <c r="S430" i="9"/>
  <c r="R430" i="9"/>
  <c r="Q430" i="9"/>
  <c r="P430" i="9"/>
  <c r="O430" i="9"/>
  <c r="N430" i="9"/>
  <c r="S709" i="9"/>
  <c r="S961" i="9" s="1"/>
  <c r="R709" i="9"/>
  <c r="R961" i="9" s="1"/>
  <c r="P709" i="9"/>
  <c r="P961" i="9" s="1"/>
  <c r="O709" i="9"/>
  <c r="O961" i="9" s="1"/>
  <c r="N709" i="9"/>
  <c r="N961" i="9" s="1"/>
  <c r="M709" i="9"/>
  <c r="M961" i="9" s="1"/>
  <c r="X709" i="9"/>
  <c r="X961" i="9" s="1"/>
  <c r="L709" i="9"/>
  <c r="L961" i="9" s="1"/>
  <c r="W709" i="9"/>
  <c r="W961" i="9" s="1"/>
  <c r="K709" i="9"/>
  <c r="K961" i="9" s="1"/>
  <c r="U709" i="9"/>
  <c r="U961" i="9" s="1"/>
  <c r="I709" i="9"/>
  <c r="I961" i="9" s="1"/>
  <c r="V709" i="9"/>
  <c r="V961" i="9" s="1"/>
  <c r="T709" i="9"/>
  <c r="T961" i="9" s="1"/>
  <c r="Q709" i="9"/>
  <c r="Q961" i="9" s="1"/>
  <c r="J709" i="9"/>
  <c r="J961" i="9" s="1"/>
  <c r="E709" i="9"/>
  <c r="E961" i="9" s="1"/>
  <c r="P434" i="9"/>
  <c r="O434" i="9"/>
  <c r="N434" i="9"/>
  <c r="M434" i="9"/>
  <c r="X434" i="9"/>
  <c r="L434" i="9"/>
  <c r="W434" i="9"/>
  <c r="K434" i="9"/>
  <c r="V434" i="9"/>
  <c r="J434" i="9"/>
  <c r="U434" i="9"/>
  <c r="I434" i="9"/>
  <c r="T434" i="9"/>
  <c r="E434" i="9"/>
  <c r="S434" i="9"/>
  <c r="R434" i="9"/>
  <c r="W713" i="9"/>
  <c r="W965" i="9" s="1"/>
  <c r="K713" i="9"/>
  <c r="K965" i="9" s="1"/>
  <c r="V713" i="9"/>
  <c r="V965" i="9" s="1"/>
  <c r="J713" i="9"/>
  <c r="J965" i="9" s="1"/>
  <c r="T713" i="9"/>
  <c r="T965" i="9" s="1"/>
  <c r="E713" i="9"/>
  <c r="E965" i="9" s="1"/>
  <c r="S713" i="9"/>
  <c r="S965" i="9" s="1"/>
  <c r="R713" i="9"/>
  <c r="R965" i="9" s="1"/>
  <c r="Q713" i="9"/>
  <c r="Q965" i="9" s="1"/>
  <c r="P713" i="9"/>
  <c r="P965" i="9" s="1"/>
  <c r="O713" i="9"/>
  <c r="O965" i="9" s="1"/>
  <c r="M713" i="9"/>
  <c r="M965" i="9" s="1"/>
  <c r="I713" i="9"/>
  <c r="I965" i="9" s="1"/>
  <c r="X713" i="9"/>
  <c r="X965" i="9" s="1"/>
  <c r="U713" i="9"/>
  <c r="U965" i="9" s="1"/>
  <c r="N713" i="9"/>
  <c r="N965" i="9" s="1"/>
  <c r="T438" i="9"/>
  <c r="E438" i="9"/>
  <c r="S438" i="9"/>
  <c r="R438" i="9"/>
  <c r="Q438" i="9"/>
  <c r="P438" i="9"/>
  <c r="O438" i="9"/>
  <c r="L713" i="9"/>
  <c r="L965" i="9" s="1"/>
  <c r="N438" i="9"/>
  <c r="M438" i="9"/>
  <c r="X438" i="9"/>
  <c r="L438" i="9"/>
  <c r="W438" i="9"/>
  <c r="K438" i="9"/>
  <c r="V438" i="9"/>
  <c r="J438" i="9"/>
  <c r="O717" i="9"/>
  <c r="O969" i="9" s="1"/>
  <c r="N717" i="9"/>
  <c r="N969" i="9" s="1"/>
  <c r="X717" i="9"/>
  <c r="X969" i="9" s="1"/>
  <c r="L717" i="9"/>
  <c r="L969" i="9" s="1"/>
  <c r="W717" i="9"/>
  <c r="W969" i="9" s="1"/>
  <c r="K717" i="9"/>
  <c r="K969" i="9" s="1"/>
  <c r="V717" i="9"/>
  <c r="V969" i="9" s="1"/>
  <c r="J717" i="9"/>
  <c r="J969" i="9" s="1"/>
  <c r="U717" i="9"/>
  <c r="U969" i="9" s="1"/>
  <c r="I717" i="9"/>
  <c r="I969" i="9" s="1"/>
  <c r="T717" i="9"/>
  <c r="T969" i="9" s="1"/>
  <c r="E717" i="9"/>
  <c r="E969" i="9" s="1"/>
  <c r="S717" i="9"/>
  <c r="S969" i="9" s="1"/>
  <c r="Q717" i="9"/>
  <c r="Q969" i="9" s="1"/>
  <c r="R717" i="9"/>
  <c r="R969" i="9" s="1"/>
  <c r="P717" i="9"/>
  <c r="P969" i="9" s="1"/>
  <c r="M717" i="9"/>
  <c r="M969" i="9" s="1"/>
  <c r="X442" i="9"/>
  <c r="L442" i="9"/>
  <c r="W442" i="9"/>
  <c r="K442" i="9"/>
  <c r="V442" i="9"/>
  <c r="J442" i="9"/>
  <c r="U442" i="9"/>
  <c r="I442" i="9"/>
  <c r="T442" i="9"/>
  <c r="E442" i="9"/>
  <c r="S442" i="9"/>
  <c r="R442" i="9"/>
  <c r="Q442" i="9"/>
  <c r="P442" i="9"/>
  <c r="O442" i="9"/>
  <c r="N442" i="9"/>
  <c r="M442" i="9"/>
  <c r="S721" i="9"/>
  <c r="S973" i="9" s="1"/>
  <c r="R721" i="9"/>
  <c r="R973" i="9" s="1"/>
  <c r="Q721" i="9"/>
  <c r="Q973" i="9" s="1"/>
  <c r="P721" i="9"/>
  <c r="P973" i="9" s="1"/>
  <c r="O721" i="9"/>
  <c r="O973" i="9" s="1"/>
  <c r="N721" i="9"/>
  <c r="N973" i="9" s="1"/>
  <c r="M721" i="9"/>
  <c r="M973" i="9" s="1"/>
  <c r="X721" i="9"/>
  <c r="X973" i="9" s="1"/>
  <c r="L721" i="9"/>
  <c r="L973" i="9" s="1"/>
  <c r="W721" i="9"/>
  <c r="W973" i="9" s="1"/>
  <c r="K721" i="9"/>
  <c r="K973" i="9" s="1"/>
  <c r="V721" i="9"/>
  <c r="V973" i="9" s="1"/>
  <c r="J721" i="9"/>
  <c r="J973" i="9" s="1"/>
  <c r="U721" i="9"/>
  <c r="U973" i="9" s="1"/>
  <c r="I721" i="9"/>
  <c r="I973" i="9" s="1"/>
  <c r="T721" i="9"/>
  <c r="T973" i="9" s="1"/>
  <c r="E721" i="9"/>
  <c r="E973" i="9" s="1"/>
  <c r="P446" i="9"/>
  <c r="O446" i="9"/>
  <c r="N446" i="9"/>
  <c r="M446" i="9"/>
  <c r="X446" i="9"/>
  <c r="L446" i="9"/>
  <c r="W446" i="9"/>
  <c r="K446" i="9"/>
  <c r="V446" i="9"/>
  <c r="J446" i="9"/>
  <c r="U446" i="9"/>
  <c r="I446" i="9"/>
  <c r="T446" i="9"/>
  <c r="E446" i="9"/>
  <c r="S446" i="9"/>
  <c r="R446" i="9"/>
  <c r="Q446" i="9"/>
  <c r="W725" i="9"/>
  <c r="W977" i="9" s="1"/>
  <c r="K725" i="9"/>
  <c r="K977" i="9" s="1"/>
  <c r="V725" i="9"/>
  <c r="V977" i="9" s="1"/>
  <c r="J725" i="9"/>
  <c r="J977" i="9" s="1"/>
  <c r="U725" i="9"/>
  <c r="U977" i="9" s="1"/>
  <c r="I725" i="9"/>
  <c r="I977" i="9" s="1"/>
  <c r="T725" i="9"/>
  <c r="T977" i="9" s="1"/>
  <c r="E725" i="9"/>
  <c r="E977" i="9" s="1"/>
  <c r="S725" i="9"/>
  <c r="S977" i="9" s="1"/>
  <c r="R725" i="9"/>
  <c r="R977" i="9" s="1"/>
  <c r="Q725" i="9"/>
  <c r="Q977" i="9" s="1"/>
  <c r="P725" i="9"/>
  <c r="P977" i="9" s="1"/>
  <c r="O725" i="9"/>
  <c r="O977" i="9" s="1"/>
  <c r="N725" i="9"/>
  <c r="N977" i="9" s="1"/>
  <c r="M725" i="9"/>
  <c r="M977" i="9" s="1"/>
  <c r="X725" i="9"/>
  <c r="X977" i="9" s="1"/>
  <c r="L725" i="9"/>
  <c r="L977" i="9" s="1"/>
  <c r="T450" i="9"/>
  <c r="E450" i="9"/>
  <c r="S450" i="9"/>
  <c r="R450" i="9"/>
  <c r="Q450" i="9"/>
  <c r="P450" i="9"/>
  <c r="O450" i="9"/>
  <c r="N450" i="9"/>
  <c r="M450" i="9"/>
  <c r="X450" i="9"/>
  <c r="L450" i="9"/>
  <c r="W450" i="9"/>
  <c r="K450" i="9"/>
  <c r="V450" i="9"/>
  <c r="J450" i="9"/>
  <c r="U450" i="9"/>
  <c r="I450" i="9"/>
  <c r="O729" i="9"/>
  <c r="O981" i="9" s="1"/>
  <c r="N729" i="9"/>
  <c r="N981" i="9" s="1"/>
  <c r="X729" i="9"/>
  <c r="X981" i="9" s="1"/>
  <c r="W729" i="9"/>
  <c r="W981" i="9" s="1"/>
  <c r="K729" i="9"/>
  <c r="K981" i="9" s="1"/>
  <c r="V729" i="9"/>
  <c r="V981" i="9" s="1"/>
  <c r="J729" i="9"/>
  <c r="J981" i="9" s="1"/>
  <c r="U729" i="9"/>
  <c r="U981" i="9" s="1"/>
  <c r="I729" i="9"/>
  <c r="I981" i="9" s="1"/>
  <c r="T729" i="9"/>
  <c r="T981" i="9" s="1"/>
  <c r="E729" i="9"/>
  <c r="E981" i="9" s="1"/>
  <c r="S729" i="9"/>
  <c r="S981" i="9" s="1"/>
  <c r="R729" i="9"/>
  <c r="R981" i="9" s="1"/>
  <c r="Q729" i="9"/>
  <c r="Q981" i="9" s="1"/>
  <c r="P729" i="9"/>
  <c r="P981" i="9" s="1"/>
  <c r="X454" i="9"/>
  <c r="L454" i="9"/>
  <c r="W454" i="9"/>
  <c r="K454" i="9"/>
  <c r="V454" i="9"/>
  <c r="J454" i="9"/>
  <c r="U454" i="9"/>
  <c r="I454" i="9"/>
  <c r="T454" i="9"/>
  <c r="E454" i="9"/>
  <c r="S454" i="9"/>
  <c r="R454" i="9"/>
  <c r="Q454" i="9"/>
  <c r="P454" i="9"/>
  <c r="O454" i="9"/>
  <c r="N454" i="9"/>
  <c r="M454" i="9"/>
  <c r="S733" i="9"/>
  <c r="S985" i="9" s="1"/>
  <c r="R733" i="9"/>
  <c r="R985" i="9" s="1"/>
  <c r="Q733" i="9"/>
  <c r="Q985" i="9" s="1"/>
  <c r="P733" i="9"/>
  <c r="P985" i="9" s="1"/>
  <c r="O733" i="9"/>
  <c r="O985" i="9" s="1"/>
  <c r="N733" i="9"/>
  <c r="N985" i="9" s="1"/>
  <c r="M733" i="9"/>
  <c r="M985" i="9" s="1"/>
  <c r="X733" i="9"/>
  <c r="X985" i="9" s="1"/>
  <c r="L733" i="9"/>
  <c r="L985" i="9" s="1"/>
  <c r="W733" i="9"/>
  <c r="W985" i="9" s="1"/>
  <c r="K733" i="9"/>
  <c r="K985" i="9" s="1"/>
  <c r="V733" i="9"/>
  <c r="V985" i="9" s="1"/>
  <c r="J733" i="9"/>
  <c r="J985" i="9" s="1"/>
  <c r="U733" i="9"/>
  <c r="U985" i="9" s="1"/>
  <c r="I733" i="9"/>
  <c r="I985" i="9" s="1"/>
  <c r="S458" i="9"/>
  <c r="T733" i="9"/>
  <c r="T985" i="9" s="1"/>
  <c r="E733" i="9"/>
  <c r="E985" i="9" s="1"/>
  <c r="O458" i="9"/>
  <c r="N458" i="9"/>
  <c r="U458" i="9"/>
  <c r="I458" i="9"/>
  <c r="X458" i="9"/>
  <c r="W458" i="9"/>
  <c r="V458" i="9"/>
  <c r="T458" i="9"/>
  <c r="R458" i="9"/>
  <c r="Q458" i="9"/>
  <c r="P458" i="9"/>
  <c r="M458" i="9"/>
  <c r="L458" i="9"/>
  <c r="K458" i="9"/>
  <c r="J458" i="9"/>
  <c r="E458" i="9"/>
  <c r="W737" i="9"/>
  <c r="W989" i="9" s="1"/>
  <c r="K737" i="9"/>
  <c r="K989" i="9" s="1"/>
  <c r="V737" i="9"/>
  <c r="V989" i="9" s="1"/>
  <c r="J737" i="9"/>
  <c r="J989" i="9" s="1"/>
  <c r="U737" i="9"/>
  <c r="U989" i="9" s="1"/>
  <c r="I737" i="9"/>
  <c r="I989" i="9" s="1"/>
  <c r="T737" i="9"/>
  <c r="T989" i="9" s="1"/>
  <c r="E737" i="9"/>
  <c r="E989" i="9" s="1"/>
  <c r="S737" i="9"/>
  <c r="S989" i="9" s="1"/>
  <c r="R737" i="9"/>
  <c r="R989" i="9" s="1"/>
  <c r="Q737" i="9"/>
  <c r="Q989" i="9" s="1"/>
  <c r="P737" i="9"/>
  <c r="P989" i="9" s="1"/>
  <c r="O737" i="9"/>
  <c r="O989" i="9" s="1"/>
  <c r="N737" i="9"/>
  <c r="N989" i="9" s="1"/>
  <c r="M737" i="9"/>
  <c r="M989" i="9" s="1"/>
  <c r="W462" i="9"/>
  <c r="K462" i="9"/>
  <c r="S462" i="9"/>
  <c r="R462" i="9"/>
  <c r="X737" i="9"/>
  <c r="X989" i="9" s="1"/>
  <c r="L737" i="9"/>
  <c r="L989" i="9" s="1"/>
  <c r="M462" i="9"/>
  <c r="J462" i="9"/>
  <c r="I462" i="9"/>
  <c r="E462" i="9"/>
  <c r="X462" i="9"/>
  <c r="V462" i="9"/>
  <c r="U462" i="9"/>
  <c r="T462" i="9"/>
  <c r="Q462" i="9"/>
  <c r="P462" i="9"/>
  <c r="O462" i="9"/>
  <c r="N462" i="9"/>
  <c r="L462" i="9"/>
  <c r="O741" i="9"/>
  <c r="O993" i="9" s="1"/>
  <c r="N741" i="9"/>
  <c r="N993" i="9" s="1"/>
  <c r="M741" i="9"/>
  <c r="M993" i="9" s="1"/>
  <c r="X741" i="9"/>
  <c r="X993" i="9" s="1"/>
  <c r="L741" i="9"/>
  <c r="L993" i="9" s="1"/>
  <c r="W741" i="9"/>
  <c r="W993" i="9" s="1"/>
  <c r="K741" i="9"/>
  <c r="K993" i="9" s="1"/>
  <c r="V741" i="9"/>
  <c r="V993" i="9" s="1"/>
  <c r="J741" i="9"/>
  <c r="J993" i="9" s="1"/>
  <c r="U741" i="9"/>
  <c r="U993" i="9" s="1"/>
  <c r="I741" i="9"/>
  <c r="I993" i="9" s="1"/>
  <c r="T741" i="9"/>
  <c r="T993" i="9" s="1"/>
  <c r="E741" i="9"/>
  <c r="E993" i="9" s="1"/>
  <c r="S741" i="9"/>
  <c r="S993" i="9" s="1"/>
  <c r="R741" i="9"/>
  <c r="R993" i="9" s="1"/>
  <c r="Q741" i="9"/>
  <c r="Q993" i="9" s="1"/>
  <c r="O466" i="9"/>
  <c r="P741" i="9"/>
  <c r="P993" i="9" s="1"/>
  <c r="W466" i="9"/>
  <c r="K466" i="9"/>
  <c r="V466" i="9"/>
  <c r="J466" i="9"/>
  <c r="Q466" i="9"/>
  <c r="N466" i="9"/>
  <c r="M466" i="9"/>
  <c r="L466" i="9"/>
  <c r="I466" i="9"/>
  <c r="E466" i="9"/>
  <c r="X466" i="9"/>
  <c r="U466" i="9"/>
  <c r="T466" i="9"/>
  <c r="S466" i="9"/>
  <c r="R466" i="9"/>
  <c r="P466" i="9"/>
  <c r="S745" i="9"/>
  <c r="S997" i="9" s="1"/>
  <c r="R745" i="9"/>
  <c r="R997" i="9" s="1"/>
  <c r="Q745" i="9"/>
  <c r="Q997" i="9" s="1"/>
  <c r="P745" i="9"/>
  <c r="P997" i="9" s="1"/>
  <c r="O745" i="9"/>
  <c r="O997" i="9" s="1"/>
  <c r="N745" i="9"/>
  <c r="N997" i="9" s="1"/>
  <c r="M745" i="9"/>
  <c r="M997" i="9" s="1"/>
  <c r="X745" i="9"/>
  <c r="X997" i="9" s="1"/>
  <c r="L745" i="9"/>
  <c r="L997" i="9" s="1"/>
  <c r="W745" i="9"/>
  <c r="W997" i="9" s="1"/>
  <c r="K745" i="9"/>
  <c r="K997" i="9" s="1"/>
  <c r="V745" i="9"/>
  <c r="V997" i="9" s="1"/>
  <c r="J745" i="9"/>
  <c r="J997" i="9" s="1"/>
  <c r="U745" i="9"/>
  <c r="U997" i="9" s="1"/>
  <c r="I745" i="9"/>
  <c r="I997" i="9" s="1"/>
  <c r="S470" i="9"/>
  <c r="O470" i="9"/>
  <c r="N470" i="9"/>
  <c r="T745" i="9"/>
  <c r="T997" i="9" s="1"/>
  <c r="U470" i="9"/>
  <c r="I470" i="9"/>
  <c r="R470" i="9"/>
  <c r="E745" i="9"/>
  <c r="E997" i="9" s="1"/>
  <c r="Q470" i="9"/>
  <c r="P470" i="9"/>
  <c r="M470" i="9"/>
  <c r="L470" i="9"/>
  <c r="K470" i="9"/>
  <c r="J470" i="9"/>
  <c r="E470" i="9"/>
  <c r="X470" i="9"/>
  <c r="W470" i="9"/>
  <c r="V470" i="9"/>
  <c r="T470" i="9"/>
  <c r="W749" i="9"/>
  <c r="W1001" i="9" s="1"/>
  <c r="K749" i="9"/>
  <c r="K1001" i="9" s="1"/>
  <c r="V749" i="9"/>
  <c r="V1001" i="9" s="1"/>
  <c r="J749" i="9"/>
  <c r="J1001" i="9" s="1"/>
  <c r="U749" i="9"/>
  <c r="U1001" i="9" s="1"/>
  <c r="I749" i="9"/>
  <c r="I1001" i="9" s="1"/>
  <c r="E749" i="9"/>
  <c r="E1001" i="9" s="1"/>
  <c r="R749" i="9"/>
  <c r="R1001" i="9" s="1"/>
  <c r="Q749" i="9"/>
  <c r="Q1001" i="9" s="1"/>
  <c r="N749" i="9"/>
  <c r="N1001" i="9" s="1"/>
  <c r="M749" i="9"/>
  <c r="M1001" i="9" s="1"/>
  <c r="W474" i="9"/>
  <c r="K474" i="9"/>
  <c r="X749" i="9"/>
  <c r="X1001" i="9" s="1"/>
  <c r="S474" i="9"/>
  <c r="L749" i="9"/>
  <c r="L1001" i="9" s="1"/>
  <c r="R474" i="9"/>
  <c r="O474" i="9"/>
  <c r="M474" i="9"/>
  <c r="I474" i="9"/>
  <c r="E474" i="9"/>
  <c r="X474" i="9"/>
  <c r="V474" i="9"/>
  <c r="U474" i="9"/>
  <c r="T474" i="9"/>
  <c r="Q474" i="9"/>
  <c r="P474" i="9"/>
  <c r="N474" i="9"/>
  <c r="L474" i="9"/>
  <c r="J474" i="9"/>
  <c r="O753" i="9"/>
  <c r="O1005" i="9" s="1"/>
  <c r="X753" i="9"/>
  <c r="X1005" i="9" s="1"/>
  <c r="W753" i="9"/>
  <c r="W1005" i="9" s="1"/>
  <c r="K753" i="9"/>
  <c r="K1005" i="9" s="1"/>
  <c r="V753" i="9"/>
  <c r="V1005" i="9" s="1"/>
  <c r="J753" i="9"/>
  <c r="J1005" i="9" s="1"/>
  <c r="U753" i="9"/>
  <c r="U1005" i="9" s="1"/>
  <c r="I753" i="9"/>
  <c r="I1005" i="9" s="1"/>
  <c r="E753" i="9"/>
  <c r="E1005" i="9" s="1"/>
  <c r="S753" i="9"/>
  <c r="S1005" i="9" s="1"/>
  <c r="R753" i="9"/>
  <c r="R1005" i="9" s="1"/>
  <c r="Q753" i="9"/>
  <c r="Q1005" i="9" s="1"/>
  <c r="O478" i="9"/>
  <c r="W478" i="9"/>
  <c r="K478" i="9"/>
  <c r="V478" i="9"/>
  <c r="J478" i="9"/>
  <c r="S478" i="9"/>
  <c r="Q478" i="9"/>
  <c r="P753" i="9"/>
  <c r="P1005" i="9" s="1"/>
  <c r="X478" i="9"/>
  <c r="U478" i="9"/>
  <c r="T478" i="9"/>
  <c r="R478" i="9"/>
  <c r="P478" i="9"/>
  <c r="N478" i="9"/>
  <c r="M478" i="9"/>
  <c r="L478" i="9"/>
  <c r="I478" i="9"/>
  <c r="E478" i="9"/>
  <c r="S757" i="9"/>
  <c r="S1009" i="9" s="1"/>
  <c r="R757" i="9"/>
  <c r="R1009" i="9" s="1"/>
  <c r="Q757" i="9"/>
  <c r="Q1009" i="9" s="1"/>
  <c r="P757" i="9"/>
  <c r="P1009" i="9" s="1"/>
  <c r="O757" i="9"/>
  <c r="O1009" i="9" s="1"/>
  <c r="N757" i="9"/>
  <c r="N1009" i="9" s="1"/>
  <c r="M757" i="9"/>
  <c r="M1009" i="9" s="1"/>
  <c r="X757" i="9"/>
  <c r="X1009" i="9" s="1"/>
  <c r="L757" i="9"/>
  <c r="L1009" i="9" s="1"/>
  <c r="W757" i="9"/>
  <c r="W1009" i="9" s="1"/>
  <c r="K757" i="9"/>
  <c r="K1009" i="9" s="1"/>
  <c r="V757" i="9"/>
  <c r="V1009" i="9" s="1"/>
  <c r="J757" i="9"/>
  <c r="J1009" i="9" s="1"/>
  <c r="U757" i="9"/>
  <c r="U1009" i="9" s="1"/>
  <c r="I757" i="9"/>
  <c r="I1009" i="9" s="1"/>
  <c r="S482" i="9"/>
  <c r="O482" i="9"/>
  <c r="T757" i="9"/>
  <c r="T1009" i="9" s="1"/>
  <c r="N482" i="9"/>
  <c r="E757" i="9"/>
  <c r="E1009" i="9" s="1"/>
  <c r="W482" i="9"/>
  <c r="K482" i="9"/>
  <c r="U482" i="9"/>
  <c r="I482" i="9"/>
  <c r="Q482" i="9"/>
  <c r="P482" i="9"/>
  <c r="M482" i="9"/>
  <c r="L482" i="9"/>
  <c r="J482" i="9"/>
  <c r="E482" i="9"/>
  <c r="X482" i="9"/>
  <c r="V482" i="9"/>
  <c r="T482" i="9"/>
  <c r="R482" i="9"/>
  <c r="W761" i="9"/>
  <c r="W1013" i="9" s="1"/>
  <c r="K761" i="9"/>
  <c r="K1013" i="9" s="1"/>
  <c r="V761" i="9"/>
  <c r="V1013" i="9" s="1"/>
  <c r="J761" i="9"/>
  <c r="J1013" i="9" s="1"/>
  <c r="U761" i="9"/>
  <c r="U1013" i="9" s="1"/>
  <c r="I761" i="9"/>
  <c r="I1013" i="9" s="1"/>
  <c r="T761" i="9"/>
  <c r="T1013" i="9" s="1"/>
  <c r="E761" i="9"/>
  <c r="E1013" i="9" s="1"/>
  <c r="S761" i="9"/>
  <c r="S1013" i="9" s="1"/>
  <c r="R761" i="9"/>
  <c r="R1013" i="9" s="1"/>
  <c r="Q761" i="9"/>
  <c r="Q1013" i="9" s="1"/>
  <c r="P761" i="9"/>
  <c r="P1013" i="9" s="1"/>
  <c r="O761" i="9"/>
  <c r="O1013" i="9" s="1"/>
  <c r="N761" i="9"/>
  <c r="N1013" i="9" s="1"/>
  <c r="M761" i="9"/>
  <c r="M1013" i="9" s="1"/>
  <c r="L761" i="9"/>
  <c r="L1013" i="9" s="1"/>
  <c r="W486" i="9"/>
  <c r="K486" i="9"/>
  <c r="S486" i="9"/>
  <c r="R486" i="9"/>
  <c r="O486" i="9"/>
  <c r="M486" i="9"/>
  <c r="J486" i="9"/>
  <c r="I486" i="9"/>
  <c r="E486" i="9"/>
  <c r="X486" i="9"/>
  <c r="V486" i="9"/>
  <c r="U486" i="9"/>
  <c r="T486" i="9"/>
  <c r="Q486" i="9"/>
  <c r="P486" i="9"/>
  <c r="N486" i="9"/>
  <c r="X761" i="9"/>
  <c r="X1013" i="9" s="1"/>
  <c r="L486" i="9"/>
  <c r="O765" i="9"/>
  <c r="O1017" i="9" s="1"/>
  <c r="N765" i="9"/>
  <c r="N1017" i="9" s="1"/>
  <c r="M765" i="9"/>
  <c r="M1017" i="9" s="1"/>
  <c r="X765" i="9"/>
  <c r="X1017" i="9" s="1"/>
  <c r="L765" i="9"/>
  <c r="L1017" i="9" s="1"/>
  <c r="W765" i="9"/>
  <c r="W1017" i="9" s="1"/>
  <c r="K765" i="9"/>
  <c r="K1017" i="9" s="1"/>
  <c r="V765" i="9"/>
  <c r="V1017" i="9" s="1"/>
  <c r="J765" i="9"/>
  <c r="J1017" i="9" s="1"/>
  <c r="U765" i="9"/>
  <c r="U1017" i="9" s="1"/>
  <c r="I765" i="9"/>
  <c r="I1017" i="9" s="1"/>
  <c r="T765" i="9"/>
  <c r="T1017" i="9" s="1"/>
  <c r="E765" i="9"/>
  <c r="E1017" i="9" s="1"/>
  <c r="S765" i="9"/>
  <c r="S1017" i="9" s="1"/>
  <c r="R765" i="9"/>
  <c r="R1017" i="9" s="1"/>
  <c r="Q765" i="9"/>
  <c r="Q1017" i="9" s="1"/>
  <c r="O490" i="9"/>
  <c r="W490" i="9"/>
  <c r="K490" i="9"/>
  <c r="V490" i="9"/>
  <c r="J490" i="9"/>
  <c r="P765" i="9"/>
  <c r="P1017" i="9" s="1"/>
  <c r="S490" i="9"/>
  <c r="Q490" i="9"/>
  <c r="X490" i="9"/>
  <c r="U490" i="9"/>
  <c r="T490" i="9"/>
  <c r="R490" i="9"/>
  <c r="P490" i="9"/>
  <c r="N490" i="9"/>
  <c r="M490" i="9"/>
  <c r="L490" i="9"/>
  <c r="I490" i="9"/>
  <c r="E490" i="9"/>
  <c r="S769" i="9"/>
  <c r="S1021" i="9" s="1"/>
  <c r="R769" i="9"/>
  <c r="R1021" i="9" s="1"/>
  <c r="Q769" i="9"/>
  <c r="Q1021" i="9" s="1"/>
  <c r="P769" i="9"/>
  <c r="P1021" i="9" s="1"/>
  <c r="O769" i="9"/>
  <c r="O1021" i="9" s="1"/>
  <c r="N769" i="9"/>
  <c r="N1021" i="9" s="1"/>
  <c r="M769" i="9"/>
  <c r="M1021" i="9" s="1"/>
  <c r="X769" i="9"/>
  <c r="X1021" i="9" s="1"/>
  <c r="L769" i="9"/>
  <c r="L1021" i="9" s="1"/>
  <c r="W769" i="9"/>
  <c r="W1021" i="9" s="1"/>
  <c r="K769" i="9"/>
  <c r="K1021" i="9" s="1"/>
  <c r="V769" i="9"/>
  <c r="V1021" i="9" s="1"/>
  <c r="J769" i="9"/>
  <c r="J1021" i="9" s="1"/>
  <c r="U769" i="9"/>
  <c r="U1021" i="9" s="1"/>
  <c r="I769" i="9"/>
  <c r="I1021" i="9" s="1"/>
  <c r="T769" i="9"/>
  <c r="T1021" i="9" s="1"/>
  <c r="S494" i="9"/>
  <c r="E769" i="9"/>
  <c r="E1021" i="9" s="1"/>
  <c r="O494" i="9"/>
  <c r="N494" i="9"/>
  <c r="W494" i="9"/>
  <c r="K494" i="9"/>
  <c r="U494" i="9"/>
  <c r="I494" i="9"/>
  <c r="R494" i="9"/>
  <c r="Q494" i="9"/>
  <c r="P494" i="9"/>
  <c r="M494" i="9"/>
  <c r="L494" i="9"/>
  <c r="J494" i="9"/>
  <c r="E494" i="9"/>
  <c r="X494" i="9"/>
  <c r="V494" i="9"/>
  <c r="T494" i="9"/>
  <c r="W773" i="9"/>
  <c r="W1025" i="9" s="1"/>
  <c r="K773" i="9"/>
  <c r="K1025" i="9" s="1"/>
  <c r="V773" i="9"/>
  <c r="V1025" i="9" s="1"/>
  <c r="J773" i="9"/>
  <c r="J1025" i="9" s="1"/>
  <c r="U773" i="9"/>
  <c r="U1025" i="9" s="1"/>
  <c r="I773" i="9"/>
  <c r="I1025" i="9" s="1"/>
  <c r="T773" i="9"/>
  <c r="T1025" i="9" s="1"/>
  <c r="E773" i="9"/>
  <c r="E1025" i="9" s="1"/>
  <c r="S773" i="9"/>
  <c r="S1025" i="9" s="1"/>
  <c r="R773" i="9"/>
  <c r="R1025" i="9" s="1"/>
  <c r="Q773" i="9"/>
  <c r="Q1025" i="9" s="1"/>
  <c r="P773" i="9"/>
  <c r="P1025" i="9" s="1"/>
  <c r="O773" i="9"/>
  <c r="O1025" i="9" s="1"/>
  <c r="N773" i="9"/>
  <c r="N1025" i="9" s="1"/>
  <c r="M773" i="9"/>
  <c r="M1025" i="9" s="1"/>
  <c r="W498" i="9"/>
  <c r="K498" i="9"/>
  <c r="S498" i="9"/>
  <c r="R498" i="9"/>
  <c r="X773" i="9"/>
  <c r="X1025" i="9" s="1"/>
  <c r="L773" i="9"/>
  <c r="L1025" i="9" s="1"/>
  <c r="O498" i="9"/>
  <c r="M498" i="9"/>
  <c r="L498" i="9"/>
  <c r="J498" i="9"/>
  <c r="I498" i="9"/>
  <c r="E498" i="9"/>
  <c r="X498" i="9"/>
  <c r="V498" i="9"/>
  <c r="U498" i="9"/>
  <c r="T498" i="9"/>
  <c r="Q498" i="9"/>
  <c r="P498" i="9"/>
  <c r="N498" i="9"/>
  <c r="O777" i="9"/>
  <c r="O1029" i="9" s="1"/>
  <c r="N777" i="9"/>
  <c r="N1029" i="9" s="1"/>
  <c r="M777" i="9"/>
  <c r="M1029" i="9" s="1"/>
  <c r="X777" i="9"/>
  <c r="X1029" i="9" s="1"/>
  <c r="L777" i="9"/>
  <c r="L1029" i="9" s="1"/>
  <c r="W777" i="9"/>
  <c r="W1029" i="9" s="1"/>
  <c r="K777" i="9"/>
  <c r="K1029" i="9" s="1"/>
  <c r="V777" i="9"/>
  <c r="V1029" i="9" s="1"/>
  <c r="J777" i="9"/>
  <c r="J1029" i="9" s="1"/>
  <c r="U777" i="9"/>
  <c r="U1029" i="9" s="1"/>
  <c r="I777" i="9"/>
  <c r="I1029" i="9" s="1"/>
  <c r="T777" i="9"/>
  <c r="T1029" i="9" s="1"/>
  <c r="E777" i="9"/>
  <c r="E1029" i="9" s="1"/>
  <c r="S777" i="9"/>
  <c r="S1029" i="9" s="1"/>
  <c r="R777" i="9"/>
  <c r="R1029" i="9" s="1"/>
  <c r="Q777" i="9"/>
  <c r="Q1029" i="9" s="1"/>
  <c r="O502" i="9"/>
  <c r="P777" i="9"/>
  <c r="P1029" i="9" s="1"/>
  <c r="W502" i="9"/>
  <c r="K502" i="9"/>
  <c r="V502" i="9"/>
  <c r="J502" i="9"/>
  <c r="S502" i="9"/>
  <c r="Q502" i="9"/>
  <c r="X502" i="9"/>
  <c r="U502" i="9"/>
  <c r="T502" i="9"/>
  <c r="R502" i="9"/>
  <c r="P502" i="9"/>
  <c r="N502" i="9"/>
  <c r="M502" i="9"/>
  <c r="L502" i="9"/>
  <c r="I502" i="9"/>
  <c r="E502" i="9"/>
  <c r="I257" i="9"/>
  <c r="U257" i="9"/>
  <c r="U627" i="9" s="1"/>
  <c r="U879" i="9" s="1"/>
  <c r="K259" i="9"/>
  <c r="W259" i="9"/>
  <c r="M261" i="9"/>
  <c r="J263" i="9"/>
  <c r="K265" i="9"/>
  <c r="M267" i="9"/>
  <c r="O269" i="9"/>
  <c r="Q271" i="9"/>
  <c r="S273" i="9"/>
  <c r="U275" i="9"/>
  <c r="W277" i="9"/>
  <c r="T287" i="9"/>
  <c r="T760" i="9" s="1"/>
  <c r="T1012" i="9" s="1"/>
  <c r="N293" i="9"/>
  <c r="N568" i="9" s="1"/>
  <c r="N820" i="9" s="1"/>
  <c r="T299" i="9"/>
  <c r="J325" i="9"/>
  <c r="N329" i="9"/>
  <c r="N693" i="9" s="1"/>
  <c r="N945" i="9" s="1"/>
  <c r="R333" i="9"/>
  <c r="V337" i="9"/>
  <c r="I342" i="9"/>
  <c r="M346" i="9"/>
  <c r="Q350" i="9"/>
  <c r="U354" i="9"/>
  <c r="E359" i="9"/>
  <c r="L363" i="9"/>
  <c r="L762" i="9" s="1"/>
  <c r="L1014" i="9" s="1"/>
  <c r="P367" i="9"/>
  <c r="T371" i="9"/>
  <c r="K380" i="9"/>
  <c r="O384" i="9"/>
  <c r="S388" i="9"/>
  <c r="W392" i="9"/>
  <c r="J397" i="9"/>
  <c r="N401" i="9"/>
  <c r="R405" i="9"/>
  <c r="V409" i="9"/>
  <c r="M418" i="9"/>
  <c r="M762" i="9" s="1"/>
  <c r="M1014" i="9" s="1"/>
  <c r="U426" i="9"/>
  <c r="L435" i="9"/>
  <c r="J257" i="9"/>
  <c r="V257" i="9"/>
  <c r="V627" i="9" s="1"/>
  <c r="V879" i="9" s="1"/>
  <c r="L259" i="9"/>
  <c r="X259" i="9"/>
  <c r="N261" i="9"/>
  <c r="N567" i="9" s="1"/>
  <c r="N819" i="9" s="1"/>
  <c r="L263" i="9"/>
  <c r="L595" i="9" s="1"/>
  <c r="L847" i="9" s="1"/>
  <c r="N265" i="9"/>
  <c r="N755" i="9" s="1"/>
  <c r="N1007" i="9" s="1"/>
  <c r="P267" i="9"/>
  <c r="R269" i="9"/>
  <c r="T271" i="9"/>
  <c r="T613" i="9" s="1"/>
  <c r="T865" i="9" s="1"/>
  <c r="V273" i="9"/>
  <c r="U287" i="9"/>
  <c r="O293" i="9"/>
  <c r="K325" i="9"/>
  <c r="O329" i="9"/>
  <c r="S333" i="9"/>
  <c r="W337" i="9"/>
  <c r="J342" i="9"/>
  <c r="N346" i="9"/>
  <c r="R350" i="9"/>
  <c r="V354" i="9"/>
  <c r="I359" i="9"/>
  <c r="M363" i="9"/>
  <c r="M764" i="9" s="1"/>
  <c r="M1016" i="9" s="1"/>
  <c r="E376" i="9"/>
  <c r="L380" i="9"/>
  <c r="P384" i="9"/>
  <c r="T388" i="9"/>
  <c r="X392" i="9"/>
  <c r="K397" i="9"/>
  <c r="O401" i="9"/>
  <c r="S405" i="9"/>
  <c r="Q410" i="9"/>
  <c r="E419" i="9"/>
  <c r="K257" i="9"/>
  <c r="W257" i="9"/>
  <c r="W627" i="9" s="1"/>
  <c r="W879" i="9" s="1"/>
  <c r="O261" i="9"/>
  <c r="O265" i="9"/>
  <c r="S269" i="9"/>
  <c r="W273" i="9"/>
  <c r="J285" i="9"/>
  <c r="R293" i="9"/>
  <c r="J313" i="9"/>
  <c r="N317" i="9"/>
  <c r="R321" i="9"/>
  <c r="V325" i="9"/>
  <c r="I330" i="9"/>
  <c r="M334" i="9"/>
  <c r="Q338" i="9"/>
  <c r="U342" i="9"/>
  <c r="K368" i="9"/>
  <c r="O372" i="9"/>
  <c r="S376" i="9"/>
  <c r="W380" i="9"/>
  <c r="J385" i="9"/>
  <c r="N389" i="9"/>
  <c r="R393" i="9"/>
  <c r="V397" i="9"/>
  <c r="I402" i="9"/>
  <c r="M406" i="9"/>
  <c r="K428" i="9"/>
  <c r="S436" i="9"/>
  <c r="V534" i="9"/>
  <c r="V786" i="9" s="1"/>
  <c r="J534" i="9"/>
  <c r="J786" i="9" s="1"/>
  <c r="U534" i="9"/>
  <c r="U786" i="9" s="1"/>
  <c r="I534" i="9"/>
  <c r="I786" i="9" s="1"/>
  <c r="T534" i="9"/>
  <c r="T786" i="9" s="1"/>
  <c r="E534" i="9"/>
  <c r="E786" i="9" s="1"/>
  <c r="S534" i="9"/>
  <c r="S786" i="9" s="1"/>
  <c r="R534" i="9"/>
  <c r="R786" i="9" s="1"/>
  <c r="Q534" i="9"/>
  <c r="Q786" i="9" s="1"/>
  <c r="P534" i="9"/>
  <c r="P786" i="9" s="1"/>
  <c r="O534" i="9"/>
  <c r="O786" i="9" s="1"/>
  <c r="N534" i="9"/>
  <c r="N786" i="9" s="1"/>
  <c r="M534" i="9"/>
  <c r="M786" i="9" s="1"/>
  <c r="X534" i="9"/>
  <c r="X786" i="9" s="1"/>
  <c r="L534" i="9"/>
  <c r="L786" i="9" s="1"/>
  <c r="W534" i="9"/>
  <c r="W786" i="9" s="1"/>
  <c r="K534" i="9"/>
  <c r="K786" i="9" s="1"/>
  <c r="N538" i="9"/>
  <c r="N790" i="9" s="1"/>
  <c r="M538" i="9"/>
  <c r="M790" i="9" s="1"/>
  <c r="X538" i="9"/>
  <c r="X790" i="9" s="1"/>
  <c r="L538" i="9"/>
  <c r="L790" i="9" s="1"/>
  <c r="W538" i="9"/>
  <c r="W790" i="9" s="1"/>
  <c r="K538" i="9"/>
  <c r="K790" i="9" s="1"/>
  <c r="V538" i="9"/>
  <c r="V790" i="9" s="1"/>
  <c r="J538" i="9"/>
  <c r="J790" i="9" s="1"/>
  <c r="U538" i="9"/>
  <c r="U790" i="9" s="1"/>
  <c r="I538" i="9"/>
  <c r="I790" i="9" s="1"/>
  <c r="T538" i="9"/>
  <c r="T790" i="9" s="1"/>
  <c r="E538" i="9"/>
  <c r="E790" i="9" s="1"/>
  <c r="S538" i="9"/>
  <c r="S790" i="9" s="1"/>
  <c r="R538" i="9"/>
  <c r="R790" i="9" s="1"/>
  <c r="Q538" i="9"/>
  <c r="Q790" i="9" s="1"/>
  <c r="P538" i="9"/>
  <c r="P790" i="9" s="1"/>
  <c r="S263" i="9"/>
  <c r="S619" i="9" s="1"/>
  <c r="S871" i="9" s="1"/>
  <c r="R263" i="9"/>
  <c r="Q263" i="9"/>
  <c r="P263" i="9"/>
  <c r="O263" i="9"/>
  <c r="O619" i="9" s="1"/>
  <c r="O871" i="9" s="1"/>
  <c r="N263" i="9"/>
  <c r="N548" i="9" s="1"/>
  <c r="N800" i="9" s="1"/>
  <c r="W263" i="9"/>
  <c r="K263" i="9"/>
  <c r="V263" i="9"/>
  <c r="O538" i="9"/>
  <c r="O790" i="9" s="1"/>
  <c r="R542" i="9"/>
  <c r="R794" i="9" s="1"/>
  <c r="Q542" i="9"/>
  <c r="Q794" i="9" s="1"/>
  <c r="P542" i="9"/>
  <c r="P794" i="9" s="1"/>
  <c r="O542" i="9"/>
  <c r="O794" i="9" s="1"/>
  <c r="N542" i="9"/>
  <c r="N794" i="9" s="1"/>
  <c r="X542" i="9"/>
  <c r="X794" i="9" s="1"/>
  <c r="L542" i="9"/>
  <c r="L794" i="9" s="1"/>
  <c r="W542" i="9"/>
  <c r="W794" i="9" s="1"/>
  <c r="K542" i="9"/>
  <c r="K794" i="9" s="1"/>
  <c r="V542" i="9"/>
  <c r="V794" i="9" s="1"/>
  <c r="J542" i="9"/>
  <c r="J794" i="9" s="1"/>
  <c r="U542" i="9"/>
  <c r="U794" i="9" s="1"/>
  <c r="I542" i="9"/>
  <c r="I794" i="9" s="1"/>
  <c r="T542" i="9"/>
  <c r="T794" i="9" s="1"/>
  <c r="E542" i="9"/>
  <c r="E794" i="9" s="1"/>
  <c r="W267" i="9"/>
  <c r="K267" i="9"/>
  <c r="V267" i="9"/>
  <c r="J267" i="9"/>
  <c r="U267" i="9"/>
  <c r="I267" i="9"/>
  <c r="T267" i="9"/>
  <c r="E267" i="9"/>
  <c r="S267" i="9"/>
  <c r="S542" i="9"/>
  <c r="S794" i="9" s="1"/>
  <c r="R267" i="9"/>
  <c r="O267" i="9"/>
  <c r="N267" i="9"/>
  <c r="V546" i="9"/>
  <c r="V798" i="9" s="1"/>
  <c r="J546" i="9"/>
  <c r="J798" i="9" s="1"/>
  <c r="U546" i="9"/>
  <c r="U798" i="9" s="1"/>
  <c r="I546" i="9"/>
  <c r="I798" i="9" s="1"/>
  <c r="E546" i="9"/>
  <c r="E798" i="9" s="1"/>
  <c r="S546" i="9"/>
  <c r="S798" i="9" s="1"/>
  <c r="R546" i="9"/>
  <c r="R798" i="9" s="1"/>
  <c r="Q546" i="9"/>
  <c r="Q798" i="9" s="1"/>
  <c r="P546" i="9"/>
  <c r="P798" i="9" s="1"/>
  <c r="O546" i="9"/>
  <c r="O798" i="9" s="1"/>
  <c r="M546" i="9"/>
  <c r="M798" i="9" s="1"/>
  <c r="X546" i="9"/>
  <c r="X798" i="9" s="1"/>
  <c r="K546" i="9"/>
  <c r="K798" i="9" s="1"/>
  <c r="O271" i="9"/>
  <c r="N271" i="9"/>
  <c r="M271" i="9"/>
  <c r="M755" i="9" s="1"/>
  <c r="M1007" i="9" s="1"/>
  <c r="X271" i="9"/>
  <c r="L271" i="9"/>
  <c r="L544" i="9" s="1"/>
  <c r="L796" i="9" s="1"/>
  <c r="W271" i="9"/>
  <c r="K271" i="9"/>
  <c r="V271" i="9"/>
  <c r="J271" i="9"/>
  <c r="S271" i="9"/>
  <c r="R271" i="9"/>
  <c r="W546" i="9"/>
  <c r="W798" i="9" s="1"/>
  <c r="X550" i="9"/>
  <c r="X802" i="9" s="1"/>
  <c r="W550" i="9"/>
  <c r="W802" i="9" s="1"/>
  <c r="K550" i="9"/>
  <c r="K802" i="9" s="1"/>
  <c r="V550" i="9"/>
  <c r="V802" i="9" s="1"/>
  <c r="J550" i="9"/>
  <c r="J802" i="9" s="1"/>
  <c r="U550" i="9"/>
  <c r="U802" i="9" s="1"/>
  <c r="I550" i="9"/>
  <c r="I802" i="9" s="1"/>
  <c r="E550" i="9"/>
  <c r="E802" i="9" s="1"/>
  <c r="S550" i="9"/>
  <c r="S802" i="9" s="1"/>
  <c r="R550" i="9"/>
  <c r="R802" i="9" s="1"/>
  <c r="Q550" i="9"/>
  <c r="Q802" i="9" s="1"/>
  <c r="P550" i="9"/>
  <c r="P802" i="9" s="1"/>
  <c r="S275" i="9"/>
  <c r="S659" i="9" s="1"/>
  <c r="S911" i="9" s="1"/>
  <c r="R275" i="9"/>
  <c r="Q275" i="9"/>
  <c r="P275" i="9"/>
  <c r="O275" i="9"/>
  <c r="O744" i="9" s="1"/>
  <c r="O996" i="9" s="1"/>
  <c r="N275" i="9"/>
  <c r="N684" i="9" s="1"/>
  <c r="N936" i="9" s="1"/>
  <c r="O550" i="9"/>
  <c r="O802" i="9" s="1"/>
  <c r="W275" i="9"/>
  <c r="K275" i="9"/>
  <c r="V275" i="9"/>
  <c r="J275" i="9"/>
  <c r="R554" i="9"/>
  <c r="R806" i="9" s="1"/>
  <c r="Q554" i="9"/>
  <c r="Q806" i="9" s="1"/>
  <c r="P554" i="9"/>
  <c r="P806" i="9" s="1"/>
  <c r="O554" i="9"/>
  <c r="O806" i="9" s="1"/>
  <c r="N554" i="9"/>
  <c r="N806" i="9" s="1"/>
  <c r="M554" i="9"/>
  <c r="M806" i="9" s="1"/>
  <c r="X554" i="9"/>
  <c r="X806" i="9" s="1"/>
  <c r="L554" i="9"/>
  <c r="L806" i="9" s="1"/>
  <c r="W554" i="9"/>
  <c r="W806" i="9" s="1"/>
  <c r="K554" i="9"/>
  <c r="K806" i="9" s="1"/>
  <c r="V554" i="9"/>
  <c r="V806" i="9" s="1"/>
  <c r="J554" i="9"/>
  <c r="J806" i="9" s="1"/>
  <c r="U554" i="9"/>
  <c r="U806" i="9" s="1"/>
  <c r="I554" i="9"/>
  <c r="I806" i="9" s="1"/>
  <c r="T554" i="9"/>
  <c r="T806" i="9" s="1"/>
  <c r="E554" i="9"/>
  <c r="E806" i="9" s="1"/>
  <c r="S554" i="9"/>
  <c r="S806" i="9" s="1"/>
  <c r="W279" i="9"/>
  <c r="K279" i="9"/>
  <c r="V279" i="9"/>
  <c r="J279" i="9"/>
  <c r="U279" i="9"/>
  <c r="I279" i="9"/>
  <c r="T279" i="9"/>
  <c r="T683" i="9" s="1"/>
  <c r="T935" i="9" s="1"/>
  <c r="E279" i="9"/>
  <c r="S279" i="9"/>
  <c r="R279" i="9"/>
  <c r="O279" i="9"/>
  <c r="N279" i="9"/>
  <c r="N683" i="9" s="1"/>
  <c r="N935" i="9" s="1"/>
  <c r="V558" i="9"/>
  <c r="V810" i="9" s="1"/>
  <c r="J558" i="9"/>
  <c r="J810" i="9" s="1"/>
  <c r="U558" i="9"/>
  <c r="U810" i="9" s="1"/>
  <c r="I558" i="9"/>
  <c r="I810" i="9" s="1"/>
  <c r="T558" i="9"/>
  <c r="T810" i="9" s="1"/>
  <c r="E558" i="9"/>
  <c r="E810" i="9" s="1"/>
  <c r="S558" i="9"/>
  <c r="S810" i="9" s="1"/>
  <c r="R558" i="9"/>
  <c r="R810" i="9" s="1"/>
  <c r="Q558" i="9"/>
  <c r="Q810" i="9" s="1"/>
  <c r="P558" i="9"/>
  <c r="P810" i="9" s="1"/>
  <c r="O558" i="9"/>
  <c r="O810" i="9" s="1"/>
  <c r="N558" i="9"/>
  <c r="N810" i="9" s="1"/>
  <c r="M558" i="9"/>
  <c r="M810" i="9" s="1"/>
  <c r="X558" i="9"/>
  <c r="X810" i="9" s="1"/>
  <c r="L558" i="9"/>
  <c r="L810" i="9" s="1"/>
  <c r="O283" i="9"/>
  <c r="N283" i="9"/>
  <c r="M283" i="9"/>
  <c r="X283" i="9"/>
  <c r="L283" i="9"/>
  <c r="W283" i="9"/>
  <c r="K283" i="9"/>
  <c r="V283" i="9"/>
  <c r="J283" i="9"/>
  <c r="W558" i="9"/>
  <c r="W810" i="9" s="1"/>
  <c r="U283" i="9"/>
  <c r="I283" i="9"/>
  <c r="K558" i="9"/>
  <c r="K810" i="9" s="1"/>
  <c r="S283" i="9"/>
  <c r="R283" i="9"/>
  <c r="N562" i="9"/>
  <c r="N814" i="9" s="1"/>
  <c r="M562" i="9"/>
  <c r="M814" i="9" s="1"/>
  <c r="X562" i="9"/>
  <c r="X814" i="9" s="1"/>
  <c r="L562" i="9"/>
  <c r="L814" i="9" s="1"/>
  <c r="W562" i="9"/>
  <c r="W814" i="9" s="1"/>
  <c r="K562" i="9"/>
  <c r="K814" i="9" s="1"/>
  <c r="V562" i="9"/>
  <c r="V814" i="9" s="1"/>
  <c r="J562" i="9"/>
  <c r="J814" i="9" s="1"/>
  <c r="U562" i="9"/>
  <c r="U814" i="9" s="1"/>
  <c r="I562" i="9"/>
  <c r="I814" i="9" s="1"/>
  <c r="T562" i="9"/>
  <c r="T814" i="9" s="1"/>
  <c r="E562" i="9"/>
  <c r="E814" i="9" s="1"/>
  <c r="S562" i="9"/>
  <c r="S814" i="9" s="1"/>
  <c r="R562" i="9"/>
  <c r="R814" i="9" s="1"/>
  <c r="Q562" i="9"/>
  <c r="Q814" i="9" s="1"/>
  <c r="P562" i="9"/>
  <c r="P814" i="9" s="1"/>
  <c r="S287" i="9"/>
  <c r="O562" i="9"/>
  <c r="O814" i="9" s="1"/>
  <c r="R287" i="9"/>
  <c r="Q287" i="9"/>
  <c r="P287" i="9"/>
  <c r="O287" i="9"/>
  <c r="N287" i="9"/>
  <c r="N707" i="9" s="1"/>
  <c r="N959" i="9" s="1"/>
  <c r="M287" i="9"/>
  <c r="M549" i="9" s="1"/>
  <c r="M801" i="9" s="1"/>
  <c r="W287" i="9"/>
  <c r="K287" i="9"/>
  <c r="V287" i="9"/>
  <c r="J287" i="9"/>
  <c r="R566" i="9"/>
  <c r="R818" i="9" s="1"/>
  <c r="Q566" i="9"/>
  <c r="Q818" i="9" s="1"/>
  <c r="P566" i="9"/>
  <c r="P818" i="9" s="1"/>
  <c r="O566" i="9"/>
  <c r="O818" i="9" s="1"/>
  <c r="N566" i="9"/>
  <c r="N818" i="9" s="1"/>
  <c r="M566" i="9"/>
  <c r="M818" i="9" s="1"/>
  <c r="X566" i="9"/>
  <c r="X818" i="9" s="1"/>
  <c r="L566" i="9"/>
  <c r="L818" i="9" s="1"/>
  <c r="W566" i="9"/>
  <c r="W818" i="9" s="1"/>
  <c r="K566" i="9"/>
  <c r="K818" i="9" s="1"/>
  <c r="V566" i="9"/>
  <c r="V818" i="9" s="1"/>
  <c r="J566" i="9"/>
  <c r="J818" i="9" s="1"/>
  <c r="U566" i="9"/>
  <c r="U818" i="9" s="1"/>
  <c r="I566" i="9"/>
  <c r="I818" i="9" s="1"/>
  <c r="T566" i="9"/>
  <c r="T818" i="9" s="1"/>
  <c r="E566" i="9"/>
  <c r="E818" i="9" s="1"/>
  <c r="W291" i="9"/>
  <c r="K291" i="9"/>
  <c r="V291" i="9"/>
  <c r="J291" i="9"/>
  <c r="U291" i="9"/>
  <c r="I291" i="9"/>
  <c r="T291" i="9"/>
  <c r="T747" i="9" s="1"/>
  <c r="T999" i="9" s="1"/>
  <c r="E291" i="9"/>
  <c r="S291" i="9"/>
  <c r="R291" i="9"/>
  <c r="Q291" i="9"/>
  <c r="S566" i="9"/>
  <c r="S818" i="9" s="1"/>
  <c r="O291" i="9"/>
  <c r="N291" i="9"/>
  <c r="N747" i="9" s="1"/>
  <c r="N999" i="9" s="1"/>
  <c r="V570" i="9"/>
  <c r="V822" i="9" s="1"/>
  <c r="J570" i="9"/>
  <c r="J822" i="9" s="1"/>
  <c r="U570" i="9"/>
  <c r="U822" i="9" s="1"/>
  <c r="I570" i="9"/>
  <c r="I822" i="9" s="1"/>
  <c r="T570" i="9"/>
  <c r="T822" i="9" s="1"/>
  <c r="E570" i="9"/>
  <c r="E822" i="9" s="1"/>
  <c r="S570" i="9"/>
  <c r="S822" i="9" s="1"/>
  <c r="R570" i="9"/>
  <c r="R822" i="9" s="1"/>
  <c r="Q570" i="9"/>
  <c r="Q822" i="9" s="1"/>
  <c r="P570" i="9"/>
  <c r="P822" i="9" s="1"/>
  <c r="O570" i="9"/>
  <c r="O822" i="9" s="1"/>
  <c r="N570" i="9"/>
  <c r="N822" i="9" s="1"/>
  <c r="M570" i="9"/>
  <c r="M822" i="9" s="1"/>
  <c r="X570" i="9"/>
  <c r="X822" i="9" s="1"/>
  <c r="L570" i="9"/>
  <c r="L822" i="9" s="1"/>
  <c r="O295" i="9"/>
  <c r="W570" i="9"/>
  <c r="W822" i="9" s="1"/>
  <c r="N295" i="9"/>
  <c r="K570" i="9"/>
  <c r="K822" i="9" s="1"/>
  <c r="M295" i="9"/>
  <c r="X295" i="9"/>
  <c r="L295" i="9"/>
  <c r="W295" i="9"/>
  <c r="K295" i="9"/>
  <c r="V295" i="9"/>
  <c r="J295" i="9"/>
  <c r="U295" i="9"/>
  <c r="I295" i="9"/>
  <c r="S295" i="9"/>
  <c r="R295" i="9"/>
  <c r="N574" i="9"/>
  <c r="N826" i="9" s="1"/>
  <c r="M574" i="9"/>
  <c r="M826" i="9" s="1"/>
  <c r="X574" i="9"/>
  <c r="X826" i="9" s="1"/>
  <c r="L574" i="9"/>
  <c r="L826" i="9" s="1"/>
  <c r="W574" i="9"/>
  <c r="W826" i="9" s="1"/>
  <c r="K574" i="9"/>
  <c r="K826" i="9" s="1"/>
  <c r="V574" i="9"/>
  <c r="V826" i="9" s="1"/>
  <c r="J574" i="9"/>
  <c r="J826" i="9" s="1"/>
  <c r="U574" i="9"/>
  <c r="U826" i="9" s="1"/>
  <c r="I574" i="9"/>
  <c r="I826" i="9" s="1"/>
  <c r="T574" i="9"/>
  <c r="T826" i="9" s="1"/>
  <c r="E574" i="9"/>
  <c r="E826" i="9" s="1"/>
  <c r="S574" i="9"/>
  <c r="S826" i="9" s="1"/>
  <c r="R574" i="9"/>
  <c r="R826" i="9" s="1"/>
  <c r="Q574" i="9"/>
  <c r="Q826" i="9" s="1"/>
  <c r="P574" i="9"/>
  <c r="P826" i="9" s="1"/>
  <c r="S299" i="9"/>
  <c r="R299" i="9"/>
  <c r="Q299" i="9"/>
  <c r="P299" i="9"/>
  <c r="O299" i="9"/>
  <c r="N299" i="9"/>
  <c r="N643" i="9" s="1"/>
  <c r="N895" i="9" s="1"/>
  <c r="M299" i="9"/>
  <c r="M643" i="9" s="1"/>
  <c r="M895" i="9" s="1"/>
  <c r="X299" i="9"/>
  <c r="L299" i="9"/>
  <c r="L643" i="9" s="1"/>
  <c r="L895" i="9" s="1"/>
  <c r="O574" i="9"/>
  <c r="O826" i="9" s="1"/>
  <c r="W299" i="9"/>
  <c r="K299" i="9"/>
  <c r="V299" i="9"/>
  <c r="J299" i="9"/>
  <c r="R578" i="9"/>
  <c r="R830" i="9" s="1"/>
  <c r="Q578" i="9"/>
  <c r="Q830" i="9" s="1"/>
  <c r="P578" i="9"/>
  <c r="P830" i="9" s="1"/>
  <c r="O578" i="9"/>
  <c r="O830" i="9" s="1"/>
  <c r="N578" i="9"/>
  <c r="N830" i="9" s="1"/>
  <c r="M578" i="9"/>
  <c r="M830" i="9" s="1"/>
  <c r="X578" i="9"/>
  <c r="X830" i="9" s="1"/>
  <c r="L578" i="9"/>
  <c r="L830" i="9" s="1"/>
  <c r="W578" i="9"/>
  <c r="W830" i="9" s="1"/>
  <c r="K578" i="9"/>
  <c r="K830" i="9" s="1"/>
  <c r="V578" i="9"/>
  <c r="V830" i="9" s="1"/>
  <c r="J578" i="9"/>
  <c r="J830" i="9" s="1"/>
  <c r="U578" i="9"/>
  <c r="U830" i="9" s="1"/>
  <c r="I578" i="9"/>
  <c r="I830" i="9" s="1"/>
  <c r="T578" i="9"/>
  <c r="T830" i="9" s="1"/>
  <c r="E578" i="9"/>
  <c r="E830" i="9" s="1"/>
  <c r="W303" i="9"/>
  <c r="K303" i="9"/>
  <c r="V303" i="9"/>
  <c r="J303" i="9"/>
  <c r="S578" i="9"/>
  <c r="S830" i="9" s="1"/>
  <c r="U303" i="9"/>
  <c r="I303" i="9"/>
  <c r="T303" i="9"/>
  <c r="T700" i="9" s="1"/>
  <c r="T952" i="9" s="1"/>
  <c r="E303" i="9"/>
  <c r="S303" i="9"/>
  <c r="S700" i="9" s="1"/>
  <c r="S952" i="9" s="1"/>
  <c r="R303" i="9"/>
  <c r="Q303" i="9"/>
  <c r="P303" i="9"/>
  <c r="O303" i="9"/>
  <c r="O700" i="9" s="1"/>
  <c r="O952" i="9" s="1"/>
  <c r="N303" i="9"/>
  <c r="N596" i="9" s="1"/>
  <c r="N848" i="9" s="1"/>
  <c r="V582" i="9"/>
  <c r="V834" i="9" s="1"/>
  <c r="J582" i="9"/>
  <c r="J834" i="9" s="1"/>
  <c r="U582" i="9"/>
  <c r="U834" i="9" s="1"/>
  <c r="I582" i="9"/>
  <c r="I834" i="9" s="1"/>
  <c r="T582" i="9"/>
  <c r="T834" i="9" s="1"/>
  <c r="E582" i="9"/>
  <c r="E834" i="9" s="1"/>
  <c r="S582" i="9"/>
  <c r="S834" i="9" s="1"/>
  <c r="R582" i="9"/>
  <c r="R834" i="9" s="1"/>
  <c r="Q582" i="9"/>
  <c r="Q834" i="9" s="1"/>
  <c r="P582" i="9"/>
  <c r="P834" i="9" s="1"/>
  <c r="O582" i="9"/>
  <c r="O834" i="9" s="1"/>
  <c r="N582" i="9"/>
  <c r="N834" i="9" s="1"/>
  <c r="M582" i="9"/>
  <c r="M834" i="9" s="1"/>
  <c r="X582" i="9"/>
  <c r="X834" i="9" s="1"/>
  <c r="L582" i="9"/>
  <c r="L834" i="9" s="1"/>
  <c r="O307" i="9"/>
  <c r="N307" i="9"/>
  <c r="N628" i="9" s="1"/>
  <c r="N880" i="9" s="1"/>
  <c r="M307" i="9"/>
  <c r="M697" i="9" s="1"/>
  <c r="M949" i="9" s="1"/>
  <c r="X307" i="9"/>
  <c r="L307" i="9"/>
  <c r="L622" i="9" s="1"/>
  <c r="L874" i="9" s="1"/>
  <c r="W307" i="9"/>
  <c r="K307" i="9"/>
  <c r="V307" i="9"/>
  <c r="J307" i="9"/>
  <c r="U307" i="9"/>
  <c r="I307" i="9"/>
  <c r="T307" i="9"/>
  <c r="E307" i="9"/>
  <c r="W582" i="9"/>
  <c r="W834" i="9" s="1"/>
  <c r="S307" i="9"/>
  <c r="K582" i="9"/>
  <c r="K834" i="9" s="1"/>
  <c r="R307" i="9"/>
  <c r="N586" i="9"/>
  <c r="N838" i="9" s="1"/>
  <c r="M586" i="9"/>
  <c r="M838" i="9" s="1"/>
  <c r="X586" i="9"/>
  <c r="X838" i="9" s="1"/>
  <c r="L586" i="9"/>
  <c r="L838" i="9" s="1"/>
  <c r="W586" i="9"/>
  <c r="W838" i="9" s="1"/>
  <c r="K586" i="9"/>
  <c r="K838" i="9" s="1"/>
  <c r="V586" i="9"/>
  <c r="V838" i="9" s="1"/>
  <c r="J586" i="9"/>
  <c r="J838" i="9" s="1"/>
  <c r="U586" i="9"/>
  <c r="U838" i="9" s="1"/>
  <c r="I586" i="9"/>
  <c r="I838" i="9" s="1"/>
  <c r="T586" i="9"/>
  <c r="T838" i="9" s="1"/>
  <c r="E586" i="9"/>
  <c r="E838" i="9" s="1"/>
  <c r="S586" i="9"/>
  <c r="S838" i="9" s="1"/>
  <c r="R586" i="9"/>
  <c r="R838" i="9" s="1"/>
  <c r="Q586" i="9"/>
  <c r="Q838" i="9" s="1"/>
  <c r="P586" i="9"/>
  <c r="P838" i="9" s="1"/>
  <c r="S311" i="9"/>
  <c r="R311" i="9"/>
  <c r="Q311" i="9"/>
  <c r="O586" i="9"/>
  <c r="O838" i="9" s="1"/>
  <c r="P311" i="9"/>
  <c r="O311" i="9"/>
  <c r="N311" i="9"/>
  <c r="M311" i="9"/>
  <c r="M753" i="9" s="1"/>
  <c r="M1005" i="9" s="1"/>
  <c r="X311" i="9"/>
  <c r="L311" i="9"/>
  <c r="L753" i="9" s="1"/>
  <c r="L1005" i="9" s="1"/>
  <c r="W311" i="9"/>
  <c r="K311" i="9"/>
  <c r="V311" i="9"/>
  <c r="J311" i="9"/>
  <c r="R590" i="9"/>
  <c r="R842" i="9" s="1"/>
  <c r="Q590" i="9"/>
  <c r="Q842" i="9" s="1"/>
  <c r="P590" i="9"/>
  <c r="P842" i="9" s="1"/>
  <c r="O590" i="9"/>
  <c r="O842" i="9" s="1"/>
  <c r="N590" i="9"/>
  <c r="N842" i="9" s="1"/>
  <c r="M590" i="9"/>
  <c r="M842" i="9" s="1"/>
  <c r="X590" i="9"/>
  <c r="X842" i="9" s="1"/>
  <c r="L590" i="9"/>
  <c r="L842" i="9" s="1"/>
  <c r="W590" i="9"/>
  <c r="W842" i="9" s="1"/>
  <c r="K590" i="9"/>
  <c r="K842" i="9" s="1"/>
  <c r="V590" i="9"/>
  <c r="V842" i="9" s="1"/>
  <c r="J590" i="9"/>
  <c r="J842" i="9" s="1"/>
  <c r="U590" i="9"/>
  <c r="U842" i="9" s="1"/>
  <c r="I590" i="9"/>
  <c r="I842" i="9" s="1"/>
  <c r="T590" i="9"/>
  <c r="T842" i="9" s="1"/>
  <c r="E590" i="9"/>
  <c r="E842" i="9" s="1"/>
  <c r="W315" i="9"/>
  <c r="K315" i="9"/>
  <c r="V315" i="9"/>
  <c r="J315" i="9"/>
  <c r="U315" i="9"/>
  <c r="I315" i="9"/>
  <c r="T315" i="9"/>
  <c r="E315" i="9"/>
  <c r="S315" i="9"/>
  <c r="R315" i="9"/>
  <c r="Q315" i="9"/>
  <c r="P315" i="9"/>
  <c r="O315" i="9"/>
  <c r="S590" i="9"/>
  <c r="S842" i="9" s="1"/>
  <c r="N315" i="9"/>
  <c r="V594" i="9"/>
  <c r="V846" i="9" s="1"/>
  <c r="J594" i="9"/>
  <c r="J846" i="9" s="1"/>
  <c r="U594" i="9"/>
  <c r="U846" i="9" s="1"/>
  <c r="I594" i="9"/>
  <c r="I846" i="9" s="1"/>
  <c r="T594" i="9"/>
  <c r="T846" i="9" s="1"/>
  <c r="E594" i="9"/>
  <c r="E846" i="9" s="1"/>
  <c r="S594" i="9"/>
  <c r="S846" i="9" s="1"/>
  <c r="R594" i="9"/>
  <c r="R846" i="9" s="1"/>
  <c r="Q594" i="9"/>
  <c r="Q846" i="9" s="1"/>
  <c r="P594" i="9"/>
  <c r="P846" i="9" s="1"/>
  <c r="O594" i="9"/>
  <c r="O846" i="9" s="1"/>
  <c r="N594" i="9"/>
  <c r="N846" i="9" s="1"/>
  <c r="M594" i="9"/>
  <c r="M846" i="9" s="1"/>
  <c r="X594" i="9"/>
  <c r="X846" i="9" s="1"/>
  <c r="L594" i="9"/>
  <c r="L846" i="9" s="1"/>
  <c r="O319" i="9"/>
  <c r="N319" i="9"/>
  <c r="M319" i="9"/>
  <c r="W594" i="9"/>
  <c r="W846" i="9" s="1"/>
  <c r="X319" i="9"/>
  <c r="L319" i="9"/>
  <c r="K594" i="9"/>
  <c r="K846" i="9" s="1"/>
  <c r="W319" i="9"/>
  <c r="K319" i="9"/>
  <c r="V319" i="9"/>
  <c r="J319" i="9"/>
  <c r="U319" i="9"/>
  <c r="I319" i="9"/>
  <c r="T319" i="9"/>
  <c r="T753" i="9" s="1"/>
  <c r="T1005" i="9" s="1"/>
  <c r="E319" i="9"/>
  <c r="S319" i="9"/>
  <c r="R319" i="9"/>
  <c r="X598" i="9"/>
  <c r="X850" i="9" s="1"/>
  <c r="W598" i="9"/>
  <c r="W850" i="9" s="1"/>
  <c r="K598" i="9"/>
  <c r="K850" i="9" s="1"/>
  <c r="V598" i="9"/>
  <c r="V850" i="9" s="1"/>
  <c r="J598" i="9"/>
  <c r="J850" i="9" s="1"/>
  <c r="U598" i="9"/>
  <c r="U850" i="9" s="1"/>
  <c r="I598" i="9"/>
  <c r="I850" i="9" s="1"/>
  <c r="E598" i="9"/>
  <c r="E850" i="9" s="1"/>
  <c r="S598" i="9"/>
  <c r="S850" i="9" s="1"/>
  <c r="R598" i="9"/>
  <c r="R850" i="9" s="1"/>
  <c r="Q598" i="9"/>
  <c r="Q850" i="9" s="1"/>
  <c r="P598" i="9"/>
  <c r="P850" i="9" s="1"/>
  <c r="S323" i="9"/>
  <c r="R323" i="9"/>
  <c r="Q323" i="9"/>
  <c r="P323" i="9"/>
  <c r="O323" i="9"/>
  <c r="N323" i="9"/>
  <c r="M323" i="9"/>
  <c r="M622" i="9" s="1"/>
  <c r="M874" i="9" s="1"/>
  <c r="X323" i="9"/>
  <c r="L323" i="9"/>
  <c r="W323" i="9"/>
  <c r="K323" i="9"/>
  <c r="V323" i="9"/>
  <c r="J323" i="9"/>
  <c r="O598" i="9"/>
  <c r="O850" i="9" s="1"/>
  <c r="R602" i="9"/>
  <c r="R854" i="9" s="1"/>
  <c r="Q602" i="9"/>
  <c r="Q854" i="9" s="1"/>
  <c r="P602" i="9"/>
  <c r="P854" i="9" s="1"/>
  <c r="O602" i="9"/>
  <c r="O854" i="9" s="1"/>
  <c r="N602" i="9"/>
  <c r="N854" i="9" s="1"/>
  <c r="M602" i="9"/>
  <c r="M854" i="9" s="1"/>
  <c r="X602" i="9"/>
  <c r="X854" i="9" s="1"/>
  <c r="L602" i="9"/>
  <c r="L854" i="9" s="1"/>
  <c r="W602" i="9"/>
  <c r="W854" i="9" s="1"/>
  <c r="K602" i="9"/>
  <c r="K854" i="9" s="1"/>
  <c r="V602" i="9"/>
  <c r="V854" i="9" s="1"/>
  <c r="J602" i="9"/>
  <c r="J854" i="9" s="1"/>
  <c r="U602" i="9"/>
  <c r="U854" i="9" s="1"/>
  <c r="I602" i="9"/>
  <c r="I854" i="9" s="1"/>
  <c r="T602" i="9"/>
  <c r="T854" i="9" s="1"/>
  <c r="E602" i="9"/>
  <c r="E854" i="9" s="1"/>
  <c r="W327" i="9"/>
  <c r="K327" i="9"/>
  <c r="V327" i="9"/>
  <c r="J327" i="9"/>
  <c r="U327" i="9"/>
  <c r="I327" i="9"/>
  <c r="T327" i="9"/>
  <c r="E327" i="9"/>
  <c r="S602" i="9"/>
  <c r="S854" i="9" s="1"/>
  <c r="S327" i="9"/>
  <c r="R327" i="9"/>
  <c r="Q327" i="9"/>
  <c r="P327" i="9"/>
  <c r="O327" i="9"/>
  <c r="N327" i="9"/>
  <c r="V606" i="9"/>
  <c r="V858" i="9" s="1"/>
  <c r="J606" i="9"/>
  <c r="J858" i="9" s="1"/>
  <c r="U606" i="9"/>
  <c r="U858" i="9" s="1"/>
  <c r="I606" i="9"/>
  <c r="I858" i="9" s="1"/>
  <c r="T606" i="9"/>
  <c r="T858" i="9" s="1"/>
  <c r="E606" i="9"/>
  <c r="E858" i="9" s="1"/>
  <c r="S606" i="9"/>
  <c r="S858" i="9" s="1"/>
  <c r="R606" i="9"/>
  <c r="R858" i="9" s="1"/>
  <c r="Q606" i="9"/>
  <c r="Q858" i="9" s="1"/>
  <c r="P606" i="9"/>
  <c r="P858" i="9" s="1"/>
  <c r="O606" i="9"/>
  <c r="O858" i="9" s="1"/>
  <c r="N606" i="9"/>
  <c r="N858" i="9" s="1"/>
  <c r="M606" i="9"/>
  <c r="M858" i="9" s="1"/>
  <c r="X606" i="9"/>
  <c r="X858" i="9" s="1"/>
  <c r="L606" i="9"/>
  <c r="L858" i="9" s="1"/>
  <c r="O331" i="9"/>
  <c r="N331" i="9"/>
  <c r="M331" i="9"/>
  <c r="X331" i="9"/>
  <c r="L331" i="9"/>
  <c r="W331" i="9"/>
  <c r="K331" i="9"/>
  <c r="V331" i="9"/>
  <c r="J331" i="9"/>
  <c r="U331" i="9"/>
  <c r="I331" i="9"/>
  <c r="T331" i="9"/>
  <c r="E331" i="9"/>
  <c r="S331" i="9"/>
  <c r="R331" i="9"/>
  <c r="W606" i="9"/>
  <c r="W858" i="9" s="1"/>
  <c r="K606" i="9"/>
  <c r="K858" i="9" s="1"/>
  <c r="N610" i="9"/>
  <c r="N862" i="9" s="1"/>
  <c r="M610" i="9"/>
  <c r="M862" i="9" s="1"/>
  <c r="X610" i="9"/>
  <c r="X862" i="9" s="1"/>
  <c r="L610" i="9"/>
  <c r="L862" i="9" s="1"/>
  <c r="W610" i="9"/>
  <c r="W862" i="9" s="1"/>
  <c r="K610" i="9"/>
  <c r="K862" i="9" s="1"/>
  <c r="V610" i="9"/>
  <c r="V862" i="9" s="1"/>
  <c r="J610" i="9"/>
  <c r="J862" i="9" s="1"/>
  <c r="U610" i="9"/>
  <c r="U862" i="9" s="1"/>
  <c r="I610" i="9"/>
  <c r="I862" i="9" s="1"/>
  <c r="T610" i="9"/>
  <c r="T862" i="9" s="1"/>
  <c r="E610" i="9"/>
  <c r="E862" i="9" s="1"/>
  <c r="S610" i="9"/>
  <c r="S862" i="9" s="1"/>
  <c r="R610" i="9"/>
  <c r="R862" i="9" s="1"/>
  <c r="Q610" i="9"/>
  <c r="Q862" i="9" s="1"/>
  <c r="P610" i="9"/>
  <c r="P862" i="9" s="1"/>
  <c r="S335" i="9"/>
  <c r="R335" i="9"/>
  <c r="Q335" i="9"/>
  <c r="P335" i="9"/>
  <c r="O335" i="9"/>
  <c r="O610" i="9"/>
  <c r="O862" i="9" s="1"/>
  <c r="N335" i="9"/>
  <c r="M335" i="9"/>
  <c r="X335" i="9"/>
  <c r="L335" i="9"/>
  <c r="W335" i="9"/>
  <c r="K335" i="9"/>
  <c r="V335" i="9"/>
  <c r="J335" i="9"/>
  <c r="R614" i="9"/>
  <c r="R866" i="9" s="1"/>
  <c r="Q614" i="9"/>
  <c r="Q866" i="9" s="1"/>
  <c r="P614" i="9"/>
  <c r="P866" i="9" s="1"/>
  <c r="O614" i="9"/>
  <c r="O866" i="9" s="1"/>
  <c r="M614" i="9"/>
  <c r="M866" i="9" s="1"/>
  <c r="X614" i="9"/>
  <c r="X866" i="9" s="1"/>
  <c r="L614" i="9"/>
  <c r="L866" i="9" s="1"/>
  <c r="W614" i="9"/>
  <c r="W866" i="9" s="1"/>
  <c r="K614" i="9"/>
  <c r="K866" i="9" s="1"/>
  <c r="V614" i="9"/>
  <c r="V866" i="9" s="1"/>
  <c r="J614" i="9"/>
  <c r="J866" i="9" s="1"/>
  <c r="U614" i="9"/>
  <c r="U866" i="9" s="1"/>
  <c r="I614" i="9"/>
  <c r="I866" i="9" s="1"/>
  <c r="T614" i="9"/>
  <c r="T866" i="9" s="1"/>
  <c r="E614" i="9"/>
  <c r="E866" i="9" s="1"/>
  <c r="W339" i="9"/>
  <c r="K339" i="9"/>
  <c r="V339" i="9"/>
  <c r="J339" i="9"/>
  <c r="U339" i="9"/>
  <c r="I339" i="9"/>
  <c r="T339" i="9"/>
  <c r="E339" i="9"/>
  <c r="S339" i="9"/>
  <c r="R339" i="9"/>
  <c r="Q339" i="9"/>
  <c r="P339" i="9"/>
  <c r="P657" i="9" s="1"/>
  <c r="P909" i="9" s="1"/>
  <c r="O339" i="9"/>
  <c r="N339" i="9"/>
  <c r="N657" i="9" s="1"/>
  <c r="N909" i="9" s="1"/>
  <c r="S614" i="9"/>
  <c r="S866" i="9" s="1"/>
  <c r="V618" i="9"/>
  <c r="V870" i="9" s="1"/>
  <c r="J618" i="9"/>
  <c r="J870" i="9" s="1"/>
  <c r="U618" i="9"/>
  <c r="U870" i="9" s="1"/>
  <c r="I618" i="9"/>
  <c r="I870" i="9" s="1"/>
  <c r="T618" i="9"/>
  <c r="T870" i="9" s="1"/>
  <c r="E618" i="9"/>
  <c r="E870" i="9" s="1"/>
  <c r="S618" i="9"/>
  <c r="S870" i="9" s="1"/>
  <c r="R618" i="9"/>
  <c r="R870" i="9" s="1"/>
  <c r="Q618" i="9"/>
  <c r="Q870" i="9" s="1"/>
  <c r="P618" i="9"/>
  <c r="P870" i="9" s="1"/>
  <c r="O618" i="9"/>
  <c r="O870" i="9" s="1"/>
  <c r="N618" i="9"/>
  <c r="N870" i="9" s="1"/>
  <c r="M618" i="9"/>
  <c r="M870" i="9" s="1"/>
  <c r="X618" i="9"/>
  <c r="X870" i="9" s="1"/>
  <c r="L618" i="9"/>
  <c r="L870" i="9" s="1"/>
  <c r="O343" i="9"/>
  <c r="N343" i="9"/>
  <c r="M343" i="9"/>
  <c r="X343" i="9"/>
  <c r="L343" i="9"/>
  <c r="L767" i="9" s="1"/>
  <c r="L1019" i="9" s="1"/>
  <c r="W343" i="9"/>
  <c r="K343" i="9"/>
  <c r="W618" i="9"/>
  <c r="W870" i="9" s="1"/>
  <c r="V343" i="9"/>
  <c r="J343" i="9"/>
  <c r="K618" i="9"/>
  <c r="K870" i="9" s="1"/>
  <c r="U343" i="9"/>
  <c r="I343" i="9"/>
  <c r="T343" i="9"/>
  <c r="T568" i="9" s="1"/>
  <c r="T820" i="9" s="1"/>
  <c r="E343" i="9"/>
  <c r="S343" i="9"/>
  <c r="R343" i="9"/>
  <c r="X622" i="9"/>
  <c r="X874" i="9" s="1"/>
  <c r="W622" i="9"/>
  <c r="W874" i="9" s="1"/>
  <c r="K622" i="9"/>
  <c r="K874" i="9" s="1"/>
  <c r="V622" i="9"/>
  <c r="V874" i="9" s="1"/>
  <c r="J622" i="9"/>
  <c r="J874" i="9" s="1"/>
  <c r="U622" i="9"/>
  <c r="U874" i="9" s="1"/>
  <c r="I622" i="9"/>
  <c r="I874" i="9" s="1"/>
  <c r="E622" i="9"/>
  <c r="E874" i="9" s="1"/>
  <c r="S622" i="9"/>
  <c r="S874" i="9" s="1"/>
  <c r="R622" i="9"/>
  <c r="R874" i="9" s="1"/>
  <c r="Q622" i="9"/>
  <c r="Q874" i="9" s="1"/>
  <c r="P622" i="9"/>
  <c r="P874" i="9" s="1"/>
  <c r="O622" i="9"/>
  <c r="O874" i="9" s="1"/>
  <c r="S347" i="9"/>
  <c r="R347" i="9"/>
  <c r="Q347" i="9"/>
  <c r="P347" i="9"/>
  <c r="O347" i="9"/>
  <c r="N347" i="9"/>
  <c r="N622" i="9" s="1"/>
  <c r="N874" i="9" s="1"/>
  <c r="M347" i="9"/>
  <c r="X347" i="9"/>
  <c r="L347" i="9"/>
  <c r="W347" i="9"/>
  <c r="K347" i="9"/>
  <c r="V347" i="9"/>
  <c r="J347" i="9"/>
  <c r="R626" i="9"/>
  <c r="R878" i="9" s="1"/>
  <c r="Q626" i="9"/>
  <c r="Q878" i="9" s="1"/>
  <c r="P626" i="9"/>
  <c r="P878" i="9" s="1"/>
  <c r="O626" i="9"/>
  <c r="O878" i="9" s="1"/>
  <c r="N626" i="9"/>
  <c r="N878" i="9" s="1"/>
  <c r="M626" i="9"/>
  <c r="M878" i="9" s="1"/>
  <c r="X626" i="9"/>
  <c r="X878" i="9" s="1"/>
  <c r="L626" i="9"/>
  <c r="L878" i="9" s="1"/>
  <c r="W626" i="9"/>
  <c r="W878" i="9" s="1"/>
  <c r="K626" i="9"/>
  <c r="K878" i="9" s="1"/>
  <c r="V626" i="9"/>
  <c r="V878" i="9" s="1"/>
  <c r="J626" i="9"/>
  <c r="J878" i="9" s="1"/>
  <c r="U626" i="9"/>
  <c r="U878" i="9" s="1"/>
  <c r="I626" i="9"/>
  <c r="I878" i="9" s="1"/>
  <c r="T626" i="9"/>
  <c r="T878" i="9" s="1"/>
  <c r="E626" i="9"/>
  <c r="E878" i="9" s="1"/>
  <c r="W351" i="9"/>
  <c r="K351" i="9"/>
  <c r="V351" i="9"/>
  <c r="J351" i="9"/>
  <c r="U351" i="9"/>
  <c r="I351" i="9"/>
  <c r="T351" i="9"/>
  <c r="E351" i="9"/>
  <c r="S351" i="9"/>
  <c r="R351" i="9"/>
  <c r="S626" i="9"/>
  <c r="S878" i="9" s="1"/>
  <c r="Q351" i="9"/>
  <c r="P351" i="9"/>
  <c r="O351" i="9"/>
  <c r="N351" i="9"/>
  <c r="V630" i="9"/>
  <c r="V882" i="9" s="1"/>
  <c r="J630" i="9"/>
  <c r="J882" i="9" s="1"/>
  <c r="U630" i="9"/>
  <c r="U882" i="9" s="1"/>
  <c r="I630" i="9"/>
  <c r="I882" i="9" s="1"/>
  <c r="T630" i="9"/>
  <c r="T882" i="9" s="1"/>
  <c r="E630" i="9"/>
  <c r="E882" i="9" s="1"/>
  <c r="S630" i="9"/>
  <c r="S882" i="9" s="1"/>
  <c r="R630" i="9"/>
  <c r="R882" i="9" s="1"/>
  <c r="Q630" i="9"/>
  <c r="Q882" i="9" s="1"/>
  <c r="P630" i="9"/>
  <c r="P882" i="9" s="1"/>
  <c r="O630" i="9"/>
  <c r="O882" i="9" s="1"/>
  <c r="N630" i="9"/>
  <c r="N882" i="9" s="1"/>
  <c r="M630" i="9"/>
  <c r="M882" i="9" s="1"/>
  <c r="X630" i="9"/>
  <c r="X882" i="9" s="1"/>
  <c r="L630" i="9"/>
  <c r="L882" i="9" s="1"/>
  <c r="W630" i="9"/>
  <c r="W882" i="9" s="1"/>
  <c r="O355" i="9"/>
  <c r="K630" i="9"/>
  <c r="K882" i="9" s="1"/>
  <c r="N355" i="9"/>
  <c r="M355" i="9"/>
  <c r="X355" i="9"/>
  <c r="L355" i="9"/>
  <c r="W355" i="9"/>
  <c r="K355" i="9"/>
  <c r="V355" i="9"/>
  <c r="J355" i="9"/>
  <c r="U355" i="9"/>
  <c r="I355" i="9"/>
  <c r="T355" i="9"/>
  <c r="E355" i="9"/>
  <c r="S355" i="9"/>
  <c r="R355" i="9"/>
  <c r="N634" i="9"/>
  <c r="N886" i="9" s="1"/>
  <c r="M634" i="9"/>
  <c r="M886" i="9" s="1"/>
  <c r="X634" i="9"/>
  <c r="X886" i="9" s="1"/>
  <c r="L634" i="9"/>
  <c r="L886" i="9" s="1"/>
  <c r="W634" i="9"/>
  <c r="W886" i="9" s="1"/>
  <c r="K634" i="9"/>
  <c r="K886" i="9" s="1"/>
  <c r="V634" i="9"/>
  <c r="V886" i="9" s="1"/>
  <c r="J634" i="9"/>
  <c r="J886" i="9" s="1"/>
  <c r="U634" i="9"/>
  <c r="U886" i="9" s="1"/>
  <c r="I634" i="9"/>
  <c r="I886" i="9" s="1"/>
  <c r="T634" i="9"/>
  <c r="T886" i="9" s="1"/>
  <c r="E634" i="9"/>
  <c r="E886" i="9" s="1"/>
  <c r="S634" i="9"/>
  <c r="S886" i="9" s="1"/>
  <c r="R634" i="9"/>
  <c r="R886" i="9" s="1"/>
  <c r="Q634" i="9"/>
  <c r="Q886" i="9" s="1"/>
  <c r="P634" i="9"/>
  <c r="P886" i="9" s="1"/>
  <c r="S359" i="9"/>
  <c r="R359" i="9"/>
  <c r="Q359" i="9"/>
  <c r="P359" i="9"/>
  <c r="O359" i="9"/>
  <c r="N359" i="9"/>
  <c r="M359" i="9"/>
  <c r="O634" i="9"/>
  <c r="O886" i="9" s="1"/>
  <c r="X359" i="9"/>
  <c r="L359" i="9"/>
  <c r="W359" i="9"/>
  <c r="K359" i="9"/>
  <c r="V359" i="9"/>
  <c r="J359" i="9"/>
  <c r="R638" i="9"/>
  <c r="R890" i="9" s="1"/>
  <c r="Q638" i="9"/>
  <c r="Q890" i="9" s="1"/>
  <c r="P638" i="9"/>
  <c r="P890" i="9" s="1"/>
  <c r="O638" i="9"/>
  <c r="O890" i="9" s="1"/>
  <c r="N638" i="9"/>
  <c r="N890" i="9" s="1"/>
  <c r="M638" i="9"/>
  <c r="M890" i="9" s="1"/>
  <c r="X638" i="9"/>
  <c r="X890" i="9" s="1"/>
  <c r="L638" i="9"/>
  <c r="L890" i="9" s="1"/>
  <c r="W638" i="9"/>
  <c r="W890" i="9" s="1"/>
  <c r="K638" i="9"/>
  <c r="K890" i="9" s="1"/>
  <c r="V638" i="9"/>
  <c r="V890" i="9" s="1"/>
  <c r="J638" i="9"/>
  <c r="J890" i="9" s="1"/>
  <c r="U638" i="9"/>
  <c r="U890" i="9" s="1"/>
  <c r="I638" i="9"/>
  <c r="I890" i="9" s="1"/>
  <c r="T638" i="9"/>
  <c r="T890" i="9" s="1"/>
  <c r="E638" i="9"/>
  <c r="E890" i="9" s="1"/>
  <c r="W363" i="9"/>
  <c r="K363" i="9"/>
  <c r="S638" i="9"/>
  <c r="S890" i="9" s="1"/>
  <c r="V363" i="9"/>
  <c r="J363" i="9"/>
  <c r="U363" i="9"/>
  <c r="I363" i="9"/>
  <c r="T363" i="9"/>
  <c r="T693" i="9" s="1"/>
  <c r="T945" i="9" s="1"/>
  <c r="E363" i="9"/>
  <c r="S363" i="9"/>
  <c r="R363" i="9"/>
  <c r="Q363" i="9"/>
  <c r="P363" i="9"/>
  <c r="O363" i="9"/>
  <c r="N363" i="9"/>
  <c r="V642" i="9"/>
  <c r="V894" i="9" s="1"/>
  <c r="J642" i="9"/>
  <c r="J894" i="9" s="1"/>
  <c r="U642" i="9"/>
  <c r="U894" i="9" s="1"/>
  <c r="I642" i="9"/>
  <c r="I894" i="9" s="1"/>
  <c r="E642" i="9"/>
  <c r="E894" i="9" s="1"/>
  <c r="S642" i="9"/>
  <c r="S894" i="9" s="1"/>
  <c r="R642" i="9"/>
  <c r="R894" i="9" s="1"/>
  <c r="Q642" i="9"/>
  <c r="Q894" i="9" s="1"/>
  <c r="P642" i="9"/>
  <c r="P894" i="9" s="1"/>
  <c r="O642" i="9"/>
  <c r="O894" i="9" s="1"/>
  <c r="X642" i="9"/>
  <c r="X894" i="9" s="1"/>
  <c r="O367" i="9"/>
  <c r="N367" i="9"/>
  <c r="M367" i="9"/>
  <c r="X367" i="9"/>
  <c r="L367" i="9"/>
  <c r="W367" i="9"/>
  <c r="K367" i="9"/>
  <c r="V367" i="9"/>
  <c r="J367" i="9"/>
  <c r="U367" i="9"/>
  <c r="I367" i="9"/>
  <c r="W642" i="9"/>
  <c r="W894" i="9" s="1"/>
  <c r="T367" i="9"/>
  <c r="E367" i="9"/>
  <c r="K642" i="9"/>
  <c r="K894" i="9" s="1"/>
  <c r="S367" i="9"/>
  <c r="R367" i="9"/>
  <c r="X646" i="9"/>
  <c r="X898" i="9" s="1"/>
  <c r="W646" i="9"/>
  <c r="W898" i="9" s="1"/>
  <c r="K646" i="9"/>
  <c r="K898" i="9" s="1"/>
  <c r="V646" i="9"/>
  <c r="V898" i="9" s="1"/>
  <c r="J646" i="9"/>
  <c r="J898" i="9" s="1"/>
  <c r="U646" i="9"/>
  <c r="U898" i="9" s="1"/>
  <c r="I646" i="9"/>
  <c r="I898" i="9" s="1"/>
  <c r="T646" i="9"/>
  <c r="T898" i="9" s="1"/>
  <c r="E646" i="9"/>
  <c r="E898" i="9" s="1"/>
  <c r="S646" i="9"/>
  <c r="S898" i="9" s="1"/>
  <c r="R646" i="9"/>
  <c r="R898" i="9" s="1"/>
  <c r="Q646" i="9"/>
  <c r="Q898" i="9" s="1"/>
  <c r="P646" i="9"/>
  <c r="P898" i="9" s="1"/>
  <c r="S371" i="9"/>
  <c r="R371" i="9"/>
  <c r="O646" i="9"/>
  <c r="O898" i="9" s="1"/>
  <c r="Q371" i="9"/>
  <c r="P371" i="9"/>
  <c r="O371" i="9"/>
  <c r="N371" i="9"/>
  <c r="N646" i="9" s="1"/>
  <c r="N898" i="9" s="1"/>
  <c r="M371" i="9"/>
  <c r="X371" i="9"/>
  <c r="L371" i="9"/>
  <c r="W371" i="9"/>
  <c r="K371" i="9"/>
  <c r="V371" i="9"/>
  <c r="J371" i="9"/>
  <c r="R650" i="9"/>
  <c r="R902" i="9" s="1"/>
  <c r="Q650" i="9"/>
  <c r="Q902" i="9" s="1"/>
  <c r="P650" i="9"/>
  <c r="P902" i="9" s="1"/>
  <c r="O650" i="9"/>
  <c r="O902" i="9" s="1"/>
  <c r="X650" i="9"/>
  <c r="X902" i="9" s="1"/>
  <c r="W650" i="9"/>
  <c r="W902" i="9" s="1"/>
  <c r="K650" i="9"/>
  <c r="K902" i="9" s="1"/>
  <c r="V650" i="9"/>
  <c r="V902" i="9" s="1"/>
  <c r="U650" i="9"/>
  <c r="U902" i="9" s="1"/>
  <c r="I650" i="9"/>
  <c r="I902" i="9" s="1"/>
  <c r="T650" i="9"/>
  <c r="T902" i="9" s="1"/>
  <c r="E650" i="9"/>
  <c r="E902" i="9" s="1"/>
  <c r="W375" i="9"/>
  <c r="K375" i="9"/>
  <c r="V375" i="9"/>
  <c r="J375" i="9"/>
  <c r="U375" i="9"/>
  <c r="I375" i="9"/>
  <c r="T375" i="9"/>
  <c r="E375" i="9"/>
  <c r="S375" i="9"/>
  <c r="R375" i="9"/>
  <c r="Q375" i="9"/>
  <c r="P375" i="9"/>
  <c r="S650" i="9"/>
  <c r="S902" i="9" s="1"/>
  <c r="O375" i="9"/>
  <c r="N375" i="9"/>
  <c r="N645" i="9" s="1"/>
  <c r="N897" i="9" s="1"/>
  <c r="V654" i="9"/>
  <c r="V906" i="9" s="1"/>
  <c r="J654" i="9"/>
  <c r="J906" i="9" s="1"/>
  <c r="U654" i="9"/>
  <c r="U906" i="9" s="1"/>
  <c r="I654" i="9"/>
  <c r="I906" i="9" s="1"/>
  <c r="T654" i="9"/>
  <c r="T906" i="9" s="1"/>
  <c r="E654" i="9"/>
  <c r="E906" i="9" s="1"/>
  <c r="S654" i="9"/>
  <c r="S906" i="9" s="1"/>
  <c r="R654" i="9"/>
  <c r="R906" i="9" s="1"/>
  <c r="Q654" i="9"/>
  <c r="Q906" i="9" s="1"/>
  <c r="P654" i="9"/>
  <c r="P906" i="9" s="1"/>
  <c r="O654" i="9"/>
  <c r="O906" i="9" s="1"/>
  <c r="N654" i="9"/>
  <c r="N906" i="9" s="1"/>
  <c r="M654" i="9"/>
  <c r="M906" i="9" s="1"/>
  <c r="X654" i="9"/>
  <c r="X906" i="9" s="1"/>
  <c r="L654" i="9"/>
  <c r="L906" i="9" s="1"/>
  <c r="O379" i="9"/>
  <c r="N379" i="9"/>
  <c r="W654" i="9"/>
  <c r="W906" i="9" s="1"/>
  <c r="M379" i="9"/>
  <c r="K654" i="9"/>
  <c r="K906" i="9" s="1"/>
  <c r="X379" i="9"/>
  <c r="L379" i="9"/>
  <c r="W379" i="9"/>
  <c r="K379" i="9"/>
  <c r="V379" i="9"/>
  <c r="J379" i="9"/>
  <c r="U379" i="9"/>
  <c r="I379" i="9"/>
  <c r="T379" i="9"/>
  <c r="E379" i="9"/>
  <c r="S379" i="9"/>
  <c r="R379" i="9"/>
  <c r="V658" i="9"/>
  <c r="V910" i="9" s="1"/>
  <c r="N658" i="9"/>
  <c r="N910" i="9" s="1"/>
  <c r="M658" i="9"/>
  <c r="M910" i="9" s="1"/>
  <c r="L658" i="9"/>
  <c r="L910" i="9" s="1"/>
  <c r="X658" i="9"/>
  <c r="X910" i="9" s="1"/>
  <c r="K658" i="9"/>
  <c r="K910" i="9" s="1"/>
  <c r="W658" i="9"/>
  <c r="W910" i="9" s="1"/>
  <c r="J658" i="9"/>
  <c r="J910" i="9" s="1"/>
  <c r="U658" i="9"/>
  <c r="U910" i="9" s="1"/>
  <c r="I658" i="9"/>
  <c r="I910" i="9" s="1"/>
  <c r="T658" i="9"/>
  <c r="T910" i="9" s="1"/>
  <c r="E658" i="9"/>
  <c r="E910" i="9" s="1"/>
  <c r="S658" i="9"/>
  <c r="S910" i="9" s="1"/>
  <c r="R658" i="9"/>
  <c r="R910" i="9" s="1"/>
  <c r="Q658" i="9"/>
  <c r="Q910" i="9" s="1"/>
  <c r="P658" i="9"/>
  <c r="P910" i="9" s="1"/>
  <c r="S383" i="9"/>
  <c r="R383" i="9"/>
  <c r="Q383" i="9"/>
  <c r="P383" i="9"/>
  <c r="O383" i="9"/>
  <c r="N383" i="9"/>
  <c r="M383" i="9"/>
  <c r="X383" i="9"/>
  <c r="L383" i="9"/>
  <c r="W383" i="9"/>
  <c r="K383" i="9"/>
  <c r="O658" i="9"/>
  <c r="O910" i="9" s="1"/>
  <c r="V383" i="9"/>
  <c r="J383" i="9"/>
  <c r="N662" i="9"/>
  <c r="N914" i="9" s="1"/>
  <c r="V662" i="9"/>
  <c r="V914" i="9" s="1"/>
  <c r="R662" i="9"/>
  <c r="R914" i="9" s="1"/>
  <c r="O662" i="9"/>
  <c r="O914" i="9" s="1"/>
  <c r="M662" i="9"/>
  <c r="M914" i="9" s="1"/>
  <c r="L662" i="9"/>
  <c r="L914" i="9" s="1"/>
  <c r="K662" i="9"/>
  <c r="K914" i="9" s="1"/>
  <c r="J662" i="9"/>
  <c r="J914" i="9" s="1"/>
  <c r="X662" i="9"/>
  <c r="X914" i="9" s="1"/>
  <c r="I662" i="9"/>
  <c r="I914" i="9" s="1"/>
  <c r="W662" i="9"/>
  <c r="W914" i="9" s="1"/>
  <c r="E662" i="9"/>
  <c r="E914" i="9" s="1"/>
  <c r="U662" i="9"/>
  <c r="U914" i="9" s="1"/>
  <c r="T662" i="9"/>
  <c r="T914" i="9" s="1"/>
  <c r="S662" i="9"/>
  <c r="S914" i="9" s="1"/>
  <c r="Q662" i="9"/>
  <c r="Q914" i="9" s="1"/>
  <c r="W387" i="9"/>
  <c r="K387" i="9"/>
  <c r="V387" i="9"/>
  <c r="J387" i="9"/>
  <c r="U387" i="9"/>
  <c r="I387" i="9"/>
  <c r="T387" i="9"/>
  <c r="E387" i="9"/>
  <c r="P662" i="9"/>
  <c r="P914" i="9" s="1"/>
  <c r="S387" i="9"/>
  <c r="R387" i="9"/>
  <c r="Q387" i="9"/>
  <c r="P387" i="9"/>
  <c r="O387" i="9"/>
  <c r="N387" i="9"/>
  <c r="R666" i="9"/>
  <c r="R918" i="9" s="1"/>
  <c r="V666" i="9"/>
  <c r="V918" i="9" s="1"/>
  <c r="J666" i="9"/>
  <c r="J918" i="9" s="1"/>
  <c r="K666" i="9"/>
  <c r="K918" i="9" s="1"/>
  <c r="I666" i="9"/>
  <c r="I918" i="9" s="1"/>
  <c r="X666" i="9"/>
  <c r="X918" i="9" s="1"/>
  <c r="E666" i="9"/>
  <c r="E918" i="9" s="1"/>
  <c r="W666" i="9"/>
  <c r="W918" i="9" s="1"/>
  <c r="U666" i="9"/>
  <c r="U918" i="9" s="1"/>
  <c r="T666" i="9"/>
  <c r="T918" i="9" s="1"/>
  <c r="S666" i="9"/>
  <c r="S918" i="9" s="1"/>
  <c r="Q666" i="9"/>
  <c r="Q918" i="9" s="1"/>
  <c r="P666" i="9"/>
  <c r="P918" i="9" s="1"/>
  <c r="O666" i="9"/>
  <c r="O918" i="9" s="1"/>
  <c r="O391" i="9"/>
  <c r="N391" i="9"/>
  <c r="N666" i="9" s="1"/>
  <c r="N918" i="9" s="1"/>
  <c r="M391" i="9"/>
  <c r="X391" i="9"/>
  <c r="L391" i="9"/>
  <c r="W391" i="9"/>
  <c r="K391" i="9"/>
  <c r="V391" i="9"/>
  <c r="J391" i="9"/>
  <c r="U391" i="9"/>
  <c r="I391" i="9"/>
  <c r="T391" i="9"/>
  <c r="E391" i="9"/>
  <c r="S391" i="9"/>
  <c r="R391" i="9"/>
  <c r="V670" i="9"/>
  <c r="V922" i="9" s="1"/>
  <c r="J670" i="9"/>
  <c r="J922" i="9" s="1"/>
  <c r="R670" i="9"/>
  <c r="R922" i="9" s="1"/>
  <c r="P670" i="9"/>
  <c r="P922" i="9" s="1"/>
  <c r="K670" i="9"/>
  <c r="K922" i="9" s="1"/>
  <c r="I670" i="9"/>
  <c r="I922" i="9" s="1"/>
  <c r="E670" i="9"/>
  <c r="E922" i="9" s="1"/>
  <c r="X670" i="9"/>
  <c r="X922" i="9" s="1"/>
  <c r="W670" i="9"/>
  <c r="W922" i="9" s="1"/>
  <c r="U670" i="9"/>
  <c r="U922" i="9" s="1"/>
  <c r="T670" i="9"/>
  <c r="T922" i="9" s="1"/>
  <c r="S670" i="9"/>
  <c r="S922" i="9" s="1"/>
  <c r="Q670" i="9"/>
  <c r="Q922" i="9" s="1"/>
  <c r="O670" i="9"/>
  <c r="O922" i="9" s="1"/>
  <c r="S395" i="9"/>
  <c r="R395" i="9"/>
  <c r="Q395" i="9"/>
  <c r="P395" i="9"/>
  <c r="O395" i="9"/>
  <c r="N395" i="9"/>
  <c r="M395" i="9"/>
  <c r="X395" i="9"/>
  <c r="L395" i="9"/>
  <c r="W395" i="9"/>
  <c r="K395" i="9"/>
  <c r="V395" i="9"/>
  <c r="J395" i="9"/>
  <c r="V674" i="9"/>
  <c r="V926" i="9" s="1"/>
  <c r="J674" i="9"/>
  <c r="J926" i="9" s="1"/>
  <c r="T674" i="9"/>
  <c r="T926" i="9" s="1"/>
  <c r="E674" i="9"/>
  <c r="E926" i="9" s="1"/>
  <c r="R674" i="9"/>
  <c r="R926" i="9" s="1"/>
  <c r="P674" i="9"/>
  <c r="P926" i="9" s="1"/>
  <c r="Q674" i="9"/>
  <c r="Q926" i="9" s="1"/>
  <c r="O674" i="9"/>
  <c r="O926" i="9" s="1"/>
  <c r="M674" i="9"/>
  <c r="M926" i="9" s="1"/>
  <c r="L674" i="9"/>
  <c r="L926" i="9" s="1"/>
  <c r="K674" i="9"/>
  <c r="K926" i="9" s="1"/>
  <c r="I674" i="9"/>
  <c r="I926" i="9" s="1"/>
  <c r="X674" i="9"/>
  <c r="X926" i="9" s="1"/>
  <c r="W674" i="9"/>
  <c r="W926" i="9" s="1"/>
  <c r="U674" i="9"/>
  <c r="U926" i="9" s="1"/>
  <c r="W399" i="9"/>
  <c r="K399" i="9"/>
  <c r="V399" i="9"/>
  <c r="J399" i="9"/>
  <c r="U399" i="9"/>
  <c r="I399" i="9"/>
  <c r="T399" i="9"/>
  <c r="T550" i="9" s="1"/>
  <c r="T802" i="9" s="1"/>
  <c r="E399" i="9"/>
  <c r="S674" i="9"/>
  <c r="S926" i="9" s="1"/>
  <c r="S399" i="9"/>
  <c r="R399" i="9"/>
  <c r="Q399" i="9"/>
  <c r="P399" i="9"/>
  <c r="O399" i="9"/>
  <c r="N399" i="9"/>
  <c r="R678" i="9"/>
  <c r="R930" i="9" s="1"/>
  <c r="N678" i="9"/>
  <c r="N930" i="9" s="1"/>
  <c r="X678" i="9"/>
  <c r="X930" i="9" s="1"/>
  <c r="L678" i="9"/>
  <c r="L930" i="9" s="1"/>
  <c r="V678" i="9"/>
  <c r="V930" i="9" s="1"/>
  <c r="J678" i="9"/>
  <c r="J930" i="9" s="1"/>
  <c r="T678" i="9"/>
  <c r="T930" i="9" s="1"/>
  <c r="E678" i="9"/>
  <c r="E930" i="9" s="1"/>
  <c r="K678" i="9"/>
  <c r="K930" i="9" s="1"/>
  <c r="I678" i="9"/>
  <c r="I930" i="9" s="1"/>
  <c r="W678" i="9"/>
  <c r="W930" i="9" s="1"/>
  <c r="U678" i="9"/>
  <c r="U930" i="9" s="1"/>
  <c r="S678" i="9"/>
  <c r="S930" i="9" s="1"/>
  <c r="Q678" i="9"/>
  <c r="Q930" i="9" s="1"/>
  <c r="O678" i="9"/>
  <c r="O930" i="9" s="1"/>
  <c r="O403" i="9"/>
  <c r="M678" i="9"/>
  <c r="M930" i="9" s="1"/>
  <c r="N403" i="9"/>
  <c r="M403" i="9"/>
  <c r="X403" i="9"/>
  <c r="L403" i="9"/>
  <c r="W403" i="9"/>
  <c r="K403" i="9"/>
  <c r="V403" i="9"/>
  <c r="J403" i="9"/>
  <c r="U403" i="9"/>
  <c r="I403" i="9"/>
  <c r="T403" i="9"/>
  <c r="E403" i="9"/>
  <c r="S403" i="9"/>
  <c r="R403" i="9"/>
  <c r="V682" i="9"/>
  <c r="V934" i="9" s="1"/>
  <c r="J682" i="9"/>
  <c r="J934" i="9" s="1"/>
  <c r="R682" i="9"/>
  <c r="R934" i="9" s="1"/>
  <c r="P682" i="9"/>
  <c r="P934" i="9" s="1"/>
  <c r="N682" i="9"/>
  <c r="N934" i="9" s="1"/>
  <c r="X682" i="9"/>
  <c r="X934" i="9" s="1"/>
  <c r="L682" i="9"/>
  <c r="L934" i="9" s="1"/>
  <c r="W682" i="9"/>
  <c r="W934" i="9" s="1"/>
  <c r="U682" i="9"/>
  <c r="U934" i="9" s="1"/>
  <c r="T682" i="9"/>
  <c r="T934" i="9" s="1"/>
  <c r="S682" i="9"/>
  <c r="S934" i="9" s="1"/>
  <c r="Q682" i="9"/>
  <c r="Q934" i="9" s="1"/>
  <c r="O682" i="9"/>
  <c r="O934" i="9" s="1"/>
  <c r="M682" i="9"/>
  <c r="M934" i="9" s="1"/>
  <c r="K682" i="9"/>
  <c r="K934" i="9" s="1"/>
  <c r="I682" i="9"/>
  <c r="I934" i="9" s="1"/>
  <c r="E682" i="9"/>
  <c r="E934" i="9" s="1"/>
  <c r="S407" i="9"/>
  <c r="R407" i="9"/>
  <c r="Q407" i="9"/>
  <c r="P407" i="9"/>
  <c r="O407" i="9"/>
  <c r="N407" i="9"/>
  <c r="M407" i="9"/>
  <c r="X407" i="9"/>
  <c r="L407" i="9"/>
  <c r="W407" i="9"/>
  <c r="K407" i="9"/>
  <c r="V407" i="9"/>
  <c r="J407" i="9"/>
  <c r="N686" i="9"/>
  <c r="N938" i="9" s="1"/>
  <c r="V686" i="9"/>
  <c r="V938" i="9" s="1"/>
  <c r="J686" i="9"/>
  <c r="J938" i="9" s="1"/>
  <c r="E686" i="9"/>
  <c r="E938" i="9" s="1"/>
  <c r="R686" i="9"/>
  <c r="R938" i="9" s="1"/>
  <c r="P686" i="9"/>
  <c r="P938" i="9" s="1"/>
  <c r="S686" i="9"/>
  <c r="S938" i="9" s="1"/>
  <c r="Q686" i="9"/>
  <c r="Q938" i="9" s="1"/>
  <c r="O686" i="9"/>
  <c r="O938" i="9" s="1"/>
  <c r="L686" i="9"/>
  <c r="L938" i="9" s="1"/>
  <c r="K686" i="9"/>
  <c r="K938" i="9" s="1"/>
  <c r="I686" i="9"/>
  <c r="I938" i="9" s="1"/>
  <c r="X686" i="9"/>
  <c r="X938" i="9" s="1"/>
  <c r="W686" i="9"/>
  <c r="W938" i="9" s="1"/>
  <c r="W411" i="9"/>
  <c r="K411" i="9"/>
  <c r="V411" i="9"/>
  <c r="J411" i="9"/>
  <c r="U411" i="9"/>
  <c r="I411" i="9"/>
  <c r="T411" i="9"/>
  <c r="T686" i="9" s="1"/>
  <c r="T938" i="9" s="1"/>
  <c r="E411" i="9"/>
  <c r="S411" i="9"/>
  <c r="R411" i="9"/>
  <c r="U686" i="9"/>
  <c r="U938" i="9" s="1"/>
  <c r="Q411" i="9"/>
  <c r="P411" i="9"/>
  <c r="O411" i="9"/>
  <c r="N411" i="9"/>
  <c r="M411" i="9"/>
  <c r="M686" i="9" s="1"/>
  <c r="M938" i="9" s="1"/>
  <c r="R690" i="9"/>
  <c r="R942" i="9" s="1"/>
  <c r="Q690" i="9"/>
  <c r="Q942" i="9" s="1"/>
  <c r="N690" i="9"/>
  <c r="N942" i="9" s="1"/>
  <c r="X690" i="9"/>
  <c r="X942" i="9" s="1"/>
  <c r="L690" i="9"/>
  <c r="L942" i="9" s="1"/>
  <c r="W690" i="9"/>
  <c r="W942" i="9" s="1"/>
  <c r="K690" i="9"/>
  <c r="K942" i="9" s="1"/>
  <c r="V690" i="9"/>
  <c r="V942" i="9" s="1"/>
  <c r="J690" i="9"/>
  <c r="J942" i="9" s="1"/>
  <c r="T690" i="9"/>
  <c r="T942" i="9" s="1"/>
  <c r="E690" i="9"/>
  <c r="E942" i="9" s="1"/>
  <c r="U690" i="9"/>
  <c r="U942" i="9" s="1"/>
  <c r="S690" i="9"/>
  <c r="S942" i="9" s="1"/>
  <c r="P690" i="9"/>
  <c r="P942" i="9" s="1"/>
  <c r="O690" i="9"/>
  <c r="O942" i="9" s="1"/>
  <c r="M690" i="9"/>
  <c r="M942" i="9" s="1"/>
  <c r="I690" i="9"/>
  <c r="I942" i="9" s="1"/>
  <c r="O415" i="9"/>
  <c r="N415" i="9"/>
  <c r="M415" i="9"/>
  <c r="X415" i="9"/>
  <c r="L415" i="9"/>
  <c r="W415" i="9"/>
  <c r="K415" i="9"/>
  <c r="V415" i="9"/>
  <c r="J415" i="9"/>
  <c r="U415" i="9"/>
  <c r="I415" i="9"/>
  <c r="T415" i="9"/>
  <c r="E415" i="9"/>
  <c r="S415" i="9"/>
  <c r="R415" i="9"/>
  <c r="Q415" i="9"/>
  <c r="V694" i="9"/>
  <c r="V946" i="9" s="1"/>
  <c r="J694" i="9"/>
  <c r="J946" i="9" s="1"/>
  <c r="U694" i="9"/>
  <c r="U946" i="9" s="1"/>
  <c r="I694" i="9"/>
  <c r="I946" i="9" s="1"/>
  <c r="R694" i="9"/>
  <c r="R946" i="9" s="1"/>
  <c r="P694" i="9"/>
  <c r="P946" i="9" s="1"/>
  <c r="O694" i="9"/>
  <c r="O946" i="9" s="1"/>
  <c r="N694" i="9"/>
  <c r="N946" i="9" s="1"/>
  <c r="X694" i="9"/>
  <c r="X946" i="9" s="1"/>
  <c r="L694" i="9"/>
  <c r="L946" i="9" s="1"/>
  <c r="Q694" i="9"/>
  <c r="Q946" i="9" s="1"/>
  <c r="M694" i="9"/>
  <c r="M946" i="9" s="1"/>
  <c r="K694" i="9"/>
  <c r="K946" i="9" s="1"/>
  <c r="E694" i="9"/>
  <c r="E946" i="9" s="1"/>
  <c r="W694" i="9"/>
  <c r="W946" i="9" s="1"/>
  <c r="T694" i="9"/>
  <c r="T946" i="9" s="1"/>
  <c r="S419" i="9"/>
  <c r="S694" i="9"/>
  <c r="S946" i="9" s="1"/>
  <c r="R419" i="9"/>
  <c r="Q419" i="9"/>
  <c r="P419" i="9"/>
  <c r="O419" i="9"/>
  <c r="N419" i="9"/>
  <c r="M419" i="9"/>
  <c r="X419" i="9"/>
  <c r="L419" i="9"/>
  <c r="W419" i="9"/>
  <c r="K419" i="9"/>
  <c r="V419" i="9"/>
  <c r="J419" i="9"/>
  <c r="U419" i="9"/>
  <c r="I419" i="9"/>
  <c r="N698" i="9"/>
  <c r="N950" i="9" s="1"/>
  <c r="M698" i="9"/>
  <c r="M950" i="9" s="1"/>
  <c r="W698" i="9"/>
  <c r="W950" i="9" s="1"/>
  <c r="K698" i="9"/>
  <c r="K950" i="9" s="1"/>
  <c r="V698" i="9"/>
  <c r="V950" i="9" s="1"/>
  <c r="J698" i="9"/>
  <c r="J950" i="9" s="1"/>
  <c r="U698" i="9"/>
  <c r="U950" i="9" s="1"/>
  <c r="I698" i="9"/>
  <c r="I950" i="9" s="1"/>
  <c r="T698" i="9"/>
  <c r="T950" i="9" s="1"/>
  <c r="E698" i="9"/>
  <c r="E950" i="9" s="1"/>
  <c r="S698" i="9"/>
  <c r="S950" i="9" s="1"/>
  <c r="R698" i="9"/>
  <c r="R950" i="9" s="1"/>
  <c r="P698" i="9"/>
  <c r="P950" i="9" s="1"/>
  <c r="X698" i="9"/>
  <c r="X950" i="9" s="1"/>
  <c r="Q698" i="9"/>
  <c r="Q950" i="9" s="1"/>
  <c r="O698" i="9"/>
  <c r="O950" i="9" s="1"/>
  <c r="L698" i="9"/>
  <c r="L950" i="9" s="1"/>
  <c r="W423" i="9"/>
  <c r="K423" i="9"/>
  <c r="V423" i="9"/>
  <c r="J423" i="9"/>
  <c r="U423" i="9"/>
  <c r="I423" i="9"/>
  <c r="T423" i="9"/>
  <c r="E423" i="9"/>
  <c r="S423" i="9"/>
  <c r="R423" i="9"/>
  <c r="Q423" i="9"/>
  <c r="P423" i="9"/>
  <c r="O423" i="9"/>
  <c r="N423" i="9"/>
  <c r="M423" i="9"/>
  <c r="R702" i="9"/>
  <c r="R954" i="9" s="1"/>
  <c r="Q702" i="9"/>
  <c r="Q954" i="9" s="1"/>
  <c r="O702" i="9"/>
  <c r="O954" i="9" s="1"/>
  <c r="N702" i="9"/>
  <c r="N954" i="9" s="1"/>
  <c r="M702" i="9"/>
  <c r="M954" i="9" s="1"/>
  <c r="X702" i="9"/>
  <c r="X954" i="9" s="1"/>
  <c r="L702" i="9"/>
  <c r="L954" i="9" s="1"/>
  <c r="W702" i="9"/>
  <c r="W954" i="9" s="1"/>
  <c r="K702" i="9"/>
  <c r="K954" i="9" s="1"/>
  <c r="V702" i="9"/>
  <c r="V954" i="9" s="1"/>
  <c r="J702" i="9"/>
  <c r="J954" i="9" s="1"/>
  <c r="T702" i="9"/>
  <c r="T954" i="9" s="1"/>
  <c r="E702" i="9"/>
  <c r="E954" i="9" s="1"/>
  <c r="U702" i="9"/>
  <c r="U954" i="9" s="1"/>
  <c r="S702" i="9"/>
  <c r="S954" i="9" s="1"/>
  <c r="P702" i="9"/>
  <c r="P954" i="9" s="1"/>
  <c r="I702" i="9"/>
  <c r="I954" i="9" s="1"/>
  <c r="O427" i="9"/>
  <c r="N427" i="9"/>
  <c r="M427" i="9"/>
  <c r="X427" i="9"/>
  <c r="L427" i="9"/>
  <c r="W427" i="9"/>
  <c r="K427" i="9"/>
  <c r="V427" i="9"/>
  <c r="J427" i="9"/>
  <c r="U427" i="9"/>
  <c r="I427" i="9"/>
  <c r="T427" i="9"/>
  <c r="E427" i="9"/>
  <c r="S427" i="9"/>
  <c r="R427" i="9"/>
  <c r="Q427" i="9"/>
  <c r="V706" i="9"/>
  <c r="V958" i="9" s="1"/>
  <c r="J706" i="9"/>
  <c r="J958" i="9" s="1"/>
  <c r="U706" i="9"/>
  <c r="U958" i="9" s="1"/>
  <c r="I706" i="9"/>
  <c r="I958" i="9" s="1"/>
  <c r="S706" i="9"/>
  <c r="S958" i="9" s="1"/>
  <c r="R706" i="9"/>
  <c r="R958" i="9" s="1"/>
  <c r="Q706" i="9"/>
  <c r="Q958" i="9" s="1"/>
  <c r="P706" i="9"/>
  <c r="P958" i="9" s="1"/>
  <c r="O706" i="9"/>
  <c r="O958" i="9" s="1"/>
  <c r="N706" i="9"/>
  <c r="N958" i="9" s="1"/>
  <c r="X706" i="9"/>
  <c r="X958" i="9" s="1"/>
  <c r="L706" i="9"/>
  <c r="L958" i="9" s="1"/>
  <c r="W706" i="9"/>
  <c r="W958" i="9" s="1"/>
  <c r="T706" i="9"/>
  <c r="T958" i="9" s="1"/>
  <c r="M706" i="9"/>
  <c r="M958" i="9" s="1"/>
  <c r="K706" i="9"/>
  <c r="K958" i="9" s="1"/>
  <c r="E706" i="9"/>
  <c r="E958" i="9" s="1"/>
  <c r="S431" i="9"/>
  <c r="R431" i="9"/>
  <c r="Q431" i="9"/>
  <c r="P431" i="9"/>
  <c r="O431" i="9"/>
  <c r="N431" i="9"/>
  <c r="M431" i="9"/>
  <c r="X431" i="9"/>
  <c r="L431" i="9"/>
  <c r="W431" i="9"/>
  <c r="K431" i="9"/>
  <c r="V431" i="9"/>
  <c r="J431" i="9"/>
  <c r="U431" i="9"/>
  <c r="I431" i="9"/>
  <c r="N710" i="9"/>
  <c r="N962" i="9" s="1"/>
  <c r="M710" i="9"/>
  <c r="M962" i="9" s="1"/>
  <c r="W710" i="9"/>
  <c r="W962" i="9" s="1"/>
  <c r="K710" i="9"/>
  <c r="K962" i="9" s="1"/>
  <c r="V710" i="9"/>
  <c r="V962" i="9" s="1"/>
  <c r="J710" i="9"/>
  <c r="J962" i="9" s="1"/>
  <c r="U710" i="9"/>
  <c r="U962" i="9" s="1"/>
  <c r="I710" i="9"/>
  <c r="I962" i="9" s="1"/>
  <c r="T710" i="9"/>
  <c r="T962" i="9" s="1"/>
  <c r="E710" i="9"/>
  <c r="E962" i="9" s="1"/>
  <c r="S710" i="9"/>
  <c r="S962" i="9" s="1"/>
  <c r="R710" i="9"/>
  <c r="R962" i="9" s="1"/>
  <c r="P710" i="9"/>
  <c r="P962" i="9" s="1"/>
  <c r="L710" i="9"/>
  <c r="L962" i="9" s="1"/>
  <c r="X710" i="9"/>
  <c r="X962" i="9" s="1"/>
  <c r="Q710" i="9"/>
  <c r="Q962" i="9" s="1"/>
  <c r="W435" i="9"/>
  <c r="K435" i="9"/>
  <c r="V435" i="9"/>
  <c r="J435" i="9"/>
  <c r="U435" i="9"/>
  <c r="I435" i="9"/>
  <c r="T435" i="9"/>
  <c r="E435" i="9"/>
  <c r="S435" i="9"/>
  <c r="R435" i="9"/>
  <c r="Q435" i="9"/>
  <c r="O710" i="9"/>
  <c r="O962" i="9" s="1"/>
  <c r="P435" i="9"/>
  <c r="O435" i="9"/>
  <c r="N435" i="9"/>
  <c r="M435" i="9"/>
  <c r="R714" i="9"/>
  <c r="R966" i="9" s="1"/>
  <c r="Q714" i="9"/>
  <c r="Q966" i="9" s="1"/>
  <c r="O714" i="9"/>
  <c r="O966" i="9" s="1"/>
  <c r="N714" i="9"/>
  <c r="N966" i="9" s="1"/>
  <c r="M714" i="9"/>
  <c r="M966" i="9" s="1"/>
  <c r="X714" i="9"/>
  <c r="X966" i="9" s="1"/>
  <c r="L714" i="9"/>
  <c r="L966" i="9" s="1"/>
  <c r="W714" i="9"/>
  <c r="W966" i="9" s="1"/>
  <c r="K714" i="9"/>
  <c r="K966" i="9" s="1"/>
  <c r="V714" i="9"/>
  <c r="V966" i="9" s="1"/>
  <c r="J714" i="9"/>
  <c r="J966" i="9" s="1"/>
  <c r="T714" i="9"/>
  <c r="T966" i="9" s="1"/>
  <c r="E714" i="9"/>
  <c r="E966" i="9" s="1"/>
  <c r="U714" i="9"/>
  <c r="U966" i="9" s="1"/>
  <c r="S714" i="9"/>
  <c r="S966" i="9" s="1"/>
  <c r="P714" i="9"/>
  <c r="P966" i="9" s="1"/>
  <c r="I714" i="9"/>
  <c r="I966" i="9" s="1"/>
  <c r="O439" i="9"/>
  <c r="N439" i="9"/>
  <c r="M439" i="9"/>
  <c r="X439" i="9"/>
  <c r="L439" i="9"/>
  <c r="W439" i="9"/>
  <c r="K439" i="9"/>
  <c r="V439" i="9"/>
  <c r="J439" i="9"/>
  <c r="U439" i="9"/>
  <c r="I439" i="9"/>
  <c r="T439" i="9"/>
  <c r="E439" i="9"/>
  <c r="S439" i="9"/>
  <c r="R439" i="9"/>
  <c r="Q439" i="9"/>
  <c r="V718" i="9"/>
  <c r="V970" i="9" s="1"/>
  <c r="J718" i="9"/>
  <c r="J970" i="9" s="1"/>
  <c r="U718" i="9"/>
  <c r="U970" i="9" s="1"/>
  <c r="I718" i="9"/>
  <c r="I970" i="9" s="1"/>
  <c r="T718" i="9"/>
  <c r="T970" i="9" s="1"/>
  <c r="S718" i="9"/>
  <c r="S970" i="9" s="1"/>
  <c r="R718" i="9"/>
  <c r="R970" i="9" s="1"/>
  <c r="Q718" i="9"/>
  <c r="Q970" i="9" s="1"/>
  <c r="P718" i="9"/>
  <c r="P970" i="9" s="1"/>
  <c r="O718" i="9"/>
  <c r="O970" i="9" s="1"/>
  <c r="N718" i="9"/>
  <c r="N970" i="9" s="1"/>
  <c r="X718" i="9"/>
  <c r="X970" i="9" s="1"/>
  <c r="L718" i="9"/>
  <c r="L970" i="9" s="1"/>
  <c r="W718" i="9"/>
  <c r="W970" i="9" s="1"/>
  <c r="M718" i="9"/>
  <c r="M970" i="9" s="1"/>
  <c r="K718" i="9"/>
  <c r="K970" i="9" s="1"/>
  <c r="E718" i="9"/>
  <c r="E970" i="9" s="1"/>
  <c r="S443" i="9"/>
  <c r="R443" i="9"/>
  <c r="Q443" i="9"/>
  <c r="P443" i="9"/>
  <c r="O443" i="9"/>
  <c r="N443" i="9"/>
  <c r="M443" i="9"/>
  <c r="X443" i="9"/>
  <c r="L443" i="9"/>
  <c r="W443" i="9"/>
  <c r="K443" i="9"/>
  <c r="V443" i="9"/>
  <c r="J443" i="9"/>
  <c r="U443" i="9"/>
  <c r="I443" i="9"/>
  <c r="T443" i="9"/>
  <c r="E443" i="9"/>
  <c r="N722" i="9"/>
  <c r="N974" i="9" s="1"/>
  <c r="M722" i="9"/>
  <c r="M974" i="9" s="1"/>
  <c r="X722" i="9"/>
  <c r="X974" i="9" s="1"/>
  <c r="L722" i="9"/>
  <c r="L974" i="9" s="1"/>
  <c r="W722" i="9"/>
  <c r="W974" i="9" s="1"/>
  <c r="K722" i="9"/>
  <c r="K974" i="9" s="1"/>
  <c r="V722" i="9"/>
  <c r="V974" i="9" s="1"/>
  <c r="J722" i="9"/>
  <c r="J974" i="9" s="1"/>
  <c r="U722" i="9"/>
  <c r="U974" i="9" s="1"/>
  <c r="I722" i="9"/>
  <c r="I974" i="9" s="1"/>
  <c r="T722" i="9"/>
  <c r="T974" i="9" s="1"/>
  <c r="E722" i="9"/>
  <c r="E974" i="9" s="1"/>
  <c r="S722" i="9"/>
  <c r="S974" i="9" s="1"/>
  <c r="R722" i="9"/>
  <c r="R974" i="9" s="1"/>
  <c r="Q722" i="9"/>
  <c r="Q974" i="9" s="1"/>
  <c r="P722" i="9"/>
  <c r="P974" i="9" s="1"/>
  <c r="O722" i="9"/>
  <c r="O974" i="9" s="1"/>
  <c r="W447" i="9"/>
  <c r="K447" i="9"/>
  <c r="V447" i="9"/>
  <c r="J447" i="9"/>
  <c r="U447" i="9"/>
  <c r="I447" i="9"/>
  <c r="T447" i="9"/>
  <c r="E447" i="9"/>
  <c r="S447" i="9"/>
  <c r="R447" i="9"/>
  <c r="Q447" i="9"/>
  <c r="P447" i="9"/>
  <c r="O447" i="9"/>
  <c r="N447" i="9"/>
  <c r="M447" i="9"/>
  <c r="X447" i="9"/>
  <c r="L447" i="9"/>
  <c r="R726" i="9"/>
  <c r="R978" i="9" s="1"/>
  <c r="Q726" i="9"/>
  <c r="Q978" i="9" s="1"/>
  <c r="P726" i="9"/>
  <c r="P978" i="9" s="1"/>
  <c r="O726" i="9"/>
  <c r="O978" i="9" s="1"/>
  <c r="N726" i="9"/>
  <c r="N978" i="9" s="1"/>
  <c r="M726" i="9"/>
  <c r="M978" i="9" s="1"/>
  <c r="X726" i="9"/>
  <c r="X978" i="9" s="1"/>
  <c r="L726" i="9"/>
  <c r="L978" i="9" s="1"/>
  <c r="W726" i="9"/>
  <c r="W978" i="9" s="1"/>
  <c r="K726" i="9"/>
  <c r="K978" i="9" s="1"/>
  <c r="V726" i="9"/>
  <c r="V978" i="9" s="1"/>
  <c r="J726" i="9"/>
  <c r="J978" i="9" s="1"/>
  <c r="U726" i="9"/>
  <c r="U978" i="9" s="1"/>
  <c r="I726" i="9"/>
  <c r="I978" i="9" s="1"/>
  <c r="T726" i="9"/>
  <c r="T978" i="9" s="1"/>
  <c r="E726" i="9"/>
  <c r="E978" i="9" s="1"/>
  <c r="S726" i="9"/>
  <c r="S978" i="9" s="1"/>
  <c r="O451" i="9"/>
  <c r="O749" i="9" s="1"/>
  <c r="O1001" i="9" s="1"/>
  <c r="N451" i="9"/>
  <c r="M451" i="9"/>
  <c r="X451" i="9"/>
  <c r="L451" i="9"/>
  <c r="W451" i="9"/>
  <c r="K451" i="9"/>
  <c r="V451" i="9"/>
  <c r="J451" i="9"/>
  <c r="U451" i="9"/>
  <c r="I451" i="9"/>
  <c r="T451" i="9"/>
  <c r="E451" i="9"/>
  <c r="S451" i="9"/>
  <c r="S749" i="9" s="1"/>
  <c r="S1001" i="9" s="1"/>
  <c r="R451" i="9"/>
  <c r="Q451" i="9"/>
  <c r="P451" i="9"/>
  <c r="V730" i="9"/>
  <c r="V982" i="9" s="1"/>
  <c r="J730" i="9"/>
  <c r="J982" i="9" s="1"/>
  <c r="U730" i="9"/>
  <c r="U982" i="9" s="1"/>
  <c r="I730" i="9"/>
  <c r="I982" i="9" s="1"/>
  <c r="T730" i="9"/>
  <c r="T982" i="9" s="1"/>
  <c r="E730" i="9"/>
  <c r="E982" i="9" s="1"/>
  <c r="S730" i="9"/>
  <c r="S982" i="9" s="1"/>
  <c r="R730" i="9"/>
  <c r="R982" i="9" s="1"/>
  <c r="Q730" i="9"/>
  <c r="Q982" i="9" s="1"/>
  <c r="P730" i="9"/>
  <c r="P982" i="9" s="1"/>
  <c r="O730" i="9"/>
  <c r="O982" i="9" s="1"/>
  <c r="N730" i="9"/>
  <c r="N982" i="9" s="1"/>
  <c r="M730" i="9"/>
  <c r="M982" i="9" s="1"/>
  <c r="X730" i="9"/>
  <c r="X982" i="9" s="1"/>
  <c r="L730" i="9"/>
  <c r="L982" i="9" s="1"/>
  <c r="V455" i="9"/>
  <c r="R455" i="9"/>
  <c r="Q455" i="9"/>
  <c r="W730" i="9"/>
  <c r="W982" i="9" s="1"/>
  <c r="K730" i="9"/>
  <c r="K982" i="9" s="1"/>
  <c r="X455" i="9"/>
  <c r="U455" i="9"/>
  <c r="T455" i="9"/>
  <c r="S455" i="9"/>
  <c r="P455" i="9"/>
  <c r="O455" i="9"/>
  <c r="N455" i="9"/>
  <c r="M455" i="9"/>
  <c r="L455" i="9"/>
  <c r="K455" i="9"/>
  <c r="J455" i="9"/>
  <c r="I455" i="9"/>
  <c r="W455" i="9"/>
  <c r="E455" i="9"/>
  <c r="N734" i="9"/>
  <c r="N986" i="9" s="1"/>
  <c r="M734" i="9"/>
  <c r="M986" i="9" s="1"/>
  <c r="X734" i="9"/>
  <c r="X986" i="9" s="1"/>
  <c r="L734" i="9"/>
  <c r="L986" i="9" s="1"/>
  <c r="W734" i="9"/>
  <c r="W986" i="9" s="1"/>
  <c r="K734" i="9"/>
  <c r="K986" i="9" s="1"/>
  <c r="V734" i="9"/>
  <c r="V986" i="9" s="1"/>
  <c r="J734" i="9"/>
  <c r="J986" i="9" s="1"/>
  <c r="U734" i="9"/>
  <c r="U986" i="9" s="1"/>
  <c r="I734" i="9"/>
  <c r="I986" i="9" s="1"/>
  <c r="T734" i="9"/>
  <c r="T986" i="9" s="1"/>
  <c r="E734" i="9"/>
  <c r="E986" i="9" s="1"/>
  <c r="S734" i="9"/>
  <c r="S986" i="9" s="1"/>
  <c r="R734" i="9"/>
  <c r="R986" i="9" s="1"/>
  <c r="Q734" i="9"/>
  <c r="Q986" i="9" s="1"/>
  <c r="P734" i="9"/>
  <c r="P986" i="9" s="1"/>
  <c r="N459" i="9"/>
  <c r="O734" i="9"/>
  <c r="O986" i="9" s="1"/>
  <c r="V459" i="9"/>
  <c r="J459" i="9"/>
  <c r="U459" i="9"/>
  <c r="I459" i="9"/>
  <c r="P459" i="9"/>
  <c r="P678" i="9" s="1"/>
  <c r="P930" i="9" s="1"/>
  <c r="X459" i="9"/>
  <c r="W459" i="9"/>
  <c r="T459" i="9"/>
  <c r="S459" i="9"/>
  <c r="R459" i="9"/>
  <c r="Q459" i="9"/>
  <c r="O459" i="9"/>
  <c r="M459" i="9"/>
  <c r="L459" i="9"/>
  <c r="K459" i="9"/>
  <c r="E459" i="9"/>
  <c r="R738" i="9"/>
  <c r="R990" i="9" s="1"/>
  <c r="Q738" i="9"/>
  <c r="Q990" i="9" s="1"/>
  <c r="P738" i="9"/>
  <c r="P990" i="9" s="1"/>
  <c r="O738" i="9"/>
  <c r="O990" i="9" s="1"/>
  <c r="N738" i="9"/>
  <c r="N990" i="9" s="1"/>
  <c r="M738" i="9"/>
  <c r="M990" i="9" s="1"/>
  <c r="X738" i="9"/>
  <c r="X990" i="9" s="1"/>
  <c r="L738" i="9"/>
  <c r="L990" i="9" s="1"/>
  <c r="W738" i="9"/>
  <c r="W990" i="9" s="1"/>
  <c r="K738" i="9"/>
  <c r="K990" i="9" s="1"/>
  <c r="V738" i="9"/>
  <c r="V990" i="9" s="1"/>
  <c r="J738" i="9"/>
  <c r="J990" i="9" s="1"/>
  <c r="U738" i="9"/>
  <c r="U990" i="9" s="1"/>
  <c r="I738" i="9"/>
  <c r="I990" i="9" s="1"/>
  <c r="T738" i="9"/>
  <c r="T990" i="9" s="1"/>
  <c r="E738" i="9"/>
  <c r="E990" i="9" s="1"/>
  <c r="R463" i="9"/>
  <c r="N463" i="9"/>
  <c r="M463" i="9"/>
  <c r="S738" i="9"/>
  <c r="S990" i="9" s="1"/>
  <c r="T463" i="9"/>
  <c r="T642" i="9" s="1"/>
  <c r="T894" i="9" s="1"/>
  <c r="E463" i="9"/>
  <c r="K463" i="9"/>
  <c r="J463" i="9"/>
  <c r="I463" i="9"/>
  <c r="X463" i="9"/>
  <c r="W463" i="9"/>
  <c r="V463" i="9"/>
  <c r="U463" i="9"/>
  <c r="S463" i="9"/>
  <c r="Q463" i="9"/>
  <c r="P463" i="9"/>
  <c r="O463" i="9"/>
  <c r="L463" i="9"/>
  <c r="V742" i="9"/>
  <c r="V994" i="9" s="1"/>
  <c r="J742" i="9"/>
  <c r="J994" i="9" s="1"/>
  <c r="U742" i="9"/>
  <c r="U994" i="9" s="1"/>
  <c r="I742" i="9"/>
  <c r="I994" i="9" s="1"/>
  <c r="T742" i="9"/>
  <c r="T994" i="9" s="1"/>
  <c r="E742" i="9"/>
  <c r="E994" i="9" s="1"/>
  <c r="S742" i="9"/>
  <c r="S994" i="9" s="1"/>
  <c r="R742" i="9"/>
  <c r="R994" i="9" s="1"/>
  <c r="Q742" i="9"/>
  <c r="Q994" i="9" s="1"/>
  <c r="P742" i="9"/>
  <c r="P994" i="9" s="1"/>
  <c r="O742" i="9"/>
  <c r="O994" i="9" s="1"/>
  <c r="N742" i="9"/>
  <c r="N994" i="9" s="1"/>
  <c r="M742" i="9"/>
  <c r="M994" i="9" s="1"/>
  <c r="X742" i="9"/>
  <c r="X994" i="9" s="1"/>
  <c r="L742" i="9"/>
  <c r="L994" i="9" s="1"/>
  <c r="V467" i="9"/>
  <c r="J467" i="9"/>
  <c r="W742" i="9"/>
  <c r="W994" i="9" s="1"/>
  <c r="K742" i="9"/>
  <c r="K994" i="9" s="1"/>
  <c r="R467" i="9"/>
  <c r="Q467" i="9"/>
  <c r="X467" i="9"/>
  <c r="L467" i="9"/>
  <c r="O467" i="9"/>
  <c r="N467" i="9"/>
  <c r="M467" i="9"/>
  <c r="K467" i="9"/>
  <c r="I467" i="9"/>
  <c r="E467" i="9"/>
  <c r="W467" i="9"/>
  <c r="U467" i="9"/>
  <c r="T467" i="9"/>
  <c r="S467" i="9"/>
  <c r="P467" i="9"/>
  <c r="N746" i="9"/>
  <c r="N998" i="9" s="1"/>
  <c r="M746" i="9"/>
  <c r="M998" i="9" s="1"/>
  <c r="X746" i="9"/>
  <c r="X998" i="9" s="1"/>
  <c r="L746" i="9"/>
  <c r="L998" i="9" s="1"/>
  <c r="W746" i="9"/>
  <c r="W998" i="9" s="1"/>
  <c r="K746" i="9"/>
  <c r="K998" i="9" s="1"/>
  <c r="V746" i="9"/>
  <c r="V998" i="9" s="1"/>
  <c r="J746" i="9"/>
  <c r="J998" i="9" s="1"/>
  <c r="U746" i="9"/>
  <c r="U998" i="9" s="1"/>
  <c r="I746" i="9"/>
  <c r="I998" i="9" s="1"/>
  <c r="T746" i="9"/>
  <c r="T998" i="9" s="1"/>
  <c r="E746" i="9"/>
  <c r="E998" i="9" s="1"/>
  <c r="S746" i="9"/>
  <c r="S998" i="9" s="1"/>
  <c r="R746" i="9"/>
  <c r="R998" i="9" s="1"/>
  <c r="Q746" i="9"/>
  <c r="Q998" i="9" s="1"/>
  <c r="P746" i="9"/>
  <c r="P998" i="9" s="1"/>
  <c r="N471" i="9"/>
  <c r="N650" i="9" s="1"/>
  <c r="N902" i="9" s="1"/>
  <c r="V471" i="9"/>
  <c r="J471" i="9"/>
  <c r="J650" i="9" s="1"/>
  <c r="J902" i="9" s="1"/>
  <c r="U471" i="9"/>
  <c r="I471" i="9"/>
  <c r="O746" i="9"/>
  <c r="O998" i="9" s="1"/>
  <c r="P471" i="9"/>
  <c r="S471" i="9"/>
  <c r="R471" i="9"/>
  <c r="Q471" i="9"/>
  <c r="O471" i="9"/>
  <c r="M471" i="9"/>
  <c r="M645" i="9" s="1"/>
  <c r="M897" i="9" s="1"/>
  <c r="L471" i="9"/>
  <c r="K471" i="9"/>
  <c r="E471" i="9"/>
  <c r="X471" i="9"/>
  <c r="W471" i="9"/>
  <c r="T471" i="9"/>
  <c r="R750" i="9"/>
  <c r="R1002" i="9" s="1"/>
  <c r="Q750" i="9"/>
  <c r="Q1002" i="9" s="1"/>
  <c r="P750" i="9"/>
  <c r="P1002" i="9" s="1"/>
  <c r="O750" i="9"/>
  <c r="O1002" i="9" s="1"/>
  <c r="N750" i="9"/>
  <c r="N1002" i="9" s="1"/>
  <c r="M750" i="9"/>
  <c r="M1002" i="9" s="1"/>
  <c r="X750" i="9"/>
  <c r="X1002" i="9" s="1"/>
  <c r="L750" i="9"/>
  <c r="L1002" i="9" s="1"/>
  <c r="W750" i="9"/>
  <c r="W1002" i="9" s="1"/>
  <c r="K750" i="9"/>
  <c r="K1002" i="9" s="1"/>
  <c r="V750" i="9"/>
  <c r="V1002" i="9" s="1"/>
  <c r="J750" i="9"/>
  <c r="J1002" i="9" s="1"/>
  <c r="U750" i="9"/>
  <c r="U1002" i="9" s="1"/>
  <c r="I750" i="9"/>
  <c r="I1002" i="9" s="1"/>
  <c r="T750" i="9"/>
  <c r="T1002" i="9" s="1"/>
  <c r="E750" i="9"/>
  <c r="E1002" i="9" s="1"/>
  <c r="R475" i="9"/>
  <c r="S750" i="9"/>
  <c r="S1002" i="9" s="1"/>
  <c r="N475" i="9"/>
  <c r="M475" i="9"/>
  <c r="V475" i="9"/>
  <c r="J475" i="9"/>
  <c r="T475" i="9"/>
  <c r="E475" i="9"/>
  <c r="L475" i="9"/>
  <c r="K475" i="9"/>
  <c r="I475" i="9"/>
  <c r="X475" i="9"/>
  <c r="W475" i="9"/>
  <c r="U475" i="9"/>
  <c r="S475" i="9"/>
  <c r="Q475" i="9"/>
  <c r="P475" i="9"/>
  <c r="O475" i="9"/>
  <c r="V754" i="9"/>
  <c r="V1006" i="9" s="1"/>
  <c r="J754" i="9"/>
  <c r="J1006" i="9" s="1"/>
  <c r="U754" i="9"/>
  <c r="U1006" i="9" s="1"/>
  <c r="I754" i="9"/>
  <c r="I1006" i="9" s="1"/>
  <c r="T754" i="9"/>
  <c r="T1006" i="9" s="1"/>
  <c r="E754" i="9"/>
  <c r="E1006" i="9" s="1"/>
  <c r="S754" i="9"/>
  <c r="S1006" i="9" s="1"/>
  <c r="R754" i="9"/>
  <c r="R1006" i="9" s="1"/>
  <c r="Q754" i="9"/>
  <c r="Q1006" i="9" s="1"/>
  <c r="P754" i="9"/>
  <c r="P1006" i="9" s="1"/>
  <c r="O754" i="9"/>
  <c r="O1006" i="9" s="1"/>
  <c r="N754" i="9"/>
  <c r="N1006" i="9" s="1"/>
  <c r="M754" i="9"/>
  <c r="M1006" i="9" s="1"/>
  <c r="X754" i="9"/>
  <c r="X1006" i="9" s="1"/>
  <c r="L754" i="9"/>
  <c r="L1006" i="9" s="1"/>
  <c r="V479" i="9"/>
  <c r="J479" i="9"/>
  <c r="R479" i="9"/>
  <c r="Q479" i="9"/>
  <c r="N479" i="9"/>
  <c r="W754" i="9"/>
  <c r="W1006" i="9" s="1"/>
  <c r="K754" i="9"/>
  <c r="K1006" i="9" s="1"/>
  <c r="X479" i="9"/>
  <c r="L479" i="9"/>
  <c r="W479" i="9"/>
  <c r="U479" i="9"/>
  <c r="T479" i="9"/>
  <c r="S479" i="9"/>
  <c r="P479" i="9"/>
  <c r="O479" i="9"/>
  <c r="M479" i="9"/>
  <c r="K479" i="9"/>
  <c r="I479" i="9"/>
  <c r="E479" i="9"/>
  <c r="N758" i="9"/>
  <c r="N1010" i="9" s="1"/>
  <c r="M758" i="9"/>
  <c r="M1010" i="9" s="1"/>
  <c r="X758" i="9"/>
  <c r="X1010" i="9" s="1"/>
  <c r="L758" i="9"/>
  <c r="L1010" i="9" s="1"/>
  <c r="W758" i="9"/>
  <c r="W1010" i="9" s="1"/>
  <c r="K758" i="9"/>
  <c r="K1010" i="9" s="1"/>
  <c r="V758" i="9"/>
  <c r="V1010" i="9" s="1"/>
  <c r="J758" i="9"/>
  <c r="J1010" i="9" s="1"/>
  <c r="U758" i="9"/>
  <c r="U1010" i="9" s="1"/>
  <c r="I758" i="9"/>
  <c r="I1010" i="9" s="1"/>
  <c r="T758" i="9"/>
  <c r="T1010" i="9" s="1"/>
  <c r="E758" i="9"/>
  <c r="E1010" i="9" s="1"/>
  <c r="S758" i="9"/>
  <c r="S1010" i="9" s="1"/>
  <c r="R758" i="9"/>
  <c r="R1010" i="9" s="1"/>
  <c r="Q758" i="9"/>
  <c r="Q1010" i="9" s="1"/>
  <c r="P758" i="9"/>
  <c r="P1010" i="9" s="1"/>
  <c r="N483" i="9"/>
  <c r="O758" i="9"/>
  <c r="O1010" i="9" s="1"/>
  <c r="V483" i="9"/>
  <c r="J483" i="9"/>
  <c r="U483" i="9"/>
  <c r="I483" i="9"/>
  <c r="R483" i="9"/>
  <c r="P483" i="9"/>
  <c r="T483" i="9"/>
  <c r="S483" i="9"/>
  <c r="Q483" i="9"/>
  <c r="O483" i="9"/>
  <c r="M483" i="9"/>
  <c r="L483" i="9"/>
  <c r="K483" i="9"/>
  <c r="E483" i="9"/>
  <c r="X483" i="9"/>
  <c r="W483" i="9"/>
  <c r="R762" i="9"/>
  <c r="R1014" i="9" s="1"/>
  <c r="Q762" i="9"/>
  <c r="Q1014" i="9" s="1"/>
  <c r="P762" i="9"/>
  <c r="P1014" i="9" s="1"/>
  <c r="O762" i="9"/>
  <c r="O1014" i="9" s="1"/>
  <c r="X762" i="9"/>
  <c r="X1014" i="9" s="1"/>
  <c r="W762" i="9"/>
  <c r="W1014" i="9" s="1"/>
  <c r="K762" i="9"/>
  <c r="K1014" i="9" s="1"/>
  <c r="V762" i="9"/>
  <c r="V1014" i="9" s="1"/>
  <c r="J762" i="9"/>
  <c r="J1014" i="9" s="1"/>
  <c r="U762" i="9"/>
  <c r="U1014" i="9" s="1"/>
  <c r="I762" i="9"/>
  <c r="I1014" i="9" s="1"/>
  <c r="T762" i="9"/>
  <c r="T1014" i="9" s="1"/>
  <c r="E762" i="9"/>
  <c r="E1014" i="9" s="1"/>
  <c r="R487" i="9"/>
  <c r="N487" i="9"/>
  <c r="M487" i="9"/>
  <c r="V487" i="9"/>
  <c r="J487" i="9"/>
  <c r="S762" i="9"/>
  <c r="S1014" i="9" s="1"/>
  <c r="T487" i="9"/>
  <c r="E487" i="9"/>
  <c r="O487" i="9"/>
  <c r="L487" i="9"/>
  <c r="K487" i="9"/>
  <c r="I487" i="9"/>
  <c r="X487" i="9"/>
  <c r="W487" i="9"/>
  <c r="U487" i="9"/>
  <c r="S487" i="9"/>
  <c r="Q487" i="9"/>
  <c r="P487" i="9"/>
  <c r="V766" i="9"/>
  <c r="V1018" i="9" s="1"/>
  <c r="J766" i="9"/>
  <c r="J1018" i="9" s="1"/>
  <c r="U766" i="9"/>
  <c r="U1018" i="9" s="1"/>
  <c r="I766" i="9"/>
  <c r="I1018" i="9" s="1"/>
  <c r="T766" i="9"/>
  <c r="T1018" i="9" s="1"/>
  <c r="E766" i="9"/>
  <c r="E1018" i="9" s="1"/>
  <c r="S766" i="9"/>
  <c r="S1018" i="9" s="1"/>
  <c r="R766" i="9"/>
  <c r="R1018" i="9" s="1"/>
  <c r="Q766" i="9"/>
  <c r="Q1018" i="9" s="1"/>
  <c r="P766" i="9"/>
  <c r="P1018" i="9" s="1"/>
  <c r="O766" i="9"/>
  <c r="O1018" i="9" s="1"/>
  <c r="N766" i="9"/>
  <c r="N1018" i="9" s="1"/>
  <c r="M766" i="9"/>
  <c r="M1018" i="9" s="1"/>
  <c r="X766" i="9"/>
  <c r="X1018" i="9" s="1"/>
  <c r="L766" i="9"/>
  <c r="L1018" i="9" s="1"/>
  <c r="V491" i="9"/>
  <c r="J491" i="9"/>
  <c r="W766" i="9"/>
  <c r="W1018" i="9" s="1"/>
  <c r="R491" i="9"/>
  <c r="K766" i="9"/>
  <c r="K1018" i="9" s="1"/>
  <c r="Q491" i="9"/>
  <c r="N491" i="9"/>
  <c r="X491" i="9"/>
  <c r="L491" i="9"/>
  <c r="E491" i="9"/>
  <c r="W491" i="9"/>
  <c r="U491" i="9"/>
  <c r="T491" i="9"/>
  <c r="S491" i="9"/>
  <c r="P491" i="9"/>
  <c r="O491" i="9"/>
  <c r="M491" i="9"/>
  <c r="K491" i="9"/>
  <c r="I491" i="9"/>
  <c r="N770" i="9"/>
  <c r="N1022" i="9" s="1"/>
  <c r="M770" i="9"/>
  <c r="M1022" i="9" s="1"/>
  <c r="X770" i="9"/>
  <c r="X1022" i="9" s="1"/>
  <c r="L770" i="9"/>
  <c r="L1022" i="9" s="1"/>
  <c r="W770" i="9"/>
  <c r="W1022" i="9" s="1"/>
  <c r="K770" i="9"/>
  <c r="K1022" i="9" s="1"/>
  <c r="V770" i="9"/>
  <c r="V1022" i="9" s="1"/>
  <c r="J770" i="9"/>
  <c r="J1022" i="9" s="1"/>
  <c r="U770" i="9"/>
  <c r="U1022" i="9" s="1"/>
  <c r="I770" i="9"/>
  <c r="I1022" i="9" s="1"/>
  <c r="T770" i="9"/>
  <c r="T1022" i="9" s="1"/>
  <c r="E770" i="9"/>
  <c r="E1022" i="9" s="1"/>
  <c r="S770" i="9"/>
  <c r="S1022" i="9" s="1"/>
  <c r="R770" i="9"/>
  <c r="R1022" i="9" s="1"/>
  <c r="Q770" i="9"/>
  <c r="Q1022" i="9" s="1"/>
  <c r="P770" i="9"/>
  <c r="P1022" i="9" s="1"/>
  <c r="N495" i="9"/>
  <c r="V495" i="9"/>
  <c r="J495" i="9"/>
  <c r="U495" i="9"/>
  <c r="I495" i="9"/>
  <c r="R495" i="9"/>
  <c r="P495" i="9"/>
  <c r="W495" i="9"/>
  <c r="T495" i="9"/>
  <c r="S495" i="9"/>
  <c r="Q495" i="9"/>
  <c r="O495" i="9"/>
  <c r="M495" i="9"/>
  <c r="L495" i="9"/>
  <c r="K495" i="9"/>
  <c r="E495" i="9"/>
  <c r="O770" i="9"/>
  <c r="O1022" i="9" s="1"/>
  <c r="X495" i="9"/>
  <c r="R774" i="9"/>
  <c r="R1026" i="9" s="1"/>
  <c r="Q774" i="9"/>
  <c r="Q1026" i="9" s="1"/>
  <c r="P774" i="9"/>
  <c r="P1026" i="9" s="1"/>
  <c r="O774" i="9"/>
  <c r="O1026" i="9" s="1"/>
  <c r="N774" i="9"/>
  <c r="N1026" i="9" s="1"/>
  <c r="M774" i="9"/>
  <c r="M1026" i="9" s="1"/>
  <c r="X774" i="9"/>
  <c r="X1026" i="9" s="1"/>
  <c r="L774" i="9"/>
  <c r="L1026" i="9" s="1"/>
  <c r="W774" i="9"/>
  <c r="W1026" i="9" s="1"/>
  <c r="K774" i="9"/>
  <c r="K1026" i="9" s="1"/>
  <c r="V774" i="9"/>
  <c r="V1026" i="9" s="1"/>
  <c r="J774" i="9"/>
  <c r="J1026" i="9" s="1"/>
  <c r="U774" i="9"/>
  <c r="U1026" i="9" s="1"/>
  <c r="I774" i="9"/>
  <c r="I1026" i="9" s="1"/>
  <c r="T774" i="9"/>
  <c r="T1026" i="9" s="1"/>
  <c r="E774" i="9"/>
  <c r="E1026" i="9" s="1"/>
  <c r="R499" i="9"/>
  <c r="N499" i="9"/>
  <c r="S774" i="9"/>
  <c r="S1026" i="9" s="1"/>
  <c r="M499" i="9"/>
  <c r="V499" i="9"/>
  <c r="J499" i="9"/>
  <c r="T499" i="9"/>
  <c r="E499" i="9"/>
  <c r="P499" i="9"/>
  <c r="O499" i="9"/>
  <c r="L499" i="9"/>
  <c r="K499" i="9"/>
  <c r="I499" i="9"/>
  <c r="X499" i="9"/>
  <c r="W499" i="9"/>
  <c r="U499" i="9"/>
  <c r="S499" i="9"/>
  <c r="Q499" i="9"/>
  <c r="V778" i="9"/>
  <c r="J778" i="9"/>
  <c r="U778" i="9"/>
  <c r="I778" i="9"/>
  <c r="I1030" i="9" s="1"/>
  <c r="T778" i="9"/>
  <c r="E778" i="9"/>
  <c r="E1030" i="9" s="1"/>
  <c r="S778" i="9"/>
  <c r="R778" i="9"/>
  <c r="Q778" i="9"/>
  <c r="P778" i="9"/>
  <c r="O778" i="9"/>
  <c r="N778" i="9"/>
  <c r="M778" i="9"/>
  <c r="X778" i="9"/>
  <c r="L778" i="9"/>
  <c r="K778" i="9"/>
  <c r="V503" i="9"/>
  <c r="J503" i="9"/>
  <c r="R503" i="9"/>
  <c r="Q503" i="9"/>
  <c r="N503" i="9"/>
  <c r="N670" i="9" s="1"/>
  <c r="N922" i="9" s="1"/>
  <c r="X503" i="9"/>
  <c r="L503" i="9"/>
  <c r="I503" i="9"/>
  <c r="E503" i="9"/>
  <c r="W503" i="9"/>
  <c r="U503" i="9"/>
  <c r="T503" i="9"/>
  <c r="S503" i="9"/>
  <c r="P503" i="9"/>
  <c r="W778" i="9"/>
  <c r="O503" i="9"/>
  <c r="M503" i="9"/>
  <c r="K503" i="9"/>
  <c r="L257" i="9"/>
  <c r="L535" i="9" s="1"/>
  <c r="L787" i="9" s="1"/>
  <c r="X257" i="9"/>
  <c r="X627" i="9" s="1"/>
  <c r="X879" i="9" s="1"/>
  <c r="N259" i="9"/>
  <c r="P261" i="9"/>
  <c r="T263" i="9"/>
  <c r="T619" i="9" s="1"/>
  <c r="T871" i="9" s="1"/>
  <c r="V265" i="9"/>
  <c r="V739" i="9" s="1"/>
  <c r="V991" i="9" s="1"/>
  <c r="X267" i="9"/>
  <c r="R285" i="9"/>
  <c r="L291" i="9"/>
  <c r="L747" i="9" s="1"/>
  <c r="L999" i="9" s="1"/>
  <c r="K313" i="9"/>
  <c r="O317" i="9"/>
  <c r="O693" i="9" s="1"/>
  <c r="O945" i="9" s="1"/>
  <c r="S321" i="9"/>
  <c r="W325" i="9"/>
  <c r="J330" i="9"/>
  <c r="N334" i="9"/>
  <c r="R338" i="9"/>
  <c r="V342" i="9"/>
  <c r="I347" i="9"/>
  <c r="M351" i="9"/>
  <c r="M642" i="9" s="1"/>
  <c r="M894" i="9" s="1"/>
  <c r="Q355" i="9"/>
  <c r="U359" i="9"/>
  <c r="E364" i="9"/>
  <c r="L368" i="9"/>
  <c r="P372" i="9"/>
  <c r="T376" i="9"/>
  <c r="X380" i="9"/>
  <c r="K385" i="9"/>
  <c r="O389" i="9"/>
  <c r="S393" i="9"/>
  <c r="W397" i="9"/>
  <c r="J402" i="9"/>
  <c r="N406" i="9"/>
  <c r="X411" i="9"/>
  <c r="O420" i="9"/>
  <c r="W428" i="9"/>
  <c r="N437" i="9"/>
  <c r="M257" i="9"/>
  <c r="M723" i="9" s="1"/>
  <c r="M975" i="9" s="1"/>
  <c r="O259" i="9"/>
  <c r="Q261" i="9"/>
  <c r="U263" i="9"/>
  <c r="W265" i="9"/>
  <c r="W739" i="9" s="1"/>
  <c r="W991" i="9" s="1"/>
  <c r="S285" i="9"/>
  <c r="M291" i="9"/>
  <c r="J301" i="9"/>
  <c r="N305" i="9"/>
  <c r="R309" i="9"/>
  <c r="V313" i="9"/>
  <c r="I318" i="9"/>
  <c r="M322" i="9"/>
  <c r="Q326" i="9"/>
  <c r="U330" i="9"/>
  <c r="E335" i="9"/>
  <c r="L339" i="9"/>
  <c r="L657" i="9" s="1"/>
  <c r="L909" i="9" s="1"/>
  <c r="P343" i="9"/>
  <c r="T347" i="9"/>
  <c r="T598" i="9" s="1"/>
  <c r="T850" i="9" s="1"/>
  <c r="X351" i="9"/>
  <c r="K356" i="9"/>
  <c r="O360" i="9"/>
  <c r="S364" i="9"/>
  <c r="S693" i="9" s="1"/>
  <c r="S945" i="9" s="1"/>
  <c r="W368" i="9"/>
  <c r="J373" i="9"/>
  <c r="N377" i="9"/>
  <c r="N762" i="9" s="1"/>
  <c r="N1014" i="9" s="1"/>
  <c r="R381" i="9"/>
  <c r="V385" i="9"/>
  <c r="I390" i="9"/>
  <c r="M394" i="9"/>
  <c r="Q398" i="9"/>
  <c r="U402" i="9"/>
  <c r="E407" i="9"/>
  <c r="S412" i="9"/>
  <c r="J421" i="9"/>
  <c r="R429" i="9"/>
  <c r="I438" i="9"/>
  <c r="L1177" i="9"/>
  <c r="L1165" i="9"/>
  <c r="L1191" i="9"/>
  <c r="L1188" i="9"/>
  <c r="L1176" i="9"/>
  <c r="L1164" i="9"/>
  <c r="L1143" i="9"/>
  <c r="L1189" i="9"/>
  <c r="L1181" i="9"/>
  <c r="L1173" i="9"/>
  <c r="L1149" i="9"/>
  <c r="L1137" i="9"/>
  <c r="L1128" i="9"/>
  <c r="L1186" i="9"/>
  <c r="L1156" i="9"/>
  <c r="L1150" i="9"/>
  <c r="L1138" i="9"/>
  <c r="L1127" i="9"/>
  <c r="L1182" i="9"/>
  <c r="L1169" i="9"/>
  <c r="L1161" i="9"/>
  <c r="L1151" i="9"/>
  <c r="L1139" i="9"/>
  <c r="L1126" i="9"/>
  <c r="L1178" i="9"/>
  <c r="L1174" i="9"/>
  <c r="L1152" i="9"/>
  <c r="L1140" i="9"/>
  <c r="L1190" i="9"/>
  <c r="L1159" i="9"/>
  <c r="L1155" i="9"/>
  <c r="L1133" i="9"/>
  <c r="L1130" i="9"/>
  <c r="L1121" i="9"/>
  <c r="L1187" i="9"/>
  <c r="L1168" i="9"/>
  <c r="L1163" i="9"/>
  <c r="L1154" i="9"/>
  <c r="L1170" i="9"/>
  <c r="L1146" i="9"/>
  <c r="L1175" i="9"/>
  <c r="L1162" i="9"/>
  <c r="L1153" i="9"/>
  <c r="L1184" i="9"/>
  <c r="L1148" i="9"/>
  <c r="L1180" i="9"/>
  <c r="L1158" i="9"/>
  <c r="L1166" i="9"/>
  <c r="L1142" i="9"/>
  <c r="L1141" i="9"/>
  <c r="L1134" i="9"/>
  <c r="L1167" i="9"/>
  <c r="L1160" i="9"/>
  <c r="L1129" i="9"/>
  <c r="L1124" i="9"/>
  <c r="L1172" i="9"/>
  <c r="L1123" i="9"/>
  <c r="L1136" i="9"/>
  <c r="L1144" i="9"/>
  <c r="L1122" i="9"/>
  <c r="L1132" i="9"/>
  <c r="L1183" i="9"/>
  <c r="L1171" i="9"/>
  <c r="L1147" i="9"/>
  <c r="L1179" i="9"/>
  <c r="L1145" i="9"/>
  <c r="L1131" i="9"/>
  <c r="L1120" i="9"/>
  <c r="L1185" i="9"/>
  <c r="L1125" i="9"/>
  <c r="X1177" i="9"/>
  <c r="Y1177" i="9" s="1"/>
  <c r="X1165" i="9"/>
  <c r="Y1165" i="9" s="1"/>
  <c r="X1153" i="9"/>
  <c r="Y1153" i="9" s="1"/>
  <c r="X1187" i="9"/>
  <c r="Y1187" i="9" s="1"/>
  <c r="X1175" i="9"/>
  <c r="Y1175" i="9" s="1"/>
  <c r="X1163" i="9"/>
  <c r="Y1163" i="9" s="1"/>
  <c r="X1143" i="9"/>
  <c r="Y1143" i="9" s="1"/>
  <c r="X1185" i="9"/>
  <c r="Y1185" i="9" s="1"/>
  <c r="X1164" i="9"/>
  <c r="Y1164" i="9" s="1"/>
  <c r="X1155" i="9"/>
  <c r="Y1155" i="9" s="1"/>
  <c r="X1148" i="9"/>
  <c r="Y1148" i="9" s="1"/>
  <c r="X1147" i="9"/>
  <c r="Y1147" i="9" s="1"/>
  <c r="X1136" i="9"/>
  <c r="Y1136" i="9" s="1"/>
  <c r="X1135" i="9"/>
  <c r="Y1135" i="9" s="1"/>
  <c r="X1128" i="9"/>
  <c r="Y1128" i="9" s="1"/>
  <c r="X1191" i="9"/>
  <c r="Y1191" i="9" s="1"/>
  <c r="X1168" i="9"/>
  <c r="Y1168" i="9" s="1"/>
  <c r="X1160" i="9"/>
  <c r="Y1160" i="9" s="1"/>
  <c r="X1149" i="9"/>
  <c r="Y1149" i="9" s="1"/>
  <c r="X1137" i="9"/>
  <c r="Y1137" i="9" s="1"/>
  <c r="X1127" i="9"/>
  <c r="Y1127" i="9" s="1"/>
  <c r="AD1127" i="9" s="1"/>
  <c r="X1189" i="9"/>
  <c r="Y1189" i="9" s="1"/>
  <c r="X1181" i="9"/>
  <c r="Y1181" i="9" s="1"/>
  <c r="X1173" i="9"/>
  <c r="Y1173" i="9" s="1"/>
  <c r="X1150" i="9"/>
  <c r="Y1150" i="9" s="1"/>
  <c r="X1138" i="9"/>
  <c r="Y1138" i="9" s="1"/>
  <c r="X1126" i="9"/>
  <c r="Y1126" i="9" s="1"/>
  <c r="X1186" i="9"/>
  <c r="Y1186" i="9" s="1"/>
  <c r="X1156" i="9"/>
  <c r="Y1156" i="9" s="1"/>
  <c r="X1151" i="9"/>
  <c r="Y1151" i="9" s="1"/>
  <c r="X1139" i="9"/>
  <c r="Y1139" i="9" s="1"/>
  <c r="X1172" i="9"/>
  <c r="Y1172" i="9" s="1"/>
  <c r="X1166" i="9"/>
  <c r="Y1166" i="9" s="1"/>
  <c r="X1157" i="9"/>
  <c r="Y1157" i="9" s="1"/>
  <c r="X1146" i="9"/>
  <c r="Y1146" i="9" s="1"/>
  <c r="X1180" i="9"/>
  <c r="Y1180" i="9" s="1"/>
  <c r="X1182" i="9"/>
  <c r="Y1182" i="9" s="1"/>
  <c r="X1184" i="9"/>
  <c r="Y1184" i="9" s="1"/>
  <c r="X1145" i="9"/>
  <c r="Y1145" i="9" s="1"/>
  <c r="X1142" i="9"/>
  <c r="Y1142" i="9" s="1"/>
  <c r="X1129" i="9"/>
  <c r="Y1129" i="9" s="1"/>
  <c r="X1124" i="9"/>
  <c r="Y1124" i="9" s="1"/>
  <c r="X1190" i="9"/>
  <c r="Y1190" i="9" s="1"/>
  <c r="X1179" i="9"/>
  <c r="Y1179" i="9" s="1"/>
  <c r="X1141" i="9"/>
  <c r="Y1141" i="9" s="1"/>
  <c r="X1134" i="9"/>
  <c r="Y1134" i="9" s="1"/>
  <c r="X1188" i="9"/>
  <c r="Y1188" i="9" s="1"/>
  <c r="X1176" i="9"/>
  <c r="Y1176" i="9" s="1"/>
  <c r="X1169" i="9"/>
  <c r="Y1169" i="9" s="1"/>
  <c r="X1130" i="9"/>
  <c r="Y1130" i="9" s="1"/>
  <c r="X1183" i="9"/>
  <c r="Y1183" i="9" s="1"/>
  <c r="X1152" i="9"/>
  <c r="Y1152" i="9" s="1"/>
  <c r="X1125" i="9"/>
  <c r="Y1125" i="9" s="1"/>
  <c r="X1170" i="9"/>
  <c r="Y1170" i="9" s="1"/>
  <c r="X1144" i="9"/>
  <c r="Y1144" i="9" s="1"/>
  <c r="X1133" i="9"/>
  <c r="Y1133" i="9" s="1"/>
  <c r="X1158" i="9"/>
  <c r="Y1158" i="9" s="1"/>
  <c r="X1132" i="9"/>
  <c r="Y1132" i="9" s="1"/>
  <c r="X1131" i="9"/>
  <c r="Y1131" i="9" s="1"/>
  <c r="X1120" i="9"/>
  <c r="Y1120" i="9" s="1"/>
  <c r="X1161" i="9"/>
  <c r="Y1161" i="9" s="1"/>
  <c r="X1171" i="9"/>
  <c r="Y1171" i="9" s="1"/>
  <c r="X1154" i="9"/>
  <c r="Y1154" i="9" s="1"/>
  <c r="X1167" i="9"/>
  <c r="Y1167" i="9" s="1"/>
  <c r="X1159" i="9"/>
  <c r="Y1159" i="9" s="1"/>
  <c r="X1140" i="9"/>
  <c r="Y1140" i="9" s="1"/>
  <c r="X1119" i="9"/>
  <c r="Y1119" i="9" s="1"/>
  <c r="X1123" i="9"/>
  <c r="Y1123" i="9" s="1"/>
  <c r="X1178" i="9"/>
  <c r="Y1178" i="9" s="1"/>
  <c r="X1174" i="9"/>
  <c r="Y1174" i="9" s="1"/>
  <c r="X1122" i="9"/>
  <c r="Y1122" i="9" s="1"/>
  <c r="X1162" i="9"/>
  <c r="Y1162" i="9" s="1"/>
  <c r="X1121" i="9"/>
  <c r="Y1121" i="9" s="1"/>
  <c r="O1122" i="9"/>
  <c r="O1144" i="9"/>
  <c r="O1136" i="9"/>
  <c r="O1127" i="9"/>
  <c r="AB1127" i="9" s="1"/>
  <c r="O1149" i="9"/>
  <c r="AB1149" i="9" s="1"/>
  <c r="O1129" i="9"/>
  <c r="AB1129" i="9" s="1"/>
  <c r="O1120" i="9"/>
  <c r="O1169" i="9"/>
  <c r="O1156" i="9"/>
  <c r="O1134" i="9"/>
  <c r="O1139" i="9"/>
  <c r="O1138" i="9"/>
  <c r="O1135" i="9"/>
  <c r="M1188" i="9"/>
  <c r="M1176" i="9"/>
  <c r="M1164" i="9"/>
  <c r="M1142" i="9"/>
  <c r="M1186" i="9"/>
  <c r="M1156" i="9"/>
  <c r="M1150" i="9"/>
  <c r="M1138" i="9"/>
  <c r="M1127" i="9"/>
  <c r="M1182" i="9"/>
  <c r="M1169" i="9"/>
  <c r="M1165" i="9"/>
  <c r="M1161" i="9"/>
  <c r="M1151" i="9"/>
  <c r="M1139" i="9"/>
  <c r="M1126" i="9"/>
  <c r="M1178" i="9"/>
  <c r="M1174" i="9"/>
  <c r="M1152" i="9"/>
  <c r="M1140" i="9"/>
  <c r="M1125" i="9"/>
  <c r="M1187" i="9"/>
  <c r="M1183" i="9"/>
  <c r="M1170" i="9"/>
  <c r="M1157" i="9"/>
  <c r="M1153" i="9"/>
  <c r="M1141" i="9"/>
  <c r="M1184" i="9"/>
  <c r="M1135" i="9"/>
  <c r="M1172" i="9"/>
  <c r="M1147" i="9"/>
  <c r="M1185" i="9"/>
  <c r="M1180" i="9"/>
  <c r="M1175" i="9"/>
  <c r="M1191" i="9"/>
  <c r="M1148" i="9"/>
  <c r="M1137" i="9"/>
  <c r="M1128" i="9"/>
  <c r="M1121" i="9"/>
  <c r="M1177" i="9"/>
  <c r="M1171" i="9"/>
  <c r="M1149" i="9"/>
  <c r="M1136" i="9"/>
  <c r="M1123" i="9"/>
  <c r="M1173" i="9"/>
  <c r="M1166" i="9"/>
  <c r="M1159" i="9"/>
  <c r="M1134" i="9"/>
  <c r="M1167" i="9"/>
  <c r="M1160" i="9"/>
  <c r="M1129" i="9"/>
  <c r="M1181" i="9"/>
  <c r="M1162" i="9"/>
  <c r="M1131" i="9"/>
  <c r="M1119" i="9"/>
  <c r="U1122" i="9"/>
  <c r="V1127" i="9"/>
  <c r="O1143" i="9"/>
  <c r="R1146" i="9"/>
  <c r="P1148" i="9"/>
  <c r="V1174" i="9"/>
  <c r="K1176" i="9"/>
  <c r="U1178" i="9"/>
  <c r="W1182" i="9"/>
  <c r="M1190" i="9"/>
  <c r="N1187" i="9"/>
  <c r="AA1187" i="9" s="1"/>
  <c r="N1175" i="9"/>
  <c r="AA1175" i="9" s="1"/>
  <c r="N1163" i="9"/>
  <c r="AA1163" i="9" s="1"/>
  <c r="N1177" i="9"/>
  <c r="AA1177" i="9" s="1"/>
  <c r="N1165" i="9"/>
  <c r="AA1165" i="9" s="1"/>
  <c r="N1153" i="9"/>
  <c r="AA1153" i="9" s="1"/>
  <c r="N1141" i="9"/>
  <c r="AA1141" i="9" s="1"/>
  <c r="N1182" i="9"/>
  <c r="AA1182" i="9" s="1"/>
  <c r="N1169" i="9"/>
  <c r="AA1169" i="9" s="1"/>
  <c r="N1161" i="9"/>
  <c r="AA1161" i="9" s="1"/>
  <c r="N1151" i="9"/>
  <c r="AA1151" i="9" s="1"/>
  <c r="N1139" i="9"/>
  <c r="AA1139" i="9" s="1"/>
  <c r="N1126" i="9"/>
  <c r="AA1126" i="9" s="1"/>
  <c r="N1178" i="9"/>
  <c r="AA1178" i="9" s="1"/>
  <c r="N1174" i="9"/>
  <c r="AA1174" i="9" s="1"/>
  <c r="N1152" i="9"/>
  <c r="AA1152" i="9" s="1"/>
  <c r="N1140" i="9"/>
  <c r="AA1140" i="9" s="1"/>
  <c r="N1125" i="9"/>
  <c r="AA1125" i="9" s="1"/>
  <c r="N1183" i="9"/>
  <c r="AA1183" i="9" s="1"/>
  <c r="N1170" i="9"/>
  <c r="AA1170" i="9" s="1"/>
  <c r="N1157" i="9"/>
  <c r="AA1157" i="9" s="1"/>
  <c r="N1124" i="9"/>
  <c r="AA1124" i="9" s="1"/>
  <c r="N1166" i="9"/>
  <c r="AA1166" i="9" s="1"/>
  <c r="N1162" i="9"/>
  <c r="AA1162" i="9" s="1"/>
  <c r="N1179" i="9"/>
  <c r="AA1179" i="9" s="1"/>
  <c r="N1191" i="9"/>
  <c r="AA1191" i="9" s="1"/>
  <c r="N1189" i="9"/>
  <c r="AA1189" i="9" s="1"/>
  <c r="N1188" i="9"/>
  <c r="AA1188" i="9" s="1"/>
  <c r="N1173" i="9"/>
  <c r="AA1173" i="9" s="1"/>
  <c r="N1168" i="9"/>
  <c r="AA1168" i="9" s="1"/>
  <c r="N1154" i="9"/>
  <c r="AA1154" i="9" s="1"/>
  <c r="N1138" i="9"/>
  <c r="AA1138" i="9" s="1"/>
  <c r="N1128" i="9"/>
  <c r="AA1128" i="9" s="1"/>
  <c r="N1167" i="9"/>
  <c r="AA1167" i="9" s="1"/>
  <c r="N1158" i="9"/>
  <c r="AA1158" i="9" s="1"/>
  <c r="N1150" i="9"/>
  <c r="AA1150" i="9" s="1"/>
  <c r="N1144" i="9"/>
  <c r="AA1144" i="9" s="1"/>
  <c r="N1131" i="9"/>
  <c r="AA1131" i="9" s="1"/>
  <c r="N1184" i="9"/>
  <c r="AA1184" i="9" s="1"/>
  <c r="N1171" i="9"/>
  <c r="AA1171" i="9" s="1"/>
  <c r="N1149" i="9"/>
  <c r="AA1149" i="9" s="1"/>
  <c r="N1136" i="9"/>
  <c r="AA1136" i="9" s="1"/>
  <c r="N1123" i="9"/>
  <c r="AA1123" i="9" s="1"/>
  <c r="N1147" i="9"/>
  <c r="AA1147" i="9" s="1"/>
  <c r="N1146" i="9"/>
  <c r="AA1146" i="9" s="1"/>
  <c r="N1145" i="9"/>
  <c r="AA1145" i="9" s="1"/>
  <c r="N1132" i="9"/>
  <c r="AA1132" i="9" s="1"/>
  <c r="N1130" i="9"/>
  <c r="AA1130" i="9" s="1"/>
  <c r="N1119" i="9"/>
  <c r="AA1119" i="9" s="1"/>
  <c r="N1185" i="9"/>
  <c r="AA1185" i="9" s="1"/>
  <c r="N1160" i="9"/>
  <c r="AA1160" i="9" s="1"/>
  <c r="N1142" i="9"/>
  <c r="AA1142" i="9" s="1"/>
  <c r="N1129" i="9"/>
  <c r="AA1129" i="9" s="1"/>
  <c r="N1181" i="9"/>
  <c r="AA1181" i="9" s="1"/>
  <c r="P1119" i="9"/>
  <c r="J1120" i="9"/>
  <c r="Z1120" i="9" s="1"/>
  <c r="V1123" i="9"/>
  <c r="S1124" i="9"/>
  <c r="AC1124" i="9" s="1"/>
  <c r="P1125" i="9"/>
  <c r="U1126" i="9"/>
  <c r="J1131" i="9"/>
  <c r="R1150" i="9"/>
  <c r="S1157" i="9"/>
  <c r="N1176" i="9"/>
  <c r="AA1176" i="9" s="1"/>
  <c r="R1180" i="9"/>
  <c r="N1190" i="9"/>
  <c r="AA1190" i="9" s="1"/>
  <c r="O1189" i="9"/>
  <c r="O1186" i="9"/>
  <c r="AB1186" i="9" s="1"/>
  <c r="O1174" i="9"/>
  <c r="O1162" i="9"/>
  <c r="O1178" i="9"/>
  <c r="O1166" i="9"/>
  <c r="O1154" i="9"/>
  <c r="AB1154" i="9" s="1"/>
  <c r="O1152" i="9"/>
  <c r="O1140" i="9"/>
  <c r="O1165" i="9"/>
  <c r="O1125" i="9"/>
  <c r="O1183" i="9"/>
  <c r="O1170" i="9"/>
  <c r="O1157" i="9"/>
  <c r="AB1157" i="9" s="1"/>
  <c r="O1124" i="9"/>
  <c r="AB1124" i="9" s="1"/>
  <c r="O1187" i="9"/>
  <c r="O1153" i="9"/>
  <c r="O1141" i="9"/>
  <c r="AB1141" i="9" s="1"/>
  <c r="O1123" i="9"/>
  <c r="O1190" i="9"/>
  <c r="O1179" i="9"/>
  <c r="O1171" i="9"/>
  <c r="O1158" i="9"/>
  <c r="O1142" i="9"/>
  <c r="O1172" i="9"/>
  <c r="O1163" i="9"/>
  <c r="O1147" i="9"/>
  <c r="AB1147" i="9" s="1"/>
  <c r="O1182" i="9"/>
  <c r="O1137" i="9"/>
  <c r="O1184" i="9"/>
  <c r="AB1184" i="9" s="1"/>
  <c r="O1160" i="9"/>
  <c r="O1148" i="9"/>
  <c r="AB1148" i="9" s="1"/>
  <c r="O1188" i="9"/>
  <c r="O1176" i="9"/>
  <c r="O1168" i="9"/>
  <c r="O1177" i="9"/>
  <c r="AB1177" i="9" s="1"/>
  <c r="O1151" i="9"/>
  <c r="O1150" i="9"/>
  <c r="O1146" i="9"/>
  <c r="O1145" i="9"/>
  <c r="O1132" i="9"/>
  <c r="O1130" i="9"/>
  <c r="AB1130" i="9" s="1"/>
  <c r="O1119" i="9"/>
  <c r="AB1119" i="9" s="1"/>
  <c r="O1164" i="9"/>
  <c r="O1155" i="9"/>
  <c r="O1181" i="9"/>
  <c r="O1167" i="9"/>
  <c r="O1131" i="9"/>
  <c r="O1191" i="9"/>
  <c r="O1175" i="9"/>
  <c r="O1161" i="9"/>
  <c r="O1133" i="9"/>
  <c r="R1119" i="9"/>
  <c r="W1123" i="9"/>
  <c r="S1125" i="9"/>
  <c r="AC1125" i="9" s="1"/>
  <c r="V1126" i="9"/>
  <c r="K1131" i="9"/>
  <c r="R1135" i="9"/>
  <c r="J1139" i="9"/>
  <c r="V1140" i="9"/>
  <c r="U1157" i="9"/>
  <c r="N1159" i="9"/>
  <c r="AA1159" i="9" s="1"/>
  <c r="O1185" i="9"/>
  <c r="U1187" i="9"/>
  <c r="P1185" i="9"/>
  <c r="P1173" i="9"/>
  <c r="P1161" i="9"/>
  <c r="P1179" i="9"/>
  <c r="P1167" i="9"/>
  <c r="P1155" i="9"/>
  <c r="P1151" i="9"/>
  <c r="P1139" i="9"/>
  <c r="P1183" i="9"/>
  <c r="P1178" i="9"/>
  <c r="P1174" i="9"/>
  <c r="P1170" i="9"/>
  <c r="P1157" i="9"/>
  <c r="P1152" i="9"/>
  <c r="P1140" i="9"/>
  <c r="P1124" i="9"/>
  <c r="P1187" i="9"/>
  <c r="P1153" i="9"/>
  <c r="P1141" i="9"/>
  <c r="P1123" i="9"/>
  <c r="P1190" i="9"/>
  <c r="P1171" i="9"/>
  <c r="P1166" i="9"/>
  <c r="P1162" i="9"/>
  <c r="P1158" i="9"/>
  <c r="P1142" i="9"/>
  <c r="P1122" i="9"/>
  <c r="P1184" i="9"/>
  <c r="P1175" i="9"/>
  <c r="P1143" i="9"/>
  <c r="P1169" i="9"/>
  <c r="P1164" i="9"/>
  <c r="P1150" i="9"/>
  <c r="P1144" i="9"/>
  <c r="P1131" i="9"/>
  <c r="P1126" i="9"/>
  <c r="AB1126" i="9" s="1"/>
  <c r="P1177" i="9"/>
  <c r="P1134" i="9"/>
  <c r="P1156" i="9"/>
  <c r="P1145" i="9"/>
  <c r="P1147" i="9"/>
  <c r="P1189" i="9"/>
  <c r="P1154" i="9"/>
  <c r="P1135" i="9"/>
  <c r="P1180" i="9"/>
  <c r="P1191" i="9"/>
  <c r="P1133" i="9"/>
  <c r="P1188" i="9"/>
  <c r="P1182" i="9"/>
  <c r="P1176" i="9"/>
  <c r="P1168" i="9"/>
  <c r="S1180" i="9"/>
  <c r="AC1180" i="9" s="1"/>
  <c r="S1176" i="9"/>
  <c r="S1172" i="9"/>
  <c r="S1146" i="9"/>
  <c r="S1189" i="9"/>
  <c r="AC1189" i="9" s="1"/>
  <c r="S1183" i="9"/>
  <c r="S1187" i="9"/>
  <c r="AC1187" i="9" s="1"/>
  <c r="S1129" i="9"/>
  <c r="AC1129" i="9" s="1"/>
  <c r="S1185" i="9"/>
  <c r="S1162" i="9"/>
  <c r="AC1162" i="9" s="1"/>
  <c r="S1140" i="9"/>
  <c r="AC1140" i="9" s="1"/>
  <c r="S1174" i="9"/>
  <c r="AC1174" i="9" s="1"/>
  <c r="S1169" i="9"/>
  <c r="S1151" i="9"/>
  <c r="AC1151" i="9" s="1"/>
  <c r="S1149" i="9"/>
  <c r="S1147" i="9"/>
  <c r="S1127" i="9"/>
  <c r="AC1127" i="9" s="1"/>
  <c r="S1178" i="9"/>
  <c r="AC1178" i="9" s="1"/>
  <c r="S1156" i="9"/>
  <c r="AC1156" i="9" s="1"/>
  <c r="S1141" i="9"/>
  <c r="AC1141" i="9" s="1"/>
  <c r="S1139" i="9"/>
  <c r="AC1139" i="9" s="1"/>
  <c r="S1126" i="9"/>
  <c r="AC1126" i="9" s="1"/>
  <c r="S1168" i="9"/>
  <c r="AC1168" i="9" s="1"/>
  <c r="S1128" i="9"/>
  <c r="AC1128" i="9" s="1"/>
  <c r="S1138" i="9"/>
  <c r="AC1138" i="9" s="1"/>
  <c r="S1130" i="9"/>
  <c r="V1119" i="9"/>
  <c r="W1126" i="9"/>
  <c r="K1130" i="9"/>
  <c r="J1132" i="9"/>
  <c r="N1134" i="9"/>
  <c r="AA1134" i="9" s="1"/>
  <c r="S1135" i="9"/>
  <c r="W1140" i="9"/>
  <c r="S1142" i="9"/>
  <c r="AC1142" i="9" s="1"/>
  <c r="R1152" i="9"/>
  <c r="J1154" i="9"/>
  <c r="N1156" i="9"/>
  <c r="AA1156" i="9" s="1"/>
  <c r="O1159" i="9"/>
  <c r="K1171" i="9"/>
  <c r="O1173" i="9"/>
  <c r="V1190" i="9"/>
  <c r="K1132" i="9"/>
  <c r="K1133" i="9"/>
  <c r="P1138" i="9"/>
  <c r="M1145" i="9"/>
  <c r="S1152" i="9"/>
  <c r="AC1152" i="9" s="1"/>
  <c r="M1154" i="9"/>
  <c r="P1159" i="9"/>
  <c r="S1161" i="9"/>
  <c r="AC1161" i="9" s="1"/>
  <c r="M1163" i="9"/>
  <c r="S1165" i="9"/>
  <c r="AC1165" i="9" s="1"/>
  <c r="W1167" i="9"/>
  <c r="M1179" i="9"/>
  <c r="L9" i="10"/>
  <c r="J9" i="10"/>
  <c r="I9" i="10"/>
  <c r="N9" i="10"/>
  <c r="M9" i="10"/>
  <c r="K9" i="10"/>
  <c r="G9" i="10"/>
  <c r="F9" i="10"/>
  <c r="E9" i="10"/>
  <c r="H9" i="10"/>
  <c r="D9" i="10"/>
  <c r="R1183" i="9"/>
  <c r="R1171" i="9"/>
  <c r="R1159" i="9"/>
  <c r="R1182" i="9"/>
  <c r="R1181" i="9"/>
  <c r="R1170" i="9"/>
  <c r="R1169" i="9"/>
  <c r="R1158" i="9"/>
  <c r="R1157" i="9"/>
  <c r="R1149" i="9"/>
  <c r="R1137" i="9"/>
  <c r="R1166" i="9"/>
  <c r="R1162" i="9"/>
  <c r="R1142" i="9"/>
  <c r="R1122" i="9"/>
  <c r="R1190" i="9"/>
  <c r="R1179" i="9"/>
  <c r="R1175" i="9"/>
  <c r="R1143" i="9"/>
  <c r="R1121" i="9"/>
  <c r="R1188" i="9"/>
  <c r="R1184" i="9"/>
  <c r="R1154" i="9"/>
  <c r="R1144" i="9"/>
  <c r="R1132" i="9"/>
  <c r="R1120" i="9"/>
  <c r="R1167" i="9"/>
  <c r="R1163" i="9"/>
  <c r="R1145" i="9"/>
  <c r="R1173" i="9"/>
  <c r="R1168" i="9"/>
  <c r="R1177" i="9"/>
  <c r="R1141" i="9"/>
  <c r="R1134" i="9"/>
  <c r="R1124" i="9"/>
  <c r="R1186" i="9"/>
  <c r="R1153" i="9"/>
  <c r="R1136" i="9"/>
  <c r="R1164" i="9"/>
  <c r="R1155" i="9"/>
  <c r="R1189" i="9"/>
  <c r="R1185" i="9"/>
  <c r="R1125" i="9"/>
  <c r="R1172" i="9"/>
  <c r="R1127" i="9"/>
  <c r="R1191" i="9"/>
  <c r="R1187" i="9"/>
  <c r="R1174" i="9"/>
  <c r="R1161" i="9"/>
  <c r="R1140" i="9"/>
  <c r="R1176" i="9"/>
  <c r="R1139" i="9"/>
  <c r="R1126" i="9"/>
  <c r="R1148" i="9"/>
  <c r="R1128" i="9"/>
  <c r="U1164" i="9"/>
  <c r="U1148" i="9"/>
  <c r="U1147" i="9"/>
  <c r="U1136" i="9"/>
  <c r="U1135" i="9"/>
  <c r="U1188" i="9"/>
  <c r="U1177" i="9"/>
  <c r="U1181" i="9"/>
  <c r="U1162" i="9"/>
  <c r="U1140" i="9"/>
  <c r="U1127" i="9"/>
  <c r="U1171" i="9"/>
  <c r="U1166" i="9"/>
  <c r="U1152" i="9"/>
  <c r="U1189" i="9"/>
  <c r="U1179" i="9"/>
  <c r="U1183" i="9"/>
  <c r="U1169" i="9"/>
  <c r="U1165" i="9"/>
  <c r="U1154" i="9"/>
  <c r="U1186" i="9"/>
  <c r="U1173" i="9"/>
  <c r="U1144" i="9"/>
  <c r="U1143" i="9"/>
  <c r="U1120" i="9"/>
  <c r="U1182" i="9"/>
  <c r="U1175" i="9"/>
  <c r="U1138" i="9"/>
  <c r="U1137" i="9"/>
  <c r="U1151" i="9"/>
  <c r="U1150" i="9"/>
  <c r="U1149" i="9"/>
  <c r="U1123" i="9"/>
  <c r="N1121" i="9"/>
  <c r="AA1121" i="9" s="1"/>
  <c r="P1130" i="9"/>
  <c r="R1131" i="9"/>
  <c r="M1133" i="9"/>
  <c r="N1137" i="9"/>
  <c r="AA1137" i="9" s="1"/>
  <c r="R1138" i="9"/>
  <c r="U1139" i="9"/>
  <c r="U1142" i="9"/>
  <c r="V1154" i="9"/>
  <c r="R1156" i="9"/>
  <c r="P1163" i="9"/>
  <c r="V1171" i="9"/>
  <c r="S1173" i="9"/>
  <c r="AC1173" i="9" s="1"/>
  <c r="P1181" i="9"/>
  <c r="P1120" i="9"/>
  <c r="O1121" i="9"/>
  <c r="AB1121" i="9" s="1"/>
  <c r="J1122" i="9"/>
  <c r="Z1122" i="9" s="1"/>
  <c r="O1128" i="9"/>
  <c r="P1129" i="9"/>
  <c r="V1131" i="9"/>
  <c r="M1132" i="9"/>
  <c r="N1133" i="9"/>
  <c r="AA1133" i="9" s="1"/>
  <c r="S1134" i="9"/>
  <c r="P1137" i="9"/>
  <c r="W1139" i="9"/>
  <c r="V1142" i="9"/>
  <c r="W1145" i="9"/>
  <c r="R1147" i="9"/>
  <c r="M1158" i="9"/>
  <c r="U1161" i="9"/>
  <c r="W1165" i="9"/>
  <c r="V1175" i="9"/>
  <c r="S1177" i="9"/>
  <c r="AC1177" i="9" s="1"/>
  <c r="W1179" i="9"/>
  <c r="S1181" i="9"/>
  <c r="K1188" i="9"/>
  <c r="P1121" i="9"/>
  <c r="N1127" i="9"/>
  <c r="AA1127" i="9" s="1"/>
  <c r="P1128" i="9"/>
  <c r="R1130" i="9"/>
  <c r="W1131" i="9"/>
  <c r="P1132" i="9"/>
  <c r="S1137" i="9"/>
  <c r="AC1137" i="9" s="1"/>
  <c r="V1138" i="9"/>
  <c r="U1158" i="9"/>
  <c r="N1186" i="9"/>
  <c r="AA1186" i="9" s="1"/>
  <c r="U1191" i="9"/>
  <c r="U1176" i="9"/>
  <c r="K1123" i="9"/>
  <c r="R1129" i="9"/>
  <c r="U1132" i="9"/>
  <c r="R1133" i="9"/>
  <c r="M1144" i="9"/>
  <c r="P1149" i="9"/>
  <c r="K1155" i="9"/>
  <c r="W1158" i="9"/>
  <c r="K1172" i="9"/>
  <c r="P1186" i="9"/>
  <c r="J1179" i="9"/>
  <c r="Z1179" i="9" s="1"/>
  <c r="J1167" i="9"/>
  <c r="J1155" i="9"/>
  <c r="J1186" i="9"/>
  <c r="J1174" i="9"/>
  <c r="Z1174" i="9" s="1"/>
  <c r="J1162" i="9"/>
  <c r="J1145" i="9"/>
  <c r="J1133" i="9"/>
  <c r="J1185" i="9"/>
  <c r="J1164" i="9"/>
  <c r="J1146" i="9"/>
  <c r="Z1146" i="9" s="1"/>
  <c r="J1134" i="9"/>
  <c r="J1130" i="9"/>
  <c r="Z1130" i="9" s="1"/>
  <c r="J1191" i="9"/>
  <c r="J1177" i="9"/>
  <c r="J1168" i="9"/>
  <c r="J1160" i="9"/>
  <c r="Z1160" i="9" s="1"/>
  <c r="J1148" i="9"/>
  <c r="Z1148" i="9" s="1"/>
  <c r="J1147" i="9"/>
  <c r="Z1147" i="9" s="1"/>
  <c r="J1136" i="9"/>
  <c r="J1135" i="9"/>
  <c r="J1129" i="9"/>
  <c r="J1189" i="9"/>
  <c r="J1181" i="9"/>
  <c r="J1173" i="9"/>
  <c r="Z1173" i="9" s="1"/>
  <c r="J1149" i="9"/>
  <c r="Z1149" i="9" s="1"/>
  <c r="J1137" i="9"/>
  <c r="J1128" i="9"/>
  <c r="J1165" i="9"/>
  <c r="Z1165" i="9" s="1"/>
  <c r="J1156" i="9"/>
  <c r="J1150" i="9"/>
  <c r="Z1150" i="9" s="1"/>
  <c r="J1138" i="9"/>
  <c r="J1175" i="9"/>
  <c r="J1170" i="9"/>
  <c r="J1184" i="9"/>
  <c r="Z1184" i="9" s="1"/>
  <c r="J1142" i="9"/>
  <c r="J1123" i="9"/>
  <c r="Z1123" i="9" s="1"/>
  <c r="J1190" i="9"/>
  <c r="J1188" i="9"/>
  <c r="J1159" i="9"/>
  <c r="J1176" i="9"/>
  <c r="Z1176" i="9" s="1"/>
  <c r="J1171" i="9"/>
  <c r="J1166" i="9"/>
  <c r="Z1166" i="9" s="1"/>
  <c r="J1161" i="9"/>
  <c r="J1182" i="9"/>
  <c r="J1183" i="9"/>
  <c r="J1169" i="9"/>
  <c r="J1163" i="9"/>
  <c r="J1152" i="9"/>
  <c r="Z1152" i="9" s="1"/>
  <c r="J1151" i="9"/>
  <c r="Z1151" i="9" s="1"/>
  <c r="J1178" i="9"/>
  <c r="J1172" i="9"/>
  <c r="J1157" i="9"/>
  <c r="Z1157" i="9" s="1"/>
  <c r="J1127" i="9"/>
  <c r="Z1127" i="9" s="1"/>
  <c r="J1187" i="9"/>
  <c r="Z1187" i="9" s="1"/>
  <c r="J1180" i="9"/>
  <c r="J1143" i="9"/>
  <c r="J1158" i="9"/>
  <c r="J1141" i="9"/>
  <c r="Z1141" i="9" s="1"/>
  <c r="V1179" i="9"/>
  <c r="V1167" i="9"/>
  <c r="V1155" i="9"/>
  <c r="V1185" i="9"/>
  <c r="V1173" i="9"/>
  <c r="V1161" i="9"/>
  <c r="V1145" i="9"/>
  <c r="V1133" i="9"/>
  <c r="V1176" i="9"/>
  <c r="V1159" i="9"/>
  <c r="V1130" i="9"/>
  <c r="V1180" i="9"/>
  <c r="V1172" i="9"/>
  <c r="V1146" i="9"/>
  <c r="V1134" i="9"/>
  <c r="V1129" i="9"/>
  <c r="V1164" i="9"/>
  <c r="V1148" i="9"/>
  <c r="V1147" i="9"/>
  <c r="V1136" i="9"/>
  <c r="V1135" i="9"/>
  <c r="V1128" i="9"/>
  <c r="V1191" i="9"/>
  <c r="V1177" i="9"/>
  <c r="V1168" i="9"/>
  <c r="V1160" i="9"/>
  <c r="V1149" i="9"/>
  <c r="V1137" i="9"/>
  <c r="V1187" i="9"/>
  <c r="V1182" i="9"/>
  <c r="V1163" i="9"/>
  <c r="V1158" i="9"/>
  <c r="V1132" i="9"/>
  <c r="V1165" i="9"/>
  <c r="V1157" i="9"/>
  <c r="V1143" i="9"/>
  <c r="V1139" i="9"/>
  <c r="V1183" i="9"/>
  <c r="V1178" i="9"/>
  <c r="V1150" i="9"/>
  <c r="V1170" i="9"/>
  <c r="V1153" i="9"/>
  <c r="V1186" i="9"/>
  <c r="V1144" i="9"/>
  <c r="V1120" i="9"/>
  <c r="V1122" i="9"/>
  <c r="V1181" i="9"/>
  <c r="V1162" i="9"/>
  <c r="V1188" i="9"/>
  <c r="V1151" i="9"/>
  <c r="V1169" i="9"/>
  <c r="V1152" i="9"/>
  <c r="V1125" i="9"/>
  <c r="J1119" i="9"/>
  <c r="Z1119" i="9" s="1"/>
  <c r="U1121" i="9"/>
  <c r="N1122" i="9"/>
  <c r="AA1122" i="9" s="1"/>
  <c r="J1124" i="9"/>
  <c r="J1126" i="9"/>
  <c r="P1127" i="9"/>
  <c r="U1141" i="9"/>
  <c r="K1146" i="9"/>
  <c r="R1151" i="9"/>
  <c r="J1153" i="9"/>
  <c r="M1155" i="9"/>
  <c r="P1160" i="9"/>
  <c r="N1164" i="9"/>
  <c r="AA1164" i="9" s="1"/>
  <c r="S1166" i="9"/>
  <c r="AC1166" i="9" s="1"/>
  <c r="M1168" i="9"/>
  <c r="M1189" i="9"/>
  <c r="K1178" i="9"/>
  <c r="K1166" i="9"/>
  <c r="K1154" i="9"/>
  <c r="K1187" i="9"/>
  <c r="K1175" i="9"/>
  <c r="K1163" i="9"/>
  <c r="K1144" i="9"/>
  <c r="Z1144" i="9" s="1"/>
  <c r="K1191" i="9"/>
  <c r="K1177" i="9"/>
  <c r="K1168" i="9"/>
  <c r="K1160" i="9"/>
  <c r="K1148" i="9"/>
  <c r="K1147" i="9"/>
  <c r="K1136" i="9"/>
  <c r="K1135" i="9"/>
  <c r="K1129" i="9"/>
  <c r="K1189" i="9"/>
  <c r="K1181" i="9"/>
  <c r="K1173" i="9"/>
  <c r="K1149" i="9"/>
  <c r="K1137" i="9"/>
  <c r="K1128" i="9"/>
  <c r="K1186" i="9"/>
  <c r="K1165" i="9"/>
  <c r="K1156" i="9"/>
  <c r="K1150" i="9"/>
  <c r="K1138" i="9"/>
  <c r="K1127" i="9"/>
  <c r="K1182" i="9"/>
  <c r="K1169" i="9"/>
  <c r="K1161" i="9"/>
  <c r="K1151" i="9"/>
  <c r="K1139" i="9"/>
  <c r="K1185" i="9"/>
  <c r="K1180" i="9"/>
  <c r="K1183" i="9"/>
  <c r="K1179" i="9"/>
  <c r="K1164" i="9"/>
  <c r="K1145" i="9"/>
  <c r="K1141" i="9"/>
  <c r="K1157" i="9"/>
  <c r="K1152" i="9"/>
  <c r="K1167" i="9"/>
  <c r="K1170" i="9"/>
  <c r="K1153" i="9"/>
  <c r="K1121" i="9"/>
  <c r="Z1121" i="9" s="1"/>
  <c r="AE1121" i="9" s="1"/>
  <c r="K1190" i="9"/>
  <c r="K1143" i="9"/>
  <c r="K1174" i="9"/>
  <c r="K1159" i="9"/>
  <c r="K1158" i="9"/>
  <c r="K1142" i="9"/>
  <c r="K1140" i="9"/>
  <c r="Z1140" i="9" s="1"/>
  <c r="K1134" i="9"/>
  <c r="K1122" i="9"/>
  <c r="K1120" i="9"/>
  <c r="W1178" i="9"/>
  <c r="W1166" i="9"/>
  <c r="W1154" i="9"/>
  <c r="W1186" i="9"/>
  <c r="W1174" i="9"/>
  <c r="W1162" i="9"/>
  <c r="W1144" i="9"/>
  <c r="W1132" i="9"/>
  <c r="W1180" i="9"/>
  <c r="W1172" i="9"/>
  <c r="W1146" i="9"/>
  <c r="W1134" i="9"/>
  <c r="W1129" i="9"/>
  <c r="W1185" i="9"/>
  <c r="W1164" i="9"/>
  <c r="W1155" i="9"/>
  <c r="W1148" i="9"/>
  <c r="W1147" i="9"/>
  <c r="W1136" i="9"/>
  <c r="W1135" i="9"/>
  <c r="W1128" i="9"/>
  <c r="W1191" i="9"/>
  <c r="W1177" i="9"/>
  <c r="W1168" i="9"/>
  <c r="W1160" i="9"/>
  <c r="W1149" i="9"/>
  <c r="W1137" i="9"/>
  <c r="W1127" i="9"/>
  <c r="W1189" i="9"/>
  <c r="W1181" i="9"/>
  <c r="W1173" i="9"/>
  <c r="W1150" i="9"/>
  <c r="W1138" i="9"/>
  <c r="W1176" i="9"/>
  <c r="W1171" i="9"/>
  <c r="W1161" i="9"/>
  <c r="W1152" i="9"/>
  <c r="W1125" i="9"/>
  <c r="W1120" i="9"/>
  <c r="W1175" i="9"/>
  <c r="W1170" i="9"/>
  <c r="W1156" i="9"/>
  <c r="W1190" i="9"/>
  <c r="W1188" i="9"/>
  <c r="W1159" i="9"/>
  <c r="W1143" i="9"/>
  <c r="W1122" i="9"/>
  <c r="W1157" i="9"/>
  <c r="W1142" i="9"/>
  <c r="W1124" i="9"/>
  <c r="W1187" i="9"/>
  <c r="W1151" i="9"/>
  <c r="W1169" i="9"/>
  <c r="W1130" i="9"/>
  <c r="W1183" i="9"/>
  <c r="W1163" i="9"/>
  <c r="W1153" i="9"/>
  <c r="W1119" i="9"/>
  <c r="K1119" i="9"/>
  <c r="V1121" i="9"/>
  <c r="R1123" i="9"/>
  <c r="K1124" i="9"/>
  <c r="J1125" i="9"/>
  <c r="Z1125" i="9" s="1"/>
  <c r="K1126" i="9"/>
  <c r="U1128" i="9"/>
  <c r="P1136" i="9"/>
  <c r="V1141" i="9"/>
  <c r="M1146" i="9"/>
  <c r="S1153" i="9"/>
  <c r="AC1153" i="9" s="1"/>
  <c r="N1155" i="9"/>
  <c r="AA1155" i="9" s="1"/>
  <c r="R1160" i="9"/>
  <c r="K1162" i="9"/>
  <c r="S1164" i="9"/>
  <c r="AC1164" i="9" s="1"/>
  <c r="N1172" i="9"/>
  <c r="AA1172" i="9" s="1"/>
  <c r="R1178" i="9"/>
  <c r="V1184" i="9"/>
  <c r="S1186" i="9"/>
  <c r="Q1126" i="9"/>
  <c r="Q1139" i="9"/>
  <c r="L21" i="10"/>
  <c r="K21" i="10"/>
  <c r="I21" i="10"/>
  <c r="H21" i="10"/>
  <c r="N21" i="10"/>
  <c r="M21" i="10"/>
  <c r="J21" i="10"/>
  <c r="G21" i="10"/>
  <c r="F21" i="10"/>
  <c r="E21" i="10"/>
  <c r="D21" i="10"/>
  <c r="Q1174" i="9"/>
  <c r="Q1149" i="9"/>
  <c r="Q1146" i="9"/>
  <c r="Q1132" i="9"/>
  <c r="Q1165" i="9"/>
  <c r="Q1125" i="9"/>
  <c r="Q1185" i="9"/>
  <c r="Q1135" i="9"/>
  <c r="Q1152" i="9"/>
  <c r="Q1155" i="9"/>
  <c r="Q1164" i="9"/>
  <c r="Q1170" i="9"/>
  <c r="Q1163" i="9"/>
  <c r="H25" i="10"/>
  <c r="L25" i="10"/>
  <c r="J25" i="10"/>
  <c r="I25" i="10"/>
  <c r="E25" i="10"/>
  <c r="N25" i="10"/>
  <c r="M25" i="10"/>
  <c r="K25" i="10"/>
  <c r="F25" i="10"/>
  <c r="G14" i="10"/>
  <c r="K14" i="10"/>
  <c r="J14" i="10"/>
  <c r="N14" i="10"/>
  <c r="M14" i="10"/>
  <c r="L14" i="10"/>
  <c r="I14" i="10"/>
  <c r="H14" i="10"/>
  <c r="Q1176" i="9"/>
  <c r="F15" i="10"/>
  <c r="K15" i="10"/>
  <c r="J15" i="10"/>
  <c r="N15" i="10"/>
  <c r="M15" i="10"/>
  <c r="L15" i="10"/>
  <c r="N7" i="10"/>
  <c r="J7" i="10"/>
  <c r="I7" i="10"/>
  <c r="L7" i="10"/>
  <c r="K7" i="10"/>
  <c r="H7" i="10"/>
  <c r="G7" i="10"/>
  <c r="F7" i="10"/>
  <c r="E7" i="10"/>
  <c r="D15" i="10"/>
  <c r="Q1190" i="9"/>
  <c r="Q1184" i="9"/>
  <c r="Q1172" i="9"/>
  <c r="Q1160" i="9"/>
  <c r="Q1189" i="9"/>
  <c r="Q1180" i="9"/>
  <c r="AB1180" i="9" s="1"/>
  <c r="Q1168" i="9"/>
  <c r="Q1156" i="9"/>
  <c r="Q1150" i="9"/>
  <c r="Q1138" i="9"/>
  <c r="Q1187" i="9"/>
  <c r="Q1153" i="9"/>
  <c r="Q1141" i="9"/>
  <c r="Q1123" i="9"/>
  <c r="Q1171" i="9"/>
  <c r="Q1166" i="9"/>
  <c r="Q1162" i="9"/>
  <c r="Q1158" i="9"/>
  <c r="Q1142" i="9"/>
  <c r="Q1122" i="9"/>
  <c r="Q1179" i="9"/>
  <c r="Q1175" i="9"/>
  <c r="Q1143" i="9"/>
  <c r="Q1121" i="9"/>
  <c r="Q1188" i="9"/>
  <c r="Q1159" i="9"/>
  <c r="Q1154" i="9"/>
  <c r="Q1144" i="9"/>
  <c r="T1185" i="9"/>
  <c r="T1155" i="9"/>
  <c r="AC1155" i="9" s="1"/>
  <c r="Q1119" i="9"/>
  <c r="T1122" i="9"/>
  <c r="AC1122" i="9" s="1"/>
  <c r="Q1137" i="9"/>
  <c r="T1149" i="9"/>
  <c r="T1153" i="9"/>
  <c r="Q1167" i="9"/>
  <c r="Q1178" i="9"/>
  <c r="Q1182" i="9"/>
  <c r="T1186" i="9"/>
  <c r="D7" i="10"/>
  <c r="E15" i="10"/>
  <c r="H13" i="10"/>
  <c r="K13" i="10"/>
  <c r="J13" i="10"/>
  <c r="M13" i="10"/>
  <c r="L13" i="10"/>
  <c r="I13" i="10"/>
  <c r="G13" i="10"/>
  <c r="F13" i="10"/>
  <c r="E13" i="10"/>
  <c r="D29" i="10"/>
  <c r="L29" i="10"/>
  <c r="J29" i="10"/>
  <c r="I29" i="10"/>
  <c r="F29" i="10"/>
  <c r="N29" i="10"/>
  <c r="M29" i="10"/>
  <c r="K29" i="10"/>
  <c r="H29" i="10"/>
  <c r="G29" i="10"/>
  <c r="Q1191" i="9"/>
  <c r="M8" i="10"/>
  <c r="J8" i="10"/>
  <c r="I8" i="10"/>
  <c r="N8" i="10"/>
  <c r="L8" i="10"/>
  <c r="K8" i="10"/>
  <c r="H8" i="10"/>
  <c r="G8" i="10"/>
  <c r="N13" i="10"/>
  <c r="I15" i="10"/>
  <c r="M20" i="10"/>
  <c r="K20" i="10"/>
  <c r="I20" i="10"/>
  <c r="H20" i="10"/>
  <c r="N20" i="10"/>
  <c r="L20" i="10"/>
  <c r="J20" i="10"/>
  <c r="G20" i="10"/>
  <c r="F20" i="10"/>
  <c r="E20" i="10"/>
  <c r="I24" i="10"/>
  <c r="L24" i="10"/>
  <c r="J24" i="10"/>
  <c r="H24" i="10"/>
  <c r="E28" i="10"/>
  <c r="L28" i="10"/>
  <c r="J28" i="10"/>
  <c r="I28" i="10"/>
  <c r="D46" i="10"/>
  <c r="N43" i="10"/>
  <c r="M43" i="10"/>
  <c r="K43" i="10"/>
  <c r="J43" i="10"/>
  <c r="I43" i="10"/>
  <c r="H43" i="10"/>
  <c r="G43" i="10"/>
  <c r="F43" i="10"/>
  <c r="E43" i="10"/>
  <c r="D43" i="10"/>
  <c r="E46" i="10"/>
  <c r="I12" i="10"/>
  <c r="K12" i="10"/>
  <c r="J12" i="10"/>
  <c r="E24" i="10"/>
  <c r="F28" i="10"/>
  <c r="L43" i="10"/>
  <c r="N19" i="10"/>
  <c r="K19" i="10"/>
  <c r="I19" i="10"/>
  <c r="H19" i="10"/>
  <c r="J23" i="10"/>
  <c r="L23" i="10"/>
  <c r="I23" i="10"/>
  <c r="H23" i="10"/>
  <c r="F24" i="10"/>
  <c r="F27" i="10"/>
  <c r="L27" i="10"/>
  <c r="J27" i="10"/>
  <c r="I27" i="10"/>
  <c r="M32" i="10"/>
  <c r="L32" i="10"/>
  <c r="K32" i="10"/>
  <c r="I32" i="10"/>
  <c r="H32" i="10"/>
  <c r="J11" i="10"/>
  <c r="K11" i="10"/>
  <c r="I11" i="10"/>
  <c r="E12" i="10"/>
  <c r="D17" i="10"/>
  <c r="K17" i="10"/>
  <c r="J17" i="10"/>
  <c r="D19" i="10"/>
  <c r="D23" i="10"/>
  <c r="G24" i="10"/>
  <c r="D27" i="10"/>
  <c r="H28" i="10"/>
  <c r="D32" i="10"/>
  <c r="H33" i="10"/>
  <c r="J35" i="10"/>
  <c r="I35" i="10"/>
  <c r="N35" i="10"/>
  <c r="M35" i="10"/>
  <c r="M44" i="10"/>
  <c r="L44" i="10"/>
  <c r="N44" i="10"/>
  <c r="K44" i="10"/>
  <c r="J44" i="10"/>
  <c r="I44" i="10"/>
  <c r="H44" i="10"/>
  <c r="G44" i="10"/>
  <c r="F44" i="10"/>
  <c r="E44" i="10"/>
  <c r="S1191" i="9"/>
  <c r="AC1191" i="9" s="1"/>
  <c r="S1182" i="9"/>
  <c r="AC1182" i="9" s="1"/>
  <c r="S1170" i="9"/>
  <c r="AC1170" i="9" s="1"/>
  <c r="S1158" i="9"/>
  <c r="S1148" i="9"/>
  <c r="AC1148" i="9" s="1"/>
  <c r="S1136" i="9"/>
  <c r="AC1136" i="9" s="1"/>
  <c r="S1119" i="9"/>
  <c r="U1129" i="9"/>
  <c r="T1130" i="9"/>
  <c r="S1131" i="9"/>
  <c r="S1133" i="9"/>
  <c r="AC1133" i="9" s="1"/>
  <c r="T1134" i="9"/>
  <c r="S1145" i="9"/>
  <c r="T1146" i="9"/>
  <c r="U1155" i="9"/>
  <c r="S1159" i="9"/>
  <c r="S1163" i="9"/>
  <c r="AC1163" i="9" s="1"/>
  <c r="S1167" i="9"/>
  <c r="T1172" i="9"/>
  <c r="T1176" i="9"/>
  <c r="U1185" i="9"/>
  <c r="D11" i="10"/>
  <c r="F12" i="10"/>
  <c r="E17" i="10"/>
  <c r="E19" i="10"/>
  <c r="E23" i="10"/>
  <c r="K24" i="10"/>
  <c r="E27" i="10"/>
  <c r="K28" i="10"/>
  <c r="E32" i="10"/>
  <c r="D35" i="10"/>
  <c r="M37" i="10"/>
  <c r="E40" i="10"/>
  <c r="D40" i="10"/>
  <c r="K40" i="10"/>
  <c r="I40" i="10"/>
  <c r="G40" i="10"/>
  <c r="F40" i="10"/>
  <c r="D44" i="10"/>
  <c r="T1181" i="9"/>
  <c r="T1169" i="9"/>
  <c r="T1157" i="9"/>
  <c r="T1183" i="9"/>
  <c r="T1171" i="9"/>
  <c r="T1159" i="9"/>
  <c r="T1147" i="9"/>
  <c r="T1135" i="9"/>
  <c r="T1119" i="9"/>
  <c r="S1120" i="9"/>
  <c r="U1130" i="9"/>
  <c r="T1131" i="9"/>
  <c r="S1132" i="9"/>
  <c r="T1133" i="9"/>
  <c r="S1144" i="9"/>
  <c r="T1145" i="9"/>
  <c r="S1154" i="9"/>
  <c r="U1159" i="9"/>
  <c r="T1163" i="9"/>
  <c r="T1167" i="9"/>
  <c r="S1184" i="9"/>
  <c r="AC1184" i="9" s="1"/>
  <c r="S1188" i="9"/>
  <c r="AC1188" i="9" s="1"/>
  <c r="K10" i="10"/>
  <c r="J10" i="10"/>
  <c r="I10" i="10"/>
  <c r="E11" i="10"/>
  <c r="G12" i="10"/>
  <c r="E16" i="10"/>
  <c r="K16" i="10"/>
  <c r="J16" i="10"/>
  <c r="F17" i="10"/>
  <c r="F19" i="10"/>
  <c r="K22" i="10"/>
  <c r="L22" i="10"/>
  <c r="I22" i="10"/>
  <c r="H22" i="10"/>
  <c r="F23" i="10"/>
  <c r="M24" i="10"/>
  <c r="G26" i="10"/>
  <c r="L26" i="10"/>
  <c r="J26" i="10"/>
  <c r="I26" i="10"/>
  <c r="G27" i="10"/>
  <c r="M28" i="10"/>
  <c r="F32" i="10"/>
  <c r="E35" i="10"/>
  <c r="U1180" i="9"/>
  <c r="U1168" i="9"/>
  <c r="U1156" i="9"/>
  <c r="U1190" i="9"/>
  <c r="U1184" i="9"/>
  <c r="U1172" i="9"/>
  <c r="U1160" i="9"/>
  <c r="U1146" i="9"/>
  <c r="U1134" i="9"/>
  <c r="U1119" i="9"/>
  <c r="T1120" i="9"/>
  <c r="S1121" i="9"/>
  <c r="AC1121" i="9" s="1"/>
  <c r="U1131" i="9"/>
  <c r="T1132" i="9"/>
  <c r="U1133" i="9"/>
  <c r="S1143" i="9"/>
  <c r="AC1143" i="9" s="1"/>
  <c r="T1144" i="9"/>
  <c r="U1145" i="9"/>
  <c r="T1154" i="9"/>
  <c r="T1158" i="9"/>
  <c r="U1163" i="9"/>
  <c r="U1167" i="9"/>
  <c r="S1171" i="9"/>
  <c r="AC1171" i="9" s="1"/>
  <c r="S1175" i="9"/>
  <c r="AC1175" i="9" s="1"/>
  <c r="S1179" i="9"/>
  <c r="AC1179" i="9" s="1"/>
  <c r="T1184" i="9"/>
  <c r="T1188" i="9"/>
  <c r="S1190" i="9"/>
  <c r="AC1190" i="9" s="1"/>
  <c r="D10" i="10"/>
  <c r="F11" i="10"/>
  <c r="H12" i="10"/>
  <c r="D16" i="10"/>
  <c r="G17" i="10"/>
  <c r="G19" i="10"/>
  <c r="D22" i="10"/>
  <c r="G23" i="10"/>
  <c r="N24" i="10"/>
  <c r="D26" i="10"/>
  <c r="H27" i="10"/>
  <c r="N28" i="10"/>
  <c r="N31" i="10"/>
  <c r="M31" i="10"/>
  <c r="J31" i="10"/>
  <c r="H31" i="10"/>
  <c r="G31" i="10"/>
  <c r="G32" i="10"/>
  <c r="K34" i="10"/>
  <c r="J34" i="10"/>
  <c r="M34" i="10"/>
  <c r="L34" i="10"/>
  <c r="F35" i="10"/>
  <c r="J40" i="10"/>
  <c r="L45" i="10"/>
  <c r="K45" i="10"/>
  <c r="N45" i="10"/>
  <c r="M45" i="10"/>
  <c r="J45" i="10"/>
  <c r="I45" i="10"/>
  <c r="H45" i="10"/>
  <c r="G45" i="10"/>
  <c r="F45" i="10"/>
  <c r="L33" i="10"/>
  <c r="K33" i="10"/>
  <c r="N33" i="10"/>
  <c r="J33" i="10"/>
  <c r="I33" i="10"/>
  <c r="L35" i="10"/>
  <c r="H37" i="10"/>
  <c r="G37" i="10"/>
  <c r="F37" i="10"/>
  <c r="D37" i="10"/>
  <c r="K46" i="10"/>
  <c r="J46" i="10"/>
  <c r="N46" i="10"/>
  <c r="M46" i="10"/>
  <c r="L46" i="10"/>
  <c r="I46" i="10"/>
  <c r="H46" i="10"/>
  <c r="G46" i="10"/>
  <c r="L61" i="10"/>
  <c r="H61" i="10"/>
  <c r="G61" i="10"/>
  <c r="E61" i="10"/>
  <c r="D61" i="10"/>
  <c r="N61" i="10"/>
  <c r="P531" i="15"/>
  <c r="P783" i="15" s="1"/>
  <c r="O531" i="15"/>
  <c r="O783" i="15" s="1"/>
  <c r="N531" i="15"/>
  <c r="N783" i="15" s="1"/>
  <c r="V531" i="15"/>
  <c r="V783" i="15" s="1"/>
  <c r="J531" i="15"/>
  <c r="J783" i="15" s="1"/>
  <c r="L531" i="15"/>
  <c r="L783" i="15" s="1"/>
  <c r="K531" i="15"/>
  <c r="K783" i="15" s="1"/>
  <c r="I531" i="15"/>
  <c r="I783" i="15" s="1"/>
  <c r="X531" i="15"/>
  <c r="X783" i="15" s="1"/>
  <c r="W531" i="15"/>
  <c r="W783" i="15" s="1"/>
  <c r="U531" i="15"/>
  <c r="U783" i="15" s="1"/>
  <c r="T531" i="15"/>
  <c r="T783" i="15" s="1"/>
  <c r="S531" i="15"/>
  <c r="S783" i="15" s="1"/>
  <c r="R531" i="15"/>
  <c r="R783" i="15" s="1"/>
  <c r="Q531" i="15"/>
  <c r="Q783" i="15" s="1"/>
  <c r="M531" i="15"/>
  <c r="M783" i="15" s="1"/>
  <c r="E531" i="15"/>
  <c r="E783" i="15" s="1"/>
  <c r="R256" i="15"/>
  <c r="Q256" i="15"/>
  <c r="P256" i="15"/>
  <c r="O256" i="15"/>
  <c r="N256" i="15"/>
  <c r="M256" i="15"/>
  <c r="M683" i="15" s="1"/>
  <c r="M935" i="15" s="1"/>
  <c r="X256" i="15"/>
  <c r="L256" i="15"/>
  <c r="W256" i="15"/>
  <c r="K256" i="15"/>
  <c r="V256" i="15"/>
  <c r="J256" i="15"/>
  <c r="U256" i="15"/>
  <c r="I256" i="15"/>
  <c r="T256" i="15"/>
  <c r="E256" i="15"/>
  <c r="T547" i="15"/>
  <c r="T799" i="15" s="1"/>
  <c r="E547" i="15"/>
  <c r="E799" i="15" s="1"/>
  <c r="S547" i="15"/>
  <c r="S799" i="15" s="1"/>
  <c r="R547" i="15"/>
  <c r="R799" i="15" s="1"/>
  <c r="N547" i="15"/>
  <c r="N799" i="15" s="1"/>
  <c r="K547" i="15"/>
  <c r="K799" i="15" s="1"/>
  <c r="J547" i="15"/>
  <c r="J799" i="15" s="1"/>
  <c r="I547" i="15"/>
  <c r="I799" i="15" s="1"/>
  <c r="W547" i="15"/>
  <c r="W799" i="15" s="1"/>
  <c r="V547" i="15"/>
  <c r="V799" i="15" s="1"/>
  <c r="U547" i="15"/>
  <c r="U799" i="15" s="1"/>
  <c r="Q547" i="15"/>
  <c r="Q799" i="15" s="1"/>
  <c r="P547" i="15"/>
  <c r="P799" i="15" s="1"/>
  <c r="O547" i="15"/>
  <c r="O799" i="15" s="1"/>
  <c r="M547" i="15"/>
  <c r="M799" i="15" s="1"/>
  <c r="Q272" i="15"/>
  <c r="X547" i="15"/>
  <c r="X799" i="15" s="1"/>
  <c r="L547" i="15"/>
  <c r="L799" i="15" s="1"/>
  <c r="W272" i="15"/>
  <c r="K272" i="15"/>
  <c r="U272" i="15"/>
  <c r="T272" i="15"/>
  <c r="S272" i="15"/>
  <c r="R272" i="15"/>
  <c r="P272" i="15"/>
  <c r="O272" i="15"/>
  <c r="N272" i="15"/>
  <c r="M272" i="15"/>
  <c r="L272" i="15"/>
  <c r="J272" i="15"/>
  <c r="X272" i="15"/>
  <c r="I272" i="15"/>
  <c r="Q563" i="15"/>
  <c r="Q815" i="15" s="1"/>
  <c r="P563" i="15"/>
  <c r="P815" i="15" s="1"/>
  <c r="W563" i="15"/>
  <c r="W815" i="15" s="1"/>
  <c r="K563" i="15"/>
  <c r="K815" i="15" s="1"/>
  <c r="N563" i="15"/>
  <c r="N815" i="15" s="1"/>
  <c r="M563" i="15"/>
  <c r="M815" i="15" s="1"/>
  <c r="L563" i="15"/>
  <c r="L815" i="15" s="1"/>
  <c r="V563" i="15"/>
  <c r="V815" i="15" s="1"/>
  <c r="I563" i="15"/>
  <c r="I815" i="15" s="1"/>
  <c r="E563" i="15"/>
  <c r="E815" i="15" s="1"/>
  <c r="X563" i="15"/>
  <c r="X815" i="15" s="1"/>
  <c r="U563" i="15"/>
  <c r="U815" i="15" s="1"/>
  <c r="T563" i="15"/>
  <c r="T815" i="15" s="1"/>
  <c r="S563" i="15"/>
  <c r="S815" i="15" s="1"/>
  <c r="R563" i="15"/>
  <c r="R815" i="15" s="1"/>
  <c r="O563" i="15"/>
  <c r="O815" i="15" s="1"/>
  <c r="U288" i="15"/>
  <c r="I288" i="15"/>
  <c r="J563" i="15"/>
  <c r="J815" i="15" s="1"/>
  <c r="O288" i="15"/>
  <c r="W288" i="15"/>
  <c r="E288" i="15"/>
  <c r="V288" i="15"/>
  <c r="T288" i="15"/>
  <c r="S288" i="15"/>
  <c r="R288" i="15"/>
  <c r="Q288" i="15"/>
  <c r="P288" i="15"/>
  <c r="N288" i="15"/>
  <c r="M288" i="15"/>
  <c r="L288" i="15"/>
  <c r="K288" i="15"/>
  <c r="U579" i="15"/>
  <c r="U831" i="15" s="1"/>
  <c r="I579" i="15"/>
  <c r="I831" i="15" s="1"/>
  <c r="T579" i="15"/>
  <c r="T831" i="15" s="1"/>
  <c r="E579" i="15"/>
  <c r="E831" i="15" s="1"/>
  <c r="O579" i="15"/>
  <c r="O831" i="15" s="1"/>
  <c r="Q579" i="15"/>
  <c r="Q831" i="15" s="1"/>
  <c r="N579" i="15"/>
  <c r="N831" i="15" s="1"/>
  <c r="M579" i="15"/>
  <c r="M831" i="15" s="1"/>
  <c r="L579" i="15"/>
  <c r="L831" i="15" s="1"/>
  <c r="J579" i="15"/>
  <c r="J831" i="15" s="1"/>
  <c r="W579" i="15"/>
  <c r="W831" i="15" s="1"/>
  <c r="X579" i="15"/>
  <c r="X831" i="15" s="1"/>
  <c r="V579" i="15"/>
  <c r="V831" i="15" s="1"/>
  <c r="R579" i="15"/>
  <c r="R831" i="15" s="1"/>
  <c r="P579" i="15"/>
  <c r="P831" i="15" s="1"/>
  <c r="K579" i="15"/>
  <c r="K831" i="15" s="1"/>
  <c r="M304" i="15"/>
  <c r="V304" i="15"/>
  <c r="J304" i="15"/>
  <c r="S579" i="15"/>
  <c r="S831" i="15" s="1"/>
  <c r="S304" i="15"/>
  <c r="L304" i="15"/>
  <c r="K304" i="15"/>
  <c r="I304" i="15"/>
  <c r="X304" i="15"/>
  <c r="E304" i="15"/>
  <c r="W304" i="15"/>
  <c r="U304" i="15"/>
  <c r="T304" i="15"/>
  <c r="R304" i="15"/>
  <c r="Q304" i="15"/>
  <c r="P304" i="15"/>
  <c r="O304" i="15"/>
  <c r="Q595" i="15"/>
  <c r="Q847" i="15" s="1"/>
  <c r="X595" i="15"/>
  <c r="X847" i="15" s="1"/>
  <c r="W595" i="15"/>
  <c r="W847" i="15" s="1"/>
  <c r="K595" i="15"/>
  <c r="K847" i="15" s="1"/>
  <c r="S595" i="15"/>
  <c r="S847" i="15" s="1"/>
  <c r="P595" i="15"/>
  <c r="P847" i="15" s="1"/>
  <c r="J595" i="15"/>
  <c r="J847" i="15" s="1"/>
  <c r="I595" i="15"/>
  <c r="I847" i="15" s="1"/>
  <c r="V595" i="15"/>
  <c r="V847" i="15" s="1"/>
  <c r="U595" i="15"/>
  <c r="U847" i="15" s="1"/>
  <c r="R595" i="15"/>
  <c r="R847" i="15" s="1"/>
  <c r="O595" i="15"/>
  <c r="O847" i="15" s="1"/>
  <c r="E595" i="15"/>
  <c r="E847" i="15" s="1"/>
  <c r="Q320" i="15"/>
  <c r="N320" i="15"/>
  <c r="W320" i="15"/>
  <c r="K320" i="15"/>
  <c r="L320" i="15"/>
  <c r="J320" i="15"/>
  <c r="I320" i="15"/>
  <c r="X320" i="15"/>
  <c r="E320" i="15"/>
  <c r="V320" i="15"/>
  <c r="U320" i="15"/>
  <c r="T320" i="15"/>
  <c r="S320" i="15"/>
  <c r="R320" i="15"/>
  <c r="P320" i="15"/>
  <c r="O320" i="15"/>
  <c r="U611" i="15"/>
  <c r="U863" i="15" s="1"/>
  <c r="I611" i="15"/>
  <c r="I863" i="15" s="1"/>
  <c r="Q611" i="15"/>
  <c r="Q863" i="15" s="1"/>
  <c r="P611" i="15"/>
  <c r="P863" i="15" s="1"/>
  <c r="O611" i="15"/>
  <c r="O863" i="15" s="1"/>
  <c r="W611" i="15"/>
  <c r="W863" i="15" s="1"/>
  <c r="K611" i="15"/>
  <c r="K863" i="15" s="1"/>
  <c r="M611" i="15"/>
  <c r="M863" i="15" s="1"/>
  <c r="L611" i="15"/>
  <c r="L863" i="15" s="1"/>
  <c r="J611" i="15"/>
  <c r="J863" i="15" s="1"/>
  <c r="E611" i="15"/>
  <c r="E863" i="15" s="1"/>
  <c r="X611" i="15"/>
  <c r="X863" i="15" s="1"/>
  <c r="V611" i="15"/>
  <c r="V863" i="15" s="1"/>
  <c r="T611" i="15"/>
  <c r="T863" i="15" s="1"/>
  <c r="S611" i="15"/>
  <c r="S863" i="15" s="1"/>
  <c r="R611" i="15"/>
  <c r="R863" i="15" s="1"/>
  <c r="N611" i="15"/>
  <c r="N863" i="15" s="1"/>
  <c r="U336" i="15"/>
  <c r="I336" i="15"/>
  <c r="R336" i="15"/>
  <c r="P336" i="15"/>
  <c r="O336" i="15"/>
  <c r="S336" i="15"/>
  <c r="Q336" i="15"/>
  <c r="N336" i="15"/>
  <c r="M336" i="15"/>
  <c r="L336" i="15"/>
  <c r="K336" i="15"/>
  <c r="J336" i="15"/>
  <c r="E336" i="15"/>
  <c r="X336" i="15"/>
  <c r="W336" i="15"/>
  <c r="V336" i="15"/>
  <c r="I627" i="15"/>
  <c r="I879" i="15" s="1"/>
  <c r="E627" i="15"/>
  <c r="E879" i="15" s="1"/>
  <c r="S627" i="15"/>
  <c r="S879" i="15" s="1"/>
  <c r="O627" i="15"/>
  <c r="O879" i="15" s="1"/>
  <c r="J627" i="15"/>
  <c r="J879" i="15" s="1"/>
  <c r="R627" i="15"/>
  <c r="R879" i="15" s="1"/>
  <c r="Q627" i="15"/>
  <c r="Q879" i="15" s="1"/>
  <c r="P627" i="15"/>
  <c r="P879" i="15" s="1"/>
  <c r="K627" i="15"/>
  <c r="K879" i="15" s="1"/>
  <c r="U352" i="15"/>
  <c r="I352" i="15"/>
  <c r="O352" i="15"/>
  <c r="K352" i="15"/>
  <c r="V352" i="15"/>
  <c r="T352" i="15"/>
  <c r="S352" i="15"/>
  <c r="R352" i="15"/>
  <c r="Q352" i="15"/>
  <c r="X352" i="15"/>
  <c r="W352" i="15"/>
  <c r="P352" i="15"/>
  <c r="N352" i="15"/>
  <c r="M352" i="15"/>
  <c r="L352" i="15"/>
  <c r="J352" i="15"/>
  <c r="Q643" i="15"/>
  <c r="Q895" i="15" s="1"/>
  <c r="X643" i="15"/>
  <c r="X895" i="15" s="1"/>
  <c r="W643" i="15"/>
  <c r="W895" i="15" s="1"/>
  <c r="K643" i="15"/>
  <c r="K895" i="15" s="1"/>
  <c r="S643" i="15"/>
  <c r="S895" i="15" s="1"/>
  <c r="V643" i="15"/>
  <c r="V895" i="15" s="1"/>
  <c r="U643" i="15"/>
  <c r="U895" i="15" s="1"/>
  <c r="T643" i="15"/>
  <c r="T895" i="15" s="1"/>
  <c r="R643" i="15"/>
  <c r="R895" i="15" s="1"/>
  <c r="P643" i="15"/>
  <c r="P895" i="15" s="1"/>
  <c r="O643" i="15"/>
  <c r="O895" i="15" s="1"/>
  <c r="J643" i="15"/>
  <c r="J895" i="15" s="1"/>
  <c r="I643" i="15"/>
  <c r="I895" i="15" s="1"/>
  <c r="E643" i="15"/>
  <c r="E895" i="15" s="1"/>
  <c r="M368" i="15"/>
  <c r="S368" i="15"/>
  <c r="L368" i="15"/>
  <c r="W368" i="15"/>
  <c r="I368" i="15"/>
  <c r="V368" i="15"/>
  <c r="E368" i="15"/>
  <c r="U368" i="15"/>
  <c r="T368" i="15"/>
  <c r="R368" i="15"/>
  <c r="Q368" i="15"/>
  <c r="P368" i="15"/>
  <c r="O368" i="15"/>
  <c r="N368" i="15"/>
  <c r="K368" i="15"/>
  <c r="J368" i="15"/>
  <c r="P659" i="15"/>
  <c r="P911" i="15" s="1"/>
  <c r="V659" i="15"/>
  <c r="V911" i="15" s="1"/>
  <c r="J659" i="15"/>
  <c r="J911" i="15" s="1"/>
  <c r="Q659" i="15"/>
  <c r="Q911" i="15" s="1"/>
  <c r="M659" i="15"/>
  <c r="M911" i="15" s="1"/>
  <c r="L659" i="15"/>
  <c r="L911" i="15" s="1"/>
  <c r="K659" i="15"/>
  <c r="K911" i="15" s="1"/>
  <c r="X659" i="15"/>
  <c r="X911" i="15" s="1"/>
  <c r="U659" i="15"/>
  <c r="U911" i="15" s="1"/>
  <c r="N659" i="15"/>
  <c r="N911" i="15" s="1"/>
  <c r="I659" i="15"/>
  <c r="I911" i="15" s="1"/>
  <c r="E659" i="15"/>
  <c r="E911" i="15" s="1"/>
  <c r="W659" i="15"/>
  <c r="W911" i="15" s="1"/>
  <c r="U384" i="15"/>
  <c r="I384" i="15"/>
  <c r="Q384" i="15"/>
  <c r="P384" i="15"/>
  <c r="O384" i="15"/>
  <c r="W384" i="15"/>
  <c r="K384" i="15"/>
  <c r="M384" i="15"/>
  <c r="R659" i="15"/>
  <c r="R911" i="15" s="1"/>
  <c r="J384" i="15"/>
  <c r="E384" i="15"/>
  <c r="X384" i="15"/>
  <c r="V384" i="15"/>
  <c r="T384" i="15"/>
  <c r="S384" i="15"/>
  <c r="R384" i="15"/>
  <c r="N384" i="15"/>
  <c r="L384" i="15"/>
  <c r="T675" i="15"/>
  <c r="T927" i="15" s="1"/>
  <c r="E675" i="15"/>
  <c r="E927" i="15" s="1"/>
  <c r="S675" i="15"/>
  <c r="S927" i="15" s="1"/>
  <c r="N675" i="15"/>
  <c r="N927" i="15" s="1"/>
  <c r="R675" i="15"/>
  <c r="R927" i="15" s="1"/>
  <c r="Q675" i="15"/>
  <c r="Q927" i="15" s="1"/>
  <c r="P675" i="15"/>
  <c r="P927" i="15" s="1"/>
  <c r="M675" i="15"/>
  <c r="M927" i="15" s="1"/>
  <c r="L675" i="15"/>
  <c r="L927" i="15" s="1"/>
  <c r="K675" i="15"/>
  <c r="K927" i="15" s="1"/>
  <c r="J675" i="15"/>
  <c r="J927" i="15" s="1"/>
  <c r="X675" i="15"/>
  <c r="X927" i="15" s="1"/>
  <c r="I675" i="15"/>
  <c r="I927" i="15" s="1"/>
  <c r="V675" i="15"/>
  <c r="V927" i="15" s="1"/>
  <c r="W675" i="15"/>
  <c r="W927" i="15" s="1"/>
  <c r="U675" i="15"/>
  <c r="U927" i="15" s="1"/>
  <c r="O675" i="15"/>
  <c r="O927" i="15" s="1"/>
  <c r="M400" i="15"/>
  <c r="U400" i="15"/>
  <c r="I400" i="15"/>
  <c r="T400" i="15"/>
  <c r="E400" i="15"/>
  <c r="S400" i="15"/>
  <c r="O400" i="15"/>
  <c r="J400" i="15"/>
  <c r="X400" i="15"/>
  <c r="V400" i="15"/>
  <c r="R400" i="15"/>
  <c r="Q400" i="15"/>
  <c r="P400" i="15"/>
  <c r="N400" i="15"/>
  <c r="L400" i="15"/>
  <c r="K400" i="15"/>
  <c r="P691" i="15"/>
  <c r="P943" i="15" s="1"/>
  <c r="X691" i="15"/>
  <c r="X943" i="15" s="1"/>
  <c r="L691" i="15"/>
  <c r="L943" i="15" s="1"/>
  <c r="W691" i="15"/>
  <c r="W943" i="15" s="1"/>
  <c r="K691" i="15"/>
  <c r="K943" i="15" s="1"/>
  <c r="V691" i="15"/>
  <c r="V943" i="15" s="1"/>
  <c r="J691" i="15"/>
  <c r="J943" i="15" s="1"/>
  <c r="R691" i="15"/>
  <c r="R943" i="15" s="1"/>
  <c r="O691" i="15"/>
  <c r="O943" i="15" s="1"/>
  <c r="N691" i="15"/>
  <c r="N943" i="15" s="1"/>
  <c r="M691" i="15"/>
  <c r="M943" i="15" s="1"/>
  <c r="I691" i="15"/>
  <c r="I943" i="15" s="1"/>
  <c r="E691" i="15"/>
  <c r="E943" i="15" s="1"/>
  <c r="U691" i="15"/>
  <c r="U943" i="15" s="1"/>
  <c r="T691" i="15"/>
  <c r="T943" i="15" s="1"/>
  <c r="S691" i="15"/>
  <c r="S943" i="15" s="1"/>
  <c r="Q691" i="15"/>
  <c r="Q943" i="15" s="1"/>
  <c r="Q416" i="15"/>
  <c r="M416" i="15"/>
  <c r="X416" i="15"/>
  <c r="L416" i="15"/>
  <c r="W416" i="15"/>
  <c r="K416" i="15"/>
  <c r="S416" i="15"/>
  <c r="V416" i="15"/>
  <c r="U416" i="15"/>
  <c r="T416" i="15"/>
  <c r="R416" i="15"/>
  <c r="P416" i="15"/>
  <c r="O416" i="15"/>
  <c r="N416" i="15"/>
  <c r="J416" i="15"/>
  <c r="I416" i="15"/>
  <c r="E416" i="15"/>
  <c r="E707" i="15"/>
  <c r="E959" i="15" s="1"/>
  <c r="P707" i="15"/>
  <c r="P959" i="15" s="1"/>
  <c r="O707" i="15"/>
  <c r="O959" i="15" s="1"/>
  <c r="V707" i="15"/>
  <c r="V959" i="15" s="1"/>
  <c r="J707" i="15"/>
  <c r="J959" i="15" s="1"/>
  <c r="K707" i="15"/>
  <c r="K959" i="15" s="1"/>
  <c r="I707" i="15"/>
  <c r="I959" i="15" s="1"/>
  <c r="X707" i="15"/>
  <c r="X959" i="15" s="1"/>
  <c r="W707" i="15"/>
  <c r="W959" i="15" s="1"/>
  <c r="U707" i="15"/>
  <c r="U959" i="15" s="1"/>
  <c r="S707" i="15"/>
  <c r="S959" i="15" s="1"/>
  <c r="R707" i="15"/>
  <c r="R959" i="15" s="1"/>
  <c r="Q707" i="15"/>
  <c r="Q959" i="15" s="1"/>
  <c r="U432" i="15"/>
  <c r="I432" i="15"/>
  <c r="Q432" i="15"/>
  <c r="P432" i="15"/>
  <c r="O432" i="15"/>
  <c r="W432" i="15"/>
  <c r="K432" i="15"/>
  <c r="T432" i="15"/>
  <c r="S432" i="15"/>
  <c r="R432" i="15"/>
  <c r="N432" i="15"/>
  <c r="M432" i="15"/>
  <c r="L432" i="15"/>
  <c r="J432" i="15"/>
  <c r="E432" i="15"/>
  <c r="X432" i="15"/>
  <c r="V432" i="15"/>
  <c r="X723" i="15"/>
  <c r="X975" i="15" s="1"/>
  <c r="T723" i="15"/>
  <c r="T975" i="15" s="1"/>
  <c r="E723" i="15"/>
  <c r="E975" i="15" s="1"/>
  <c r="S723" i="15"/>
  <c r="S975" i="15" s="1"/>
  <c r="R723" i="15"/>
  <c r="R975" i="15" s="1"/>
  <c r="N723" i="15"/>
  <c r="N975" i="15" s="1"/>
  <c r="W723" i="15"/>
  <c r="W975" i="15" s="1"/>
  <c r="V723" i="15"/>
  <c r="V975" i="15" s="1"/>
  <c r="U723" i="15"/>
  <c r="U975" i="15" s="1"/>
  <c r="Q723" i="15"/>
  <c r="Q975" i="15" s="1"/>
  <c r="P723" i="15"/>
  <c r="P975" i="15" s="1"/>
  <c r="O723" i="15"/>
  <c r="O975" i="15" s="1"/>
  <c r="K723" i="15"/>
  <c r="K975" i="15" s="1"/>
  <c r="J723" i="15"/>
  <c r="J975" i="15" s="1"/>
  <c r="I723" i="15"/>
  <c r="I975" i="15" s="1"/>
  <c r="M448" i="15"/>
  <c r="W448" i="15"/>
  <c r="K448" i="15"/>
  <c r="U448" i="15"/>
  <c r="I448" i="15"/>
  <c r="T448" i="15"/>
  <c r="E448" i="15"/>
  <c r="S448" i="15"/>
  <c r="Q448" i="15"/>
  <c r="O448" i="15"/>
  <c r="X448" i="15"/>
  <c r="V448" i="15"/>
  <c r="R448" i="15"/>
  <c r="P448" i="15"/>
  <c r="N448" i="15"/>
  <c r="L448" i="15"/>
  <c r="J448" i="15"/>
  <c r="Q739" i="15"/>
  <c r="Q991" i="15" s="1"/>
  <c r="P739" i="15"/>
  <c r="P991" i="15" s="1"/>
  <c r="K739" i="15"/>
  <c r="K991" i="15" s="1"/>
  <c r="I739" i="15"/>
  <c r="I991" i="15" s="1"/>
  <c r="S739" i="15"/>
  <c r="S991" i="15" s="1"/>
  <c r="R739" i="15"/>
  <c r="R991" i="15" s="1"/>
  <c r="J739" i="15"/>
  <c r="J991" i="15" s="1"/>
  <c r="E739" i="15"/>
  <c r="E991" i="15" s="1"/>
  <c r="O739" i="15"/>
  <c r="O991" i="15" s="1"/>
  <c r="Q464" i="15"/>
  <c r="O464" i="15"/>
  <c r="M464" i="15"/>
  <c r="X464" i="15"/>
  <c r="L464" i="15"/>
  <c r="W464" i="15"/>
  <c r="K464" i="15"/>
  <c r="U464" i="15"/>
  <c r="I464" i="15"/>
  <c r="S464" i="15"/>
  <c r="N464" i="15"/>
  <c r="J464" i="15"/>
  <c r="E464" i="15"/>
  <c r="V464" i="15"/>
  <c r="T464" i="15"/>
  <c r="P464" i="15"/>
  <c r="U755" i="15"/>
  <c r="U1007" i="15" s="1"/>
  <c r="I755" i="15"/>
  <c r="I1007" i="15" s="1"/>
  <c r="E755" i="15"/>
  <c r="E1007" i="15" s="1"/>
  <c r="S755" i="15"/>
  <c r="S1007" i="15" s="1"/>
  <c r="O755" i="15"/>
  <c r="O1007" i="15" s="1"/>
  <c r="W755" i="15"/>
  <c r="W1007" i="15" s="1"/>
  <c r="R755" i="15"/>
  <c r="R1007" i="15" s="1"/>
  <c r="Q755" i="15"/>
  <c r="Q1007" i="15" s="1"/>
  <c r="P755" i="15"/>
  <c r="P1007" i="15" s="1"/>
  <c r="J755" i="15"/>
  <c r="J1007" i="15" s="1"/>
  <c r="V755" i="15"/>
  <c r="V1007" i="15" s="1"/>
  <c r="K755" i="15"/>
  <c r="K1007" i="15" s="1"/>
  <c r="X755" i="15"/>
  <c r="X1007" i="15" s="1"/>
  <c r="U480" i="15"/>
  <c r="I480" i="15"/>
  <c r="S480" i="15"/>
  <c r="Q480" i="15"/>
  <c r="P480" i="15"/>
  <c r="O480" i="15"/>
  <c r="M480" i="15"/>
  <c r="W480" i="15"/>
  <c r="K480" i="15"/>
  <c r="X480" i="15"/>
  <c r="V480" i="15"/>
  <c r="T480" i="15"/>
  <c r="R480" i="15"/>
  <c r="N480" i="15"/>
  <c r="L480" i="15"/>
  <c r="J480" i="15"/>
  <c r="E480" i="15"/>
  <c r="Q771" i="15"/>
  <c r="Q1023" i="15" s="1"/>
  <c r="M771" i="15"/>
  <c r="M1023" i="15" s="1"/>
  <c r="X771" i="15"/>
  <c r="X1023" i="15" s="1"/>
  <c r="L771" i="15"/>
  <c r="L1023" i="15" s="1"/>
  <c r="W771" i="15"/>
  <c r="W1023" i="15" s="1"/>
  <c r="K771" i="15"/>
  <c r="K1023" i="15" s="1"/>
  <c r="S771" i="15"/>
  <c r="S1023" i="15" s="1"/>
  <c r="U771" i="15"/>
  <c r="U1023" i="15" s="1"/>
  <c r="T771" i="15"/>
  <c r="T1023" i="15" s="1"/>
  <c r="R771" i="15"/>
  <c r="R1023" i="15" s="1"/>
  <c r="P771" i="15"/>
  <c r="P1023" i="15" s="1"/>
  <c r="O771" i="15"/>
  <c r="O1023" i="15" s="1"/>
  <c r="N771" i="15"/>
  <c r="N1023" i="15" s="1"/>
  <c r="J771" i="15"/>
  <c r="J1023" i="15" s="1"/>
  <c r="I771" i="15"/>
  <c r="I1023" i="15" s="1"/>
  <c r="E771" i="15"/>
  <c r="E1023" i="15" s="1"/>
  <c r="V771" i="15"/>
  <c r="V1023" i="15" s="1"/>
  <c r="M496" i="15"/>
  <c r="W496" i="15"/>
  <c r="K496" i="15"/>
  <c r="U496" i="15"/>
  <c r="I496" i="15"/>
  <c r="T496" i="15"/>
  <c r="E496" i="15"/>
  <c r="S496" i="15"/>
  <c r="Q496" i="15"/>
  <c r="P496" i="15"/>
  <c r="O496" i="15"/>
  <c r="X496" i="15"/>
  <c r="V496" i="15"/>
  <c r="R496" i="15"/>
  <c r="N496" i="15"/>
  <c r="L496" i="15"/>
  <c r="J496" i="15"/>
  <c r="G4" i="20"/>
  <c r="F4" i="20"/>
  <c r="E56" i="10"/>
  <c r="M56" i="10"/>
  <c r="L56" i="10"/>
  <c r="G56" i="10"/>
  <c r="F61" i="10"/>
  <c r="V537" i="15"/>
  <c r="V789" i="15" s="1"/>
  <c r="J537" i="15"/>
  <c r="J789" i="15" s="1"/>
  <c r="U537" i="15"/>
  <c r="U789" i="15" s="1"/>
  <c r="I537" i="15"/>
  <c r="I789" i="15" s="1"/>
  <c r="T537" i="15"/>
  <c r="T789" i="15" s="1"/>
  <c r="E537" i="15"/>
  <c r="E789" i="15" s="1"/>
  <c r="P537" i="15"/>
  <c r="P789" i="15" s="1"/>
  <c r="R537" i="15"/>
  <c r="R789" i="15" s="1"/>
  <c r="Q537" i="15"/>
  <c r="Q789" i="15" s="1"/>
  <c r="O537" i="15"/>
  <c r="O789" i="15" s="1"/>
  <c r="M537" i="15"/>
  <c r="M789" i="15" s="1"/>
  <c r="L537" i="15"/>
  <c r="L789" i="15" s="1"/>
  <c r="K537" i="15"/>
  <c r="K789" i="15" s="1"/>
  <c r="X537" i="15"/>
  <c r="X789" i="15" s="1"/>
  <c r="W537" i="15"/>
  <c r="W789" i="15" s="1"/>
  <c r="S537" i="15"/>
  <c r="S789" i="15" s="1"/>
  <c r="N537" i="15"/>
  <c r="N789" i="15" s="1"/>
  <c r="X262" i="15"/>
  <c r="L262" i="15"/>
  <c r="L595" i="15" s="1"/>
  <c r="L847" i="15" s="1"/>
  <c r="W262" i="15"/>
  <c r="K262" i="15"/>
  <c r="V262" i="15"/>
  <c r="J262" i="15"/>
  <c r="U262" i="15"/>
  <c r="I262" i="15"/>
  <c r="T262" i="15"/>
  <c r="E262" i="15"/>
  <c r="S262" i="15"/>
  <c r="R262" i="15"/>
  <c r="Q262" i="15"/>
  <c r="P262" i="15"/>
  <c r="O262" i="15"/>
  <c r="N262" i="15"/>
  <c r="M553" i="15"/>
  <c r="M805" i="15" s="1"/>
  <c r="X553" i="15"/>
  <c r="X805" i="15" s="1"/>
  <c r="L553" i="15"/>
  <c r="L805" i="15" s="1"/>
  <c r="T553" i="15"/>
  <c r="T805" i="15" s="1"/>
  <c r="E553" i="15"/>
  <c r="E805" i="15" s="1"/>
  <c r="Q553" i="15"/>
  <c r="Q805" i="15" s="1"/>
  <c r="P553" i="15"/>
  <c r="P805" i="15" s="1"/>
  <c r="O553" i="15"/>
  <c r="O805" i="15" s="1"/>
  <c r="J553" i="15"/>
  <c r="J805" i="15" s="1"/>
  <c r="I553" i="15"/>
  <c r="I805" i="15" s="1"/>
  <c r="W553" i="15"/>
  <c r="W805" i="15" s="1"/>
  <c r="V553" i="15"/>
  <c r="V805" i="15" s="1"/>
  <c r="U553" i="15"/>
  <c r="U805" i="15" s="1"/>
  <c r="S553" i="15"/>
  <c r="S805" i="15" s="1"/>
  <c r="W278" i="15"/>
  <c r="K278" i="15"/>
  <c r="R553" i="15"/>
  <c r="R805" i="15" s="1"/>
  <c r="K553" i="15"/>
  <c r="K805" i="15" s="1"/>
  <c r="Q278" i="15"/>
  <c r="T278" i="15"/>
  <c r="S278" i="15"/>
  <c r="R278" i="15"/>
  <c r="P278" i="15"/>
  <c r="O278" i="15"/>
  <c r="N278" i="15"/>
  <c r="N553" i="15" s="1"/>
  <c r="N805" i="15" s="1"/>
  <c r="M278" i="15"/>
  <c r="M767" i="15" s="1"/>
  <c r="M1019" i="15" s="1"/>
  <c r="L278" i="15"/>
  <c r="J278" i="15"/>
  <c r="X278" i="15"/>
  <c r="I278" i="15"/>
  <c r="V278" i="15"/>
  <c r="E278" i="15"/>
  <c r="W569" i="15"/>
  <c r="W821" i="15" s="1"/>
  <c r="K569" i="15"/>
  <c r="K821" i="15" s="1"/>
  <c r="V569" i="15"/>
  <c r="V821" i="15" s="1"/>
  <c r="J569" i="15"/>
  <c r="J821" i="15" s="1"/>
  <c r="Q569" i="15"/>
  <c r="Q821" i="15" s="1"/>
  <c r="E569" i="15"/>
  <c r="E821" i="15" s="1"/>
  <c r="X569" i="15"/>
  <c r="X821" i="15" s="1"/>
  <c r="U569" i="15"/>
  <c r="U821" i="15" s="1"/>
  <c r="P569" i="15"/>
  <c r="P821" i="15" s="1"/>
  <c r="S569" i="15"/>
  <c r="S821" i="15" s="1"/>
  <c r="R569" i="15"/>
  <c r="R821" i="15" s="1"/>
  <c r="O569" i="15"/>
  <c r="O821" i="15" s="1"/>
  <c r="N569" i="15"/>
  <c r="N821" i="15" s="1"/>
  <c r="M569" i="15"/>
  <c r="M821" i="15" s="1"/>
  <c r="L569" i="15"/>
  <c r="L821" i="15" s="1"/>
  <c r="I569" i="15"/>
  <c r="I821" i="15" s="1"/>
  <c r="O294" i="15"/>
  <c r="T569" i="15"/>
  <c r="T821" i="15" s="1"/>
  <c r="U294" i="15"/>
  <c r="I294" i="15"/>
  <c r="V294" i="15"/>
  <c r="T294" i="15"/>
  <c r="S294" i="15"/>
  <c r="R294" i="15"/>
  <c r="Q294" i="15"/>
  <c r="P294" i="15"/>
  <c r="N294" i="15"/>
  <c r="M294" i="15"/>
  <c r="L294" i="15"/>
  <c r="K294" i="15"/>
  <c r="X294" i="15"/>
  <c r="J294" i="15"/>
  <c r="O585" i="15"/>
  <c r="O837" i="15" s="1"/>
  <c r="N585" i="15"/>
  <c r="N837" i="15" s="1"/>
  <c r="U585" i="15"/>
  <c r="U837" i="15" s="1"/>
  <c r="I585" i="15"/>
  <c r="I837" i="15" s="1"/>
  <c r="K585" i="15"/>
  <c r="K837" i="15" s="1"/>
  <c r="X585" i="15"/>
  <c r="X837" i="15" s="1"/>
  <c r="E585" i="15"/>
  <c r="E837" i="15" s="1"/>
  <c r="W585" i="15"/>
  <c r="W837" i="15" s="1"/>
  <c r="V585" i="15"/>
  <c r="V837" i="15" s="1"/>
  <c r="S585" i="15"/>
  <c r="S837" i="15" s="1"/>
  <c r="Q585" i="15"/>
  <c r="Q837" i="15" s="1"/>
  <c r="T585" i="15"/>
  <c r="T837" i="15" s="1"/>
  <c r="R585" i="15"/>
  <c r="R837" i="15" s="1"/>
  <c r="P585" i="15"/>
  <c r="P837" i="15" s="1"/>
  <c r="L585" i="15"/>
  <c r="L837" i="15" s="1"/>
  <c r="J585" i="15"/>
  <c r="J837" i="15" s="1"/>
  <c r="M585" i="15"/>
  <c r="M837" i="15" s="1"/>
  <c r="S310" i="15"/>
  <c r="P310" i="15"/>
  <c r="M310" i="15"/>
  <c r="V310" i="15"/>
  <c r="U310" i="15"/>
  <c r="T310" i="15"/>
  <c r="R310" i="15"/>
  <c r="Q310" i="15"/>
  <c r="O310" i="15"/>
  <c r="N310" i="15"/>
  <c r="L310" i="15"/>
  <c r="K310" i="15"/>
  <c r="J310" i="15"/>
  <c r="X310" i="15"/>
  <c r="I310" i="15"/>
  <c r="W601" i="15"/>
  <c r="W853" i="15" s="1"/>
  <c r="K601" i="15"/>
  <c r="K853" i="15" s="1"/>
  <c r="S601" i="15"/>
  <c r="S853" i="15" s="1"/>
  <c r="R601" i="15"/>
  <c r="R853" i="15" s="1"/>
  <c r="Q601" i="15"/>
  <c r="Q853" i="15" s="1"/>
  <c r="M601" i="15"/>
  <c r="M853" i="15" s="1"/>
  <c r="T601" i="15"/>
  <c r="T853" i="15" s="1"/>
  <c r="P601" i="15"/>
  <c r="P853" i="15" s="1"/>
  <c r="N601" i="15"/>
  <c r="N853" i="15" s="1"/>
  <c r="L601" i="15"/>
  <c r="L853" i="15" s="1"/>
  <c r="J601" i="15"/>
  <c r="J853" i="15" s="1"/>
  <c r="E601" i="15"/>
  <c r="E853" i="15" s="1"/>
  <c r="X601" i="15"/>
  <c r="X853" i="15" s="1"/>
  <c r="I601" i="15"/>
  <c r="I853" i="15" s="1"/>
  <c r="V601" i="15"/>
  <c r="V853" i="15" s="1"/>
  <c r="U601" i="15"/>
  <c r="U853" i="15" s="1"/>
  <c r="W326" i="15"/>
  <c r="K326" i="15"/>
  <c r="T326" i="15"/>
  <c r="T743" i="15" s="1"/>
  <c r="T995" i="15" s="1"/>
  <c r="E326" i="15"/>
  <c r="R326" i="15"/>
  <c r="Q326" i="15"/>
  <c r="O601" i="15"/>
  <c r="O853" i="15" s="1"/>
  <c r="I326" i="15"/>
  <c r="X326" i="15"/>
  <c r="V326" i="15"/>
  <c r="U326" i="15"/>
  <c r="S326" i="15"/>
  <c r="P326" i="15"/>
  <c r="O326" i="15"/>
  <c r="N326" i="15"/>
  <c r="N762" i="15" s="1"/>
  <c r="N1014" i="15" s="1"/>
  <c r="M326" i="15"/>
  <c r="L326" i="15"/>
  <c r="W617" i="15"/>
  <c r="W869" i="15" s="1"/>
  <c r="K617" i="15"/>
  <c r="K869" i="15" s="1"/>
  <c r="V617" i="15"/>
  <c r="V869" i="15" s="1"/>
  <c r="J617" i="15"/>
  <c r="J869" i="15" s="1"/>
  <c r="U617" i="15"/>
  <c r="U869" i="15" s="1"/>
  <c r="I617" i="15"/>
  <c r="I869" i="15" s="1"/>
  <c r="Q617" i="15"/>
  <c r="Q869" i="15" s="1"/>
  <c r="N617" i="15"/>
  <c r="N869" i="15" s="1"/>
  <c r="M617" i="15"/>
  <c r="M869" i="15" s="1"/>
  <c r="L617" i="15"/>
  <c r="L869" i="15" s="1"/>
  <c r="E617" i="15"/>
  <c r="E869" i="15" s="1"/>
  <c r="X617" i="15"/>
  <c r="X869" i="15" s="1"/>
  <c r="R617" i="15"/>
  <c r="R869" i="15" s="1"/>
  <c r="W342" i="15"/>
  <c r="K342" i="15"/>
  <c r="Q342" i="15"/>
  <c r="V342" i="15"/>
  <c r="E342" i="15"/>
  <c r="S342" i="15"/>
  <c r="P342" i="15"/>
  <c r="O342" i="15"/>
  <c r="L342" i="15"/>
  <c r="J342" i="15"/>
  <c r="I342" i="15"/>
  <c r="X342" i="15"/>
  <c r="U342" i="15"/>
  <c r="T342" i="15"/>
  <c r="R342" i="15"/>
  <c r="N342" i="15"/>
  <c r="S633" i="15"/>
  <c r="S885" i="15" s="1"/>
  <c r="O633" i="15"/>
  <c r="O885" i="15" s="1"/>
  <c r="N633" i="15"/>
  <c r="N885" i="15" s="1"/>
  <c r="M633" i="15"/>
  <c r="M885" i="15" s="1"/>
  <c r="U633" i="15"/>
  <c r="U885" i="15" s="1"/>
  <c r="I633" i="15"/>
  <c r="I885" i="15" s="1"/>
  <c r="J633" i="15"/>
  <c r="J885" i="15" s="1"/>
  <c r="E633" i="15"/>
  <c r="E885" i="15" s="1"/>
  <c r="X633" i="15"/>
  <c r="X885" i="15" s="1"/>
  <c r="W633" i="15"/>
  <c r="W885" i="15" s="1"/>
  <c r="V633" i="15"/>
  <c r="V885" i="15" s="1"/>
  <c r="T633" i="15"/>
  <c r="T885" i="15" s="1"/>
  <c r="R633" i="15"/>
  <c r="R885" i="15" s="1"/>
  <c r="Q633" i="15"/>
  <c r="Q885" i="15" s="1"/>
  <c r="P633" i="15"/>
  <c r="P885" i="15" s="1"/>
  <c r="L633" i="15"/>
  <c r="L885" i="15" s="1"/>
  <c r="O358" i="15"/>
  <c r="K633" i="15"/>
  <c r="K885" i="15" s="1"/>
  <c r="U358" i="15"/>
  <c r="I358" i="15"/>
  <c r="X358" i="15"/>
  <c r="J358" i="15"/>
  <c r="T358" i="15"/>
  <c r="S358" i="15"/>
  <c r="R358" i="15"/>
  <c r="Q358" i="15"/>
  <c r="P358" i="15"/>
  <c r="N358" i="15"/>
  <c r="M358" i="15"/>
  <c r="L358" i="15"/>
  <c r="K358" i="15"/>
  <c r="E358" i="15"/>
  <c r="W358" i="15"/>
  <c r="R649" i="15"/>
  <c r="R901" i="15" s="1"/>
  <c r="X649" i="15"/>
  <c r="X901" i="15" s="1"/>
  <c r="L649" i="15"/>
  <c r="L901" i="15" s="1"/>
  <c r="N649" i="15"/>
  <c r="N901" i="15" s="1"/>
  <c r="W649" i="15"/>
  <c r="W901" i="15" s="1"/>
  <c r="I649" i="15"/>
  <c r="I901" i="15" s="1"/>
  <c r="V649" i="15"/>
  <c r="V901" i="15" s="1"/>
  <c r="E649" i="15"/>
  <c r="E901" i="15" s="1"/>
  <c r="U649" i="15"/>
  <c r="U901" i="15" s="1"/>
  <c r="P649" i="15"/>
  <c r="P901" i="15" s="1"/>
  <c r="T649" i="15"/>
  <c r="T901" i="15" s="1"/>
  <c r="S649" i="15"/>
  <c r="S901" i="15" s="1"/>
  <c r="Q649" i="15"/>
  <c r="Q901" i="15" s="1"/>
  <c r="O649" i="15"/>
  <c r="O901" i="15" s="1"/>
  <c r="M649" i="15"/>
  <c r="M901" i="15" s="1"/>
  <c r="K649" i="15"/>
  <c r="K901" i="15" s="1"/>
  <c r="S374" i="15"/>
  <c r="J649" i="15"/>
  <c r="J901" i="15" s="1"/>
  <c r="M374" i="15"/>
  <c r="N374" i="15"/>
  <c r="K374" i="15"/>
  <c r="X374" i="15"/>
  <c r="J374" i="15"/>
  <c r="V374" i="15"/>
  <c r="E374" i="15"/>
  <c r="U374" i="15"/>
  <c r="T374" i="15"/>
  <c r="R374" i="15"/>
  <c r="Q374" i="15"/>
  <c r="P374" i="15"/>
  <c r="O374" i="15"/>
  <c r="L374" i="15"/>
  <c r="I374" i="15"/>
  <c r="V665" i="15"/>
  <c r="V917" i="15" s="1"/>
  <c r="J665" i="15"/>
  <c r="J917" i="15" s="1"/>
  <c r="U665" i="15"/>
  <c r="U917" i="15" s="1"/>
  <c r="I665" i="15"/>
  <c r="I917" i="15" s="1"/>
  <c r="P665" i="15"/>
  <c r="P917" i="15" s="1"/>
  <c r="M665" i="15"/>
  <c r="M917" i="15" s="1"/>
  <c r="K665" i="15"/>
  <c r="K917" i="15" s="1"/>
  <c r="X665" i="15"/>
  <c r="X917" i="15" s="1"/>
  <c r="W665" i="15"/>
  <c r="W917" i="15" s="1"/>
  <c r="T665" i="15"/>
  <c r="T917" i="15" s="1"/>
  <c r="R665" i="15"/>
  <c r="R917" i="15" s="1"/>
  <c r="O665" i="15"/>
  <c r="O917" i="15" s="1"/>
  <c r="S665" i="15"/>
  <c r="S917" i="15" s="1"/>
  <c r="Q665" i="15"/>
  <c r="Q917" i="15" s="1"/>
  <c r="N665" i="15"/>
  <c r="N917" i="15" s="1"/>
  <c r="L665" i="15"/>
  <c r="L917" i="15" s="1"/>
  <c r="E665" i="15"/>
  <c r="E917" i="15" s="1"/>
  <c r="O390" i="15"/>
  <c r="W390" i="15"/>
  <c r="K390" i="15"/>
  <c r="V390" i="15"/>
  <c r="J390" i="15"/>
  <c r="U390" i="15"/>
  <c r="I390" i="15"/>
  <c r="Q390" i="15"/>
  <c r="N390" i="15"/>
  <c r="L390" i="15"/>
  <c r="E390" i="15"/>
  <c r="X390" i="15"/>
  <c r="T390" i="15"/>
  <c r="S390" i="15"/>
  <c r="R390" i="15"/>
  <c r="P390" i="15"/>
  <c r="M390" i="15"/>
  <c r="R681" i="15"/>
  <c r="R933" i="15" s="1"/>
  <c r="N681" i="15"/>
  <c r="N933" i="15" s="1"/>
  <c r="M681" i="15"/>
  <c r="M933" i="15" s="1"/>
  <c r="X681" i="15"/>
  <c r="X933" i="15" s="1"/>
  <c r="L681" i="15"/>
  <c r="L933" i="15" s="1"/>
  <c r="T681" i="15"/>
  <c r="T933" i="15" s="1"/>
  <c r="E681" i="15"/>
  <c r="E933" i="15" s="1"/>
  <c r="U681" i="15"/>
  <c r="U933" i="15" s="1"/>
  <c r="S681" i="15"/>
  <c r="S933" i="15" s="1"/>
  <c r="Q681" i="15"/>
  <c r="Q933" i="15" s="1"/>
  <c r="P681" i="15"/>
  <c r="P933" i="15" s="1"/>
  <c r="O681" i="15"/>
  <c r="O933" i="15" s="1"/>
  <c r="K681" i="15"/>
  <c r="K933" i="15" s="1"/>
  <c r="J681" i="15"/>
  <c r="J933" i="15" s="1"/>
  <c r="I681" i="15"/>
  <c r="I933" i="15" s="1"/>
  <c r="W681" i="15"/>
  <c r="W933" i="15" s="1"/>
  <c r="V681" i="15"/>
  <c r="V933" i="15" s="1"/>
  <c r="S406" i="15"/>
  <c r="O406" i="15"/>
  <c r="N406" i="15"/>
  <c r="M406" i="15"/>
  <c r="U406" i="15"/>
  <c r="I406" i="15"/>
  <c r="J406" i="15"/>
  <c r="X406" i="15"/>
  <c r="V406" i="15"/>
  <c r="T406" i="15"/>
  <c r="R406" i="15"/>
  <c r="Q406" i="15"/>
  <c r="P406" i="15"/>
  <c r="W406" i="15"/>
  <c r="L406" i="15"/>
  <c r="K406" i="15"/>
  <c r="E406" i="15"/>
  <c r="V697" i="15"/>
  <c r="V949" i="15" s="1"/>
  <c r="J697" i="15"/>
  <c r="J949" i="15" s="1"/>
  <c r="R697" i="15"/>
  <c r="R949" i="15" s="1"/>
  <c r="Q697" i="15"/>
  <c r="Q949" i="15" s="1"/>
  <c r="P697" i="15"/>
  <c r="P949" i="15" s="1"/>
  <c r="X697" i="15"/>
  <c r="X949" i="15" s="1"/>
  <c r="O697" i="15"/>
  <c r="O949" i="15" s="1"/>
  <c r="N697" i="15"/>
  <c r="N949" i="15" s="1"/>
  <c r="K697" i="15"/>
  <c r="K949" i="15" s="1"/>
  <c r="I697" i="15"/>
  <c r="I949" i="15" s="1"/>
  <c r="E697" i="15"/>
  <c r="E949" i="15" s="1"/>
  <c r="W697" i="15"/>
  <c r="W949" i="15" s="1"/>
  <c r="U697" i="15"/>
  <c r="U949" i="15" s="1"/>
  <c r="T697" i="15"/>
  <c r="T949" i="15" s="1"/>
  <c r="S697" i="15"/>
  <c r="S949" i="15" s="1"/>
  <c r="W422" i="15"/>
  <c r="K422" i="15"/>
  <c r="S422" i="15"/>
  <c r="R422" i="15"/>
  <c r="Q422" i="15"/>
  <c r="M422" i="15"/>
  <c r="X422" i="15"/>
  <c r="V422" i="15"/>
  <c r="U422" i="15"/>
  <c r="T422" i="15"/>
  <c r="P422" i="15"/>
  <c r="O422" i="15"/>
  <c r="N422" i="15"/>
  <c r="L422" i="15"/>
  <c r="J422" i="15"/>
  <c r="E422" i="15"/>
  <c r="N713" i="15"/>
  <c r="N965" i="15" s="1"/>
  <c r="V713" i="15"/>
  <c r="V965" i="15" s="1"/>
  <c r="J713" i="15"/>
  <c r="J965" i="15" s="1"/>
  <c r="U713" i="15"/>
  <c r="U965" i="15" s="1"/>
  <c r="I713" i="15"/>
  <c r="I965" i="15" s="1"/>
  <c r="T713" i="15"/>
  <c r="T965" i="15" s="1"/>
  <c r="E713" i="15"/>
  <c r="E965" i="15" s="1"/>
  <c r="P713" i="15"/>
  <c r="P965" i="15" s="1"/>
  <c r="L713" i="15"/>
  <c r="L965" i="15" s="1"/>
  <c r="K713" i="15"/>
  <c r="K965" i="15" s="1"/>
  <c r="X713" i="15"/>
  <c r="X965" i="15" s="1"/>
  <c r="W713" i="15"/>
  <c r="W965" i="15" s="1"/>
  <c r="S713" i="15"/>
  <c r="S965" i="15" s="1"/>
  <c r="R713" i="15"/>
  <c r="R965" i="15" s="1"/>
  <c r="Q713" i="15"/>
  <c r="Q965" i="15" s="1"/>
  <c r="O713" i="15"/>
  <c r="O965" i="15" s="1"/>
  <c r="O438" i="15"/>
  <c r="M713" i="15"/>
  <c r="M965" i="15" s="1"/>
  <c r="W438" i="15"/>
  <c r="K438" i="15"/>
  <c r="V438" i="15"/>
  <c r="J438" i="15"/>
  <c r="U438" i="15"/>
  <c r="I438" i="15"/>
  <c r="Q438" i="15"/>
  <c r="T438" i="15"/>
  <c r="S438" i="15"/>
  <c r="R438" i="15"/>
  <c r="P438" i="15"/>
  <c r="N438" i="15"/>
  <c r="M438" i="15"/>
  <c r="L438" i="15"/>
  <c r="E438" i="15"/>
  <c r="X438" i="15"/>
  <c r="R729" i="15"/>
  <c r="R981" i="15" s="1"/>
  <c r="N729" i="15"/>
  <c r="N981" i="15" s="1"/>
  <c r="X729" i="15"/>
  <c r="X981" i="15" s="1"/>
  <c r="T729" i="15"/>
  <c r="T981" i="15" s="1"/>
  <c r="E729" i="15"/>
  <c r="E981" i="15" s="1"/>
  <c r="W729" i="15"/>
  <c r="W981" i="15" s="1"/>
  <c r="V729" i="15"/>
  <c r="V981" i="15" s="1"/>
  <c r="U729" i="15"/>
  <c r="U981" i="15" s="1"/>
  <c r="S729" i="15"/>
  <c r="S981" i="15" s="1"/>
  <c r="Q729" i="15"/>
  <c r="Q981" i="15" s="1"/>
  <c r="P729" i="15"/>
  <c r="P981" i="15" s="1"/>
  <c r="O729" i="15"/>
  <c r="O981" i="15" s="1"/>
  <c r="K729" i="15"/>
  <c r="K981" i="15" s="1"/>
  <c r="J729" i="15"/>
  <c r="J981" i="15" s="1"/>
  <c r="I729" i="15"/>
  <c r="I981" i="15" s="1"/>
  <c r="S454" i="15"/>
  <c r="Q454" i="15"/>
  <c r="O454" i="15"/>
  <c r="N454" i="15"/>
  <c r="M454" i="15"/>
  <c r="W454" i="15"/>
  <c r="K454" i="15"/>
  <c r="U454" i="15"/>
  <c r="I454" i="15"/>
  <c r="J454" i="15"/>
  <c r="E454" i="15"/>
  <c r="X454" i="15"/>
  <c r="V454" i="15"/>
  <c r="T454" i="15"/>
  <c r="R454" i="15"/>
  <c r="L454" i="15"/>
  <c r="W745" i="15"/>
  <c r="W997" i="15" s="1"/>
  <c r="K745" i="15"/>
  <c r="K997" i="15" s="1"/>
  <c r="V745" i="15"/>
  <c r="V997" i="15" s="1"/>
  <c r="J745" i="15"/>
  <c r="J997" i="15" s="1"/>
  <c r="Q745" i="15"/>
  <c r="Q997" i="15" s="1"/>
  <c r="S745" i="15"/>
  <c r="S997" i="15" s="1"/>
  <c r="N745" i="15"/>
  <c r="N997" i="15" s="1"/>
  <c r="M745" i="15"/>
  <c r="M997" i="15" s="1"/>
  <c r="L745" i="15"/>
  <c r="L997" i="15" s="1"/>
  <c r="U745" i="15"/>
  <c r="U997" i="15" s="1"/>
  <c r="R745" i="15"/>
  <c r="R997" i="15" s="1"/>
  <c r="P745" i="15"/>
  <c r="P997" i="15" s="1"/>
  <c r="O745" i="15"/>
  <c r="O997" i="15" s="1"/>
  <c r="I745" i="15"/>
  <c r="I997" i="15" s="1"/>
  <c r="E745" i="15"/>
  <c r="E997" i="15" s="1"/>
  <c r="X745" i="15"/>
  <c r="X997" i="15" s="1"/>
  <c r="T745" i="15"/>
  <c r="T997" i="15" s="1"/>
  <c r="W470" i="15"/>
  <c r="K470" i="15"/>
  <c r="U470" i="15"/>
  <c r="I470" i="15"/>
  <c r="S470" i="15"/>
  <c r="R470" i="15"/>
  <c r="Q470" i="15"/>
  <c r="O470" i="15"/>
  <c r="M470" i="15"/>
  <c r="X470" i="15"/>
  <c r="V470" i="15"/>
  <c r="T470" i="15"/>
  <c r="P470" i="15"/>
  <c r="N470" i="15"/>
  <c r="L470" i="15"/>
  <c r="J470" i="15"/>
  <c r="E470" i="15"/>
  <c r="S761" i="15"/>
  <c r="S1013" i="15" s="1"/>
  <c r="O761" i="15"/>
  <c r="O1013" i="15" s="1"/>
  <c r="N761" i="15"/>
  <c r="N1013" i="15" s="1"/>
  <c r="M761" i="15"/>
  <c r="M1013" i="15" s="1"/>
  <c r="U761" i="15"/>
  <c r="U1013" i="15" s="1"/>
  <c r="I761" i="15"/>
  <c r="I1013" i="15" s="1"/>
  <c r="W761" i="15"/>
  <c r="W1013" i="15" s="1"/>
  <c r="V761" i="15"/>
  <c r="V1013" i="15" s="1"/>
  <c r="T761" i="15"/>
  <c r="T1013" i="15" s="1"/>
  <c r="R761" i="15"/>
  <c r="R1013" i="15" s="1"/>
  <c r="Q761" i="15"/>
  <c r="Q1013" i="15" s="1"/>
  <c r="L761" i="15"/>
  <c r="L1013" i="15" s="1"/>
  <c r="K761" i="15"/>
  <c r="K1013" i="15" s="1"/>
  <c r="J761" i="15"/>
  <c r="J1013" i="15" s="1"/>
  <c r="X761" i="15"/>
  <c r="X1013" i="15" s="1"/>
  <c r="P761" i="15"/>
  <c r="P1013" i="15" s="1"/>
  <c r="E761" i="15"/>
  <c r="E1013" i="15" s="1"/>
  <c r="O486" i="15"/>
  <c r="M486" i="15"/>
  <c r="W486" i="15"/>
  <c r="K486" i="15"/>
  <c r="V486" i="15"/>
  <c r="J486" i="15"/>
  <c r="U486" i="15"/>
  <c r="I486" i="15"/>
  <c r="S486" i="15"/>
  <c r="Q486" i="15"/>
  <c r="N486" i="15"/>
  <c r="L486" i="15"/>
  <c r="E486" i="15"/>
  <c r="X486" i="15"/>
  <c r="T486" i="15"/>
  <c r="R486" i="15"/>
  <c r="P486" i="15"/>
  <c r="W777" i="15"/>
  <c r="W1029" i="15" s="1"/>
  <c r="K777" i="15"/>
  <c r="K1029" i="15" s="1"/>
  <c r="S777" i="15"/>
  <c r="S1029" i="15" s="1"/>
  <c r="R777" i="15"/>
  <c r="R1029" i="15" s="1"/>
  <c r="Q777" i="15"/>
  <c r="Q1029" i="15" s="1"/>
  <c r="M777" i="15"/>
  <c r="M1029" i="15" s="1"/>
  <c r="V777" i="15"/>
  <c r="V1029" i="15" s="1"/>
  <c r="U777" i="15"/>
  <c r="U1029" i="15" s="1"/>
  <c r="T777" i="15"/>
  <c r="T1029" i="15" s="1"/>
  <c r="P777" i="15"/>
  <c r="P1029" i="15" s="1"/>
  <c r="O777" i="15"/>
  <c r="O1029" i="15" s="1"/>
  <c r="N777" i="15"/>
  <c r="N1029" i="15" s="1"/>
  <c r="L777" i="15"/>
  <c r="L1029" i="15" s="1"/>
  <c r="J777" i="15"/>
  <c r="J1029" i="15" s="1"/>
  <c r="I777" i="15"/>
  <c r="I1029" i="15" s="1"/>
  <c r="E777" i="15"/>
  <c r="E1029" i="15" s="1"/>
  <c r="X777" i="15"/>
  <c r="X1029" i="15" s="1"/>
  <c r="S502" i="15"/>
  <c r="Q502" i="15"/>
  <c r="O502" i="15"/>
  <c r="N502" i="15"/>
  <c r="M502" i="15"/>
  <c r="W502" i="15"/>
  <c r="K502" i="15"/>
  <c r="V502" i="15"/>
  <c r="J502" i="15"/>
  <c r="U502" i="15"/>
  <c r="I502" i="15"/>
  <c r="X502" i="15"/>
  <c r="T502" i="15"/>
  <c r="R502" i="15"/>
  <c r="P502" i="15"/>
  <c r="L502" i="15"/>
  <c r="E502" i="15"/>
  <c r="T336" i="15"/>
  <c r="E352" i="15"/>
  <c r="F39" i="10"/>
  <c r="E39" i="10"/>
  <c r="H47" i="10"/>
  <c r="K48" i="10"/>
  <c r="L49" i="10"/>
  <c r="M50" i="10"/>
  <c r="D56" i="10"/>
  <c r="I57" i="10"/>
  <c r="I61" i="10"/>
  <c r="H64" i="10"/>
  <c r="W532" i="15"/>
  <c r="W784" i="15" s="1"/>
  <c r="K532" i="15"/>
  <c r="K784" i="15" s="1"/>
  <c r="V532" i="15"/>
  <c r="V784" i="15" s="1"/>
  <c r="J532" i="15"/>
  <c r="J784" i="15" s="1"/>
  <c r="U532" i="15"/>
  <c r="U784" i="15" s="1"/>
  <c r="I532" i="15"/>
  <c r="I784" i="15" s="1"/>
  <c r="Q532" i="15"/>
  <c r="Q784" i="15" s="1"/>
  <c r="N532" i="15"/>
  <c r="N784" i="15" s="1"/>
  <c r="M532" i="15"/>
  <c r="M784" i="15" s="1"/>
  <c r="L532" i="15"/>
  <c r="L784" i="15" s="1"/>
  <c r="X532" i="15"/>
  <c r="X784" i="15" s="1"/>
  <c r="T532" i="15"/>
  <c r="T784" i="15" s="1"/>
  <c r="S532" i="15"/>
  <c r="S784" i="15" s="1"/>
  <c r="R532" i="15"/>
  <c r="R784" i="15" s="1"/>
  <c r="P532" i="15"/>
  <c r="P784" i="15" s="1"/>
  <c r="E532" i="15"/>
  <c r="E784" i="15" s="1"/>
  <c r="M257" i="15"/>
  <c r="X257" i="15"/>
  <c r="X627" i="15" s="1"/>
  <c r="X879" i="15" s="1"/>
  <c r="L257" i="15"/>
  <c r="L627" i="15" s="1"/>
  <c r="L879" i="15" s="1"/>
  <c r="W257" i="15"/>
  <c r="W627" i="15" s="1"/>
  <c r="W879" i="15" s="1"/>
  <c r="K257" i="15"/>
  <c r="V257" i="15"/>
  <c r="V627" i="15" s="1"/>
  <c r="V879" i="15" s="1"/>
  <c r="J257" i="15"/>
  <c r="U257" i="15"/>
  <c r="U627" i="15" s="1"/>
  <c r="U879" i="15" s="1"/>
  <c r="I257" i="15"/>
  <c r="T257" i="15"/>
  <c r="T627" i="15" s="1"/>
  <c r="T879" i="15" s="1"/>
  <c r="E257" i="15"/>
  <c r="S257" i="15"/>
  <c r="R257" i="15"/>
  <c r="O532" i="15"/>
  <c r="O784" i="15" s="1"/>
  <c r="Q257" i="15"/>
  <c r="P257" i="15"/>
  <c r="P617" i="15" s="1"/>
  <c r="P869" i="15" s="1"/>
  <c r="O257" i="15"/>
  <c r="O617" i="15" s="1"/>
  <c r="O869" i="15" s="1"/>
  <c r="O548" i="15"/>
  <c r="O800" i="15" s="1"/>
  <c r="U548" i="15"/>
  <c r="U800" i="15" s="1"/>
  <c r="I548" i="15"/>
  <c r="I800" i="15" s="1"/>
  <c r="K548" i="15"/>
  <c r="K800" i="15" s="1"/>
  <c r="J548" i="15"/>
  <c r="J800" i="15" s="1"/>
  <c r="E548" i="15"/>
  <c r="E800" i="15" s="1"/>
  <c r="W548" i="15"/>
  <c r="W800" i="15" s="1"/>
  <c r="V548" i="15"/>
  <c r="V800" i="15" s="1"/>
  <c r="S548" i="15"/>
  <c r="S800" i="15" s="1"/>
  <c r="R548" i="15"/>
  <c r="R800" i="15" s="1"/>
  <c r="Q548" i="15"/>
  <c r="Q800" i="15" s="1"/>
  <c r="P548" i="15"/>
  <c r="P800" i="15" s="1"/>
  <c r="X273" i="15"/>
  <c r="L273" i="15"/>
  <c r="X548" i="15"/>
  <c r="X800" i="15" s="1"/>
  <c r="R273" i="15"/>
  <c r="S273" i="15"/>
  <c r="Q273" i="15"/>
  <c r="P273" i="15"/>
  <c r="O273" i="15"/>
  <c r="N273" i="15"/>
  <c r="M273" i="15"/>
  <c r="K273" i="15"/>
  <c r="J273" i="15"/>
  <c r="W273" i="15"/>
  <c r="I273" i="15"/>
  <c r="V273" i="15"/>
  <c r="E273" i="15"/>
  <c r="U273" i="15"/>
  <c r="X564" i="15"/>
  <c r="X816" i="15" s="1"/>
  <c r="L564" i="15"/>
  <c r="L816" i="15" s="1"/>
  <c r="W564" i="15"/>
  <c r="W816" i="15" s="1"/>
  <c r="K564" i="15"/>
  <c r="K816" i="15" s="1"/>
  <c r="R564" i="15"/>
  <c r="R816" i="15" s="1"/>
  <c r="N564" i="15"/>
  <c r="N816" i="15" s="1"/>
  <c r="M564" i="15"/>
  <c r="M816" i="15" s="1"/>
  <c r="J564" i="15"/>
  <c r="J816" i="15" s="1"/>
  <c r="U564" i="15"/>
  <c r="U816" i="15" s="1"/>
  <c r="Q564" i="15"/>
  <c r="Q816" i="15" s="1"/>
  <c r="P564" i="15"/>
  <c r="P816" i="15" s="1"/>
  <c r="O564" i="15"/>
  <c r="O816" i="15" s="1"/>
  <c r="E564" i="15"/>
  <c r="E816" i="15" s="1"/>
  <c r="V564" i="15"/>
  <c r="V816" i="15" s="1"/>
  <c r="T564" i="15"/>
  <c r="T816" i="15" s="1"/>
  <c r="P289" i="15"/>
  <c r="S564" i="15"/>
  <c r="S816" i="15" s="1"/>
  <c r="I564" i="15"/>
  <c r="I816" i="15" s="1"/>
  <c r="V289" i="15"/>
  <c r="J289" i="15"/>
  <c r="T289" i="15"/>
  <c r="S289" i="15"/>
  <c r="R289" i="15"/>
  <c r="Q289" i="15"/>
  <c r="O289" i="15"/>
  <c r="N289" i="15"/>
  <c r="M289" i="15"/>
  <c r="L289" i="15"/>
  <c r="K289" i="15"/>
  <c r="X289" i="15"/>
  <c r="I289" i="15"/>
  <c r="W289" i="15"/>
  <c r="E289" i="15"/>
  <c r="P580" i="15"/>
  <c r="P832" i="15" s="1"/>
  <c r="O580" i="15"/>
  <c r="O832" i="15" s="1"/>
  <c r="V580" i="15"/>
  <c r="V832" i="15" s="1"/>
  <c r="J580" i="15"/>
  <c r="J832" i="15" s="1"/>
  <c r="Q580" i="15"/>
  <c r="Q832" i="15" s="1"/>
  <c r="M580" i="15"/>
  <c r="M832" i="15" s="1"/>
  <c r="L580" i="15"/>
  <c r="L832" i="15" s="1"/>
  <c r="K580" i="15"/>
  <c r="K832" i="15" s="1"/>
  <c r="X580" i="15"/>
  <c r="X832" i="15" s="1"/>
  <c r="E580" i="15"/>
  <c r="E832" i="15" s="1"/>
  <c r="U580" i="15"/>
  <c r="U832" i="15" s="1"/>
  <c r="I580" i="15"/>
  <c r="I832" i="15" s="1"/>
  <c r="W580" i="15"/>
  <c r="W832" i="15" s="1"/>
  <c r="T580" i="15"/>
  <c r="T832" i="15" s="1"/>
  <c r="S580" i="15"/>
  <c r="S832" i="15" s="1"/>
  <c r="R580" i="15"/>
  <c r="R832" i="15" s="1"/>
  <c r="T305" i="15"/>
  <c r="E305" i="15"/>
  <c r="Q305" i="15"/>
  <c r="N580" i="15"/>
  <c r="N832" i="15" s="1"/>
  <c r="N305" i="15"/>
  <c r="K305" i="15"/>
  <c r="J305" i="15"/>
  <c r="X305" i="15"/>
  <c r="I305" i="15"/>
  <c r="W305" i="15"/>
  <c r="V305" i="15"/>
  <c r="U305" i="15"/>
  <c r="S305" i="15"/>
  <c r="R305" i="15"/>
  <c r="P305" i="15"/>
  <c r="O305" i="15"/>
  <c r="M305" i="15"/>
  <c r="X596" i="15"/>
  <c r="X848" i="15" s="1"/>
  <c r="E596" i="15"/>
  <c r="E848" i="15" s="1"/>
  <c r="S596" i="15"/>
  <c r="S848" i="15" s="1"/>
  <c r="R596" i="15"/>
  <c r="R848" i="15" s="1"/>
  <c r="U596" i="15"/>
  <c r="U848" i="15" s="1"/>
  <c r="P596" i="15"/>
  <c r="P848" i="15" s="1"/>
  <c r="O596" i="15"/>
  <c r="O848" i="15" s="1"/>
  <c r="J596" i="15"/>
  <c r="J848" i="15" s="1"/>
  <c r="K596" i="15"/>
  <c r="K848" i="15" s="1"/>
  <c r="I596" i="15"/>
  <c r="I848" i="15" s="1"/>
  <c r="W596" i="15"/>
  <c r="W848" i="15" s="1"/>
  <c r="V596" i="15"/>
  <c r="V848" i="15" s="1"/>
  <c r="X321" i="15"/>
  <c r="L321" i="15"/>
  <c r="Q596" i="15"/>
  <c r="Q848" i="15" s="1"/>
  <c r="U321" i="15"/>
  <c r="I321" i="15"/>
  <c r="R321" i="15"/>
  <c r="K321" i="15"/>
  <c r="J321" i="15"/>
  <c r="E321" i="15"/>
  <c r="W321" i="15"/>
  <c r="V321" i="15"/>
  <c r="T321" i="15"/>
  <c r="S321" i="15"/>
  <c r="Q321" i="15"/>
  <c r="P321" i="15"/>
  <c r="O321" i="15"/>
  <c r="N321" i="15"/>
  <c r="P612" i="15"/>
  <c r="P864" i="15" s="1"/>
  <c r="X612" i="15"/>
  <c r="X864" i="15" s="1"/>
  <c r="L612" i="15"/>
  <c r="L864" i="15" s="1"/>
  <c r="W612" i="15"/>
  <c r="W864" i="15" s="1"/>
  <c r="K612" i="15"/>
  <c r="K864" i="15" s="1"/>
  <c r="V612" i="15"/>
  <c r="V864" i="15" s="1"/>
  <c r="J612" i="15"/>
  <c r="J864" i="15" s="1"/>
  <c r="R612" i="15"/>
  <c r="R864" i="15" s="1"/>
  <c r="Q612" i="15"/>
  <c r="Q864" i="15" s="1"/>
  <c r="O612" i="15"/>
  <c r="O864" i="15" s="1"/>
  <c r="N612" i="15"/>
  <c r="N864" i="15" s="1"/>
  <c r="M612" i="15"/>
  <c r="M864" i="15" s="1"/>
  <c r="I612" i="15"/>
  <c r="I864" i="15" s="1"/>
  <c r="E612" i="15"/>
  <c r="E864" i="15" s="1"/>
  <c r="U612" i="15"/>
  <c r="U864" i="15" s="1"/>
  <c r="T612" i="15"/>
  <c r="T864" i="15" s="1"/>
  <c r="S612" i="15"/>
  <c r="S864" i="15" s="1"/>
  <c r="P337" i="15"/>
  <c r="M337" i="15"/>
  <c r="W337" i="15"/>
  <c r="K337" i="15"/>
  <c r="V337" i="15"/>
  <c r="J337" i="15"/>
  <c r="S337" i="15"/>
  <c r="R337" i="15"/>
  <c r="Q337" i="15"/>
  <c r="O337" i="15"/>
  <c r="N337" i="15"/>
  <c r="L337" i="15"/>
  <c r="I337" i="15"/>
  <c r="E337" i="15"/>
  <c r="X337" i="15"/>
  <c r="U337" i="15"/>
  <c r="T628" i="15"/>
  <c r="T880" i="15" s="1"/>
  <c r="E628" i="15"/>
  <c r="E880" i="15" s="1"/>
  <c r="P628" i="15"/>
  <c r="P880" i="15" s="1"/>
  <c r="O628" i="15"/>
  <c r="O880" i="15" s="1"/>
  <c r="V628" i="15"/>
  <c r="V880" i="15" s="1"/>
  <c r="J628" i="15"/>
  <c r="J880" i="15" s="1"/>
  <c r="L628" i="15"/>
  <c r="L880" i="15" s="1"/>
  <c r="K628" i="15"/>
  <c r="K880" i="15" s="1"/>
  <c r="I628" i="15"/>
  <c r="I880" i="15" s="1"/>
  <c r="X628" i="15"/>
  <c r="X880" i="15" s="1"/>
  <c r="W628" i="15"/>
  <c r="W880" i="15" s="1"/>
  <c r="U628" i="15"/>
  <c r="U880" i="15" s="1"/>
  <c r="S628" i="15"/>
  <c r="S880" i="15" s="1"/>
  <c r="R628" i="15"/>
  <c r="R880" i="15" s="1"/>
  <c r="Q628" i="15"/>
  <c r="Q880" i="15" s="1"/>
  <c r="P353" i="15"/>
  <c r="V353" i="15"/>
  <c r="J353" i="15"/>
  <c r="W353" i="15"/>
  <c r="E353" i="15"/>
  <c r="M628" i="15"/>
  <c r="M880" i="15" s="1"/>
  <c r="S353" i="15"/>
  <c r="R353" i="15"/>
  <c r="Q353" i="15"/>
  <c r="O353" i="15"/>
  <c r="N353" i="15"/>
  <c r="M353" i="15"/>
  <c r="L353" i="15"/>
  <c r="K353" i="15"/>
  <c r="I353" i="15"/>
  <c r="X353" i="15"/>
  <c r="U353" i="15"/>
  <c r="X644" i="15"/>
  <c r="X896" i="15" s="1"/>
  <c r="L644" i="15"/>
  <c r="L896" i="15" s="1"/>
  <c r="T644" i="15"/>
  <c r="T896" i="15" s="1"/>
  <c r="E644" i="15"/>
  <c r="E896" i="15" s="1"/>
  <c r="S644" i="15"/>
  <c r="S896" i="15" s="1"/>
  <c r="R644" i="15"/>
  <c r="R896" i="15" s="1"/>
  <c r="N644" i="15"/>
  <c r="N896" i="15" s="1"/>
  <c r="I644" i="15"/>
  <c r="I896" i="15" s="1"/>
  <c r="W644" i="15"/>
  <c r="W896" i="15" s="1"/>
  <c r="V644" i="15"/>
  <c r="V896" i="15" s="1"/>
  <c r="U644" i="15"/>
  <c r="U896" i="15" s="1"/>
  <c r="Q644" i="15"/>
  <c r="Q896" i="15" s="1"/>
  <c r="P644" i="15"/>
  <c r="P896" i="15" s="1"/>
  <c r="O644" i="15"/>
  <c r="O896" i="15" s="1"/>
  <c r="M644" i="15"/>
  <c r="M896" i="15" s="1"/>
  <c r="K644" i="15"/>
  <c r="K896" i="15" s="1"/>
  <c r="T369" i="15"/>
  <c r="E369" i="15"/>
  <c r="J644" i="15"/>
  <c r="J896" i="15" s="1"/>
  <c r="N369" i="15"/>
  <c r="X369" i="15"/>
  <c r="J369" i="15"/>
  <c r="U369" i="15"/>
  <c r="S369" i="15"/>
  <c r="R369" i="15"/>
  <c r="Q369" i="15"/>
  <c r="P369" i="15"/>
  <c r="W369" i="15"/>
  <c r="V369" i="15"/>
  <c r="O369" i="15"/>
  <c r="M369" i="15"/>
  <c r="L369" i="15"/>
  <c r="K369" i="15"/>
  <c r="I369" i="15"/>
  <c r="W660" i="15"/>
  <c r="W912" i="15" s="1"/>
  <c r="K660" i="15"/>
  <c r="K912" i="15" s="1"/>
  <c r="V660" i="15"/>
  <c r="V912" i="15" s="1"/>
  <c r="J660" i="15"/>
  <c r="J912" i="15" s="1"/>
  <c r="Q660" i="15"/>
  <c r="Q912" i="15" s="1"/>
  <c r="R660" i="15"/>
  <c r="R912" i="15" s="1"/>
  <c r="O660" i="15"/>
  <c r="O912" i="15" s="1"/>
  <c r="M660" i="15"/>
  <c r="M912" i="15" s="1"/>
  <c r="L660" i="15"/>
  <c r="L912" i="15" s="1"/>
  <c r="I660" i="15"/>
  <c r="I912" i="15" s="1"/>
  <c r="X660" i="15"/>
  <c r="X912" i="15" s="1"/>
  <c r="T660" i="15"/>
  <c r="T912" i="15" s="1"/>
  <c r="U660" i="15"/>
  <c r="U912" i="15" s="1"/>
  <c r="S660" i="15"/>
  <c r="S912" i="15" s="1"/>
  <c r="P660" i="15"/>
  <c r="P912" i="15" s="1"/>
  <c r="N660" i="15"/>
  <c r="N912" i="15" s="1"/>
  <c r="E660" i="15"/>
  <c r="E912" i="15" s="1"/>
  <c r="P385" i="15"/>
  <c r="X385" i="15"/>
  <c r="L385" i="15"/>
  <c r="W385" i="15"/>
  <c r="K385" i="15"/>
  <c r="V385" i="15"/>
  <c r="J385" i="15"/>
  <c r="R385" i="15"/>
  <c r="Q385" i="15"/>
  <c r="N385" i="15"/>
  <c r="M385" i="15"/>
  <c r="E385" i="15"/>
  <c r="U385" i="15"/>
  <c r="T385" i="15"/>
  <c r="S385" i="15"/>
  <c r="O385" i="15"/>
  <c r="I385" i="15"/>
  <c r="O676" i="15"/>
  <c r="O928" i="15" s="1"/>
  <c r="N676" i="15"/>
  <c r="N928" i="15" s="1"/>
  <c r="U676" i="15"/>
  <c r="U928" i="15" s="1"/>
  <c r="I676" i="15"/>
  <c r="I928" i="15" s="1"/>
  <c r="R676" i="15"/>
  <c r="R928" i="15" s="1"/>
  <c r="Q676" i="15"/>
  <c r="Q928" i="15" s="1"/>
  <c r="P676" i="15"/>
  <c r="P928" i="15" s="1"/>
  <c r="L676" i="15"/>
  <c r="L928" i="15" s="1"/>
  <c r="K676" i="15"/>
  <c r="K928" i="15" s="1"/>
  <c r="J676" i="15"/>
  <c r="J928" i="15" s="1"/>
  <c r="X676" i="15"/>
  <c r="X928" i="15" s="1"/>
  <c r="E676" i="15"/>
  <c r="E928" i="15" s="1"/>
  <c r="W676" i="15"/>
  <c r="W928" i="15" s="1"/>
  <c r="T676" i="15"/>
  <c r="T928" i="15" s="1"/>
  <c r="M676" i="15"/>
  <c r="M928" i="15" s="1"/>
  <c r="V676" i="15"/>
  <c r="V928" i="15" s="1"/>
  <c r="T401" i="15"/>
  <c r="E401" i="15"/>
  <c r="P401" i="15"/>
  <c r="S676" i="15"/>
  <c r="S928" i="15" s="1"/>
  <c r="O401" i="15"/>
  <c r="N401" i="15"/>
  <c r="V401" i="15"/>
  <c r="J401" i="15"/>
  <c r="L401" i="15"/>
  <c r="I401" i="15"/>
  <c r="X401" i="15"/>
  <c r="W401" i="15"/>
  <c r="U401" i="15"/>
  <c r="S401" i="15"/>
  <c r="R401" i="15"/>
  <c r="Q401" i="15"/>
  <c r="M401" i="15"/>
  <c r="K401" i="15"/>
  <c r="W692" i="15"/>
  <c r="W944" i="15" s="1"/>
  <c r="K692" i="15"/>
  <c r="K944" i="15" s="1"/>
  <c r="S692" i="15"/>
  <c r="S944" i="15" s="1"/>
  <c r="R692" i="15"/>
  <c r="R944" i="15" s="1"/>
  <c r="Q692" i="15"/>
  <c r="Q944" i="15" s="1"/>
  <c r="M692" i="15"/>
  <c r="M944" i="15" s="1"/>
  <c r="T692" i="15"/>
  <c r="T944" i="15" s="1"/>
  <c r="P692" i="15"/>
  <c r="P944" i="15" s="1"/>
  <c r="O692" i="15"/>
  <c r="O944" i="15" s="1"/>
  <c r="N692" i="15"/>
  <c r="N944" i="15" s="1"/>
  <c r="L692" i="15"/>
  <c r="L944" i="15" s="1"/>
  <c r="J692" i="15"/>
  <c r="J944" i="15" s="1"/>
  <c r="I692" i="15"/>
  <c r="I944" i="15" s="1"/>
  <c r="E692" i="15"/>
  <c r="E944" i="15" s="1"/>
  <c r="X692" i="15"/>
  <c r="X944" i="15" s="1"/>
  <c r="V692" i="15"/>
  <c r="V944" i="15" s="1"/>
  <c r="U692" i="15"/>
  <c r="U944" i="15" s="1"/>
  <c r="X417" i="15"/>
  <c r="L417" i="15"/>
  <c r="T417" i="15"/>
  <c r="E417" i="15"/>
  <c r="S417" i="15"/>
  <c r="R417" i="15"/>
  <c r="N417" i="15"/>
  <c r="I417" i="15"/>
  <c r="W417" i="15"/>
  <c r="V417" i="15"/>
  <c r="U417" i="15"/>
  <c r="Q417" i="15"/>
  <c r="P417" i="15"/>
  <c r="O417" i="15"/>
  <c r="M417" i="15"/>
  <c r="K417" i="15"/>
  <c r="J417" i="15"/>
  <c r="O708" i="15"/>
  <c r="O960" i="15" s="1"/>
  <c r="W708" i="15"/>
  <c r="W960" i="15" s="1"/>
  <c r="K708" i="15"/>
  <c r="K960" i="15" s="1"/>
  <c r="V708" i="15"/>
  <c r="V960" i="15" s="1"/>
  <c r="J708" i="15"/>
  <c r="J960" i="15" s="1"/>
  <c r="U708" i="15"/>
  <c r="U960" i="15" s="1"/>
  <c r="I708" i="15"/>
  <c r="I960" i="15" s="1"/>
  <c r="Q708" i="15"/>
  <c r="Q960" i="15" s="1"/>
  <c r="N708" i="15"/>
  <c r="N960" i="15" s="1"/>
  <c r="M708" i="15"/>
  <c r="M960" i="15" s="1"/>
  <c r="L708" i="15"/>
  <c r="L960" i="15" s="1"/>
  <c r="E708" i="15"/>
  <c r="E960" i="15" s="1"/>
  <c r="X708" i="15"/>
  <c r="X960" i="15" s="1"/>
  <c r="T708" i="15"/>
  <c r="T960" i="15" s="1"/>
  <c r="S708" i="15"/>
  <c r="S960" i="15" s="1"/>
  <c r="R708" i="15"/>
  <c r="R960" i="15" s="1"/>
  <c r="P708" i="15"/>
  <c r="P960" i="15" s="1"/>
  <c r="P433" i="15"/>
  <c r="X433" i="15"/>
  <c r="L433" i="15"/>
  <c r="W433" i="15"/>
  <c r="K433" i="15"/>
  <c r="V433" i="15"/>
  <c r="J433" i="15"/>
  <c r="R433" i="15"/>
  <c r="U433" i="15"/>
  <c r="T433" i="15"/>
  <c r="S433" i="15"/>
  <c r="Q433" i="15"/>
  <c r="O433" i="15"/>
  <c r="N433" i="15"/>
  <c r="M433" i="15"/>
  <c r="I433" i="15"/>
  <c r="E433" i="15"/>
  <c r="S724" i="15"/>
  <c r="S976" i="15" s="1"/>
  <c r="O724" i="15"/>
  <c r="O976" i="15" s="1"/>
  <c r="N724" i="15"/>
  <c r="N976" i="15" s="1"/>
  <c r="M724" i="15"/>
  <c r="M976" i="15" s="1"/>
  <c r="U724" i="15"/>
  <c r="U976" i="15" s="1"/>
  <c r="I724" i="15"/>
  <c r="I976" i="15" s="1"/>
  <c r="J724" i="15"/>
  <c r="J976" i="15" s="1"/>
  <c r="E724" i="15"/>
  <c r="E976" i="15" s="1"/>
  <c r="X724" i="15"/>
  <c r="X976" i="15" s="1"/>
  <c r="W724" i="15"/>
  <c r="W976" i="15" s="1"/>
  <c r="V724" i="15"/>
  <c r="V976" i="15" s="1"/>
  <c r="T724" i="15"/>
  <c r="T976" i="15" s="1"/>
  <c r="R724" i="15"/>
  <c r="R976" i="15" s="1"/>
  <c r="Q724" i="15"/>
  <c r="Q976" i="15" s="1"/>
  <c r="P724" i="15"/>
  <c r="P976" i="15" s="1"/>
  <c r="L724" i="15"/>
  <c r="L976" i="15" s="1"/>
  <c r="K724" i="15"/>
  <c r="K976" i="15" s="1"/>
  <c r="T449" i="15"/>
  <c r="E449" i="15"/>
  <c r="R449" i="15"/>
  <c r="P449" i="15"/>
  <c r="O449" i="15"/>
  <c r="N449" i="15"/>
  <c r="X449" i="15"/>
  <c r="L449" i="15"/>
  <c r="V449" i="15"/>
  <c r="J449" i="15"/>
  <c r="I449" i="15"/>
  <c r="W449" i="15"/>
  <c r="U449" i="15"/>
  <c r="S449" i="15"/>
  <c r="Q449" i="15"/>
  <c r="M449" i="15"/>
  <c r="K449" i="15"/>
  <c r="X740" i="15"/>
  <c r="X992" i="15" s="1"/>
  <c r="L740" i="15"/>
  <c r="L992" i="15" s="1"/>
  <c r="W740" i="15"/>
  <c r="W992" i="15" s="1"/>
  <c r="K740" i="15"/>
  <c r="K992" i="15" s="1"/>
  <c r="R740" i="15"/>
  <c r="R992" i="15" s="1"/>
  <c r="E740" i="15"/>
  <c r="E992" i="15" s="1"/>
  <c r="S740" i="15"/>
  <c r="S992" i="15" s="1"/>
  <c r="Q740" i="15"/>
  <c r="Q992" i="15" s="1"/>
  <c r="P740" i="15"/>
  <c r="P992" i="15" s="1"/>
  <c r="J740" i="15"/>
  <c r="J992" i="15" s="1"/>
  <c r="U740" i="15"/>
  <c r="U992" i="15" s="1"/>
  <c r="T740" i="15"/>
  <c r="T992" i="15" s="1"/>
  <c r="O740" i="15"/>
  <c r="O992" i="15" s="1"/>
  <c r="N740" i="15"/>
  <c r="N992" i="15" s="1"/>
  <c r="M740" i="15"/>
  <c r="M992" i="15" s="1"/>
  <c r="I740" i="15"/>
  <c r="I992" i="15" s="1"/>
  <c r="V740" i="15"/>
  <c r="V992" i="15" s="1"/>
  <c r="X465" i="15"/>
  <c r="L465" i="15"/>
  <c r="V465" i="15"/>
  <c r="J465" i="15"/>
  <c r="T465" i="15"/>
  <c r="E465" i="15"/>
  <c r="S465" i="15"/>
  <c r="R465" i="15"/>
  <c r="P465" i="15"/>
  <c r="N465" i="15"/>
  <c r="W465" i="15"/>
  <c r="U465" i="15"/>
  <c r="Q465" i="15"/>
  <c r="O465" i="15"/>
  <c r="M465" i="15"/>
  <c r="K465" i="15"/>
  <c r="I465" i="15"/>
  <c r="T756" i="15"/>
  <c r="T1008" i="15" s="1"/>
  <c r="E756" i="15"/>
  <c r="E1008" i="15" s="1"/>
  <c r="P756" i="15"/>
  <c r="P1008" i="15" s="1"/>
  <c r="O756" i="15"/>
  <c r="O1008" i="15" s="1"/>
  <c r="N756" i="15"/>
  <c r="N1008" i="15" s="1"/>
  <c r="V756" i="15"/>
  <c r="V1008" i="15" s="1"/>
  <c r="J756" i="15"/>
  <c r="J1008" i="15" s="1"/>
  <c r="I756" i="15"/>
  <c r="I1008" i="15" s="1"/>
  <c r="W756" i="15"/>
  <c r="W1008" i="15" s="1"/>
  <c r="U756" i="15"/>
  <c r="U1008" i="15" s="1"/>
  <c r="S756" i="15"/>
  <c r="S1008" i="15" s="1"/>
  <c r="Q756" i="15"/>
  <c r="Q1008" i="15" s="1"/>
  <c r="L756" i="15"/>
  <c r="L1008" i="15" s="1"/>
  <c r="X756" i="15"/>
  <c r="X1008" i="15" s="1"/>
  <c r="R756" i="15"/>
  <c r="R1008" i="15" s="1"/>
  <c r="M756" i="15"/>
  <c r="M1008" i="15" s="1"/>
  <c r="K756" i="15"/>
  <c r="K1008" i="15" s="1"/>
  <c r="P481" i="15"/>
  <c r="N481" i="15"/>
  <c r="X481" i="15"/>
  <c r="L481" i="15"/>
  <c r="W481" i="15"/>
  <c r="K481" i="15"/>
  <c r="V481" i="15"/>
  <c r="J481" i="15"/>
  <c r="T481" i="15"/>
  <c r="E481" i="15"/>
  <c r="R481" i="15"/>
  <c r="M481" i="15"/>
  <c r="I481" i="15"/>
  <c r="U481" i="15"/>
  <c r="S481" i="15"/>
  <c r="Q481" i="15"/>
  <c r="O481" i="15"/>
  <c r="X772" i="15"/>
  <c r="X1024" i="15" s="1"/>
  <c r="L772" i="15"/>
  <c r="L1024" i="15" s="1"/>
  <c r="T772" i="15"/>
  <c r="T1024" i="15" s="1"/>
  <c r="E772" i="15"/>
  <c r="E1024" i="15" s="1"/>
  <c r="S772" i="15"/>
  <c r="S1024" i="15" s="1"/>
  <c r="R772" i="15"/>
  <c r="R1024" i="15" s="1"/>
  <c r="N772" i="15"/>
  <c r="N1024" i="15" s="1"/>
  <c r="W772" i="15"/>
  <c r="W1024" i="15" s="1"/>
  <c r="V772" i="15"/>
  <c r="V1024" i="15" s="1"/>
  <c r="U772" i="15"/>
  <c r="U1024" i="15" s="1"/>
  <c r="Q772" i="15"/>
  <c r="Q1024" i="15" s="1"/>
  <c r="P772" i="15"/>
  <c r="P1024" i="15" s="1"/>
  <c r="O772" i="15"/>
  <c r="O1024" i="15" s="1"/>
  <c r="M772" i="15"/>
  <c r="M1024" i="15" s="1"/>
  <c r="K772" i="15"/>
  <c r="K1024" i="15" s="1"/>
  <c r="J772" i="15"/>
  <c r="J1024" i="15" s="1"/>
  <c r="I772" i="15"/>
  <c r="I1024" i="15" s="1"/>
  <c r="T497" i="15"/>
  <c r="E497" i="15"/>
  <c r="R497" i="15"/>
  <c r="P497" i="15"/>
  <c r="O497" i="15"/>
  <c r="N497" i="15"/>
  <c r="X497" i="15"/>
  <c r="L497" i="15"/>
  <c r="W497" i="15"/>
  <c r="K497" i="15"/>
  <c r="V497" i="15"/>
  <c r="J497" i="15"/>
  <c r="I497" i="15"/>
  <c r="U497" i="15"/>
  <c r="S497" i="15"/>
  <c r="Q497" i="15"/>
  <c r="M497" i="15"/>
  <c r="M262" i="15"/>
  <c r="M548" i="15" s="1"/>
  <c r="M800" i="15" s="1"/>
  <c r="E272" i="15"/>
  <c r="T337" i="15"/>
  <c r="T353" i="15"/>
  <c r="W374" i="15"/>
  <c r="I422" i="15"/>
  <c r="G38" i="10"/>
  <c r="F38" i="10"/>
  <c r="K47" i="10"/>
  <c r="L48" i="10"/>
  <c r="F56" i="10"/>
  <c r="J57" i="10"/>
  <c r="J61" i="10"/>
  <c r="P543" i="15"/>
  <c r="P795" i="15" s="1"/>
  <c r="O543" i="15"/>
  <c r="O795" i="15" s="1"/>
  <c r="N543" i="15"/>
  <c r="N795" i="15" s="1"/>
  <c r="V543" i="15"/>
  <c r="V795" i="15" s="1"/>
  <c r="J543" i="15"/>
  <c r="J795" i="15" s="1"/>
  <c r="X543" i="15"/>
  <c r="X795" i="15" s="1"/>
  <c r="W543" i="15"/>
  <c r="W795" i="15" s="1"/>
  <c r="U543" i="15"/>
  <c r="U795" i="15" s="1"/>
  <c r="S543" i="15"/>
  <c r="S795" i="15" s="1"/>
  <c r="R543" i="15"/>
  <c r="R795" i="15" s="1"/>
  <c r="Q543" i="15"/>
  <c r="Q795" i="15" s="1"/>
  <c r="M543" i="15"/>
  <c r="M795" i="15" s="1"/>
  <c r="L543" i="15"/>
  <c r="L795" i="15" s="1"/>
  <c r="K543" i="15"/>
  <c r="K795" i="15" s="1"/>
  <c r="I543" i="15"/>
  <c r="I795" i="15" s="1"/>
  <c r="T543" i="15"/>
  <c r="T795" i="15" s="1"/>
  <c r="M268" i="15"/>
  <c r="M608" i="15" s="1"/>
  <c r="M860" i="15" s="1"/>
  <c r="E543" i="15"/>
  <c r="E795" i="15" s="1"/>
  <c r="S268" i="15"/>
  <c r="S659" i="15" s="1"/>
  <c r="S911" i="15" s="1"/>
  <c r="Q268" i="15"/>
  <c r="P268" i="15"/>
  <c r="O268" i="15"/>
  <c r="O659" i="15" s="1"/>
  <c r="O911" i="15" s="1"/>
  <c r="N268" i="15"/>
  <c r="N608" i="15" s="1"/>
  <c r="N860" i="15" s="1"/>
  <c r="L268" i="15"/>
  <c r="K268" i="15"/>
  <c r="X268" i="15"/>
  <c r="J268" i="15"/>
  <c r="W268" i="15"/>
  <c r="I268" i="15"/>
  <c r="V268" i="15"/>
  <c r="E268" i="15"/>
  <c r="U268" i="15"/>
  <c r="T268" i="15"/>
  <c r="T659" i="15" s="1"/>
  <c r="T911" i="15" s="1"/>
  <c r="M559" i="15"/>
  <c r="M811" i="15" s="1"/>
  <c r="X559" i="15"/>
  <c r="X811" i="15" s="1"/>
  <c r="L559" i="15"/>
  <c r="L811" i="15" s="1"/>
  <c r="S559" i="15"/>
  <c r="S811" i="15" s="1"/>
  <c r="R559" i="15"/>
  <c r="R811" i="15" s="1"/>
  <c r="Q559" i="15"/>
  <c r="Q811" i="15" s="1"/>
  <c r="P559" i="15"/>
  <c r="P811" i="15" s="1"/>
  <c r="J559" i="15"/>
  <c r="J811" i="15" s="1"/>
  <c r="V559" i="15"/>
  <c r="V811" i="15" s="1"/>
  <c r="U559" i="15"/>
  <c r="U811" i="15" s="1"/>
  <c r="T559" i="15"/>
  <c r="T811" i="15" s="1"/>
  <c r="O559" i="15"/>
  <c r="O811" i="15" s="1"/>
  <c r="N559" i="15"/>
  <c r="N811" i="15" s="1"/>
  <c r="K559" i="15"/>
  <c r="K811" i="15" s="1"/>
  <c r="I559" i="15"/>
  <c r="I811" i="15" s="1"/>
  <c r="Q284" i="15"/>
  <c r="W284" i="15"/>
  <c r="K284" i="15"/>
  <c r="W559" i="15"/>
  <c r="W811" i="15" s="1"/>
  <c r="S284" i="15"/>
  <c r="R284" i="15"/>
  <c r="P284" i="15"/>
  <c r="O284" i="15"/>
  <c r="E559" i="15"/>
  <c r="E811" i="15" s="1"/>
  <c r="N284" i="15"/>
  <c r="N596" i="15" s="1"/>
  <c r="N848" i="15" s="1"/>
  <c r="M284" i="15"/>
  <c r="L284" i="15"/>
  <c r="J284" i="15"/>
  <c r="X284" i="15"/>
  <c r="I284" i="15"/>
  <c r="V284" i="15"/>
  <c r="E284" i="15"/>
  <c r="U284" i="15"/>
  <c r="Q575" i="15"/>
  <c r="Q827" i="15" s="1"/>
  <c r="P575" i="15"/>
  <c r="P827" i="15" s="1"/>
  <c r="W575" i="15"/>
  <c r="W827" i="15" s="1"/>
  <c r="K575" i="15"/>
  <c r="K827" i="15" s="1"/>
  <c r="U575" i="15"/>
  <c r="U827" i="15" s="1"/>
  <c r="S575" i="15"/>
  <c r="S827" i="15" s="1"/>
  <c r="R575" i="15"/>
  <c r="R827" i="15" s="1"/>
  <c r="O575" i="15"/>
  <c r="O827" i="15" s="1"/>
  <c r="M575" i="15"/>
  <c r="M827" i="15" s="1"/>
  <c r="J575" i="15"/>
  <c r="J827" i="15" s="1"/>
  <c r="V575" i="15"/>
  <c r="V827" i="15" s="1"/>
  <c r="T575" i="15"/>
  <c r="T827" i="15" s="1"/>
  <c r="N575" i="15"/>
  <c r="N827" i="15" s="1"/>
  <c r="L575" i="15"/>
  <c r="L827" i="15" s="1"/>
  <c r="I575" i="15"/>
  <c r="I827" i="15" s="1"/>
  <c r="E575" i="15"/>
  <c r="E827" i="15" s="1"/>
  <c r="X575" i="15"/>
  <c r="X827" i="15" s="1"/>
  <c r="U300" i="15"/>
  <c r="I300" i="15"/>
  <c r="O300" i="15"/>
  <c r="T300" i="15"/>
  <c r="S300" i="15"/>
  <c r="R300" i="15"/>
  <c r="Q300" i="15"/>
  <c r="P300" i="15"/>
  <c r="N300" i="15"/>
  <c r="M300" i="15"/>
  <c r="L300" i="15"/>
  <c r="K300" i="15"/>
  <c r="X300" i="15"/>
  <c r="J300" i="15"/>
  <c r="W300" i="15"/>
  <c r="E300" i="15"/>
  <c r="M591" i="15"/>
  <c r="M843" i="15" s="1"/>
  <c r="U591" i="15"/>
  <c r="U843" i="15" s="1"/>
  <c r="I591" i="15"/>
  <c r="I843" i="15" s="1"/>
  <c r="T591" i="15"/>
  <c r="T843" i="15" s="1"/>
  <c r="E591" i="15"/>
  <c r="E843" i="15" s="1"/>
  <c r="O591" i="15"/>
  <c r="O843" i="15" s="1"/>
  <c r="W591" i="15"/>
  <c r="W843" i="15" s="1"/>
  <c r="V591" i="15"/>
  <c r="V843" i="15" s="1"/>
  <c r="S591" i="15"/>
  <c r="S843" i="15" s="1"/>
  <c r="Q591" i="15"/>
  <c r="Q843" i="15" s="1"/>
  <c r="N591" i="15"/>
  <c r="N843" i="15" s="1"/>
  <c r="R591" i="15"/>
  <c r="R843" i="15" s="1"/>
  <c r="P591" i="15"/>
  <c r="P843" i="15" s="1"/>
  <c r="L591" i="15"/>
  <c r="L843" i="15" s="1"/>
  <c r="J591" i="15"/>
  <c r="J843" i="15" s="1"/>
  <c r="M316" i="15"/>
  <c r="V316" i="15"/>
  <c r="J316" i="15"/>
  <c r="X591" i="15"/>
  <c r="X843" i="15" s="1"/>
  <c r="K591" i="15"/>
  <c r="K843" i="15" s="1"/>
  <c r="S316" i="15"/>
  <c r="P316" i="15"/>
  <c r="O316" i="15"/>
  <c r="N316" i="15"/>
  <c r="N567" i="15" s="1"/>
  <c r="N819" i="15" s="1"/>
  <c r="L316" i="15"/>
  <c r="K316" i="15"/>
  <c r="I316" i="15"/>
  <c r="X316" i="15"/>
  <c r="E316" i="15"/>
  <c r="W316" i="15"/>
  <c r="U316" i="15"/>
  <c r="T316" i="15"/>
  <c r="R316" i="15"/>
  <c r="Q607" i="15"/>
  <c r="Q859" i="15" s="1"/>
  <c r="M607" i="15"/>
  <c r="M859" i="15" s="1"/>
  <c r="X607" i="15"/>
  <c r="X859" i="15" s="1"/>
  <c r="L607" i="15"/>
  <c r="L859" i="15" s="1"/>
  <c r="W607" i="15"/>
  <c r="W859" i="15" s="1"/>
  <c r="K607" i="15"/>
  <c r="K859" i="15" s="1"/>
  <c r="S607" i="15"/>
  <c r="S859" i="15" s="1"/>
  <c r="T607" i="15"/>
  <c r="T859" i="15" s="1"/>
  <c r="R607" i="15"/>
  <c r="R859" i="15" s="1"/>
  <c r="P607" i="15"/>
  <c r="P859" i="15" s="1"/>
  <c r="O607" i="15"/>
  <c r="O859" i="15" s="1"/>
  <c r="N607" i="15"/>
  <c r="N859" i="15" s="1"/>
  <c r="J607" i="15"/>
  <c r="J859" i="15" s="1"/>
  <c r="I607" i="15"/>
  <c r="I859" i="15" s="1"/>
  <c r="E607" i="15"/>
  <c r="E859" i="15" s="1"/>
  <c r="V607" i="15"/>
  <c r="V859" i="15" s="1"/>
  <c r="U607" i="15"/>
  <c r="U859" i="15" s="1"/>
  <c r="Q332" i="15"/>
  <c r="N332" i="15"/>
  <c r="X332" i="15"/>
  <c r="L332" i="15"/>
  <c r="W332" i="15"/>
  <c r="K332" i="15"/>
  <c r="O332" i="15"/>
  <c r="M332" i="15"/>
  <c r="J332" i="15"/>
  <c r="I332" i="15"/>
  <c r="E332" i="15"/>
  <c r="V332" i="15"/>
  <c r="U332" i="15"/>
  <c r="T332" i="15"/>
  <c r="S332" i="15"/>
  <c r="R332" i="15"/>
  <c r="U623" i="15"/>
  <c r="U875" i="15" s="1"/>
  <c r="I623" i="15"/>
  <c r="I875" i="15" s="1"/>
  <c r="Q623" i="15"/>
  <c r="Q875" i="15" s="1"/>
  <c r="P623" i="15"/>
  <c r="P875" i="15" s="1"/>
  <c r="O623" i="15"/>
  <c r="O875" i="15" s="1"/>
  <c r="W623" i="15"/>
  <c r="W875" i="15" s="1"/>
  <c r="K623" i="15"/>
  <c r="K875" i="15" s="1"/>
  <c r="N623" i="15"/>
  <c r="N875" i="15" s="1"/>
  <c r="M623" i="15"/>
  <c r="M875" i="15" s="1"/>
  <c r="L623" i="15"/>
  <c r="L875" i="15" s="1"/>
  <c r="J623" i="15"/>
  <c r="J875" i="15" s="1"/>
  <c r="E623" i="15"/>
  <c r="E875" i="15" s="1"/>
  <c r="X623" i="15"/>
  <c r="X875" i="15" s="1"/>
  <c r="V623" i="15"/>
  <c r="V875" i="15" s="1"/>
  <c r="T623" i="15"/>
  <c r="T875" i="15" s="1"/>
  <c r="S623" i="15"/>
  <c r="S875" i="15" s="1"/>
  <c r="Q348" i="15"/>
  <c r="W348" i="15"/>
  <c r="K348" i="15"/>
  <c r="U348" i="15"/>
  <c r="R348" i="15"/>
  <c r="R623" i="15"/>
  <c r="R875" i="15" s="1"/>
  <c r="O348" i="15"/>
  <c r="N348" i="15"/>
  <c r="S348" i="15"/>
  <c r="P348" i="15"/>
  <c r="M348" i="15"/>
  <c r="L348" i="15"/>
  <c r="J348" i="15"/>
  <c r="I348" i="15"/>
  <c r="E348" i="15"/>
  <c r="X348" i="15"/>
  <c r="V348" i="15"/>
  <c r="M639" i="15"/>
  <c r="M891" i="15" s="1"/>
  <c r="U639" i="15"/>
  <c r="U891" i="15" s="1"/>
  <c r="I639" i="15"/>
  <c r="I891" i="15" s="1"/>
  <c r="T639" i="15"/>
  <c r="T891" i="15" s="1"/>
  <c r="E639" i="15"/>
  <c r="E891" i="15" s="1"/>
  <c r="S639" i="15"/>
  <c r="S891" i="15" s="1"/>
  <c r="O639" i="15"/>
  <c r="O891" i="15" s="1"/>
  <c r="K639" i="15"/>
  <c r="K891" i="15" s="1"/>
  <c r="J639" i="15"/>
  <c r="J891" i="15" s="1"/>
  <c r="X639" i="15"/>
  <c r="X891" i="15" s="1"/>
  <c r="W639" i="15"/>
  <c r="W891" i="15" s="1"/>
  <c r="V639" i="15"/>
  <c r="V891" i="15" s="1"/>
  <c r="R639" i="15"/>
  <c r="R891" i="15" s="1"/>
  <c r="Q639" i="15"/>
  <c r="Q891" i="15" s="1"/>
  <c r="P639" i="15"/>
  <c r="P891" i="15" s="1"/>
  <c r="N639" i="15"/>
  <c r="N891" i="15" s="1"/>
  <c r="L639" i="15"/>
  <c r="L891" i="15" s="1"/>
  <c r="U364" i="15"/>
  <c r="I364" i="15"/>
  <c r="O364" i="15"/>
  <c r="W364" i="15"/>
  <c r="E364" i="15"/>
  <c r="S364" i="15"/>
  <c r="R364" i="15"/>
  <c r="Q364" i="15"/>
  <c r="P364" i="15"/>
  <c r="N364" i="15"/>
  <c r="X364" i="15"/>
  <c r="V364" i="15"/>
  <c r="T364" i="15"/>
  <c r="M364" i="15"/>
  <c r="L364" i="15"/>
  <c r="K364" i="15"/>
  <c r="J364" i="15"/>
  <c r="X655" i="15"/>
  <c r="X907" i="15" s="1"/>
  <c r="L655" i="15"/>
  <c r="L907" i="15" s="1"/>
  <c r="R655" i="15"/>
  <c r="R907" i="15" s="1"/>
  <c r="M655" i="15"/>
  <c r="M907" i="15" s="1"/>
  <c r="V655" i="15"/>
  <c r="V907" i="15" s="1"/>
  <c r="E655" i="15"/>
  <c r="E907" i="15" s="1"/>
  <c r="U655" i="15"/>
  <c r="U907" i="15" s="1"/>
  <c r="T655" i="15"/>
  <c r="T907" i="15" s="1"/>
  <c r="O655" i="15"/>
  <c r="O907" i="15" s="1"/>
  <c r="W655" i="15"/>
  <c r="W907" i="15" s="1"/>
  <c r="S655" i="15"/>
  <c r="S907" i="15" s="1"/>
  <c r="Q655" i="15"/>
  <c r="Q907" i="15" s="1"/>
  <c r="P655" i="15"/>
  <c r="P907" i="15" s="1"/>
  <c r="N655" i="15"/>
  <c r="N907" i="15" s="1"/>
  <c r="K655" i="15"/>
  <c r="K907" i="15" s="1"/>
  <c r="J655" i="15"/>
  <c r="J907" i="15" s="1"/>
  <c r="I655" i="15"/>
  <c r="I907" i="15" s="1"/>
  <c r="M380" i="15"/>
  <c r="S380" i="15"/>
  <c r="L380" i="15"/>
  <c r="X380" i="15"/>
  <c r="J380" i="15"/>
  <c r="W380" i="15"/>
  <c r="I380" i="15"/>
  <c r="U380" i="15"/>
  <c r="T380" i="15"/>
  <c r="R380" i="15"/>
  <c r="Q380" i="15"/>
  <c r="P380" i="15"/>
  <c r="V380" i="15"/>
  <c r="O380" i="15"/>
  <c r="N380" i="15"/>
  <c r="K380" i="15"/>
  <c r="P671" i="15"/>
  <c r="P923" i="15" s="1"/>
  <c r="O671" i="15"/>
  <c r="O923" i="15" s="1"/>
  <c r="V671" i="15"/>
  <c r="V923" i="15" s="1"/>
  <c r="J671" i="15"/>
  <c r="J923" i="15" s="1"/>
  <c r="W671" i="15"/>
  <c r="W923" i="15" s="1"/>
  <c r="U671" i="15"/>
  <c r="U923" i="15" s="1"/>
  <c r="T671" i="15"/>
  <c r="T923" i="15" s="1"/>
  <c r="R671" i="15"/>
  <c r="R923" i="15" s="1"/>
  <c r="Q671" i="15"/>
  <c r="Q923" i="15" s="1"/>
  <c r="N671" i="15"/>
  <c r="N923" i="15" s="1"/>
  <c r="M671" i="15"/>
  <c r="M923" i="15" s="1"/>
  <c r="L671" i="15"/>
  <c r="L923" i="15" s="1"/>
  <c r="I671" i="15"/>
  <c r="I923" i="15" s="1"/>
  <c r="X671" i="15"/>
  <c r="X923" i="15" s="1"/>
  <c r="S671" i="15"/>
  <c r="S923" i="15" s="1"/>
  <c r="K671" i="15"/>
  <c r="K923" i="15" s="1"/>
  <c r="E671" i="15"/>
  <c r="E923" i="15" s="1"/>
  <c r="U396" i="15"/>
  <c r="I396" i="15"/>
  <c r="Q396" i="15"/>
  <c r="P396" i="15"/>
  <c r="O396" i="15"/>
  <c r="W396" i="15"/>
  <c r="K396" i="15"/>
  <c r="N396" i="15"/>
  <c r="L396" i="15"/>
  <c r="L670" i="15" s="1"/>
  <c r="L922" i="15" s="1"/>
  <c r="J396" i="15"/>
  <c r="X396" i="15"/>
  <c r="V396" i="15"/>
  <c r="T396" i="15"/>
  <c r="S396" i="15"/>
  <c r="R396" i="15"/>
  <c r="M396" i="15"/>
  <c r="E396" i="15"/>
  <c r="X687" i="15"/>
  <c r="X939" i="15" s="1"/>
  <c r="L687" i="15"/>
  <c r="L939" i="15" s="1"/>
  <c r="T687" i="15"/>
  <c r="T939" i="15" s="1"/>
  <c r="E687" i="15"/>
  <c r="E939" i="15" s="1"/>
  <c r="S687" i="15"/>
  <c r="S939" i="15" s="1"/>
  <c r="R687" i="15"/>
  <c r="R939" i="15" s="1"/>
  <c r="N687" i="15"/>
  <c r="N939" i="15" s="1"/>
  <c r="V687" i="15"/>
  <c r="V939" i="15" s="1"/>
  <c r="U687" i="15"/>
  <c r="U939" i="15" s="1"/>
  <c r="Q687" i="15"/>
  <c r="Q939" i="15" s="1"/>
  <c r="P687" i="15"/>
  <c r="P939" i="15" s="1"/>
  <c r="O687" i="15"/>
  <c r="O939" i="15" s="1"/>
  <c r="M687" i="15"/>
  <c r="M939" i="15" s="1"/>
  <c r="K687" i="15"/>
  <c r="K939" i="15" s="1"/>
  <c r="J687" i="15"/>
  <c r="J939" i="15" s="1"/>
  <c r="I687" i="15"/>
  <c r="I939" i="15" s="1"/>
  <c r="W687" i="15"/>
  <c r="W939" i="15" s="1"/>
  <c r="M412" i="15"/>
  <c r="U412" i="15"/>
  <c r="I412" i="15"/>
  <c r="T412" i="15"/>
  <c r="E412" i="15"/>
  <c r="S412" i="15"/>
  <c r="O412" i="15"/>
  <c r="K412" i="15"/>
  <c r="J412" i="15"/>
  <c r="X412" i="15"/>
  <c r="W412" i="15"/>
  <c r="V412" i="15"/>
  <c r="R412" i="15"/>
  <c r="Q412" i="15"/>
  <c r="P412" i="15"/>
  <c r="N412" i="15"/>
  <c r="L412" i="15"/>
  <c r="P703" i="15"/>
  <c r="P955" i="15" s="1"/>
  <c r="X703" i="15"/>
  <c r="X955" i="15" s="1"/>
  <c r="L703" i="15"/>
  <c r="L955" i="15" s="1"/>
  <c r="W703" i="15"/>
  <c r="W955" i="15" s="1"/>
  <c r="K703" i="15"/>
  <c r="K955" i="15" s="1"/>
  <c r="V703" i="15"/>
  <c r="V955" i="15" s="1"/>
  <c r="J703" i="15"/>
  <c r="J955" i="15" s="1"/>
  <c r="R703" i="15"/>
  <c r="R955" i="15" s="1"/>
  <c r="Q703" i="15"/>
  <c r="Q955" i="15" s="1"/>
  <c r="O703" i="15"/>
  <c r="O955" i="15" s="1"/>
  <c r="N703" i="15"/>
  <c r="N955" i="15" s="1"/>
  <c r="M703" i="15"/>
  <c r="M955" i="15" s="1"/>
  <c r="I703" i="15"/>
  <c r="I955" i="15" s="1"/>
  <c r="E703" i="15"/>
  <c r="E955" i="15" s="1"/>
  <c r="U703" i="15"/>
  <c r="U955" i="15" s="1"/>
  <c r="T703" i="15"/>
  <c r="T955" i="15" s="1"/>
  <c r="S703" i="15"/>
  <c r="S955" i="15" s="1"/>
  <c r="Q428" i="15"/>
  <c r="M428" i="15"/>
  <c r="X428" i="15"/>
  <c r="L428" i="15"/>
  <c r="W428" i="15"/>
  <c r="K428" i="15"/>
  <c r="S428" i="15"/>
  <c r="V428" i="15"/>
  <c r="U428" i="15"/>
  <c r="T428" i="15"/>
  <c r="R428" i="15"/>
  <c r="P428" i="15"/>
  <c r="O428" i="15"/>
  <c r="N428" i="15"/>
  <c r="J428" i="15"/>
  <c r="I428" i="15"/>
  <c r="E428" i="15"/>
  <c r="T719" i="15"/>
  <c r="T971" i="15" s="1"/>
  <c r="E719" i="15"/>
  <c r="E971" i="15" s="1"/>
  <c r="P719" i="15"/>
  <c r="P971" i="15" s="1"/>
  <c r="O719" i="15"/>
  <c r="O971" i="15" s="1"/>
  <c r="N719" i="15"/>
  <c r="N971" i="15" s="1"/>
  <c r="V719" i="15"/>
  <c r="V971" i="15" s="1"/>
  <c r="J719" i="15"/>
  <c r="J971" i="15" s="1"/>
  <c r="L719" i="15"/>
  <c r="L971" i="15" s="1"/>
  <c r="K719" i="15"/>
  <c r="K971" i="15" s="1"/>
  <c r="I719" i="15"/>
  <c r="I971" i="15" s="1"/>
  <c r="X719" i="15"/>
  <c r="X971" i="15" s="1"/>
  <c r="W719" i="15"/>
  <c r="W971" i="15" s="1"/>
  <c r="U719" i="15"/>
  <c r="U971" i="15" s="1"/>
  <c r="S719" i="15"/>
  <c r="S971" i="15" s="1"/>
  <c r="R719" i="15"/>
  <c r="R971" i="15" s="1"/>
  <c r="Q719" i="15"/>
  <c r="Q971" i="15" s="1"/>
  <c r="M719" i="15"/>
  <c r="M971" i="15" s="1"/>
  <c r="U444" i="15"/>
  <c r="I444" i="15"/>
  <c r="S444" i="15"/>
  <c r="Q444" i="15"/>
  <c r="P444" i="15"/>
  <c r="O444" i="15"/>
  <c r="M444" i="15"/>
  <c r="W444" i="15"/>
  <c r="K444" i="15"/>
  <c r="E444" i="15"/>
  <c r="X444" i="15"/>
  <c r="V444" i="15"/>
  <c r="T444" i="15"/>
  <c r="R444" i="15"/>
  <c r="N444" i="15"/>
  <c r="J444" i="15"/>
  <c r="M735" i="15"/>
  <c r="M987" i="15" s="1"/>
  <c r="X735" i="15"/>
  <c r="X987" i="15" s="1"/>
  <c r="L735" i="15"/>
  <c r="L987" i="15" s="1"/>
  <c r="S735" i="15"/>
  <c r="S987" i="15" s="1"/>
  <c r="N735" i="15"/>
  <c r="N987" i="15" s="1"/>
  <c r="W735" i="15"/>
  <c r="W987" i="15" s="1"/>
  <c r="E735" i="15"/>
  <c r="E987" i="15" s="1"/>
  <c r="V735" i="15"/>
  <c r="V987" i="15" s="1"/>
  <c r="U735" i="15"/>
  <c r="U987" i="15" s="1"/>
  <c r="P735" i="15"/>
  <c r="P987" i="15" s="1"/>
  <c r="T735" i="15"/>
  <c r="T987" i="15" s="1"/>
  <c r="R735" i="15"/>
  <c r="R987" i="15" s="1"/>
  <c r="Q735" i="15"/>
  <c r="Q987" i="15" s="1"/>
  <c r="O735" i="15"/>
  <c r="O987" i="15" s="1"/>
  <c r="K735" i="15"/>
  <c r="K987" i="15" s="1"/>
  <c r="J735" i="15"/>
  <c r="J987" i="15" s="1"/>
  <c r="I735" i="15"/>
  <c r="I987" i="15" s="1"/>
  <c r="M460" i="15"/>
  <c r="W460" i="15"/>
  <c r="K460" i="15"/>
  <c r="U460" i="15"/>
  <c r="I460" i="15"/>
  <c r="T460" i="15"/>
  <c r="E460" i="15"/>
  <c r="S460" i="15"/>
  <c r="Q460" i="15"/>
  <c r="O460" i="15"/>
  <c r="X460" i="15"/>
  <c r="V460" i="15"/>
  <c r="R460" i="15"/>
  <c r="P460" i="15"/>
  <c r="N460" i="15"/>
  <c r="L460" i="15"/>
  <c r="J460" i="15"/>
  <c r="U751" i="15"/>
  <c r="U1003" i="15" s="1"/>
  <c r="I751" i="15"/>
  <c r="I1003" i="15" s="1"/>
  <c r="Q751" i="15"/>
  <c r="Q1003" i="15" s="1"/>
  <c r="P751" i="15"/>
  <c r="P1003" i="15" s="1"/>
  <c r="O751" i="15"/>
  <c r="O1003" i="15" s="1"/>
  <c r="W751" i="15"/>
  <c r="W1003" i="15" s="1"/>
  <c r="K751" i="15"/>
  <c r="K1003" i="15" s="1"/>
  <c r="L751" i="15"/>
  <c r="L1003" i="15" s="1"/>
  <c r="E751" i="15"/>
  <c r="E1003" i="15" s="1"/>
  <c r="X751" i="15"/>
  <c r="X1003" i="15" s="1"/>
  <c r="V751" i="15"/>
  <c r="V1003" i="15" s="1"/>
  <c r="S751" i="15"/>
  <c r="S1003" i="15" s="1"/>
  <c r="N751" i="15"/>
  <c r="N1003" i="15" s="1"/>
  <c r="T751" i="15"/>
  <c r="T1003" i="15" s="1"/>
  <c r="R751" i="15"/>
  <c r="R1003" i="15" s="1"/>
  <c r="M751" i="15"/>
  <c r="M1003" i="15" s="1"/>
  <c r="J751" i="15"/>
  <c r="J1003" i="15" s="1"/>
  <c r="Q476" i="15"/>
  <c r="O476" i="15"/>
  <c r="M476" i="15"/>
  <c r="X476" i="15"/>
  <c r="L476" i="15"/>
  <c r="W476" i="15"/>
  <c r="K476" i="15"/>
  <c r="U476" i="15"/>
  <c r="I476" i="15"/>
  <c r="S476" i="15"/>
  <c r="J476" i="15"/>
  <c r="E476" i="15"/>
  <c r="V476" i="15"/>
  <c r="T476" i="15"/>
  <c r="R476" i="15"/>
  <c r="P476" i="15"/>
  <c r="N476" i="15"/>
  <c r="U767" i="15"/>
  <c r="U1019" i="15" s="1"/>
  <c r="I767" i="15"/>
  <c r="I1019" i="15" s="1"/>
  <c r="T767" i="15"/>
  <c r="T1019" i="15" s="1"/>
  <c r="E767" i="15"/>
  <c r="E1019" i="15" s="1"/>
  <c r="S767" i="15"/>
  <c r="S1019" i="15" s="1"/>
  <c r="O767" i="15"/>
  <c r="O1019" i="15" s="1"/>
  <c r="X767" i="15"/>
  <c r="X1019" i="15" s="1"/>
  <c r="W767" i="15"/>
  <c r="W1019" i="15" s="1"/>
  <c r="V767" i="15"/>
  <c r="V1019" i="15" s="1"/>
  <c r="R767" i="15"/>
  <c r="R1019" i="15" s="1"/>
  <c r="Q767" i="15"/>
  <c r="Q1019" i="15" s="1"/>
  <c r="P767" i="15"/>
  <c r="P1019" i="15" s="1"/>
  <c r="N767" i="15"/>
  <c r="N1019" i="15" s="1"/>
  <c r="K767" i="15"/>
  <c r="K1019" i="15" s="1"/>
  <c r="J767" i="15"/>
  <c r="J1019" i="15" s="1"/>
  <c r="U492" i="15"/>
  <c r="I492" i="15"/>
  <c r="S492" i="15"/>
  <c r="Q492" i="15"/>
  <c r="P492" i="15"/>
  <c r="O492" i="15"/>
  <c r="M492" i="15"/>
  <c r="W492" i="15"/>
  <c r="K492" i="15"/>
  <c r="X492" i="15"/>
  <c r="V492" i="15"/>
  <c r="T492" i="15"/>
  <c r="R492" i="15"/>
  <c r="N492" i="15"/>
  <c r="L492" i="15"/>
  <c r="J492" i="15"/>
  <c r="E492" i="15"/>
  <c r="L47" i="10"/>
  <c r="M48" i="10"/>
  <c r="E52" i="10"/>
  <c r="D52" i="10"/>
  <c r="F55" i="10"/>
  <c r="N55" i="10"/>
  <c r="M55" i="10"/>
  <c r="H55" i="10"/>
  <c r="H56" i="10"/>
  <c r="K61" i="10"/>
  <c r="N71" i="10"/>
  <c r="M71" i="10"/>
  <c r="L71" i="10"/>
  <c r="K71" i="10"/>
  <c r="J71" i="10"/>
  <c r="I71" i="10"/>
  <c r="H71" i="10"/>
  <c r="G71" i="10"/>
  <c r="F71" i="10"/>
  <c r="E71" i="10"/>
  <c r="D71" i="10"/>
  <c r="R533" i="15"/>
  <c r="R785" i="15" s="1"/>
  <c r="Q533" i="15"/>
  <c r="Q785" i="15" s="1"/>
  <c r="P533" i="15"/>
  <c r="P785" i="15" s="1"/>
  <c r="X533" i="15"/>
  <c r="X785" i="15" s="1"/>
  <c r="K533" i="15"/>
  <c r="K785" i="15" s="1"/>
  <c r="I533" i="15"/>
  <c r="I785" i="15" s="1"/>
  <c r="E533" i="15"/>
  <c r="E785" i="15" s="1"/>
  <c r="W533" i="15"/>
  <c r="W785" i="15" s="1"/>
  <c r="V533" i="15"/>
  <c r="V785" i="15" s="1"/>
  <c r="U533" i="15"/>
  <c r="U785" i="15" s="1"/>
  <c r="S533" i="15"/>
  <c r="S785" i="15" s="1"/>
  <c r="O533" i="15"/>
  <c r="O785" i="15" s="1"/>
  <c r="J533" i="15"/>
  <c r="J785" i="15" s="1"/>
  <c r="T258" i="15"/>
  <c r="E258" i="15"/>
  <c r="S258" i="15"/>
  <c r="R258" i="15"/>
  <c r="Q258" i="15"/>
  <c r="P258" i="15"/>
  <c r="O258" i="15"/>
  <c r="N258" i="15"/>
  <c r="N533" i="15" s="1"/>
  <c r="N785" i="15" s="1"/>
  <c r="M258" i="15"/>
  <c r="M533" i="15" s="1"/>
  <c r="M785" i="15" s="1"/>
  <c r="X258" i="15"/>
  <c r="L258" i="15"/>
  <c r="L533" i="15" s="1"/>
  <c r="L785" i="15" s="1"/>
  <c r="W258" i="15"/>
  <c r="K258" i="15"/>
  <c r="V258" i="15"/>
  <c r="J258" i="15"/>
  <c r="V549" i="15"/>
  <c r="V801" i="15" s="1"/>
  <c r="J549" i="15"/>
  <c r="J801" i="15" s="1"/>
  <c r="U549" i="15"/>
  <c r="U801" i="15" s="1"/>
  <c r="I549" i="15"/>
  <c r="I801" i="15" s="1"/>
  <c r="E549" i="15"/>
  <c r="E801" i="15" s="1"/>
  <c r="P549" i="15"/>
  <c r="P801" i="15" s="1"/>
  <c r="K549" i="15"/>
  <c r="K801" i="15" s="1"/>
  <c r="X549" i="15"/>
  <c r="X801" i="15" s="1"/>
  <c r="W549" i="15"/>
  <c r="W801" i="15" s="1"/>
  <c r="S549" i="15"/>
  <c r="S801" i="15" s="1"/>
  <c r="R549" i="15"/>
  <c r="R801" i="15" s="1"/>
  <c r="Q549" i="15"/>
  <c r="Q801" i="15" s="1"/>
  <c r="O549" i="15"/>
  <c r="O801" i="15" s="1"/>
  <c r="S274" i="15"/>
  <c r="N549" i="15"/>
  <c r="N801" i="15" s="1"/>
  <c r="M274" i="15"/>
  <c r="M707" i="15" s="1"/>
  <c r="M959" i="15" s="1"/>
  <c r="P274" i="15"/>
  <c r="O274" i="15"/>
  <c r="N274" i="15"/>
  <c r="N707" i="15" s="1"/>
  <c r="N959" i="15" s="1"/>
  <c r="L274" i="15"/>
  <c r="L707" i="15" s="1"/>
  <c r="L959" i="15" s="1"/>
  <c r="K274" i="15"/>
  <c r="X274" i="15"/>
  <c r="J274" i="15"/>
  <c r="W274" i="15"/>
  <c r="I274" i="15"/>
  <c r="V274" i="15"/>
  <c r="E274" i="15"/>
  <c r="U274" i="15"/>
  <c r="T274" i="15"/>
  <c r="T760" i="15" s="1"/>
  <c r="T1012" i="15" s="1"/>
  <c r="R274" i="15"/>
  <c r="S565" i="15"/>
  <c r="S817" i="15" s="1"/>
  <c r="R565" i="15"/>
  <c r="R817" i="15" s="1"/>
  <c r="M565" i="15"/>
  <c r="M817" i="15" s="1"/>
  <c r="L565" i="15"/>
  <c r="L817" i="15" s="1"/>
  <c r="K565" i="15"/>
  <c r="K817" i="15" s="1"/>
  <c r="J565" i="15"/>
  <c r="J817" i="15" s="1"/>
  <c r="U565" i="15"/>
  <c r="U817" i="15" s="1"/>
  <c r="W565" i="15"/>
  <c r="W817" i="15" s="1"/>
  <c r="V565" i="15"/>
  <c r="V817" i="15" s="1"/>
  <c r="T565" i="15"/>
  <c r="T817" i="15" s="1"/>
  <c r="P565" i="15"/>
  <c r="P817" i="15" s="1"/>
  <c r="O565" i="15"/>
  <c r="O817" i="15" s="1"/>
  <c r="N565" i="15"/>
  <c r="N817" i="15" s="1"/>
  <c r="I565" i="15"/>
  <c r="I817" i="15" s="1"/>
  <c r="E565" i="15"/>
  <c r="E817" i="15" s="1"/>
  <c r="X565" i="15"/>
  <c r="X817" i="15" s="1"/>
  <c r="Q565" i="15"/>
  <c r="Q817" i="15" s="1"/>
  <c r="W290" i="15"/>
  <c r="K290" i="15"/>
  <c r="Q290" i="15"/>
  <c r="R290" i="15"/>
  <c r="P290" i="15"/>
  <c r="O290" i="15"/>
  <c r="N290" i="15"/>
  <c r="M290" i="15"/>
  <c r="L290" i="15"/>
  <c r="J290" i="15"/>
  <c r="X290" i="15"/>
  <c r="I290" i="15"/>
  <c r="V290" i="15"/>
  <c r="E290" i="15"/>
  <c r="U290" i="15"/>
  <c r="T290" i="15"/>
  <c r="W581" i="15"/>
  <c r="W833" i="15" s="1"/>
  <c r="K581" i="15"/>
  <c r="K833" i="15" s="1"/>
  <c r="V581" i="15"/>
  <c r="V833" i="15" s="1"/>
  <c r="J581" i="15"/>
  <c r="J833" i="15" s="1"/>
  <c r="Q581" i="15"/>
  <c r="Q833" i="15" s="1"/>
  <c r="O581" i="15"/>
  <c r="O833" i="15" s="1"/>
  <c r="M581" i="15"/>
  <c r="M833" i="15" s="1"/>
  <c r="L581" i="15"/>
  <c r="L833" i="15" s="1"/>
  <c r="I581" i="15"/>
  <c r="I833" i="15" s="1"/>
  <c r="X581" i="15"/>
  <c r="X833" i="15" s="1"/>
  <c r="T581" i="15"/>
  <c r="T833" i="15" s="1"/>
  <c r="U581" i="15"/>
  <c r="U833" i="15" s="1"/>
  <c r="S581" i="15"/>
  <c r="S833" i="15" s="1"/>
  <c r="P581" i="15"/>
  <c r="P833" i="15" s="1"/>
  <c r="N581" i="15"/>
  <c r="N833" i="15" s="1"/>
  <c r="E581" i="15"/>
  <c r="E833" i="15" s="1"/>
  <c r="O306" i="15"/>
  <c r="X306" i="15"/>
  <c r="L306" i="15"/>
  <c r="R581" i="15"/>
  <c r="R833" i="15" s="1"/>
  <c r="U306" i="15"/>
  <c r="I306" i="15"/>
  <c r="J306" i="15"/>
  <c r="E306" i="15"/>
  <c r="W306" i="15"/>
  <c r="V306" i="15"/>
  <c r="T306" i="15"/>
  <c r="S306" i="15"/>
  <c r="R306" i="15"/>
  <c r="Q306" i="15"/>
  <c r="P306" i="15"/>
  <c r="N306" i="15"/>
  <c r="M306" i="15"/>
  <c r="S597" i="15"/>
  <c r="S849" i="15" s="1"/>
  <c r="O597" i="15"/>
  <c r="O849" i="15" s="1"/>
  <c r="N597" i="15"/>
  <c r="N849" i="15" s="1"/>
  <c r="M597" i="15"/>
  <c r="M849" i="15" s="1"/>
  <c r="U597" i="15"/>
  <c r="U849" i="15" s="1"/>
  <c r="I597" i="15"/>
  <c r="I849" i="15" s="1"/>
  <c r="W597" i="15"/>
  <c r="W849" i="15" s="1"/>
  <c r="T597" i="15"/>
  <c r="T849" i="15" s="1"/>
  <c r="R597" i="15"/>
  <c r="R849" i="15" s="1"/>
  <c r="Q597" i="15"/>
  <c r="Q849" i="15" s="1"/>
  <c r="L597" i="15"/>
  <c r="L849" i="15" s="1"/>
  <c r="J597" i="15"/>
  <c r="J849" i="15" s="1"/>
  <c r="X597" i="15"/>
  <c r="X849" i="15" s="1"/>
  <c r="V597" i="15"/>
  <c r="V849" i="15" s="1"/>
  <c r="P597" i="15"/>
  <c r="P849" i="15" s="1"/>
  <c r="K597" i="15"/>
  <c r="K849" i="15" s="1"/>
  <c r="E597" i="15"/>
  <c r="E849" i="15" s="1"/>
  <c r="S322" i="15"/>
  <c r="P322" i="15"/>
  <c r="M322" i="15"/>
  <c r="J322" i="15"/>
  <c r="X322" i="15"/>
  <c r="I322" i="15"/>
  <c r="W322" i="15"/>
  <c r="E322" i="15"/>
  <c r="V322" i="15"/>
  <c r="U322" i="15"/>
  <c r="T322" i="15"/>
  <c r="R322" i="15"/>
  <c r="Q322" i="15"/>
  <c r="O322" i="15"/>
  <c r="N322" i="15"/>
  <c r="L322" i="15"/>
  <c r="W613" i="15"/>
  <c r="W865" i="15" s="1"/>
  <c r="K613" i="15"/>
  <c r="K865" i="15" s="1"/>
  <c r="S613" i="15"/>
  <c r="S865" i="15" s="1"/>
  <c r="R613" i="15"/>
  <c r="R865" i="15" s="1"/>
  <c r="Q613" i="15"/>
  <c r="Q865" i="15" s="1"/>
  <c r="U613" i="15"/>
  <c r="U865" i="15" s="1"/>
  <c r="P613" i="15"/>
  <c r="P865" i="15" s="1"/>
  <c r="O613" i="15"/>
  <c r="O865" i="15" s="1"/>
  <c r="N613" i="15"/>
  <c r="N865" i="15" s="1"/>
  <c r="J613" i="15"/>
  <c r="J865" i="15" s="1"/>
  <c r="I613" i="15"/>
  <c r="I865" i="15" s="1"/>
  <c r="E613" i="15"/>
  <c r="E865" i="15" s="1"/>
  <c r="X613" i="15"/>
  <c r="X865" i="15" s="1"/>
  <c r="W338" i="15"/>
  <c r="K338" i="15"/>
  <c r="T338" i="15"/>
  <c r="E338" i="15"/>
  <c r="V613" i="15"/>
  <c r="V865" i="15" s="1"/>
  <c r="R338" i="15"/>
  <c r="Q338" i="15"/>
  <c r="U338" i="15"/>
  <c r="S338" i="15"/>
  <c r="P338" i="15"/>
  <c r="O338" i="15"/>
  <c r="N338" i="15"/>
  <c r="M338" i="15"/>
  <c r="L338" i="15"/>
  <c r="J338" i="15"/>
  <c r="I338" i="15"/>
  <c r="X338" i="15"/>
  <c r="O629" i="15"/>
  <c r="O881" i="15" s="1"/>
  <c r="W629" i="15"/>
  <c r="W881" i="15" s="1"/>
  <c r="K629" i="15"/>
  <c r="K881" i="15" s="1"/>
  <c r="V629" i="15"/>
  <c r="V881" i="15" s="1"/>
  <c r="J629" i="15"/>
  <c r="J881" i="15" s="1"/>
  <c r="U629" i="15"/>
  <c r="U881" i="15" s="1"/>
  <c r="I629" i="15"/>
  <c r="I881" i="15" s="1"/>
  <c r="Q629" i="15"/>
  <c r="Q881" i="15" s="1"/>
  <c r="P629" i="15"/>
  <c r="P881" i="15" s="1"/>
  <c r="N629" i="15"/>
  <c r="N881" i="15" s="1"/>
  <c r="M629" i="15"/>
  <c r="M881" i="15" s="1"/>
  <c r="L629" i="15"/>
  <c r="L881" i="15" s="1"/>
  <c r="E629" i="15"/>
  <c r="E881" i="15" s="1"/>
  <c r="X629" i="15"/>
  <c r="X881" i="15" s="1"/>
  <c r="T629" i="15"/>
  <c r="T881" i="15" s="1"/>
  <c r="S629" i="15"/>
  <c r="S881" i="15" s="1"/>
  <c r="W354" i="15"/>
  <c r="K354" i="15"/>
  <c r="R629" i="15"/>
  <c r="R881" i="15" s="1"/>
  <c r="Q354" i="15"/>
  <c r="T354" i="15"/>
  <c r="P354" i="15"/>
  <c r="O354" i="15"/>
  <c r="N354" i="15"/>
  <c r="M354" i="15"/>
  <c r="L354" i="15"/>
  <c r="X354" i="15"/>
  <c r="V354" i="15"/>
  <c r="U354" i="15"/>
  <c r="S354" i="15"/>
  <c r="R354" i="15"/>
  <c r="J354" i="15"/>
  <c r="I354" i="15"/>
  <c r="E354" i="15"/>
  <c r="S645" i="15"/>
  <c r="S897" i="15" s="1"/>
  <c r="O645" i="15"/>
  <c r="O897" i="15" s="1"/>
  <c r="U645" i="15"/>
  <c r="U897" i="15" s="1"/>
  <c r="I645" i="15"/>
  <c r="I897" i="15" s="1"/>
  <c r="K645" i="15"/>
  <c r="K897" i="15" s="1"/>
  <c r="J645" i="15"/>
  <c r="J897" i="15" s="1"/>
  <c r="E645" i="15"/>
  <c r="E897" i="15" s="1"/>
  <c r="X645" i="15"/>
  <c r="X897" i="15" s="1"/>
  <c r="W645" i="15"/>
  <c r="W897" i="15" s="1"/>
  <c r="V645" i="15"/>
  <c r="V897" i="15" s="1"/>
  <c r="R645" i="15"/>
  <c r="R897" i="15" s="1"/>
  <c r="Q645" i="15"/>
  <c r="Q897" i="15" s="1"/>
  <c r="P645" i="15"/>
  <c r="P897" i="15" s="1"/>
  <c r="O370" i="15"/>
  <c r="U370" i="15"/>
  <c r="I370" i="15"/>
  <c r="V370" i="15"/>
  <c r="R370" i="15"/>
  <c r="Q370" i="15"/>
  <c r="P370" i="15"/>
  <c r="N370" i="15"/>
  <c r="N645" i="15" s="1"/>
  <c r="N897" i="15" s="1"/>
  <c r="M370" i="15"/>
  <c r="M645" i="15" s="1"/>
  <c r="M897" i="15" s="1"/>
  <c r="L370" i="15"/>
  <c r="K370" i="15"/>
  <c r="J370" i="15"/>
  <c r="J650" i="15" s="1"/>
  <c r="J902" i="15" s="1"/>
  <c r="E370" i="15"/>
  <c r="X370" i="15"/>
  <c r="W370" i="15"/>
  <c r="T370" i="15"/>
  <c r="R661" i="15"/>
  <c r="R913" i="15" s="1"/>
  <c r="Q661" i="15"/>
  <c r="Q913" i="15" s="1"/>
  <c r="X661" i="15"/>
  <c r="X913" i="15" s="1"/>
  <c r="L661" i="15"/>
  <c r="L913" i="15" s="1"/>
  <c r="P661" i="15"/>
  <c r="P913" i="15" s="1"/>
  <c r="N661" i="15"/>
  <c r="N913" i="15" s="1"/>
  <c r="K661" i="15"/>
  <c r="K913" i="15" s="1"/>
  <c r="J661" i="15"/>
  <c r="J913" i="15" s="1"/>
  <c r="I661" i="15"/>
  <c r="I913" i="15" s="1"/>
  <c r="V661" i="15"/>
  <c r="V913" i="15" s="1"/>
  <c r="T661" i="15"/>
  <c r="T913" i="15" s="1"/>
  <c r="S661" i="15"/>
  <c r="S913" i="15" s="1"/>
  <c r="O661" i="15"/>
  <c r="O913" i="15" s="1"/>
  <c r="M661" i="15"/>
  <c r="M913" i="15" s="1"/>
  <c r="E661" i="15"/>
  <c r="E913" i="15" s="1"/>
  <c r="W661" i="15"/>
  <c r="W913" i="15" s="1"/>
  <c r="W386" i="15"/>
  <c r="K386" i="15"/>
  <c r="S386" i="15"/>
  <c r="R386" i="15"/>
  <c r="Q386" i="15"/>
  <c r="U661" i="15"/>
  <c r="U913" i="15" s="1"/>
  <c r="M386" i="15"/>
  <c r="U386" i="15"/>
  <c r="P386" i="15"/>
  <c r="O386" i="15"/>
  <c r="L386" i="15"/>
  <c r="J386" i="15"/>
  <c r="I386" i="15"/>
  <c r="E386" i="15"/>
  <c r="X386" i="15"/>
  <c r="V386" i="15"/>
  <c r="T386" i="15"/>
  <c r="V677" i="15"/>
  <c r="V929" i="15" s="1"/>
  <c r="J677" i="15"/>
  <c r="J929" i="15" s="1"/>
  <c r="U677" i="15"/>
  <c r="U929" i="15" s="1"/>
  <c r="I677" i="15"/>
  <c r="I929" i="15" s="1"/>
  <c r="P677" i="15"/>
  <c r="P929" i="15" s="1"/>
  <c r="Q677" i="15"/>
  <c r="Q929" i="15" s="1"/>
  <c r="O677" i="15"/>
  <c r="O929" i="15" s="1"/>
  <c r="N677" i="15"/>
  <c r="N929" i="15" s="1"/>
  <c r="L677" i="15"/>
  <c r="L929" i="15" s="1"/>
  <c r="K677" i="15"/>
  <c r="K929" i="15" s="1"/>
  <c r="E677" i="15"/>
  <c r="E929" i="15" s="1"/>
  <c r="X677" i="15"/>
  <c r="X929" i="15" s="1"/>
  <c r="W677" i="15"/>
  <c r="W929" i="15" s="1"/>
  <c r="S677" i="15"/>
  <c r="S929" i="15" s="1"/>
  <c r="T677" i="15"/>
  <c r="T929" i="15" s="1"/>
  <c r="R677" i="15"/>
  <c r="R929" i="15" s="1"/>
  <c r="M677" i="15"/>
  <c r="M929" i="15" s="1"/>
  <c r="O402" i="15"/>
  <c r="W402" i="15"/>
  <c r="K402" i="15"/>
  <c r="V402" i="15"/>
  <c r="J402" i="15"/>
  <c r="U402" i="15"/>
  <c r="I402" i="15"/>
  <c r="Q402" i="15"/>
  <c r="P402" i="15"/>
  <c r="M402" i="15"/>
  <c r="L402" i="15"/>
  <c r="X402" i="15"/>
  <c r="T402" i="15"/>
  <c r="S402" i="15"/>
  <c r="R402" i="15"/>
  <c r="N402" i="15"/>
  <c r="E402" i="15"/>
  <c r="R693" i="15"/>
  <c r="R945" i="15" s="1"/>
  <c r="M693" i="15"/>
  <c r="M945" i="15" s="1"/>
  <c r="X693" i="15"/>
  <c r="X945" i="15" s="1"/>
  <c r="L693" i="15"/>
  <c r="L945" i="15" s="1"/>
  <c r="E693" i="15"/>
  <c r="E945" i="15" s="1"/>
  <c r="V693" i="15"/>
  <c r="V945" i="15" s="1"/>
  <c r="U693" i="15"/>
  <c r="U945" i="15" s="1"/>
  <c r="Q693" i="15"/>
  <c r="Q945" i="15" s="1"/>
  <c r="P693" i="15"/>
  <c r="P945" i="15" s="1"/>
  <c r="K693" i="15"/>
  <c r="K945" i="15" s="1"/>
  <c r="J693" i="15"/>
  <c r="J945" i="15" s="1"/>
  <c r="I693" i="15"/>
  <c r="I945" i="15" s="1"/>
  <c r="W693" i="15"/>
  <c r="W945" i="15" s="1"/>
  <c r="S418" i="15"/>
  <c r="O418" i="15"/>
  <c r="N418" i="15"/>
  <c r="M418" i="15"/>
  <c r="U418" i="15"/>
  <c r="I418" i="15"/>
  <c r="K418" i="15"/>
  <c r="J418" i="15"/>
  <c r="E418" i="15"/>
  <c r="X418" i="15"/>
  <c r="W418" i="15"/>
  <c r="V418" i="15"/>
  <c r="T418" i="15"/>
  <c r="R418" i="15"/>
  <c r="Q418" i="15"/>
  <c r="P418" i="15"/>
  <c r="L418" i="15"/>
  <c r="V709" i="15"/>
  <c r="V961" i="15" s="1"/>
  <c r="J709" i="15"/>
  <c r="J961" i="15" s="1"/>
  <c r="R709" i="15"/>
  <c r="R961" i="15" s="1"/>
  <c r="Q709" i="15"/>
  <c r="Q961" i="15" s="1"/>
  <c r="P709" i="15"/>
  <c r="P961" i="15" s="1"/>
  <c r="X709" i="15"/>
  <c r="X961" i="15" s="1"/>
  <c r="L709" i="15"/>
  <c r="L961" i="15" s="1"/>
  <c r="S709" i="15"/>
  <c r="S961" i="15" s="1"/>
  <c r="O709" i="15"/>
  <c r="O961" i="15" s="1"/>
  <c r="N709" i="15"/>
  <c r="N961" i="15" s="1"/>
  <c r="M709" i="15"/>
  <c r="M961" i="15" s="1"/>
  <c r="K709" i="15"/>
  <c r="K961" i="15" s="1"/>
  <c r="I709" i="15"/>
  <c r="I961" i="15" s="1"/>
  <c r="E709" i="15"/>
  <c r="E961" i="15" s="1"/>
  <c r="W709" i="15"/>
  <c r="W961" i="15" s="1"/>
  <c r="U709" i="15"/>
  <c r="U961" i="15" s="1"/>
  <c r="T709" i="15"/>
  <c r="T961" i="15" s="1"/>
  <c r="W434" i="15"/>
  <c r="K434" i="15"/>
  <c r="S434" i="15"/>
  <c r="R434" i="15"/>
  <c r="Q434" i="15"/>
  <c r="M434" i="15"/>
  <c r="E434" i="15"/>
  <c r="X434" i="15"/>
  <c r="V434" i="15"/>
  <c r="U434" i="15"/>
  <c r="T434" i="15"/>
  <c r="P434" i="15"/>
  <c r="O434" i="15"/>
  <c r="N434" i="15"/>
  <c r="L434" i="15"/>
  <c r="J434" i="15"/>
  <c r="I434" i="15"/>
  <c r="N725" i="15"/>
  <c r="N977" i="15" s="1"/>
  <c r="V725" i="15"/>
  <c r="V977" i="15" s="1"/>
  <c r="J725" i="15"/>
  <c r="J977" i="15" s="1"/>
  <c r="U725" i="15"/>
  <c r="U977" i="15" s="1"/>
  <c r="I725" i="15"/>
  <c r="I977" i="15" s="1"/>
  <c r="T725" i="15"/>
  <c r="T977" i="15" s="1"/>
  <c r="E725" i="15"/>
  <c r="E977" i="15" s="1"/>
  <c r="P725" i="15"/>
  <c r="P977" i="15" s="1"/>
  <c r="M725" i="15"/>
  <c r="M977" i="15" s="1"/>
  <c r="L725" i="15"/>
  <c r="L977" i="15" s="1"/>
  <c r="K725" i="15"/>
  <c r="K977" i="15" s="1"/>
  <c r="X725" i="15"/>
  <c r="X977" i="15" s="1"/>
  <c r="W725" i="15"/>
  <c r="W977" i="15" s="1"/>
  <c r="S725" i="15"/>
  <c r="S977" i="15" s="1"/>
  <c r="R725" i="15"/>
  <c r="R977" i="15" s="1"/>
  <c r="Q725" i="15"/>
  <c r="Q977" i="15" s="1"/>
  <c r="O725" i="15"/>
  <c r="O977" i="15" s="1"/>
  <c r="O450" i="15"/>
  <c r="M450" i="15"/>
  <c r="W450" i="15"/>
  <c r="K450" i="15"/>
  <c r="V450" i="15"/>
  <c r="J450" i="15"/>
  <c r="U450" i="15"/>
  <c r="I450" i="15"/>
  <c r="S450" i="15"/>
  <c r="Q450" i="15"/>
  <c r="T450" i="15"/>
  <c r="R450" i="15"/>
  <c r="P450" i="15"/>
  <c r="N450" i="15"/>
  <c r="L450" i="15"/>
  <c r="E450" i="15"/>
  <c r="X450" i="15"/>
  <c r="S741" i="15"/>
  <c r="S993" i="15" s="1"/>
  <c r="R741" i="15"/>
  <c r="R993" i="15" s="1"/>
  <c r="M741" i="15"/>
  <c r="M993" i="15" s="1"/>
  <c r="W741" i="15"/>
  <c r="W993" i="15" s="1"/>
  <c r="E741" i="15"/>
  <c r="E993" i="15" s="1"/>
  <c r="Q741" i="15"/>
  <c r="Q993" i="15" s="1"/>
  <c r="P741" i="15"/>
  <c r="P993" i="15" s="1"/>
  <c r="O741" i="15"/>
  <c r="O993" i="15" s="1"/>
  <c r="J741" i="15"/>
  <c r="J993" i="15" s="1"/>
  <c r="X741" i="15"/>
  <c r="X993" i="15" s="1"/>
  <c r="V741" i="15"/>
  <c r="V993" i="15" s="1"/>
  <c r="U741" i="15"/>
  <c r="U993" i="15" s="1"/>
  <c r="T741" i="15"/>
  <c r="T993" i="15" s="1"/>
  <c r="N741" i="15"/>
  <c r="N993" i="15" s="1"/>
  <c r="L741" i="15"/>
  <c r="L993" i="15" s="1"/>
  <c r="K741" i="15"/>
  <c r="K993" i="15" s="1"/>
  <c r="I741" i="15"/>
  <c r="I993" i="15" s="1"/>
  <c r="S466" i="15"/>
  <c r="Q466" i="15"/>
  <c r="O466" i="15"/>
  <c r="N466" i="15"/>
  <c r="M466" i="15"/>
  <c r="W466" i="15"/>
  <c r="K466" i="15"/>
  <c r="U466" i="15"/>
  <c r="I466" i="15"/>
  <c r="E466" i="15"/>
  <c r="X466" i="15"/>
  <c r="V466" i="15"/>
  <c r="T466" i="15"/>
  <c r="R466" i="15"/>
  <c r="P466" i="15"/>
  <c r="L466" i="15"/>
  <c r="J466" i="15"/>
  <c r="O757" i="15"/>
  <c r="O1009" i="15" s="1"/>
  <c r="W757" i="15"/>
  <c r="W1009" i="15" s="1"/>
  <c r="K757" i="15"/>
  <c r="K1009" i="15" s="1"/>
  <c r="V757" i="15"/>
  <c r="V1009" i="15" s="1"/>
  <c r="J757" i="15"/>
  <c r="J1009" i="15" s="1"/>
  <c r="U757" i="15"/>
  <c r="U1009" i="15" s="1"/>
  <c r="I757" i="15"/>
  <c r="I1009" i="15" s="1"/>
  <c r="Q757" i="15"/>
  <c r="Q1009" i="15" s="1"/>
  <c r="M757" i="15"/>
  <c r="M1009" i="15" s="1"/>
  <c r="E757" i="15"/>
  <c r="E1009" i="15" s="1"/>
  <c r="X757" i="15"/>
  <c r="X1009" i="15" s="1"/>
  <c r="S757" i="15"/>
  <c r="S1009" i="15" s="1"/>
  <c r="P757" i="15"/>
  <c r="P1009" i="15" s="1"/>
  <c r="T757" i="15"/>
  <c r="T1009" i="15" s="1"/>
  <c r="R757" i="15"/>
  <c r="R1009" i="15" s="1"/>
  <c r="N757" i="15"/>
  <c r="N1009" i="15" s="1"/>
  <c r="L757" i="15"/>
  <c r="L1009" i="15" s="1"/>
  <c r="W482" i="15"/>
  <c r="K482" i="15"/>
  <c r="U482" i="15"/>
  <c r="I482" i="15"/>
  <c r="S482" i="15"/>
  <c r="R482" i="15"/>
  <c r="Q482" i="15"/>
  <c r="O482" i="15"/>
  <c r="M482" i="15"/>
  <c r="X482" i="15"/>
  <c r="V482" i="15"/>
  <c r="T482" i="15"/>
  <c r="P482" i="15"/>
  <c r="N482" i="15"/>
  <c r="L482" i="15"/>
  <c r="J482" i="15"/>
  <c r="E482" i="15"/>
  <c r="S773" i="15"/>
  <c r="S1025" i="15" s="1"/>
  <c r="O773" i="15"/>
  <c r="O1025" i="15" s="1"/>
  <c r="N773" i="15"/>
  <c r="N1025" i="15" s="1"/>
  <c r="M773" i="15"/>
  <c r="M1025" i="15" s="1"/>
  <c r="U773" i="15"/>
  <c r="U1025" i="15" s="1"/>
  <c r="I773" i="15"/>
  <c r="I1025" i="15" s="1"/>
  <c r="E773" i="15"/>
  <c r="E1025" i="15" s="1"/>
  <c r="X773" i="15"/>
  <c r="X1025" i="15" s="1"/>
  <c r="W773" i="15"/>
  <c r="W1025" i="15" s="1"/>
  <c r="V773" i="15"/>
  <c r="V1025" i="15" s="1"/>
  <c r="T773" i="15"/>
  <c r="T1025" i="15" s="1"/>
  <c r="R773" i="15"/>
  <c r="R1025" i="15" s="1"/>
  <c r="Q773" i="15"/>
  <c r="Q1025" i="15" s="1"/>
  <c r="P773" i="15"/>
  <c r="P1025" i="15" s="1"/>
  <c r="L773" i="15"/>
  <c r="L1025" i="15" s="1"/>
  <c r="K773" i="15"/>
  <c r="K1025" i="15" s="1"/>
  <c r="J773" i="15"/>
  <c r="J1025" i="15" s="1"/>
  <c r="O498" i="15"/>
  <c r="M498" i="15"/>
  <c r="W498" i="15"/>
  <c r="K498" i="15"/>
  <c r="V498" i="15"/>
  <c r="J498" i="15"/>
  <c r="U498" i="15"/>
  <c r="I498" i="15"/>
  <c r="S498" i="15"/>
  <c r="R498" i="15"/>
  <c r="Q498" i="15"/>
  <c r="X498" i="15"/>
  <c r="T498" i="15"/>
  <c r="P498" i="15"/>
  <c r="N498" i="15"/>
  <c r="L498" i="15"/>
  <c r="E498" i="15"/>
  <c r="E380" i="15"/>
  <c r="I36" i="10"/>
  <c r="H36" i="10"/>
  <c r="E38" i="10"/>
  <c r="M47" i="10"/>
  <c r="F51" i="10"/>
  <c r="E51" i="10"/>
  <c r="F52" i="10"/>
  <c r="D55" i="10"/>
  <c r="I56" i="10"/>
  <c r="N59" i="10"/>
  <c r="J59" i="10"/>
  <c r="I59" i="10"/>
  <c r="D59" i="10"/>
  <c r="M61" i="10"/>
  <c r="W544" i="15"/>
  <c r="W796" i="15" s="1"/>
  <c r="K544" i="15"/>
  <c r="K796" i="15" s="1"/>
  <c r="V544" i="15"/>
  <c r="V796" i="15" s="1"/>
  <c r="J544" i="15"/>
  <c r="J796" i="15" s="1"/>
  <c r="U544" i="15"/>
  <c r="U796" i="15" s="1"/>
  <c r="I544" i="15"/>
  <c r="I796" i="15" s="1"/>
  <c r="Q544" i="15"/>
  <c r="Q796" i="15" s="1"/>
  <c r="X544" i="15"/>
  <c r="X796" i="15" s="1"/>
  <c r="S544" i="15"/>
  <c r="S796" i="15" s="1"/>
  <c r="R544" i="15"/>
  <c r="R796" i="15" s="1"/>
  <c r="P544" i="15"/>
  <c r="P796" i="15" s="1"/>
  <c r="O544" i="15"/>
  <c r="O796" i="15" s="1"/>
  <c r="N544" i="15"/>
  <c r="N796" i="15" s="1"/>
  <c r="E544" i="15"/>
  <c r="E796" i="15" s="1"/>
  <c r="T269" i="15"/>
  <c r="T546" i="15" s="1"/>
  <c r="T798" i="15" s="1"/>
  <c r="E269" i="15"/>
  <c r="N269" i="15"/>
  <c r="O269" i="15"/>
  <c r="M269" i="15"/>
  <c r="M640" i="15" s="1"/>
  <c r="M892" i="15" s="1"/>
  <c r="L269" i="15"/>
  <c r="L739" i="15" s="1"/>
  <c r="L991" i="15" s="1"/>
  <c r="K269" i="15"/>
  <c r="X269" i="15"/>
  <c r="J269" i="15"/>
  <c r="W269" i="15"/>
  <c r="I269" i="15"/>
  <c r="V269" i="15"/>
  <c r="U269" i="15"/>
  <c r="S269" i="15"/>
  <c r="R269" i="15"/>
  <c r="Q269" i="15"/>
  <c r="T560" i="15"/>
  <c r="T812" i="15" s="1"/>
  <c r="E560" i="15"/>
  <c r="E812" i="15" s="1"/>
  <c r="S560" i="15"/>
  <c r="S812" i="15" s="1"/>
  <c r="N560" i="15"/>
  <c r="N812" i="15" s="1"/>
  <c r="Q560" i="15"/>
  <c r="Q812" i="15" s="1"/>
  <c r="P560" i="15"/>
  <c r="P812" i="15" s="1"/>
  <c r="O560" i="15"/>
  <c r="O812" i="15" s="1"/>
  <c r="J560" i="15"/>
  <c r="J812" i="15" s="1"/>
  <c r="L560" i="15"/>
  <c r="L812" i="15" s="1"/>
  <c r="K560" i="15"/>
  <c r="K812" i="15" s="1"/>
  <c r="I560" i="15"/>
  <c r="I812" i="15" s="1"/>
  <c r="X560" i="15"/>
  <c r="X812" i="15" s="1"/>
  <c r="W560" i="15"/>
  <c r="W812" i="15" s="1"/>
  <c r="V560" i="15"/>
  <c r="V812" i="15" s="1"/>
  <c r="U560" i="15"/>
  <c r="U812" i="15" s="1"/>
  <c r="R560" i="15"/>
  <c r="R812" i="15" s="1"/>
  <c r="X285" i="15"/>
  <c r="L285" i="15"/>
  <c r="R285" i="15"/>
  <c r="M560" i="15"/>
  <c r="M812" i="15" s="1"/>
  <c r="P285" i="15"/>
  <c r="O285" i="15"/>
  <c r="N285" i="15"/>
  <c r="M285" i="15"/>
  <c r="K285" i="15"/>
  <c r="J285" i="15"/>
  <c r="W285" i="15"/>
  <c r="I285" i="15"/>
  <c r="V285" i="15"/>
  <c r="E285" i="15"/>
  <c r="U285" i="15"/>
  <c r="T285" i="15"/>
  <c r="S285" i="15"/>
  <c r="X576" i="15"/>
  <c r="X828" i="15" s="1"/>
  <c r="L576" i="15"/>
  <c r="L828" i="15" s="1"/>
  <c r="W576" i="15"/>
  <c r="W828" i="15" s="1"/>
  <c r="K576" i="15"/>
  <c r="K828" i="15" s="1"/>
  <c r="R576" i="15"/>
  <c r="R828" i="15" s="1"/>
  <c r="T576" i="15"/>
  <c r="T828" i="15" s="1"/>
  <c r="Q576" i="15"/>
  <c r="Q828" i="15" s="1"/>
  <c r="P576" i="15"/>
  <c r="P828" i="15" s="1"/>
  <c r="O576" i="15"/>
  <c r="O828" i="15" s="1"/>
  <c r="M576" i="15"/>
  <c r="M828" i="15" s="1"/>
  <c r="I576" i="15"/>
  <c r="I828" i="15" s="1"/>
  <c r="N576" i="15"/>
  <c r="N828" i="15" s="1"/>
  <c r="J576" i="15"/>
  <c r="J828" i="15" s="1"/>
  <c r="E576" i="15"/>
  <c r="E828" i="15" s="1"/>
  <c r="V576" i="15"/>
  <c r="V828" i="15" s="1"/>
  <c r="U576" i="15"/>
  <c r="U828" i="15" s="1"/>
  <c r="P301" i="15"/>
  <c r="V301" i="15"/>
  <c r="J301" i="15"/>
  <c r="R301" i="15"/>
  <c r="Q301" i="15"/>
  <c r="S576" i="15"/>
  <c r="S828" i="15" s="1"/>
  <c r="O301" i="15"/>
  <c r="N301" i="15"/>
  <c r="M301" i="15"/>
  <c r="L301" i="15"/>
  <c r="K301" i="15"/>
  <c r="X301" i="15"/>
  <c r="I301" i="15"/>
  <c r="W301" i="15"/>
  <c r="E301" i="15"/>
  <c r="U301" i="15"/>
  <c r="T301" i="15"/>
  <c r="T592" i="15"/>
  <c r="T844" i="15" s="1"/>
  <c r="E592" i="15"/>
  <c r="E844" i="15" s="1"/>
  <c r="P592" i="15"/>
  <c r="P844" i="15" s="1"/>
  <c r="O592" i="15"/>
  <c r="O844" i="15" s="1"/>
  <c r="V592" i="15"/>
  <c r="V844" i="15" s="1"/>
  <c r="J592" i="15"/>
  <c r="J844" i="15" s="1"/>
  <c r="I592" i="15"/>
  <c r="I844" i="15" s="1"/>
  <c r="X592" i="15"/>
  <c r="X844" i="15" s="1"/>
  <c r="W592" i="15"/>
  <c r="W844" i="15" s="1"/>
  <c r="U592" i="15"/>
  <c r="U844" i="15" s="1"/>
  <c r="R592" i="15"/>
  <c r="R844" i="15" s="1"/>
  <c r="N592" i="15"/>
  <c r="N844" i="15" s="1"/>
  <c r="S592" i="15"/>
  <c r="S844" i="15" s="1"/>
  <c r="Q592" i="15"/>
  <c r="Q844" i="15" s="1"/>
  <c r="M592" i="15"/>
  <c r="M844" i="15" s="1"/>
  <c r="L592" i="15"/>
  <c r="L844" i="15" s="1"/>
  <c r="K592" i="15"/>
  <c r="K844" i="15" s="1"/>
  <c r="T317" i="15"/>
  <c r="E317" i="15"/>
  <c r="Q317" i="15"/>
  <c r="N317" i="15"/>
  <c r="N693" i="15" s="1"/>
  <c r="N945" i="15" s="1"/>
  <c r="O317" i="15"/>
  <c r="M317" i="15"/>
  <c r="L317" i="15"/>
  <c r="K317" i="15"/>
  <c r="J317" i="15"/>
  <c r="X317" i="15"/>
  <c r="I317" i="15"/>
  <c r="W317" i="15"/>
  <c r="V317" i="15"/>
  <c r="U317" i="15"/>
  <c r="S317" i="15"/>
  <c r="R317" i="15"/>
  <c r="X608" i="15"/>
  <c r="X860" i="15" s="1"/>
  <c r="E608" i="15"/>
  <c r="E860" i="15" s="1"/>
  <c r="S608" i="15"/>
  <c r="S860" i="15" s="1"/>
  <c r="R608" i="15"/>
  <c r="R860" i="15" s="1"/>
  <c r="W608" i="15"/>
  <c r="W860" i="15" s="1"/>
  <c r="V608" i="15"/>
  <c r="V860" i="15" s="1"/>
  <c r="U608" i="15"/>
  <c r="U860" i="15" s="1"/>
  <c r="Q608" i="15"/>
  <c r="Q860" i="15" s="1"/>
  <c r="P608" i="15"/>
  <c r="P860" i="15" s="1"/>
  <c r="O608" i="15"/>
  <c r="O860" i="15" s="1"/>
  <c r="K608" i="15"/>
  <c r="K860" i="15" s="1"/>
  <c r="J608" i="15"/>
  <c r="J860" i="15" s="1"/>
  <c r="I608" i="15"/>
  <c r="I860" i="15" s="1"/>
  <c r="X333" i="15"/>
  <c r="L333" i="15"/>
  <c r="U333" i="15"/>
  <c r="I333" i="15"/>
  <c r="S333" i="15"/>
  <c r="R333" i="15"/>
  <c r="O333" i="15"/>
  <c r="N333" i="15"/>
  <c r="M333" i="15"/>
  <c r="K333" i="15"/>
  <c r="J333" i="15"/>
  <c r="E333" i="15"/>
  <c r="W333" i="15"/>
  <c r="V333" i="15"/>
  <c r="T333" i="15"/>
  <c r="Q333" i="15"/>
  <c r="P624" i="15"/>
  <c r="P876" i="15" s="1"/>
  <c r="X624" i="15"/>
  <c r="X876" i="15" s="1"/>
  <c r="L624" i="15"/>
  <c r="L876" i="15" s="1"/>
  <c r="W624" i="15"/>
  <c r="W876" i="15" s="1"/>
  <c r="K624" i="15"/>
  <c r="K876" i="15" s="1"/>
  <c r="V624" i="15"/>
  <c r="V876" i="15" s="1"/>
  <c r="J624" i="15"/>
  <c r="J876" i="15" s="1"/>
  <c r="R624" i="15"/>
  <c r="R876" i="15" s="1"/>
  <c r="S624" i="15"/>
  <c r="S876" i="15" s="1"/>
  <c r="Q624" i="15"/>
  <c r="Q876" i="15" s="1"/>
  <c r="O624" i="15"/>
  <c r="O876" i="15" s="1"/>
  <c r="N624" i="15"/>
  <c r="N876" i="15" s="1"/>
  <c r="M624" i="15"/>
  <c r="M876" i="15" s="1"/>
  <c r="I624" i="15"/>
  <c r="I876" i="15" s="1"/>
  <c r="E624" i="15"/>
  <c r="E876" i="15" s="1"/>
  <c r="U624" i="15"/>
  <c r="U876" i="15" s="1"/>
  <c r="T624" i="15"/>
  <c r="T876" i="15" s="1"/>
  <c r="X349" i="15"/>
  <c r="L349" i="15"/>
  <c r="R349" i="15"/>
  <c r="S349" i="15"/>
  <c r="O349" i="15"/>
  <c r="N349" i="15"/>
  <c r="M349" i="15"/>
  <c r="K349" i="15"/>
  <c r="W349" i="15"/>
  <c r="V349" i="15"/>
  <c r="U349" i="15"/>
  <c r="T349" i="15"/>
  <c r="Q349" i="15"/>
  <c r="P349" i="15"/>
  <c r="J349" i="15"/>
  <c r="I349" i="15"/>
  <c r="E349" i="15"/>
  <c r="E640" i="15"/>
  <c r="E892" i="15" s="1"/>
  <c r="P640" i="15"/>
  <c r="P892" i="15" s="1"/>
  <c r="O640" i="15"/>
  <c r="O892" i="15" s="1"/>
  <c r="V640" i="15"/>
  <c r="V892" i="15" s="1"/>
  <c r="J640" i="15"/>
  <c r="J892" i="15" s="1"/>
  <c r="K640" i="15"/>
  <c r="K892" i="15" s="1"/>
  <c r="I640" i="15"/>
  <c r="I892" i="15" s="1"/>
  <c r="X640" i="15"/>
  <c r="X892" i="15" s="1"/>
  <c r="W640" i="15"/>
  <c r="W892" i="15" s="1"/>
  <c r="U640" i="15"/>
  <c r="U892" i="15" s="1"/>
  <c r="S640" i="15"/>
  <c r="S892" i="15" s="1"/>
  <c r="R640" i="15"/>
  <c r="R892" i="15" s="1"/>
  <c r="Q640" i="15"/>
  <c r="Q892" i="15" s="1"/>
  <c r="P365" i="15"/>
  <c r="V365" i="15"/>
  <c r="J365" i="15"/>
  <c r="T365" i="15"/>
  <c r="Q365" i="15"/>
  <c r="O365" i="15"/>
  <c r="N365" i="15"/>
  <c r="M365" i="15"/>
  <c r="L365" i="15"/>
  <c r="K365" i="15"/>
  <c r="I365" i="15"/>
  <c r="E365" i="15"/>
  <c r="X365" i="15"/>
  <c r="W365" i="15"/>
  <c r="U365" i="15"/>
  <c r="S365" i="15"/>
  <c r="S656" i="15"/>
  <c r="S908" i="15" s="1"/>
  <c r="M656" i="15"/>
  <c r="M908" i="15" s="1"/>
  <c r="X656" i="15"/>
  <c r="X908" i="15" s="1"/>
  <c r="J656" i="15"/>
  <c r="J908" i="15" s="1"/>
  <c r="T656" i="15"/>
  <c r="T908" i="15" s="1"/>
  <c r="R656" i="15"/>
  <c r="R908" i="15" s="1"/>
  <c r="Q656" i="15"/>
  <c r="Q908" i="15" s="1"/>
  <c r="L656" i="15"/>
  <c r="L908" i="15" s="1"/>
  <c r="K656" i="15"/>
  <c r="K908" i="15" s="1"/>
  <c r="I656" i="15"/>
  <c r="I908" i="15" s="1"/>
  <c r="E656" i="15"/>
  <c r="E908" i="15" s="1"/>
  <c r="W656" i="15"/>
  <c r="W908" i="15" s="1"/>
  <c r="V656" i="15"/>
  <c r="V908" i="15" s="1"/>
  <c r="U656" i="15"/>
  <c r="U908" i="15" s="1"/>
  <c r="P656" i="15"/>
  <c r="P908" i="15" s="1"/>
  <c r="O656" i="15"/>
  <c r="O908" i="15" s="1"/>
  <c r="X381" i="15"/>
  <c r="L381" i="15"/>
  <c r="N656" i="15"/>
  <c r="N908" i="15" s="1"/>
  <c r="T381" i="15"/>
  <c r="E381" i="15"/>
  <c r="R381" i="15"/>
  <c r="N381" i="15"/>
  <c r="J381" i="15"/>
  <c r="W381" i="15"/>
  <c r="U381" i="15"/>
  <c r="S381" i="15"/>
  <c r="Q381" i="15"/>
  <c r="P381" i="15"/>
  <c r="O381" i="15"/>
  <c r="V381" i="15"/>
  <c r="M381" i="15"/>
  <c r="K381" i="15"/>
  <c r="I381" i="15"/>
  <c r="W672" i="15"/>
  <c r="W924" i="15" s="1"/>
  <c r="K672" i="15"/>
  <c r="K924" i="15" s="1"/>
  <c r="V672" i="15"/>
  <c r="V924" i="15" s="1"/>
  <c r="J672" i="15"/>
  <c r="J924" i="15" s="1"/>
  <c r="Q672" i="15"/>
  <c r="Q924" i="15" s="1"/>
  <c r="U672" i="15"/>
  <c r="U924" i="15" s="1"/>
  <c r="T672" i="15"/>
  <c r="T924" i="15" s="1"/>
  <c r="S672" i="15"/>
  <c r="S924" i="15" s="1"/>
  <c r="P672" i="15"/>
  <c r="P924" i="15" s="1"/>
  <c r="O672" i="15"/>
  <c r="O924" i="15" s="1"/>
  <c r="N672" i="15"/>
  <c r="N924" i="15" s="1"/>
  <c r="M672" i="15"/>
  <c r="M924" i="15" s="1"/>
  <c r="L672" i="15"/>
  <c r="L924" i="15" s="1"/>
  <c r="E672" i="15"/>
  <c r="E924" i="15" s="1"/>
  <c r="R672" i="15"/>
  <c r="R924" i="15" s="1"/>
  <c r="I672" i="15"/>
  <c r="I924" i="15" s="1"/>
  <c r="P397" i="15"/>
  <c r="X397" i="15"/>
  <c r="L397" i="15"/>
  <c r="W397" i="15"/>
  <c r="K397" i="15"/>
  <c r="X672" i="15"/>
  <c r="X924" i="15" s="1"/>
  <c r="V397" i="15"/>
  <c r="J397" i="15"/>
  <c r="R397" i="15"/>
  <c r="S397" i="15"/>
  <c r="O397" i="15"/>
  <c r="N397" i="15"/>
  <c r="I397" i="15"/>
  <c r="E397" i="15"/>
  <c r="U397" i="15"/>
  <c r="T397" i="15"/>
  <c r="Q397" i="15"/>
  <c r="S688" i="15"/>
  <c r="S940" i="15" s="1"/>
  <c r="O688" i="15"/>
  <c r="O940" i="15" s="1"/>
  <c r="N688" i="15"/>
  <c r="N940" i="15" s="1"/>
  <c r="M688" i="15"/>
  <c r="M940" i="15" s="1"/>
  <c r="U688" i="15"/>
  <c r="U940" i="15" s="1"/>
  <c r="I688" i="15"/>
  <c r="I940" i="15" s="1"/>
  <c r="X688" i="15"/>
  <c r="X940" i="15" s="1"/>
  <c r="W688" i="15"/>
  <c r="W940" i="15" s="1"/>
  <c r="V688" i="15"/>
  <c r="V940" i="15" s="1"/>
  <c r="T688" i="15"/>
  <c r="T940" i="15" s="1"/>
  <c r="R688" i="15"/>
  <c r="R940" i="15" s="1"/>
  <c r="Q688" i="15"/>
  <c r="Q940" i="15" s="1"/>
  <c r="P688" i="15"/>
  <c r="P940" i="15" s="1"/>
  <c r="L688" i="15"/>
  <c r="L940" i="15" s="1"/>
  <c r="K688" i="15"/>
  <c r="K940" i="15" s="1"/>
  <c r="J688" i="15"/>
  <c r="J940" i="15" s="1"/>
  <c r="E688" i="15"/>
  <c r="E940" i="15" s="1"/>
  <c r="T413" i="15"/>
  <c r="E413" i="15"/>
  <c r="P413" i="15"/>
  <c r="O413" i="15"/>
  <c r="N413" i="15"/>
  <c r="V413" i="15"/>
  <c r="J413" i="15"/>
  <c r="M413" i="15"/>
  <c r="L413" i="15"/>
  <c r="K413" i="15"/>
  <c r="I413" i="15"/>
  <c r="X413" i="15"/>
  <c r="W413" i="15"/>
  <c r="U413" i="15"/>
  <c r="S413" i="15"/>
  <c r="R413" i="15"/>
  <c r="Q413" i="15"/>
  <c r="W704" i="15"/>
  <c r="W956" i="15" s="1"/>
  <c r="K704" i="15"/>
  <c r="K956" i="15" s="1"/>
  <c r="S704" i="15"/>
  <c r="S956" i="15" s="1"/>
  <c r="R704" i="15"/>
  <c r="R956" i="15" s="1"/>
  <c r="Q704" i="15"/>
  <c r="Q956" i="15" s="1"/>
  <c r="M704" i="15"/>
  <c r="M956" i="15" s="1"/>
  <c r="U704" i="15"/>
  <c r="U956" i="15" s="1"/>
  <c r="T704" i="15"/>
  <c r="T956" i="15" s="1"/>
  <c r="P704" i="15"/>
  <c r="P956" i="15" s="1"/>
  <c r="O704" i="15"/>
  <c r="O956" i="15" s="1"/>
  <c r="N704" i="15"/>
  <c r="N956" i="15" s="1"/>
  <c r="L704" i="15"/>
  <c r="L956" i="15" s="1"/>
  <c r="J704" i="15"/>
  <c r="J956" i="15" s="1"/>
  <c r="I704" i="15"/>
  <c r="I956" i="15" s="1"/>
  <c r="E704" i="15"/>
  <c r="E956" i="15" s="1"/>
  <c r="X704" i="15"/>
  <c r="X956" i="15" s="1"/>
  <c r="V704" i="15"/>
  <c r="V956" i="15" s="1"/>
  <c r="X429" i="15"/>
  <c r="L429" i="15"/>
  <c r="T429" i="15"/>
  <c r="E429" i="15"/>
  <c r="S429" i="15"/>
  <c r="R429" i="15"/>
  <c r="N429" i="15"/>
  <c r="J429" i="15"/>
  <c r="I429" i="15"/>
  <c r="W429" i="15"/>
  <c r="V429" i="15"/>
  <c r="U429" i="15"/>
  <c r="Q429" i="15"/>
  <c r="P429" i="15"/>
  <c r="O429" i="15"/>
  <c r="K429" i="15"/>
  <c r="O720" i="15"/>
  <c r="O972" i="15" s="1"/>
  <c r="W720" i="15"/>
  <c r="W972" i="15" s="1"/>
  <c r="K720" i="15"/>
  <c r="K972" i="15" s="1"/>
  <c r="V720" i="15"/>
  <c r="V972" i="15" s="1"/>
  <c r="J720" i="15"/>
  <c r="J972" i="15" s="1"/>
  <c r="U720" i="15"/>
  <c r="U972" i="15" s="1"/>
  <c r="I720" i="15"/>
  <c r="I972" i="15" s="1"/>
  <c r="Q720" i="15"/>
  <c r="Q972" i="15" s="1"/>
  <c r="P720" i="15"/>
  <c r="P972" i="15" s="1"/>
  <c r="N720" i="15"/>
  <c r="N972" i="15" s="1"/>
  <c r="M720" i="15"/>
  <c r="M972" i="15" s="1"/>
  <c r="L720" i="15"/>
  <c r="L972" i="15" s="1"/>
  <c r="E720" i="15"/>
  <c r="E972" i="15" s="1"/>
  <c r="X720" i="15"/>
  <c r="X972" i="15" s="1"/>
  <c r="T720" i="15"/>
  <c r="T972" i="15" s="1"/>
  <c r="S720" i="15"/>
  <c r="S972" i="15" s="1"/>
  <c r="R720" i="15"/>
  <c r="R972" i="15" s="1"/>
  <c r="P445" i="15"/>
  <c r="N445" i="15"/>
  <c r="X445" i="15"/>
  <c r="L445" i="15"/>
  <c r="W445" i="15"/>
  <c r="K445" i="15"/>
  <c r="V445" i="15"/>
  <c r="J445" i="15"/>
  <c r="T445" i="15"/>
  <c r="E445" i="15"/>
  <c r="R445" i="15"/>
  <c r="S445" i="15"/>
  <c r="Q445" i="15"/>
  <c r="O445" i="15"/>
  <c r="M445" i="15"/>
  <c r="I445" i="15"/>
  <c r="U445" i="15"/>
  <c r="T736" i="15"/>
  <c r="T988" i="15" s="1"/>
  <c r="E736" i="15"/>
  <c r="E988" i="15" s="1"/>
  <c r="S736" i="15"/>
  <c r="S988" i="15" s="1"/>
  <c r="N736" i="15"/>
  <c r="N988" i="15" s="1"/>
  <c r="L736" i="15"/>
  <c r="L988" i="15" s="1"/>
  <c r="W736" i="15"/>
  <c r="W988" i="15" s="1"/>
  <c r="V736" i="15"/>
  <c r="V988" i="15" s="1"/>
  <c r="U736" i="15"/>
  <c r="U988" i="15" s="1"/>
  <c r="O736" i="15"/>
  <c r="O988" i="15" s="1"/>
  <c r="I736" i="15"/>
  <c r="I988" i="15" s="1"/>
  <c r="X736" i="15"/>
  <c r="X988" i="15" s="1"/>
  <c r="R736" i="15"/>
  <c r="R988" i="15" s="1"/>
  <c r="Q736" i="15"/>
  <c r="Q988" i="15" s="1"/>
  <c r="P736" i="15"/>
  <c r="P988" i="15" s="1"/>
  <c r="M736" i="15"/>
  <c r="M988" i="15" s="1"/>
  <c r="K736" i="15"/>
  <c r="K988" i="15" s="1"/>
  <c r="J736" i="15"/>
  <c r="J988" i="15" s="1"/>
  <c r="T461" i="15"/>
  <c r="E461" i="15"/>
  <c r="R461" i="15"/>
  <c r="P461" i="15"/>
  <c r="O461" i="15"/>
  <c r="N461" i="15"/>
  <c r="X461" i="15"/>
  <c r="L461" i="15"/>
  <c r="V461" i="15"/>
  <c r="J461" i="15"/>
  <c r="W461" i="15"/>
  <c r="U461" i="15"/>
  <c r="S461" i="15"/>
  <c r="Q461" i="15"/>
  <c r="M461" i="15"/>
  <c r="K461" i="15"/>
  <c r="I461" i="15"/>
  <c r="P752" i="15"/>
  <c r="P1004" i="15" s="1"/>
  <c r="X752" i="15"/>
  <c r="X1004" i="15" s="1"/>
  <c r="L752" i="15"/>
  <c r="L1004" i="15" s="1"/>
  <c r="W752" i="15"/>
  <c r="W1004" i="15" s="1"/>
  <c r="K752" i="15"/>
  <c r="K1004" i="15" s="1"/>
  <c r="V752" i="15"/>
  <c r="V1004" i="15" s="1"/>
  <c r="J752" i="15"/>
  <c r="J1004" i="15" s="1"/>
  <c r="R752" i="15"/>
  <c r="R1004" i="15" s="1"/>
  <c r="O752" i="15"/>
  <c r="O1004" i="15" s="1"/>
  <c r="M752" i="15"/>
  <c r="M1004" i="15" s="1"/>
  <c r="E752" i="15"/>
  <c r="E1004" i="15" s="1"/>
  <c r="U752" i="15"/>
  <c r="U1004" i="15" s="1"/>
  <c r="S752" i="15"/>
  <c r="S1004" i="15" s="1"/>
  <c r="T752" i="15"/>
  <c r="T1004" i="15" s="1"/>
  <c r="Q752" i="15"/>
  <c r="Q1004" i="15" s="1"/>
  <c r="N752" i="15"/>
  <c r="N1004" i="15" s="1"/>
  <c r="I752" i="15"/>
  <c r="I1004" i="15" s="1"/>
  <c r="X477" i="15"/>
  <c r="L477" i="15"/>
  <c r="V477" i="15"/>
  <c r="J477" i="15"/>
  <c r="T477" i="15"/>
  <c r="E477" i="15"/>
  <c r="S477" i="15"/>
  <c r="R477" i="15"/>
  <c r="P477" i="15"/>
  <c r="N477" i="15"/>
  <c r="W477" i="15"/>
  <c r="U477" i="15"/>
  <c r="Q477" i="15"/>
  <c r="O477" i="15"/>
  <c r="M477" i="15"/>
  <c r="K477" i="15"/>
  <c r="I477" i="15"/>
  <c r="T768" i="15"/>
  <c r="T1020" i="15" s="1"/>
  <c r="E768" i="15"/>
  <c r="E1020" i="15" s="1"/>
  <c r="P768" i="15"/>
  <c r="P1020" i="15" s="1"/>
  <c r="O768" i="15"/>
  <c r="O1020" i="15" s="1"/>
  <c r="N768" i="15"/>
  <c r="N1020" i="15" s="1"/>
  <c r="V768" i="15"/>
  <c r="V1020" i="15" s="1"/>
  <c r="J768" i="15"/>
  <c r="J1020" i="15" s="1"/>
  <c r="K768" i="15"/>
  <c r="K1020" i="15" s="1"/>
  <c r="I768" i="15"/>
  <c r="I1020" i="15" s="1"/>
  <c r="X768" i="15"/>
  <c r="X1020" i="15" s="1"/>
  <c r="W768" i="15"/>
  <c r="W1020" i="15" s="1"/>
  <c r="U768" i="15"/>
  <c r="U1020" i="15" s="1"/>
  <c r="S768" i="15"/>
  <c r="S1020" i="15" s="1"/>
  <c r="R768" i="15"/>
  <c r="R1020" i="15" s="1"/>
  <c r="Q768" i="15"/>
  <c r="Q1020" i="15" s="1"/>
  <c r="M768" i="15"/>
  <c r="M1020" i="15" s="1"/>
  <c r="L768" i="15"/>
  <c r="L1020" i="15" s="1"/>
  <c r="P493" i="15"/>
  <c r="N493" i="15"/>
  <c r="X493" i="15"/>
  <c r="L493" i="15"/>
  <c r="W493" i="15"/>
  <c r="K493" i="15"/>
  <c r="V493" i="15"/>
  <c r="J493" i="15"/>
  <c r="T493" i="15"/>
  <c r="E493" i="15"/>
  <c r="R493" i="15"/>
  <c r="I493" i="15"/>
  <c r="U493" i="15"/>
  <c r="S493" i="15"/>
  <c r="Q493" i="15"/>
  <c r="O493" i="15"/>
  <c r="M493" i="15"/>
  <c r="Q274" i="15"/>
  <c r="T284" i="15"/>
  <c r="Q316" i="15"/>
  <c r="L444" i="15"/>
  <c r="G50" i="10"/>
  <c r="F50" i="10"/>
  <c r="G52" i="10"/>
  <c r="E55" i="10"/>
  <c r="J56" i="10"/>
  <c r="X539" i="15"/>
  <c r="X791" i="15" s="1"/>
  <c r="L539" i="15"/>
  <c r="L791" i="15" s="1"/>
  <c r="W539" i="15"/>
  <c r="W791" i="15" s="1"/>
  <c r="K539" i="15"/>
  <c r="K791" i="15" s="1"/>
  <c r="V539" i="15"/>
  <c r="V791" i="15" s="1"/>
  <c r="J539" i="15"/>
  <c r="J791" i="15" s="1"/>
  <c r="R539" i="15"/>
  <c r="R791" i="15" s="1"/>
  <c r="T539" i="15"/>
  <c r="T791" i="15" s="1"/>
  <c r="S539" i="15"/>
  <c r="S791" i="15" s="1"/>
  <c r="Q539" i="15"/>
  <c r="Q791" i="15" s="1"/>
  <c r="O539" i="15"/>
  <c r="O791" i="15" s="1"/>
  <c r="N539" i="15"/>
  <c r="N791" i="15" s="1"/>
  <c r="M539" i="15"/>
  <c r="M791" i="15" s="1"/>
  <c r="I539" i="15"/>
  <c r="I791" i="15" s="1"/>
  <c r="E539" i="15"/>
  <c r="E791" i="15" s="1"/>
  <c r="U264" i="15"/>
  <c r="U539" i="15"/>
  <c r="U791" i="15" s="1"/>
  <c r="P539" i="15"/>
  <c r="P791" i="15" s="1"/>
  <c r="N264" i="15"/>
  <c r="M264" i="15"/>
  <c r="M699" i="15" s="1"/>
  <c r="M951" i="15" s="1"/>
  <c r="L264" i="15"/>
  <c r="L699" i="15" s="1"/>
  <c r="L951" i="15" s="1"/>
  <c r="X264" i="15"/>
  <c r="K264" i="15"/>
  <c r="W264" i="15"/>
  <c r="J264" i="15"/>
  <c r="V264" i="15"/>
  <c r="I264" i="15"/>
  <c r="T264" i="15"/>
  <c r="T596" i="15" s="1"/>
  <c r="T848" i="15" s="1"/>
  <c r="E264" i="15"/>
  <c r="S264" i="15"/>
  <c r="R264" i="15"/>
  <c r="Q264" i="15"/>
  <c r="P264" i="15"/>
  <c r="U555" i="15"/>
  <c r="U807" i="15" s="1"/>
  <c r="I555" i="15"/>
  <c r="I807" i="15" s="1"/>
  <c r="T555" i="15"/>
  <c r="T807" i="15" s="1"/>
  <c r="O555" i="15"/>
  <c r="O807" i="15" s="1"/>
  <c r="W555" i="15"/>
  <c r="W807" i="15" s="1"/>
  <c r="V555" i="15"/>
  <c r="V807" i="15" s="1"/>
  <c r="S555" i="15"/>
  <c r="S807" i="15" s="1"/>
  <c r="N555" i="15"/>
  <c r="N807" i="15" s="1"/>
  <c r="X555" i="15"/>
  <c r="X807" i="15" s="1"/>
  <c r="Q555" i="15"/>
  <c r="Q807" i="15" s="1"/>
  <c r="P555" i="15"/>
  <c r="P807" i="15" s="1"/>
  <c r="M555" i="15"/>
  <c r="M807" i="15" s="1"/>
  <c r="L555" i="15"/>
  <c r="L807" i="15" s="1"/>
  <c r="K555" i="15"/>
  <c r="K807" i="15" s="1"/>
  <c r="J555" i="15"/>
  <c r="J807" i="15" s="1"/>
  <c r="E555" i="15"/>
  <c r="E807" i="15" s="1"/>
  <c r="M280" i="15"/>
  <c r="R555" i="15"/>
  <c r="R807" i="15" s="1"/>
  <c r="S280" i="15"/>
  <c r="O280" i="15"/>
  <c r="N280" i="15"/>
  <c r="L280" i="15"/>
  <c r="K280" i="15"/>
  <c r="X280" i="15"/>
  <c r="J280" i="15"/>
  <c r="W280" i="15"/>
  <c r="I280" i="15"/>
  <c r="V280" i="15"/>
  <c r="E280" i="15"/>
  <c r="U280" i="15"/>
  <c r="T280" i="15"/>
  <c r="R280" i="15"/>
  <c r="Q280" i="15"/>
  <c r="M571" i="15"/>
  <c r="M823" i="15" s="1"/>
  <c r="X571" i="15"/>
  <c r="X823" i="15" s="1"/>
  <c r="L571" i="15"/>
  <c r="L823" i="15" s="1"/>
  <c r="S571" i="15"/>
  <c r="S823" i="15" s="1"/>
  <c r="V571" i="15"/>
  <c r="V823" i="15" s="1"/>
  <c r="U571" i="15"/>
  <c r="U823" i="15" s="1"/>
  <c r="T571" i="15"/>
  <c r="T823" i="15" s="1"/>
  <c r="O571" i="15"/>
  <c r="O823" i="15" s="1"/>
  <c r="Q571" i="15"/>
  <c r="Q823" i="15" s="1"/>
  <c r="P571" i="15"/>
  <c r="P823" i="15" s="1"/>
  <c r="N571" i="15"/>
  <c r="N823" i="15" s="1"/>
  <c r="J571" i="15"/>
  <c r="J823" i="15" s="1"/>
  <c r="I571" i="15"/>
  <c r="I823" i="15" s="1"/>
  <c r="E571" i="15"/>
  <c r="E823" i="15" s="1"/>
  <c r="W571" i="15"/>
  <c r="W823" i="15" s="1"/>
  <c r="Q296" i="15"/>
  <c r="R571" i="15"/>
  <c r="R823" i="15" s="1"/>
  <c r="K571" i="15"/>
  <c r="K823" i="15" s="1"/>
  <c r="W296" i="15"/>
  <c r="K296" i="15"/>
  <c r="P296" i="15"/>
  <c r="O296" i="15"/>
  <c r="N296" i="15"/>
  <c r="M296" i="15"/>
  <c r="L296" i="15"/>
  <c r="J296" i="15"/>
  <c r="X296" i="15"/>
  <c r="I296" i="15"/>
  <c r="V296" i="15"/>
  <c r="E296" i="15"/>
  <c r="U296" i="15"/>
  <c r="T296" i="15"/>
  <c r="S296" i="15"/>
  <c r="Q587" i="15"/>
  <c r="Q839" i="15" s="1"/>
  <c r="P587" i="15"/>
  <c r="P839" i="15" s="1"/>
  <c r="W587" i="15"/>
  <c r="W839" i="15" s="1"/>
  <c r="K587" i="15"/>
  <c r="K839" i="15" s="1"/>
  <c r="I587" i="15"/>
  <c r="I839" i="15" s="1"/>
  <c r="V587" i="15"/>
  <c r="V839" i="15" s="1"/>
  <c r="U587" i="15"/>
  <c r="U839" i="15" s="1"/>
  <c r="R587" i="15"/>
  <c r="R839" i="15" s="1"/>
  <c r="N587" i="15"/>
  <c r="N839" i="15" s="1"/>
  <c r="S587" i="15"/>
  <c r="S839" i="15" s="1"/>
  <c r="O587" i="15"/>
  <c r="O839" i="15" s="1"/>
  <c r="M587" i="15"/>
  <c r="M839" i="15" s="1"/>
  <c r="J587" i="15"/>
  <c r="J839" i="15" s="1"/>
  <c r="E587" i="15"/>
  <c r="E839" i="15" s="1"/>
  <c r="L587" i="15"/>
  <c r="L839" i="15" s="1"/>
  <c r="U312" i="15"/>
  <c r="I312" i="15"/>
  <c r="R312" i="15"/>
  <c r="O312" i="15"/>
  <c r="T312" i="15"/>
  <c r="X587" i="15"/>
  <c r="X839" i="15" s="1"/>
  <c r="S312" i="15"/>
  <c r="Q312" i="15"/>
  <c r="P312" i="15"/>
  <c r="N312" i="15"/>
  <c r="M312" i="15"/>
  <c r="L312" i="15"/>
  <c r="K312" i="15"/>
  <c r="J312" i="15"/>
  <c r="X312" i="15"/>
  <c r="E312" i="15"/>
  <c r="W312" i="15"/>
  <c r="M603" i="15"/>
  <c r="M855" i="15" s="1"/>
  <c r="U603" i="15"/>
  <c r="U855" i="15" s="1"/>
  <c r="I603" i="15"/>
  <c r="I855" i="15" s="1"/>
  <c r="T603" i="15"/>
  <c r="T855" i="15" s="1"/>
  <c r="E603" i="15"/>
  <c r="E855" i="15" s="1"/>
  <c r="S603" i="15"/>
  <c r="S855" i="15" s="1"/>
  <c r="O603" i="15"/>
  <c r="O855" i="15" s="1"/>
  <c r="X603" i="15"/>
  <c r="X855" i="15" s="1"/>
  <c r="W603" i="15"/>
  <c r="W855" i="15" s="1"/>
  <c r="V603" i="15"/>
  <c r="V855" i="15" s="1"/>
  <c r="R603" i="15"/>
  <c r="R855" i="15" s="1"/>
  <c r="Q603" i="15"/>
  <c r="Q855" i="15" s="1"/>
  <c r="N603" i="15"/>
  <c r="N855" i="15" s="1"/>
  <c r="L603" i="15"/>
  <c r="L855" i="15" s="1"/>
  <c r="K603" i="15"/>
  <c r="K855" i="15" s="1"/>
  <c r="J603" i="15"/>
  <c r="J855" i="15" s="1"/>
  <c r="M328" i="15"/>
  <c r="V328" i="15"/>
  <c r="J328" i="15"/>
  <c r="T328" i="15"/>
  <c r="E328" i="15"/>
  <c r="S328" i="15"/>
  <c r="P603" i="15"/>
  <c r="P855" i="15" s="1"/>
  <c r="K328" i="15"/>
  <c r="I328" i="15"/>
  <c r="X328" i="15"/>
  <c r="W328" i="15"/>
  <c r="U328" i="15"/>
  <c r="R328" i="15"/>
  <c r="Q328" i="15"/>
  <c r="P328" i="15"/>
  <c r="O328" i="15"/>
  <c r="N328" i="15"/>
  <c r="Q619" i="15"/>
  <c r="Q871" i="15" s="1"/>
  <c r="M619" i="15"/>
  <c r="M871" i="15" s="1"/>
  <c r="X619" i="15"/>
  <c r="X871" i="15" s="1"/>
  <c r="L619" i="15"/>
  <c r="L871" i="15" s="1"/>
  <c r="W619" i="15"/>
  <c r="W871" i="15" s="1"/>
  <c r="K619" i="15"/>
  <c r="K871" i="15" s="1"/>
  <c r="U619" i="15"/>
  <c r="U871" i="15" s="1"/>
  <c r="R619" i="15"/>
  <c r="R871" i="15" s="1"/>
  <c r="P619" i="15"/>
  <c r="P871" i="15" s="1"/>
  <c r="J619" i="15"/>
  <c r="J871" i="15" s="1"/>
  <c r="I619" i="15"/>
  <c r="I871" i="15" s="1"/>
  <c r="E619" i="15"/>
  <c r="E871" i="15" s="1"/>
  <c r="M344" i="15"/>
  <c r="V619" i="15"/>
  <c r="V871" i="15" s="1"/>
  <c r="S344" i="15"/>
  <c r="Q344" i="15"/>
  <c r="N344" i="15"/>
  <c r="K344" i="15"/>
  <c r="X344" i="15"/>
  <c r="J344" i="15"/>
  <c r="U344" i="15"/>
  <c r="T344" i="15"/>
  <c r="R344" i="15"/>
  <c r="P344" i="15"/>
  <c r="O344" i="15"/>
  <c r="L344" i="15"/>
  <c r="L642" i="15" s="1"/>
  <c r="L894" i="15" s="1"/>
  <c r="I344" i="15"/>
  <c r="E344" i="15"/>
  <c r="W344" i="15"/>
  <c r="U635" i="15"/>
  <c r="U887" i="15" s="1"/>
  <c r="I635" i="15"/>
  <c r="I887" i="15" s="1"/>
  <c r="Q635" i="15"/>
  <c r="Q887" i="15" s="1"/>
  <c r="P635" i="15"/>
  <c r="P887" i="15" s="1"/>
  <c r="O635" i="15"/>
  <c r="O887" i="15" s="1"/>
  <c r="W635" i="15"/>
  <c r="W887" i="15" s="1"/>
  <c r="K635" i="15"/>
  <c r="K887" i="15" s="1"/>
  <c r="R635" i="15"/>
  <c r="R887" i="15" s="1"/>
  <c r="N635" i="15"/>
  <c r="N887" i="15" s="1"/>
  <c r="M635" i="15"/>
  <c r="M887" i="15" s="1"/>
  <c r="L635" i="15"/>
  <c r="L887" i="15" s="1"/>
  <c r="J635" i="15"/>
  <c r="J887" i="15" s="1"/>
  <c r="E635" i="15"/>
  <c r="E887" i="15" s="1"/>
  <c r="X635" i="15"/>
  <c r="X887" i="15" s="1"/>
  <c r="V635" i="15"/>
  <c r="V887" i="15" s="1"/>
  <c r="T635" i="15"/>
  <c r="T887" i="15" s="1"/>
  <c r="Q360" i="15"/>
  <c r="S635" i="15"/>
  <c r="S887" i="15" s="1"/>
  <c r="W360" i="15"/>
  <c r="K360" i="15"/>
  <c r="S360" i="15"/>
  <c r="O360" i="15"/>
  <c r="N360" i="15"/>
  <c r="M360" i="15"/>
  <c r="L360" i="15"/>
  <c r="J360" i="15"/>
  <c r="I360" i="15"/>
  <c r="E360" i="15"/>
  <c r="X360" i="15"/>
  <c r="V360" i="15"/>
  <c r="U360" i="15"/>
  <c r="T360" i="15"/>
  <c r="R360" i="15"/>
  <c r="T651" i="15"/>
  <c r="T903" i="15" s="1"/>
  <c r="E651" i="15"/>
  <c r="E903" i="15" s="1"/>
  <c r="N651" i="15"/>
  <c r="N903" i="15" s="1"/>
  <c r="W651" i="15"/>
  <c r="W903" i="15" s="1"/>
  <c r="I651" i="15"/>
  <c r="I903" i="15" s="1"/>
  <c r="R651" i="15"/>
  <c r="R903" i="15" s="1"/>
  <c r="Q651" i="15"/>
  <c r="Q903" i="15" s="1"/>
  <c r="P651" i="15"/>
  <c r="P903" i="15" s="1"/>
  <c r="K651" i="15"/>
  <c r="K903" i="15" s="1"/>
  <c r="V651" i="15"/>
  <c r="V903" i="15" s="1"/>
  <c r="U651" i="15"/>
  <c r="U903" i="15" s="1"/>
  <c r="S651" i="15"/>
  <c r="S903" i="15" s="1"/>
  <c r="O651" i="15"/>
  <c r="O903" i="15" s="1"/>
  <c r="M651" i="15"/>
  <c r="M903" i="15" s="1"/>
  <c r="L651" i="15"/>
  <c r="L903" i="15" s="1"/>
  <c r="J651" i="15"/>
  <c r="J903" i="15" s="1"/>
  <c r="X651" i="15"/>
  <c r="X903" i="15" s="1"/>
  <c r="U376" i="15"/>
  <c r="I376" i="15"/>
  <c r="O376" i="15"/>
  <c r="W376" i="15"/>
  <c r="E376" i="15"/>
  <c r="T376" i="15"/>
  <c r="S376" i="15"/>
  <c r="Q376" i="15"/>
  <c r="P376" i="15"/>
  <c r="P749" i="15" s="1"/>
  <c r="P1001" i="15" s="1"/>
  <c r="N376" i="15"/>
  <c r="M376" i="15"/>
  <c r="L376" i="15"/>
  <c r="X376" i="15"/>
  <c r="V376" i="15"/>
  <c r="R376" i="15"/>
  <c r="K376" i="15"/>
  <c r="J376" i="15"/>
  <c r="X667" i="15"/>
  <c r="X919" i="15" s="1"/>
  <c r="L667" i="15"/>
  <c r="L919" i="15" s="1"/>
  <c r="W667" i="15"/>
  <c r="W919" i="15" s="1"/>
  <c r="K667" i="15"/>
  <c r="K919" i="15" s="1"/>
  <c r="R667" i="15"/>
  <c r="R919" i="15" s="1"/>
  <c r="J667" i="15"/>
  <c r="J919" i="15" s="1"/>
  <c r="E667" i="15"/>
  <c r="E919" i="15" s="1"/>
  <c r="U667" i="15"/>
  <c r="U919" i="15" s="1"/>
  <c r="T667" i="15"/>
  <c r="T919" i="15" s="1"/>
  <c r="S667" i="15"/>
  <c r="S919" i="15" s="1"/>
  <c r="P667" i="15"/>
  <c r="P919" i="15" s="1"/>
  <c r="N667" i="15"/>
  <c r="N919" i="15" s="1"/>
  <c r="V667" i="15"/>
  <c r="V919" i="15" s="1"/>
  <c r="Q667" i="15"/>
  <c r="Q919" i="15" s="1"/>
  <c r="O667" i="15"/>
  <c r="O919" i="15" s="1"/>
  <c r="M667" i="15"/>
  <c r="M919" i="15" s="1"/>
  <c r="I667" i="15"/>
  <c r="I919" i="15" s="1"/>
  <c r="Q392" i="15"/>
  <c r="M392" i="15"/>
  <c r="X392" i="15"/>
  <c r="L392" i="15"/>
  <c r="W392" i="15"/>
  <c r="K392" i="15"/>
  <c r="S392" i="15"/>
  <c r="U392" i="15"/>
  <c r="R392" i="15"/>
  <c r="P392" i="15"/>
  <c r="N392" i="15"/>
  <c r="J392" i="15"/>
  <c r="I392" i="15"/>
  <c r="E392" i="15"/>
  <c r="V392" i="15"/>
  <c r="T392" i="15"/>
  <c r="O392" i="15"/>
  <c r="E683" i="15"/>
  <c r="E935" i="15" s="1"/>
  <c r="P683" i="15"/>
  <c r="P935" i="15" s="1"/>
  <c r="O683" i="15"/>
  <c r="O935" i="15" s="1"/>
  <c r="V683" i="15"/>
  <c r="V935" i="15" s="1"/>
  <c r="J683" i="15"/>
  <c r="J935" i="15" s="1"/>
  <c r="X683" i="15"/>
  <c r="X935" i="15" s="1"/>
  <c r="W683" i="15"/>
  <c r="W935" i="15" s="1"/>
  <c r="U683" i="15"/>
  <c r="U935" i="15" s="1"/>
  <c r="S683" i="15"/>
  <c r="S935" i="15" s="1"/>
  <c r="R683" i="15"/>
  <c r="R935" i="15" s="1"/>
  <c r="Q683" i="15"/>
  <c r="Q935" i="15" s="1"/>
  <c r="K683" i="15"/>
  <c r="K935" i="15" s="1"/>
  <c r="I683" i="15"/>
  <c r="I935" i="15" s="1"/>
  <c r="U408" i="15"/>
  <c r="I408" i="15"/>
  <c r="Q408" i="15"/>
  <c r="P408" i="15"/>
  <c r="O408" i="15"/>
  <c r="W408" i="15"/>
  <c r="K408" i="15"/>
  <c r="R408" i="15"/>
  <c r="N408" i="15"/>
  <c r="M408" i="15"/>
  <c r="L408" i="15"/>
  <c r="E408" i="15"/>
  <c r="X408" i="15"/>
  <c r="V408" i="15"/>
  <c r="T408" i="15"/>
  <c r="S408" i="15"/>
  <c r="X699" i="15"/>
  <c r="X951" i="15" s="1"/>
  <c r="T699" i="15"/>
  <c r="T951" i="15" s="1"/>
  <c r="E699" i="15"/>
  <c r="E951" i="15" s="1"/>
  <c r="S699" i="15"/>
  <c r="S951" i="15" s="1"/>
  <c r="R699" i="15"/>
  <c r="R951" i="15" s="1"/>
  <c r="N699" i="15"/>
  <c r="N951" i="15" s="1"/>
  <c r="W699" i="15"/>
  <c r="W951" i="15" s="1"/>
  <c r="V699" i="15"/>
  <c r="V951" i="15" s="1"/>
  <c r="U699" i="15"/>
  <c r="U951" i="15" s="1"/>
  <c r="Q699" i="15"/>
  <c r="Q951" i="15" s="1"/>
  <c r="P699" i="15"/>
  <c r="P951" i="15" s="1"/>
  <c r="O699" i="15"/>
  <c r="O951" i="15" s="1"/>
  <c r="K699" i="15"/>
  <c r="K951" i="15" s="1"/>
  <c r="J699" i="15"/>
  <c r="J951" i="15" s="1"/>
  <c r="I699" i="15"/>
  <c r="I951" i="15" s="1"/>
  <c r="M424" i="15"/>
  <c r="U424" i="15"/>
  <c r="I424" i="15"/>
  <c r="T424" i="15"/>
  <c r="E424" i="15"/>
  <c r="S424" i="15"/>
  <c r="O424" i="15"/>
  <c r="L424" i="15"/>
  <c r="K424" i="15"/>
  <c r="J424" i="15"/>
  <c r="X424" i="15"/>
  <c r="W424" i="15"/>
  <c r="V424" i="15"/>
  <c r="R424" i="15"/>
  <c r="Q424" i="15"/>
  <c r="P424" i="15"/>
  <c r="N424" i="15"/>
  <c r="P715" i="15"/>
  <c r="P967" i="15" s="1"/>
  <c r="X715" i="15"/>
  <c r="X967" i="15" s="1"/>
  <c r="L715" i="15"/>
  <c r="L967" i="15" s="1"/>
  <c r="W715" i="15"/>
  <c r="W967" i="15" s="1"/>
  <c r="K715" i="15"/>
  <c r="K967" i="15" s="1"/>
  <c r="V715" i="15"/>
  <c r="V967" i="15" s="1"/>
  <c r="J715" i="15"/>
  <c r="J967" i="15" s="1"/>
  <c r="R715" i="15"/>
  <c r="R967" i="15" s="1"/>
  <c r="S715" i="15"/>
  <c r="S967" i="15" s="1"/>
  <c r="Q715" i="15"/>
  <c r="Q967" i="15" s="1"/>
  <c r="O715" i="15"/>
  <c r="O967" i="15" s="1"/>
  <c r="N715" i="15"/>
  <c r="N967" i="15" s="1"/>
  <c r="M715" i="15"/>
  <c r="M967" i="15" s="1"/>
  <c r="I715" i="15"/>
  <c r="I967" i="15" s="1"/>
  <c r="E715" i="15"/>
  <c r="E967" i="15" s="1"/>
  <c r="U715" i="15"/>
  <c r="U967" i="15" s="1"/>
  <c r="T715" i="15"/>
  <c r="T967" i="15" s="1"/>
  <c r="Q440" i="15"/>
  <c r="M440" i="15"/>
  <c r="X440" i="15"/>
  <c r="L440" i="15"/>
  <c r="W440" i="15"/>
  <c r="K440" i="15"/>
  <c r="S440" i="15"/>
  <c r="E440" i="15"/>
  <c r="V440" i="15"/>
  <c r="U440" i="15"/>
  <c r="T440" i="15"/>
  <c r="R440" i="15"/>
  <c r="P440" i="15"/>
  <c r="O440" i="15"/>
  <c r="N440" i="15"/>
  <c r="J440" i="15"/>
  <c r="I440" i="15"/>
  <c r="T731" i="15"/>
  <c r="T983" i="15" s="1"/>
  <c r="E731" i="15"/>
  <c r="E983" i="15" s="1"/>
  <c r="P731" i="15"/>
  <c r="P983" i="15" s="1"/>
  <c r="O731" i="15"/>
  <c r="O983" i="15" s="1"/>
  <c r="N731" i="15"/>
  <c r="N983" i="15" s="1"/>
  <c r="V731" i="15"/>
  <c r="V983" i="15" s="1"/>
  <c r="J731" i="15"/>
  <c r="J983" i="15" s="1"/>
  <c r="M731" i="15"/>
  <c r="M983" i="15" s="1"/>
  <c r="L731" i="15"/>
  <c r="L983" i="15" s="1"/>
  <c r="K731" i="15"/>
  <c r="K983" i="15" s="1"/>
  <c r="I731" i="15"/>
  <c r="I983" i="15" s="1"/>
  <c r="X731" i="15"/>
  <c r="X983" i="15" s="1"/>
  <c r="W731" i="15"/>
  <c r="W983" i="15" s="1"/>
  <c r="U731" i="15"/>
  <c r="U983" i="15" s="1"/>
  <c r="S731" i="15"/>
  <c r="S983" i="15" s="1"/>
  <c r="R731" i="15"/>
  <c r="R983" i="15" s="1"/>
  <c r="Q731" i="15"/>
  <c r="Q983" i="15" s="1"/>
  <c r="U456" i="15"/>
  <c r="I456" i="15"/>
  <c r="S456" i="15"/>
  <c r="Q456" i="15"/>
  <c r="P456" i="15"/>
  <c r="O456" i="15"/>
  <c r="M456" i="15"/>
  <c r="W456" i="15"/>
  <c r="K456" i="15"/>
  <c r="X456" i="15"/>
  <c r="V456" i="15"/>
  <c r="T456" i="15"/>
  <c r="R456" i="15"/>
  <c r="N456" i="15"/>
  <c r="L456" i="15"/>
  <c r="J456" i="15"/>
  <c r="E456" i="15"/>
  <c r="Q747" i="15"/>
  <c r="Q999" i="15" s="1"/>
  <c r="X747" i="15"/>
  <c r="X999" i="15" s="1"/>
  <c r="S747" i="15"/>
  <c r="S999" i="15" s="1"/>
  <c r="U747" i="15"/>
  <c r="U999" i="15" s="1"/>
  <c r="O747" i="15"/>
  <c r="O999" i="15" s="1"/>
  <c r="K747" i="15"/>
  <c r="K999" i="15" s="1"/>
  <c r="W747" i="15"/>
  <c r="W999" i="15" s="1"/>
  <c r="P747" i="15"/>
  <c r="P999" i="15" s="1"/>
  <c r="J747" i="15"/>
  <c r="J999" i="15" s="1"/>
  <c r="I747" i="15"/>
  <c r="I999" i="15" s="1"/>
  <c r="E747" i="15"/>
  <c r="E999" i="15" s="1"/>
  <c r="V747" i="15"/>
  <c r="V999" i="15" s="1"/>
  <c r="R747" i="15"/>
  <c r="R999" i="15" s="1"/>
  <c r="M472" i="15"/>
  <c r="W472" i="15"/>
  <c r="K472" i="15"/>
  <c r="U472" i="15"/>
  <c r="I472" i="15"/>
  <c r="T472" i="15"/>
  <c r="E472" i="15"/>
  <c r="S472" i="15"/>
  <c r="Q472" i="15"/>
  <c r="O472" i="15"/>
  <c r="V472" i="15"/>
  <c r="R472" i="15"/>
  <c r="P472" i="15"/>
  <c r="N472" i="15"/>
  <c r="L472" i="15"/>
  <c r="J472" i="15"/>
  <c r="X472" i="15"/>
  <c r="U763" i="15"/>
  <c r="U1015" i="15" s="1"/>
  <c r="I763" i="15"/>
  <c r="I1015" i="15" s="1"/>
  <c r="Q763" i="15"/>
  <c r="Q1015" i="15" s="1"/>
  <c r="P763" i="15"/>
  <c r="P1015" i="15" s="1"/>
  <c r="O763" i="15"/>
  <c r="O1015" i="15" s="1"/>
  <c r="W763" i="15"/>
  <c r="W1015" i="15" s="1"/>
  <c r="K763" i="15"/>
  <c r="K1015" i="15" s="1"/>
  <c r="J763" i="15"/>
  <c r="J1015" i="15" s="1"/>
  <c r="E763" i="15"/>
  <c r="E1015" i="15" s="1"/>
  <c r="X763" i="15"/>
  <c r="X1015" i="15" s="1"/>
  <c r="T763" i="15"/>
  <c r="T1015" i="15" s="1"/>
  <c r="S763" i="15"/>
  <c r="S1015" i="15" s="1"/>
  <c r="R763" i="15"/>
  <c r="R1015" i="15" s="1"/>
  <c r="L763" i="15"/>
  <c r="L1015" i="15" s="1"/>
  <c r="V763" i="15"/>
  <c r="V1015" i="15" s="1"/>
  <c r="N763" i="15"/>
  <c r="N1015" i="15" s="1"/>
  <c r="Q488" i="15"/>
  <c r="O488" i="15"/>
  <c r="M488" i="15"/>
  <c r="X488" i="15"/>
  <c r="L488" i="15"/>
  <c r="W488" i="15"/>
  <c r="K488" i="15"/>
  <c r="U488" i="15"/>
  <c r="I488" i="15"/>
  <c r="S488" i="15"/>
  <c r="E488" i="15"/>
  <c r="V488" i="15"/>
  <c r="T488" i="15"/>
  <c r="R488" i="15"/>
  <c r="P488" i="15"/>
  <c r="N488" i="15"/>
  <c r="J488" i="15"/>
  <c r="S256" i="15"/>
  <c r="Q285" i="15"/>
  <c r="K306" i="15"/>
  <c r="P317" i="15"/>
  <c r="M342" i="15"/>
  <c r="P360" i="15"/>
  <c r="N386" i="15"/>
  <c r="P454" i="15"/>
  <c r="H49" i="10"/>
  <c r="G49" i="10"/>
  <c r="D50" i="10"/>
  <c r="H52" i="10"/>
  <c r="G55" i="10"/>
  <c r="K56" i="10"/>
  <c r="R545" i="15"/>
  <c r="R797" i="15" s="1"/>
  <c r="Q545" i="15"/>
  <c r="Q797" i="15" s="1"/>
  <c r="P545" i="15"/>
  <c r="P797" i="15" s="1"/>
  <c r="X545" i="15"/>
  <c r="X797" i="15" s="1"/>
  <c r="L545" i="15"/>
  <c r="L797" i="15" s="1"/>
  <c r="I545" i="15"/>
  <c r="I797" i="15" s="1"/>
  <c r="E545" i="15"/>
  <c r="E797" i="15" s="1"/>
  <c r="W545" i="15"/>
  <c r="W797" i="15" s="1"/>
  <c r="U545" i="15"/>
  <c r="U797" i="15" s="1"/>
  <c r="T545" i="15"/>
  <c r="T797" i="15" s="1"/>
  <c r="S545" i="15"/>
  <c r="S797" i="15" s="1"/>
  <c r="O545" i="15"/>
  <c r="O797" i="15" s="1"/>
  <c r="N545" i="15"/>
  <c r="N797" i="15" s="1"/>
  <c r="M545" i="15"/>
  <c r="M797" i="15" s="1"/>
  <c r="K545" i="15"/>
  <c r="K797" i="15" s="1"/>
  <c r="O270" i="15"/>
  <c r="U270" i="15"/>
  <c r="I270" i="15"/>
  <c r="V545" i="15"/>
  <c r="V797" i="15" s="1"/>
  <c r="L270" i="15"/>
  <c r="K270" i="15"/>
  <c r="X270" i="15"/>
  <c r="J270" i="15"/>
  <c r="W270" i="15"/>
  <c r="E270" i="15"/>
  <c r="V270" i="15"/>
  <c r="T270" i="15"/>
  <c r="T753" i="15" s="1"/>
  <c r="T1005" i="15" s="1"/>
  <c r="J545" i="15"/>
  <c r="J797" i="15" s="1"/>
  <c r="S270" i="15"/>
  <c r="R270" i="15"/>
  <c r="Q270" i="15"/>
  <c r="P270" i="15"/>
  <c r="N270" i="15"/>
  <c r="O561" i="15"/>
  <c r="O813" i="15" s="1"/>
  <c r="N561" i="15"/>
  <c r="N813" i="15" s="1"/>
  <c r="U561" i="15"/>
  <c r="U813" i="15" s="1"/>
  <c r="I561" i="15"/>
  <c r="I813" i="15" s="1"/>
  <c r="Q561" i="15"/>
  <c r="Q813" i="15" s="1"/>
  <c r="P561" i="15"/>
  <c r="P813" i="15" s="1"/>
  <c r="M561" i="15"/>
  <c r="M813" i="15" s="1"/>
  <c r="X561" i="15"/>
  <c r="X813" i="15" s="1"/>
  <c r="E561" i="15"/>
  <c r="E813" i="15" s="1"/>
  <c r="T561" i="15"/>
  <c r="T813" i="15" s="1"/>
  <c r="S561" i="15"/>
  <c r="S813" i="15" s="1"/>
  <c r="R561" i="15"/>
  <c r="R813" i="15" s="1"/>
  <c r="K561" i="15"/>
  <c r="K813" i="15" s="1"/>
  <c r="J561" i="15"/>
  <c r="J813" i="15" s="1"/>
  <c r="W561" i="15"/>
  <c r="W813" i="15" s="1"/>
  <c r="S286" i="15"/>
  <c r="V561" i="15"/>
  <c r="V813" i="15" s="1"/>
  <c r="L561" i="15"/>
  <c r="L813" i="15" s="1"/>
  <c r="M286" i="15"/>
  <c r="M747" i="15" s="1"/>
  <c r="M999" i="15" s="1"/>
  <c r="N286" i="15"/>
  <c r="L286" i="15"/>
  <c r="L747" i="15" s="1"/>
  <c r="L999" i="15" s="1"/>
  <c r="K286" i="15"/>
  <c r="X286" i="15"/>
  <c r="J286" i="15"/>
  <c r="W286" i="15"/>
  <c r="I286" i="15"/>
  <c r="V286" i="15"/>
  <c r="E286" i="15"/>
  <c r="U286" i="15"/>
  <c r="T286" i="15"/>
  <c r="T749" i="15" s="1"/>
  <c r="T1001" i="15" s="1"/>
  <c r="R286" i="15"/>
  <c r="Q286" i="15"/>
  <c r="P286" i="15"/>
  <c r="S577" i="15"/>
  <c r="S829" i="15" s="1"/>
  <c r="R577" i="15"/>
  <c r="R829" i="15" s="1"/>
  <c r="M577" i="15"/>
  <c r="M829" i="15" s="1"/>
  <c r="T577" i="15"/>
  <c r="T829" i="15" s="1"/>
  <c r="P577" i="15"/>
  <c r="P829" i="15" s="1"/>
  <c r="O577" i="15"/>
  <c r="O829" i="15" s="1"/>
  <c r="N577" i="15"/>
  <c r="N829" i="15" s="1"/>
  <c r="K577" i="15"/>
  <c r="K829" i="15" s="1"/>
  <c r="X577" i="15"/>
  <c r="X829" i="15" s="1"/>
  <c r="I577" i="15"/>
  <c r="I829" i="15" s="1"/>
  <c r="W577" i="15"/>
  <c r="W829" i="15" s="1"/>
  <c r="U577" i="15"/>
  <c r="U829" i="15" s="1"/>
  <c r="Q577" i="15"/>
  <c r="Q829" i="15" s="1"/>
  <c r="L577" i="15"/>
  <c r="L829" i="15" s="1"/>
  <c r="J577" i="15"/>
  <c r="J829" i="15" s="1"/>
  <c r="E577" i="15"/>
  <c r="E829" i="15" s="1"/>
  <c r="W302" i="15"/>
  <c r="K302" i="15"/>
  <c r="Q302" i="15"/>
  <c r="V577" i="15"/>
  <c r="V829" i="15" s="1"/>
  <c r="O302" i="15"/>
  <c r="N302" i="15"/>
  <c r="M302" i="15"/>
  <c r="L302" i="15"/>
  <c r="J302" i="15"/>
  <c r="X302" i="15"/>
  <c r="I302" i="15"/>
  <c r="V302" i="15"/>
  <c r="E302" i="15"/>
  <c r="U302" i="15"/>
  <c r="T302" i="15"/>
  <c r="S302" i="15"/>
  <c r="R302" i="15"/>
  <c r="O593" i="15"/>
  <c r="O845" i="15" s="1"/>
  <c r="W593" i="15"/>
  <c r="W845" i="15" s="1"/>
  <c r="K593" i="15"/>
  <c r="K845" i="15" s="1"/>
  <c r="V593" i="15"/>
  <c r="V845" i="15" s="1"/>
  <c r="J593" i="15"/>
  <c r="J845" i="15" s="1"/>
  <c r="U593" i="15"/>
  <c r="U845" i="15" s="1"/>
  <c r="Q593" i="15"/>
  <c r="Q845" i="15" s="1"/>
  <c r="I593" i="15"/>
  <c r="I845" i="15" s="1"/>
  <c r="X593" i="15"/>
  <c r="X845" i="15" s="1"/>
  <c r="S593" i="15"/>
  <c r="S845" i="15" s="1"/>
  <c r="P593" i="15"/>
  <c r="P845" i="15" s="1"/>
  <c r="T593" i="15"/>
  <c r="T845" i="15" s="1"/>
  <c r="R593" i="15"/>
  <c r="R845" i="15" s="1"/>
  <c r="N593" i="15"/>
  <c r="N845" i="15" s="1"/>
  <c r="L593" i="15"/>
  <c r="L845" i="15" s="1"/>
  <c r="E593" i="15"/>
  <c r="E845" i="15" s="1"/>
  <c r="O318" i="15"/>
  <c r="X318" i="15"/>
  <c r="L318" i="15"/>
  <c r="M593" i="15"/>
  <c r="M845" i="15" s="1"/>
  <c r="U318" i="15"/>
  <c r="I318" i="15"/>
  <c r="N318" i="15"/>
  <c r="M318" i="15"/>
  <c r="M646" i="15" s="1"/>
  <c r="M898" i="15" s="1"/>
  <c r="K318" i="15"/>
  <c r="J318" i="15"/>
  <c r="E318" i="15"/>
  <c r="W318" i="15"/>
  <c r="V318" i="15"/>
  <c r="T318" i="15"/>
  <c r="T670" i="15" s="1"/>
  <c r="T922" i="15" s="1"/>
  <c r="S318" i="15"/>
  <c r="R318" i="15"/>
  <c r="Q318" i="15"/>
  <c r="S609" i="15"/>
  <c r="S861" i="15" s="1"/>
  <c r="O609" i="15"/>
  <c r="O861" i="15" s="1"/>
  <c r="N609" i="15"/>
  <c r="N861" i="15" s="1"/>
  <c r="M609" i="15"/>
  <c r="M861" i="15" s="1"/>
  <c r="U609" i="15"/>
  <c r="U861" i="15" s="1"/>
  <c r="I609" i="15"/>
  <c r="I861" i="15" s="1"/>
  <c r="X609" i="15"/>
  <c r="X861" i="15" s="1"/>
  <c r="W609" i="15"/>
  <c r="W861" i="15" s="1"/>
  <c r="V609" i="15"/>
  <c r="V861" i="15" s="1"/>
  <c r="T609" i="15"/>
  <c r="T861" i="15" s="1"/>
  <c r="R609" i="15"/>
  <c r="R861" i="15" s="1"/>
  <c r="Q609" i="15"/>
  <c r="Q861" i="15" s="1"/>
  <c r="P609" i="15"/>
  <c r="P861" i="15" s="1"/>
  <c r="L609" i="15"/>
  <c r="L861" i="15" s="1"/>
  <c r="K609" i="15"/>
  <c r="K861" i="15" s="1"/>
  <c r="E609" i="15"/>
  <c r="E861" i="15" s="1"/>
  <c r="S334" i="15"/>
  <c r="P334" i="15"/>
  <c r="N334" i="15"/>
  <c r="J609" i="15"/>
  <c r="J861" i="15" s="1"/>
  <c r="M334" i="15"/>
  <c r="Q334" i="15"/>
  <c r="O334" i="15"/>
  <c r="L334" i="15"/>
  <c r="K334" i="15"/>
  <c r="J334" i="15"/>
  <c r="I334" i="15"/>
  <c r="X334" i="15"/>
  <c r="E334" i="15"/>
  <c r="W334" i="15"/>
  <c r="V334" i="15"/>
  <c r="U334" i="15"/>
  <c r="T334" i="15"/>
  <c r="W625" i="15"/>
  <c r="W877" i="15" s="1"/>
  <c r="K625" i="15"/>
  <c r="K877" i="15" s="1"/>
  <c r="S625" i="15"/>
  <c r="S877" i="15" s="1"/>
  <c r="R625" i="15"/>
  <c r="R877" i="15" s="1"/>
  <c r="Q625" i="15"/>
  <c r="Q877" i="15" s="1"/>
  <c r="M625" i="15"/>
  <c r="M877" i="15" s="1"/>
  <c r="V625" i="15"/>
  <c r="V877" i="15" s="1"/>
  <c r="U625" i="15"/>
  <c r="U877" i="15" s="1"/>
  <c r="T625" i="15"/>
  <c r="T877" i="15" s="1"/>
  <c r="P625" i="15"/>
  <c r="P877" i="15" s="1"/>
  <c r="O625" i="15"/>
  <c r="O877" i="15" s="1"/>
  <c r="N625" i="15"/>
  <c r="N877" i="15" s="1"/>
  <c r="L625" i="15"/>
  <c r="L877" i="15" s="1"/>
  <c r="J625" i="15"/>
  <c r="J877" i="15" s="1"/>
  <c r="I625" i="15"/>
  <c r="I877" i="15" s="1"/>
  <c r="E625" i="15"/>
  <c r="E877" i="15" s="1"/>
  <c r="X625" i="15"/>
  <c r="X877" i="15" s="1"/>
  <c r="S350" i="15"/>
  <c r="M350" i="15"/>
  <c r="P350" i="15"/>
  <c r="L350" i="15"/>
  <c r="K350" i="15"/>
  <c r="X350" i="15"/>
  <c r="J350" i="15"/>
  <c r="W350" i="15"/>
  <c r="I350" i="15"/>
  <c r="V350" i="15"/>
  <c r="E350" i="15"/>
  <c r="U350" i="15"/>
  <c r="T350" i="15"/>
  <c r="R350" i="15"/>
  <c r="Q350" i="15"/>
  <c r="O350" i="15"/>
  <c r="O641" i="15"/>
  <c r="O893" i="15" s="1"/>
  <c r="W641" i="15"/>
  <c r="W893" i="15" s="1"/>
  <c r="K641" i="15"/>
  <c r="K893" i="15" s="1"/>
  <c r="V641" i="15"/>
  <c r="V893" i="15" s="1"/>
  <c r="J641" i="15"/>
  <c r="J893" i="15" s="1"/>
  <c r="U641" i="15"/>
  <c r="U893" i="15" s="1"/>
  <c r="I641" i="15"/>
  <c r="I893" i="15" s="1"/>
  <c r="Q641" i="15"/>
  <c r="Q893" i="15" s="1"/>
  <c r="R641" i="15"/>
  <c r="R893" i="15" s="1"/>
  <c r="P641" i="15"/>
  <c r="P893" i="15" s="1"/>
  <c r="N641" i="15"/>
  <c r="N893" i="15" s="1"/>
  <c r="M641" i="15"/>
  <c r="M893" i="15" s="1"/>
  <c r="L641" i="15"/>
  <c r="L893" i="15" s="1"/>
  <c r="E641" i="15"/>
  <c r="E893" i="15" s="1"/>
  <c r="X641" i="15"/>
  <c r="X893" i="15" s="1"/>
  <c r="T641" i="15"/>
  <c r="T893" i="15" s="1"/>
  <c r="S641" i="15"/>
  <c r="S893" i="15" s="1"/>
  <c r="W366" i="15"/>
  <c r="K366" i="15"/>
  <c r="Q366" i="15"/>
  <c r="R366" i="15"/>
  <c r="N366" i="15"/>
  <c r="M366" i="15"/>
  <c r="L366" i="15"/>
  <c r="J366" i="15"/>
  <c r="X366" i="15"/>
  <c r="I366" i="15"/>
  <c r="V366" i="15"/>
  <c r="U366" i="15"/>
  <c r="T366" i="15"/>
  <c r="S366" i="15"/>
  <c r="P366" i="15"/>
  <c r="O366" i="15"/>
  <c r="E366" i="15"/>
  <c r="T657" i="15"/>
  <c r="T909" i="15" s="1"/>
  <c r="E657" i="15"/>
  <c r="E909" i="15" s="1"/>
  <c r="V657" i="15"/>
  <c r="V909" i="15" s="1"/>
  <c r="Q657" i="15"/>
  <c r="Q909" i="15" s="1"/>
  <c r="O657" i="15"/>
  <c r="O909" i="15" s="1"/>
  <c r="X657" i="15"/>
  <c r="X909" i="15" s="1"/>
  <c r="J657" i="15"/>
  <c r="J909" i="15" s="1"/>
  <c r="S657" i="15"/>
  <c r="S909" i="15" s="1"/>
  <c r="R657" i="15"/>
  <c r="R909" i="15" s="1"/>
  <c r="K657" i="15"/>
  <c r="K909" i="15" s="1"/>
  <c r="I657" i="15"/>
  <c r="I909" i="15" s="1"/>
  <c r="W657" i="15"/>
  <c r="W909" i="15" s="1"/>
  <c r="U657" i="15"/>
  <c r="U909" i="15" s="1"/>
  <c r="S382" i="15"/>
  <c r="O382" i="15"/>
  <c r="M382" i="15"/>
  <c r="U382" i="15"/>
  <c r="I382" i="15"/>
  <c r="K382" i="15"/>
  <c r="E382" i="15"/>
  <c r="X382" i="15"/>
  <c r="V382" i="15"/>
  <c r="T382" i="15"/>
  <c r="R382" i="15"/>
  <c r="Q382" i="15"/>
  <c r="P382" i="15"/>
  <c r="N382" i="15"/>
  <c r="L382" i="15"/>
  <c r="J382" i="15"/>
  <c r="R673" i="15"/>
  <c r="R925" i="15" s="1"/>
  <c r="Q673" i="15"/>
  <c r="Q925" i="15" s="1"/>
  <c r="X673" i="15"/>
  <c r="X925" i="15" s="1"/>
  <c r="L673" i="15"/>
  <c r="L925" i="15" s="1"/>
  <c r="U673" i="15"/>
  <c r="U925" i="15" s="1"/>
  <c r="T673" i="15"/>
  <c r="T925" i="15" s="1"/>
  <c r="S673" i="15"/>
  <c r="S925" i="15" s="1"/>
  <c r="O673" i="15"/>
  <c r="O925" i="15" s="1"/>
  <c r="N673" i="15"/>
  <c r="N925" i="15" s="1"/>
  <c r="M673" i="15"/>
  <c r="M925" i="15" s="1"/>
  <c r="K673" i="15"/>
  <c r="K925" i="15" s="1"/>
  <c r="J673" i="15"/>
  <c r="J925" i="15" s="1"/>
  <c r="W673" i="15"/>
  <c r="W925" i="15" s="1"/>
  <c r="E673" i="15"/>
  <c r="E925" i="15" s="1"/>
  <c r="V673" i="15"/>
  <c r="V925" i="15" s="1"/>
  <c r="P673" i="15"/>
  <c r="P925" i="15" s="1"/>
  <c r="I673" i="15"/>
  <c r="I925" i="15" s="1"/>
  <c r="W398" i="15"/>
  <c r="K398" i="15"/>
  <c r="S398" i="15"/>
  <c r="R398" i="15"/>
  <c r="Q398" i="15"/>
  <c r="M398" i="15"/>
  <c r="V398" i="15"/>
  <c r="T398" i="15"/>
  <c r="P398" i="15"/>
  <c r="N398" i="15"/>
  <c r="L398" i="15"/>
  <c r="J398" i="15"/>
  <c r="I398" i="15"/>
  <c r="E398" i="15"/>
  <c r="X398" i="15"/>
  <c r="U398" i="15"/>
  <c r="O398" i="15"/>
  <c r="N689" i="15"/>
  <c r="N941" i="15" s="1"/>
  <c r="V689" i="15"/>
  <c r="V941" i="15" s="1"/>
  <c r="J689" i="15"/>
  <c r="J941" i="15" s="1"/>
  <c r="U689" i="15"/>
  <c r="U941" i="15" s="1"/>
  <c r="I689" i="15"/>
  <c r="I941" i="15" s="1"/>
  <c r="T689" i="15"/>
  <c r="T941" i="15" s="1"/>
  <c r="E689" i="15"/>
  <c r="E941" i="15" s="1"/>
  <c r="P689" i="15"/>
  <c r="P941" i="15" s="1"/>
  <c r="X689" i="15"/>
  <c r="X941" i="15" s="1"/>
  <c r="W689" i="15"/>
  <c r="W941" i="15" s="1"/>
  <c r="S689" i="15"/>
  <c r="S941" i="15" s="1"/>
  <c r="R689" i="15"/>
  <c r="R941" i="15" s="1"/>
  <c r="Q689" i="15"/>
  <c r="Q941" i="15" s="1"/>
  <c r="O689" i="15"/>
  <c r="O941" i="15" s="1"/>
  <c r="M689" i="15"/>
  <c r="M941" i="15" s="1"/>
  <c r="L689" i="15"/>
  <c r="L941" i="15" s="1"/>
  <c r="K689" i="15"/>
  <c r="K941" i="15" s="1"/>
  <c r="O414" i="15"/>
  <c r="W414" i="15"/>
  <c r="K414" i="15"/>
  <c r="V414" i="15"/>
  <c r="J414" i="15"/>
  <c r="U414" i="15"/>
  <c r="I414" i="15"/>
  <c r="Q414" i="15"/>
  <c r="R414" i="15"/>
  <c r="P414" i="15"/>
  <c r="N414" i="15"/>
  <c r="M414" i="15"/>
  <c r="L414" i="15"/>
  <c r="E414" i="15"/>
  <c r="X414" i="15"/>
  <c r="S414" i="15"/>
  <c r="R705" i="15"/>
  <c r="R957" i="15" s="1"/>
  <c r="N705" i="15"/>
  <c r="N957" i="15" s="1"/>
  <c r="M705" i="15"/>
  <c r="M957" i="15" s="1"/>
  <c r="X705" i="15"/>
  <c r="X957" i="15" s="1"/>
  <c r="L705" i="15"/>
  <c r="L957" i="15" s="1"/>
  <c r="T705" i="15"/>
  <c r="T957" i="15" s="1"/>
  <c r="E705" i="15"/>
  <c r="E957" i="15" s="1"/>
  <c r="W705" i="15"/>
  <c r="W957" i="15" s="1"/>
  <c r="V705" i="15"/>
  <c r="V957" i="15" s="1"/>
  <c r="U705" i="15"/>
  <c r="U957" i="15" s="1"/>
  <c r="S705" i="15"/>
  <c r="S957" i="15" s="1"/>
  <c r="Q705" i="15"/>
  <c r="Q957" i="15" s="1"/>
  <c r="P705" i="15"/>
  <c r="P957" i="15" s="1"/>
  <c r="O705" i="15"/>
  <c r="O957" i="15" s="1"/>
  <c r="K705" i="15"/>
  <c r="K957" i="15" s="1"/>
  <c r="J705" i="15"/>
  <c r="J957" i="15" s="1"/>
  <c r="I705" i="15"/>
  <c r="I957" i="15" s="1"/>
  <c r="S430" i="15"/>
  <c r="O430" i="15"/>
  <c r="N430" i="15"/>
  <c r="M430" i="15"/>
  <c r="U430" i="15"/>
  <c r="I430" i="15"/>
  <c r="L430" i="15"/>
  <c r="K430" i="15"/>
  <c r="J430" i="15"/>
  <c r="E430" i="15"/>
  <c r="X430" i="15"/>
  <c r="W430" i="15"/>
  <c r="V430" i="15"/>
  <c r="T430" i="15"/>
  <c r="R430" i="15"/>
  <c r="Q430" i="15"/>
  <c r="P430" i="15"/>
  <c r="V721" i="15"/>
  <c r="V973" i="15" s="1"/>
  <c r="J721" i="15"/>
  <c r="J973" i="15" s="1"/>
  <c r="R721" i="15"/>
  <c r="R973" i="15" s="1"/>
  <c r="Q721" i="15"/>
  <c r="Q973" i="15" s="1"/>
  <c r="P721" i="15"/>
  <c r="P973" i="15" s="1"/>
  <c r="X721" i="15"/>
  <c r="X973" i="15" s="1"/>
  <c r="L721" i="15"/>
  <c r="L973" i="15" s="1"/>
  <c r="T721" i="15"/>
  <c r="T973" i="15" s="1"/>
  <c r="S721" i="15"/>
  <c r="S973" i="15" s="1"/>
  <c r="O721" i="15"/>
  <c r="O973" i="15" s="1"/>
  <c r="N721" i="15"/>
  <c r="N973" i="15" s="1"/>
  <c r="M721" i="15"/>
  <c r="M973" i="15" s="1"/>
  <c r="K721" i="15"/>
  <c r="K973" i="15" s="1"/>
  <c r="I721" i="15"/>
  <c r="I973" i="15" s="1"/>
  <c r="E721" i="15"/>
  <c r="E973" i="15" s="1"/>
  <c r="W721" i="15"/>
  <c r="W973" i="15" s="1"/>
  <c r="U721" i="15"/>
  <c r="U973" i="15" s="1"/>
  <c r="W446" i="15"/>
  <c r="K446" i="15"/>
  <c r="U446" i="15"/>
  <c r="I446" i="15"/>
  <c r="S446" i="15"/>
  <c r="R446" i="15"/>
  <c r="Q446" i="15"/>
  <c r="O446" i="15"/>
  <c r="M446" i="15"/>
  <c r="X446" i="15"/>
  <c r="V446" i="15"/>
  <c r="T446" i="15"/>
  <c r="P446" i="15"/>
  <c r="N446" i="15"/>
  <c r="L446" i="15"/>
  <c r="J446" i="15"/>
  <c r="E446" i="15"/>
  <c r="O737" i="15"/>
  <c r="O989" i="15" s="1"/>
  <c r="N737" i="15"/>
  <c r="N989" i="15" s="1"/>
  <c r="U737" i="15"/>
  <c r="U989" i="15" s="1"/>
  <c r="I737" i="15"/>
  <c r="I989" i="15" s="1"/>
  <c r="K737" i="15"/>
  <c r="K989" i="15" s="1"/>
  <c r="V737" i="15"/>
  <c r="V989" i="15" s="1"/>
  <c r="T737" i="15"/>
  <c r="T989" i="15" s="1"/>
  <c r="S737" i="15"/>
  <c r="S989" i="15" s="1"/>
  <c r="M737" i="15"/>
  <c r="M989" i="15" s="1"/>
  <c r="Q737" i="15"/>
  <c r="Q989" i="15" s="1"/>
  <c r="P737" i="15"/>
  <c r="P989" i="15" s="1"/>
  <c r="L737" i="15"/>
  <c r="L989" i="15" s="1"/>
  <c r="J737" i="15"/>
  <c r="J989" i="15" s="1"/>
  <c r="E737" i="15"/>
  <c r="E989" i="15" s="1"/>
  <c r="X737" i="15"/>
  <c r="X989" i="15" s="1"/>
  <c r="W737" i="15"/>
  <c r="W989" i="15" s="1"/>
  <c r="R737" i="15"/>
  <c r="R989" i="15" s="1"/>
  <c r="O462" i="15"/>
  <c r="M462" i="15"/>
  <c r="W462" i="15"/>
  <c r="K462" i="15"/>
  <c r="V462" i="15"/>
  <c r="J462" i="15"/>
  <c r="U462" i="15"/>
  <c r="I462" i="15"/>
  <c r="S462" i="15"/>
  <c r="Q462" i="15"/>
  <c r="R462" i="15"/>
  <c r="P462" i="15"/>
  <c r="N462" i="15"/>
  <c r="L462" i="15"/>
  <c r="E462" i="15"/>
  <c r="X462" i="15"/>
  <c r="T462" i="15"/>
  <c r="W753" i="15"/>
  <c r="W1005" i="15" s="1"/>
  <c r="K753" i="15"/>
  <c r="K1005" i="15" s="1"/>
  <c r="S753" i="15"/>
  <c r="S1005" i="15" s="1"/>
  <c r="R753" i="15"/>
  <c r="R1005" i="15" s="1"/>
  <c r="Q753" i="15"/>
  <c r="Q1005" i="15" s="1"/>
  <c r="O753" i="15"/>
  <c r="O1005" i="15" s="1"/>
  <c r="J753" i="15"/>
  <c r="J1005" i="15" s="1"/>
  <c r="I753" i="15"/>
  <c r="I1005" i="15" s="1"/>
  <c r="V753" i="15"/>
  <c r="V1005" i="15" s="1"/>
  <c r="X753" i="15"/>
  <c r="X1005" i="15" s="1"/>
  <c r="U753" i="15"/>
  <c r="U1005" i="15" s="1"/>
  <c r="P753" i="15"/>
  <c r="P1005" i="15" s="1"/>
  <c r="E753" i="15"/>
  <c r="E1005" i="15" s="1"/>
  <c r="S478" i="15"/>
  <c r="Q478" i="15"/>
  <c r="O478" i="15"/>
  <c r="N478" i="15"/>
  <c r="M478" i="15"/>
  <c r="W478" i="15"/>
  <c r="K478" i="15"/>
  <c r="U478" i="15"/>
  <c r="I478" i="15"/>
  <c r="X478" i="15"/>
  <c r="V478" i="15"/>
  <c r="T478" i="15"/>
  <c r="R478" i="15"/>
  <c r="P478" i="15"/>
  <c r="L478" i="15"/>
  <c r="J478" i="15"/>
  <c r="E478" i="15"/>
  <c r="O769" i="15"/>
  <c r="O1021" i="15" s="1"/>
  <c r="W769" i="15"/>
  <c r="W1021" i="15" s="1"/>
  <c r="K769" i="15"/>
  <c r="K1021" i="15" s="1"/>
  <c r="V769" i="15"/>
  <c r="V1021" i="15" s="1"/>
  <c r="J769" i="15"/>
  <c r="J1021" i="15" s="1"/>
  <c r="U769" i="15"/>
  <c r="U1021" i="15" s="1"/>
  <c r="I769" i="15"/>
  <c r="I1021" i="15" s="1"/>
  <c r="Q769" i="15"/>
  <c r="Q1021" i="15" s="1"/>
  <c r="N769" i="15"/>
  <c r="N1021" i="15" s="1"/>
  <c r="M769" i="15"/>
  <c r="M1021" i="15" s="1"/>
  <c r="L769" i="15"/>
  <c r="L1021" i="15" s="1"/>
  <c r="E769" i="15"/>
  <c r="E1021" i="15" s="1"/>
  <c r="X769" i="15"/>
  <c r="X1021" i="15" s="1"/>
  <c r="T769" i="15"/>
  <c r="T1021" i="15" s="1"/>
  <c r="S769" i="15"/>
  <c r="S1021" i="15" s="1"/>
  <c r="R769" i="15"/>
  <c r="R1021" i="15" s="1"/>
  <c r="P769" i="15"/>
  <c r="P1021" i="15" s="1"/>
  <c r="W494" i="15"/>
  <c r="K494" i="15"/>
  <c r="U494" i="15"/>
  <c r="I494" i="15"/>
  <c r="S494" i="15"/>
  <c r="R494" i="15"/>
  <c r="Q494" i="15"/>
  <c r="O494" i="15"/>
  <c r="N494" i="15"/>
  <c r="M494" i="15"/>
  <c r="X494" i="15"/>
  <c r="V494" i="15"/>
  <c r="T494" i="15"/>
  <c r="P494" i="15"/>
  <c r="L494" i="15"/>
  <c r="J494" i="15"/>
  <c r="E494" i="15"/>
  <c r="N257" i="15"/>
  <c r="N535" i="15" s="1"/>
  <c r="N787" i="15" s="1"/>
  <c r="I266" i="15"/>
  <c r="O286" i="15"/>
  <c r="R296" i="15"/>
  <c r="P318" i="15"/>
  <c r="R464" i="15"/>
  <c r="I48" i="10"/>
  <c r="H48" i="10"/>
  <c r="E50" i="10"/>
  <c r="I52" i="10"/>
  <c r="I55" i="10"/>
  <c r="N56" i="10"/>
  <c r="S540" i="15"/>
  <c r="S792" i="15" s="1"/>
  <c r="R540" i="15"/>
  <c r="R792" i="15" s="1"/>
  <c r="Q540" i="15"/>
  <c r="Q792" i="15" s="1"/>
  <c r="V540" i="15"/>
  <c r="V792" i="15" s="1"/>
  <c r="U540" i="15"/>
  <c r="U792" i="15" s="1"/>
  <c r="T540" i="15"/>
  <c r="T792" i="15" s="1"/>
  <c r="O540" i="15"/>
  <c r="O792" i="15" s="1"/>
  <c r="N540" i="15"/>
  <c r="N792" i="15" s="1"/>
  <c r="K540" i="15"/>
  <c r="K792" i="15" s="1"/>
  <c r="I540" i="15"/>
  <c r="I792" i="15" s="1"/>
  <c r="X540" i="15"/>
  <c r="X792" i="15" s="1"/>
  <c r="E540" i="15"/>
  <c r="E792" i="15" s="1"/>
  <c r="P265" i="15"/>
  <c r="W540" i="15"/>
  <c r="W792" i="15" s="1"/>
  <c r="P540" i="15"/>
  <c r="P792" i="15" s="1"/>
  <c r="V265" i="15"/>
  <c r="V739" i="15" s="1"/>
  <c r="V991" i="15" s="1"/>
  <c r="J265" i="15"/>
  <c r="K265" i="15"/>
  <c r="X265" i="15"/>
  <c r="X739" i="15" s="1"/>
  <c r="X991" i="15" s="1"/>
  <c r="I265" i="15"/>
  <c r="W265" i="15"/>
  <c r="W739" i="15" s="1"/>
  <c r="W991" i="15" s="1"/>
  <c r="E265" i="15"/>
  <c r="U265" i="15"/>
  <c r="U739" i="15" s="1"/>
  <c r="U991" i="15" s="1"/>
  <c r="T265" i="15"/>
  <c r="T640" i="15" s="1"/>
  <c r="T892" i="15" s="1"/>
  <c r="S265" i="15"/>
  <c r="R265" i="15"/>
  <c r="Q265" i="15"/>
  <c r="O265" i="15"/>
  <c r="N265" i="15"/>
  <c r="N755" i="15" s="1"/>
  <c r="N1007" i="15" s="1"/>
  <c r="M265" i="15"/>
  <c r="M544" i="15" s="1"/>
  <c r="M796" i="15" s="1"/>
  <c r="P556" i="15"/>
  <c r="P808" i="15" s="1"/>
  <c r="O556" i="15"/>
  <c r="O808" i="15" s="1"/>
  <c r="V556" i="15"/>
  <c r="V808" i="15" s="1"/>
  <c r="J556" i="15"/>
  <c r="J808" i="15" s="1"/>
  <c r="U556" i="15"/>
  <c r="U808" i="15" s="1"/>
  <c r="T556" i="15"/>
  <c r="T808" i="15" s="1"/>
  <c r="S556" i="15"/>
  <c r="S808" i="15" s="1"/>
  <c r="M556" i="15"/>
  <c r="M808" i="15" s="1"/>
  <c r="I556" i="15"/>
  <c r="I808" i="15" s="1"/>
  <c r="E556" i="15"/>
  <c r="E808" i="15" s="1"/>
  <c r="X556" i="15"/>
  <c r="X808" i="15" s="1"/>
  <c r="W556" i="15"/>
  <c r="W808" i="15" s="1"/>
  <c r="R556" i="15"/>
  <c r="R808" i="15" s="1"/>
  <c r="Q556" i="15"/>
  <c r="Q808" i="15" s="1"/>
  <c r="N556" i="15"/>
  <c r="N808" i="15" s="1"/>
  <c r="L556" i="15"/>
  <c r="L808" i="15" s="1"/>
  <c r="T281" i="15"/>
  <c r="E281" i="15"/>
  <c r="K556" i="15"/>
  <c r="K808" i="15" s="1"/>
  <c r="N281" i="15"/>
  <c r="L281" i="15"/>
  <c r="K281" i="15"/>
  <c r="X281" i="15"/>
  <c r="J281" i="15"/>
  <c r="W281" i="15"/>
  <c r="I281" i="15"/>
  <c r="V281" i="15"/>
  <c r="U281" i="15"/>
  <c r="S281" i="15"/>
  <c r="R281" i="15"/>
  <c r="Q281" i="15"/>
  <c r="P281" i="15"/>
  <c r="O281" i="15"/>
  <c r="T572" i="15"/>
  <c r="T824" i="15" s="1"/>
  <c r="E572" i="15"/>
  <c r="E824" i="15" s="1"/>
  <c r="S572" i="15"/>
  <c r="S824" i="15" s="1"/>
  <c r="N572" i="15"/>
  <c r="N824" i="15" s="1"/>
  <c r="V572" i="15"/>
  <c r="V824" i="15" s="1"/>
  <c r="U572" i="15"/>
  <c r="U824" i="15" s="1"/>
  <c r="R572" i="15"/>
  <c r="R824" i="15" s="1"/>
  <c r="M572" i="15"/>
  <c r="M824" i="15" s="1"/>
  <c r="X572" i="15"/>
  <c r="X824" i="15" s="1"/>
  <c r="W572" i="15"/>
  <c r="W824" i="15" s="1"/>
  <c r="P572" i="15"/>
  <c r="P824" i="15" s="1"/>
  <c r="O572" i="15"/>
  <c r="O824" i="15" s="1"/>
  <c r="L572" i="15"/>
  <c r="L824" i="15" s="1"/>
  <c r="K572" i="15"/>
  <c r="K824" i="15" s="1"/>
  <c r="J572" i="15"/>
  <c r="J824" i="15" s="1"/>
  <c r="I572" i="15"/>
  <c r="I824" i="15" s="1"/>
  <c r="X297" i="15"/>
  <c r="L297" i="15"/>
  <c r="L764" i="15" s="1"/>
  <c r="L1016" i="15" s="1"/>
  <c r="Q572" i="15"/>
  <c r="Q824" i="15" s="1"/>
  <c r="R297" i="15"/>
  <c r="N297" i="15"/>
  <c r="M297" i="15"/>
  <c r="K297" i="15"/>
  <c r="J297" i="15"/>
  <c r="W297" i="15"/>
  <c r="I297" i="15"/>
  <c r="V297" i="15"/>
  <c r="E297" i="15"/>
  <c r="U297" i="15"/>
  <c r="T297" i="15"/>
  <c r="T693" i="15" s="1"/>
  <c r="T945" i="15" s="1"/>
  <c r="S297" i="15"/>
  <c r="S693" i="15" s="1"/>
  <c r="S945" i="15" s="1"/>
  <c r="Q297" i="15"/>
  <c r="P297" i="15"/>
  <c r="X588" i="15"/>
  <c r="X840" i="15" s="1"/>
  <c r="L588" i="15"/>
  <c r="L840" i="15" s="1"/>
  <c r="W588" i="15"/>
  <c r="W840" i="15" s="1"/>
  <c r="K588" i="15"/>
  <c r="K840" i="15" s="1"/>
  <c r="R588" i="15"/>
  <c r="R840" i="15" s="1"/>
  <c r="E588" i="15"/>
  <c r="E840" i="15" s="1"/>
  <c r="U588" i="15"/>
  <c r="U840" i="15" s="1"/>
  <c r="T588" i="15"/>
  <c r="T840" i="15" s="1"/>
  <c r="S588" i="15"/>
  <c r="S840" i="15" s="1"/>
  <c r="P588" i="15"/>
  <c r="P840" i="15" s="1"/>
  <c r="N588" i="15"/>
  <c r="N840" i="15" s="1"/>
  <c r="V588" i="15"/>
  <c r="V840" i="15" s="1"/>
  <c r="Q588" i="15"/>
  <c r="Q840" i="15" s="1"/>
  <c r="O588" i="15"/>
  <c r="O840" i="15" s="1"/>
  <c r="M588" i="15"/>
  <c r="M840" i="15" s="1"/>
  <c r="J588" i="15"/>
  <c r="J840" i="15" s="1"/>
  <c r="I588" i="15"/>
  <c r="I840" i="15" s="1"/>
  <c r="P313" i="15"/>
  <c r="M313" i="15"/>
  <c r="M549" i="15" s="1"/>
  <c r="M801" i="15" s="1"/>
  <c r="V313" i="15"/>
  <c r="J313" i="15"/>
  <c r="S313" i="15"/>
  <c r="R313" i="15"/>
  <c r="Q313" i="15"/>
  <c r="O313" i="15"/>
  <c r="N313" i="15"/>
  <c r="L313" i="15"/>
  <c r="L549" i="15" s="1"/>
  <c r="L801" i="15" s="1"/>
  <c r="K313" i="15"/>
  <c r="I313" i="15"/>
  <c r="X313" i="15"/>
  <c r="E313" i="15"/>
  <c r="W313" i="15"/>
  <c r="U313" i="15"/>
  <c r="T604" i="15"/>
  <c r="T856" i="15" s="1"/>
  <c r="E604" i="15"/>
  <c r="E856" i="15" s="1"/>
  <c r="P604" i="15"/>
  <c r="P856" i="15" s="1"/>
  <c r="O604" i="15"/>
  <c r="O856" i="15" s="1"/>
  <c r="N604" i="15"/>
  <c r="N856" i="15" s="1"/>
  <c r="V604" i="15"/>
  <c r="V856" i="15" s="1"/>
  <c r="J604" i="15"/>
  <c r="J856" i="15" s="1"/>
  <c r="I604" i="15"/>
  <c r="I856" i="15" s="1"/>
  <c r="X604" i="15"/>
  <c r="X856" i="15" s="1"/>
  <c r="W604" i="15"/>
  <c r="W856" i="15" s="1"/>
  <c r="U604" i="15"/>
  <c r="U856" i="15" s="1"/>
  <c r="R604" i="15"/>
  <c r="R856" i="15" s="1"/>
  <c r="Q604" i="15"/>
  <c r="Q856" i="15" s="1"/>
  <c r="M604" i="15"/>
  <c r="M856" i="15" s="1"/>
  <c r="S604" i="15"/>
  <c r="S856" i="15" s="1"/>
  <c r="L604" i="15"/>
  <c r="L856" i="15" s="1"/>
  <c r="K604" i="15"/>
  <c r="K856" i="15" s="1"/>
  <c r="T329" i="15"/>
  <c r="E329" i="15"/>
  <c r="Q329" i="15"/>
  <c r="O329" i="15"/>
  <c r="N329" i="15"/>
  <c r="K329" i="15"/>
  <c r="J329" i="15"/>
  <c r="I329" i="15"/>
  <c r="X329" i="15"/>
  <c r="W329" i="15"/>
  <c r="V329" i="15"/>
  <c r="U329" i="15"/>
  <c r="S329" i="15"/>
  <c r="R329" i="15"/>
  <c r="P329" i="15"/>
  <c r="M329" i="15"/>
  <c r="X620" i="15"/>
  <c r="X872" i="15" s="1"/>
  <c r="L620" i="15"/>
  <c r="L872" i="15" s="1"/>
  <c r="T620" i="15"/>
  <c r="T872" i="15" s="1"/>
  <c r="E620" i="15"/>
  <c r="E872" i="15" s="1"/>
  <c r="S620" i="15"/>
  <c r="S872" i="15" s="1"/>
  <c r="R620" i="15"/>
  <c r="R872" i="15" s="1"/>
  <c r="N620" i="15"/>
  <c r="N872" i="15" s="1"/>
  <c r="W620" i="15"/>
  <c r="W872" i="15" s="1"/>
  <c r="V620" i="15"/>
  <c r="V872" i="15" s="1"/>
  <c r="U620" i="15"/>
  <c r="U872" i="15" s="1"/>
  <c r="Q620" i="15"/>
  <c r="Q872" i="15" s="1"/>
  <c r="P620" i="15"/>
  <c r="P872" i="15" s="1"/>
  <c r="O620" i="15"/>
  <c r="O872" i="15" s="1"/>
  <c r="M620" i="15"/>
  <c r="M872" i="15" s="1"/>
  <c r="K620" i="15"/>
  <c r="K872" i="15" s="1"/>
  <c r="J620" i="15"/>
  <c r="J872" i="15" s="1"/>
  <c r="I620" i="15"/>
  <c r="I872" i="15" s="1"/>
  <c r="T345" i="15"/>
  <c r="E345" i="15"/>
  <c r="N345" i="15"/>
  <c r="O345" i="15"/>
  <c r="K345" i="15"/>
  <c r="W345" i="15"/>
  <c r="I345" i="15"/>
  <c r="V345" i="15"/>
  <c r="X345" i="15"/>
  <c r="U345" i="15"/>
  <c r="S345" i="15"/>
  <c r="R345" i="15"/>
  <c r="Q345" i="15"/>
  <c r="P345" i="15"/>
  <c r="M345" i="15"/>
  <c r="L345" i="15"/>
  <c r="J345" i="15"/>
  <c r="P636" i="15"/>
  <c r="P888" i="15" s="1"/>
  <c r="X636" i="15"/>
  <c r="X888" i="15" s="1"/>
  <c r="L636" i="15"/>
  <c r="L888" i="15" s="1"/>
  <c r="W636" i="15"/>
  <c r="W888" i="15" s="1"/>
  <c r="K636" i="15"/>
  <c r="K888" i="15" s="1"/>
  <c r="V636" i="15"/>
  <c r="V888" i="15" s="1"/>
  <c r="J636" i="15"/>
  <c r="J888" i="15" s="1"/>
  <c r="R636" i="15"/>
  <c r="R888" i="15" s="1"/>
  <c r="T636" i="15"/>
  <c r="T888" i="15" s="1"/>
  <c r="S636" i="15"/>
  <c r="S888" i="15" s="1"/>
  <c r="Q636" i="15"/>
  <c r="Q888" i="15" s="1"/>
  <c r="O636" i="15"/>
  <c r="O888" i="15" s="1"/>
  <c r="N636" i="15"/>
  <c r="N888" i="15" s="1"/>
  <c r="M636" i="15"/>
  <c r="M888" i="15" s="1"/>
  <c r="I636" i="15"/>
  <c r="I888" i="15" s="1"/>
  <c r="E636" i="15"/>
  <c r="E888" i="15" s="1"/>
  <c r="U636" i="15"/>
  <c r="U888" i="15" s="1"/>
  <c r="X361" i="15"/>
  <c r="L361" i="15"/>
  <c r="R361" i="15"/>
  <c r="P361" i="15"/>
  <c r="M361" i="15"/>
  <c r="K361" i="15"/>
  <c r="J361" i="15"/>
  <c r="W361" i="15"/>
  <c r="I361" i="15"/>
  <c r="V361" i="15"/>
  <c r="E361" i="15"/>
  <c r="U361" i="15"/>
  <c r="T361" i="15"/>
  <c r="S361" i="15"/>
  <c r="Q361" i="15"/>
  <c r="O361" i="15"/>
  <c r="N361" i="15"/>
  <c r="N546" i="15" s="1"/>
  <c r="N798" i="15" s="1"/>
  <c r="O652" i="15"/>
  <c r="O904" i="15" s="1"/>
  <c r="U652" i="15"/>
  <c r="U904" i="15" s="1"/>
  <c r="I652" i="15"/>
  <c r="I904" i="15" s="1"/>
  <c r="T652" i="15"/>
  <c r="T904" i="15" s="1"/>
  <c r="P652" i="15"/>
  <c r="P904" i="15" s="1"/>
  <c r="N652" i="15"/>
  <c r="N904" i="15" s="1"/>
  <c r="M652" i="15"/>
  <c r="M904" i="15" s="1"/>
  <c r="W652" i="15"/>
  <c r="W904" i="15" s="1"/>
  <c r="E652" i="15"/>
  <c r="E904" i="15" s="1"/>
  <c r="X652" i="15"/>
  <c r="X904" i="15" s="1"/>
  <c r="V652" i="15"/>
  <c r="V904" i="15" s="1"/>
  <c r="S652" i="15"/>
  <c r="S904" i="15" s="1"/>
  <c r="R652" i="15"/>
  <c r="R904" i="15" s="1"/>
  <c r="Q652" i="15"/>
  <c r="Q904" i="15" s="1"/>
  <c r="L652" i="15"/>
  <c r="L904" i="15" s="1"/>
  <c r="K652" i="15"/>
  <c r="K904" i="15" s="1"/>
  <c r="J652" i="15"/>
  <c r="J904" i="15" s="1"/>
  <c r="P377" i="15"/>
  <c r="V377" i="15"/>
  <c r="J377" i="15"/>
  <c r="T377" i="15"/>
  <c r="R377" i="15"/>
  <c r="Q377" i="15"/>
  <c r="N377" i="15"/>
  <c r="M377" i="15"/>
  <c r="L377" i="15"/>
  <c r="K377" i="15"/>
  <c r="X377" i="15"/>
  <c r="I377" i="15"/>
  <c r="E377" i="15"/>
  <c r="W377" i="15"/>
  <c r="U377" i="15"/>
  <c r="S377" i="15"/>
  <c r="S668" i="15"/>
  <c r="S920" i="15" s="1"/>
  <c r="R668" i="15"/>
  <c r="R920" i="15" s="1"/>
  <c r="M668" i="15"/>
  <c r="M920" i="15" s="1"/>
  <c r="J668" i="15"/>
  <c r="J920" i="15" s="1"/>
  <c r="X668" i="15"/>
  <c r="X920" i="15" s="1"/>
  <c r="I668" i="15"/>
  <c r="I920" i="15" s="1"/>
  <c r="W668" i="15"/>
  <c r="W920" i="15" s="1"/>
  <c r="E668" i="15"/>
  <c r="E920" i="15" s="1"/>
  <c r="U668" i="15"/>
  <c r="U920" i="15" s="1"/>
  <c r="T668" i="15"/>
  <c r="T920" i="15" s="1"/>
  <c r="Q668" i="15"/>
  <c r="Q920" i="15" s="1"/>
  <c r="P668" i="15"/>
  <c r="P920" i="15" s="1"/>
  <c r="O668" i="15"/>
  <c r="O920" i="15" s="1"/>
  <c r="L668" i="15"/>
  <c r="L920" i="15" s="1"/>
  <c r="V668" i="15"/>
  <c r="V920" i="15" s="1"/>
  <c r="N668" i="15"/>
  <c r="N920" i="15" s="1"/>
  <c r="K668" i="15"/>
  <c r="K920" i="15" s="1"/>
  <c r="X393" i="15"/>
  <c r="L393" i="15"/>
  <c r="T393" i="15"/>
  <c r="E393" i="15"/>
  <c r="S393" i="15"/>
  <c r="R393" i="15"/>
  <c r="N393" i="15"/>
  <c r="V393" i="15"/>
  <c r="U393" i="15"/>
  <c r="P393" i="15"/>
  <c r="O393" i="15"/>
  <c r="M393" i="15"/>
  <c r="K393" i="15"/>
  <c r="J393" i="15"/>
  <c r="I393" i="15"/>
  <c r="W393" i="15"/>
  <c r="O684" i="15"/>
  <c r="O936" i="15" s="1"/>
  <c r="W684" i="15"/>
  <c r="W936" i="15" s="1"/>
  <c r="K684" i="15"/>
  <c r="K936" i="15" s="1"/>
  <c r="V684" i="15"/>
  <c r="V936" i="15" s="1"/>
  <c r="J684" i="15"/>
  <c r="J936" i="15" s="1"/>
  <c r="U684" i="15"/>
  <c r="U936" i="15" s="1"/>
  <c r="I684" i="15"/>
  <c r="I936" i="15" s="1"/>
  <c r="Q684" i="15"/>
  <c r="Q936" i="15" s="1"/>
  <c r="E684" i="15"/>
  <c r="E936" i="15" s="1"/>
  <c r="X684" i="15"/>
  <c r="X936" i="15" s="1"/>
  <c r="S684" i="15"/>
  <c r="S936" i="15" s="1"/>
  <c r="R684" i="15"/>
  <c r="R936" i="15" s="1"/>
  <c r="P684" i="15"/>
  <c r="P936" i="15" s="1"/>
  <c r="P409" i="15"/>
  <c r="X409" i="15"/>
  <c r="L409" i="15"/>
  <c r="W409" i="15"/>
  <c r="K409" i="15"/>
  <c r="V409" i="15"/>
  <c r="J409" i="15"/>
  <c r="R409" i="15"/>
  <c r="T409" i="15"/>
  <c r="S409" i="15"/>
  <c r="Q409" i="15"/>
  <c r="O409" i="15"/>
  <c r="N409" i="15"/>
  <c r="N550" i="15" s="1"/>
  <c r="N802" i="15" s="1"/>
  <c r="M409" i="15"/>
  <c r="I409" i="15"/>
  <c r="E409" i="15"/>
  <c r="U409" i="15"/>
  <c r="O700" i="15"/>
  <c r="O952" i="15" s="1"/>
  <c r="N700" i="15"/>
  <c r="N952" i="15" s="1"/>
  <c r="M700" i="15"/>
  <c r="M952" i="15" s="1"/>
  <c r="U700" i="15"/>
  <c r="U952" i="15" s="1"/>
  <c r="I700" i="15"/>
  <c r="I952" i="15" s="1"/>
  <c r="X700" i="15"/>
  <c r="X952" i="15" s="1"/>
  <c r="W700" i="15"/>
  <c r="W952" i="15" s="1"/>
  <c r="V700" i="15"/>
  <c r="V952" i="15" s="1"/>
  <c r="R700" i="15"/>
  <c r="R952" i="15" s="1"/>
  <c r="Q700" i="15"/>
  <c r="Q952" i="15" s="1"/>
  <c r="P700" i="15"/>
  <c r="P952" i="15" s="1"/>
  <c r="L700" i="15"/>
  <c r="L952" i="15" s="1"/>
  <c r="K700" i="15"/>
  <c r="K952" i="15" s="1"/>
  <c r="J700" i="15"/>
  <c r="J952" i="15" s="1"/>
  <c r="E700" i="15"/>
  <c r="E952" i="15" s="1"/>
  <c r="T425" i="15"/>
  <c r="E425" i="15"/>
  <c r="P425" i="15"/>
  <c r="O425" i="15"/>
  <c r="N425" i="15"/>
  <c r="V425" i="15"/>
  <c r="J425" i="15"/>
  <c r="Q425" i="15"/>
  <c r="M425" i="15"/>
  <c r="L425" i="15"/>
  <c r="K425" i="15"/>
  <c r="I425" i="15"/>
  <c r="X425" i="15"/>
  <c r="W425" i="15"/>
  <c r="U425" i="15"/>
  <c r="S425" i="15"/>
  <c r="R425" i="15"/>
  <c r="W716" i="15"/>
  <c r="W968" i="15" s="1"/>
  <c r="K716" i="15"/>
  <c r="K968" i="15" s="1"/>
  <c r="S716" i="15"/>
  <c r="S968" i="15" s="1"/>
  <c r="R716" i="15"/>
  <c r="R968" i="15" s="1"/>
  <c r="Q716" i="15"/>
  <c r="Q968" i="15" s="1"/>
  <c r="M716" i="15"/>
  <c r="M968" i="15" s="1"/>
  <c r="V716" i="15"/>
  <c r="V968" i="15" s="1"/>
  <c r="U716" i="15"/>
  <c r="U968" i="15" s="1"/>
  <c r="T716" i="15"/>
  <c r="T968" i="15" s="1"/>
  <c r="P716" i="15"/>
  <c r="P968" i="15" s="1"/>
  <c r="O716" i="15"/>
  <c r="O968" i="15" s="1"/>
  <c r="N716" i="15"/>
  <c r="N968" i="15" s="1"/>
  <c r="L716" i="15"/>
  <c r="L968" i="15" s="1"/>
  <c r="J716" i="15"/>
  <c r="J968" i="15" s="1"/>
  <c r="I716" i="15"/>
  <c r="I968" i="15" s="1"/>
  <c r="E716" i="15"/>
  <c r="E968" i="15" s="1"/>
  <c r="X716" i="15"/>
  <c r="X968" i="15" s="1"/>
  <c r="X441" i="15"/>
  <c r="L441" i="15"/>
  <c r="T441" i="15"/>
  <c r="E441" i="15"/>
  <c r="S441" i="15"/>
  <c r="R441" i="15"/>
  <c r="N441" i="15"/>
  <c r="K441" i="15"/>
  <c r="J441" i="15"/>
  <c r="I441" i="15"/>
  <c r="W441" i="15"/>
  <c r="V441" i="15"/>
  <c r="U441" i="15"/>
  <c r="Q441" i="15"/>
  <c r="P441" i="15"/>
  <c r="O441" i="15"/>
  <c r="M441" i="15"/>
  <c r="P732" i="15"/>
  <c r="P984" i="15" s="1"/>
  <c r="O732" i="15"/>
  <c r="O984" i="15" s="1"/>
  <c r="V732" i="15"/>
  <c r="V984" i="15" s="1"/>
  <c r="Q732" i="15"/>
  <c r="Q984" i="15" s="1"/>
  <c r="K732" i="15"/>
  <c r="K984" i="15" s="1"/>
  <c r="J732" i="15"/>
  <c r="J984" i="15" s="1"/>
  <c r="X732" i="15"/>
  <c r="X984" i="15" s="1"/>
  <c r="I732" i="15"/>
  <c r="I984" i="15" s="1"/>
  <c r="S732" i="15"/>
  <c r="S984" i="15" s="1"/>
  <c r="T732" i="15"/>
  <c r="T984" i="15" s="1"/>
  <c r="R732" i="15"/>
  <c r="R984" i="15" s="1"/>
  <c r="N732" i="15"/>
  <c r="N984" i="15" s="1"/>
  <c r="M732" i="15"/>
  <c r="M984" i="15" s="1"/>
  <c r="L732" i="15"/>
  <c r="L984" i="15" s="1"/>
  <c r="E732" i="15"/>
  <c r="E984" i="15" s="1"/>
  <c r="W732" i="15"/>
  <c r="W984" i="15" s="1"/>
  <c r="U732" i="15"/>
  <c r="U984" i="15" s="1"/>
  <c r="P457" i="15"/>
  <c r="N457" i="15"/>
  <c r="X457" i="15"/>
  <c r="L457" i="15"/>
  <c r="W457" i="15"/>
  <c r="K457" i="15"/>
  <c r="V457" i="15"/>
  <c r="J457" i="15"/>
  <c r="T457" i="15"/>
  <c r="E457" i="15"/>
  <c r="R457" i="15"/>
  <c r="Q457" i="15"/>
  <c r="O457" i="15"/>
  <c r="M457" i="15"/>
  <c r="I457" i="15"/>
  <c r="U457" i="15"/>
  <c r="S457" i="15"/>
  <c r="X748" i="15"/>
  <c r="X1000" i="15" s="1"/>
  <c r="L748" i="15"/>
  <c r="L1000" i="15" s="1"/>
  <c r="T748" i="15"/>
  <c r="T1000" i="15" s="1"/>
  <c r="E748" i="15"/>
  <c r="E1000" i="15" s="1"/>
  <c r="S748" i="15"/>
  <c r="S1000" i="15" s="1"/>
  <c r="N748" i="15"/>
  <c r="N1000" i="15" s="1"/>
  <c r="V748" i="15"/>
  <c r="V1000" i="15" s="1"/>
  <c r="R748" i="15"/>
  <c r="R1000" i="15" s="1"/>
  <c r="P748" i="15"/>
  <c r="P1000" i="15" s="1"/>
  <c r="O748" i="15"/>
  <c r="O1000" i="15" s="1"/>
  <c r="M748" i="15"/>
  <c r="M1000" i="15" s="1"/>
  <c r="J748" i="15"/>
  <c r="J1000" i="15" s="1"/>
  <c r="W748" i="15"/>
  <c r="W1000" i="15" s="1"/>
  <c r="U748" i="15"/>
  <c r="U1000" i="15" s="1"/>
  <c r="Q748" i="15"/>
  <c r="Q1000" i="15" s="1"/>
  <c r="K748" i="15"/>
  <c r="K1000" i="15" s="1"/>
  <c r="I748" i="15"/>
  <c r="I1000" i="15" s="1"/>
  <c r="T473" i="15"/>
  <c r="E473" i="15"/>
  <c r="R473" i="15"/>
  <c r="P473" i="15"/>
  <c r="O473" i="15"/>
  <c r="N473" i="15"/>
  <c r="X473" i="15"/>
  <c r="L473" i="15"/>
  <c r="V473" i="15"/>
  <c r="J473" i="15"/>
  <c r="W473" i="15"/>
  <c r="U473" i="15"/>
  <c r="S473" i="15"/>
  <c r="Q473" i="15"/>
  <c r="M473" i="15"/>
  <c r="K473" i="15"/>
  <c r="I473" i="15"/>
  <c r="P764" i="15"/>
  <c r="P1016" i="15" s="1"/>
  <c r="X764" i="15"/>
  <c r="X1016" i="15" s="1"/>
  <c r="W764" i="15"/>
  <c r="W1016" i="15" s="1"/>
  <c r="K764" i="15"/>
  <c r="K1016" i="15" s="1"/>
  <c r="V764" i="15"/>
  <c r="V1016" i="15" s="1"/>
  <c r="J764" i="15"/>
  <c r="J1016" i="15" s="1"/>
  <c r="R764" i="15"/>
  <c r="R1016" i="15" s="1"/>
  <c r="Q764" i="15"/>
  <c r="Q1016" i="15" s="1"/>
  <c r="N764" i="15"/>
  <c r="N1016" i="15" s="1"/>
  <c r="I764" i="15"/>
  <c r="I1016" i="15" s="1"/>
  <c r="E764" i="15"/>
  <c r="E1016" i="15" s="1"/>
  <c r="U764" i="15"/>
  <c r="U1016" i="15" s="1"/>
  <c r="T764" i="15"/>
  <c r="T1016" i="15" s="1"/>
  <c r="S764" i="15"/>
  <c r="S1016" i="15" s="1"/>
  <c r="O764" i="15"/>
  <c r="O1016" i="15" s="1"/>
  <c r="X489" i="15"/>
  <c r="L489" i="15"/>
  <c r="V489" i="15"/>
  <c r="J489" i="15"/>
  <c r="T489" i="15"/>
  <c r="E489" i="15"/>
  <c r="S489" i="15"/>
  <c r="R489" i="15"/>
  <c r="P489" i="15"/>
  <c r="N489" i="15"/>
  <c r="U489" i="15"/>
  <c r="Q489" i="15"/>
  <c r="O489" i="15"/>
  <c r="M489" i="15"/>
  <c r="K489" i="15"/>
  <c r="I489" i="15"/>
  <c r="W489" i="15"/>
  <c r="I258" i="15"/>
  <c r="O297" i="15"/>
  <c r="Q393" i="15"/>
  <c r="J47" i="10"/>
  <c r="I47" i="10"/>
  <c r="D48" i="10"/>
  <c r="H50" i="10"/>
  <c r="J52" i="10"/>
  <c r="T535" i="15"/>
  <c r="T787" i="15" s="1"/>
  <c r="E535" i="15"/>
  <c r="E787" i="15" s="1"/>
  <c r="S535" i="15"/>
  <c r="S787" i="15" s="1"/>
  <c r="R535" i="15"/>
  <c r="R787" i="15" s="1"/>
  <c r="P535" i="15"/>
  <c r="P787" i="15" s="1"/>
  <c r="O535" i="15"/>
  <c r="O787" i="15" s="1"/>
  <c r="K535" i="15"/>
  <c r="K787" i="15" s="1"/>
  <c r="J535" i="15"/>
  <c r="J787" i="15" s="1"/>
  <c r="I535" i="15"/>
  <c r="I787" i="15" s="1"/>
  <c r="X535" i="15"/>
  <c r="X787" i="15" s="1"/>
  <c r="W535" i="15"/>
  <c r="W787" i="15" s="1"/>
  <c r="V535" i="15"/>
  <c r="V787" i="15" s="1"/>
  <c r="U535" i="15"/>
  <c r="U787" i="15" s="1"/>
  <c r="Q535" i="15"/>
  <c r="Q787" i="15" s="1"/>
  <c r="V260" i="15"/>
  <c r="J260" i="15"/>
  <c r="U260" i="15"/>
  <c r="I260" i="15"/>
  <c r="T260" i="15"/>
  <c r="T666" i="15" s="1"/>
  <c r="T918" i="15" s="1"/>
  <c r="E260" i="15"/>
  <c r="S260" i="15"/>
  <c r="S617" i="15" s="1"/>
  <c r="S869" i="15" s="1"/>
  <c r="R260" i="15"/>
  <c r="Q260" i="15"/>
  <c r="P260" i="15"/>
  <c r="O260" i="15"/>
  <c r="N260" i="15"/>
  <c r="M260" i="15"/>
  <c r="M535" i="15" s="1"/>
  <c r="M787" i="15" s="1"/>
  <c r="X260" i="15"/>
  <c r="L260" i="15"/>
  <c r="X551" i="15"/>
  <c r="X803" i="15" s="1"/>
  <c r="L551" i="15"/>
  <c r="L803" i="15" s="1"/>
  <c r="W551" i="15"/>
  <c r="W803" i="15" s="1"/>
  <c r="K551" i="15"/>
  <c r="K803" i="15" s="1"/>
  <c r="V551" i="15"/>
  <c r="V803" i="15" s="1"/>
  <c r="J551" i="15"/>
  <c r="J803" i="15" s="1"/>
  <c r="R551" i="15"/>
  <c r="R803" i="15" s="1"/>
  <c r="O551" i="15"/>
  <c r="O803" i="15" s="1"/>
  <c r="E551" i="15"/>
  <c r="E803" i="15" s="1"/>
  <c r="U551" i="15"/>
  <c r="U803" i="15" s="1"/>
  <c r="S551" i="15"/>
  <c r="S803" i="15" s="1"/>
  <c r="Q551" i="15"/>
  <c r="Q803" i="15" s="1"/>
  <c r="I551" i="15"/>
  <c r="I803" i="15" s="1"/>
  <c r="U276" i="15"/>
  <c r="I276" i="15"/>
  <c r="O276" i="15"/>
  <c r="K276" i="15"/>
  <c r="X276" i="15"/>
  <c r="J276" i="15"/>
  <c r="W276" i="15"/>
  <c r="E276" i="15"/>
  <c r="V276" i="15"/>
  <c r="T276" i="15"/>
  <c r="T622" i="15" s="1"/>
  <c r="T874" i="15" s="1"/>
  <c r="P551" i="15"/>
  <c r="P803" i="15" s="1"/>
  <c r="S276" i="15"/>
  <c r="R276" i="15"/>
  <c r="Q276" i="15"/>
  <c r="P276" i="15"/>
  <c r="N276" i="15"/>
  <c r="N551" i="15" s="1"/>
  <c r="N803" i="15" s="1"/>
  <c r="M276" i="15"/>
  <c r="M697" i="15" s="1"/>
  <c r="M949" i="15" s="1"/>
  <c r="U567" i="15"/>
  <c r="U819" i="15" s="1"/>
  <c r="I567" i="15"/>
  <c r="I819" i="15" s="1"/>
  <c r="E567" i="15"/>
  <c r="E819" i="15" s="1"/>
  <c r="O567" i="15"/>
  <c r="O819" i="15" s="1"/>
  <c r="K567" i="15"/>
  <c r="K819" i="15" s="1"/>
  <c r="J567" i="15"/>
  <c r="J819" i="15" s="1"/>
  <c r="X567" i="15"/>
  <c r="X819" i="15" s="1"/>
  <c r="R567" i="15"/>
  <c r="R819" i="15" s="1"/>
  <c r="M567" i="15"/>
  <c r="M819" i="15" s="1"/>
  <c r="L567" i="15"/>
  <c r="L819" i="15" s="1"/>
  <c r="W567" i="15"/>
  <c r="W819" i="15" s="1"/>
  <c r="V567" i="15"/>
  <c r="V819" i="15" s="1"/>
  <c r="Q567" i="15"/>
  <c r="Q819" i="15" s="1"/>
  <c r="M292" i="15"/>
  <c r="S292" i="15"/>
  <c r="L292" i="15"/>
  <c r="K292" i="15"/>
  <c r="X292" i="15"/>
  <c r="J292" i="15"/>
  <c r="P567" i="15"/>
  <c r="P819" i="15" s="1"/>
  <c r="W292" i="15"/>
  <c r="I292" i="15"/>
  <c r="V292" i="15"/>
  <c r="E292" i="15"/>
  <c r="U292" i="15"/>
  <c r="T292" i="15"/>
  <c r="R292" i="15"/>
  <c r="Q292" i="15"/>
  <c r="P292" i="15"/>
  <c r="O292" i="15"/>
  <c r="M583" i="15"/>
  <c r="M835" i="15" s="1"/>
  <c r="X583" i="15"/>
  <c r="X835" i="15" s="1"/>
  <c r="L583" i="15"/>
  <c r="L835" i="15" s="1"/>
  <c r="S583" i="15"/>
  <c r="S835" i="15" s="1"/>
  <c r="N583" i="15"/>
  <c r="N835" i="15" s="1"/>
  <c r="J583" i="15"/>
  <c r="J835" i="15" s="1"/>
  <c r="I583" i="15"/>
  <c r="I835" i="15" s="1"/>
  <c r="W583" i="15"/>
  <c r="W835" i="15" s="1"/>
  <c r="E583" i="15"/>
  <c r="E835" i="15" s="1"/>
  <c r="U583" i="15"/>
  <c r="U835" i="15" s="1"/>
  <c r="R583" i="15"/>
  <c r="R835" i="15" s="1"/>
  <c r="V583" i="15"/>
  <c r="V835" i="15" s="1"/>
  <c r="T583" i="15"/>
  <c r="T835" i="15" s="1"/>
  <c r="Q583" i="15"/>
  <c r="Q835" i="15" s="1"/>
  <c r="O583" i="15"/>
  <c r="O835" i="15" s="1"/>
  <c r="K583" i="15"/>
  <c r="K835" i="15" s="1"/>
  <c r="Q308" i="15"/>
  <c r="P583" i="15"/>
  <c r="P835" i="15" s="1"/>
  <c r="N308" i="15"/>
  <c r="W308" i="15"/>
  <c r="K308" i="15"/>
  <c r="X308" i="15"/>
  <c r="E308" i="15"/>
  <c r="V308" i="15"/>
  <c r="U308" i="15"/>
  <c r="T308" i="15"/>
  <c r="S308" i="15"/>
  <c r="R308" i="15"/>
  <c r="P308" i="15"/>
  <c r="O308" i="15"/>
  <c r="M308" i="15"/>
  <c r="L308" i="15"/>
  <c r="J308" i="15"/>
  <c r="U599" i="15"/>
  <c r="U851" i="15" s="1"/>
  <c r="I599" i="15"/>
  <c r="I851" i="15" s="1"/>
  <c r="Q599" i="15"/>
  <c r="Q851" i="15" s="1"/>
  <c r="P599" i="15"/>
  <c r="P851" i="15" s="1"/>
  <c r="O599" i="15"/>
  <c r="O851" i="15" s="1"/>
  <c r="W599" i="15"/>
  <c r="W851" i="15" s="1"/>
  <c r="K599" i="15"/>
  <c r="K851" i="15" s="1"/>
  <c r="J599" i="15"/>
  <c r="J851" i="15" s="1"/>
  <c r="X599" i="15"/>
  <c r="X851" i="15" s="1"/>
  <c r="T599" i="15"/>
  <c r="T851" i="15" s="1"/>
  <c r="R599" i="15"/>
  <c r="R851" i="15" s="1"/>
  <c r="V599" i="15"/>
  <c r="V851" i="15" s="1"/>
  <c r="S599" i="15"/>
  <c r="S851" i="15" s="1"/>
  <c r="N599" i="15"/>
  <c r="N851" i="15" s="1"/>
  <c r="M599" i="15"/>
  <c r="M851" i="15" s="1"/>
  <c r="L599" i="15"/>
  <c r="L851" i="15" s="1"/>
  <c r="E599" i="15"/>
  <c r="E851" i="15" s="1"/>
  <c r="U324" i="15"/>
  <c r="I324" i="15"/>
  <c r="R324" i="15"/>
  <c r="O324" i="15"/>
  <c r="X324" i="15"/>
  <c r="E324" i="15"/>
  <c r="W324" i="15"/>
  <c r="V324" i="15"/>
  <c r="T324" i="15"/>
  <c r="S324" i="15"/>
  <c r="Q324" i="15"/>
  <c r="P324" i="15"/>
  <c r="N324" i="15"/>
  <c r="M324" i="15"/>
  <c r="L324" i="15"/>
  <c r="K324" i="15"/>
  <c r="M615" i="15"/>
  <c r="M867" i="15" s="1"/>
  <c r="U615" i="15"/>
  <c r="U867" i="15" s="1"/>
  <c r="I615" i="15"/>
  <c r="I867" i="15" s="1"/>
  <c r="T615" i="15"/>
  <c r="T867" i="15" s="1"/>
  <c r="E615" i="15"/>
  <c r="E867" i="15" s="1"/>
  <c r="S615" i="15"/>
  <c r="S867" i="15" s="1"/>
  <c r="O615" i="15"/>
  <c r="O867" i="15" s="1"/>
  <c r="X615" i="15"/>
  <c r="X867" i="15" s="1"/>
  <c r="W615" i="15"/>
  <c r="W867" i="15" s="1"/>
  <c r="V615" i="15"/>
  <c r="V867" i="15" s="1"/>
  <c r="R615" i="15"/>
  <c r="R867" i="15" s="1"/>
  <c r="Q615" i="15"/>
  <c r="Q867" i="15" s="1"/>
  <c r="P615" i="15"/>
  <c r="P867" i="15" s="1"/>
  <c r="N615" i="15"/>
  <c r="N867" i="15" s="1"/>
  <c r="L615" i="15"/>
  <c r="L867" i="15" s="1"/>
  <c r="K615" i="15"/>
  <c r="K867" i="15" s="1"/>
  <c r="U340" i="15"/>
  <c r="J615" i="15"/>
  <c r="J867" i="15" s="1"/>
  <c r="O340" i="15"/>
  <c r="M340" i="15"/>
  <c r="X340" i="15"/>
  <c r="J340" i="15"/>
  <c r="V340" i="15"/>
  <c r="E340" i="15"/>
  <c r="T340" i="15"/>
  <c r="W340" i="15"/>
  <c r="S340" i="15"/>
  <c r="R340" i="15"/>
  <c r="Q340" i="15"/>
  <c r="P340" i="15"/>
  <c r="N340" i="15"/>
  <c r="L340" i="15"/>
  <c r="K340" i="15"/>
  <c r="I340" i="15"/>
  <c r="Q631" i="15"/>
  <c r="Q883" i="15" s="1"/>
  <c r="M631" i="15"/>
  <c r="M883" i="15" s="1"/>
  <c r="X631" i="15"/>
  <c r="X883" i="15" s="1"/>
  <c r="L631" i="15"/>
  <c r="L883" i="15" s="1"/>
  <c r="W631" i="15"/>
  <c r="W883" i="15" s="1"/>
  <c r="K631" i="15"/>
  <c r="K883" i="15" s="1"/>
  <c r="S631" i="15"/>
  <c r="S883" i="15" s="1"/>
  <c r="V631" i="15"/>
  <c r="V883" i="15" s="1"/>
  <c r="U631" i="15"/>
  <c r="U883" i="15" s="1"/>
  <c r="T631" i="15"/>
  <c r="T883" i="15" s="1"/>
  <c r="R631" i="15"/>
  <c r="R883" i="15" s="1"/>
  <c r="P631" i="15"/>
  <c r="P883" i="15" s="1"/>
  <c r="O631" i="15"/>
  <c r="O883" i="15" s="1"/>
  <c r="N631" i="15"/>
  <c r="N883" i="15" s="1"/>
  <c r="J631" i="15"/>
  <c r="J883" i="15" s="1"/>
  <c r="I631" i="15"/>
  <c r="I883" i="15" s="1"/>
  <c r="E631" i="15"/>
  <c r="E883" i="15" s="1"/>
  <c r="M356" i="15"/>
  <c r="S356" i="15"/>
  <c r="O356" i="15"/>
  <c r="K356" i="15"/>
  <c r="X356" i="15"/>
  <c r="J356" i="15"/>
  <c r="W356" i="15"/>
  <c r="I356" i="15"/>
  <c r="V356" i="15"/>
  <c r="E356" i="15"/>
  <c r="U356" i="15"/>
  <c r="T356" i="15"/>
  <c r="R356" i="15"/>
  <c r="Q356" i="15"/>
  <c r="P356" i="15"/>
  <c r="N356" i="15"/>
  <c r="L356" i="15"/>
  <c r="U647" i="15"/>
  <c r="U899" i="15" s="1"/>
  <c r="I647" i="15"/>
  <c r="I899" i="15" s="1"/>
  <c r="Q647" i="15"/>
  <c r="Q899" i="15" s="1"/>
  <c r="P647" i="15"/>
  <c r="P899" i="15" s="1"/>
  <c r="O647" i="15"/>
  <c r="O899" i="15" s="1"/>
  <c r="W647" i="15"/>
  <c r="W899" i="15" s="1"/>
  <c r="K647" i="15"/>
  <c r="K899" i="15" s="1"/>
  <c r="S647" i="15"/>
  <c r="S899" i="15" s="1"/>
  <c r="R647" i="15"/>
  <c r="R899" i="15" s="1"/>
  <c r="N647" i="15"/>
  <c r="N899" i="15" s="1"/>
  <c r="M647" i="15"/>
  <c r="M899" i="15" s="1"/>
  <c r="L647" i="15"/>
  <c r="L899" i="15" s="1"/>
  <c r="J647" i="15"/>
  <c r="J899" i="15" s="1"/>
  <c r="E647" i="15"/>
  <c r="E899" i="15" s="1"/>
  <c r="X647" i="15"/>
  <c r="X899" i="15" s="1"/>
  <c r="V647" i="15"/>
  <c r="V899" i="15" s="1"/>
  <c r="Q372" i="15"/>
  <c r="T647" i="15"/>
  <c r="T899" i="15" s="1"/>
  <c r="W372" i="15"/>
  <c r="K372" i="15"/>
  <c r="S372" i="15"/>
  <c r="P372" i="15"/>
  <c r="O372" i="15"/>
  <c r="M372" i="15"/>
  <c r="L372" i="15"/>
  <c r="J372" i="15"/>
  <c r="X372" i="15"/>
  <c r="I372" i="15"/>
  <c r="V372" i="15"/>
  <c r="E372" i="15"/>
  <c r="U372" i="15"/>
  <c r="T372" i="15"/>
  <c r="R372" i="15"/>
  <c r="T663" i="15"/>
  <c r="T915" i="15" s="1"/>
  <c r="E663" i="15"/>
  <c r="E915" i="15" s="1"/>
  <c r="S663" i="15"/>
  <c r="S915" i="15" s="1"/>
  <c r="N663" i="15"/>
  <c r="N915" i="15" s="1"/>
  <c r="O663" i="15"/>
  <c r="O915" i="15" s="1"/>
  <c r="L663" i="15"/>
  <c r="L915" i="15" s="1"/>
  <c r="J663" i="15"/>
  <c r="J915" i="15" s="1"/>
  <c r="X663" i="15"/>
  <c r="X915" i="15" s="1"/>
  <c r="I663" i="15"/>
  <c r="I915" i="15" s="1"/>
  <c r="W663" i="15"/>
  <c r="W915" i="15" s="1"/>
  <c r="U663" i="15"/>
  <c r="U915" i="15" s="1"/>
  <c r="Q663" i="15"/>
  <c r="Q915" i="15" s="1"/>
  <c r="V663" i="15"/>
  <c r="V915" i="15" s="1"/>
  <c r="R663" i="15"/>
  <c r="R915" i="15" s="1"/>
  <c r="P663" i="15"/>
  <c r="P915" i="15" s="1"/>
  <c r="M663" i="15"/>
  <c r="M915" i="15" s="1"/>
  <c r="K663" i="15"/>
  <c r="K915" i="15" s="1"/>
  <c r="M388" i="15"/>
  <c r="U388" i="15"/>
  <c r="I388" i="15"/>
  <c r="T388" i="15"/>
  <c r="E388" i="15"/>
  <c r="S388" i="15"/>
  <c r="O388" i="15"/>
  <c r="X388" i="15"/>
  <c r="W388" i="15"/>
  <c r="R388" i="15"/>
  <c r="Q388" i="15"/>
  <c r="P388" i="15"/>
  <c r="P726" i="15" s="1"/>
  <c r="P978" i="15" s="1"/>
  <c r="N388" i="15"/>
  <c r="L388" i="15"/>
  <c r="V388" i="15"/>
  <c r="K388" i="15"/>
  <c r="J388" i="15"/>
  <c r="P679" i="15"/>
  <c r="P931" i="15" s="1"/>
  <c r="X679" i="15"/>
  <c r="X931" i="15" s="1"/>
  <c r="L679" i="15"/>
  <c r="L931" i="15" s="1"/>
  <c r="W679" i="15"/>
  <c r="W931" i="15" s="1"/>
  <c r="K679" i="15"/>
  <c r="K931" i="15" s="1"/>
  <c r="R679" i="15"/>
  <c r="R931" i="15" s="1"/>
  <c r="O679" i="15"/>
  <c r="O931" i="15" s="1"/>
  <c r="N679" i="15"/>
  <c r="N931" i="15" s="1"/>
  <c r="M679" i="15"/>
  <c r="M931" i="15" s="1"/>
  <c r="J679" i="15"/>
  <c r="J931" i="15" s="1"/>
  <c r="I679" i="15"/>
  <c r="I931" i="15" s="1"/>
  <c r="E679" i="15"/>
  <c r="E931" i="15" s="1"/>
  <c r="V679" i="15"/>
  <c r="V931" i="15" s="1"/>
  <c r="U679" i="15"/>
  <c r="U931" i="15" s="1"/>
  <c r="T679" i="15"/>
  <c r="T931" i="15" s="1"/>
  <c r="S679" i="15"/>
  <c r="S931" i="15" s="1"/>
  <c r="Q679" i="15"/>
  <c r="Q931" i="15" s="1"/>
  <c r="Q404" i="15"/>
  <c r="M404" i="15"/>
  <c r="X404" i="15"/>
  <c r="L404" i="15"/>
  <c r="W404" i="15"/>
  <c r="K404" i="15"/>
  <c r="S404" i="15"/>
  <c r="V404" i="15"/>
  <c r="T404" i="15"/>
  <c r="R404" i="15"/>
  <c r="O404" i="15"/>
  <c r="N404" i="15"/>
  <c r="J404" i="15"/>
  <c r="I404" i="15"/>
  <c r="E404" i="15"/>
  <c r="U404" i="15"/>
  <c r="T695" i="15"/>
  <c r="T947" i="15" s="1"/>
  <c r="E695" i="15"/>
  <c r="E947" i="15" s="1"/>
  <c r="P695" i="15"/>
  <c r="P947" i="15" s="1"/>
  <c r="O695" i="15"/>
  <c r="O947" i="15" s="1"/>
  <c r="N695" i="15"/>
  <c r="N947" i="15" s="1"/>
  <c r="V695" i="15"/>
  <c r="V947" i="15" s="1"/>
  <c r="J695" i="15"/>
  <c r="J947" i="15" s="1"/>
  <c r="I695" i="15"/>
  <c r="I947" i="15" s="1"/>
  <c r="X695" i="15"/>
  <c r="X947" i="15" s="1"/>
  <c r="W695" i="15"/>
  <c r="W947" i="15" s="1"/>
  <c r="U695" i="15"/>
  <c r="U947" i="15" s="1"/>
  <c r="S695" i="15"/>
  <c r="S947" i="15" s="1"/>
  <c r="R695" i="15"/>
  <c r="R947" i="15" s="1"/>
  <c r="Q695" i="15"/>
  <c r="Q947" i="15" s="1"/>
  <c r="M695" i="15"/>
  <c r="M947" i="15" s="1"/>
  <c r="L695" i="15"/>
  <c r="L947" i="15" s="1"/>
  <c r="K695" i="15"/>
  <c r="K947" i="15" s="1"/>
  <c r="U420" i="15"/>
  <c r="I420" i="15"/>
  <c r="Q420" i="15"/>
  <c r="P420" i="15"/>
  <c r="O420" i="15"/>
  <c r="W420" i="15"/>
  <c r="K420" i="15"/>
  <c r="S420" i="15"/>
  <c r="R420" i="15"/>
  <c r="N420" i="15"/>
  <c r="M420" i="15"/>
  <c r="L420" i="15"/>
  <c r="J420" i="15"/>
  <c r="E420" i="15"/>
  <c r="X420" i="15"/>
  <c r="V420" i="15"/>
  <c r="T420" i="15"/>
  <c r="X711" i="15"/>
  <c r="X963" i="15" s="1"/>
  <c r="L711" i="15"/>
  <c r="L963" i="15" s="1"/>
  <c r="T711" i="15"/>
  <c r="T963" i="15" s="1"/>
  <c r="E711" i="15"/>
  <c r="E963" i="15" s="1"/>
  <c r="S711" i="15"/>
  <c r="S963" i="15" s="1"/>
  <c r="R711" i="15"/>
  <c r="R963" i="15" s="1"/>
  <c r="N711" i="15"/>
  <c r="N963" i="15" s="1"/>
  <c r="W711" i="15"/>
  <c r="W963" i="15" s="1"/>
  <c r="V711" i="15"/>
  <c r="V963" i="15" s="1"/>
  <c r="U711" i="15"/>
  <c r="U963" i="15" s="1"/>
  <c r="Q711" i="15"/>
  <c r="Q963" i="15" s="1"/>
  <c r="P711" i="15"/>
  <c r="P963" i="15" s="1"/>
  <c r="O711" i="15"/>
  <c r="O963" i="15" s="1"/>
  <c r="M711" i="15"/>
  <c r="M963" i="15" s="1"/>
  <c r="K711" i="15"/>
  <c r="K963" i="15" s="1"/>
  <c r="J711" i="15"/>
  <c r="J963" i="15" s="1"/>
  <c r="I711" i="15"/>
  <c r="I963" i="15" s="1"/>
  <c r="M436" i="15"/>
  <c r="U436" i="15"/>
  <c r="I436" i="15"/>
  <c r="T436" i="15"/>
  <c r="E436" i="15"/>
  <c r="S436" i="15"/>
  <c r="O436" i="15"/>
  <c r="N436" i="15"/>
  <c r="L436" i="15"/>
  <c r="K436" i="15"/>
  <c r="J436" i="15"/>
  <c r="X436" i="15"/>
  <c r="W436" i="15"/>
  <c r="V436" i="15"/>
  <c r="R436" i="15"/>
  <c r="P436" i="15"/>
  <c r="P727" i="15"/>
  <c r="P979" i="15" s="1"/>
  <c r="X727" i="15"/>
  <c r="X979" i="15" s="1"/>
  <c r="L727" i="15"/>
  <c r="L979" i="15" s="1"/>
  <c r="W727" i="15"/>
  <c r="W979" i="15" s="1"/>
  <c r="K727" i="15"/>
  <c r="K979" i="15" s="1"/>
  <c r="V727" i="15"/>
  <c r="V979" i="15" s="1"/>
  <c r="J727" i="15"/>
  <c r="J979" i="15" s="1"/>
  <c r="R727" i="15"/>
  <c r="R979" i="15" s="1"/>
  <c r="T727" i="15"/>
  <c r="T979" i="15" s="1"/>
  <c r="S727" i="15"/>
  <c r="S979" i="15" s="1"/>
  <c r="Q727" i="15"/>
  <c r="Q979" i="15" s="1"/>
  <c r="O727" i="15"/>
  <c r="O979" i="15" s="1"/>
  <c r="N727" i="15"/>
  <c r="N979" i="15" s="1"/>
  <c r="M727" i="15"/>
  <c r="M979" i="15" s="1"/>
  <c r="I727" i="15"/>
  <c r="I979" i="15" s="1"/>
  <c r="E727" i="15"/>
  <c r="E979" i="15" s="1"/>
  <c r="Q452" i="15"/>
  <c r="U727" i="15"/>
  <c r="U979" i="15" s="1"/>
  <c r="O452" i="15"/>
  <c r="M452" i="15"/>
  <c r="X452" i="15"/>
  <c r="L452" i="15"/>
  <c r="W452" i="15"/>
  <c r="K452" i="15"/>
  <c r="U452" i="15"/>
  <c r="I452" i="15"/>
  <c r="S452" i="15"/>
  <c r="P452" i="15"/>
  <c r="N452" i="15"/>
  <c r="J452" i="15"/>
  <c r="E452" i="15"/>
  <c r="V452" i="15"/>
  <c r="T452" i="15"/>
  <c r="R452" i="15"/>
  <c r="U743" i="15"/>
  <c r="U995" i="15" s="1"/>
  <c r="I743" i="15"/>
  <c r="I995" i="15" s="1"/>
  <c r="E743" i="15"/>
  <c r="E995" i="15" s="1"/>
  <c r="V743" i="15"/>
  <c r="V995" i="15" s="1"/>
  <c r="P743" i="15"/>
  <c r="P995" i="15" s="1"/>
  <c r="N743" i="15"/>
  <c r="N995" i="15" s="1"/>
  <c r="M743" i="15"/>
  <c r="M995" i="15" s="1"/>
  <c r="X743" i="15"/>
  <c r="X995" i="15" s="1"/>
  <c r="W743" i="15"/>
  <c r="W995" i="15" s="1"/>
  <c r="R743" i="15"/>
  <c r="R995" i="15" s="1"/>
  <c r="Q743" i="15"/>
  <c r="Q995" i="15" s="1"/>
  <c r="L743" i="15"/>
  <c r="L995" i="15" s="1"/>
  <c r="K743" i="15"/>
  <c r="K995" i="15" s="1"/>
  <c r="J743" i="15"/>
  <c r="J995" i="15" s="1"/>
  <c r="U468" i="15"/>
  <c r="I468" i="15"/>
  <c r="S468" i="15"/>
  <c r="Q468" i="15"/>
  <c r="P468" i="15"/>
  <c r="O468" i="15"/>
  <c r="M468" i="15"/>
  <c r="W468" i="15"/>
  <c r="K468" i="15"/>
  <c r="X468" i="15"/>
  <c r="V468" i="15"/>
  <c r="T468" i="15"/>
  <c r="R468" i="15"/>
  <c r="N468" i="15"/>
  <c r="L468" i="15"/>
  <c r="J468" i="15"/>
  <c r="E468" i="15"/>
  <c r="Q759" i="15"/>
  <c r="Q1011" i="15" s="1"/>
  <c r="M759" i="15"/>
  <c r="M1011" i="15" s="1"/>
  <c r="X759" i="15"/>
  <c r="X1011" i="15" s="1"/>
  <c r="L759" i="15"/>
  <c r="L1011" i="15" s="1"/>
  <c r="W759" i="15"/>
  <c r="W1011" i="15" s="1"/>
  <c r="K759" i="15"/>
  <c r="K1011" i="15" s="1"/>
  <c r="S759" i="15"/>
  <c r="S1011" i="15" s="1"/>
  <c r="T759" i="15"/>
  <c r="T1011" i="15" s="1"/>
  <c r="P759" i="15"/>
  <c r="P1011" i="15" s="1"/>
  <c r="O759" i="15"/>
  <c r="O1011" i="15" s="1"/>
  <c r="N759" i="15"/>
  <c r="N1011" i="15" s="1"/>
  <c r="J759" i="15"/>
  <c r="J1011" i="15" s="1"/>
  <c r="I759" i="15"/>
  <c r="I1011" i="15" s="1"/>
  <c r="V759" i="15"/>
  <c r="V1011" i="15" s="1"/>
  <c r="U759" i="15"/>
  <c r="U1011" i="15" s="1"/>
  <c r="R759" i="15"/>
  <c r="R1011" i="15" s="1"/>
  <c r="E759" i="15"/>
  <c r="E1011" i="15" s="1"/>
  <c r="M484" i="15"/>
  <c r="W484" i="15"/>
  <c r="K484" i="15"/>
  <c r="U484" i="15"/>
  <c r="I484" i="15"/>
  <c r="T484" i="15"/>
  <c r="E484" i="15"/>
  <c r="S484" i="15"/>
  <c r="Q484" i="15"/>
  <c r="O484" i="15"/>
  <c r="R484" i="15"/>
  <c r="P484" i="15"/>
  <c r="N484" i="15"/>
  <c r="L484" i="15"/>
  <c r="J484" i="15"/>
  <c r="V484" i="15"/>
  <c r="U775" i="15"/>
  <c r="U1027" i="15" s="1"/>
  <c r="I775" i="15"/>
  <c r="I1027" i="15" s="1"/>
  <c r="Q775" i="15"/>
  <c r="Q1027" i="15" s="1"/>
  <c r="P775" i="15"/>
  <c r="P1027" i="15" s="1"/>
  <c r="O775" i="15"/>
  <c r="O1027" i="15" s="1"/>
  <c r="W775" i="15"/>
  <c r="W1027" i="15" s="1"/>
  <c r="K775" i="15"/>
  <c r="K1027" i="15" s="1"/>
  <c r="N775" i="15"/>
  <c r="N1027" i="15" s="1"/>
  <c r="M775" i="15"/>
  <c r="M1027" i="15" s="1"/>
  <c r="L775" i="15"/>
  <c r="L1027" i="15" s="1"/>
  <c r="J775" i="15"/>
  <c r="J1027" i="15" s="1"/>
  <c r="E775" i="15"/>
  <c r="E1027" i="15" s="1"/>
  <c r="X775" i="15"/>
  <c r="X1027" i="15" s="1"/>
  <c r="V775" i="15"/>
  <c r="V1027" i="15" s="1"/>
  <c r="T775" i="15"/>
  <c r="T1027" i="15" s="1"/>
  <c r="S775" i="15"/>
  <c r="S1027" i="15" s="1"/>
  <c r="R775" i="15"/>
  <c r="R1027" i="15" s="1"/>
  <c r="Q500" i="15"/>
  <c r="O500" i="15"/>
  <c r="M500" i="15"/>
  <c r="X500" i="15"/>
  <c r="L500" i="15"/>
  <c r="W500" i="15"/>
  <c r="K500" i="15"/>
  <c r="U500" i="15"/>
  <c r="I500" i="15"/>
  <c r="T500" i="15"/>
  <c r="E500" i="15"/>
  <c r="S500" i="15"/>
  <c r="V500" i="15"/>
  <c r="R500" i="15"/>
  <c r="P500" i="15"/>
  <c r="N500" i="15"/>
  <c r="J500" i="15"/>
  <c r="U258" i="15"/>
  <c r="P332" i="15"/>
  <c r="R365" i="15"/>
  <c r="M397" i="15"/>
  <c r="X484" i="15"/>
  <c r="E48" i="10"/>
  <c r="I50" i="10"/>
  <c r="K52" i="10"/>
  <c r="K55" i="10"/>
  <c r="D57" i="10"/>
  <c r="L57" i="10"/>
  <c r="K57" i="10"/>
  <c r="F57" i="10"/>
  <c r="N541" i="15"/>
  <c r="N793" i="15" s="1"/>
  <c r="M541" i="15"/>
  <c r="M793" i="15" s="1"/>
  <c r="X541" i="15"/>
  <c r="X793" i="15" s="1"/>
  <c r="L541" i="15"/>
  <c r="L793" i="15" s="1"/>
  <c r="T541" i="15"/>
  <c r="T793" i="15" s="1"/>
  <c r="E541" i="15"/>
  <c r="E793" i="15" s="1"/>
  <c r="V541" i="15"/>
  <c r="V793" i="15" s="1"/>
  <c r="U541" i="15"/>
  <c r="U793" i="15" s="1"/>
  <c r="S541" i="15"/>
  <c r="S793" i="15" s="1"/>
  <c r="Q541" i="15"/>
  <c r="Q793" i="15" s="1"/>
  <c r="P541" i="15"/>
  <c r="P793" i="15" s="1"/>
  <c r="O541" i="15"/>
  <c r="O793" i="15" s="1"/>
  <c r="K541" i="15"/>
  <c r="K793" i="15" s="1"/>
  <c r="J541" i="15"/>
  <c r="J793" i="15" s="1"/>
  <c r="I541" i="15"/>
  <c r="I793" i="15" s="1"/>
  <c r="W266" i="15"/>
  <c r="K266" i="15"/>
  <c r="W541" i="15"/>
  <c r="W793" i="15" s="1"/>
  <c r="R541" i="15"/>
  <c r="R793" i="15" s="1"/>
  <c r="Q266" i="15"/>
  <c r="V266" i="15"/>
  <c r="E266" i="15"/>
  <c r="U266" i="15"/>
  <c r="T266" i="15"/>
  <c r="T548" i="15" s="1"/>
  <c r="T800" i="15" s="1"/>
  <c r="S266" i="15"/>
  <c r="R266" i="15"/>
  <c r="P266" i="15"/>
  <c r="O266" i="15"/>
  <c r="N266" i="15"/>
  <c r="N619" i="15" s="1"/>
  <c r="N871" i="15" s="1"/>
  <c r="M266" i="15"/>
  <c r="L266" i="15"/>
  <c r="J266" i="15"/>
  <c r="W557" i="15"/>
  <c r="W809" i="15" s="1"/>
  <c r="K557" i="15"/>
  <c r="K809" i="15" s="1"/>
  <c r="V557" i="15"/>
  <c r="V809" i="15" s="1"/>
  <c r="J557" i="15"/>
  <c r="J809" i="15" s="1"/>
  <c r="Q557" i="15"/>
  <c r="Q809" i="15" s="1"/>
  <c r="T557" i="15"/>
  <c r="T809" i="15" s="1"/>
  <c r="S557" i="15"/>
  <c r="S809" i="15" s="1"/>
  <c r="R557" i="15"/>
  <c r="R809" i="15" s="1"/>
  <c r="O557" i="15"/>
  <c r="O809" i="15" s="1"/>
  <c r="N557" i="15"/>
  <c r="N809" i="15" s="1"/>
  <c r="E557" i="15"/>
  <c r="E809" i="15" s="1"/>
  <c r="X557" i="15"/>
  <c r="X809" i="15" s="1"/>
  <c r="U557" i="15"/>
  <c r="U809" i="15" s="1"/>
  <c r="P557" i="15"/>
  <c r="P809" i="15" s="1"/>
  <c r="I557" i="15"/>
  <c r="I809" i="15" s="1"/>
  <c r="O282" i="15"/>
  <c r="U282" i="15"/>
  <c r="I282" i="15"/>
  <c r="X282" i="15"/>
  <c r="J282" i="15"/>
  <c r="W282" i="15"/>
  <c r="E282" i="15"/>
  <c r="V282" i="15"/>
  <c r="T282" i="15"/>
  <c r="S282" i="15"/>
  <c r="R282" i="15"/>
  <c r="Q282" i="15"/>
  <c r="P282" i="15"/>
  <c r="N282" i="15"/>
  <c r="N666" i="15" s="1"/>
  <c r="N918" i="15" s="1"/>
  <c r="M282" i="15"/>
  <c r="L282" i="15"/>
  <c r="L584" i="15" s="1"/>
  <c r="L836" i="15" s="1"/>
  <c r="O573" i="15"/>
  <c r="O825" i="15" s="1"/>
  <c r="N573" i="15"/>
  <c r="N825" i="15" s="1"/>
  <c r="U573" i="15"/>
  <c r="U825" i="15" s="1"/>
  <c r="I573" i="15"/>
  <c r="I825" i="15" s="1"/>
  <c r="T573" i="15"/>
  <c r="T825" i="15" s="1"/>
  <c r="S573" i="15"/>
  <c r="S825" i="15" s="1"/>
  <c r="R573" i="15"/>
  <c r="R825" i="15" s="1"/>
  <c r="L573" i="15"/>
  <c r="L825" i="15" s="1"/>
  <c r="E573" i="15"/>
  <c r="E825" i="15" s="1"/>
  <c r="X573" i="15"/>
  <c r="X825" i="15" s="1"/>
  <c r="W573" i="15"/>
  <c r="W825" i="15" s="1"/>
  <c r="V573" i="15"/>
  <c r="V825" i="15" s="1"/>
  <c r="Q573" i="15"/>
  <c r="Q825" i="15" s="1"/>
  <c r="P573" i="15"/>
  <c r="P825" i="15" s="1"/>
  <c r="M573" i="15"/>
  <c r="M825" i="15" s="1"/>
  <c r="K573" i="15"/>
  <c r="K825" i="15" s="1"/>
  <c r="S298" i="15"/>
  <c r="S700" i="15" s="1"/>
  <c r="S952" i="15" s="1"/>
  <c r="J573" i="15"/>
  <c r="J825" i="15" s="1"/>
  <c r="M298" i="15"/>
  <c r="K298" i="15"/>
  <c r="X298" i="15"/>
  <c r="J298" i="15"/>
  <c r="W298" i="15"/>
  <c r="I298" i="15"/>
  <c r="V298" i="15"/>
  <c r="E298" i="15"/>
  <c r="U298" i="15"/>
  <c r="T298" i="15"/>
  <c r="T700" i="15" s="1"/>
  <c r="T952" i="15" s="1"/>
  <c r="R298" i="15"/>
  <c r="Q298" i="15"/>
  <c r="P298" i="15"/>
  <c r="O298" i="15"/>
  <c r="N298" i="15"/>
  <c r="W589" i="15"/>
  <c r="W841" i="15" s="1"/>
  <c r="S589" i="15"/>
  <c r="S841" i="15" s="1"/>
  <c r="R589" i="15"/>
  <c r="R841" i="15" s="1"/>
  <c r="M589" i="15"/>
  <c r="M841" i="15" s="1"/>
  <c r="X589" i="15"/>
  <c r="X841" i="15" s="1"/>
  <c r="E589" i="15"/>
  <c r="E841" i="15" s="1"/>
  <c r="U589" i="15"/>
  <c r="U841" i="15" s="1"/>
  <c r="T589" i="15"/>
  <c r="T841" i="15" s="1"/>
  <c r="Q589" i="15"/>
  <c r="Q841" i="15" s="1"/>
  <c r="O589" i="15"/>
  <c r="O841" i="15" s="1"/>
  <c r="L589" i="15"/>
  <c r="L841" i="15" s="1"/>
  <c r="P589" i="15"/>
  <c r="P841" i="15" s="1"/>
  <c r="N589" i="15"/>
  <c r="N841" i="15" s="1"/>
  <c r="K589" i="15"/>
  <c r="K841" i="15" s="1"/>
  <c r="I589" i="15"/>
  <c r="I841" i="15" s="1"/>
  <c r="W314" i="15"/>
  <c r="K314" i="15"/>
  <c r="T314" i="15"/>
  <c r="E314" i="15"/>
  <c r="Q314" i="15"/>
  <c r="V589" i="15"/>
  <c r="V841" i="15" s="1"/>
  <c r="J589" i="15"/>
  <c r="J841" i="15" s="1"/>
  <c r="R314" i="15"/>
  <c r="P314" i="15"/>
  <c r="O314" i="15"/>
  <c r="N314" i="15"/>
  <c r="M314" i="15"/>
  <c r="L314" i="15"/>
  <c r="J314" i="15"/>
  <c r="I314" i="15"/>
  <c r="X314" i="15"/>
  <c r="V314" i="15"/>
  <c r="U314" i="15"/>
  <c r="O605" i="15"/>
  <c r="O857" i="15" s="1"/>
  <c r="W605" i="15"/>
  <c r="W857" i="15" s="1"/>
  <c r="K605" i="15"/>
  <c r="K857" i="15" s="1"/>
  <c r="V605" i="15"/>
  <c r="V857" i="15" s="1"/>
  <c r="J605" i="15"/>
  <c r="J857" i="15" s="1"/>
  <c r="U605" i="15"/>
  <c r="U857" i="15" s="1"/>
  <c r="I605" i="15"/>
  <c r="I857" i="15" s="1"/>
  <c r="Q605" i="15"/>
  <c r="Q857" i="15" s="1"/>
  <c r="M605" i="15"/>
  <c r="M857" i="15" s="1"/>
  <c r="L605" i="15"/>
  <c r="L857" i="15" s="1"/>
  <c r="E605" i="15"/>
  <c r="E857" i="15" s="1"/>
  <c r="T605" i="15"/>
  <c r="T857" i="15" s="1"/>
  <c r="S605" i="15"/>
  <c r="S857" i="15" s="1"/>
  <c r="R605" i="15"/>
  <c r="R857" i="15" s="1"/>
  <c r="X605" i="15"/>
  <c r="X857" i="15" s="1"/>
  <c r="P605" i="15"/>
  <c r="P857" i="15" s="1"/>
  <c r="O330" i="15"/>
  <c r="X330" i="15"/>
  <c r="L330" i="15"/>
  <c r="V330" i="15"/>
  <c r="J330" i="15"/>
  <c r="U330" i="15"/>
  <c r="I330" i="15"/>
  <c r="N605" i="15"/>
  <c r="N857" i="15" s="1"/>
  <c r="M330" i="15"/>
  <c r="K330" i="15"/>
  <c r="E330" i="15"/>
  <c r="W330" i="15"/>
  <c r="T330" i="15"/>
  <c r="S330" i="15"/>
  <c r="R330" i="15"/>
  <c r="Q330" i="15"/>
  <c r="P330" i="15"/>
  <c r="S621" i="15"/>
  <c r="S873" i="15" s="1"/>
  <c r="O621" i="15"/>
  <c r="O873" i="15" s="1"/>
  <c r="N621" i="15"/>
  <c r="N873" i="15" s="1"/>
  <c r="M621" i="15"/>
  <c r="M873" i="15" s="1"/>
  <c r="U621" i="15"/>
  <c r="U873" i="15" s="1"/>
  <c r="I621" i="15"/>
  <c r="I873" i="15" s="1"/>
  <c r="E621" i="15"/>
  <c r="E873" i="15" s="1"/>
  <c r="X621" i="15"/>
  <c r="X873" i="15" s="1"/>
  <c r="W621" i="15"/>
  <c r="W873" i="15" s="1"/>
  <c r="V621" i="15"/>
  <c r="V873" i="15" s="1"/>
  <c r="T621" i="15"/>
  <c r="T873" i="15" s="1"/>
  <c r="R621" i="15"/>
  <c r="R873" i="15" s="1"/>
  <c r="Q621" i="15"/>
  <c r="Q873" i="15" s="1"/>
  <c r="P621" i="15"/>
  <c r="P873" i="15" s="1"/>
  <c r="L621" i="15"/>
  <c r="L873" i="15" s="1"/>
  <c r="K621" i="15"/>
  <c r="K873" i="15" s="1"/>
  <c r="O346" i="15"/>
  <c r="J621" i="15"/>
  <c r="J873" i="15" s="1"/>
  <c r="U346" i="15"/>
  <c r="I346" i="15"/>
  <c r="L346" i="15"/>
  <c r="W346" i="15"/>
  <c r="E346" i="15"/>
  <c r="T346" i="15"/>
  <c r="S346" i="15"/>
  <c r="J346" i="15"/>
  <c r="X346" i="15"/>
  <c r="V346" i="15"/>
  <c r="R346" i="15"/>
  <c r="Q346" i="15"/>
  <c r="P346" i="15"/>
  <c r="N346" i="15"/>
  <c r="M346" i="15"/>
  <c r="W637" i="15"/>
  <c r="W889" i="15" s="1"/>
  <c r="K637" i="15"/>
  <c r="K889" i="15" s="1"/>
  <c r="S637" i="15"/>
  <c r="S889" i="15" s="1"/>
  <c r="R637" i="15"/>
  <c r="R889" i="15" s="1"/>
  <c r="Q637" i="15"/>
  <c r="Q889" i="15" s="1"/>
  <c r="M637" i="15"/>
  <c r="M889" i="15" s="1"/>
  <c r="X637" i="15"/>
  <c r="X889" i="15" s="1"/>
  <c r="V637" i="15"/>
  <c r="V889" i="15" s="1"/>
  <c r="U637" i="15"/>
  <c r="U889" i="15" s="1"/>
  <c r="T637" i="15"/>
  <c r="T889" i="15" s="1"/>
  <c r="P637" i="15"/>
  <c r="P889" i="15" s="1"/>
  <c r="O637" i="15"/>
  <c r="O889" i="15" s="1"/>
  <c r="N637" i="15"/>
  <c r="N889" i="15" s="1"/>
  <c r="L637" i="15"/>
  <c r="L889" i="15" s="1"/>
  <c r="J637" i="15"/>
  <c r="J889" i="15" s="1"/>
  <c r="I637" i="15"/>
  <c r="I889" i="15" s="1"/>
  <c r="E637" i="15"/>
  <c r="E889" i="15" s="1"/>
  <c r="S362" i="15"/>
  <c r="M362" i="15"/>
  <c r="N362" i="15"/>
  <c r="X362" i="15"/>
  <c r="J362" i="15"/>
  <c r="W362" i="15"/>
  <c r="I362" i="15"/>
  <c r="V362" i="15"/>
  <c r="E362" i="15"/>
  <c r="U362" i="15"/>
  <c r="T362" i="15"/>
  <c r="R362" i="15"/>
  <c r="Q362" i="15"/>
  <c r="P362" i="15"/>
  <c r="O362" i="15"/>
  <c r="L362" i="15"/>
  <c r="V653" i="15"/>
  <c r="V905" i="15" s="1"/>
  <c r="J653" i="15"/>
  <c r="J905" i="15" s="1"/>
  <c r="P653" i="15"/>
  <c r="P905" i="15" s="1"/>
  <c r="R653" i="15"/>
  <c r="R905" i="15" s="1"/>
  <c r="M653" i="15"/>
  <c r="M905" i="15" s="1"/>
  <c r="L653" i="15"/>
  <c r="L905" i="15" s="1"/>
  <c r="K653" i="15"/>
  <c r="K905" i="15" s="1"/>
  <c r="T653" i="15"/>
  <c r="T905" i="15" s="1"/>
  <c r="N653" i="15"/>
  <c r="N905" i="15" s="1"/>
  <c r="I653" i="15"/>
  <c r="I905" i="15" s="1"/>
  <c r="E653" i="15"/>
  <c r="E905" i="15" s="1"/>
  <c r="X653" i="15"/>
  <c r="X905" i="15" s="1"/>
  <c r="W653" i="15"/>
  <c r="W905" i="15" s="1"/>
  <c r="U653" i="15"/>
  <c r="U905" i="15" s="1"/>
  <c r="S653" i="15"/>
  <c r="S905" i="15" s="1"/>
  <c r="Q653" i="15"/>
  <c r="Q905" i="15" s="1"/>
  <c r="W378" i="15"/>
  <c r="K378" i="15"/>
  <c r="Q378" i="15"/>
  <c r="R378" i="15"/>
  <c r="O653" i="15"/>
  <c r="O905" i="15" s="1"/>
  <c r="O378" i="15"/>
  <c r="N378" i="15"/>
  <c r="L378" i="15"/>
  <c r="J378" i="15"/>
  <c r="X378" i="15"/>
  <c r="I378" i="15"/>
  <c r="V378" i="15"/>
  <c r="E378" i="15"/>
  <c r="U378" i="15"/>
  <c r="T378" i="15"/>
  <c r="S378" i="15"/>
  <c r="P378" i="15"/>
  <c r="M378" i="15"/>
  <c r="N669" i="15"/>
  <c r="N921" i="15" s="1"/>
  <c r="M669" i="15"/>
  <c r="M921" i="15" s="1"/>
  <c r="T669" i="15"/>
  <c r="T921" i="15" s="1"/>
  <c r="E669" i="15"/>
  <c r="E921" i="15" s="1"/>
  <c r="X669" i="15"/>
  <c r="X921" i="15" s="1"/>
  <c r="I669" i="15"/>
  <c r="I921" i="15" s="1"/>
  <c r="W669" i="15"/>
  <c r="W921" i="15" s="1"/>
  <c r="V669" i="15"/>
  <c r="V921" i="15" s="1"/>
  <c r="S669" i="15"/>
  <c r="S921" i="15" s="1"/>
  <c r="R669" i="15"/>
  <c r="R921" i="15" s="1"/>
  <c r="Q669" i="15"/>
  <c r="Q921" i="15" s="1"/>
  <c r="P669" i="15"/>
  <c r="P921" i="15" s="1"/>
  <c r="O669" i="15"/>
  <c r="O921" i="15" s="1"/>
  <c r="K669" i="15"/>
  <c r="K921" i="15" s="1"/>
  <c r="U669" i="15"/>
  <c r="U921" i="15" s="1"/>
  <c r="L669" i="15"/>
  <c r="L921" i="15" s="1"/>
  <c r="S394" i="15"/>
  <c r="O394" i="15"/>
  <c r="N394" i="15"/>
  <c r="M394" i="15"/>
  <c r="J669" i="15"/>
  <c r="J921" i="15" s="1"/>
  <c r="U394" i="15"/>
  <c r="I394" i="15"/>
  <c r="E394" i="15"/>
  <c r="X394" i="15"/>
  <c r="W394" i="15"/>
  <c r="T394" i="15"/>
  <c r="R394" i="15"/>
  <c r="Q394" i="15"/>
  <c r="P394" i="15"/>
  <c r="L394" i="15"/>
  <c r="V394" i="15"/>
  <c r="K394" i="15"/>
  <c r="J394" i="15"/>
  <c r="V685" i="15"/>
  <c r="V937" i="15" s="1"/>
  <c r="J685" i="15"/>
  <c r="J937" i="15" s="1"/>
  <c r="R685" i="15"/>
  <c r="R937" i="15" s="1"/>
  <c r="Q685" i="15"/>
  <c r="Q937" i="15" s="1"/>
  <c r="P685" i="15"/>
  <c r="P937" i="15" s="1"/>
  <c r="X685" i="15"/>
  <c r="X937" i="15" s="1"/>
  <c r="L685" i="15"/>
  <c r="L937" i="15" s="1"/>
  <c r="N685" i="15"/>
  <c r="N937" i="15" s="1"/>
  <c r="M685" i="15"/>
  <c r="M937" i="15" s="1"/>
  <c r="K685" i="15"/>
  <c r="K937" i="15" s="1"/>
  <c r="I685" i="15"/>
  <c r="I937" i="15" s="1"/>
  <c r="E685" i="15"/>
  <c r="E937" i="15" s="1"/>
  <c r="W685" i="15"/>
  <c r="W937" i="15" s="1"/>
  <c r="U685" i="15"/>
  <c r="U937" i="15" s="1"/>
  <c r="T685" i="15"/>
  <c r="T937" i="15" s="1"/>
  <c r="S685" i="15"/>
  <c r="S937" i="15" s="1"/>
  <c r="O685" i="15"/>
  <c r="O937" i="15" s="1"/>
  <c r="W410" i="15"/>
  <c r="K410" i="15"/>
  <c r="S410" i="15"/>
  <c r="R410" i="15"/>
  <c r="Q410" i="15"/>
  <c r="M410" i="15"/>
  <c r="X410" i="15"/>
  <c r="V410" i="15"/>
  <c r="U410" i="15"/>
  <c r="T410" i="15"/>
  <c r="P410" i="15"/>
  <c r="O410" i="15"/>
  <c r="N410" i="15"/>
  <c r="L410" i="15"/>
  <c r="J410" i="15"/>
  <c r="I410" i="15"/>
  <c r="E410" i="15"/>
  <c r="N701" i="15"/>
  <c r="N953" i="15" s="1"/>
  <c r="V701" i="15"/>
  <c r="V953" i="15" s="1"/>
  <c r="J701" i="15"/>
  <c r="J953" i="15" s="1"/>
  <c r="U701" i="15"/>
  <c r="U953" i="15" s="1"/>
  <c r="I701" i="15"/>
  <c r="I953" i="15" s="1"/>
  <c r="T701" i="15"/>
  <c r="T953" i="15" s="1"/>
  <c r="E701" i="15"/>
  <c r="E953" i="15" s="1"/>
  <c r="P701" i="15"/>
  <c r="P953" i="15" s="1"/>
  <c r="K701" i="15"/>
  <c r="K953" i="15" s="1"/>
  <c r="X701" i="15"/>
  <c r="X953" i="15" s="1"/>
  <c r="W701" i="15"/>
  <c r="W953" i="15" s="1"/>
  <c r="S701" i="15"/>
  <c r="S953" i="15" s="1"/>
  <c r="R701" i="15"/>
  <c r="R953" i="15" s="1"/>
  <c r="Q701" i="15"/>
  <c r="Q953" i="15" s="1"/>
  <c r="O701" i="15"/>
  <c r="O953" i="15" s="1"/>
  <c r="M701" i="15"/>
  <c r="M953" i="15" s="1"/>
  <c r="L701" i="15"/>
  <c r="L953" i="15" s="1"/>
  <c r="O426" i="15"/>
  <c r="W426" i="15"/>
  <c r="K426" i="15"/>
  <c r="V426" i="15"/>
  <c r="J426" i="15"/>
  <c r="U426" i="15"/>
  <c r="I426" i="15"/>
  <c r="Q426" i="15"/>
  <c r="S426" i="15"/>
  <c r="R426" i="15"/>
  <c r="P426" i="15"/>
  <c r="N426" i="15"/>
  <c r="M426" i="15"/>
  <c r="L426" i="15"/>
  <c r="E426" i="15"/>
  <c r="X426" i="15"/>
  <c r="T426" i="15"/>
  <c r="R717" i="15"/>
  <c r="R969" i="15" s="1"/>
  <c r="N717" i="15"/>
  <c r="N969" i="15" s="1"/>
  <c r="M717" i="15"/>
  <c r="M969" i="15" s="1"/>
  <c r="X717" i="15"/>
  <c r="X969" i="15" s="1"/>
  <c r="L717" i="15"/>
  <c r="L969" i="15" s="1"/>
  <c r="T717" i="15"/>
  <c r="T969" i="15" s="1"/>
  <c r="E717" i="15"/>
  <c r="E969" i="15" s="1"/>
  <c r="W717" i="15"/>
  <c r="W969" i="15" s="1"/>
  <c r="V717" i="15"/>
  <c r="V969" i="15" s="1"/>
  <c r="U717" i="15"/>
  <c r="U969" i="15" s="1"/>
  <c r="S717" i="15"/>
  <c r="S969" i="15" s="1"/>
  <c r="Q717" i="15"/>
  <c r="Q969" i="15" s="1"/>
  <c r="P717" i="15"/>
  <c r="P969" i="15" s="1"/>
  <c r="O717" i="15"/>
  <c r="O969" i="15" s="1"/>
  <c r="K717" i="15"/>
  <c r="K969" i="15" s="1"/>
  <c r="J717" i="15"/>
  <c r="J969" i="15" s="1"/>
  <c r="I717" i="15"/>
  <c r="I969" i="15" s="1"/>
  <c r="S442" i="15"/>
  <c r="O442" i="15"/>
  <c r="N442" i="15"/>
  <c r="M442" i="15"/>
  <c r="W442" i="15"/>
  <c r="U442" i="15"/>
  <c r="I442" i="15"/>
  <c r="P442" i="15"/>
  <c r="L442" i="15"/>
  <c r="K442" i="15"/>
  <c r="J442" i="15"/>
  <c r="E442" i="15"/>
  <c r="X442" i="15"/>
  <c r="V442" i="15"/>
  <c r="T442" i="15"/>
  <c r="R442" i="15"/>
  <c r="Q442" i="15"/>
  <c r="W733" i="15"/>
  <c r="W985" i="15" s="1"/>
  <c r="K733" i="15"/>
  <c r="K985" i="15" s="1"/>
  <c r="V733" i="15"/>
  <c r="V985" i="15" s="1"/>
  <c r="J733" i="15"/>
  <c r="J985" i="15" s="1"/>
  <c r="Q733" i="15"/>
  <c r="Q985" i="15" s="1"/>
  <c r="O733" i="15"/>
  <c r="O985" i="15" s="1"/>
  <c r="I733" i="15"/>
  <c r="I985" i="15" s="1"/>
  <c r="E733" i="15"/>
  <c r="E985" i="15" s="1"/>
  <c r="X733" i="15"/>
  <c r="X985" i="15" s="1"/>
  <c r="R733" i="15"/>
  <c r="R985" i="15" s="1"/>
  <c r="U733" i="15"/>
  <c r="U985" i="15" s="1"/>
  <c r="T733" i="15"/>
  <c r="T985" i="15" s="1"/>
  <c r="S733" i="15"/>
  <c r="S985" i="15" s="1"/>
  <c r="P733" i="15"/>
  <c r="P985" i="15" s="1"/>
  <c r="N733" i="15"/>
  <c r="N985" i="15" s="1"/>
  <c r="M733" i="15"/>
  <c r="M985" i="15" s="1"/>
  <c r="L733" i="15"/>
  <c r="L985" i="15" s="1"/>
  <c r="W458" i="15"/>
  <c r="K458" i="15"/>
  <c r="U458" i="15"/>
  <c r="I458" i="15"/>
  <c r="S458" i="15"/>
  <c r="R458" i="15"/>
  <c r="Q458" i="15"/>
  <c r="O458" i="15"/>
  <c r="M458" i="15"/>
  <c r="X458" i="15"/>
  <c r="V458" i="15"/>
  <c r="T458" i="15"/>
  <c r="P458" i="15"/>
  <c r="N458" i="15"/>
  <c r="L458" i="15"/>
  <c r="J458" i="15"/>
  <c r="E458" i="15"/>
  <c r="N749" i="15"/>
  <c r="N1001" i="15" s="1"/>
  <c r="M749" i="15"/>
  <c r="M1001" i="15" s="1"/>
  <c r="U749" i="15"/>
  <c r="U1001" i="15" s="1"/>
  <c r="I749" i="15"/>
  <c r="I1001" i="15" s="1"/>
  <c r="X749" i="15"/>
  <c r="X1001" i="15" s="1"/>
  <c r="V749" i="15"/>
  <c r="V1001" i="15" s="1"/>
  <c r="R749" i="15"/>
  <c r="R1001" i="15" s="1"/>
  <c r="Q749" i="15"/>
  <c r="Q1001" i="15" s="1"/>
  <c r="K749" i="15"/>
  <c r="K1001" i="15" s="1"/>
  <c r="E749" i="15"/>
  <c r="E1001" i="15" s="1"/>
  <c r="W749" i="15"/>
  <c r="W1001" i="15" s="1"/>
  <c r="L749" i="15"/>
  <c r="L1001" i="15" s="1"/>
  <c r="J749" i="15"/>
  <c r="J1001" i="15" s="1"/>
  <c r="O474" i="15"/>
  <c r="M474" i="15"/>
  <c r="W474" i="15"/>
  <c r="K474" i="15"/>
  <c r="V474" i="15"/>
  <c r="J474" i="15"/>
  <c r="U474" i="15"/>
  <c r="I474" i="15"/>
  <c r="S474" i="15"/>
  <c r="Q474" i="15"/>
  <c r="P474" i="15"/>
  <c r="N474" i="15"/>
  <c r="L474" i="15"/>
  <c r="E474" i="15"/>
  <c r="X474" i="15"/>
  <c r="R474" i="15"/>
  <c r="W765" i="15"/>
  <c r="W1017" i="15" s="1"/>
  <c r="K765" i="15"/>
  <c r="K1017" i="15" s="1"/>
  <c r="S765" i="15"/>
  <c r="S1017" i="15" s="1"/>
  <c r="R765" i="15"/>
  <c r="R1017" i="15" s="1"/>
  <c r="Q765" i="15"/>
  <c r="Q1017" i="15" s="1"/>
  <c r="M765" i="15"/>
  <c r="M1017" i="15" s="1"/>
  <c r="U765" i="15"/>
  <c r="U1017" i="15" s="1"/>
  <c r="P765" i="15"/>
  <c r="P1017" i="15" s="1"/>
  <c r="O765" i="15"/>
  <c r="O1017" i="15" s="1"/>
  <c r="N765" i="15"/>
  <c r="N1017" i="15" s="1"/>
  <c r="L765" i="15"/>
  <c r="L1017" i="15" s="1"/>
  <c r="J765" i="15"/>
  <c r="J1017" i="15" s="1"/>
  <c r="E765" i="15"/>
  <c r="E1017" i="15" s="1"/>
  <c r="X765" i="15"/>
  <c r="X1017" i="15" s="1"/>
  <c r="V765" i="15"/>
  <c r="V1017" i="15" s="1"/>
  <c r="T765" i="15"/>
  <c r="T1017" i="15" s="1"/>
  <c r="I765" i="15"/>
  <c r="I1017" i="15" s="1"/>
  <c r="S490" i="15"/>
  <c r="Q490" i="15"/>
  <c r="O490" i="15"/>
  <c r="N490" i="15"/>
  <c r="M490" i="15"/>
  <c r="M762" i="15" s="1"/>
  <c r="M1014" i="15" s="1"/>
  <c r="W490" i="15"/>
  <c r="K490" i="15"/>
  <c r="U490" i="15"/>
  <c r="I490" i="15"/>
  <c r="X490" i="15"/>
  <c r="V490" i="15"/>
  <c r="T490" i="15"/>
  <c r="R490" i="15"/>
  <c r="P490" i="15"/>
  <c r="L490" i="15"/>
  <c r="J490" i="15"/>
  <c r="E490" i="15"/>
  <c r="R268" i="15"/>
  <c r="P333" i="15"/>
  <c r="I64" i="10"/>
  <c r="E64" i="10"/>
  <c r="D64" i="10"/>
  <c r="N64" i="10"/>
  <c r="M64" i="10"/>
  <c r="K64" i="10"/>
  <c r="O536" i="15"/>
  <c r="O788" i="15" s="1"/>
  <c r="N536" i="15"/>
  <c r="N788" i="15" s="1"/>
  <c r="M536" i="15"/>
  <c r="M788" i="15" s="1"/>
  <c r="U536" i="15"/>
  <c r="U788" i="15" s="1"/>
  <c r="I536" i="15"/>
  <c r="I788" i="15" s="1"/>
  <c r="R536" i="15"/>
  <c r="R788" i="15" s="1"/>
  <c r="Q536" i="15"/>
  <c r="Q788" i="15" s="1"/>
  <c r="P536" i="15"/>
  <c r="P788" i="15" s="1"/>
  <c r="K536" i="15"/>
  <c r="K788" i="15" s="1"/>
  <c r="J536" i="15"/>
  <c r="J788" i="15" s="1"/>
  <c r="E536" i="15"/>
  <c r="E788" i="15" s="1"/>
  <c r="X536" i="15"/>
  <c r="X788" i="15" s="1"/>
  <c r="W536" i="15"/>
  <c r="W788" i="15" s="1"/>
  <c r="V536" i="15"/>
  <c r="V788" i="15" s="1"/>
  <c r="T536" i="15"/>
  <c r="T788" i="15" s="1"/>
  <c r="S536" i="15"/>
  <c r="S788" i="15" s="1"/>
  <c r="L536" i="15"/>
  <c r="L788" i="15" s="1"/>
  <c r="Q261" i="15"/>
  <c r="P261" i="15"/>
  <c r="O261" i="15"/>
  <c r="N261" i="15"/>
  <c r="M261" i="15"/>
  <c r="X261" i="15"/>
  <c r="L261" i="15"/>
  <c r="W261" i="15"/>
  <c r="K261" i="15"/>
  <c r="V261" i="15"/>
  <c r="J261" i="15"/>
  <c r="U261" i="15"/>
  <c r="I261" i="15"/>
  <c r="T261" i="15"/>
  <c r="T567" i="15" s="1"/>
  <c r="T819" i="15" s="1"/>
  <c r="E261" i="15"/>
  <c r="S261" i="15"/>
  <c r="S567" i="15" s="1"/>
  <c r="S819" i="15" s="1"/>
  <c r="S552" i="15"/>
  <c r="S804" i="15" s="1"/>
  <c r="R552" i="15"/>
  <c r="R804" i="15" s="1"/>
  <c r="Q552" i="15"/>
  <c r="Q804" i="15" s="1"/>
  <c r="M552" i="15"/>
  <c r="M804" i="15" s="1"/>
  <c r="O552" i="15"/>
  <c r="O804" i="15" s="1"/>
  <c r="N552" i="15"/>
  <c r="N804" i="15" s="1"/>
  <c r="L552" i="15"/>
  <c r="L804" i="15" s="1"/>
  <c r="J552" i="15"/>
  <c r="J804" i="15" s="1"/>
  <c r="I552" i="15"/>
  <c r="I804" i="15" s="1"/>
  <c r="X552" i="15"/>
  <c r="X804" i="15" s="1"/>
  <c r="E552" i="15"/>
  <c r="E804" i="15" s="1"/>
  <c r="W552" i="15"/>
  <c r="W804" i="15" s="1"/>
  <c r="V552" i="15"/>
  <c r="V804" i="15" s="1"/>
  <c r="U552" i="15"/>
  <c r="U804" i="15" s="1"/>
  <c r="T552" i="15"/>
  <c r="T804" i="15" s="1"/>
  <c r="P277" i="15"/>
  <c r="V277" i="15"/>
  <c r="J277" i="15"/>
  <c r="P552" i="15"/>
  <c r="P804" i="15" s="1"/>
  <c r="K552" i="15"/>
  <c r="K804" i="15" s="1"/>
  <c r="W277" i="15"/>
  <c r="E277" i="15"/>
  <c r="U277" i="15"/>
  <c r="T277" i="15"/>
  <c r="S277" i="15"/>
  <c r="R277" i="15"/>
  <c r="Q277" i="15"/>
  <c r="O277" i="15"/>
  <c r="N277" i="15"/>
  <c r="M277" i="15"/>
  <c r="L277" i="15"/>
  <c r="K277" i="15"/>
  <c r="P568" i="15"/>
  <c r="P820" i="15" s="1"/>
  <c r="O568" i="15"/>
  <c r="O820" i="15" s="1"/>
  <c r="V568" i="15"/>
  <c r="V820" i="15" s="1"/>
  <c r="J568" i="15"/>
  <c r="J820" i="15" s="1"/>
  <c r="I568" i="15"/>
  <c r="I820" i="15" s="1"/>
  <c r="X568" i="15"/>
  <c r="X820" i="15" s="1"/>
  <c r="E568" i="15"/>
  <c r="E820" i="15" s="1"/>
  <c r="W568" i="15"/>
  <c r="W820" i="15" s="1"/>
  <c r="R568" i="15"/>
  <c r="R820" i="15" s="1"/>
  <c r="S568" i="15"/>
  <c r="S820" i="15" s="1"/>
  <c r="Q568" i="15"/>
  <c r="Q820" i="15" s="1"/>
  <c r="M568" i="15"/>
  <c r="M820" i="15" s="1"/>
  <c r="L568" i="15"/>
  <c r="L820" i="15" s="1"/>
  <c r="K568" i="15"/>
  <c r="K820" i="15" s="1"/>
  <c r="T293" i="15"/>
  <c r="E293" i="15"/>
  <c r="N293" i="15"/>
  <c r="N568" i="15" s="1"/>
  <c r="N820" i="15" s="1"/>
  <c r="U568" i="15"/>
  <c r="U820" i="15" s="1"/>
  <c r="X293" i="15"/>
  <c r="J293" i="15"/>
  <c r="W293" i="15"/>
  <c r="I293" i="15"/>
  <c r="V293" i="15"/>
  <c r="U293" i="15"/>
  <c r="S293" i="15"/>
  <c r="R293" i="15"/>
  <c r="Q293" i="15"/>
  <c r="P293" i="15"/>
  <c r="O293" i="15"/>
  <c r="M293" i="15"/>
  <c r="L293" i="15"/>
  <c r="T584" i="15"/>
  <c r="T836" i="15" s="1"/>
  <c r="E584" i="15"/>
  <c r="E836" i="15" s="1"/>
  <c r="S584" i="15"/>
  <c r="S836" i="15" s="1"/>
  <c r="N584" i="15"/>
  <c r="N836" i="15" s="1"/>
  <c r="J584" i="15"/>
  <c r="J836" i="15" s="1"/>
  <c r="X584" i="15"/>
  <c r="X836" i="15" s="1"/>
  <c r="I584" i="15"/>
  <c r="I836" i="15" s="1"/>
  <c r="W584" i="15"/>
  <c r="W836" i="15" s="1"/>
  <c r="U584" i="15"/>
  <c r="U836" i="15" s="1"/>
  <c r="Q584" i="15"/>
  <c r="Q836" i="15" s="1"/>
  <c r="V584" i="15"/>
  <c r="V836" i="15" s="1"/>
  <c r="R584" i="15"/>
  <c r="R836" i="15" s="1"/>
  <c r="P584" i="15"/>
  <c r="P836" i="15" s="1"/>
  <c r="O584" i="15"/>
  <c r="O836" i="15" s="1"/>
  <c r="X309" i="15"/>
  <c r="L309" i="15"/>
  <c r="K584" i="15"/>
  <c r="K836" i="15" s="1"/>
  <c r="U309" i="15"/>
  <c r="I309" i="15"/>
  <c r="R309" i="15"/>
  <c r="W309" i="15"/>
  <c r="V309" i="15"/>
  <c r="T309" i="15"/>
  <c r="S309" i="15"/>
  <c r="Q309" i="15"/>
  <c r="P309" i="15"/>
  <c r="O309" i="15"/>
  <c r="N309" i="15"/>
  <c r="M309" i="15"/>
  <c r="K309" i="15"/>
  <c r="J309" i="15"/>
  <c r="P600" i="15"/>
  <c r="P852" i="15" s="1"/>
  <c r="X600" i="15"/>
  <c r="X852" i="15" s="1"/>
  <c r="L600" i="15"/>
  <c r="L852" i="15" s="1"/>
  <c r="W600" i="15"/>
  <c r="W852" i="15" s="1"/>
  <c r="K600" i="15"/>
  <c r="K852" i="15" s="1"/>
  <c r="V600" i="15"/>
  <c r="V852" i="15" s="1"/>
  <c r="J600" i="15"/>
  <c r="J852" i="15" s="1"/>
  <c r="R600" i="15"/>
  <c r="R852" i="15" s="1"/>
  <c r="N600" i="15"/>
  <c r="N852" i="15" s="1"/>
  <c r="I600" i="15"/>
  <c r="I852" i="15" s="1"/>
  <c r="E600" i="15"/>
  <c r="E852" i="15" s="1"/>
  <c r="T600" i="15"/>
  <c r="T852" i="15" s="1"/>
  <c r="U600" i="15"/>
  <c r="U852" i="15" s="1"/>
  <c r="S600" i="15"/>
  <c r="S852" i="15" s="1"/>
  <c r="O600" i="15"/>
  <c r="O852" i="15" s="1"/>
  <c r="M600" i="15"/>
  <c r="M852" i="15" s="1"/>
  <c r="Q600" i="15"/>
  <c r="Q852" i="15" s="1"/>
  <c r="P325" i="15"/>
  <c r="M325" i="15"/>
  <c r="W325" i="15"/>
  <c r="K325" i="15"/>
  <c r="V325" i="15"/>
  <c r="J325" i="15"/>
  <c r="X325" i="15"/>
  <c r="U325" i="15"/>
  <c r="T325" i="15"/>
  <c r="S325" i="15"/>
  <c r="R325" i="15"/>
  <c r="Q325" i="15"/>
  <c r="O325" i="15"/>
  <c r="N325" i="15"/>
  <c r="N670" i="15" s="1"/>
  <c r="N922" i="15" s="1"/>
  <c r="L325" i="15"/>
  <c r="I325" i="15"/>
  <c r="T616" i="15"/>
  <c r="T868" i="15" s="1"/>
  <c r="E616" i="15"/>
  <c r="E868" i="15" s="1"/>
  <c r="P616" i="15"/>
  <c r="P868" i="15" s="1"/>
  <c r="O616" i="15"/>
  <c r="O868" i="15" s="1"/>
  <c r="N616" i="15"/>
  <c r="N868" i="15" s="1"/>
  <c r="V616" i="15"/>
  <c r="V868" i="15" s="1"/>
  <c r="J616" i="15"/>
  <c r="J868" i="15" s="1"/>
  <c r="K616" i="15"/>
  <c r="K868" i="15" s="1"/>
  <c r="I616" i="15"/>
  <c r="I868" i="15" s="1"/>
  <c r="X616" i="15"/>
  <c r="X868" i="15" s="1"/>
  <c r="W616" i="15"/>
  <c r="W868" i="15" s="1"/>
  <c r="U616" i="15"/>
  <c r="U868" i="15" s="1"/>
  <c r="S616" i="15"/>
  <c r="S868" i="15" s="1"/>
  <c r="R616" i="15"/>
  <c r="R868" i="15" s="1"/>
  <c r="Q616" i="15"/>
  <c r="Q868" i="15" s="1"/>
  <c r="M616" i="15"/>
  <c r="M868" i="15" s="1"/>
  <c r="P341" i="15"/>
  <c r="L616" i="15"/>
  <c r="L868" i="15" s="1"/>
  <c r="V341" i="15"/>
  <c r="J341" i="15"/>
  <c r="K341" i="15"/>
  <c r="U341" i="15"/>
  <c r="S341" i="15"/>
  <c r="R341" i="15"/>
  <c r="E341" i="15"/>
  <c r="X341" i="15"/>
  <c r="W341" i="15"/>
  <c r="T341" i="15"/>
  <c r="Q341" i="15"/>
  <c r="O341" i="15"/>
  <c r="N341" i="15"/>
  <c r="M341" i="15"/>
  <c r="M666" i="15" s="1"/>
  <c r="M918" i="15" s="1"/>
  <c r="L341" i="15"/>
  <c r="L557" i="15" s="1"/>
  <c r="L809" i="15" s="1"/>
  <c r="X632" i="15"/>
  <c r="X884" i="15" s="1"/>
  <c r="L632" i="15"/>
  <c r="L884" i="15" s="1"/>
  <c r="T632" i="15"/>
  <c r="T884" i="15" s="1"/>
  <c r="E632" i="15"/>
  <c r="E884" i="15" s="1"/>
  <c r="S632" i="15"/>
  <c r="S884" i="15" s="1"/>
  <c r="R632" i="15"/>
  <c r="R884" i="15" s="1"/>
  <c r="N632" i="15"/>
  <c r="N884" i="15" s="1"/>
  <c r="W632" i="15"/>
  <c r="W884" i="15" s="1"/>
  <c r="V632" i="15"/>
  <c r="V884" i="15" s="1"/>
  <c r="U632" i="15"/>
  <c r="U884" i="15" s="1"/>
  <c r="Q632" i="15"/>
  <c r="Q884" i="15" s="1"/>
  <c r="P632" i="15"/>
  <c r="P884" i="15" s="1"/>
  <c r="O632" i="15"/>
  <c r="O884" i="15" s="1"/>
  <c r="M632" i="15"/>
  <c r="M884" i="15" s="1"/>
  <c r="K632" i="15"/>
  <c r="K884" i="15" s="1"/>
  <c r="J632" i="15"/>
  <c r="J884" i="15" s="1"/>
  <c r="T357" i="15"/>
  <c r="E357" i="15"/>
  <c r="I632" i="15"/>
  <c r="I884" i="15" s="1"/>
  <c r="N357" i="15"/>
  <c r="L357" i="15"/>
  <c r="W357" i="15"/>
  <c r="I357" i="15"/>
  <c r="V357" i="15"/>
  <c r="U357" i="15"/>
  <c r="S357" i="15"/>
  <c r="R357" i="15"/>
  <c r="X357" i="15"/>
  <c r="Q357" i="15"/>
  <c r="P357" i="15"/>
  <c r="O357" i="15"/>
  <c r="M357" i="15"/>
  <c r="K357" i="15"/>
  <c r="W648" i="15"/>
  <c r="W900" i="15" s="1"/>
  <c r="Q648" i="15"/>
  <c r="Q900" i="15" s="1"/>
  <c r="P648" i="15"/>
  <c r="P900" i="15" s="1"/>
  <c r="L648" i="15"/>
  <c r="L900" i="15" s="1"/>
  <c r="K648" i="15"/>
  <c r="K900" i="15" s="1"/>
  <c r="X648" i="15"/>
  <c r="X900" i="15" s="1"/>
  <c r="J648" i="15"/>
  <c r="J900" i="15" s="1"/>
  <c r="S648" i="15"/>
  <c r="S900" i="15" s="1"/>
  <c r="V648" i="15"/>
  <c r="V900" i="15" s="1"/>
  <c r="U648" i="15"/>
  <c r="U900" i="15" s="1"/>
  <c r="T648" i="15"/>
  <c r="T900" i="15" s="1"/>
  <c r="R648" i="15"/>
  <c r="R900" i="15" s="1"/>
  <c r="O648" i="15"/>
  <c r="O900" i="15" s="1"/>
  <c r="N648" i="15"/>
  <c r="N900" i="15" s="1"/>
  <c r="M648" i="15"/>
  <c r="M900" i="15" s="1"/>
  <c r="I648" i="15"/>
  <c r="I900" i="15" s="1"/>
  <c r="E648" i="15"/>
  <c r="E900" i="15" s="1"/>
  <c r="X373" i="15"/>
  <c r="L373" i="15"/>
  <c r="R373" i="15"/>
  <c r="P373" i="15"/>
  <c r="N373" i="15"/>
  <c r="M373" i="15"/>
  <c r="J373" i="15"/>
  <c r="W373" i="15"/>
  <c r="I373" i="15"/>
  <c r="V373" i="15"/>
  <c r="E373" i="15"/>
  <c r="U373" i="15"/>
  <c r="T373" i="15"/>
  <c r="S373" i="15"/>
  <c r="Q373" i="15"/>
  <c r="O373" i="15"/>
  <c r="K373" i="15"/>
  <c r="O664" i="15"/>
  <c r="O916" i="15" s="1"/>
  <c r="N664" i="15"/>
  <c r="N916" i="15" s="1"/>
  <c r="U664" i="15"/>
  <c r="U916" i="15" s="1"/>
  <c r="I664" i="15"/>
  <c r="I916" i="15" s="1"/>
  <c r="M664" i="15"/>
  <c r="M916" i="15" s="1"/>
  <c r="K664" i="15"/>
  <c r="K916" i="15" s="1"/>
  <c r="X664" i="15"/>
  <c r="X916" i="15" s="1"/>
  <c r="E664" i="15"/>
  <c r="E916" i="15" s="1"/>
  <c r="W664" i="15"/>
  <c r="W916" i="15" s="1"/>
  <c r="V664" i="15"/>
  <c r="V916" i="15" s="1"/>
  <c r="S664" i="15"/>
  <c r="S916" i="15" s="1"/>
  <c r="Q664" i="15"/>
  <c r="Q916" i="15" s="1"/>
  <c r="T664" i="15"/>
  <c r="T916" i="15" s="1"/>
  <c r="R664" i="15"/>
  <c r="R916" i="15" s="1"/>
  <c r="P664" i="15"/>
  <c r="P916" i="15" s="1"/>
  <c r="L664" i="15"/>
  <c r="L916" i="15" s="1"/>
  <c r="T389" i="15"/>
  <c r="E389" i="15"/>
  <c r="P389" i="15"/>
  <c r="O389" i="15"/>
  <c r="N389" i="15"/>
  <c r="J664" i="15"/>
  <c r="J916" i="15" s="1"/>
  <c r="V389" i="15"/>
  <c r="J389" i="15"/>
  <c r="K389" i="15"/>
  <c r="W389" i="15"/>
  <c r="U389" i="15"/>
  <c r="S389" i="15"/>
  <c r="R389" i="15"/>
  <c r="Q389" i="15"/>
  <c r="M389" i="15"/>
  <c r="L389" i="15"/>
  <c r="I389" i="15"/>
  <c r="W680" i="15"/>
  <c r="W932" i="15" s="1"/>
  <c r="K680" i="15"/>
  <c r="K932" i="15" s="1"/>
  <c r="S680" i="15"/>
  <c r="S932" i="15" s="1"/>
  <c r="R680" i="15"/>
  <c r="R932" i="15" s="1"/>
  <c r="Q680" i="15"/>
  <c r="Q932" i="15" s="1"/>
  <c r="M680" i="15"/>
  <c r="M932" i="15" s="1"/>
  <c r="P680" i="15"/>
  <c r="P932" i="15" s="1"/>
  <c r="O680" i="15"/>
  <c r="O932" i="15" s="1"/>
  <c r="N680" i="15"/>
  <c r="N932" i="15" s="1"/>
  <c r="L680" i="15"/>
  <c r="L932" i="15" s="1"/>
  <c r="J680" i="15"/>
  <c r="J932" i="15" s="1"/>
  <c r="I680" i="15"/>
  <c r="I932" i="15" s="1"/>
  <c r="E680" i="15"/>
  <c r="E932" i="15" s="1"/>
  <c r="X680" i="15"/>
  <c r="X932" i="15" s="1"/>
  <c r="V680" i="15"/>
  <c r="V932" i="15" s="1"/>
  <c r="U680" i="15"/>
  <c r="U932" i="15" s="1"/>
  <c r="T680" i="15"/>
  <c r="T932" i="15" s="1"/>
  <c r="X405" i="15"/>
  <c r="L405" i="15"/>
  <c r="T405" i="15"/>
  <c r="E405" i="15"/>
  <c r="S405" i="15"/>
  <c r="R405" i="15"/>
  <c r="N405" i="15"/>
  <c r="W405" i="15"/>
  <c r="V405" i="15"/>
  <c r="Q405" i="15"/>
  <c r="P405" i="15"/>
  <c r="O405" i="15"/>
  <c r="M405" i="15"/>
  <c r="K405" i="15"/>
  <c r="U405" i="15"/>
  <c r="J405" i="15"/>
  <c r="I405" i="15"/>
  <c r="O696" i="15"/>
  <c r="O948" i="15" s="1"/>
  <c r="W696" i="15"/>
  <c r="W948" i="15" s="1"/>
  <c r="K696" i="15"/>
  <c r="K948" i="15" s="1"/>
  <c r="V696" i="15"/>
  <c r="V948" i="15" s="1"/>
  <c r="J696" i="15"/>
  <c r="J948" i="15" s="1"/>
  <c r="U696" i="15"/>
  <c r="U948" i="15" s="1"/>
  <c r="I696" i="15"/>
  <c r="I948" i="15" s="1"/>
  <c r="Q696" i="15"/>
  <c r="Q948" i="15" s="1"/>
  <c r="M696" i="15"/>
  <c r="M948" i="15" s="1"/>
  <c r="L696" i="15"/>
  <c r="L948" i="15" s="1"/>
  <c r="E696" i="15"/>
  <c r="E948" i="15" s="1"/>
  <c r="X696" i="15"/>
  <c r="X948" i="15" s="1"/>
  <c r="T696" i="15"/>
  <c r="T948" i="15" s="1"/>
  <c r="S696" i="15"/>
  <c r="S948" i="15" s="1"/>
  <c r="R696" i="15"/>
  <c r="R948" i="15" s="1"/>
  <c r="P696" i="15"/>
  <c r="P948" i="15" s="1"/>
  <c r="N696" i="15"/>
  <c r="N948" i="15" s="1"/>
  <c r="P421" i="15"/>
  <c r="X421" i="15"/>
  <c r="L421" i="15"/>
  <c r="W421" i="15"/>
  <c r="K421" i="15"/>
  <c r="V421" i="15"/>
  <c r="J421" i="15"/>
  <c r="R421" i="15"/>
  <c r="U421" i="15"/>
  <c r="T421" i="15"/>
  <c r="S421" i="15"/>
  <c r="Q421" i="15"/>
  <c r="O421" i="15"/>
  <c r="N421" i="15"/>
  <c r="M421" i="15"/>
  <c r="I421" i="15"/>
  <c r="E421" i="15"/>
  <c r="S712" i="15"/>
  <c r="S964" i="15" s="1"/>
  <c r="O712" i="15"/>
  <c r="O964" i="15" s="1"/>
  <c r="N712" i="15"/>
  <c r="N964" i="15" s="1"/>
  <c r="M712" i="15"/>
  <c r="M964" i="15" s="1"/>
  <c r="U712" i="15"/>
  <c r="U964" i="15" s="1"/>
  <c r="I712" i="15"/>
  <c r="I964" i="15" s="1"/>
  <c r="E712" i="15"/>
  <c r="E964" i="15" s="1"/>
  <c r="X712" i="15"/>
  <c r="X964" i="15" s="1"/>
  <c r="W712" i="15"/>
  <c r="W964" i="15" s="1"/>
  <c r="V712" i="15"/>
  <c r="V964" i="15" s="1"/>
  <c r="T712" i="15"/>
  <c r="T964" i="15" s="1"/>
  <c r="R712" i="15"/>
  <c r="R964" i="15" s="1"/>
  <c r="Q712" i="15"/>
  <c r="Q964" i="15" s="1"/>
  <c r="P712" i="15"/>
  <c r="P964" i="15" s="1"/>
  <c r="L712" i="15"/>
  <c r="L964" i="15" s="1"/>
  <c r="K712" i="15"/>
  <c r="K964" i="15" s="1"/>
  <c r="J712" i="15"/>
  <c r="J964" i="15" s="1"/>
  <c r="T437" i="15"/>
  <c r="E437" i="15"/>
  <c r="P437" i="15"/>
  <c r="O437" i="15"/>
  <c r="N437" i="15"/>
  <c r="V437" i="15"/>
  <c r="J437" i="15"/>
  <c r="R437" i="15"/>
  <c r="Q437" i="15"/>
  <c r="M437" i="15"/>
  <c r="L437" i="15"/>
  <c r="K437" i="15"/>
  <c r="I437" i="15"/>
  <c r="X437" i="15"/>
  <c r="W437" i="15"/>
  <c r="U437" i="15"/>
  <c r="S437" i="15"/>
  <c r="W728" i="15"/>
  <c r="W980" i="15" s="1"/>
  <c r="K728" i="15"/>
  <c r="K980" i="15" s="1"/>
  <c r="S728" i="15"/>
  <c r="S980" i="15" s="1"/>
  <c r="R728" i="15"/>
  <c r="R980" i="15" s="1"/>
  <c r="Q728" i="15"/>
  <c r="Q980" i="15" s="1"/>
  <c r="M728" i="15"/>
  <c r="M980" i="15" s="1"/>
  <c r="X728" i="15"/>
  <c r="X980" i="15" s="1"/>
  <c r="V728" i="15"/>
  <c r="V980" i="15" s="1"/>
  <c r="U728" i="15"/>
  <c r="U980" i="15" s="1"/>
  <c r="T728" i="15"/>
  <c r="T980" i="15" s="1"/>
  <c r="P728" i="15"/>
  <c r="P980" i="15" s="1"/>
  <c r="O728" i="15"/>
  <c r="O980" i="15" s="1"/>
  <c r="N728" i="15"/>
  <c r="N980" i="15" s="1"/>
  <c r="L728" i="15"/>
  <c r="L980" i="15" s="1"/>
  <c r="J728" i="15"/>
  <c r="J980" i="15" s="1"/>
  <c r="I728" i="15"/>
  <c r="I980" i="15" s="1"/>
  <c r="E728" i="15"/>
  <c r="E980" i="15" s="1"/>
  <c r="X453" i="15"/>
  <c r="L453" i="15"/>
  <c r="V453" i="15"/>
  <c r="J453" i="15"/>
  <c r="T453" i="15"/>
  <c r="E453" i="15"/>
  <c r="S453" i="15"/>
  <c r="R453" i="15"/>
  <c r="P453" i="15"/>
  <c r="N453" i="15"/>
  <c r="W453" i="15"/>
  <c r="U453" i="15"/>
  <c r="Q453" i="15"/>
  <c r="O453" i="15"/>
  <c r="M453" i="15"/>
  <c r="K453" i="15"/>
  <c r="I453" i="15"/>
  <c r="P744" i="15"/>
  <c r="P996" i="15" s="1"/>
  <c r="V744" i="15"/>
  <c r="V996" i="15" s="1"/>
  <c r="J744" i="15"/>
  <c r="J996" i="15" s="1"/>
  <c r="M744" i="15"/>
  <c r="M996" i="15" s="1"/>
  <c r="L744" i="15"/>
  <c r="L996" i="15" s="1"/>
  <c r="W744" i="15"/>
  <c r="W996" i="15" s="1"/>
  <c r="E744" i="15"/>
  <c r="E996" i="15" s="1"/>
  <c r="X744" i="15"/>
  <c r="X996" i="15" s="1"/>
  <c r="U744" i="15"/>
  <c r="U996" i="15" s="1"/>
  <c r="R744" i="15"/>
  <c r="R996" i="15" s="1"/>
  <c r="Q744" i="15"/>
  <c r="Q996" i="15" s="1"/>
  <c r="K744" i="15"/>
  <c r="K996" i="15" s="1"/>
  <c r="I744" i="15"/>
  <c r="I996" i="15" s="1"/>
  <c r="P469" i="15"/>
  <c r="N469" i="15"/>
  <c r="X469" i="15"/>
  <c r="L469" i="15"/>
  <c r="W469" i="15"/>
  <c r="K469" i="15"/>
  <c r="V469" i="15"/>
  <c r="J469" i="15"/>
  <c r="T469" i="15"/>
  <c r="E469" i="15"/>
  <c r="R469" i="15"/>
  <c r="O469" i="15"/>
  <c r="M469" i="15"/>
  <c r="I469" i="15"/>
  <c r="U469" i="15"/>
  <c r="S469" i="15"/>
  <c r="Q469" i="15"/>
  <c r="X760" i="15"/>
  <c r="X1012" i="15" s="1"/>
  <c r="L760" i="15"/>
  <c r="L1012" i="15" s="1"/>
  <c r="E760" i="15"/>
  <c r="E1012" i="15" s="1"/>
  <c r="S760" i="15"/>
  <c r="S1012" i="15" s="1"/>
  <c r="R760" i="15"/>
  <c r="R1012" i="15" s="1"/>
  <c r="W760" i="15"/>
  <c r="W1012" i="15" s="1"/>
  <c r="U760" i="15"/>
  <c r="U1012" i="15" s="1"/>
  <c r="Q760" i="15"/>
  <c r="Q1012" i="15" s="1"/>
  <c r="P760" i="15"/>
  <c r="P1012" i="15" s="1"/>
  <c r="O760" i="15"/>
  <c r="O1012" i="15" s="1"/>
  <c r="M760" i="15"/>
  <c r="M1012" i="15" s="1"/>
  <c r="J760" i="15"/>
  <c r="J1012" i="15" s="1"/>
  <c r="V760" i="15"/>
  <c r="V1012" i="15" s="1"/>
  <c r="K760" i="15"/>
  <c r="K1012" i="15" s="1"/>
  <c r="I760" i="15"/>
  <c r="I1012" i="15" s="1"/>
  <c r="T485" i="15"/>
  <c r="E485" i="15"/>
  <c r="R485" i="15"/>
  <c r="P485" i="15"/>
  <c r="O485" i="15"/>
  <c r="N485" i="15"/>
  <c r="X485" i="15"/>
  <c r="L485" i="15"/>
  <c r="V485" i="15"/>
  <c r="J485" i="15"/>
  <c r="W485" i="15"/>
  <c r="U485" i="15"/>
  <c r="S485" i="15"/>
  <c r="Q485" i="15"/>
  <c r="M485" i="15"/>
  <c r="K485" i="15"/>
  <c r="I485" i="15"/>
  <c r="P776" i="15"/>
  <c r="P1028" i="15" s="1"/>
  <c r="X776" i="15"/>
  <c r="X1028" i="15" s="1"/>
  <c r="L776" i="15"/>
  <c r="L1028" i="15" s="1"/>
  <c r="W776" i="15"/>
  <c r="W1028" i="15" s="1"/>
  <c r="K776" i="15"/>
  <c r="K1028" i="15" s="1"/>
  <c r="V776" i="15"/>
  <c r="V1028" i="15" s="1"/>
  <c r="J776" i="15"/>
  <c r="J1028" i="15" s="1"/>
  <c r="R776" i="15"/>
  <c r="R1028" i="15" s="1"/>
  <c r="S776" i="15"/>
  <c r="S1028" i="15" s="1"/>
  <c r="Q776" i="15"/>
  <c r="Q1028" i="15" s="1"/>
  <c r="O776" i="15"/>
  <c r="O1028" i="15" s="1"/>
  <c r="N776" i="15"/>
  <c r="N1028" i="15" s="1"/>
  <c r="M776" i="15"/>
  <c r="M1028" i="15" s="1"/>
  <c r="I776" i="15"/>
  <c r="I1028" i="15" s="1"/>
  <c r="E776" i="15"/>
  <c r="E1028" i="15" s="1"/>
  <c r="U776" i="15"/>
  <c r="U1028" i="15" s="1"/>
  <c r="T776" i="15"/>
  <c r="T1028" i="15" s="1"/>
  <c r="X501" i="15"/>
  <c r="L501" i="15"/>
  <c r="V501" i="15"/>
  <c r="J501" i="15"/>
  <c r="T501" i="15"/>
  <c r="E501" i="15"/>
  <c r="S501" i="15"/>
  <c r="R501" i="15"/>
  <c r="P501" i="15"/>
  <c r="O501" i="15"/>
  <c r="N501" i="15"/>
  <c r="M501" i="15"/>
  <c r="K501" i="15"/>
  <c r="I501" i="15"/>
  <c r="W501" i="15"/>
  <c r="U501" i="15"/>
  <c r="Q501" i="15"/>
  <c r="K260" i="15"/>
  <c r="P269" i="15"/>
  <c r="K322" i="15"/>
  <c r="T348" i="15"/>
  <c r="X368" i="15"/>
  <c r="P404" i="15"/>
  <c r="E58" i="10"/>
  <c r="M62" i="10"/>
  <c r="L63" i="10"/>
  <c r="H67" i="10"/>
  <c r="G68" i="10"/>
  <c r="F69" i="10"/>
  <c r="E70" i="10"/>
  <c r="N73" i="10"/>
  <c r="M74" i="10"/>
  <c r="Q259" i="15"/>
  <c r="I263" i="15"/>
  <c r="U263" i="15"/>
  <c r="E267" i="15"/>
  <c r="V267" i="15"/>
  <c r="L271" i="15"/>
  <c r="L544" i="15" s="1"/>
  <c r="L796" i="15" s="1"/>
  <c r="P275" i="15"/>
  <c r="P657" i="15" s="1"/>
  <c r="P909" i="15" s="1"/>
  <c r="T279" i="15"/>
  <c r="T683" i="15" s="1"/>
  <c r="T935" i="15" s="1"/>
  <c r="I283" i="15"/>
  <c r="X283" i="15"/>
  <c r="M287" i="15"/>
  <c r="Q291" i="15"/>
  <c r="U295" i="15"/>
  <c r="K299" i="15"/>
  <c r="P303" i="15"/>
  <c r="L307" i="15"/>
  <c r="L697" i="15" s="1"/>
  <c r="L949" i="15" s="1"/>
  <c r="X311" i="15"/>
  <c r="T315" i="15"/>
  <c r="O319" i="15"/>
  <c r="L323" i="15"/>
  <c r="L622" i="15" s="1"/>
  <c r="L874" i="15" s="1"/>
  <c r="K327" i="15"/>
  <c r="O331" i="15"/>
  <c r="S335" i="15"/>
  <c r="W339" i="15"/>
  <c r="U343" i="15"/>
  <c r="O347" i="15"/>
  <c r="P355" i="15"/>
  <c r="X363" i="15"/>
  <c r="N367" i="15"/>
  <c r="J375" i="15"/>
  <c r="K383" i="15"/>
  <c r="J423" i="15"/>
  <c r="H68" i="10"/>
  <c r="G69" i="10"/>
  <c r="R259" i="15"/>
  <c r="J263" i="15"/>
  <c r="V263" i="15"/>
  <c r="I267" i="15"/>
  <c r="W267" i="15"/>
  <c r="M271" i="15"/>
  <c r="Q275" i="15"/>
  <c r="U279" i="15"/>
  <c r="K283" i="15"/>
  <c r="O287" i="15"/>
  <c r="S291" i="15"/>
  <c r="E295" i="15"/>
  <c r="W295" i="15"/>
  <c r="L299" i="15"/>
  <c r="L643" i="15" s="1"/>
  <c r="L895" i="15" s="1"/>
  <c r="Q303" i="15"/>
  <c r="M307" i="15"/>
  <c r="I311" i="15"/>
  <c r="U315" i="15"/>
  <c r="Q319" i="15"/>
  <c r="M323" i="15"/>
  <c r="M622" i="15" s="1"/>
  <c r="M874" i="15" s="1"/>
  <c r="N327" i="15"/>
  <c r="R331" i="15"/>
  <c r="V335" i="15"/>
  <c r="E339" i="15"/>
  <c r="V343" i="15"/>
  <c r="S347" i="15"/>
  <c r="S355" i="15"/>
  <c r="E359" i="15"/>
  <c r="P367" i="15"/>
  <c r="L375" i="15"/>
  <c r="L645" i="15" s="1"/>
  <c r="L897" i="15" s="1"/>
  <c r="M383" i="15"/>
  <c r="M763" i="15" s="1"/>
  <c r="M1015" i="15" s="1"/>
  <c r="N63" i="10"/>
  <c r="J67" i="10"/>
  <c r="I68" i="10"/>
  <c r="H69" i="10"/>
  <c r="D73" i="10"/>
  <c r="S259" i="15"/>
  <c r="K263" i="15"/>
  <c r="W263" i="15"/>
  <c r="J267" i="15"/>
  <c r="N271" i="15"/>
  <c r="R275" i="15"/>
  <c r="E279" i="15"/>
  <c r="V279" i="15"/>
  <c r="L283" i="15"/>
  <c r="P287" i="15"/>
  <c r="T291" i="15"/>
  <c r="I295" i="15"/>
  <c r="X295" i="15"/>
  <c r="M299" i="15"/>
  <c r="M643" i="15" s="1"/>
  <c r="M895" i="15" s="1"/>
  <c r="S303" i="15"/>
  <c r="N307" i="15"/>
  <c r="J311" i="15"/>
  <c r="V315" i="15"/>
  <c r="R319" i="15"/>
  <c r="O323" i="15"/>
  <c r="P327" i="15"/>
  <c r="T331" i="15"/>
  <c r="X335" i="15"/>
  <c r="I339" i="15"/>
  <c r="W343" i="15"/>
  <c r="U347" i="15"/>
  <c r="T355" i="15"/>
  <c r="I359" i="15"/>
  <c r="Q367" i="15"/>
  <c r="M375" i="15"/>
  <c r="O383" i="15"/>
  <c r="R431" i="15"/>
  <c r="Q447" i="15"/>
  <c r="O499" i="15"/>
  <c r="D62" i="10"/>
  <c r="K67" i="10"/>
  <c r="J68" i="10"/>
  <c r="I69" i="10"/>
  <c r="E73" i="10"/>
  <c r="D74" i="10"/>
  <c r="E259" i="15"/>
  <c r="T259" i="15"/>
  <c r="L263" i="15"/>
  <c r="L753" i="15" s="1"/>
  <c r="L1005" i="15" s="1"/>
  <c r="X263" i="15"/>
  <c r="K267" i="15"/>
  <c r="O271" i="15"/>
  <c r="S275" i="15"/>
  <c r="S744" i="15" s="1"/>
  <c r="S996" i="15" s="1"/>
  <c r="I279" i="15"/>
  <c r="W279" i="15"/>
  <c r="M283" i="15"/>
  <c r="Q287" i="15"/>
  <c r="U291" i="15"/>
  <c r="K295" i="15"/>
  <c r="O299" i="15"/>
  <c r="T303" i="15"/>
  <c r="O307" i="15"/>
  <c r="L311" i="15"/>
  <c r="E315" i="15"/>
  <c r="W315" i="15"/>
  <c r="T319" i="15"/>
  <c r="P323" i="15"/>
  <c r="Q327" i="15"/>
  <c r="U331" i="15"/>
  <c r="J339" i="15"/>
  <c r="W347" i="15"/>
  <c r="U355" i="15"/>
  <c r="K359" i="15"/>
  <c r="S367" i="15"/>
  <c r="E371" i="15"/>
  <c r="U375" i="15"/>
  <c r="Q387" i="15"/>
  <c r="K391" i="15"/>
  <c r="U538" i="15"/>
  <c r="U790" i="15" s="1"/>
  <c r="L67" i="10"/>
  <c r="K68" i="10"/>
  <c r="J69" i="10"/>
  <c r="F73" i="10"/>
  <c r="I259" i="15"/>
  <c r="U259" i="15"/>
  <c r="M263" i="15"/>
  <c r="M753" i="15" s="1"/>
  <c r="M1005" i="15" s="1"/>
  <c r="M267" i="15"/>
  <c r="M542" i="15" s="1"/>
  <c r="M794" i="15" s="1"/>
  <c r="Q271" i="15"/>
  <c r="U275" i="15"/>
  <c r="J279" i="15"/>
  <c r="N283" i="15"/>
  <c r="R287" i="15"/>
  <c r="E291" i="15"/>
  <c r="V291" i="15"/>
  <c r="L295" i="15"/>
  <c r="P299" i="15"/>
  <c r="U303" i="15"/>
  <c r="Q307" i="15"/>
  <c r="M311" i="15"/>
  <c r="I315" i="15"/>
  <c r="U319" i="15"/>
  <c r="Q323" i="15"/>
  <c r="S327" i="15"/>
  <c r="W331" i="15"/>
  <c r="K339" i="15"/>
  <c r="L359" i="15"/>
  <c r="I371" i="15"/>
  <c r="O391" i="15"/>
  <c r="K395" i="15"/>
  <c r="I411" i="15"/>
  <c r="O459" i="15"/>
  <c r="S479" i="15"/>
  <c r="J58" i="10"/>
  <c r="H60" i="10"/>
  <c r="F62" i="10"/>
  <c r="E63" i="10"/>
  <c r="M67" i="10"/>
  <c r="L68" i="10"/>
  <c r="K69" i="10"/>
  <c r="J70" i="10"/>
  <c r="H72" i="10"/>
  <c r="G73" i="10"/>
  <c r="F74" i="10"/>
  <c r="J259" i="15"/>
  <c r="V259" i="15"/>
  <c r="N263" i="15"/>
  <c r="N548" i="15" s="1"/>
  <c r="N800" i="15" s="1"/>
  <c r="N267" i="15"/>
  <c r="R271" i="15"/>
  <c r="V275" i="15"/>
  <c r="K279" i="15"/>
  <c r="O283" i="15"/>
  <c r="S287" i="15"/>
  <c r="I291" i="15"/>
  <c r="W291" i="15"/>
  <c r="M295" i="15"/>
  <c r="Q299" i="15"/>
  <c r="V303" i="15"/>
  <c r="R307" i="15"/>
  <c r="O311" i="15"/>
  <c r="J315" i="15"/>
  <c r="W319" i="15"/>
  <c r="R323" i="15"/>
  <c r="T327" i="15"/>
  <c r="X331" i="15"/>
  <c r="J335" i="15"/>
  <c r="N339" i="15"/>
  <c r="E343" i="15"/>
  <c r="K351" i="15"/>
  <c r="S359" i="15"/>
  <c r="I363" i="15"/>
  <c r="Q371" i="15"/>
  <c r="T391" i="15"/>
  <c r="M395" i="15"/>
  <c r="I60" i="10"/>
  <c r="G62" i="10"/>
  <c r="F63" i="10"/>
  <c r="N67" i="10"/>
  <c r="M68" i="10"/>
  <c r="L69" i="10"/>
  <c r="I72" i="10"/>
  <c r="H73" i="10"/>
  <c r="G74" i="10"/>
  <c r="K259" i="15"/>
  <c r="W259" i="15"/>
  <c r="O263" i="15"/>
  <c r="O619" i="15" s="1"/>
  <c r="O871" i="15" s="1"/>
  <c r="O267" i="15"/>
  <c r="S271" i="15"/>
  <c r="I275" i="15"/>
  <c r="W275" i="15"/>
  <c r="M279" i="15"/>
  <c r="Q283" i="15"/>
  <c r="U287" i="15"/>
  <c r="J291" i="15"/>
  <c r="N295" i="15"/>
  <c r="R299" i="15"/>
  <c r="E303" i="15"/>
  <c r="W303" i="15"/>
  <c r="T307" i="15"/>
  <c r="P311" i="15"/>
  <c r="K315" i="15"/>
  <c r="E319" i="15"/>
  <c r="X319" i="15"/>
  <c r="S323" i="15"/>
  <c r="U327" i="15"/>
  <c r="E331" i="15"/>
  <c r="L335" i="15"/>
  <c r="P339" i="15"/>
  <c r="I343" i="15"/>
  <c r="L351" i="15"/>
  <c r="T359" i="15"/>
  <c r="J363" i="15"/>
  <c r="R371" i="15"/>
  <c r="I399" i="15"/>
  <c r="Q419" i="15"/>
  <c r="K471" i="15"/>
  <c r="Q491" i="15"/>
  <c r="S503" i="15"/>
  <c r="N68" i="10"/>
  <c r="M69" i="10"/>
  <c r="I73" i="10"/>
  <c r="L259" i="15"/>
  <c r="X259" i="15"/>
  <c r="P263" i="15"/>
  <c r="P267" i="15"/>
  <c r="T271" i="15"/>
  <c r="T544" i="15" s="1"/>
  <c r="T796" i="15" s="1"/>
  <c r="J275" i="15"/>
  <c r="X275" i="15"/>
  <c r="N279" i="15"/>
  <c r="N683" i="15" s="1"/>
  <c r="N935" i="15" s="1"/>
  <c r="R283" i="15"/>
  <c r="V287" i="15"/>
  <c r="K291" i="15"/>
  <c r="O295" i="15"/>
  <c r="S299" i="15"/>
  <c r="I303" i="15"/>
  <c r="U307" i="15"/>
  <c r="Q311" i="15"/>
  <c r="M315" i="15"/>
  <c r="I319" i="15"/>
  <c r="U323" i="15"/>
  <c r="V327" i="15"/>
  <c r="I331" i="15"/>
  <c r="M335" i="15"/>
  <c r="Q339" i="15"/>
  <c r="J343" i="15"/>
  <c r="E347" i="15"/>
  <c r="O351" i="15"/>
  <c r="W359" i="15"/>
  <c r="L363" i="15"/>
  <c r="T371" i="15"/>
  <c r="J379" i="15"/>
  <c r="S399" i="15"/>
  <c r="M403" i="15"/>
  <c r="N69" i="10"/>
  <c r="J73" i="10"/>
  <c r="I287" i="15"/>
  <c r="D68" i="10"/>
  <c r="K73" i="10"/>
  <c r="M534" i="15"/>
  <c r="M786" i="15" s="1"/>
  <c r="X534" i="15"/>
  <c r="X786" i="15" s="1"/>
  <c r="L534" i="15"/>
  <c r="L786" i="15" s="1"/>
  <c r="W534" i="15"/>
  <c r="W786" i="15" s="1"/>
  <c r="K534" i="15"/>
  <c r="K786" i="15" s="1"/>
  <c r="S534" i="15"/>
  <c r="S786" i="15" s="1"/>
  <c r="P534" i="15"/>
  <c r="P786" i="15" s="1"/>
  <c r="O534" i="15"/>
  <c r="O786" i="15" s="1"/>
  <c r="N534" i="15"/>
  <c r="N786" i="15" s="1"/>
  <c r="I534" i="15"/>
  <c r="I786" i="15" s="1"/>
  <c r="E534" i="15"/>
  <c r="E786" i="15" s="1"/>
  <c r="V534" i="15"/>
  <c r="V786" i="15" s="1"/>
  <c r="U534" i="15"/>
  <c r="U786" i="15" s="1"/>
  <c r="T534" i="15"/>
  <c r="T786" i="15" s="1"/>
  <c r="R534" i="15"/>
  <c r="R786" i="15" s="1"/>
  <c r="Q534" i="15"/>
  <c r="Q786" i="15" s="1"/>
  <c r="J534" i="15"/>
  <c r="J786" i="15" s="1"/>
  <c r="Q538" i="15"/>
  <c r="Q790" i="15" s="1"/>
  <c r="P538" i="15"/>
  <c r="P790" i="15" s="1"/>
  <c r="O538" i="15"/>
  <c r="O790" i="15" s="1"/>
  <c r="W538" i="15"/>
  <c r="W790" i="15" s="1"/>
  <c r="K538" i="15"/>
  <c r="K790" i="15" s="1"/>
  <c r="T538" i="15"/>
  <c r="T790" i="15" s="1"/>
  <c r="S538" i="15"/>
  <c r="S790" i="15" s="1"/>
  <c r="R538" i="15"/>
  <c r="R790" i="15" s="1"/>
  <c r="M538" i="15"/>
  <c r="M790" i="15" s="1"/>
  <c r="L538" i="15"/>
  <c r="L790" i="15" s="1"/>
  <c r="J538" i="15"/>
  <c r="J790" i="15" s="1"/>
  <c r="I538" i="15"/>
  <c r="I790" i="15" s="1"/>
  <c r="E538" i="15"/>
  <c r="E790" i="15" s="1"/>
  <c r="X538" i="15"/>
  <c r="X790" i="15" s="1"/>
  <c r="V538" i="15"/>
  <c r="V790" i="15" s="1"/>
  <c r="N538" i="15"/>
  <c r="N790" i="15" s="1"/>
  <c r="U542" i="15"/>
  <c r="U794" i="15" s="1"/>
  <c r="I542" i="15"/>
  <c r="I794" i="15" s="1"/>
  <c r="E542" i="15"/>
  <c r="E794" i="15" s="1"/>
  <c r="S542" i="15"/>
  <c r="S794" i="15" s="1"/>
  <c r="O542" i="15"/>
  <c r="O794" i="15" s="1"/>
  <c r="X542" i="15"/>
  <c r="X794" i="15" s="1"/>
  <c r="W542" i="15"/>
  <c r="W794" i="15" s="1"/>
  <c r="V542" i="15"/>
  <c r="V794" i="15" s="1"/>
  <c r="Q542" i="15"/>
  <c r="Q794" i="15" s="1"/>
  <c r="P542" i="15"/>
  <c r="P794" i="15" s="1"/>
  <c r="N542" i="15"/>
  <c r="N794" i="15" s="1"/>
  <c r="L542" i="15"/>
  <c r="L794" i="15" s="1"/>
  <c r="K542" i="15"/>
  <c r="K794" i="15" s="1"/>
  <c r="J542" i="15"/>
  <c r="J794" i="15" s="1"/>
  <c r="R267" i="15"/>
  <c r="R542" i="15"/>
  <c r="R794" i="15" s="1"/>
  <c r="X267" i="15"/>
  <c r="L267" i="15"/>
  <c r="X546" i="15"/>
  <c r="X798" i="15" s="1"/>
  <c r="W546" i="15"/>
  <c r="W798" i="15" s="1"/>
  <c r="K546" i="15"/>
  <c r="K798" i="15" s="1"/>
  <c r="S546" i="15"/>
  <c r="S798" i="15" s="1"/>
  <c r="I546" i="15"/>
  <c r="I798" i="15" s="1"/>
  <c r="E546" i="15"/>
  <c r="E798" i="15" s="1"/>
  <c r="U546" i="15"/>
  <c r="U798" i="15" s="1"/>
  <c r="R546" i="15"/>
  <c r="R798" i="15" s="1"/>
  <c r="Q546" i="15"/>
  <c r="Q798" i="15" s="1"/>
  <c r="P546" i="15"/>
  <c r="P798" i="15" s="1"/>
  <c r="O546" i="15"/>
  <c r="O798" i="15" s="1"/>
  <c r="V271" i="15"/>
  <c r="J271" i="15"/>
  <c r="J540" i="15" s="1"/>
  <c r="J792" i="15" s="1"/>
  <c r="V546" i="15"/>
  <c r="V798" i="15" s="1"/>
  <c r="P271" i="15"/>
  <c r="J546" i="15"/>
  <c r="J798" i="15" s="1"/>
  <c r="Q550" i="15"/>
  <c r="Q802" i="15" s="1"/>
  <c r="P550" i="15"/>
  <c r="P802" i="15" s="1"/>
  <c r="O550" i="15"/>
  <c r="O802" i="15" s="1"/>
  <c r="W550" i="15"/>
  <c r="W802" i="15" s="1"/>
  <c r="K550" i="15"/>
  <c r="K802" i="15" s="1"/>
  <c r="J550" i="15"/>
  <c r="J802" i="15" s="1"/>
  <c r="E550" i="15"/>
  <c r="E802" i="15" s="1"/>
  <c r="X550" i="15"/>
  <c r="X802" i="15" s="1"/>
  <c r="V550" i="15"/>
  <c r="V802" i="15" s="1"/>
  <c r="U550" i="15"/>
  <c r="U802" i="15" s="1"/>
  <c r="S550" i="15"/>
  <c r="S802" i="15" s="1"/>
  <c r="R550" i="15"/>
  <c r="R802" i="15" s="1"/>
  <c r="I550" i="15"/>
  <c r="I802" i="15" s="1"/>
  <c r="N275" i="15"/>
  <c r="N614" i="15" s="1"/>
  <c r="N866" i="15" s="1"/>
  <c r="T275" i="15"/>
  <c r="T608" i="15" s="1"/>
  <c r="T860" i="15" s="1"/>
  <c r="E275" i="15"/>
  <c r="N554" i="15"/>
  <c r="N806" i="15" s="1"/>
  <c r="T554" i="15"/>
  <c r="T806" i="15" s="1"/>
  <c r="E554" i="15"/>
  <c r="E806" i="15" s="1"/>
  <c r="X554" i="15"/>
  <c r="X806" i="15" s="1"/>
  <c r="J554" i="15"/>
  <c r="J806" i="15" s="1"/>
  <c r="W554" i="15"/>
  <c r="W806" i="15" s="1"/>
  <c r="I554" i="15"/>
  <c r="I806" i="15" s="1"/>
  <c r="V554" i="15"/>
  <c r="V806" i="15" s="1"/>
  <c r="Q554" i="15"/>
  <c r="Q806" i="15" s="1"/>
  <c r="S554" i="15"/>
  <c r="S806" i="15" s="1"/>
  <c r="R554" i="15"/>
  <c r="R806" i="15" s="1"/>
  <c r="P554" i="15"/>
  <c r="P806" i="15" s="1"/>
  <c r="M554" i="15"/>
  <c r="M806" i="15" s="1"/>
  <c r="L554" i="15"/>
  <c r="L806" i="15" s="1"/>
  <c r="K554" i="15"/>
  <c r="K806" i="15" s="1"/>
  <c r="R279" i="15"/>
  <c r="U554" i="15"/>
  <c r="U806" i="15" s="1"/>
  <c r="O554" i="15"/>
  <c r="O806" i="15" s="1"/>
  <c r="X279" i="15"/>
  <c r="L279" i="15"/>
  <c r="L683" i="15" s="1"/>
  <c r="L935" i="15" s="1"/>
  <c r="R558" i="15"/>
  <c r="R810" i="15" s="1"/>
  <c r="Q558" i="15"/>
  <c r="Q810" i="15" s="1"/>
  <c r="X558" i="15"/>
  <c r="X810" i="15" s="1"/>
  <c r="L558" i="15"/>
  <c r="L810" i="15" s="1"/>
  <c r="T558" i="15"/>
  <c r="T810" i="15" s="1"/>
  <c r="S558" i="15"/>
  <c r="S810" i="15" s="1"/>
  <c r="P558" i="15"/>
  <c r="P810" i="15" s="1"/>
  <c r="K558" i="15"/>
  <c r="K810" i="15" s="1"/>
  <c r="W558" i="15"/>
  <c r="W810" i="15" s="1"/>
  <c r="V558" i="15"/>
  <c r="V810" i="15" s="1"/>
  <c r="U558" i="15"/>
  <c r="U810" i="15" s="1"/>
  <c r="N558" i="15"/>
  <c r="N810" i="15" s="1"/>
  <c r="M558" i="15"/>
  <c r="M810" i="15" s="1"/>
  <c r="J558" i="15"/>
  <c r="J810" i="15" s="1"/>
  <c r="I558" i="15"/>
  <c r="I810" i="15" s="1"/>
  <c r="E558" i="15"/>
  <c r="E810" i="15" s="1"/>
  <c r="O558" i="15"/>
  <c r="O810" i="15" s="1"/>
  <c r="V283" i="15"/>
  <c r="J283" i="15"/>
  <c r="P283" i="15"/>
  <c r="V562" i="15"/>
  <c r="V814" i="15" s="1"/>
  <c r="J562" i="15"/>
  <c r="J814" i="15" s="1"/>
  <c r="U562" i="15"/>
  <c r="U814" i="15" s="1"/>
  <c r="I562" i="15"/>
  <c r="I814" i="15" s="1"/>
  <c r="P562" i="15"/>
  <c r="P814" i="15" s="1"/>
  <c r="O562" i="15"/>
  <c r="O814" i="15" s="1"/>
  <c r="N562" i="15"/>
  <c r="N814" i="15" s="1"/>
  <c r="M562" i="15"/>
  <c r="M814" i="15" s="1"/>
  <c r="X562" i="15"/>
  <c r="X814" i="15" s="1"/>
  <c r="W562" i="15"/>
  <c r="W814" i="15" s="1"/>
  <c r="S562" i="15"/>
  <c r="S814" i="15" s="1"/>
  <c r="R562" i="15"/>
  <c r="R814" i="15" s="1"/>
  <c r="Q562" i="15"/>
  <c r="Q814" i="15" s="1"/>
  <c r="L562" i="15"/>
  <c r="L814" i="15" s="1"/>
  <c r="K562" i="15"/>
  <c r="K814" i="15" s="1"/>
  <c r="E562" i="15"/>
  <c r="E814" i="15" s="1"/>
  <c r="N287" i="15"/>
  <c r="N760" i="15" s="1"/>
  <c r="N1012" i="15" s="1"/>
  <c r="T562" i="15"/>
  <c r="T814" i="15" s="1"/>
  <c r="T287" i="15"/>
  <c r="E287" i="15"/>
  <c r="N566" i="15"/>
  <c r="N818" i="15" s="1"/>
  <c r="M566" i="15"/>
  <c r="M818" i="15" s="1"/>
  <c r="T566" i="15"/>
  <c r="T818" i="15" s="1"/>
  <c r="E566" i="15"/>
  <c r="E818" i="15" s="1"/>
  <c r="K566" i="15"/>
  <c r="K818" i="15" s="1"/>
  <c r="J566" i="15"/>
  <c r="J818" i="15" s="1"/>
  <c r="X566" i="15"/>
  <c r="X818" i="15" s="1"/>
  <c r="I566" i="15"/>
  <c r="I818" i="15" s="1"/>
  <c r="S566" i="15"/>
  <c r="S818" i="15" s="1"/>
  <c r="V566" i="15"/>
  <c r="V818" i="15" s="1"/>
  <c r="U566" i="15"/>
  <c r="U818" i="15" s="1"/>
  <c r="R566" i="15"/>
  <c r="R818" i="15" s="1"/>
  <c r="Q566" i="15"/>
  <c r="Q818" i="15" s="1"/>
  <c r="P566" i="15"/>
  <c r="P818" i="15" s="1"/>
  <c r="O566" i="15"/>
  <c r="O818" i="15" s="1"/>
  <c r="L566" i="15"/>
  <c r="L818" i="15" s="1"/>
  <c r="W566" i="15"/>
  <c r="W818" i="15" s="1"/>
  <c r="R291" i="15"/>
  <c r="X291" i="15"/>
  <c r="L291" i="15"/>
  <c r="R570" i="15"/>
  <c r="R822" i="15" s="1"/>
  <c r="Q570" i="15"/>
  <c r="Q822" i="15" s="1"/>
  <c r="X570" i="15"/>
  <c r="X822" i="15" s="1"/>
  <c r="L570" i="15"/>
  <c r="L822" i="15" s="1"/>
  <c r="W570" i="15"/>
  <c r="W822" i="15" s="1"/>
  <c r="E570" i="15"/>
  <c r="E822" i="15" s="1"/>
  <c r="V570" i="15"/>
  <c r="V822" i="15" s="1"/>
  <c r="U570" i="15"/>
  <c r="U822" i="15" s="1"/>
  <c r="O570" i="15"/>
  <c r="O822" i="15" s="1"/>
  <c r="K570" i="15"/>
  <c r="K822" i="15" s="1"/>
  <c r="J570" i="15"/>
  <c r="J822" i="15" s="1"/>
  <c r="I570" i="15"/>
  <c r="I822" i="15" s="1"/>
  <c r="T570" i="15"/>
  <c r="T822" i="15" s="1"/>
  <c r="S570" i="15"/>
  <c r="S822" i="15" s="1"/>
  <c r="P570" i="15"/>
  <c r="P822" i="15" s="1"/>
  <c r="N570" i="15"/>
  <c r="N822" i="15" s="1"/>
  <c r="V295" i="15"/>
  <c r="J295" i="15"/>
  <c r="M570" i="15"/>
  <c r="M822" i="15" s="1"/>
  <c r="P295" i="15"/>
  <c r="V574" i="15"/>
  <c r="V826" i="15" s="1"/>
  <c r="J574" i="15"/>
  <c r="J826" i="15" s="1"/>
  <c r="U574" i="15"/>
  <c r="U826" i="15" s="1"/>
  <c r="I574" i="15"/>
  <c r="I826" i="15" s="1"/>
  <c r="P574" i="15"/>
  <c r="P826" i="15" s="1"/>
  <c r="W574" i="15"/>
  <c r="W826" i="15" s="1"/>
  <c r="S574" i="15"/>
  <c r="S826" i="15" s="1"/>
  <c r="R574" i="15"/>
  <c r="R826" i="15" s="1"/>
  <c r="Q574" i="15"/>
  <c r="Q826" i="15" s="1"/>
  <c r="N574" i="15"/>
  <c r="N826" i="15" s="1"/>
  <c r="L574" i="15"/>
  <c r="L826" i="15" s="1"/>
  <c r="O574" i="15"/>
  <c r="O826" i="15" s="1"/>
  <c r="M574" i="15"/>
  <c r="M826" i="15" s="1"/>
  <c r="K574" i="15"/>
  <c r="K826" i="15" s="1"/>
  <c r="X574" i="15"/>
  <c r="X826" i="15" s="1"/>
  <c r="T574" i="15"/>
  <c r="T826" i="15" s="1"/>
  <c r="E574" i="15"/>
  <c r="E826" i="15" s="1"/>
  <c r="N299" i="15"/>
  <c r="N643" i="15" s="1"/>
  <c r="N895" i="15" s="1"/>
  <c r="T299" i="15"/>
  <c r="E299" i="15"/>
  <c r="N578" i="15"/>
  <c r="N830" i="15" s="1"/>
  <c r="M578" i="15"/>
  <c r="M830" i="15" s="1"/>
  <c r="T578" i="15"/>
  <c r="T830" i="15" s="1"/>
  <c r="E578" i="15"/>
  <c r="E830" i="15" s="1"/>
  <c r="R578" i="15"/>
  <c r="R830" i="15" s="1"/>
  <c r="P578" i="15"/>
  <c r="P830" i="15" s="1"/>
  <c r="O578" i="15"/>
  <c r="O830" i="15" s="1"/>
  <c r="L578" i="15"/>
  <c r="L830" i="15" s="1"/>
  <c r="J578" i="15"/>
  <c r="J830" i="15" s="1"/>
  <c r="W578" i="15"/>
  <c r="W830" i="15" s="1"/>
  <c r="K578" i="15"/>
  <c r="K830" i="15" s="1"/>
  <c r="I578" i="15"/>
  <c r="I830" i="15" s="1"/>
  <c r="X578" i="15"/>
  <c r="X830" i="15" s="1"/>
  <c r="V578" i="15"/>
  <c r="V830" i="15" s="1"/>
  <c r="U578" i="15"/>
  <c r="U830" i="15" s="1"/>
  <c r="S578" i="15"/>
  <c r="S830" i="15" s="1"/>
  <c r="R303" i="15"/>
  <c r="O303" i="15"/>
  <c r="X303" i="15"/>
  <c r="L303" i="15"/>
  <c r="Q578" i="15"/>
  <c r="Q830" i="15" s="1"/>
  <c r="R582" i="15"/>
  <c r="R834" i="15" s="1"/>
  <c r="Q582" i="15"/>
  <c r="Q834" i="15" s="1"/>
  <c r="X582" i="15"/>
  <c r="X834" i="15" s="1"/>
  <c r="L582" i="15"/>
  <c r="L834" i="15" s="1"/>
  <c r="N582" i="15"/>
  <c r="N834" i="15" s="1"/>
  <c r="K582" i="15"/>
  <c r="K834" i="15" s="1"/>
  <c r="J582" i="15"/>
  <c r="J834" i="15" s="1"/>
  <c r="I582" i="15"/>
  <c r="I834" i="15" s="1"/>
  <c r="V582" i="15"/>
  <c r="V834" i="15" s="1"/>
  <c r="T582" i="15"/>
  <c r="T834" i="15" s="1"/>
  <c r="E582" i="15"/>
  <c r="E834" i="15" s="1"/>
  <c r="W582" i="15"/>
  <c r="W834" i="15" s="1"/>
  <c r="U582" i="15"/>
  <c r="U834" i="15" s="1"/>
  <c r="S582" i="15"/>
  <c r="S834" i="15" s="1"/>
  <c r="P582" i="15"/>
  <c r="P834" i="15" s="1"/>
  <c r="O582" i="15"/>
  <c r="O834" i="15" s="1"/>
  <c r="V307" i="15"/>
  <c r="J307" i="15"/>
  <c r="M582" i="15"/>
  <c r="M834" i="15" s="1"/>
  <c r="S307" i="15"/>
  <c r="P307" i="15"/>
  <c r="V586" i="15"/>
  <c r="V838" i="15" s="1"/>
  <c r="J586" i="15"/>
  <c r="J838" i="15" s="1"/>
  <c r="U586" i="15"/>
  <c r="U838" i="15" s="1"/>
  <c r="I586" i="15"/>
  <c r="I838" i="15" s="1"/>
  <c r="P586" i="15"/>
  <c r="P838" i="15" s="1"/>
  <c r="K586" i="15"/>
  <c r="K838" i="15" s="1"/>
  <c r="X586" i="15"/>
  <c r="X838" i="15" s="1"/>
  <c r="W586" i="15"/>
  <c r="W838" i="15" s="1"/>
  <c r="T586" i="15"/>
  <c r="T838" i="15" s="1"/>
  <c r="R586" i="15"/>
  <c r="R838" i="15" s="1"/>
  <c r="O586" i="15"/>
  <c r="O838" i="15" s="1"/>
  <c r="S586" i="15"/>
  <c r="S838" i="15" s="1"/>
  <c r="Q586" i="15"/>
  <c r="Q838" i="15" s="1"/>
  <c r="N586" i="15"/>
  <c r="N838" i="15" s="1"/>
  <c r="M586" i="15"/>
  <c r="M838" i="15" s="1"/>
  <c r="L586" i="15"/>
  <c r="L838" i="15" s="1"/>
  <c r="E586" i="15"/>
  <c r="E838" i="15" s="1"/>
  <c r="N311" i="15"/>
  <c r="W311" i="15"/>
  <c r="K311" i="15"/>
  <c r="T311" i="15"/>
  <c r="E311" i="15"/>
  <c r="R590" i="15"/>
  <c r="R842" i="15" s="1"/>
  <c r="N590" i="15"/>
  <c r="N842" i="15" s="1"/>
  <c r="M590" i="15"/>
  <c r="M842" i="15" s="1"/>
  <c r="T590" i="15"/>
  <c r="T842" i="15" s="1"/>
  <c r="E590" i="15"/>
  <c r="E842" i="15" s="1"/>
  <c r="X590" i="15"/>
  <c r="X842" i="15" s="1"/>
  <c r="V590" i="15"/>
  <c r="V842" i="15" s="1"/>
  <c r="U590" i="15"/>
  <c r="U842" i="15" s="1"/>
  <c r="S590" i="15"/>
  <c r="S842" i="15" s="1"/>
  <c r="P590" i="15"/>
  <c r="P842" i="15" s="1"/>
  <c r="L590" i="15"/>
  <c r="L842" i="15" s="1"/>
  <c r="W590" i="15"/>
  <c r="W842" i="15" s="1"/>
  <c r="Q590" i="15"/>
  <c r="Q842" i="15" s="1"/>
  <c r="O590" i="15"/>
  <c r="O842" i="15" s="1"/>
  <c r="K590" i="15"/>
  <c r="K842" i="15" s="1"/>
  <c r="J590" i="15"/>
  <c r="J842" i="15" s="1"/>
  <c r="I590" i="15"/>
  <c r="I842" i="15" s="1"/>
  <c r="R315" i="15"/>
  <c r="O315" i="15"/>
  <c r="X315" i="15"/>
  <c r="L315" i="15"/>
  <c r="V594" i="15"/>
  <c r="V846" i="15" s="1"/>
  <c r="J594" i="15"/>
  <c r="J846" i="15" s="1"/>
  <c r="R594" i="15"/>
  <c r="R846" i="15" s="1"/>
  <c r="Q594" i="15"/>
  <c r="Q846" i="15" s="1"/>
  <c r="P594" i="15"/>
  <c r="P846" i="15" s="1"/>
  <c r="X594" i="15"/>
  <c r="X846" i="15" s="1"/>
  <c r="L594" i="15"/>
  <c r="L846" i="15" s="1"/>
  <c r="M594" i="15"/>
  <c r="M846" i="15" s="1"/>
  <c r="I594" i="15"/>
  <c r="I846" i="15" s="1"/>
  <c r="E594" i="15"/>
  <c r="E846" i="15" s="1"/>
  <c r="W594" i="15"/>
  <c r="W846" i="15" s="1"/>
  <c r="T594" i="15"/>
  <c r="T846" i="15" s="1"/>
  <c r="U594" i="15"/>
  <c r="U846" i="15" s="1"/>
  <c r="S594" i="15"/>
  <c r="S846" i="15" s="1"/>
  <c r="O594" i="15"/>
  <c r="O846" i="15" s="1"/>
  <c r="N594" i="15"/>
  <c r="N846" i="15" s="1"/>
  <c r="V319" i="15"/>
  <c r="J319" i="15"/>
  <c r="K594" i="15"/>
  <c r="K846" i="15" s="1"/>
  <c r="S319" i="15"/>
  <c r="P319" i="15"/>
  <c r="V598" i="15"/>
  <c r="V850" i="15" s="1"/>
  <c r="J598" i="15"/>
  <c r="J850" i="15" s="1"/>
  <c r="U598" i="15"/>
  <c r="U850" i="15" s="1"/>
  <c r="I598" i="15"/>
  <c r="I850" i="15" s="1"/>
  <c r="E598" i="15"/>
  <c r="E850" i="15" s="1"/>
  <c r="P598" i="15"/>
  <c r="P850" i="15" s="1"/>
  <c r="X598" i="15"/>
  <c r="X850" i="15" s="1"/>
  <c r="W598" i="15"/>
  <c r="W850" i="15" s="1"/>
  <c r="S598" i="15"/>
  <c r="S850" i="15" s="1"/>
  <c r="Q598" i="15"/>
  <c r="Q850" i="15" s="1"/>
  <c r="R598" i="15"/>
  <c r="R850" i="15" s="1"/>
  <c r="O598" i="15"/>
  <c r="O850" i="15" s="1"/>
  <c r="L598" i="15"/>
  <c r="L850" i="15" s="1"/>
  <c r="K598" i="15"/>
  <c r="K850" i="15" s="1"/>
  <c r="N323" i="15"/>
  <c r="W323" i="15"/>
  <c r="K323" i="15"/>
  <c r="T323" i="15"/>
  <c r="E323" i="15"/>
  <c r="R602" i="15"/>
  <c r="R854" i="15" s="1"/>
  <c r="N602" i="15"/>
  <c r="N854" i="15" s="1"/>
  <c r="M602" i="15"/>
  <c r="M854" i="15" s="1"/>
  <c r="X602" i="15"/>
  <c r="X854" i="15" s="1"/>
  <c r="L602" i="15"/>
  <c r="L854" i="15" s="1"/>
  <c r="T602" i="15"/>
  <c r="T854" i="15" s="1"/>
  <c r="E602" i="15"/>
  <c r="E854" i="15" s="1"/>
  <c r="V602" i="15"/>
  <c r="V854" i="15" s="1"/>
  <c r="U602" i="15"/>
  <c r="U854" i="15" s="1"/>
  <c r="Q602" i="15"/>
  <c r="Q854" i="15" s="1"/>
  <c r="P602" i="15"/>
  <c r="P854" i="15" s="1"/>
  <c r="O602" i="15"/>
  <c r="O854" i="15" s="1"/>
  <c r="J602" i="15"/>
  <c r="J854" i="15" s="1"/>
  <c r="W602" i="15"/>
  <c r="W854" i="15" s="1"/>
  <c r="S602" i="15"/>
  <c r="S854" i="15" s="1"/>
  <c r="K602" i="15"/>
  <c r="K854" i="15" s="1"/>
  <c r="I602" i="15"/>
  <c r="I854" i="15" s="1"/>
  <c r="R327" i="15"/>
  <c r="O327" i="15"/>
  <c r="M327" i="15"/>
  <c r="X327" i="15"/>
  <c r="L327" i="15"/>
  <c r="V606" i="15"/>
  <c r="V858" i="15" s="1"/>
  <c r="J606" i="15"/>
  <c r="J858" i="15" s="1"/>
  <c r="R606" i="15"/>
  <c r="R858" i="15" s="1"/>
  <c r="Q606" i="15"/>
  <c r="Q858" i="15" s="1"/>
  <c r="P606" i="15"/>
  <c r="P858" i="15" s="1"/>
  <c r="X606" i="15"/>
  <c r="X858" i="15" s="1"/>
  <c r="L606" i="15"/>
  <c r="L858" i="15" s="1"/>
  <c r="O606" i="15"/>
  <c r="O858" i="15" s="1"/>
  <c r="N606" i="15"/>
  <c r="N858" i="15" s="1"/>
  <c r="M606" i="15"/>
  <c r="M858" i="15" s="1"/>
  <c r="K606" i="15"/>
  <c r="K858" i="15" s="1"/>
  <c r="I606" i="15"/>
  <c r="I858" i="15" s="1"/>
  <c r="E606" i="15"/>
  <c r="E858" i="15" s="1"/>
  <c r="W606" i="15"/>
  <c r="W858" i="15" s="1"/>
  <c r="U606" i="15"/>
  <c r="U858" i="15" s="1"/>
  <c r="T606" i="15"/>
  <c r="T858" i="15" s="1"/>
  <c r="S606" i="15"/>
  <c r="S858" i="15" s="1"/>
  <c r="V331" i="15"/>
  <c r="J331" i="15"/>
  <c r="S331" i="15"/>
  <c r="Q331" i="15"/>
  <c r="P331" i="15"/>
  <c r="N610" i="15"/>
  <c r="N862" i="15" s="1"/>
  <c r="V610" i="15"/>
  <c r="V862" i="15" s="1"/>
  <c r="J610" i="15"/>
  <c r="J862" i="15" s="1"/>
  <c r="U610" i="15"/>
  <c r="U862" i="15" s="1"/>
  <c r="I610" i="15"/>
  <c r="I862" i="15" s="1"/>
  <c r="T610" i="15"/>
  <c r="T862" i="15" s="1"/>
  <c r="E610" i="15"/>
  <c r="E862" i="15" s="1"/>
  <c r="P610" i="15"/>
  <c r="P862" i="15" s="1"/>
  <c r="K610" i="15"/>
  <c r="K862" i="15" s="1"/>
  <c r="X610" i="15"/>
  <c r="X862" i="15" s="1"/>
  <c r="W610" i="15"/>
  <c r="W862" i="15" s="1"/>
  <c r="S610" i="15"/>
  <c r="S862" i="15" s="1"/>
  <c r="R610" i="15"/>
  <c r="R862" i="15" s="1"/>
  <c r="Q610" i="15"/>
  <c r="Q862" i="15" s="1"/>
  <c r="O610" i="15"/>
  <c r="O862" i="15" s="1"/>
  <c r="M610" i="15"/>
  <c r="M862" i="15" s="1"/>
  <c r="L610" i="15"/>
  <c r="L862" i="15" s="1"/>
  <c r="N335" i="15"/>
  <c r="W335" i="15"/>
  <c r="K335" i="15"/>
  <c r="U335" i="15"/>
  <c r="I335" i="15"/>
  <c r="T335" i="15"/>
  <c r="E335" i="15"/>
  <c r="R614" i="15"/>
  <c r="R866" i="15" s="1"/>
  <c r="M614" i="15"/>
  <c r="M866" i="15" s="1"/>
  <c r="X614" i="15"/>
  <c r="X866" i="15" s="1"/>
  <c r="L614" i="15"/>
  <c r="L866" i="15" s="1"/>
  <c r="T614" i="15"/>
  <c r="T866" i="15" s="1"/>
  <c r="E614" i="15"/>
  <c r="E866" i="15" s="1"/>
  <c r="W614" i="15"/>
  <c r="W866" i="15" s="1"/>
  <c r="V614" i="15"/>
  <c r="V866" i="15" s="1"/>
  <c r="U614" i="15"/>
  <c r="U866" i="15" s="1"/>
  <c r="S614" i="15"/>
  <c r="S866" i="15" s="1"/>
  <c r="Q614" i="15"/>
  <c r="Q866" i="15" s="1"/>
  <c r="P614" i="15"/>
  <c r="P866" i="15" s="1"/>
  <c r="O614" i="15"/>
  <c r="O866" i="15" s="1"/>
  <c r="K614" i="15"/>
  <c r="K866" i="15" s="1"/>
  <c r="J614" i="15"/>
  <c r="J866" i="15" s="1"/>
  <c r="I614" i="15"/>
  <c r="I866" i="15" s="1"/>
  <c r="R339" i="15"/>
  <c r="O339" i="15"/>
  <c r="O744" i="15" s="1"/>
  <c r="O996" i="15" s="1"/>
  <c r="M339" i="15"/>
  <c r="X339" i="15"/>
  <c r="L339" i="15"/>
  <c r="V618" i="15"/>
  <c r="V870" i="15" s="1"/>
  <c r="J618" i="15"/>
  <c r="J870" i="15" s="1"/>
  <c r="R618" i="15"/>
  <c r="R870" i="15" s="1"/>
  <c r="Q618" i="15"/>
  <c r="Q870" i="15" s="1"/>
  <c r="P618" i="15"/>
  <c r="P870" i="15" s="1"/>
  <c r="X618" i="15"/>
  <c r="X870" i="15" s="1"/>
  <c r="L618" i="15"/>
  <c r="L870" i="15" s="1"/>
  <c r="S618" i="15"/>
  <c r="S870" i="15" s="1"/>
  <c r="O618" i="15"/>
  <c r="O870" i="15" s="1"/>
  <c r="N618" i="15"/>
  <c r="N870" i="15" s="1"/>
  <c r="M618" i="15"/>
  <c r="M870" i="15" s="1"/>
  <c r="K618" i="15"/>
  <c r="K870" i="15" s="1"/>
  <c r="I618" i="15"/>
  <c r="I870" i="15" s="1"/>
  <c r="E618" i="15"/>
  <c r="E870" i="15" s="1"/>
  <c r="W618" i="15"/>
  <c r="W870" i="15" s="1"/>
  <c r="U618" i="15"/>
  <c r="U870" i="15" s="1"/>
  <c r="R343" i="15"/>
  <c r="T618" i="15"/>
  <c r="T870" i="15" s="1"/>
  <c r="X343" i="15"/>
  <c r="L343" i="15"/>
  <c r="L767" i="15" s="1"/>
  <c r="L1019" i="15" s="1"/>
  <c r="T343" i="15"/>
  <c r="T568" i="15" s="1"/>
  <c r="T820" i="15" s="1"/>
  <c r="P343" i="15"/>
  <c r="N343" i="15"/>
  <c r="M343" i="15"/>
  <c r="V622" i="15"/>
  <c r="V874" i="15" s="1"/>
  <c r="J622" i="15"/>
  <c r="J874" i="15" s="1"/>
  <c r="U622" i="15"/>
  <c r="U874" i="15" s="1"/>
  <c r="I622" i="15"/>
  <c r="I874" i="15" s="1"/>
  <c r="E622" i="15"/>
  <c r="E874" i="15" s="1"/>
  <c r="P622" i="15"/>
  <c r="P874" i="15" s="1"/>
  <c r="K622" i="15"/>
  <c r="K874" i="15" s="1"/>
  <c r="X622" i="15"/>
  <c r="X874" i="15" s="1"/>
  <c r="W622" i="15"/>
  <c r="W874" i="15" s="1"/>
  <c r="S622" i="15"/>
  <c r="S874" i="15" s="1"/>
  <c r="R622" i="15"/>
  <c r="R874" i="15" s="1"/>
  <c r="Q622" i="15"/>
  <c r="Q874" i="15" s="1"/>
  <c r="O622" i="15"/>
  <c r="O874" i="15" s="1"/>
  <c r="V347" i="15"/>
  <c r="J347" i="15"/>
  <c r="P347" i="15"/>
  <c r="X347" i="15"/>
  <c r="I347" i="15"/>
  <c r="T347" i="15"/>
  <c r="R347" i="15"/>
  <c r="Q347" i="15"/>
  <c r="R626" i="15"/>
  <c r="R878" i="15" s="1"/>
  <c r="N626" i="15"/>
  <c r="N878" i="15" s="1"/>
  <c r="M626" i="15"/>
  <c r="M878" i="15" s="1"/>
  <c r="X626" i="15"/>
  <c r="X878" i="15" s="1"/>
  <c r="L626" i="15"/>
  <c r="L878" i="15" s="1"/>
  <c r="T626" i="15"/>
  <c r="T878" i="15" s="1"/>
  <c r="E626" i="15"/>
  <c r="E878" i="15" s="1"/>
  <c r="W626" i="15"/>
  <c r="W878" i="15" s="1"/>
  <c r="V626" i="15"/>
  <c r="V878" i="15" s="1"/>
  <c r="U626" i="15"/>
  <c r="U878" i="15" s="1"/>
  <c r="S626" i="15"/>
  <c r="S878" i="15" s="1"/>
  <c r="Q626" i="15"/>
  <c r="Q878" i="15" s="1"/>
  <c r="P626" i="15"/>
  <c r="P878" i="15" s="1"/>
  <c r="O626" i="15"/>
  <c r="O878" i="15" s="1"/>
  <c r="K626" i="15"/>
  <c r="K878" i="15" s="1"/>
  <c r="J626" i="15"/>
  <c r="J878" i="15" s="1"/>
  <c r="I626" i="15"/>
  <c r="I878" i="15" s="1"/>
  <c r="N351" i="15"/>
  <c r="T351" i="15"/>
  <c r="E351" i="15"/>
  <c r="M351" i="15"/>
  <c r="X351" i="15"/>
  <c r="J351" i="15"/>
  <c r="W351" i="15"/>
  <c r="I351" i="15"/>
  <c r="V351" i="15"/>
  <c r="U351" i="15"/>
  <c r="S351" i="15"/>
  <c r="V630" i="15"/>
  <c r="V882" i="15" s="1"/>
  <c r="J630" i="15"/>
  <c r="J882" i="15" s="1"/>
  <c r="R630" i="15"/>
  <c r="R882" i="15" s="1"/>
  <c r="Q630" i="15"/>
  <c r="Q882" i="15" s="1"/>
  <c r="P630" i="15"/>
  <c r="P882" i="15" s="1"/>
  <c r="X630" i="15"/>
  <c r="X882" i="15" s="1"/>
  <c r="L630" i="15"/>
  <c r="L882" i="15" s="1"/>
  <c r="T630" i="15"/>
  <c r="T882" i="15" s="1"/>
  <c r="S630" i="15"/>
  <c r="S882" i="15" s="1"/>
  <c r="O630" i="15"/>
  <c r="O882" i="15" s="1"/>
  <c r="N630" i="15"/>
  <c r="N882" i="15" s="1"/>
  <c r="M630" i="15"/>
  <c r="M882" i="15" s="1"/>
  <c r="K630" i="15"/>
  <c r="K882" i="15" s="1"/>
  <c r="I630" i="15"/>
  <c r="I882" i="15" s="1"/>
  <c r="E630" i="15"/>
  <c r="E882" i="15" s="1"/>
  <c r="W630" i="15"/>
  <c r="W882" i="15" s="1"/>
  <c r="R355" i="15"/>
  <c r="U630" i="15"/>
  <c r="U882" i="15" s="1"/>
  <c r="X355" i="15"/>
  <c r="L355" i="15"/>
  <c r="Q355" i="15"/>
  <c r="N355" i="15"/>
  <c r="M355" i="15"/>
  <c r="K355" i="15"/>
  <c r="J355" i="15"/>
  <c r="W355" i="15"/>
  <c r="I355" i="15"/>
  <c r="N634" i="15"/>
  <c r="N886" i="15" s="1"/>
  <c r="V634" i="15"/>
  <c r="V886" i="15" s="1"/>
  <c r="J634" i="15"/>
  <c r="J886" i="15" s="1"/>
  <c r="U634" i="15"/>
  <c r="U886" i="15" s="1"/>
  <c r="I634" i="15"/>
  <c r="I886" i="15" s="1"/>
  <c r="T634" i="15"/>
  <c r="T886" i="15" s="1"/>
  <c r="E634" i="15"/>
  <c r="E886" i="15" s="1"/>
  <c r="P634" i="15"/>
  <c r="P886" i="15" s="1"/>
  <c r="M634" i="15"/>
  <c r="M886" i="15" s="1"/>
  <c r="L634" i="15"/>
  <c r="L886" i="15" s="1"/>
  <c r="K634" i="15"/>
  <c r="K886" i="15" s="1"/>
  <c r="X634" i="15"/>
  <c r="X886" i="15" s="1"/>
  <c r="W634" i="15"/>
  <c r="W886" i="15" s="1"/>
  <c r="S634" i="15"/>
  <c r="S886" i="15" s="1"/>
  <c r="R634" i="15"/>
  <c r="R886" i="15" s="1"/>
  <c r="Q634" i="15"/>
  <c r="Q886" i="15" s="1"/>
  <c r="V359" i="15"/>
  <c r="J359" i="15"/>
  <c r="O634" i="15"/>
  <c r="O886" i="15" s="1"/>
  <c r="P359" i="15"/>
  <c r="U359" i="15"/>
  <c r="R359" i="15"/>
  <c r="Q359" i="15"/>
  <c r="O359" i="15"/>
  <c r="N359" i="15"/>
  <c r="M359" i="15"/>
  <c r="R638" i="15"/>
  <c r="R890" i="15" s="1"/>
  <c r="N638" i="15"/>
  <c r="N890" i="15" s="1"/>
  <c r="M638" i="15"/>
  <c r="M890" i="15" s="1"/>
  <c r="X638" i="15"/>
  <c r="X890" i="15" s="1"/>
  <c r="L638" i="15"/>
  <c r="L890" i="15" s="1"/>
  <c r="T638" i="15"/>
  <c r="T890" i="15" s="1"/>
  <c r="E638" i="15"/>
  <c r="E890" i="15" s="1"/>
  <c r="W638" i="15"/>
  <c r="W890" i="15" s="1"/>
  <c r="V638" i="15"/>
  <c r="V890" i="15" s="1"/>
  <c r="U638" i="15"/>
  <c r="U890" i="15" s="1"/>
  <c r="S638" i="15"/>
  <c r="S890" i="15" s="1"/>
  <c r="Q638" i="15"/>
  <c r="Q890" i="15" s="1"/>
  <c r="P638" i="15"/>
  <c r="P890" i="15" s="1"/>
  <c r="O638" i="15"/>
  <c r="O890" i="15" s="1"/>
  <c r="K638" i="15"/>
  <c r="K890" i="15" s="1"/>
  <c r="J638" i="15"/>
  <c r="J890" i="15" s="1"/>
  <c r="N363" i="15"/>
  <c r="T363" i="15"/>
  <c r="E363" i="15"/>
  <c r="K363" i="15"/>
  <c r="I638" i="15"/>
  <c r="I890" i="15" s="1"/>
  <c r="V363" i="15"/>
  <c r="U363" i="15"/>
  <c r="S363" i="15"/>
  <c r="R363" i="15"/>
  <c r="Q363" i="15"/>
  <c r="V642" i="15"/>
  <c r="V894" i="15" s="1"/>
  <c r="J642" i="15"/>
  <c r="J894" i="15" s="1"/>
  <c r="R642" i="15"/>
  <c r="R894" i="15" s="1"/>
  <c r="Q642" i="15"/>
  <c r="Q894" i="15" s="1"/>
  <c r="P642" i="15"/>
  <c r="P894" i="15" s="1"/>
  <c r="X642" i="15"/>
  <c r="X894" i="15" s="1"/>
  <c r="U642" i="15"/>
  <c r="U894" i="15" s="1"/>
  <c r="S642" i="15"/>
  <c r="S894" i="15" s="1"/>
  <c r="O642" i="15"/>
  <c r="O894" i="15" s="1"/>
  <c r="N642" i="15"/>
  <c r="N894" i="15" s="1"/>
  <c r="K642" i="15"/>
  <c r="K894" i="15" s="1"/>
  <c r="I642" i="15"/>
  <c r="I894" i="15" s="1"/>
  <c r="E642" i="15"/>
  <c r="E894" i="15" s="1"/>
  <c r="R367" i="15"/>
  <c r="X367" i="15"/>
  <c r="L367" i="15"/>
  <c r="O367" i="15"/>
  <c r="W642" i="15"/>
  <c r="W894" i="15" s="1"/>
  <c r="K367" i="15"/>
  <c r="J367" i="15"/>
  <c r="W367" i="15"/>
  <c r="I367" i="15"/>
  <c r="V367" i="15"/>
  <c r="E367" i="15"/>
  <c r="U367" i="15"/>
  <c r="V646" i="15"/>
  <c r="V898" i="15" s="1"/>
  <c r="J646" i="15"/>
  <c r="J898" i="15" s="1"/>
  <c r="U646" i="15"/>
  <c r="U898" i="15" s="1"/>
  <c r="I646" i="15"/>
  <c r="I898" i="15" s="1"/>
  <c r="T646" i="15"/>
  <c r="T898" i="15" s="1"/>
  <c r="E646" i="15"/>
  <c r="E898" i="15" s="1"/>
  <c r="P646" i="15"/>
  <c r="P898" i="15" s="1"/>
  <c r="O646" i="15"/>
  <c r="O898" i="15" s="1"/>
  <c r="K646" i="15"/>
  <c r="K898" i="15" s="1"/>
  <c r="X646" i="15"/>
  <c r="X898" i="15" s="1"/>
  <c r="W646" i="15"/>
  <c r="W898" i="15" s="1"/>
  <c r="S646" i="15"/>
  <c r="S898" i="15" s="1"/>
  <c r="R646" i="15"/>
  <c r="R898" i="15" s="1"/>
  <c r="V371" i="15"/>
  <c r="J371" i="15"/>
  <c r="Q646" i="15"/>
  <c r="Q898" i="15" s="1"/>
  <c r="P371" i="15"/>
  <c r="S371" i="15"/>
  <c r="O371" i="15"/>
  <c r="N371" i="15"/>
  <c r="M371" i="15"/>
  <c r="L371" i="15"/>
  <c r="L646" i="15" s="1"/>
  <c r="L898" i="15" s="1"/>
  <c r="K371" i="15"/>
  <c r="M650" i="15"/>
  <c r="M902" i="15" s="1"/>
  <c r="S650" i="15"/>
  <c r="S902" i="15" s="1"/>
  <c r="K650" i="15"/>
  <c r="K902" i="15" s="1"/>
  <c r="U650" i="15"/>
  <c r="U902" i="15" s="1"/>
  <c r="T650" i="15"/>
  <c r="T902" i="15" s="1"/>
  <c r="R650" i="15"/>
  <c r="R902" i="15" s="1"/>
  <c r="O650" i="15"/>
  <c r="O902" i="15" s="1"/>
  <c r="I650" i="15"/>
  <c r="I902" i="15" s="1"/>
  <c r="E650" i="15"/>
  <c r="E902" i="15" s="1"/>
  <c r="X650" i="15"/>
  <c r="X902" i="15" s="1"/>
  <c r="W650" i="15"/>
  <c r="W902" i="15" s="1"/>
  <c r="V650" i="15"/>
  <c r="V902" i="15" s="1"/>
  <c r="Q650" i="15"/>
  <c r="Q902" i="15" s="1"/>
  <c r="N375" i="15"/>
  <c r="P650" i="15"/>
  <c r="P902" i="15" s="1"/>
  <c r="T375" i="15"/>
  <c r="T645" i="15" s="1"/>
  <c r="T897" i="15" s="1"/>
  <c r="E375" i="15"/>
  <c r="K375" i="15"/>
  <c r="W375" i="15"/>
  <c r="I375" i="15"/>
  <c r="V375" i="15"/>
  <c r="S375" i="15"/>
  <c r="R375" i="15"/>
  <c r="Q375" i="15"/>
  <c r="P375" i="15"/>
  <c r="O375" i="15"/>
  <c r="Q654" i="15"/>
  <c r="Q906" i="15" s="1"/>
  <c r="W654" i="15"/>
  <c r="W906" i="15" s="1"/>
  <c r="K654" i="15"/>
  <c r="K906" i="15" s="1"/>
  <c r="O654" i="15"/>
  <c r="O906" i="15" s="1"/>
  <c r="J654" i="15"/>
  <c r="J906" i="15" s="1"/>
  <c r="X654" i="15"/>
  <c r="X906" i="15" s="1"/>
  <c r="I654" i="15"/>
  <c r="I906" i="15" s="1"/>
  <c r="V654" i="15"/>
  <c r="V906" i="15" s="1"/>
  <c r="E654" i="15"/>
  <c r="E906" i="15" s="1"/>
  <c r="R654" i="15"/>
  <c r="R906" i="15" s="1"/>
  <c r="T654" i="15"/>
  <c r="T906" i="15" s="1"/>
  <c r="S654" i="15"/>
  <c r="S906" i="15" s="1"/>
  <c r="P654" i="15"/>
  <c r="P906" i="15" s="1"/>
  <c r="N654" i="15"/>
  <c r="N906" i="15" s="1"/>
  <c r="M654" i="15"/>
  <c r="M906" i="15" s="1"/>
  <c r="L654" i="15"/>
  <c r="L906" i="15" s="1"/>
  <c r="U654" i="15"/>
  <c r="U906" i="15" s="1"/>
  <c r="R379" i="15"/>
  <c r="X379" i="15"/>
  <c r="L379" i="15"/>
  <c r="O379" i="15"/>
  <c r="M379" i="15"/>
  <c r="K379" i="15"/>
  <c r="W379" i="15"/>
  <c r="I379" i="15"/>
  <c r="V379" i="15"/>
  <c r="E379" i="15"/>
  <c r="U379" i="15"/>
  <c r="T379" i="15"/>
  <c r="S379" i="15"/>
  <c r="U658" i="15"/>
  <c r="U910" i="15" s="1"/>
  <c r="I658" i="15"/>
  <c r="I910" i="15" s="1"/>
  <c r="T658" i="15"/>
  <c r="T910" i="15" s="1"/>
  <c r="O658" i="15"/>
  <c r="O910" i="15" s="1"/>
  <c r="S658" i="15"/>
  <c r="S910" i="15" s="1"/>
  <c r="Q658" i="15"/>
  <c r="Q910" i="15" s="1"/>
  <c r="N658" i="15"/>
  <c r="N910" i="15" s="1"/>
  <c r="M658" i="15"/>
  <c r="M910" i="15" s="1"/>
  <c r="L658" i="15"/>
  <c r="L910" i="15" s="1"/>
  <c r="W658" i="15"/>
  <c r="W910" i="15" s="1"/>
  <c r="X658" i="15"/>
  <c r="X910" i="15" s="1"/>
  <c r="V658" i="15"/>
  <c r="V910" i="15" s="1"/>
  <c r="R658" i="15"/>
  <c r="R910" i="15" s="1"/>
  <c r="P658" i="15"/>
  <c r="P910" i="15" s="1"/>
  <c r="K658" i="15"/>
  <c r="K910" i="15" s="1"/>
  <c r="J658" i="15"/>
  <c r="J910" i="15" s="1"/>
  <c r="E658" i="15"/>
  <c r="E910" i="15" s="1"/>
  <c r="N383" i="15"/>
  <c r="V383" i="15"/>
  <c r="J383" i="15"/>
  <c r="T383" i="15"/>
  <c r="E383" i="15"/>
  <c r="P383" i="15"/>
  <c r="L383" i="15"/>
  <c r="I383" i="15"/>
  <c r="W383" i="15"/>
  <c r="U383" i="15"/>
  <c r="S383" i="15"/>
  <c r="R383" i="15"/>
  <c r="Q383" i="15"/>
  <c r="M662" i="15"/>
  <c r="M914" i="15" s="1"/>
  <c r="X662" i="15"/>
  <c r="X914" i="15" s="1"/>
  <c r="L662" i="15"/>
  <c r="L914" i="15" s="1"/>
  <c r="S662" i="15"/>
  <c r="S914" i="15" s="1"/>
  <c r="P662" i="15"/>
  <c r="P914" i="15" s="1"/>
  <c r="N662" i="15"/>
  <c r="N914" i="15" s="1"/>
  <c r="J662" i="15"/>
  <c r="J914" i="15" s="1"/>
  <c r="I662" i="15"/>
  <c r="I914" i="15" s="1"/>
  <c r="W662" i="15"/>
  <c r="W914" i="15" s="1"/>
  <c r="E662" i="15"/>
  <c r="E914" i="15" s="1"/>
  <c r="U662" i="15"/>
  <c r="U914" i="15" s="1"/>
  <c r="R662" i="15"/>
  <c r="R914" i="15" s="1"/>
  <c r="V662" i="15"/>
  <c r="V914" i="15" s="1"/>
  <c r="T662" i="15"/>
  <c r="T914" i="15" s="1"/>
  <c r="Q662" i="15"/>
  <c r="Q914" i="15" s="1"/>
  <c r="O662" i="15"/>
  <c r="O914" i="15" s="1"/>
  <c r="K662" i="15"/>
  <c r="K914" i="15" s="1"/>
  <c r="R387" i="15"/>
  <c r="N387" i="15"/>
  <c r="N646" i="15" s="1"/>
  <c r="N898" i="15" s="1"/>
  <c r="M387" i="15"/>
  <c r="X387" i="15"/>
  <c r="L387" i="15"/>
  <c r="T387" i="15"/>
  <c r="E387" i="15"/>
  <c r="W387" i="15"/>
  <c r="U387" i="15"/>
  <c r="S387" i="15"/>
  <c r="P387" i="15"/>
  <c r="O387" i="15"/>
  <c r="K387" i="15"/>
  <c r="J387" i="15"/>
  <c r="I387" i="15"/>
  <c r="Q666" i="15"/>
  <c r="Q918" i="15" s="1"/>
  <c r="P666" i="15"/>
  <c r="P918" i="15" s="1"/>
  <c r="W666" i="15"/>
  <c r="W918" i="15" s="1"/>
  <c r="K666" i="15"/>
  <c r="K918" i="15" s="1"/>
  <c r="L666" i="15"/>
  <c r="L918" i="15" s="1"/>
  <c r="I666" i="15"/>
  <c r="I918" i="15" s="1"/>
  <c r="V666" i="15"/>
  <c r="V918" i="15" s="1"/>
  <c r="U666" i="15"/>
  <c r="U918" i="15" s="1"/>
  <c r="R666" i="15"/>
  <c r="R918" i="15" s="1"/>
  <c r="J666" i="15"/>
  <c r="J918" i="15" s="1"/>
  <c r="E666" i="15"/>
  <c r="E918" i="15" s="1"/>
  <c r="X666" i="15"/>
  <c r="X918" i="15" s="1"/>
  <c r="S666" i="15"/>
  <c r="S918" i="15" s="1"/>
  <c r="O666" i="15"/>
  <c r="O918" i="15" s="1"/>
  <c r="V391" i="15"/>
  <c r="J391" i="15"/>
  <c r="R391" i="15"/>
  <c r="Q391" i="15"/>
  <c r="P391" i="15"/>
  <c r="X391" i="15"/>
  <c r="L391" i="15"/>
  <c r="S391" i="15"/>
  <c r="N391" i="15"/>
  <c r="M391" i="15"/>
  <c r="I391" i="15"/>
  <c r="E391" i="15"/>
  <c r="W391" i="15"/>
  <c r="U670" i="15"/>
  <c r="U922" i="15" s="1"/>
  <c r="I670" i="15"/>
  <c r="I922" i="15" s="1"/>
  <c r="E670" i="15"/>
  <c r="E922" i="15" s="1"/>
  <c r="O670" i="15"/>
  <c r="O922" i="15" s="1"/>
  <c r="X670" i="15"/>
  <c r="X922" i="15" s="1"/>
  <c r="W670" i="15"/>
  <c r="W922" i="15" s="1"/>
  <c r="V670" i="15"/>
  <c r="V922" i="15" s="1"/>
  <c r="R670" i="15"/>
  <c r="R922" i="15" s="1"/>
  <c r="Q670" i="15"/>
  <c r="Q922" i="15" s="1"/>
  <c r="P670" i="15"/>
  <c r="P922" i="15" s="1"/>
  <c r="K670" i="15"/>
  <c r="K922" i="15" s="1"/>
  <c r="S670" i="15"/>
  <c r="S922" i="15" s="1"/>
  <c r="J670" i="15"/>
  <c r="J922" i="15" s="1"/>
  <c r="N395" i="15"/>
  <c r="V395" i="15"/>
  <c r="J395" i="15"/>
  <c r="U395" i="15"/>
  <c r="I395" i="15"/>
  <c r="T395" i="15"/>
  <c r="E395" i="15"/>
  <c r="P395" i="15"/>
  <c r="L395" i="15"/>
  <c r="X395" i="15"/>
  <c r="W395" i="15"/>
  <c r="S395" i="15"/>
  <c r="R395" i="15"/>
  <c r="Q395" i="15"/>
  <c r="X674" i="15"/>
  <c r="X926" i="15" s="1"/>
  <c r="S674" i="15"/>
  <c r="S926" i="15" s="1"/>
  <c r="T674" i="15"/>
  <c r="T926" i="15" s="1"/>
  <c r="R674" i="15"/>
  <c r="R926" i="15" s="1"/>
  <c r="Q674" i="15"/>
  <c r="Q926" i="15" s="1"/>
  <c r="O674" i="15"/>
  <c r="O926" i="15" s="1"/>
  <c r="K674" i="15"/>
  <c r="K926" i="15" s="1"/>
  <c r="J674" i="15"/>
  <c r="J926" i="15" s="1"/>
  <c r="I674" i="15"/>
  <c r="I926" i="15" s="1"/>
  <c r="V674" i="15"/>
  <c r="V926" i="15" s="1"/>
  <c r="W674" i="15"/>
  <c r="W926" i="15" s="1"/>
  <c r="U674" i="15"/>
  <c r="U926" i="15" s="1"/>
  <c r="P674" i="15"/>
  <c r="P926" i="15" s="1"/>
  <c r="E674" i="15"/>
  <c r="E926" i="15" s="1"/>
  <c r="R399" i="15"/>
  <c r="N399" i="15"/>
  <c r="M399" i="15"/>
  <c r="X399" i="15"/>
  <c r="L399" i="15"/>
  <c r="T399" i="15"/>
  <c r="E399" i="15"/>
  <c r="V399" i="15"/>
  <c r="U399" i="15"/>
  <c r="Q399" i="15"/>
  <c r="P399" i="15"/>
  <c r="O399" i="15"/>
  <c r="K399" i="15"/>
  <c r="J399" i="15"/>
  <c r="Q678" i="15"/>
  <c r="Q930" i="15" s="1"/>
  <c r="W678" i="15"/>
  <c r="W930" i="15" s="1"/>
  <c r="K678" i="15"/>
  <c r="K930" i="15" s="1"/>
  <c r="O678" i="15"/>
  <c r="O930" i="15" s="1"/>
  <c r="N678" i="15"/>
  <c r="N930" i="15" s="1"/>
  <c r="M678" i="15"/>
  <c r="M930" i="15" s="1"/>
  <c r="J678" i="15"/>
  <c r="J930" i="15" s="1"/>
  <c r="I678" i="15"/>
  <c r="I930" i="15" s="1"/>
  <c r="X678" i="15"/>
  <c r="X930" i="15" s="1"/>
  <c r="E678" i="15"/>
  <c r="E930" i="15" s="1"/>
  <c r="V678" i="15"/>
  <c r="V930" i="15" s="1"/>
  <c r="U678" i="15"/>
  <c r="U930" i="15" s="1"/>
  <c r="S678" i="15"/>
  <c r="S930" i="15" s="1"/>
  <c r="T678" i="15"/>
  <c r="T930" i="15" s="1"/>
  <c r="R678" i="15"/>
  <c r="R930" i="15" s="1"/>
  <c r="L678" i="15"/>
  <c r="L930" i="15" s="1"/>
  <c r="V403" i="15"/>
  <c r="J403" i="15"/>
  <c r="R403" i="15"/>
  <c r="Q403" i="15"/>
  <c r="P403" i="15"/>
  <c r="X403" i="15"/>
  <c r="L403" i="15"/>
  <c r="T403" i="15"/>
  <c r="T533" i="15" s="1"/>
  <c r="T785" i="15" s="1"/>
  <c r="O403" i="15"/>
  <c r="N403" i="15"/>
  <c r="K403" i="15"/>
  <c r="I403" i="15"/>
  <c r="E403" i="15"/>
  <c r="M682" i="15"/>
  <c r="M934" i="15" s="1"/>
  <c r="U682" i="15"/>
  <c r="U934" i="15" s="1"/>
  <c r="I682" i="15"/>
  <c r="I934" i="15" s="1"/>
  <c r="T682" i="15"/>
  <c r="T934" i="15" s="1"/>
  <c r="E682" i="15"/>
  <c r="E934" i="15" s="1"/>
  <c r="S682" i="15"/>
  <c r="S934" i="15" s="1"/>
  <c r="O682" i="15"/>
  <c r="O934" i="15" s="1"/>
  <c r="X682" i="15"/>
  <c r="X934" i="15" s="1"/>
  <c r="W682" i="15"/>
  <c r="W934" i="15" s="1"/>
  <c r="V682" i="15"/>
  <c r="V934" i="15" s="1"/>
  <c r="R682" i="15"/>
  <c r="R934" i="15" s="1"/>
  <c r="Q682" i="15"/>
  <c r="Q934" i="15" s="1"/>
  <c r="P682" i="15"/>
  <c r="P934" i="15" s="1"/>
  <c r="N682" i="15"/>
  <c r="N934" i="15" s="1"/>
  <c r="L682" i="15"/>
  <c r="L934" i="15" s="1"/>
  <c r="K682" i="15"/>
  <c r="K934" i="15" s="1"/>
  <c r="J682" i="15"/>
  <c r="J934" i="15" s="1"/>
  <c r="N407" i="15"/>
  <c r="V407" i="15"/>
  <c r="J407" i="15"/>
  <c r="U407" i="15"/>
  <c r="I407" i="15"/>
  <c r="T407" i="15"/>
  <c r="E407" i="15"/>
  <c r="P407" i="15"/>
  <c r="M407" i="15"/>
  <c r="K407" i="15"/>
  <c r="X407" i="15"/>
  <c r="W407" i="15"/>
  <c r="S407" i="15"/>
  <c r="R407" i="15"/>
  <c r="Q686" i="15"/>
  <c r="Q938" i="15" s="1"/>
  <c r="X686" i="15"/>
  <c r="X938" i="15" s="1"/>
  <c r="L686" i="15"/>
  <c r="L938" i="15" s="1"/>
  <c r="W686" i="15"/>
  <c r="W938" i="15" s="1"/>
  <c r="K686" i="15"/>
  <c r="K938" i="15" s="1"/>
  <c r="S686" i="15"/>
  <c r="S938" i="15" s="1"/>
  <c r="R686" i="15"/>
  <c r="R938" i="15" s="1"/>
  <c r="P686" i="15"/>
  <c r="P938" i="15" s="1"/>
  <c r="O686" i="15"/>
  <c r="O938" i="15" s="1"/>
  <c r="N686" i="15"/>
  <c r="N938" i="15" s="1"/>
  <c r="J686" i="15"/>
  <c r="J938" i="15" s="1"/>
  <c r="I686" i="15"/>
  <c r="I938" i="15" s="1"/>
  <c r="E686" i="15"/>
  <c r="E938" i="15" s="1"/>
  <c r="V686" i="15"/>
  <c r="V938" i="15" s="1"/>
  <c r="U686" i="15"/>
  <c r="U938" i="15" s="1"/>
  <c r="R411" i="15"/>
  <c r="N411" i="15"/>
  <c r="M411" i="15"/>
  <c r="M686" i="15" s="1"/>
  <c r="M938" i="15" s="1"/>
  <c r="X411" i="15"/>
  <c r="L411" i="15"/>
  <c r="T411" i="15"/>
  <c r="E411" i="15"/>
  <c r="W411" i="15"/>
  <c r="V411" i="15"/>
  <c r="U411" i="15"/>
  <c r="S411" i="15"/>
  <c r="Q411" i="15"/>
  <c r="P411" i="15"/>
  <c r="O411" i="15"/>
  <c r="K411" i="15"/>
  <c r="U690" i="15"/>
  <c r="U942" i="15" s="1"/>
  <c r="I690" i="15"/>
  <c r="I942" i="15" s="1"/>
  <c r="Q690" i="15"/>
  <c r="Q942" i="15" s="1"/>
  <c r="P690" i="15"/>
  <c r="P942" i="15" s="1"/>
  <c r="O690" i="15"/>
  <c r="O942" i="15" s="1"/>
  <c r="W690" i="15"/>
  <c r="W942" i="15" s="1"/>
  <c r="K690" i="15"/>
  <c r="K942" i="15" s="1"/>
  <c r="L690" i="15"/>
  <c r="L942" i="15" s="1"/>
  <c r="J690" i="15"/>
  <c r="J942" i="15" s="1"/>
  <c r="E690" i="15"/>
  <c r="E942" i="15" s="1"/>
  <c r="X690" i="15"/>
  <c r="X942" i="15" s="1"/>
  <c r="V690" i="15"/>
  <c r="V942" i="15" s="1"/>
  <c r="T690" i="15"/>
  <c r="T942" i="15" s="1"/>
  <c r="S690" i="15"/>
  <c r="S942" i="15" s="1"/>
  <c r="R690" i="15"/>
  <c r="R942" i="15" s="1"/>
  <c r="N690" i="15"/>
  <c r="N942" i="15" s="1"/>
  <c r="M690" i="15"/>
  <c r="M942" i="15" s="1"/>
  <c r="V415" i="15"/>
  <c r="J415" i="15"/>
  <c r="R415" i="15"/>
  <c r="Q415" i="15"/>
  <c r="P415" i="15"/>
  <c r="X415" i="15"/>
  <c r="L415" i="15"/>
  <c r="U415" i="15"/>
  <c r="T415" i="15"/>
  <c r="S415" i="15"/>
  <c r="O415" i="15"/>
  <c r="N415" i="15"/>
  <c r="M415" i="15"/>
  <c r="K415" i="15"/>
  <c r="I415" i="15"/>
  <c r="E415" i="15"/>
  <c r="M694" i="15"/>
  <c r="M946" i="15" s="1"/>
  <c r="U694" i="15"/>
  <c r="U946" i="15" s="1"/>
  <c r="I694" i="15"/>
  <c r="I946" i="15" s="1"/>
  <c r="T694" i="15"/>
  <c r="T946" i="15" s="1"/>
  <c r="E694" i="15"/>
  <c r="E946" i="15" s="1"/>
  <c r="S694" i="15"/>
  <c r="S946" i="15" s="1"/>
  <c r="O694" i="15"/>
  <c r="O946" i="15" s="1"/>
  <c r="X694" i="15"/>
  <c r="X946" i="15" s="1"/>
  <c r="W694" i="15"/>
  <c r="W946" i="15" s="1"/>
  <c r="V694" i="15"/>
  <c r="V946" i="15" s="1"/>
  <c r="R694" i="15"/>
  <c r="R946" i="15" s="1"/>
  <c r="Q694" i="15"/>
  <c r="Q946" i="15" s="1"/>
  <c r="P694" i="15"/>
  <c r="P946" i="15" s="1"/>
  <c r="N694" i="15"/>
  <c r="N946" i="15" s="1"/>
  <c r="L694" i="15"/>
  <c r="L946" i="15" s="1"/>
  <c r="K694" i="15"/>
  <c r="K946" i="15" s="1"/>
  <c r="J694" i="15"/>
  <c r="J946" i="15" s="1"/>
  <c r="N419" i="15"/>
  <c r="V419" i="15"/>
  <c r="J419" i="15"/>
  <c r="U419" i="15"/>
  <c r="I419" i="15"/>
  <c r="T419" i="15"/>
  <c r="E419" i="15"/>
  <c r="P419" i="15"/>
  <c r="O419" i="15"/>
  <c r="M419" i="15"/>
  <c r="L419" i="15"/>
  <c r="K419" i="15"/>
  <c r="X419" i="15"/>
  <c r="W419" i="15"/>
  <c r="S419" i="15"/>
  <c r="Q698" i="15"/>
  <c r="Q950" i="15" s="1"/>
  <c r="M698" i="15"/>
  <c r="M950" i="15" s="1"/>
  <c r="X698" i="15"/>
  <c r="X950" i="15" s="1"/>
  <c r="L698" i="15"/>
  <c r="L950" i="15" s="1"/>
  <c r="W698" i="15"/>
  <c r="W950" i="15" s="1"/>
  <c r="K698" i="15"/>
  <c r="K950" i="15" s="1"/>
  <c r="S698" i="15"/>
  <c r="S950" i="15" s="1"/>
  <c r="T698" i="15"/>
  <c r="T950" i="15" s="1"/>
  <c r="R698" i="15"/>
  <c r="R950" i="15" s="1"/>
  <c r="P698" i="15"/>
  <c r="P950" i="15" s="1"/>
  <c r="O698" i="15"/>
  <c r="O950" i="15" s="1"/>
  <c r="N698" i="15"/>
  <c r="N950" i="15" s="1"/>
  <c r="J698" i="15"/>
  <c r="J950" i="15" s="1"/>
  <c r="I698" i="15"/>
  <c r="I950" i="15" s="1"/>
  <c r="E698" i="15"/>
  <c r="E950" i="15" s="1"/>
  <c r="V698" i="15"/>
  <c r="V950" i="15" s="1"/>
  <c r="R423" i="15"/>
  <c r="N423" i="15"/>
  <c r="M423" i="15"/>
  <c r="X423" i="15"/>
  <c r="L423" i="15"/>
  <c r="T423" i="15"/>
  <c r="E423" i="15"/>
  <c r="U698" i="15"/>
  <c r="U950" i="15" s="1"/>
  <c r="I423" i="15"/>
  <c r="W423" i="15"/>
  <c r="V423" i="15"/>
  <c r="U423" i="15"/>
  <c r="S423" i="15"/>
  <c r="Q423" i="15"/>
  <c r="P423" i="15"/>
  <c r="O423" i="15"/>
  <c r="U702" i="15"/>
  <c r="U954" i="15" s="1"/>
  <c r="I702" i="15"/>
  <c r="I954" i="15" s="1"/>
  <c r="Q702" i="15"/>
  <c r="Q954" i="15" s="1"/>
  <c r="P702" i="15"/>
  <c r="P954" i="15" s="1"/>
  <c r="O702" i="15"/>
  <c r="O954" i="15" s="1"/>
  <c r="W702" i="15"/>
  <c r="W954" i="15" s="1"/>
  <c r="K702" i="15"/>
  <c r="K954" i="15" s="1"/>
  <c r="M702" i="15"/>
  <c r="M954" i="15" s="1"/>
  <c r="L702" i="15"/>
  <c r="L954" i="15" s="1"/>
  <c r="J702" i="15"/>
  <c r="J954" i="15" s="1"/>
  <c r="E702" i="15"/>
  <c r="E954" i="15" s="1"/>
  <c r="X702" i="15"/>
  <c r="X954" i="15" s="1"/>
  <c r="V702" i="15"/>
  <c r="V954" i="15" s="1"/>
  <c r="T702" i="15"/>
  <c r="T954" i="15" s="1"/>
  <c r="S702" i="15"/>
  <c r="S954" i="15" s="1"/>
  <c r="R702" i="15"/>
  <c r="R954" i="15" s="1"/>
  <c r="N702" i="15"/>
  <c r="N954" i="15" s="1"/>
  <c r="V427" i="15"/>
  <c r="J427" i="15"/>
  <c r="R427" i="15"/>
  <c r="Q427" i="15"/>
  <c r="P427" i="15"/>
  <c r="X427" i="15"/>
  <c r="L427" i="15"/>
  <c r="W427" i="15"/>
  <c r="U427" i="15"/>
  <c r="T427" i="15"/>
  <c r="S427" i="15"/>
  <c r="O427" i="15"/>
  <c r="N427" i="15"/>
  <c r="M427" i="15"/>
  <c r="K427" i="15"/>
  <c r="I427" i="15"/>
  <c r="E427" i="15"/>
  <c r="M706" i="15"/>
  <c r="M958" i="15" s="1"/>
  <c r="U706" i="15"/>
  <c r="U958" i="15" s="1"/>
  <c r="I706" i="15"/>
  <c r="I958" i="15" s="1"/>
  <c r="T706" i="15"/>
  <c r="T958" i="15" s="1"/>
  <c r="E706" i="15"/>
  <c r="E958" i="15" s="1"/>
  <c r="S706" i="15"/>
  <c r="S958" i="15" s="1"/>
  <c r="O706" i="15"/>
  <c r="O958" i="15" s="1"/>
  <c r="X706" i="15"/>
  <c r="X958" i="15" s="1"/>
  <c r="W706" i="15"/>
  <c r="W958" i="15" s="1"/>
  <c r="V706" i="15"/>
  <c r="V958" i="15" s="1"/>
  <c r="R706" i="15"/>
  <c r="R958" i="15" s="1"/>
  <c r="Q706" i="15"/>
  <c r="Q958" i="15" s="1"/>
  <c r="P706" i="15"/>
  <c r="P958" i="15" s="1"/>
  <c r="N706" i="15"/>
  <c r="N958" i="15" s="1"/>
  <c r="L706" i="15"/>
  <c r="L958" i="15" s="1"/>
  <c r="K706" i="15"/>
  <c r="K958" i="15" s="1"/>
  <c r="J706" i="15"/>
  <c r="J958" i="15" s="1"/>
  <c r="N431" i="15"/>
  <c r="V431" i="15"/>
  <c r="J431" i="15"/>
  <c r="U431" i="15"/>
  <c r="I431" i="15"/>
  <c r="T431" i="15"/>
  <c r="E431" i="15"/>
  <c r="P431" i="15"/>
  <c r="Q431" i="15"/>
  <c r="O431" i="15"/>
  <c r="M431" i="15"/>
  <c r="L431" i="15"/>
  <c r="K431" i="15"/>
  <c r="X431" i="15"/>
  <c r="W431" i="15"/>
  <c r="Q710" i="15"/>
  <c r="Q962" i="15" s="1"/>
  <c r="M710" i="15"/>
  <c r="M962" i="15" s="1"/>
  <c r="X710" i="15"/>
  <c r="X962" i="15" s="1"/>
  <c r="L710" i="15"/>
  <c r="L962" i="15" s="1"/>
  <c r="W710" i="15"/>
  <c r="W962" i="15" s="1"/>
  <c r="K710" i="15"/>
  <c r="K962" i="15" s="1"/>
  <c r="S710" i="15"/>
  <c r="S962" i="15" s="1"/>
  <c r="U710" i="15"/>
  <c r="U962" i="15" s="1"/>
  <c r="T710" i="15"/>
  <c r="T962" i="15" s="1"/>
  <c r="R710" i="15"/>
  <c r="R962" i="15" s="1"/>
  <c r="P710" i="15"/>
  <c r="P962" i="15" s="1"/>
  <c r="O710" i="15"/>
  <c r="O962" i="15" s="1"/>
  <c r="N710" i="15"/>
  <c r="N962" i="15" s="1"/>
  <c r="J710" i="15"/>
  <c r="J962" i="15" s="1"/>
  <c r="I710" i="15"/>
  <c r="I962" i="15" s="1"/>
  <c r="E710" i="15"/>
  <c r="E962" i="15" s="1"/>
  <c r="V710" i="15"/>
  <c r="V962" i="15" s="1"/>
  <c r="R435" i="15"/>
  <c r="N435" i="15"/>
  <c r="M435" i="15"/>
  <c r="X435" i="15"/>
  <c r="L435" i="15"/>
  <c r="T435" i="15"/>
  <c r="T707" i="15" s="1"/>
  <c r="T959" i="15" s="1"/>
  <c r="E435" i="15"/>
  <c r="J435" i="15"/>
  <c r="I435" i="15"/>
  <c r="W435" i="15"/>
  <c r="V435" i="15"/>
  <c r="U435" i="15"/>
  <c r="S435" i="15"/>
  <c r="Q435" i="15"/>
  <c r="P435" i="15"/>
  <c r="U714" i="15"/>
  <c r="U966" i="15" s="1"/>
  <c r="I714" i="15"/>
  <c r="I966" i="15" s="1"/>
  <c r="Q714" i="15"/>
  <c r="Q966" i="15" s="1"/>
  <c r="P714" i="15"/>
  <c r="P966" i="15" s="1"/>
  <c r="O714" i="15"/>
  <c r="O966" i="15" s="1"/>
  <c r="W714" i="15"/>
  <c r="W966" i="15" s="1"/>
  <c r="K714" i="15"/>
  <c r="K966" i="15" s="1"/>
  <c r="N714" i="15"/>
  <c r="N966" i="15" s="1"/>
  <c r="M714" i="15"/>
  <c r="M966" i="15" s="1"/>
  <c r="L714" i="15"/>
  <c r="L966" i="15" s="1"/>
  <c r="J714" i="15"/>
  <c r="J966" i="15" s="1"/>
  <c r="E714" i="15"/>
  <c r="E966" i="15" s="1"/>
  <c r="X714" i="15"/>
  <c r="X966" i="15" s="1"/>
  <c r="V714" i="15"/>
  <c r="V966" i="15" s="1"/>
  <c r="T714" i="15"/>
  <c r="T966" i="15" s="1"/>
  <c r="S714" i="15"/>
  <c r="S966" i="15" s="1"/>
  <c r="R714" i="15"/>
  <c r="R966" i="15" s="1"/>
  <c r="V439" i="15"/>
  <c r="J439" i="15"/>
  <c r="R439" i="15"/>
  <c r="Q439" i="15"/>
  <c r="P439" i="15"/>
  <c r="X439" i="15"/>
  <c r="L439" i="15"/>
  <c r="W439" i="15"/>
  <c r="U439" i="15"/>
  <c r="T439" i="15"/>
  <c r="S439" i="15"/>
  <c r="O439" i="15"/>
  <c r="N439" i="15"/>
  <c r="M439" i="15"/>
  <c r="K439" i="15"/>
  <c r="I439" i="15"/>
  <c r="M718" i="15"/>
  <c r="M970" i="15" s="1"/>
  <c r="U718" i="15"/>
  <c r="U970" i="15" s="1"/>
  <c r="I718" i="15"/>
  <c r="I970" i="15" s="1"/>
  <c r="T718" i="15"/>
  <c r="T970" i="15" s="1"/>
  <c r="E718" i="15"/>
  <c r="E970" i="15" s="1"/>
  <c r="S718" i="15"/>
  <c r="S970" i="15" s="1"/>
  <c r="O718" i="15"/>
  <c r="O970" i="15" s="1"/>
  <c r="J718" i="15"/>
  <c r="J970" i="15" s="1"/>
  <c r="X718" i="15"/>
  <c r="X970" i="15" s="1"/>
  <c r="W718" i="15"/>
  <c r="W970" i="15" s="1"/>
  <c r="V718" i="15"/>
  <c r="V970" i="15" s="1"/>
  <c r="R718" i="15"/>
  <c r="R970" i="15" s="1"/>
  <c r="Q718" i="15"/>
  <c r="Q970" i="15" s="1"/>
  <c r="P718" i="15"/>
  <c r="P970" i="15" s="1"/>
  <c r="N718" i="15"/>
  <c r="N970" i="15" s="1"/>
  <c r="L718" i="15"/>
  <c r="L970" i="15" s="1"/>
  <c r="K718" i="15"/>
  <c r="K970" i="15" s="1"/>
  <c r="N443" i="15"/>
  <c r="X443" i="15"/>
  <c r="L443" i="15"/>
  <c r="V443" i="15"/>
  <c r="J443" i="15"/>
  <c r="U443" i="15"/>
  <c r="I443" i="15"/>
  <c r="T443" i="15"/>
  <c r="E443" i="15"/>
  <c r="R443" i="15"/>
  <c r="P443" i="15"/>
  <c r="W443" i="15"/>
  <c r="S443" i="15"/>
  <c r="Q443" i="15"/>
  <c r="O443" i="15"/>
  <c r="M443" i="15"/>
  <c r="K443" i="15"/>
  <c r="Q722" i="15"/>
  <c r="Q974" i="15" s="1"/>
  <c r="M722" i="15"/>
  <c r="M974" i="15" s="1"/>
  <c r="X722" i="15"/>
  <c r="X974" i="15" s="1"/>
  <c r="L722" i="15"/>
  <c r="L974" i="15" s="1"/>
  <c r="W722" i="15"/>
  <c r="W974" i="15" s="1"/>
  <c r="K722" i="15"/>
  <c r="K974" i="15" s="1"/>
  <c r="S722" i="15"/>
  <c r="S974" i="15" s="1"/>
  <c r="V722" i="15"/>
  <c r="V974" i="15" s="1"/>
  <c r="U722" i="15"/>
  <c r="U974" i="15" s="1"/>
  <c r="T722" i="15"/>
  <c r="T974" i="15" s="1"/>
  <c r="R722" i="15"/>
  <c r="R974" i="15" s="1"/>
  <c r="P722" i="15"/>
  <c r="P974" i="15" s="1"/>
  <c r="O722" i="15"/>
  <c r="O974" i="15" s="1"/>
  <c r="N722" i="15"/>
  <c r="N974" i="15" s="1"/>
  <c r="J722" i="15"/>
  <c r="J974" i="15" s="1"/>
  <c r="I722" i="15"/>
  <c r="I974" i="15" s="1"/>
  <c r="E722" i="15"/>
  <c r="E974" i="15" s="1"/>
  <c r="R447" i="15"/>
  <c r="P447" i="15"/>
  <c r="N447" i="15"/>
  <c r="M447" i="15"/>
  <c r="X447" i="15"/>
  <c r="L447" i="15"/>
  <c r="V447" i="15"/>
  <c r="J447" i="15"/>
  <c r="T447" i="15"/>
  <c r="E447" i="15"/>
  <c r="O447" i="15"/>
  <c r="K447" i="15"/>
  <c r="I447" i="15"/>
  <c r="W447" i="15"/>
  <c r="U447" i="15"/>
  <c r="U726" i="15"/>
  <c r="U978" i="15" s="1"/>
  <c r="I726" i="15"/>
  <c r="I978" i="15" s="1"/>
  <c r="Q726" i="15"/>
  <c r="Q978" i="15" s="1"/>
  <c r="O726" i="15"/>
  <c r="O978" i="15" s="1"/>
  <c r="W726" i="15"/>
  <c r="W978" i="15" s="1"/>
  <c r="K726" i="15"/>
  <c r="K978" i="15" s="1"/>
  <c r="R726" i="15"/>
  <c r="R978" i="15" s="1"/>
  <c r="N726" i="15"/>
  <c r="N978" i="15" s="1"/>
  <c r="M726" i="15"/>
  <c r="M978" i="15" s="1"/>
  <c r="L726" i="15"/>
  <c r="L978" i="15" s="1"/>
  <c r="J726" i="15"/>
  <c r="J978" i="15" s="1"/>
  <c r="E726" i="15"/>
  <c r="E978" i="15" s="1"/>
  <c r="X726" i="15"/>
  <c r="X978" i="15" s="1"/>
  <c r="V726" i="15"/>
  <c r="V978" i="15" s="1"/>
  <c r="T726" i="15"/>
  <c r="T978" i="15" s="1"/>
  <c r="S726" i="15"/>
  <c r="S978" i="15" s="1"/>
  <c r="V451" i="15"/>
  <c r="J451" i="15"/>
  <c r="T451" i="15"/>
  <c r="E451" i="15"/>
  <c r="R451" i="15"/>
  <c r="Q451" i="15"/>
  <c r="P451" i="15"/>
  <c r="N451" i="15"/>
  <c r="X451" i="15"/>
  <c r="L451" i="15"/>
  <c r="W451" i="15"/>
  <c r="U451" i="15"/>
  <c r="S451" i="15"/>
  <c r="S749" i="15" s="1"/>
  <c r="S1001" i="15" s="1"/>
  <c r="O451" i="15"/>
  <c r="M451" i="15"/>
  <c r="K451" i="15"/>
  <c r="M730" i="15"/>
  <c r="M982" i="15" s="1"/>
  <c r="U730" i="15"/>
  <c r="U982" i="15" s="1"/>
  <c r="I730" i="15"/>
  <c r="I982" i="15" s="1"/>
  <c r="T730" i="15"/>
  <c r="T982" i="15" s="1"/>
  <c r="E730" i="15"/>
  <c r="E982" i="15" s="1"/>
  <c r="S730" i="15"/>
  <c r="S982" i="15" s="1"/>
  <c r="O730" i="15"/>
  <c r="O982" i="15" s="1"/>
  <c r="K730" i="15"/>
  <c r="K982" i="15" s="1"/>
  <c r="J730" i="15"/>
  <c r="J982" i="15" s="1"/>
  <c r="X730" i="15"/>
  <c r="X982" i="15" s="1"/>
  <c r="W730" i="15"/>
  <c r="W982" i="15" s="1"/>
  <c r="V730" i="15"/>
  <c r="V982" i="15" s="1"/>
  <c r="R730" i="15"/>
  <c r="R982" i="15" s="1"/>
  <c r="Q730" i="15"/>
  <c r="Q982" i="15" s="1"/>
  <c r="P730" i="15"/>
  <c r="P982" i="15" s="1"/>
  <c r="N730" i="15"/>
  <c r="N982" i="15" s="1"/>
  <c r="L730" i="15"/>
  <c r="L982" i="15" s="1"/>
  <c r="N455" i="15"/>
  <c r="X455" i="15"/>
  <c r="L455" i="15"/>
  <c r="V455" i="15"/>
  <c r="J455" i="15"/>
  <c r="U455" i="15"/>
  <c r="I455" i="15"/>
  <c r="T455" i="15"/>
  <c r="E455" i="15"/>
  <c r="R455" i="15"/>
  <c r="P455" i="15"/>
  <c r="W455" i="15"/>
  <c r="S455" i="15"/>
  <c r="Q455" i="15"/>
  <c r="O455" i="15"/>
  <c r="M455" i="15"/>
  <c r="K455" i="15"/>
  <c r="R734" i="15"/>
  <c r="R986" i="15" s="1"/>
  <c r="Q734" i="15"/>
  <c r="Q986" i="15" s="1"/>
  <c r="X734" i="15"/>
  <c r="X986" i="15" s="1"/>
  <c r="L734" i="15"/>
  <c r="L986" i="15" s="1"/>
  <c r="N734" i="15"/>
  <c r="N986" i="15" s="1"/>
  <c r="I734" i="15"/>
  <c r="I986" i="15" s="1"/>
  <c r="W734" i="15"/>
  <c r="W986" i="15" s="1"/>
  <c r="E734" i="15"/>
  <c r="E986" i="15" s="1"/>
  <c r="V734" i="15"/>
  <c r="V986" i="15" s="1"/>
  <c r="P734" i="15"/>
  <c r="P986" i="15" s="1"/>
  <c r="M734" i="15"/>
  <c r="M986" i="15" s="1"/>
  <c r="K734" i="15"/>
  <c r="K986" i="15" s="1"/>
  <c r="J734" i="15"/>
  <c r="J986" i="15" s="1"/>
  <c r="U734" i="15"/>
  <c r="U986" i="15" s="1"/>
  <c r="T734" i="15"/>
  <c r="T986" i="15" s="1"/>
  <c r="S734" i="15"/>
  <c r="S986" i="15" s="1"/>
  <c r="O734" i="15"/>
  <c r="O986" i="15" s="1"/>
  <c r="R459" i="15"/>
  <c r="P459" i="15"/>
  <c r="P678" i="15" s="1"/>
  <c r="P930" i="15" s="1"/>
  <c r="N459" i="15"/>
  <c r="M459" i="15"/>
  <c r="X459" i="15"/>
  <c r="L459" i="15"/>
  <c r="V459" i="15"/>
  <c r="J459" i="15"/>
  <c r="T459" i="15"/>
  <c r="E459" i="15"/>
  <c r="K459" i="15"/>
  <c r="I459" i="15"/>
  <c r="W459" i="15"/>
  <c r="U459" i="15"/>
  <c r="S459" i="15"/>
  <c r="V738" i="15"/>
  <c r="V990" i="15" s="1"/>
  <c r="J738" i="15"/>
  <c r="J990" i="15" s="1"/>
  <c r="U738" i="15"/>
  <c r="U990" i="15" s="1"/>
  <c r="I738" i="15"/>
  <c r="I990" i="15" s="1"/>
  <c r="P738" i="15"/>
  <c r="P990" i="15" s="1"/>
  <c r="K738" i="15"/>
  <c r="K990" i="15" s="1"/>
  <c r="T738" i="15"/>
  <c r="T990" i="15" s="1"/>
  <c r="S738" i="15"/>
  <c r="S990" i="15" s="1"/>
  <c r="R738" i="15"/>
  <c r="R990" i="15" s="1"/>
  <c r="M738" i="15"/>
  <c r="M990" i="15" s="1"/>
  <c r="X738" i="15"/>
  <c r="X990" i="15" s="1"/>
  <c r="W738" i="15"/>
  <c r="W990" i="15" s="1"/>
  <c r="Q738" i="15"/>
  <c r="Q990" i="15" s="1"/>
  <c r="O738" i="15"/>
  <c r="O990" i="15" s="1"/>
  <c r="N738" i="15"/>
  <c r="N990" i="15" s="1"/>
  <c r="L738" i="15"/>
  <c r="L990" i="15" s="1"/>
  <c r="E738" i="15"/>
  <c r="E990" i="15" s="1"/>
  <c r="V463" i="15"/>
  <c r="J463" i="15"/>
  <c r="T463" i="15"/>
  <c r="E463" i="15"/>
  <c r="R463" i="15"/>
  <c r="Q463" i="15"/>
  <c r="P463" i="15"/>
  <c r="N463" i="15"/>
  <c r="X463" i="15"/>
  <c r="L463" i="15"/>
  <c r="W463" i="15"/>
  <c r="U463" i="15"/>
  <c r="S463" i="15"/>
  <c r="O463" i="15"/>
  <c r="M463" i="15"/>
  <c r="K463" i="15"/>
  <c r="I463" i="15"/>
  <c r="N742" i="15"/>
  <c r="N994" i="15" s="1"/>
  <c r="M742" i="15"/>
  <c r="M994" i="15" s="1"/>
  <c r="T742" i="15"/>
  <c r="T994" i="15" s="1"/>
  <c r="E742" i="15"/>
  <c r="E994" i="15" s="1"/>
  <c r="V742" i="15"/>
  <c r="V994" i="15" s="1"/>
  <c r="Q742" i="15"/>
  <c r="Q994" i="15" s="1"/>
  <c r="P742" i="15"/>
  <c r="P994" i="15" s="1"/>
  <c r="O742" i="15"/>
  <c r="O994" i="15" s="1"/>
  <c r="X742" i="15"/>
  <c r="X994" i="15" s="1"/>
  <c r="I742" i="15"/>
  <c r="I994" i="15" s="1"/>
  <c r="L742" i="15"/>
  <c r="L994" i="15" s="1"/>
  <c r="K742" i="15"/>
  <c r="K994" i="15" s="1"/>
  <c r="J742" i="15"/>
  <c r="J994" i="15" s="1"/>
  <c r="W742" i="15"/>
  <c r="W994" i="15" s="1"/>
  <c r="U742" i="15"/>
  <c r="U994" i="15" s="1"/>
  <c r="S742" i="15"/>
  <c r="S994" i="15" s="1"/>
  <c r="R742" i="15"/>
  <c r="R994" i="15" s="1"/>
  <c r="N467" i="15"/>
  <c r="X467" i="15"/>
  <c r="L467" i="15"/>
  <c r="V467" i="15"/>
  <c r="J467" i="15"/>
  <c r="U467" i="15"/>
  <c r="I467" i="15"/>
  <c r="T467" i="15"/>
  <c r="E467" i="15"/>
  <c r="R467" i="15"/>
  <c r="P467" i="15"/>
  <c r="S467" i="15"/>
  <c r="Q467" i="15"/>
  <c r="O467" i="15"/>
  <c r="M467" i="15"/>
  <c r="K467" i="15"/>
  <c r="V746" i="15"/>
  <c r="V998" i="15" s="1"/>
  <c r="J746" i="15"/>
  <c r="J998" i="15" s="1"/>
  <c r="R746" i="15"/>
  <c r="R998" i="15" s="1"/>
  <c r="Q746" i="15"/>
  <c r="Q998" i="15" s="1"/>
  <c r="X746" i="15"/>
  <c r="X998" i="15" s="1"/>
  <c r="L746" i="15"/>
  <c r="L998" i="15" s="1"/>
  <c r="T746" i="15"/>
  <c r="T998" i="15" s="1"/>
  <c r="N746" i="15"/>
  <c r="N998" i="15" s="1"/>
  <c r="M746" i="15"/>
  <c r="M998" i="15" s="1"/>
  <c r="K746" i="15"/>
  <c r="K998" i="15" s="1"/>
  <c r="W746" i="15"/>
  <c r="W998" i="15" s="1"/>
  <c r="U746" i="15"/>
  <c r="U998" i="15" s="1"/>
  <c r="S746" i="15"/>
  <c r="S998" i="15" s="1"/>
  <c r="P746" i="15"/>
  <c r="P998" i="15" s="1"/>
  <c r="O746" i="15"/>
  <c r="O998" i="15" s="1"/>
  <c r="I746" i="15"/>
  <c r="I998" i="15" s="1"/>
  <c r="E746" i="15"/>
  <c r="E998" i="15" s="1"/>
  <c r="R471" i="15"/>
  <c r="P471" i="15"/>
  <c r="N471" i="15"/>
  <c r="N650" i="15" s="1"/>
  <c r="N902" i="15" s="1"/>
  <c r="M471" i="15"/>
  <c r="X471" i="15"/>
  <c r="L471" i="15"/>
  <c r="L650" i="15" s="1"/>
  <c r="L902" i="15" s="1"/>
  <c r="V471" i="15"/>
  <c r="J471" i="15"/>
  <c r="T471" i="15"/>
  <c r="E471" i="15"/>
  <c r="I471" i="15"/>
  <c r="W471" i="15"/>
  <c r="U471" i="15"/>
  <c r="S471" i="15"/>
  <c r="Q471" i="15"/>
  <c r="N750" i="15"/>
  <c r="N1002" i="15" s="1"/>
  <c r="V750" i="15"/>
  <c r="V1002" i="15" s="1"/>
  <c r="J750" i="15"/>
  <c r="J1002" i="15" s="1"/>
  <c r="U750" i="15"/>
  <c r="U1002" i="15" s="1"/>
  <c r="I750" i="15"/>
  <c r="I1002" i="15" s="1"/>
  <c r="T750" i="15"/>
  <c r="T1002" i="15" s="1"/>
  <c r="E750" i="15"/>
  <c r="E1002" i="15" s="1"/>
  <c r="P750" i="15"/>
  <c r="P1002" i="15" s="1"/>
  <c r="W750" i="15"/>
  <c r="W1002" i="15" s="1"/>
  <c r="S750" i="15"/>
  <c r="S1002" i="15" s="1"/>
  <c r="R750" i="15"/>
  <c r="R1002" i="15" s="1"/>
  <c r="O750" i="15"/>
  <c r="O1002" i="15" s="1"/>
  <c r="L750" i="15"/>
  <c r="L1002" i="15" s="1"/>
  <c r="X750" i="15"/>
  <c r="X1002" i="15" s="1"/>
  <c r="Q750" i="15"/>
  <c r="Q1002" i="15" s="1"/>
  <c r="M750" i="15"/>
  <c r="M1002" i="15" s="1"/>
  <c r="K750" i="15"/>
  <c r="K1002" i="15" s="1"/>
  <c r="V475" i="15"/>
  <c r="J475" i="15"/>
  <c r="T475" i="15"/>
  <c r="E475" i="15"/>
  <c r="R475" i="15"/>
  <c r="Q475" i="15"/>
  <c r="P475" i="15"/>
  <c r="N475" i="15"/>
  <c r="X475" i="15"/>
  <c r="L475" i="15"/>
  <c r="W475" i="15"/>
  <c r="U475" i="15"/>
  <c r="S475" i="15"/>
  <c r="O475" i="15"/>
  <c r="M475" i="15"/>
  <c r="K475" i="15"/>
  <c r="I475" i="15"/>
  <c r="R754" i="15"/>
  <c r="R1006" i="15" s="1"/>
  <c r="N754" i="15"/>
  <c r="N1006" i="15" s="1"/>
  <c r="M754" i="15"/>
  <c r="M1006" i="15" s="1"/>
  <c r="X754" i="15"/>
  <c r="X1006" i="15" s="1"/>
  <c r="L754" i="15"/>
  <c r="L1006" i="15" s="1"/>
  <c r="T754" i="15"/>
  <c r="T1006" i="15" s="1"/>
  <c r="E754" i="15"/>
  <c r="E1006" i="15" s="1"/>
  <c r="V754" i="15"/>
  <c r="V1006" i="15" s="1"/>
  <c r="S754" i="15"/>
  <c r="S1006" i="15" s="1"/>
  <c r="P754" i="15"/>
  <c r="P1006" i="15" s="1"/>
  <c r="O754" i="15"/>
  <c r="O1006" i="15" s="1"/>
  <c r="K754" i="15"/>
  <c r="K1006" i="15" s="1"/>
  <c r="I754" i="15"/>
  <c r="I1006" i="15" s="1"/>
  <c r="W754" i="15"/>
  <c r="W1006" i="15" s="1"/>
  <c r="U754" i="15"/>
  <c r="U1006" i="15" s="1"/>
  <c r="Q754" i="15"/>
  <c r="Q1006" i="15" s="1"/>
  <c r="J754" i="15"/>
  <c r="J1006" i="15" s="1"/>
  <c r="N479" i="15"/>
  <c r="X479" i="15"/>
  <c r="L479" i="15"/>
  <c r="V479" i="15"/>
  <c r="J479" i="15"/>
  <c r="U479" i="15"/>
  <c r="I479" i="15"/>
  <c r="T479" i="15"/>
  <c r="E479" i="15"/>
  <c r="R479" i="15"/>
  <c r="P479" i="15"/>
  <c r="Q479" i="15"/>
  <c r="O479" i="15"/>
  <c r="M479" i="15"/>
  <c r="K479" i="15"/>
  <c r="V758" i="15"/>
  <c r="V1010" i="15" s="1"/>
  <c r="J758" i="15"/>
  <c r="J1010" i="15" s="1"/>
  <c r="R758" i="15"/>
  <c r="R1010" i="15" s="1"/>
  <c r="Q758" i="15"/>
  <c r="Q1010" i="15" s="1"/>
  <c r="P758" i="15"/>
  <c r="P1010" i="15" s="1"/>
  <c r="X758" i="15"/>
  <c r="X1010" i="15" s="1"/>
  <c r="L758" i="15"/>
  <c r="L1010" i="15" s="1"/>
  <c r="O758" i="15"/>
  <c r="O1010" i="15" s="1"/>
  <c r="M758" i="15"/>
  <c r="M1010" i="15" s="1"/>
  <c r="K758" i="15"/>
  <c r="K1010" i="15" s="1"/>
  <c r="I758" i="15"/>
  <c r="I1010" i="15" s="1"/>
  <c r="E758" i="15"/>
  <c r="E1010" i="15" s="1"/>
  <c r="W758" i="15"/>
  <c r="W1010" i="15" s="1"/>
  <c r="T758" i="15"/>
  <c r="T1010" i="15" s="1"/>
  <c r="U758" i="15"/>
  <c r="U1010" i="15" s="1"/>
  <c r="S758" i="15"/>
  <c r="S1010" i="15" s="1"/>
  <c r="N758" i="15"/>
  <c r="N1010" i="15" s="1"/>
  <c r="R483" i="15"/>
  <c r="P483" i="15"/>
  <c r="N483" i="15"/>
  <c r="M483" i="15"/>
  <c r="X483" i="15"/>
  <c r="L483" i="15"/>
  <c r="V483" i="15"/>
  <c r="J483" i="15"/>
  <c r="T483" i="15"/>
  <c r="E483" i="15"/>
  <c r="W483" i="15"/>
  <c r="U483" i="15"/>
  <c r="S483" i="15"/>
  <c r="Q483" i="15"/>
  <c r="O483" i="15"/>
  <c r="V762" i="15"/>
  <c r="V1014" i="15" s="1"/>
  <c r="J762" i="15"/>
  <c r="J1014" i="15" s="1"/>
  <c r="U762" i="15"/>
  <c r="U1014" i="15" s="1"/>
  <c r="I762" i="15"/>
  <c r="I1014" i="15" s="1"/>
  <c r="T762" i="15"/>
  <c r="T1014" i="15" s="1"/>
  <c r="E762" i="15"/>
  <c r="E1014" i="15" s="1"/>
  <c r="P762" i="15"/>
  <c r="P1014" i="15" s="1"/>
  <c r="K762" i="15"/>
  <c r="K1014" i="15" s="1"/>
  <c r="X762" i="15"/>
  <c r="X1014" i="15" s="1"/>
  <c r="W762" i="15"/>
  <c r="W1014" i="15" s="1"/>
  <c r="S762" i="15"/>
  <c r="S1014" i="15" s="1"/>
  <c r="Q762" i="15"/>
  <c r="Q1014" i="15" s="1"/>
  <c r="O762" i="15"/>
  <c r="O1014" i="15" s="1"/>
  <c r="R762" i="15"/>
  <c r="R1014" i="15" s="1"/>
  <c r="L762" i="15"/>
  <c r="L1014" i="15" s="1"/>
  <c r="V487" i="15"/>
  <c r="J487" i="15"/>
  <c r="T487" i="15"/>
  <c r="E487" i="15"/>
  <c r="R487" i="15"/>
  <c r="Q487" i="15"/>
  <c r="P487" i="15"/>
  <c r="N487" i="15"/>
  <c r="X487" i="15"/>
  <c r="L487" i="15"/>
  <c r="W487" i="15"/>
  <c r="U487" i="15"/>
  <c r="S487" i="15"/>
  <c r="O487" i="15"/>
  <c r="M487" i="15"/>
  <c r="K487" i="15"/>
  <c r="I487" i="15"/>
  <c r="R766" i="15"/>
  <c r="R1018" i="15" s="1"/>
  <c r="N766" i="15"/>
  <c r="N1018" i="15" s="1"/>
  <c r="M766" i="15"/>
  <c r="M1018" i="15" s="1"/>
  <c r="X766" i="15"/>
  <c r="X1018" i="15" s="1"/>
  <c r="L766" i="15"/>
  <c r="L1018" i="15" s="1"/>
  <c r="T766" i="15"/>
  <c r="T1018" i="15" s="1"/>
  <c r="E766" i="15"/>
  <c r="E1018" i="15" s="1"/>
  <c r="W766" i="15"/>
  <c r="W1018" i="15" s="1"/>
  <c r="V766" i="15"/>
  <c r="V1018" i="15" s="1"/>
  <c r="U766" i="15"/>
  <c r="U1018" i="15" s="1"/>
  <c r="S766" i="15"/>
  <c r="S1018" i="15" s="1"/>
  <c r="Q766" i="15"/>
  <c r="Q1018" i="15" s="1"/>
  <c r="P766" i="15"/>
  <c r="P1018" i="15" s="1"/>
  <c r="O766" i="15"/>
  <c r="O1018" i="15" s="1"/>
  <c r="J766" i="15"/>
  <c r="J1018" i="15" s="1"/>
  <c r="I766" i="15"/>
  <c r="I1018" i="15" s="1"/>
  <c r="K766" i="15"/>
  <c r="K1018" i="15" s="1"/>
  <c r="N491" i="15"/>
  <c r="X491" i="15"/>
  <c r="L491" i="15"/>
  <c r="V491" i="15"/>
  <c r="J491" i="15"/>
  <c r="U491" i="15"/>
  <c r="I491" i="15"/>
  <c r="T491" i="15"/>
  <c r="E491" i="15"/>
  <c r="R491" i="15"/>
  <c r="P491" i="15"/>
  <c r="O491" i="15"/>
  <c r="M491" i="15"/>
  <c r="K491" i="15"/>
  <c r="W491" i="15"/>
  <c r="V770" i="15"/>
  <c r="V1022" i="15" s="1"/>
  <c r="J770" i="15"/>
  <c r="J1022" i="15" s="1"/>
  <c r="R770" i="15"/>
  <c r="R1022" i="15" s="1"/>
  <c r="Q770" i="15"/>
  <c r="Q1022" i="15" s="1"/>
  <c r="P770" i="15"/>
  <c r="P1022" i="15" s="1"/>
  <c r="X770" i="15"/>
  <c r="X1022" i="15" s="1"/>
  <c r="L770" i="15"/>
  <c r="L1022" i="15" s="1"/>
  <c r="S770" i="15"/>
  <c r="S1022" i="15" s="1"/>
  <c r="O770" i="15"/>
  <c r="O1022" i="15" s="1"/>
  <c r="N770" i="15"/>
  <c r="N1022" i="15" s="1"/>
  <c r="M770" i="15"/>
  <c r="M1022" i="15" s="1"/>
  <c r="K770" i="15"/>
  <c r="K1022" i="15" s="1"/>
  <c r="I770" i="15"/>
  <c r="I1022" i="15" s="1"/>
  <c r="E770" i="15"/>
  <c r="E1022" i="15" s="1"/>
  <c r="W770" i="15"/>
  <c r="W1022" i="15" s="1"/>
  <c r="U770" i="15"/>
  <c r="U1022" i="15" s="1"/>
  <c r="T770" i="15"/>
  <c r="T1022" i="15" s="1"/>
  <c r="R495" i="15"/>
  <c r="P495" i="15"/>
  <c r="N495" i="15"/>
  <c r="M495" i="15"/>
  <c r="X495" i="15"/>
  <c r="L495" i="15"/>
  <c r="V495" i="15"/>
  <c r="J495" i="15"/>
  <c r="U495" i="15"/>
  <c r="I495" i="15"/>
  <c r="T495" i="15"/>
  <c r="E495" i="15"/>
  <c r="W495" i="15"/>
  <c r="S495" i="15"/>
  <c r="Q495" i="15"/>
  <c r="N774" i="15"/>
  <c r="N1026" i="15" s="1"/>
  <c r="V774" i="15"/>
  <c r="V1026" i="15" s="1"/>
  <c r="J774" i="15"/>
  <c r="J1026" i="15" s="1"/>
  <c r="U774" i="15"/>
  <c r="U1026" i="15" s="1"/>
  <c r="I774" i="15"/>
  <c r="I1026" i="15" s="1"/>
  <c r="T774" i="15"/>
  <c r="T1026" i="15" s="1"/>
  <c r="E774" i="15"/>
  <c r="E1026" i="15" s="1"/>
  <c r="P774" i="15"/>
  <c r="P1026" i="15" s="1"/>
  <c r="L774" i="15"/>
  <c r="L1026" i="15" s="1"/>
  <c r="K774" i="15"/>
  <c r="K1026" i="15" s="1"/>
  <c r="X774" i="15"/>
  <c r="X1026" i="15" s="1"/>
  <c r="W774" i="15"/>
  <c r="W1026" i="15" s="1"/>
  <c r="S774" i="15"/>
  <c r="S1026" i="15" s="1"/>
  <c r="R774" i="15"/>
  <c r="R1026" i="15" s="1"/>
  <c r="Q774" i="15"/>
  <c r="Q1026" i="15" s="1"/>
  <c r="O774" i="15"/>
  <c r="O1026" i="15" s="1"/>
  <c r="M774" i="15"/>
  <c r="M1026" i="15" s="1"/>
  <c r="V499" i="15"/>
  <c r="J499" i="15"/>
  <c r="T499" i="15"/>
  <c r="E499" i="15"/>
  <c r="R499" i="15"/>
  <c r="Q499" i="15"/>
  <c r="P499" i="15"/>
  <c r="N499" i="15"/>
  <c r="M499" i="15"/>
  <c r="X499" i="15"/>
  <c r="L499" i="15"/>
  <c r="K499" i="15"/>
  <c r="I499" i="15"/>
  <c r="W499" i="15"/>
  <c r="U499" i="15"/>
  <c r="R778" i="15"/>
  <c r="N778" i="15"/>
  <c r="M778" i="15"/>
  <c r="X778" i="15"/>
  <c r="L778" i="15"/>
  <c r="T778" i="15"/>
  <c r="E778" i="15"/>
  <c r="E1030" i="15" s="1"/>
  <c r="W778" i="15"/>
  <c r="V778" i="15"/>
  <c r="U778" i="15"/>
  <c r="S778" i="15"/>
  <c r="Q778" i="15"/>
  <c r="P778" i="15"/>
  <c r="O778" i="15"/>
  <c r="K778" i="15"/>
  <c r="J778" i="15"/>
  <c r="I778" i="15"/>
  <c r="I1030" i="15" s="1"/>
  <c r="N503" i="15"/>
  <c r="X503" i="15"/>
  <c r="L503" i="15"/>
  <c r="V503" i="15"/>
  <c r="J503" i="15"/>
  <c r="U503" i="15"/>
  <c r="I503" i="15"/>
  <c r="T503" i="15"/>
  <c r="E503" i="15"/>
  <c r="R503" i="15"/>
  <c r="Q503" i="15"/>
  <c r="P503" i="15"/>
  <c r="O503" i="15"/>
  <c r="M503" i="15"/>
  <c r="K503" i="15"/>
  <c r="N259" i="15"/>
  <c r="R263" i="15"/>
  <c r="S267" i="15"/>
  <c r="E271" i="15"/>
  <c r="W271" i="15"/>
  <c r="L275" i="15"/>
  <c r="L608" i="15" s="1"/>
  <c r="L860" i="15" s="1"/>
  <c r="P279" i="15"/>
  <c r="T283" i="15"/>
  <c r="J287" i="15"/>
  <c r="X287" i="15"/>
  <c r="N291" i="15"/>
  <c r="N747" i="15" s="1"/>
  <c r="N999" i="15" s="1"/>
  <c r="R295" i="15"/>
  <c r="V299" i="15"/>
  <c r="K303" i="15"/>
  <c r="E307" i="15"/>
  <c r="X307" i="15"/>
  <c r="S311" i="15"/>
  <c r="P315" i="15"/>
  <c r="L319" i="15"/>
  <c r="X323" i="15"/>
  <c r="E327" i="15"/>
  <c r="L331" i="15"/>
  <c r="P335" i="15"/>
  <c r="T339" i="15"/>
  <c r="T744" i="15" s="1"/>
  <c r="T996" i="15" s="1"/>
  <c r="O343" i="15"/>
  <c r="L347" i="15"/>
  <c r="Q351" i="15"/>
  <c r="O363" i="15"/>
  <c r="O743" i="15" s="1"/>
  <c r="O995" i="15" s="1"/>
  <c r="W371" i="15"/>
  <c r="P379" i="15"/>
  <c r="U403" i="15"/>
  <c r="O407" i="15"/>
  <c r="O435" i="15"/>
  <c r="K483" i="15"/>
  <c r="O259" i="15"/>
  <c r="S263" i="15"/>
  <c r="S619" i="15" s="1"/>
  <c r="S871" i="15" s="1"/>
  <c r="T267" i="15"/>
  <c r="T686" i="15" s="1"/>
  <c r="T938" i="15" s="1"/>
  <c r="I271" i="15"/>
  <c r="X271" i="15"/>
  <c r="M275" i="15"/>
  <c r="M550" i="15" s="1"/>
  <c r="M802" i="15" s="1"/>
  <c r="Q279" i="15"/>
  <c r="U283" i="15"/>
  <c r="K287" i="15"/>
  <c r="O291" i="15"/>
  <c r="O749" i="15" s="1"/>
  <c r="O1001" i="15" s="1"/>
  <c r="S295" i="15"/>
  <c r="I299" i="15"/>
  <c r="W299" i="15"/>
  <c r="M303" i="15"/>
  <c r="I307" i="15"/>
  <c r="U311" i="15"/>
  <c r="Q315" i="15"/>
  <c r="M319" i="15"/>
  <c r="I323" i="15"/>
  <c r="I327" i="15"/>
  <c r="M331" i="15"/>
  <c r="Q335" i="15"/>
  <c r="U339" i="15"/>
  <c r="Q343" i="15"/>
  <c r="M347" i="15"/>
  <c r="R351" i="15"/>
  <c r="E355" i="15"/>
  <c r="P363" i="15"/>
  <c r="X371" i="15"/>
  <c r="Q379" i="15"/>
  <c r="W403" i="15"/>
  <c r="Q407" i="15"/>
  <c r="K495" i="15"/>
  <c r="S1188" i="15"/>
  <c r="S1182" i="15"/>
  <c r="AC1182" i="15" s="1"/>
  <c r="S1176" i="15"/>
  <c r="S1170" i="15"/>
  <c r="AC1170" i="15" s="1"/>
  <c r="S1164" i="15"/>
  <c r="AC1164" i="15" s="1"/>
  <c r="S1158" i="15"/>
  <c r="S1152" i="15"/>
  <c r="S1191" i="15"/>
  <c r="S1180" i="15"/>
  <c r="AC1180" i="15" s="1"/>
  <c r="S1177" i="15"/>
  <c r="S1155" i="15"/>
  <c r="S1148" i="15"/>
  <c r="S1190" i="15"/>
  <c r="S1168" i="15"/>
  <c r="AC1168" i="15" s="1"/>
  <c r="S1165" i="15"/>
  <c r="AC1165" i="15" s="1"/>
  <c r="S1186" i="15"/>
  <c r="AC1186" i="15" s="1"/>
  <c r="S1161" i="15"/>
  <c r="AC1161" i="15" s="1"/>
  <c r="S1159" i="15"/>
  <c r="AC1159" i="15" s="1"/>
  <c r="S1185" i="15"/>
  <c r="S1175" i="15"/>
  <c r="S1187" i="15"/>
  <c r="AC1187" i="15" s="1"/>
  <c r="S1172" i="15"/>
  <c r="S1162" i="15"/>
  <c r="AC1162" i="15" s="1"/>
  <c r="S1160" i="15"/>
  <c r="AC1160" i="15" s="1"/>
  <c r="S1149" i="15"/>
  <c r="S1174" i="15"/>
  <c r="S1142" i="15"/>
  <c r="AC1142" i="15" s="1"/>
  <c r="S1139" i="15"/>
  <c r="AC1139" i="15" s="1"/>
  <c r="S1151" i="15"/>
  <c r="AC1151" i="15" s="1"/>
  <c r="S1136" i="15"/>
  <c r="AC1136" i="15" s="1"/>
  <c r="S1130" i="15"/>
  <c r="AC1130" i="15" s="1"/>
  <c r="S1124" i="15"/>
  <c r="S1189" i="15"/>
  <c r="AC1189" i="15" s="1"/>
  <c r="S1184" i="15"/>
  <c r="S1163" i="15"/>
  <c r="AC1163" i="15" s="1"/>
  <c r="S1157" i="15"/>
  <c r="AC1157" i="15" s="1"/>
  <c r="S1156" i="15"/>
  <c r="S1167" i="15"/>
  <c r="S1122" i="15"/>
  <c r="S1119" i="15"/>
  <c r="AC1119" i="15" s="1"/>
  <c r="S1183" i="15"/>
  <c r="AC1183" i="15" s="1"/>
  <c r="S1181" i="15"/>
  <c r="AC1181" i="15" s="1"/>
  <c r="S1171" i="15"/>
  <c r="S1153" i="15"/>
  <c r="S1127" i="15"/>
  <c r="AC1127" i="15" s="1"/>
  <c r="S1125" i="15"/>
  <c r="AC1125" i="15" s="1"/>
  <c r="S1179" i="15"/>
  <c r="S1166" i="15"/>
  <c r="AC1166" i="15" s="1"/>
  <c r="S1146" i="15"/>
  <c r="S1141" i="15"/>
  <c r="AC1141" i="15" s="1"/>
  <c r="S1137" i="15"/>
  <c r="AC1137" i="15" s="1"/>
  <c r="S1129" i="15"/>
  <c r="AC1129" i="15" s="1"/>
  <c r="S1120" i="15"/>
  <c r="S1154" i="15"/>
  <c r="AC1154" i="15" s="1"/>
  <c r="S1134" i="15"/>
  <c r="S1123" i="15"/>
  <c r="S1143" i="15"/>
  <c r="AC1143" i="15" s="1"/>
  <c r="S1133" i="15"/>
  <c r="AC1133" i="15" s="1"/>
  <c r="S1128" i="15"/>
  <c r="AC1128" i="15" s="1"/>
  <c r="S1126" i="15"/>
  <c r="AC1126" i="15" s="1"/>
  <c r="S1132" i="15"/>
  <c r="S1178" i="15"/>
  <c r="AC1178" i="15" s="1"/>
  <c r="S1150" i="15"/>
  <c r="S1138" i="15"/>
  <c r="AC1138" i="15" s="1"/>
  <c r="S1173" i="15"/>
  <c r="AC1173" i="15" s="1"/>
  <c r="S1135" i="15"/>
  <c r="S1121" i="15"/>
  <c r="AC1121" i="15" s="1"/>
  <c r="S1140" i="15"/>
  <c r="AC1140" i="15" s="1"/>
  <c r="S1147" i="15"/>
  <c r="S1169" i="15"/>
  <c r="AC1169" i="15" s="1"/>
  <c r="S1145" i="15"/>
  <c r="AC1145" i="15" s="1"/>
  <c r="S1131" i="15"/>
  <c r="S1144" i="15"/>
  <c r="J1181" i="15"/>
  <c r="J1178" i="15"/>
  <c r="Z1178" i="15" s="1"/>
  <c r="J1159" i="15"/>
  <c r="J1156" i="15"/>
  <c r="J1169" i="15"/>
  <c r="J1166" i="15"/>
  <c r="Z1166" i="15" s="1"/>
  <c r="J1165" i="15"/>
  <c r="J1189" i="15"/>
  <c r="J1184" i="15"/>
  <c r="J1174" i="15"/>
  <c r="J1164" i="15"/>
  <c r="J1154" i="15"/>
  <c r="J1186" i="15"/>
  <c r="J1176" i="15"/>
  <c r="Z1176" i="15" s="1"/>
  <c r="J1152" i="15"/>
  <c r="Z1152" i="15" s="1"/>
  <c r="J1150" i="15"/>
  <c r="J1138" i="15"/>
  <c r="J1185" i="15"/>
  <c r="Z1185" i="15" s="1"/>
  <c r="J1155" i="15"/>
  <c r="J1168" i="15"/>
  <c r="J1149" i="15"/>
  <c r="J1143" i="15"/>
  <c r="J1140" i="15"/>
  <c r="J1131" i="15"/>
  <c r="J1125" i="15"/>
  <c r="Z1125" i="15" s="1"/>
  <c r="J1119" i="15"/>
  <c r="Z1119" i="15" s="1"/>
  <c r="AE1119" i="15" s="1"/>
  <c r="J1170" i="15"/>
  <c r="J1137" i="15"/>
  <c r="J1187" i="15"/>
  <c r="J1182" i="15"/>
  <c r="Z1182" i="15" s="1"/>
  <c r="J1173" i="15"/>
  <c r="J1148" i="15"/>
  <c r="J1183" i="15"/>
  <c r="J1161" i="15"/>
  <c r="J1160" i="15"/>
  <c r="J1151" i="15"/>
  <c r="J1134" i="15"/>
  <c r="J1175" i="15"/>
  <c r="J1167" i="15"/>
  <c r="J1145" i="15"/>
  <c r="J1123" i="15"/>
  <c r="J1120" i="15"/>
  <c r="Z1120" i="15" s="1"/>
  <c r="J1191" i="15"/>
  <c r="J1136" i="15"/>
  <c r="J1139" i="15"/>
  <c r="J1133" i="15"/>
  <c r="J1128" i="15"/>
  <c r="Z1128" i="15" s="1"/>
  <c r="J1126" i="15"/>
  <c r="Z1126" i="15" s="1"/>
  <c r="AE1126" i="15" s="1"/>
  <c r="J1121" i="15"/>
  <c r="Z1121" i="15" s="1"/>
  <c r="J1163" i="15"/>
  <c r="Z1163" i="15" s="1"/>
  <c r="J1190" i="15"/>
  <c r="J1177" i="15"/>
  <c r="J1158" i="15"/>
  <c r="J1122" i="15"/>
  <c r="Z1122" i="15" s="1"/>
  <c r="J1180" i="15"/>
  <c r="Z1180" i="15" s="1"/>
  <c r="J1171" i="15"/>
  <c r="J1153" i="15"/>
  <c r="J1124" i="15"/>
  <c r="J1132" i="15"/>
  <c r="J1157" i="15"/>
  <c r="J1141" i="15"/>
  <c r="Z1141" i="15" s="1"/>
  <c r="J1162" i="15"/>
  <c r="Z1162" i="15" s="1"/>
  <c r="J1127" i="15"/>
  <c r="J1188" i="15"/>
  <c r="J1142" i="15"/>
  <c r="J1172" i="15"/>
  <c r="Z1172" i="15" s="1"/>
  <c r="J1146" i="15"/>
  <c r="J1135" i="15"/>
  <c r="J1130" i="15"/>
  <c r="Z1130" i="15" s="1"/>
  <c r="V1187" i="15"/>
  <c r="V1184" i="15"/>
  <c r="V1165" i="15"/>
  <c r="V1162" i="15"/>
  <c r="V1175" i="15"/>
  <c r="V1172" i="15"/>
  <c r="V1183" i="15"/>
  <c r="V1168" i="15"/>
  <c r="V1182" i="15"/>
  <c r="V1167" i="15"/>
  <c r="V1149" i="15"/>
  <c r="V1179" i="15"/>
  <c r="V1169" i="15"/>
  <c r="V1154" i="15"/>
  <c r="V1138" i="15"/>
  <c r="V1189" i="15"/>
  <c r="V1171" i="15"/>
  <c r="V1159" i="15"/>
  <c r="V1176" i="15"/>
  <c r="V1161" i="15"/>
  <c r="V1160" i="15"/>
  <c r="V1150" i="15"/>
  <c r="V1145" i="15"/>
  <c r="V1131" i="15"/>
  <c r="V1125" i="15"/>
  <c r="V1119" i="15"/>
  <c r="V1178" i="15"/>
  <c r="V1177" i="15"/>
  <c r="V1163" i="15"/>
  <c r="V1158" i="15"/>
  <c r="V1157" i="15"/>
  <c r="V1156" i="15"/>
  <c r="V1140" i="15"/>
  <c r="V1166" i="15"/>
  <c r="V1155" i="15"/>
  <c r="V1180" i="15"/>
  <c r="V1148" i="15"/>
  <c r="V1146" i="15"/>
  <c r="V1144" i="15"/>
  <c r="V1134" i="15"/>
  <c r="V1127" i="15"/>
  <c r="V1181" i="15"/>
  <c r="V1174" i="15"/>
  <c r="V1190" i="15"/>
  <c r="V1188" i="15"/>
  <c r="V1186" i="15"/>
  <c r="V1121" i="15"/>
  <c r="V1170" i="15"/>
  <c r="V1151" i="15"/>
  <c r="V1130" i="15"/>
  <c r="V1122" i="15"/>
  <c r="V1185" i="15"/>
  <c r="V1141" i="15"/>
  <c r="V1133" i="15"/>
  <c r="V1128" i="15"/>
  <c r="V1191" i="15"/>
  <c r="V1142" i="15"/>
  <c r="V1129" i="15"/>
  <c r="V1173" i="15"/>
  <c r="V1164" i="15"/>
  <c r="V1152" i="15"/>
  <c r="V1139" i="15"/>
  <c r="V1135" i="15"/>
  <c r="V1120" i="15"/>
  <c r="V1143" i="15"/>
  <c r="V1136" i="15"/>
  <c r="V1123" i="15"/>
  <c r="V1126" i="15"/>
  <c r="V1147" i="15"/>
  <c r="V1132" i="15"/>
  <c r="K1119" i="15"/>
  <c r="J1144" i="15"/>
  <c r="AB1139" i="15"/>
  <c r="M1191" i="15"/>
  <c r="M1185" i="15"/>
  <c r="M1179" i="15"/>
  <c r="Z1179" i="15" s="1"/>
  <c r="M1173" i="15"/>
  <c r="M1167" i="15"/>
  <c r="M1161" i="15"/>
  <c r="M1155" i="15"/>
  <c r="M1188" i="15"/>
  <c r="M1166" i="15"/>
  <c r="M1163" i="15"/>
  <c r="M1145" i="15"/>
  <c r="M1176" i="15"/>
  <c r="M1172" i="15"/>
  <c r="M1158" i="15"/>
  <c r="M1181" i="15"/>
  <c r="M1171" i="15"/>
  <c r="M1150" i="15"/>
  <c r="M1183" i="15"/>
  <c r="M1168" i="15"/>
  <c r="M1159" i="15"/>
  <c r="M1157" i="15"/>
  <c r="M1148" i="15"/>
  <c r="M1187" i="15"/>
  <c r="M1153" i="15"/>
  <c r="M1146" i="15"/>
  <c r="M1141" i="15"/>
  <c r="M1133" i="15"/>
  <c r="M1127" i="15"/>
  <c r="M1152" i="15"/>
  <c r="M1178" i="15"/>
  <c r="M1164" i="15"/>
  <c r="M1139" i="15"/>
  <c r="M1189" i="15"/>
  <c r="M1162" i="15"/>
  <c r="M1144" i="15"/>
  <c r="M1136" i="15"/>
  <c r="M1130" i="15"/>
  <c r="M1126" i="15"/>
  <c r="M1124" i="15"/>
  <c r="M1160" i="15"/>
  <c r="M1142" i="15"/>
  <c r="M1138" i="15"/>
  <c r="M1135" i="15"/>
  <c r="M1122" i="15"/>
  <c r="M1174" i="15"/>
  <c r="M1177" i="15"/>
  <c r="M1186" i="15"/>
  <c r="M1184" i="15"/>
  <c r="M1169" i="15"/>
  <c r="M1154" i="15"/>
  <c r="M1137" i="15"/>
  <c r="M1134" i="15"/>
  <c r="M1125" i="15"/>
  <c r="M1123" i="15"/>
  <c r="M1180" i="15"/>
  <c r="M1175" i="15"/>
  <c r="M1151" i="15"/>
  <c r="M1147" i="15"/>
  <c r="M1140" i="15"/>
  <c r="M1131" i="15"/>
  <c r="M1165" i="15"/>
  <c r="M1128" i="15"/>
  <c r="M1170" i="15"/>
  <c r="M1182" i="15"/>
  <c r="M1129" i="15"/>
  <c r="M1156" i="15"/>
  <c r="M1119" i="15"/>
  <c r="M1143" i="15"/>
  <c r="M1121" i="15"/>
  <c r="M1120" i="15"/>
  <c r="M1132" i="15"/>
  <c r="K1120" i="15"/>
  <c r="T1132" i="15"/>
  <c r="P1190" i="15"/>
  <c r="P1173" i="15"/>
  <c r="P1170" i="15"/>
  <c r="P1186" i="15"/>
  <c r="P1183" i="15"/>
  <c r="P1179" i="15"/>
  <c r="P1188" i="15"/>
  <c r="P1178" i="15"/>
  <c r="P1168" i="15"/>
  <c r="P1163" i="15"/>
  <c r="AB1163" i="15" s="1"/>
  <c r="P1157" i="15"/>
  <c r="P1191" i="15"/>
  <c r="P1180" i="15"/>
  <c r="P1175" i="15"/>
  <c r="P1165" i="15"/>
  <c r="P1153" i="15"/>
  <c r="P1145" i="15"/>
  <c r="P1141" i="15"/>
  <c r="AB1141" i="15" s="1"/>
  <c r="P1185" i="15"/>
  <c r="AB1185" i="15" s="1"/>
  <c r="P1172" i="15"/>
  <c r="P1152" i="15"/>
  <c r="P1144" i="15"/>
  <c r="P1134" i="15"/>
  <c r="P1128" i="15"/>
  <c r="P1122" i="15"/>
  <c r="P1182" i="15"/>
  <c r="P1174" i="15"/>
  <c r="P1177" i="15"/>
  <c r="AB1177" i="15" s="1"/>
  <c r="P1176" i="15"/>
  <c r="P1161" i="15"/>
  <c r="AB1161" i="15" s="1"/>
  <c r="P1143" i="15"/>
  <c r="P1131" i="15"/>
  <c r="P1156" i="15"/>
  <c r="P1139" i="15"/>
  <c r="P1133" i="15"/>
  <c r="P1126" i="15"/>
  <c r="AB1126" i="15" s="1"/>
  <c r="P1124" i="15"/>
  <c r="AB1124" i="15" s="1"/>
  <c r="P1160" i="15"/>
  <c r="P1119" i="15"/>
  <c r="P1181" i="15"/>
  <c r="P1171" i="15"/>
  <c r="P1148" i="15"/>
  <c r="P1147" i="15"/>
  <c r="P1138" i="15"/>
  <c r="P1132" i="15"/>
  <c r="P1166" i="15"/>
  <c r="P1149" i="15"/>
  <c r="P1129" i="15"/>
  <c r="P1184" i="15"/>
  <c r="P1155" i="15"/>
  <c r="P1140" i="15"/>
  <c r="P1137" i="15"/>
  <c r="P1189" i="15"/>
  <c r="P1162" i="15"/>
  <c r="P1150" i="15"/>
  <c r="P1142" i="15"/>
  <c r="P1167" i="15"/>
  <c r="P1159" i="15"/>
  <c r="P1164" i="15"/>
  <c r="P1154" i="15"/>
  <c r="P1187" i="15"/>
  <c r="P1169" i="15"/>
  <c r="P1121" i="15"/>
  <c r="P1158" i="15"/>
  <c r="P1136" i="15"/>
  <c r="AB1136" i="15" s="1"/>
  <c r="P1120" i="15"/>
  <c r="J1129" i="15"/>
  <c r="Z1129" i="15" s="1"/>
  <c r="V1153" i="15"/>
  <c r="V1137" i="15"/>
  <c r="M1190" i="15"/>
  <c r="T1174" i="15"/>
  <c r="T1171" i="15"/>
  <c r="T1152" i="15"/>
  <c r="T1187" i="15"/>
  <c r="T1184" i="15"/>
  <c r="T1162" i="15"/>
  <c r="T1178" i="15"/>
  <c r="T1190" i="15"/>
  <c r="T1180" i="15"/>
  <c r="T1170" i="15"/>
  <c r="T1151" i="15"/>
  <c r="T1182" i="15"/>
  <c r="T1177" i="15"/>
  <c r="T1167" i="15"/>
  <c r="T1146" i="15"/>
  <c r="T1143" i="15"/>
  <c r="T1137" i="15"/>
  <c r="T1181" i="15"/>
  <c r="T1166" i="15"/>
  <c r="T1150" i="15"/>
  <c r="T1188" i="15"/>
  <c r="T1175" i="15"/>
  <c r="T1136" i="15"/>
  <c r="T1130" i="15"/>
  <c r="T1124" i="15"/>
  <c r="T1191" i="15"/>
  <c r="T1183" i="15"/>
  <c r="T1176" i="15"/>
  <c r="T1161" i="15"/>
  <c r="T1160" i="15"/>
  <c r="T1159" i="15"/>
  <c r="T1147" i="15"/>
  <c r="T1185" i="15"/>
  <c r="T1168" i="15"/>
  <c r="T1154" i="15"/>
  <c r="T1133" i="15"/>
  <c r="T1173" i="15"/>
  <c r="T1138" i="15"/>
  <c r="T1135" i="15"/>
  <c r="T1179" i="15"/>
  <c r="T1149" i="15"/>
  <c r="T1141" i="15"/>
  <c r="T1129" i="15"/>
  <c r="T1120" i="15"/>
  <c r="T1134" i="15"/>
  <c r="T1123" i="15"/>
  <c r="T1169" i="15"/>
  <c r="T1145" i="15"/>
  <c r="T1131" i="15"/>
  <c r="T1186" i="15"/>
  <c r="T1153" i="15"/>
  <c r="T1155" i="15"/>
  <c r="T1127" i="15"/>
  <c r="T1189" i="15"/>
  <c r="T1157" i="15"/>
  <c r="T1148" i="15"/>
  <c r="T1142" i="15"/>
  <c r="T1164" i="15"/>
  <c r="T1139" i="15"/>
  <c r="T1121" i="15"/>
  <c r="T1119" i="15"/>
  <c r="T1172" i="15"/>
  <c r="T1156" i="15"/>
  <c r="T1122" i="15"/>
  <c r="T1158" i="15"/>
  <c r="T1144" i="15"/>
  <c r="T1125" i="15"/>
  <c r="K1134" i="15"/>
  <c r="K1190" i="15"/>
  <c r="K1184" i="15"/>
  <c r="K1178" i="15"/>
  <c r="K1172" i="15"/>
  <c r="K1166" i="15"/>
  <c r="K1160" i="15"/>
  <c r="K1154" i="15"/>
  <c r="K1175" i="15"/>
  <c r="K1153" i="15"/>
  <c r="K1150" i="15"/>
  <c r="K1144" i="15"/>
  <c r="K1191" i="15"/>
  <c r="K1188" i="15"/>
  <c r="K1185" i="15"/>
  <c r="K1163" i="15"/>
  <c r="K1182" i="15"/>
  <c r="K1167" i="15"/>
  <c r="K1181" i="15"/>
  <c r="K1171" i="15"/>
  <c r="K1161" i="15"/>
  <c r="K1147" i="15"/>
  <c r="K1180" i="15"/>
  <c r="K1170" i="15"/>
  <c r="K1186" i="15"/>
  <c r="K1169" i="15"/>
  <c r="K1137" i="15"/>
  <c r="K1132" i="15"/>
  <c r="K1126" i="15"/>
  <c r="K1177" i="15"/>
  <c r="K1162" i="15"/>
  <c r="K1155" i="15"/>
  <c r="K1151" i="15"/>
  <c r="K1187" i="15"/>
  <c r="K1173" i="15"/>
  <c r="K1165" i="15"/>
  <c r="K1156" i="15"/>
  <c r="K1152" i="15"/>
  <c r="K1139" i="15"/>
  <c r="K1133" i="15"/>
  <c r="K1128" i="15"/>
  <c r="K1121" i="15"/>
  <c r="K1183" i="15"/>
  <c r="K1176" i="15"/>
  <c r="K1143" i="15"/>
  <c r="K1168" i="15"/>
  <c r="K1157" i="15"/>
  <c r="K1130" i="15"/>
  <c r="K1124" i="15"/>
  <c r="K1179" i="15"/>
  <c r="K1158" i="15"/>
  <c r="K1149" i="15"/>
  <c r="K1146" i="15"/>
  <c r="K1141" i="15"/>
  <c r="K1129" i="15"/>
  <c r="K1127" i="15"/>
  <c r="W1190" i="15"/>
  <c r="W1184" i="15"/>
  <c r="W1178" i="15"/>
  <c r="W1172" i="15"/>
  <c r="W1166" i="15"/>
  <c r="W1160" i="15"/>
  <c r="W1154" i="15"/>
  <c r="W1191" i="15"/>
  <c r="W1181" i="15"/>
  <c r="W1159" i="15"/>
  <c r="W1156" i="15"/>
  <c r="W1144" i="15"/>
  <c r="W1169" i="15"/>
  <c r="W1185" i="15"/>
  <c r="W1187" i="15"/>
  <c r="W1177" i="15"/>
  <c r="W1162" i="15"/>
  <c r="W1158" i="15"/>
  <c r="W1189" i="15"/>
  <c r="W1174" i="15"/>
  <c r="W1164" i="15"/>
  <c r="W1188" i="15"/>
  <c r="W1173" i="15"/>
  <c r="W1163" i="15"/>
  <c r="W1157" i="15"/>
  <c r="W1183" i="15"/>
  <c r="W1140" i="15"/>
  <c r="W1143" i="15"/>
  <c r="W1137" i="15"/>
  <c r="W1132" i="15"/>
  <c r="W1126" i="15"/>
  <c r="W1179" i="15"/>
  <c r="W1165" i="15"/>
  <c r="W1149" i="15"/>
  <c r="W1186" i="15"/>
  <c r="W1170" i="15"/>
  <c r="W1153" i="15"/>
  <c r="W1168" i="15"/>
  <c r="W1148" i="15"/>
  <c r="W1147" i="15"/>
  <c r="W1129" i="15"/>
  <c r="W1120" i="15"/>
  <c r="W1145" i="15"/>
  <c r="W1131" i="15"/>
  <c r="W1121" i="15"/>
  <c r="W1161" i="15"/>
  <c r="W1150" i="15"/>
  <c r="W1136" i="15"/>
  <c r="W1128" i="15"/>
  <c r="W1182" i="15"/>
  <c r="W1180" i="15"/>
  <c r="W1175" i="15"/>
  <c r="W1135" i="15"/>
  <c r="W1119" i="15"/>
  <c r="L1119" i="15"/>
  <c r="L1122" i="15"/>
  <c r="N1123" i="15"/>
  <c r="AA1123" i="15" s="1"/>
  <c r="Q1124" i="15"/>
  <c r="Q1131" i="15"/>
  <c r="R1140" i="15"/>
  <c r="N1149" i="15"/>
  <c r="AA1149" i="15" s="1"/>
  <c r="W1151" i="15"/>
  <c r="O1166" i="15"/>
  <c r="N1169" i="15"/>
  <c r="AA1169" i="15" s="1"/>
  <c r="Q1186" i="15"/>
  <c r="L1172" i="15"/>
  <c r="L1169" i="15"/>
  <c r="L1182" i="15"/>
  <c r="L1179" i="15"/>
  <c r="L1187" i="15"/>
  <c r="L1177" i="15"/>
  <c r="L1162" i="15"/>
  <c r="L1160" i="15"/>
  <c r="L1186" i="15"/>
  <c r="L1176" i="15"/>
  <c r="L1152" i="15"/>
  <c r="L1173" i="15"/>
  <c r="L1144" i="15"/>
  <c r="L1139" i="15"/>
  <c r="L1191" i="15"/>
  <c r="L1188" i="15"/>
  <c r="L1183" i="15"/>
  <c r="L1190" i="15"/>
  <c r="L1175" i="15"/>
  <c r="L1165" i="15"/>
  <c r="L1153" i="15"/>
  <c r="L1151" i="15"/>
  <c r="L1170" i="15"/>
  <c r="L1154" i="15"/>
  <c r="L1132" i="15"/>
  <c r="L1126" i="15"/>
  <c r="L1120" i="15"/>
  <c r="L1181" i="15"/>
  <c r="L1171" i="15"/>
  <c r="L1148" i="15"/>
  <c r="L1174" i="15"/>
  <c r="L1189" i="15"/>
  <c r="L1163" i="15"/>
  <c r="L1159" i="15"/>
  <c r="L1158" i="15"/>
  <c r="L1157" i="15"/>
  <c r="L1142" i="15"/>
  <c r="L1135" i="15"/>
  <c r="L1129" i="15"/>
  <c r="L1180" i="15"/>
  <c r="L1140" i="15"/>
  <c r="L1131" i="15"/>
  <c r="L1185" i="15"/>
  <c r="L1143" i="15"/>
  <c r="L1168" i="15"/>
  <c r="L1130" i="15"/>
  <c r="L1124" i="15"/>
  <c r="L1164" i="15"/>
  <c r="L1150" i="15"/>
  <c r="X1178" i="15"/>
  <c r="Y1178" i="15" s="1"/>
  <c r="X1175" i="15"/>
  <c r="Y1175" i="15" s="1"/>
  <c r="X1153" i="15"/>
  <c r="Y1153" i="15" s="1"/>
  <c r="X1150" i="15"/>
  <c r="Y1150" i="15" s="1"/>
  <c r="X1188" i="15"/>
  <c r="Y1188" i="15" s="1"/>
  <c r="X1185" i="15"/>
  <c r="Y1185" i="15" s="1"/>
  <c r="X1166" i="15"/>
  <c r="Y1166" i="15" s="1"/>
  <c r="X1163" i="15"/>
  <c r="Y1163" i="15" s="1"/>
  <c r="X1191" i="15"/>
  <c r="Y1191" i="15" s="1"/>
  <c r="X1180" i="15"/>
  <c r="Y1180" i="15" s="1"/>
  <c r="X1170" i="15"/>
  <c r="Y1170" i="15" s="1"/>
  <c r="X1179" i="15"/>
  <c r="Y1179" i="15" s="1"/>
  <c r="X1156" i="15"/>
  <c r="Y1156" i="15" s="1"/>
  <c r="X1189" i="15"/>
  <c r="Y1189" i="15" s="1"/>
  <c r="X1184" i="15"/>
  <c r="Y1184" i="15" s="1"/>
  <c r="X1152" i="15"/>
  <c r="Y1152" i="15" s="1"/>
  <c r="X1147" i="15"/>
  <c r="Y1147" i="15" s="1"/>
  <c r="X1139" i="15"/>
  <c r="Y1139" i="15" s="1"/>
  <c r="X1186" i="15"/>
  <c r="Y1186" i="15" s="1"/>
  <c r="X1183" i="15"/>
  <c r="Y1183" i="15" s="1"/>
  <c r="X1168" i="15"/>
  <c r="Y1168" i="15" s="1"/>
  <c r="X1155" i="15"/>
  <c r="Y1155" i="15" s="1"/>
  <c r="X1148" i="15"/>
  <c r="Y1148" i="15" s="1"/>
  <c r="X1177" i="15"/>
  <c r="Y1177" i="15" s="1"/>
  <c r="X1162" i="15"/>
  <c r="Y1162" i="15" s="1"/>
  <c r="X1159" i="15"/>
  <c r="Y1159" i="15" s="1"/>
  <c r="X1158" i="15"/>
  <c r="Y1158" i="15" s="1"/>
  <c r="X1157" i="15"/>
  <c r="Y1157" i="15" s="1"/>
  <c r="X1143" i="15"/>
  <c r="Y1143" i="15" s="1"/>
  <c r="X1137" i="15"/>
  <c r="Y1137" i="15" s="1"/>
  <c r="X1132" i="15"/>
  <c r="Y1132" i="15" s="1"/>
  <c r="X1126" i="15"/>
  <c r="Y1126" i="15" s="1"/>
  <c r="X1120" i="15"/>
  <c r="Y1120" i="15" s="1"/>
  <c r="X1164" i="15"/>
  <c r="Y1164" i="15" s="1"/>
  <c r="X1167" i="15"/>
  <c r="Y1167" i="15" s="1"/>
  <c r="X1190" i="15"/>
  <c r="Y1190" i="15" s="1"/>
  <c r="X1135" i="15"/>
  <c r="Y1135" i="15" s="1"/>
  <c r="X1129" i="15"/>
  <c r="Y1129" i="15" s="1"/>
  <c r="X1176" i="15"/>
  <c r="Y1176" i="15" s="1"/>
  <c r="X1141" i="15"/>
  <c r="Y1141" i="15" s="1"/>
  <c r="X1125" i="15"/>
  <c r="Y1125" i="15" s="1"/>
  <c r="X1123" i="15"/>
  <c r="Y1123" i="15" s="1"/>
  <c r="X1174" i="15"/>
  <c r="Y1174" i="15" s="1"/>
  <c r="X1154" i="15"/>
  <c r="Y1154" i="15" s="1"/>
  <c r="X1145" i="15"/>
  <c r="Y1145" i="15" s="1"/>
  <c r="X1131" i="15"/>
  <c r="Y1131" i="15" s="1"/>
  <c r="X1121" i="15"/>
  <c r="Y1121" i="15" s="1"/>
  <c r="X1169" i="15"/>
  <c r="Y1169" i="15" s="1"/>
  <c r="X1161" i="15"/>
  <c r="Y1161" i="15" s="1"/>
  <c r="X1140" i="15"/>
  <c r="Y1140" i="15" s="1"/>
  <c r="X1136" i="15"/>
  <c r="Y1136" i="15" s="1"/>
  <c r="X1128" i="15"/>
  <c r="Y1128" i="15" s="1"/>
  <c r="X1144" i="15"/>
  <c r="Y1144" i="15" s="1"/>
  <c r="X1133" i="15"/>
  <c r="Y1133" i="15" s="1"/>
  <c r="X1142" i="15"/>
  <c r="Y1142" i="15" s="1"/>
  <c r="O1120" i="15"/>
  <c r="Q1122" i="15"/>
  <c r="O1123" i="15"/>
  <c r="AB1123" i="15" s="1"/>
  <c r="R1124" i="15"/>
  <c r="W1125" i="15"/>
  <c r="O1130" i="15"/>
  <c r="R1131" i="15"/>
  <c r="K1135" i="15"/>
  <c r="R1136" i="15"/>
  <c r="N1139" i="15"/>
  <c r="AA1139" i="15" s="1"/>
  <c r="L1146" i="15"/>
  <c r="X1149" i="15"/>
  <c r="Y1149" i="15" s="1"/>
  <c r="X1151" i="15"/>
  <c r="Y1151" i="15" s="1"/>
  <c r="L1161" i="15"/>
  <c r="W1176" i="15"/>
  <c r="X1181" i="15"/>
  <c r="Y1181" i="15" s="1"/>
  <c r="G14" i="20"/>
  <c r="F14" i="20"/>
  <c r="N1191" i="15"/>
  <c r="AA1191" i="15" s="1"/>
  <c r="N1185" i="15"/>
  <c r="AA1185" i="15" s="1"/>
  <c r="N1182" i="15"/>
  <c r="AA1182" i="15" s="1"/>
  <c r="N1160" i="15"/>
  <c r="AA1160" i="15" s="1"/>
  <c r="N1157" i="15"/>
  <c r="AA1157" i="15" s="1"/>
  <c r="N1173" i="15"/>
  <c r="AA1173" i="15" s="1"/>
  <c r="N1170" i="15"/>
  <c r="AA1170" i="15" s="1"/>
  <c r="N1189" i="15"/>
  <c r="AA1189" i="15" s="1"/>
  <c r="N1174" i="15"/>
  <c r="AA1174" i="15" s="1"/>
  <c r="N1164" i="15"/>
  <c r="AA1164" i="15" s="1"/>
  <c r="N1166" i="15"/>
  <c r="AA1166" i="15" s="1"/>
  <c r="N1161" i="15"/>
  <c r="AA1161" i="15" s="1"/>
  <c r="N1188" i="15"/>
  <c r="AA1188" i="15" s="1"/>
  <c r="N1178" i="15"/>
  <c r="AA1178" i="15" s="1"/>
  <c r="N1163" i="15"/>
  <c r="AA1163" i="15" s="1"/>
  <c r="N1140" i="15"/>
  <c r="AA1140" i="15" s="1"/>
  <c r="N1180" i="15"/>
  <c r="AA1180" i="15" s="1"/>
  <c r="N1187" i="15"/>
  <c r="AA1187" i="15" s="1"/>
  <c r="N1177" i="15"/>
  <c r="AA1177" i="15" s="1"/>
  <c r="N1167" i="15"/>
  <c r="AA1167" i="15" s="1"/>
  <c r="N1162" i="15"/>
  <c r="AA1162" i="15" s="1"/>
  <c r="N1181" i="15"/>
  <c r="AA1181" i="15" s="1"/>
  <c r="N1171" i="15"/>
  <c r="AA1171" i="15" s="1"/>
  <c r="N1153" i="15"/>
  <c r="AA1153" i="15" s="1"/>
  <c r="N1146" i="15"/>
  <c r="AA1146" i="15" s="1"/>
  <c r="N1141" i="15"/>
  <c r="AA1141" i="15" s="1"/>
  <c r="N1133" i="15"/>
  <c r="AA1133" i="15" s="1"/>
  <c r="N1127" i="15"/>
  <c r="AA1127" i="15" s="1"/>
  <c r="N1121" i="15"/>
  <c r="AA1121" i="15" s="1"/>
  <c r="N1172" i="15"/>
  <c r="AA1172" i="15" s="1"/>
  <c r="N1138" i="15"/>
  <c r="AA1138" i="15" s="1"/>
  <c r="N1175" i="15"/>
  <c r="AA1175" i="15" s="1"/>
  <c r="N1151" i="15"/>
  <c r="AA1151" i="15" s="1"/>
  <c r="N1184" i="15"/>
  <c r="AA1184" i="15" s="1"/>
  <c r="N1156" i="15"/>
  <c r="AA1156" i="15" s="1"/>
  <c r="N1150" i="15"/>
  <c r="AA1150" i="15" s="1"/>
  <c r="N1147" i="15"/>
  <c r="AA1147" i="15" s="1"/>
  <c r="N1136" i="15"/>
  <c r="AA1136" i="15" s="1"/>
  <c r="N1130" i="15"/>
  <c r="AA1130" i="15" s="1"/>
  <c r="N1159" i="15"/>
  <c r="AA1159" i="15" s="1"/>
  <c r="N1128" i="15"/>
  <c r="AA1128" i="15" s="1"/>
  <c r="N1183" i="15"/>
  <c r="AA1183" i="15" s="1"/>
  <c r="N1176" i="15"/>
  <c r="AA1176" i="15" s="1"/>
  <c r="N1168" i="15"/>
  <c r="AA1168" i="15" s="1"/>
  <c r="N1142" i="15"/>
  <c r="AA1142" i="15" s="1"/>
  <c r="N1135" i="15"/>
  <c r="AA1135" i="15" s="1"/>
  <c r="N1122" i="15"/>
  <c r="AA1122" i="15" s="1"/>
  <c r="N1179" i="15"/>
  <c r="AA1179" i="15" s="1"/>
  <c r="N1148" i="15"/>
  <c r="AA1148" i="15" s="1"/>
  <c r="N1119" i="15"/>
  <c r="AA1119" i="15" s="1"/>
  <c r="N1190" i="15"/>
  <c r="AA1190" i="15" s="1"/>
  <c r="N1186" i="15"/>
  <c r="AA1186" i="15" s="1"/>
  <c r="N1145" i="15"/>
  <c r="AA1145" i="15" s="1"/>
  <c r="N1120" i="15"/>
  <c r="AA1120" i="15" s="1"/>
  <c r="W1124" i="15"/>
  <c r="Q1139" i="15"/>
  <c r="Q1146" i="15"/>
  <c r="N1152" i="15"/>
  <c r="AA1152" i="15" s="1"/>
  <c r="K1159" i="15"/>
  <c r="Q1161" i="15"/>
  <c r="L1167" i="15"/>
  <c r="N1129" i="15"/>
  <c r="AA1129" i="15" s="1"/>
  <c r="N1134" i="15"/>
  <c r="AA1134" i="15" s="1"/>
  <c r="K1138" i="15"/>
  <c r="K1142" i="15"/>
  <c r="K1145" i="15"/>
  <c r="W1146" i="15"/>
  <c r="Q1152" i="15"/>
  <c r="Q1154" i="15"/>
  <c r="X1172" i="15"/>
  <c r="Y1172" i="15" s="1"/>
  <c r="X1182" i="15"/>
  <c r="Y1182" i="15" s="1"/>
  <c r="W1122" i="15"/>
  <c r="O1129" i="15"/>
  <c r="W1130" i="15"/>
  <c r="L1133" i="15"/>
  <c r="L1138" i="15"/>
  <c r="L1145" i="15"/>
  <c r="X1146" i="15"/>
  <c r="Y1146" i="15" s="1"/>
  <c r="K1148" i="15"/>
  <c r="R1159" i="15"/>
  <c r="R1170" i="15"/>
  <c r="L1178" i="15"/>
  <c r="K1189" i="15"/>
  <c r="Q1187" i="15"/>
  <c r="Q1181" i="15"/>
  <c r="Q1175" i="15"/>
  <c r="AB1175" i="15" s="1"/>
  <c r="Q1169" i="15"/>
  <c r="Q1163" i="15"/>
  <c r="Q1157" i="15"/>
  <c r="Q1151" i="15"/>
  <c r="Q1189" i="15"/>
  <c r="Q1167" i="15"/>
  <c r="Q1164" i="15"/>
  <c r="Q1147" i="15"/>
  <c r="Q1180" i="15"/>
  <c r="Q1177" i="15"/>
  <c r="Q1171" i="15"/>
  <c r="Q1173" i="15"/>
  <c r="Q1155" i="15"/>
  <c r="Q1148" i="15"/>
  <c r="Q1191" i="15"/>
  <c r="Q1190" i="15"/>
  <c r="Q1185" i="15"/>
  <c r="Q1170" i="15"/>
  <c r="Q1184" i="15"/>
  <c r="Q1174" i="15"/>
  <c r="Q1156" i="15"/>
  <c r="Q1182" i="15"/>
  <c r="Q1142" i="15"/>
  <c r="Q1135" i="15"/>
  <c r="Q1129" i="15"/>
  <c r="Q1123" i="15"/>
  <c r="Q1183" i="15"/>
  <c r="Q1162" i="15"/>
  <c r="Q1160" i="15"/>
  <c r="Q1159" i="15"/>
  <c r="Q1158" i="15"/>
  <c r="Q1179" i="15"/>
  <c r="Q1166" i="15"/>
  <c r="Q1149" i="15"/>
  <c r="Q1140" i="15"/>
  <c r="AB1140" i="15" s="1"/>
  <c r="Q1137" i="15"/>
  <c r="Q1165" i="15"/>
  <c r="Q1130" i="15"/>
  <c r="Q1176" i="15"/>
  <c r="Q1138" i="15"/>
  <c r="Q1132" i="15"/>
  <c r="Q1153" i="15"/>
  <c r="Q1127" i="15"/>
  <c r="Q1125" i="15"/>
  <c r="Q1188" i="15"/>
  <c r="Q1172" i="15"/>
  <c r="Q1136" i="15"/>
  <c r="X1119" i="15"/>
  <c r="Y1119" i="15" s="1"/>
  <c r="X1122" i="15"/>
  <c r="Y1122" i="15" s="1"/>
  <c r="L1127" i="15"/>
  <c r="Q1128" i="15"/>
  <c r="X1130" i="15"/>
  <c r="Y1130" i="15" s="1"/>
  <c r="O1133" i="15"/>
  <c r="AB1133" i="15" s="1"/>
  <c r="R1134" i="15"/>
  <c r="W1139" i="15"/>
  <c r="Q1145" i="15"/>
  <c r="Q1150" i="15"/>
  <c r="W1152" i="15"/>
  <c r="W1167" i="15"/>
  <c r="Q1178" i="15"/>
  <c r="R1186" i="15"/>
  <c r="R1183" i="15"/>
  <c r="R1161" i="15"/>
  <c r="R1158" i="15"/>
  <c r="R1174" i="15"/>
  <c r="R1171" i="15"/>
  <c r="R1181" i="15"/>
  <c r="R1176" i="15"/>
  <c r="R1166" i="15"/>
  <c r="R1191" i="15"/>
  <c r="R1165" i="15"/>
  <c r="R1153" i="15"/>
  <c r="R1190" i="15"/>
  <c r="R1151" i="15"/>
  <c r="R1142" i="15"/>
  <c r="R1187" i="15"/>
  <c r="R1182" i="15"/>
  <c r="R1189" i="15"/>
  <c r="R1179" i="15"/>
  <c r="R1169" i="15"/>
  <c r="R1164" i="15"/>
  <c r="R1154" i="15"/>
  <c r="R1152" i="15"/>
  <c r="R1173" i="15"/>
  <c r="R1135" i="15"/>
  <c r="R1129" i="15"/>
  <c r="R1123" i="15"/>
  <c r="R1188" i="15"/>
  <c r="R1175" i="15"/>
  <c r="R1139" i="15"/>
  <c r="R1178" i="15"/>
  <c r="R1150" i="15"/>
  <c r="R1155" i="15"/>
  <c r="R1132" i="15"/>
  <c r="R1163" i="15"/>
  <c r="R1157" i="15"/>
  <c r="R1148" i="15"/>
  <c r="R1147" i="15"/>
  <c r="R1149" i="15"/>
  <c r="R1127" i="15"/>
  <c r="R1125" i="15"/>
  <c r="AB1125" i="15" s="1"/>
  <c r="R1146" i="15"/>
  <c r="R1141" i="15"/>
  <c r="R1137" i="15"/>
  <c r="R1120" i="15"/>
  <c r="R1177" i="15"/>
  <c r="R1167" i="15"/>
  <c r="R1144" i="15"/>
  <c r="R1121" i="15"/>
  <c r="K1125" i="15"/>
  <c r="N1126" i="15"/>
  <c r="AA1126" i="15" s="1"/>
  <c r="O1127" i="15"/>
  <c r="R1128" i="15"/>
  <c r="Q1133" i="15"/>
  <c r="W1134" i="15"/>
  <c r="L1137" i="15"/>
  <c r="L1141" i="15"/>
  <c r="R1145" i="15"/>
  <c r="L1155" i="15"/>
  <c r="R1162" i="15"/>
  <c r="N1165" i="15"/>
  <c r="AA1165" i="15" s="1"/>
  <c r="X1173" i="15"/>
  <c r="Y1173" i="15" s="1"/>
  <c r="L1184" i="15"/>
  <c r="N1125" i="15"/>
  <c r="AA1125" i="15" s="1"/>
  <c r="K1131" i="15"/>
  <c r="N1132" i="15"/>
  <c r="AA1132" i="15" s="1"/>
  <c r="K1136" i="15"/>
  <c r="K1140" i="15"/>
  <c r="Q1141" i="15"/>
  <c r="N1144" i="15"/>
  <c r="AA1144" i="15" s="1"/>
  <c r="L1147" i="15"/>
  <c r="Z1147" i="15" s="1"/>
  <c r="X1165" i="15"/>
  <c r="Y1165" i="15" s="1"/>
  <c r="R1185" i="15"/>
  <c r="K1123" i="15"/>
  <c r="N1124" i="15"/>
  <c r="AA1124" i="15" s="1"/>
  <c r="L1136" i="15"/>
  <c r="Q1144" i="15"/>
  <c r="L1149" i="15"/>
  <c r="X1160" i="15"/>
  <c r="Y1160" i="15" s="1"/>
  <c r="W1171" i="15"/>
  <c r="U1189" i="15"/>
  <c r="U1183" i="15"/>
  <c r="U1177" i="15"/>
  <c r="U1171" i="15"/>
  <c r="U1165" i="15"/>
  <c r="U1159" i="15"/>
  <c r="U1153" i="15"/>
  <c r="U1190" i="15"/>
  <c r="U1168" i="15"/>
  <c r="U1149" i="15"/>
  <c r="U1143" i="15"/>
  <c r="U1181" i="15"/>
  <c r="U1178" i="15"/>
  <c r="U1188" i="15"/>
  <c r="U1173" i="15"/>
  <c r="U1163" i="15"/>
  <c r="U1157" i="15"/>
  <c r="U1172" i="15"/>
  <c r="U1160" i="15"/>
  <c r="U1158" i="15"/>
  <c r="U1156" i="15"/>
  <c r="U1184" i="15"/>
  <c r="U1179" i="15"/>
  <c r="U1186" i="15"/>
  <c r="U1176" i="15"/>
  <c r="U1161" i="15"/>
  <c r="U1191" i="15"/>
  <c r="U1151" i="15"/>
  <c r="U1147" i="15"/>
  <c r="U1162" i="15"/>
  <c r="U1150" i="15"/>
  <c r="U1145" i="15"/>
  <c r="U1131" i="15"/>
  <c r="U1125" i="15"/>
  <c r="U1164" i="15"/>
  <c r="U1169" i="15"/>
  <c r="U1141" i="15"/>
  <c r="U1138" i="15"/>
  <c r="U1124" i="15"/>
  <c r="O1131" i="15"/>
  <c r="AB1131" i="15" s="1"/>
  <c r="U1139" i="15"/>
  <c r="U1175" i="15"/>
  <c r="U1180" i="15"/>
  <c r="U1182" i="15"/>
  <c r="F44" i="20"/>
  <c r="G44" i="20"/>
  <c r="F23" i="20"/>
  <c r="G23" i="20"/>
  <c r="F32" i="20"/>
  <c r="G32" i="20"/>
  <c r="G35" i="20"/>
  <c r="F35" i="20"/>
  <c r="F11" i="20"/>
  <c r="G11" i="20"/>
  <c r="O1132" i="15"/>
  <c r="U1140" i="15"/>
  <c r="O1147" i="15"/>
  <c r="AB1147" i="15" s="1"/>
  <c r="O1153" i="15"/>
  <c r="O1171" i="15"/>
  <c r="U1174" i="15"/>
  <c r="O1181" i="15"/>
  <c r="O1119" i="15"/>
  <c r="AB1119" i="15" s="1"/>
  <c r="U1154" i="15"/>
  <c r="O1157" i="15"/>
  <c r="O1186" i="15"/>
  <c r="O1180" i="15"/>
  <c r="AB1180" i="15" s="1"/>
  <c r="O1174" i="15"/>
  <c r="O1168" i="15"/>
  <c r="AB1168" i="15" s="1"/>
  <c r="O1162" i="15"/>
  <c r="AB1162" i="15" s="1"/>
  <c r="O1156" i="15"/>
  <c r="AB1156" i="15" s="1"/>
  <c r="O1150" i="15"/>
  <c r="O1191" i="15"/>
  <c r="O1179" i="15"/>
  <c r="O1176" i="15"/>
  <c r="O1154" i="15"/>
  <c r="AB1154" i="15" s="1"/>
  <c r="O1151" i="15"/>
  <c r="AB1151" i="15" s="1"/>
  <c r="O1146" i="15"/>
  <c r="O1189" i="15"/>
  <c r="O1167" i="15"/>
  <c r="O1164" i="15"/>
  <c r="O1184" i="15"/>
  <c r="AB1184" i="15" s="1"/>
  <c r="O1169" i="15"/>
  <c r="O1183" i="15"/>
  <c r="O1159" i="15"/>
  <c r="O1155" i="15"/>
  <c r="O1148" i="15"/>
  <c r="O1190" i="15"/>
  <c r="O1182" i="15"/>
  <c r="O1172" i="15"/>
  <c r="AB1172" i="15" s="1"/>
  <c r="O1160" i="15"/>
  <c r="O1158" i="15"/>
  <c r="O1149" i="15"/>
  <c r="O1187" i="15"/>
  <c r="AB1187" i="15" s="1"/>
  <c r="O1138" i="15"/>
  <c r="O1173" i="15"/>
  <c r="O1152" i="15"/>
  <c r="O1144" i="15"/>
  <c r="O1134" i="15"/>
  <c r="O1128" i="15"/>
  <c r="O1188" i="15"/>
  <c r="O1165" i="15"/>
  <c r="AB1165" i="15" s="1"/>
  <c r="O1145" i="15"/>
  <c r="O1122" i="15"/>
  <c r="U1123" i="15"/>
  <c r="U1134" i="15"/>
  <c r="O1135" i="15"/>
  <c r="U1137" i="15"/>
  <c r="O1142" i="15"/>
  <c r="U1146" i="15"/>
  <c r="U1166" i="15"/>
  <c r="O1121" i="15"/>
  <c r="U1132" i="15"/>
  <c r="U1142" i="15"/>
  <c r="O1143" i="15"/>
  <c r="U1152" i="15"/>
  <c r="O1170" i="15"/>
  <c r="O1178" i="15"/>
  <c r="AB1178" i="15" s="1"/>
  <c r="U1185" i="15"/>
  <c r="U1187" i="15"/>
  <c r="G40" i="20"/>
  <c r="F40" i="20"/>
  <c r="F50" i="20"/>
  <c r="G50" i="20"/>
  <c r="F53" i="20"/>
  <c r="G53" i="20"/>
  <c r="F27" i="20"/>
  <c r="F48" i="20"/>
  <c r="G48" i="20"/>
  <c r="G63" i="20"/>
  <c r="F63" i="20"/>
  <c r="G30" i="20"/>
  <c r="F39" i="20"/>
  <c r="G39" i="20"/>
  <c r="F19" i="20"/>
  <c r="G19" i="20"/>
  <c r="F13" i="20"/>
  <c r="G52" i="20"/>
  <c r="F52" i="20"/>
  <c r="G67" i="20"/>
  <c r="F67" i="20"/>
  <c r="F56" i="20"/>
  <c r="G68" i="20"/>
  <c r="F68" i="20"/>
  <c r="G62" i="20"/>
  <c r="F62" i="20"/>
  <c r="G5" i="20"/>
  <c r="F5" i="20"/>
  <c r="CD13" i="35"/>
  <c r="N11" i="36" s="1"/>
  <c r="CD5" i="35"/>
  <c r="N3" i="36" s="1"/>
  <c r="CO34" i="35"/>
  <c r="O32" i="36" s="1"/>
  <c r="N14" i="38"/>
  <c r="N15" i="38" s="1"/>
  <c r="N16" i="38" s="1"/>
  <c r="N17" i="38" s="1"/>
  <c r="N18" i="38" s="1"/>
  <c r="N19" i="38" s="1"/>
  <c r="N20" i="38" s="1"/>
  <c r="CO26" i="35"/>
  <c r="O24" i="36" s="1"/>
  <c r="CO14" i="35"/>
  <c r="O12" i="36" s="1"/>
  <c r="CD33" i="35"/>
  <c r="N31" i="36" s="1"/>
  <c r="CO6" i="35"/>
  <c r="O4" i="36" s="1"/>
  <c r="CD25" i="35"/>
  <c r="N23" i="36" s="1"/>
  <c r="Y21" i="38"/>
  <c r="Z6" i="38"/>
  <c r="Z7" i="38" s="1"/>
  <c r="Z8" i="38" s="1"/>
  <c r="Z9" i="38"/>
  <c r="Z10" i="38" s="1"/>
  <c r="Z11" i="38" s="1"/>
  <c r="Z12" i="38" s="1"/>
  <c r="Z13" i="38" s="1"/>
  <c r="Z14" i="38" s="1"/>
  <c r="Z15" i="38" s="1"/>
  <c r="Z16" i="38" s="1"/>
  <c r="Z17" i="38" s="1"/>
  <c r="Z18" i="38" s="1"/>
  <c r="Z19" i="38" s="1"/>
  <c r="Z20" i="38" s="1"/>
  <c r="AC8" i="38"/>
  <c r="AC9" i="38"/>
  <c r="AC10" i="38" s="1"/>
  <c r="AC11" i="38" s="1"/>
  <c r="AC12" i="38" s="1"/>
  <c r="AC13" i="38" s="1"/>
  <c r="AC14" i="38" s="1"/>
  <c r="AC15" i="38" s="1"/>
  <c r="AC16" i="38" s="1"/>
  <c r="AC17" i="38" s="1"/>
  <c r="AC18" i="38" s="1"/>
  <c r="AC19" i="38" s="1"/>
  <c r="AC20" i="38" s="1"/>
  <c r="AE21" i="38"/>
  <c r="AF10" i="38"/>
  <c r="AF11" i="38" s="1"/>
  <c r="AF12" i="38" s="1"/>
  <c r="AF13" i="38" s="1"/>
  <c r="AF14" i="38" s="1"/>
  <c r="AF15" i="38" s="1"/>
  <c r="AF16" i="38" s="1"/>
  <c r="AF17" i="38" s="1"/>
  <c r="AF18" i="38" s="1"/>
  <c r="AF19" i="38" s="1"/>
  <c r="AF20" i="38" s="1"/>
  <c r="H6" i="38"/>
  <c r="H7" i="38" s="1"/>
  <c r="H8" i="38" s="1"/>
  <c r="H9" i="38" s="1"/>
  <c r="H10" i="38" s="1"/>
  <c r="H11" i="38" s="1"/>
  <c r="H12" i="38" s="1"/>
  <c r="H13" i="38" s="1"/>
  <c r="H14" i="38" s="1"/>
  <c r="H15" i="38" s="1"/>
  <c r="H16" i="38" s="1"/>
  <c r="H17" i="38" s="1"/>
  <c r="H18" i="38" s="1"/>
  <c r="H19" i="38" s="1"/>
  <c r="H20" i="38" s="1"/>
  <c r="G21" i="38"/>
  <c r="E10" i="38"/>
  <c r="E11" i="38" s="1"/>
  <c r="E12" i="38" s="1"/>
  <c r="E13" i="38" s="1"/>
  <c r="E14" i="38" s="1"/>
  <c r="E15" i="38" s="1"/>
  <c r="E16" i="38" s="1"/>
  <c r="E17" i="38" s="1"/>
  <c r="E18" i="38" s="1"/>
  <c r="E19" i="38" s="1"/>
  <c r="E20" i="38" s="1"/>
  <c r="E8" i="38"/>
  <c r="E9" i="38" s="1"/>
  <c r="M21" i="38"/>
  <c r="K11" i="38"/>
  <c r="K12" i="38" s="1"/>
  <c r="K13" i="38" s="1"/>
  <c r="K14" i="38" s="1"/>
  <c r="K15" i="38" s="1"/>
  <c r="K16" i="38" s="1"/>
  <c r="K17" i="38" s="1"/>
  <c r="K18" i="38" s="1"/>
  <c r="K19" i="38" s="1"/>
  <c r="K20" i="38" s="1"/>
  <c r="K8" i="38"/>
  <c r="K9" i="38"/>
  <c r="K10" i="38" s="1"/>
  <c r="N13" i="38"/>
  <c r="Q6" i="38"/>
  <c r="P21" i="38"/>
  <c r="N10" i="38"/>
  <c r="N11" i="38" s="1"/>
  <c r="N12" i="38" s="1"/>
  <c r="S21" i="38"/>
  <c r="Q9" i="38"/>
  <c r="Q10" i="38" s="1"/>
  <c r="Q11" i="38" s="1"/>
  <c r="Q12" i="38" s="1"/>
  <c r="Q13" i="38" s="1"/>
  <c r="Q14" i="38" s="1"/>
  <c r="Q15" i="38" s="1"/>
  <c r="Q16" i="38" s="1"/>
  <c r="Q17" i="38" s="1"/>
  <c r="Q18" i="38" s="1"/>
  <c r="Q19" i="38" s="1"/>
  <c r="Q20" i="38" s="1"/>
  <c r="T6" i="38"/>
  <c r="T7" i="38" s="1"/>
  <c r="Q7" i="38"/>
  <c r="Q8" i="38" s="1"/>
  <c r="T8" i="38"/>
  <c r="T9" i="38" s="1"/>
  <c r="T10" i="38" s="1"/>
  <c r="T11" i="38" s="1"/>
  <c r="T12" i="38" s="1"/>
  <c r="T13" i="38" s="1"/>
  <c r="T14" i="38" s="1"/>
  <c r="T15" i="38" s="1"/>
  <c r="T16" i="38" s="1"/>
  <c r="T17" i="38" s="1"/>
  <c r="T18" i="38" s="1"/>
  <c r="T19" i="38" s="1"/>
  <c r="T20" i="38" s="1"/>
  <c r="W10" i="38"/>
  <c r="W11" i="38" s="1"/>
  <c r="W12" i="38" s="1"/>
  <c r="W13" i="38" s="1"/>
  <c r="W14" i="38" s="1"/>
  <c r="W15" i="38" s="1"/>
  <c r="W16" i="38" s="1"/>
  <c r="W17" i="38" s="1"/>
  <c r="W18" i="38" s="1"/>
  <c r="W19" i="38" s="1"/>
  <c r="W20" i="38" s="1"/>
  <c r="W8" i="38"/>
  <c r="W9" i="38" s="1"/>
  <c r="J21" i="38"/>
  <c r="AB21" i="38"/>
  <c r="AD1139" i="15" l="1"/>
  <c r="Z1134" i="15"/>
  <c r="Z1144" i="15"/>
  <c r="AE1144" i="15" s="1"/>
  <c r="Z1131" i="15"/>
  <c r="AB1148" i="15"/>
  <c r="AB1142" i="15"/>
  <c r="AB1152" i="15"/>
  <c r="AD1152" i="15" s="1"/>
  <c r="AB1159" i="15"/>
  <c r="AB1191" i="15"/>
  <c r="AB1130" i="15"/>
  <c r="AD1159" i="15"/>
  <c r="AE1130" i="15"/>
  <c r="Z1153" i="15"/>
  <c r="Z1139" i="15"/>
  <c r="AE1139" i="15" s="1"/>
  <c r="Z1183" i="15"/>
  <c r="Z1149" i="15"/>
  <c r="Z1184" i="15"/>
  <c r="AC1131" i="15"/>
  <c r="AC1148" i="15"/>
  <c r="T550" i="15"/>
  <c r="T802" i="15" s="1"/>
  <c r="S743" i="15"/>
  <c r="S995" i="15" s="1"/>
  <c r="L684" i="15"/>
  <c r="L936" i="15" s="1"/>
  <c r="N753" i="15"/>
  <c r="N1005" i="15" s="1"/>
  <c r="T747" i="15"/>
  <c r="T999" i="15" s="1"/>
  <c r="T619" i="15"/>
  <c r="T871" i="15" s="1"/>
  <c r="L548" i="15"/>
  <c r="L800" i="15" s="1"/>
  <c r="N627" i="15"/>
  <c r="N879" i="15" s="1"/>
  <c r="N595" i="15"/>
  <c r="N847" i="15" s="1"/>
  <c r="Z1178" i="9"/>
  <c r="Z1188" i="9"/>
  <c r="Z1137" i="9"/>
  <c r="Z1177" i="9"/>
  <c r="AE1177" i="9" s="1"/>
  <c r="Z1155" i="9"/>
  <c r="AE1155" i="9" s="1"/>
  <c r="AC1185" i="9"/>
  <c r="AB1133" i="9"/>
  <c r="AB1145" i="9"/>
  <c r="AB1182" i="9"/>
  <c r="AB1187" i="9"/>
  <c r="AB1162" i="9"/>
  <c r="AD1143" i="9"/>
  <c r="L642" i="9"/>
  <c r="L894" i="9" s="1"/>
  <c r="L764" i="9"/>
  <c r="L1016" i="9" s="1"/>
  <c r="L608" i="9"/>
  <c r="L860" i="9" s="1"/>
  <c r="M544" i="9"/>
  <c r="M796" i="9" s="1"/>
  <c r="T755" i="9"/>
  <c r="T1007" i="9" s="1"/>
  <c r="N619" i="9"/>
  <c r="N871" i="9" s="1"/>
  <c r="M551" i="9"/>
  <c r="M803" i="9" s="1"/>
  <c r="AG1151" i="6"/>
  <c r="L627" i="6"/>
  <c r="L879" i="6" s="1"/>
  <c r="L595" i="6"/>
  <c r="L847" i="6" s="1"/>
  <c r="L535" i="6"/>
  <c r="L787" i="6" s="1"/>
  <c r="L745" i="6"/>
  <c r="L997" i="6" s="1"/>
  <c r="M657" i="6"/>
  <c r="M909" i="6" s="1"/>
  <c r="M645" i="6"/>
  <c r="M897" i="6" s="1"/>
  <c r="O633" i="6"/>
  <c r="O885" i="6" s="1"/>
  <c r="S617" i="6"/>
  <c r="S869" i="6" s="1"/>
  <c r="N553" i="6"/>
  <c r="N805" i="6" s="1"/>
  <c r="L684" i="6"/>
  <c r="L936" i="6" s="1"/>
  <c r="N760" i="6"/>
  <c r="N1012" i="6" s="1"/>
  <c r="L764" i="6"/>
  <c r="L1016" i="6" s="1"/>
  <c r="L686" i="6"/>
  <c r="L938" i="6" s="1"/>
  <c r="T638" i="6"/>
  <c r="T890" i="6" s="1"/>
  <c r="M638" i="6"/>
  <c r="M890" i="6" s="1"/>
  <c r="N628" i="6"/>
  <c r="N880" i="6" s="1"/>
  <c r="N642" i="6"/>
  <c r="N894" i="6" s="1"/>
  <c r="AB1146" i="15"/>
  <c r="AE1162" i="15"/>
  <c r="AD1125" i="15"/>
  <c r="Z1151" i="15"/>
  <c r="AE1151" i="15" s="1"/>
  <c r="AC1150" i="15"/>
  <c r="AB1173" i="15"/>
  <c r="AB1183" i="15"/>
  <c r="AB1171" i="15"/>
  <c r="AD1162" i="15"/>
  <c r="AD1178" i="15"/>
  <c r="Z1135" i="15"/>
  <c r="Z1171" i="15"/>
  <c r="Z1136" i="15"/>
  <c r="AE1136" i="15" s="1"/>
  <c r="Z1148" i="15"/>
  <c r="AE1148" i="15" s="1"/>
  <c r="Z1168" i="15"/>
  <c r="AE1168" i="15" s="1"/>
  <c r="Z1189" i="15"/>
  <c r="AC1179" i="15"/>
  <c r="AC1155" i="15"/>
  <c r="M670" i="15"/>
  <c r="M922" i="15" s="1"/>
  <c r="T598" i="15"/>
  <c r="T850" i="15" s="1"/>
  <c r="M557" i="15"/>
  <c r="M809" i="15" s="1"/>
  <c r="L657" i="15"/>
  <c r="L909" i="15" s="1"/>
  <c r="N657" i="15"/>
  <c r="N909" i="15" s="1"/>
  <c r="N640" i="15"/>
  <c r="N892" i="15" s="1"/>
  <c r="AC1154" i="9"/>
  <c r="Z1153" i="9"/>
  <c r="AE1151" i="9"/>
  <c r="Z1190" i="9"/>
  <c r="Z1191" i="9"/>
  <c r="Z1167" i="9"/>
  <c r="AC1135" i="9"/>
  <c r="AB1185" i="9"/>
  <c r="AB1161" i="9"/>
  <c r="AB1146" i="9"/>
  <c r="AB1174" i="9"/>
  <c r="AD1124" i="9"/>
  <c r="M613" i="9"/>
  <c r="M865" i="9" s="1"/>
  <c r="M548" i="9"/>
  <c r="M800" i="9" s="1"/>
  <c r="L548" i="9"/>
  <c r="L800" i="9" s="1"/>
  <c r="M627" i="9"/>
  <c r="M879" i="9" s="1"/>
  <c r="N595" i="9"/>
  <c r="N847" i="9" s="1"/>
  <c r="N551" i="9"/>
  <c r="N803" i="9" s="1"/>
  <c r="M535" i="9"/>
  <c r="M787" i="9" s="1"/>
  <c r="T549" i="9"/>
  <c r="T801" i="9" s="1"/>
  <c r="N553" i="9"/>
  <c r="N805" i="9" s="1"/>
  <c r="AG1149" i="6"/>
  <c r="AF1149" i="6"/>
  <c r="S743" i="6"/>
  <c r="S995" i="6" s="1"/>
  <c r="M739" i="6"/>
  <c r="M991" i="6" s="1"/>
  <c r="M555" i="6"/>
  <c r="M807" i="6" s="1"/>
  <c r="N657" i="6"/>
  <c r="N909" i="6" s="1"/>
  <c r="N633" i="6"/>
  <c r="N885" i="6" s="1"/>
  <c r="L613" i="6"/>
  <c r="L865" i="6" s="1"/>
  <c r="T597" i="6"/>
  <c r="T849" i="6" s="1"/>
  <c r="T549" i="6"/>
  <c r="T801" i="6" s="1"/>
  <c r="M684" i="6"/>
  <c r="M936" i="6" s="1"/>
  <c r="N744" i="6"/>
  <c r="N996" i="6" s="1"/>
  <c r="L546" i="6"/>
  <c r="L798" i="6" s="1"/>
  <c r="T632" i="6"/>
  <c r="T884" i="6" s="1"/>
  <c r="L584" i="6"/>
  <c r="L836" i="6" s="1"/>
  <c r="AE1163" i="15"/>
  <c r="AC1120" i="15"/>
  <c r="AB1182" i="15"/>
  <c r="AE1125" i="15"/>
  <c r="AB1128" i="15"/>
  <c r="AD1128" i="15" s="1"/>
  <c r="AB1129" i="15"/>
  <c r="AE1129" i="15" s="1"/>
  <c r="AC1176" i="15"/>
  <c r="AB1150" i="15"/>
  <c r="AB1135" i="15"/>
  <c r="AD1135" i="15" s="1"/>
  <c r="AB1138" i="15"/>
  <c r="AB1169" i="15"/>
  <c r="AB1153" i="15"/>
  <c r="Z1146" i="15"/>
  <c r="AE1146" i="15" s="1"/>
  <c r="AE1180" i="15"/>
  <c r="Z1191" i="15"/>
  <c r="Z1173" i="15"/>
  <c r="AE1173" i="15" s="1"/>
  <c r="Z1155" i="15"/>
  <c r="Z1165" i="15"/>
  <c r="AE1165" i="15" s="1"/>
  <c r="AC1184" i="15"/>
  <c r="AC1172" i="15"/>
  <c r="AD1172" i="15" s="1"/>
  <c r="AC1177" i="15"/>
  <c r="M642" i="15"/>
  <c r="M894" i="15" s="1"/>
  <c r="N622" i="15"/>
  <c r="N874" i="15" s="1"/>
  <c r="T542" i="15"/>
  <c r="T794" i="15" s="1"/>
  <c r="M657" i="15"/>
  <c r="M909" i="15" s="1"/>
  <c r="L596" i="15"/>
  <c r="L848" i="15" s="1"/>
  <c r="L729" i="15"/>
  <c r="L981" i="15" s="1"/>
  <c r="T739" i="15"/>
  <c r="T991" i="15" s="1"/>
  <c r="M627" i="15"/>
  <c r="M879" i="15" s="1"/>
  <c r="AC1119" i="9"/>
  <c r="AD1119" i="9" s="1"/>
  <c r="AC1181" i="9"/>
  <c r="AC1134" i="9"/>
  <c r="AD1134" i="9" s="1"/>
  <c r="AB1175" i="9"/>
  <c r="AB1150" i="9"/>
  <c r="AB1163" i="9"/>
  <c r="T622" i="9"/>
  <c r="T874" i="9" s="1"/>
  <c r="S744" i="9"/>
  <c r="S996" i="9" s="1"/>
  <c r="R527" i="9"/>
  <c r="V526" i="9"/>
  <c r="J526" i="9"/>
  <c r="N525" i="9"/>
  <c r="R524" i="9"/>
  <c r="V523" i="9"/>
  <c r="J523" i="9"/>
  <c r="N522" i="9"/>
  <c r="R521" i="9"/>
  <c r="V520" i="9"/>
  <c r="J520" i="9"/>
  <c r="N519" i="9"/>
  <c r="R518" i="9"/>
  <c r="V517" i="9"/>
  <c r="J517" i="9"/>
  <c r="N516" i="9"/>
  <c r="R515" i="9"/>
  <c r="V514" i="9"/>
  <c r="J514" i="9"/>
  <c r="N513" i="9"/>
  <c r="R512" i="9"/>
  <c r="V511" i="9"/>
  <c r="J511" i="9"/>
  <c r="N510" i="9"/>
  <c r="R509" i="9"/>
  <c r="V508" i="9"/>
  <c r="J508" i="9"/>
  <c r="N507" i="9"/>
  <c r="R506" i="9"/>
  <c r="Q527" i="9"/>
  <c r="U526" i="9"/>
  <c r="I526" i="9"/>
  <c r="M525" i="9"/>
  <c r="Q524" i="9"/>
  <c r="U523" i="9"/>
  <c r="I523" i="9"/>
  <c r="M522" i="9"/>
  <c r="Q521" i="9"/>
  <c r="U520" i="9"/>
  <c r="I520" i="9"/>
  <c r="M519" i="9"/>
  <c r="Q518" i="9"/>
  <c r="U517" i="9"/>
  <c r="I517" i="9"/>
  <c r="M516" i="9"/>
  <c r="Q515" i="9"/>
  <c r="U514" i="9"/>
  <c r="P527" i="9"/>
  <c r="T526" i="9"/>
  <c r="X525" i="9"/>
  <c r="L525" i="9"/>
  <c r="P524" i="9"/>
  <c r="T523" i="9"/>
  <c r="X522" i="9"/>
  <c r="L522" i="9"/>
  <c r="P521" i="9"/>
  <c r="T520" i="9"/>
  <c r="X519" i="9"/>
  <c r="L519" i="9"/>
  <c r="P518" i="9"/>
  <c r="T517" i="9"/>
  <c r="X516" i="9"/>
  <c r="L516" i="9"/>
  <c r="P515" i="9"/>
  <c r="T514" i="9"/>
  <c r="X513" i="9"/>
  <c r="L513" i="9"/>
  <c r="P512" i="9"/>
  <c r="T511" i="9"/>
  <c r="X510" i="9"/>
  <c r="L510" i="9"/>
  <c r="P509" i="9"/>
  <c r="T508" i="9"/>
  <c r="O527" i="9"/>
  <c r="S526" i="9"/>
  <c r="W525" i="9"/>
  <c r="K525" i="9"/>
  <c r="O524" i="9"/>
  <c r="S523" i="9"/>
  <c r="W522" i="9"/>
  <c r="K522" i="9"/>
  <c r="O521" i="9"/>
  <c r="S520" i="9"/>
  <c r="W519" i="9"/>
  <c r="K519" i="9"/>
  <c r="O518" i="9"/>
  <c r="S517" i="9"/>
  <c r="W516" i="9"/>
  <c r="K516" i="9"/>
  <c r="O515" i="9"/>
  <c r="S514" i="9"/>
  <c r="W513" i="9"/>
  <c r="K513" i="9"/>
  <c r="O512" i="9"/>
  <c r="S511" i="9"/>
  <c r="W510" i="9"/>
  <c r="K510" i="9"/>
  <c r="O509" i="9"/>
  <c r="S508" i="9"/>
  <c r="N527" i="9"/>
  <c r="R526" i="9"/>
  <c r="V525" i="9"/>
  <c r="J525" i="9"/>
  <c r="N524" i="9"/>
  <c r="R523" i="9"/>
  <c r="V522" i="9"/>
  <c r="J522" i="9"/>
  <c r="N521" i="9"/>
  <c r="R520" i="9"/>
  <c r="V519" i="9"/>
  <c r="J519" i="9"/>
  <c r="N518" i="9"/>
  <c r="R517" i="9"/>
  <c r="V516" i="9"/>
  <c r="J516" i="9"/>
  <c r="N515" i="9"/>
  <c r="R514" i="9"/>
  <c r="V513" i="9"/>
  <c r="J513" i="9"/>
  <c r="N512" i="9"/>
  <c r="R511" i="9"/>
  <c r="V510" i="9"/>
  <c r="J510" i="9"/>
  <c r="N509" i="9"/>
  <c r="R508" i="9"/>
  <c r="V507" i="9"/>
  <c r="J507" i="9"/>
  <c r="N506" i="9"/>
  <c r="M527" i="9"/>
  <c r="Q526" i="9"/>
  <c r="U525" i="9"/>
  <c r="I525" i="9"/>
  <c r="M524" i="9"/>
  <c r="Q523" i="9"/>
  <c r="U522" i="9"/>
  <c r="I522" i="9"/>
  <c r="M521" i="9"/>
  <c r="Q520" i="9"/>
  <c r="U519" i="9"/>
  <c r="I519" i="9"/>
  <c r="M518" i="9"/>
  <c r="Q517" i="9"/>
  <c r="U516" i="9"/>
  <c r="I516" i="9"/>
  <c r="M515" i="9"/>
  <c r="Q514" i="9"/>
  <c r="U513" i="9"/>
  <c r="I513" i="9"/>
  <c r="M512" i="9"/>
  <c r="Q511" i="9"/>
  <c r="U510" i="9"/>
  <c r="I510" i="9"/>
  <c r="M509" i="9"/>
  <c r="Q508" i="9"/>
  <c r="U507" i="9"/>
  <c r="I507" i="9"/>
  <c r="M506" i="9"/>
  <c r="X527" i="9"/>
  <c r="L527" i="9"/>
  <c r="P526" i="9"/>
  <c r="T525" i="9"/>
  <c r="X524" i="9"/>
  <c r="L524" i="9"/>
  <c r="P523" i="9"/>
  <c r="T522" i="9"/>
  <c r="X521" i="9"/>
  <c r="L521" i="9"/>
  <c r="P520" i="9"/>
  <c r="T519" i="9"/>
  <c r="X518" i="9"/>
  <c r="L518" i="9"/>
  <c r="P517" i="9"/>
  <c r="T516" i="9"/>
  <c r="X515" i="9"/>
  <c r="L515" i="9"/>
  <c r="W527" i="9"/>
  <c r="K527" i="9"/>
  <c r="O526" i="9"/>
  <c r="S525" i="9"/>
  <c r="W524" i="9"/>
  <c r="K524" i="9"/>
  <c r="O523" i="9"/>
  <c r="S522" i="9"/>
  <c r="W521" i="9"/>
  <c r="K521" i="9"/>
  <c r="O520" i="9"/>
  <c r="S519" i="9"/>
  <c r="W518" i="9"/>
  <c r="K518" i="9"/>
  <c r="O517" i="9"/>
  <c r="S516" i="9"/>
  <c r="W515" i="9"/>
  <c r="K515" i="9"/>
  <c r="O514" i="9"/>
  <c r="S513" i="9"/>
  <c r="W512" i="9"/>
  <c r="K512" i="9"/>
  <c r="O511" i="9"/>
  <c r="S510" i="9"/>
  <c r="W509" i="9"/>
  <c r="K509" i="9"/>
  <c r="V527" i="9"/>
  <c r="J527" i="9"/>
  <c r="N526" i="9"/>
  <c r="R525" i="9"/>
  <c r="V524" i="9"/>
  <c r="J524" i="9"/>
  <c r="N523" i="9"/>
  <c r="R522" i="9"/>
  <c r="V521" i="9"/>
  <c r="J521" i="9"/>
  <c r="N520" i="9"/>
  <c r="R519" i="9"/>
  <c r="V518" i="9"/>
  <c r="J518" i="9"/>
  <c r="N517" i="9"/>
  <c r="R516" i="9"/>
  <c r="V515" i="9"/>
  <c r="J515" i="9"/>
  <c r="N514" i="9"/>
  <c r="R513" i="9"/>
  <c r="V512" i="9"/>
  <c r="J512" i="9"/>
  <c r="N511" i="9"/>
  <c r="R510" i="9"/>
  <c r="V509" i="9"/>
  <c r="J509" i="9"/>
  <c r="N508" i="9"/>
  <c r="R507" i="9"/>
  <c r="V506" i="9"/>
  <c r="J506" i="9"/>
  <c r="U527" i="9"/>
  <c r="I527" i="9"/>
  <c r="M526" i="9"/>
  <c r="Q525" i="9"/>
  <c r="U524" i="9"/>
  <c r="I524" i="9"/>
  <c r="M523" i="9"/>
  <c r="Q522" i="9"/>
  <c r="U521" i="9"/>
  <c r="I521" i="9"/>
  <c r="M520" i="9"/>
  <c r="Q519" i="9"/>
  <c r="U518" i="9"/>
  <c r="I518" i="9"/>
  <c r="M517" i="9"/>
  <c r="Q516" i="9"/>
  <c r="U515" i="9"/>
  <c r="I515" i="9"/>
  <c r="M514" i="9"/>
  <c r="Q513" i="9"/>
  <c r="U512" i="9"/>
  <c r="I512" i="9"/>
  <c r="M511" i="9"/>
  <c r="Q510" i="9"/>
  <c r="U509" i="9"/>
  <c r="I509" i="9"/>
  <c r="T527" i="9"/>
  <c r="X526" i="9"/>
  <c r="L526" i="9"/>
  <c r="P525" i="9"/>
  <c r="T524" i="9"/>
  <c r="X523" i="9"/>
  <c r="L523" i="9"/>
  <c r="P522" i="9"/>
  <c r="T521" i="9"/>
  <c r="X520" i="9"/>
  <c r="L520" i="9"/>
  <c r="P519" i="9"/>
  <c r="T518" i="9"/>
  <c r="X517" i="9"/>
  <c r="L517" i="9"/>
  <c r="P516" i="9"/>
  <c r="T515" i="9"/>
  <c r="X514" i="9"/>
  <c r="L514" i="9"/>
  <c r="P513" i="9"/>
  <c r="T512" i="9"/>
  <c r="X511" i="9"/>
  <c r="L511" i="9"/>
  <c r="P510" i="9"/>
  <c r="T509" i="9"/>
  <c r="X508" i="9"/>
  <c r="L508" i="9"/>
  <c r="P507" i="9"/>
  <c r="T506" i="9"/>
  <c r="K526" i="9"/>
  <c r="K517" i="9"/>
  <c r="Q512" i="9"/>
  <c r="Q509" i="9"/>
  <c r="S507" i="9"/>
  <c r="O506" i="9"/>
  <c r="O525" i="9"/>
  <c r="O516" i="9"/>
  <c r="L512" i="9"/>
  <c r="L509" i="9"/>
  <c r="Q507" i="9"/>
  <c r="L506" i="9"/>
  <c r="S524" i="9"/>
  <c r="S515" i="9"/>
  <c r="W511" i="9"/>
  <c r="W508" i="9"/>
  <c r="O507" i="9"/>
  <c r="K506" i="9"/>
  <c r="W523" i="9"/>
  <c r="W514" i="9"/>
  <c r="U511" i="9"/>
  <c r="U508" i="9"/>
  <c r="M507" i="9"/>
  <c r="I506" i="9"/>
  <c r="K523" i="9"/>
  <c r="P514" i="9"/>
  <c r="P511" i="9"/>
  <c r="P508" i="9"/>
  <c r="L507" i="9"/>
  <c r="O522" i="9"/>
  <c r="K514" i="9"/>
  <c r="K511" i="9"/>
  <c r="O508" i="9"/>
  <c r="K507" i="9"/>
  <c r="S521" i="9"/>
  <c r="I514" i="9"/>
  <c r="I511" i="9"/>
  <c r="M508" i="9"/>
  <c r="X506" i="9"/>
  <c r="W520" i="9"/>
  <c r="T513" i="9"/>
  <c r="T510" i="9"/>
  <c r="K508" i="9"/>
  <c r="W506" i="9"/>
  <c r="K520" i="9"/>
  <c r="O513" i="9"/>
  <c r="O510" i="9"/>
  <c r="I508" i="9"/>
  <c r="U506" i="9"/>
  <c r="O519" i="9"/>
  <c r="M513" i="9"/>
  <c r="M510" i="9"/>
  <c r="X507" i="9"/>
  <c r="S506" i="9"/>
  <c r="S527" i="9"/>
  <c r="S518" i="9"/>
  <c r="X512" i="9"/>
  <c r="X509" i="9"/>
  <c r="W507" i="9"/>
  <c r="Q506" i="9"/>
  <c r="W526" i="9"/>
  <c r="W517" i="9"/>
  <c r="S512" i="9"/>
  <c r="S509" i="9"/>
  <c r="T507" i="9"/>
  <c r="P506" i="9"/>
  <c r="N535" i="9"/>
  <c r="N787" i="9" s="1"/>
  <c r="T659" i="6"/>
  <c r="T911" i="6" s="1"/>
  <c r="M535" i="6"/>
  <c r="M787" i="6" s="1"/>
  <c r="L557" i="6"/>
  <c r="L809" i="6" s="1"/>
  <c r="T622" i="6"/>
  <c r="T874" i="6" s="1"/>
  <c r="L540" i="6"/>
  <c r="L792" i="6" s="1"/>
  <c r="J746" i="6"/>
  <c r="J998" i="6" s="1"/>
  <c r="N674" i="6"/>
  <c r="N926" i="6" s="1"/>
  <c r="L650" i="6"/>
  <c r="L902" i="6" s="1"/>
  <c r="AC1144" i="9"/>
  <c r="AC1167" i="9"/>
  <c r="Z1163" i="9"/>
  <c r="AE1163" i="9" s="1"/>
  <c r="Z1142" i="9"/>
  <c r="AD1142" i="9" s="1"/>
  <c r="Z1181" i="9"/>
  <c r="Z1134" i="9"/>
  <c r="Z1132" i="9"/>
  <c r="AC1183" i="9"/>
  <c r="AB1191" i="9"/>
  <c r="AD1191" i="9" s="1"/>
  <c r="AB1151" i="9"/>
  <c r="AD1151" i="9" s="1"/>
  <c r="AB1172" i="9"/>
  <c r="AB1170" i="9"/>
  <c r="AB1189" i="9"/>
  <c r="AB1136" i="9"/>
  <c r="AD1187" i="9"/>
  <c r="L646" i="9"/>
  <c r="L898" i="9" s="1"/>
  <c r="N642" i="9"/>
  <c r="N894" i="9" s="1"/>
  <c r="L598" i="9"/>
  <c r="L850" i="9" s="1"/>
  <c r="L550" i="9"/>
  <c r="L802" i="9" s="1"/>
  <c r="T640" i="9"/>
  <c r="T892" i="9" s="1"/>
  <c r="T596" i="9"/>
  <c r="T848" i="9" s="1"/>
  <c r="L739" i="9"/>
  <c r="L991" i="9" s="1"/>
  <c r="T595" i="9"/>
  <c r="T847" i="9" s="1"/>
  <c r="M699" i="6"/>
  <c r="M951" i="6" s="1"/>
  <c r="T595" i="6"/>
  <c r="T847" i="6" s="1"/>
  <c r="N551" i="6"/>
  <c r="N803" i="6" s="1"/>
  <c r="L539" i="6"/>
  <c r="L791" i="6" s="1"/>
  <c r="N535" i="6"/>
  <c r="N787" i="6" s="1"/>
  <c r="T749" i="6"/>
  <c r="T1001" i="6" s="1"/>
  <c r="M613" i="6"/>
  <c r="M865" i="6" s="1"/>
  <c r="S574" i="6"/>
  <c r="S826" i="6" s="1"/>
  <c r="T550" i="6"/>
  <c r="T802" i="6" s="1"/>
  <c r="N684" i="6"/>
  <c r="N936" i="6" s="1"/>
  <c r="M640" i="6"/>
  <c r="M892" i="6" s="1"/>
  <c r="T548" i="6"/>
  <c r="T800" i="6" s="1"/>
  <c r="T744" i="6"/>
  <c r="T996" i="6" s="1"/>
  <c r="T642" i="6"/>
  <c r="T894" i="6" s="1"/>
  <c r="M546" i="6"/>
  <c r="M798" i="6" s="1"/>
  <c r="T608" i="6"/>
  <c r="T860" i="6" s="1"/>
  <c r="AD1148" i="15"/>
  <c r="AB1149" i="15"/>
  <c r="AD1131" i="15"/>
  <c r="Z1142" i="15"/>
  <c r="AE1142" i="15" s="1"/>
  <c r="Z1158" i="15"/>
  <c r="Z1123" i="15"/>
  <c r="AE1123" i="15" s="1"/>
  <c r="Z1187" i="15"/>
  <c r="Z1138" i="15"/>
  <c r="Z1169" i="15"/>
  <c r="AE1169" i="15" s="1"/>
  <c r="AC1123" i="15"/>
  <c r="AC1153" i="15"/>
  <c r="AC1124" i="15"/>
  <c r="AC1175" i="15"/>
  <c r="AC1191" i="15"/>
  <c r="AD1191" i="15" s="1"/>
  <c r="L674" i="15"/>
  <c r="L926" i="15" s="1"/>
  <c r="T551" i="15"/>
  <c r="T803" i="15" s="1"/>
  <c r="M540" i="15"/>
  <c r="M792" i="15" s="1"/>
  <c r="M729" i="15"/>
  <c r="M981" i="15" s="1"/>
  <c r="N739" i="15"/>
  <c r="N991" i="15" s="1"/>
  <c r="M723" i="15"/>
  <c r="M975" i="15" s="1"/>
  <c r="L723" i="15"/>
  <c r="L975" i="15" s="1"/>
  <c r="AE1141" i="9"/>
  <c r="Z1169" i="9"/>
  <c r="AE1184" i="9"/>
  <c r="Z1189" i="9"/>
  <c r="AE1189" i="9" s="1"/>
  <c r="AE1146" i="9"/>
  <c r="AB1131" i="9"/>
  <c r="AB1142" i="9"/>
  <c r="AB1183" i="9"/>
  <c r="AB1144" i="9"/>
  <c r="AE1144" i="9" s="1"/>
  <c r="AD1183" i="9"/>
  <c r="L666" i="9"/>
  <c r="L918" i="9" s="1"/>
  <c r="T749" i="9"/>
  <c r="T1001" i="9" s="1"/>
  <c r="N625" i="9"/>
  <c r="N877" i="9" s="1"/>
  <c r="T744" i="9"/>
  <c r="T996" i="9" s="1"/>
  <c r="L684" i="9"/>
  <c r="L936" i="9" s="1"/>
  <c r="L707" i="9"/>
  <c r="L959" i="9" s="1"/>
  <c r="L597" i="6"/>
  <c r="L849" i="6" s="1"/>
  <c r="M557" i="6"/>
  <c r="M809" i="6" s="1"/>
  <c r="L564" i="6"/>
  <c r="L816" i="6" s="1"/>
  <c r="L674" i="6"/>
  <c r="L926" i="6" s="1"/>
  <c r="N650" i="6"/>
  <c r="N902" i="6" s="1"/>
  <c r="M650" i="6"/>
  <c r="M902" i="6" s="1"/>
  <c r="T596" i="6"/>
  <c r="T848" i="6" s="1"/>
  <c r="N546" i="6"/>
  <c r="N798" i="6" s="1"/>
  <c r="M608" i="6"/>
  <c r="M860" i="6" s="1"/>
  <c r="AE1120" i="15"/>
  <c r="M684" i="15"/>
  <c r="M936" i="15" s="1"/>
  <c r="O693" i="15"/>
  <c r="O945" i="15" s="1"/>
  <c r="L613" i="15"/>
  <c r="L865" i="15" s="1"/>
  <c r="M739" i="15"/>
  <c r="M991" i="15" s="1"/>
  <c r="T595" i="15"/>
  <c r="T847" i="15" s="1"/>
  <c r="AB1170" i="15"/>
  <c r="AB1164" i="15"/>
  <c r="AB1127" i="15"/>
  <c r="AD1130" i="15"/>
  <c r="AD1146" i="15"/>
  <c r="AD1180" i="15"/>
  <c r="AB1122" i="15"/>
  <c r="AD1122" i="15" s="1"/>
  <c r="AB1158" i="15"/>
  <c r="AB1167" i="15"/>
  <c r="AB1174" i="15"/>
  <c r="AB1132" i="15"/>
  <c r="AD1151" i="15"/>
  <c r="AB1120" i="15"/>
  <c r="AD1120" i="15"/>
  <c r="AD1168" i="15"/>
  <c r="AB1166" i="15"/>
  <c r="AD1166" i="15" s="1"/>
  <c r="Z1188" i="15"/>
  <c r="Z1177" i="15"/>
  <c r="AE1177" i="15" s="1"/>
  <c r="Z1145" i="15"/>
  <c r="AE1145" i="15" s="1"/>
  <c r="Z1137" i="15"/>
  <c r="AD1137" i="15" s="1"/>
  <c r="Z1150" i="15"/>
  <c r="AE1150" i="15" s="1"/>
  <c r="Z1156" i="15"/>
  <c r="AC1134" i="15"/>
  <c r="AC1171" i="15"/>
  <c r="AC1185" i="15"/>
  <c r="AD1185" i="15" s="1"/>
  <c r="AC1152" i="15"/>
  <c r="AE1152" i="15" s="1"/>
  <c r="N684" i="15"/>
  <c r="N936" i="15" s="1"/>
  <c r="N628" i="15"/>
  <c r="N880" i="15" s="1"/>
  <c r="M596" i="15"/>
  <c r="M848" i="15" s="1"/>
  <c r="AC1132" i="9"/>
  <c r="AC1159" i="9"/>
  <c r="AC1158" i="9"/>
  <c r="Z1158" i="9"/>
  <c r="Z1183" i="9"/>
  <c r="Z1170" i="9"/>
  <c r="AE1170" i="9" s="1"/>
  <c r="Z1129" i="9"/>
  <c r="AE1129" i="9" s="1"/>
  <c r="Z1164" i="9"/>
  <c r="AB1173" i="9"/>
  <c r="AD1173" i="9" s="1"/>
  <c r="AC1147" i="9"/>
  <c r="AC1146" i="9"/>
  <c r="Z1139" i="9"/>
  <c r="AD1139" i="9" s="1"/>
  <c r="AB1167" i="9"/>
  <c r="AD1167" i="9" s="1"/>
  <c r="AB1168" i="9"/>
  <c r="AB1158" i="9"/>
  <c r="AB1125" i="9"/>
  <c r="AD1125" i="9" s="1"/>
  <c r="AB1143" i="9"/>
  <c r="AB1135" i="9"/>
  <c r="AB1122" i="9"/>
  <c r="AD1130" i="9"/>
  <c r="AD1184" i="9"/>
  <c r="M666" i="9"/>
  <c r="M918" i="9" s="1"/>
  <c r="L650" i="9"/>
  <c r="L902" i="9" s="1"/>
  <c r="M646" i="9"/>
  <c r="M898" i="9" s="1"/>
  <c r="M598" i="9"/>
  <c r="M850" i="9" s="1"/>
  <c r="M550" i="9"/>
  <c r="M802" i="9" s="1"/>
  <c r="L640" i="9"/>
  <c r="L892" i="9" s="1"/>
  <c r="T608" i="9"/>
  <c r="T860" i="9" s="1"/>
  <c r="M699" i="9"/>
  <c r="M951" i="9" s="1"/>
  <c r="L645" i="6"/>
  <c r="L897" i="6" s="1"/>
  <c r="N622" i="6"/>
  <c r="N874" i="6" s="1"/>
  <c r="L548" i="6"/>
  <c r="L800" i="6" s="1"/>
  <c r="AE1172" i="15"/>
  <c r="AB1143" i="15"/>
  <c r="AB1145" i="15"/>
  <c r="AB1160" i="15"/>
  <c r="AB1189" i="15"/>
  <c r="AD1173" i="15"/>
  <c r="AD1126" i="15"/>
  <c r="AD1183" i="15"/>
  <c r="AD1163" i="15"/>
  <c r="Z1127" i="15"/>
  <c r="Z1190" i="15"/>
  <c r="AD1190" i="15" s="1"/>
  <c r="Z1167" i="15"/>
  <c r="Z1170" i="15"/>
  <c r="AE1170" i="15" s="1"/>
  <c r="Z1159" i="15"/>
  <c r="AE1159" i="15" s="1"/>
  <c r="AC1135" i="15"/>
  <c r="AC1158" i="15"/>
  <c r="M674" i="15"/>
  <c r="M926" i="15" s="1"/>
  <c r="T642" i="15"/>
  <c r="T894" i="15" s="1"/>
  <c r="M598" i="15"/>
  <c r="M850" i="15" s="1"/>
  <c r="N598" i="15"/>
  <c r="N850" i="15" s="1"/>
  <c r="L550" i="15"/>
  <c r="L802" i="15" s="1"/>
  <c r="L546" i="15"/>
  <c r="L798" i="15" s="1"/>
  <c r="N744" i="15"/>
  <c r="N996" i="15" s="1"/>
  <c r="AC1186" i="9"/>
  <c r="Z1126" i="9"/>
  <c r="AE1126" i="9" s="1"/>
  <c r="Z1143" i="9"/>
  <c r="AE1143" i="9" s="1"/>
  <c r="Z1182" i="9"/>
  <c r="AE1182" i="9" s="1"/>
  <c r="Z1175" i="9"/>
  <c r="AE1175" i="9" s="1"/>
  <c r="Z1135" i="9"/>
  <c r="AE1135" i="9" s="1"/>
  <c r="Z1185" i="9"/>
  <c r="AE1185" i="9" s="1"/>
  <c r="AC1149" i="9"/>
  <c r="AD1149" i="9" s="1"/>
  <c r="AC1172" i="9"/>
  <c r="AB1181" i="9"/>
  <c r="AB1176" i="9"/>
  <c r="AB1171" i="9"/>
  <c r="AB1165" i="9"/>
  <c r="AD1165" i="9" s="1"/>
  <c r="AB1138" i="9"/>
  <c r="AD1121" i="9"/>
  <c r="AD1182" i="9"/>
  <c r="AD1150" i="9"/>
  <c r="AD1177" i="9"/>
  <c r="N674" i="9"/>
  <c r="N926" i="9" s="1"/>
  <c r="N598" i="9"/>
  <c r="N850" i="9" s="1"/>
  <c r="N550" i="9"/>
  <c r="N802" i="9" s="1"/>
  <c r="T546" i="9"/>
  <c r="T798" i="9" s="1"/>
  <c r="L697" i="9"/>
  <c r="L949" i="9" s="1"/>
  <c r="S617" i="9"/>
  <c r="S869" i="9" s="1"/>
  <c r="N760" i="9"/>
  <c r="N1012" i="9" s="1"/>
  <c r="M707" i="9"/>
  <c r="M959" i="9" s="1"/>
  <c r="M753" i="6"/>
  <c r="M1005" i="6" s="1"/>
  <c r="L670" i="6"/>
  <c r="L922" i="6" s="1"/>
  <c r="T670" i="6"/>
  <c r="T922" i="6" s="1"/>
  <c r="M564" i="6"/>
  <c r="M816" i="6" s="1"/>
  <c r="N762" i="6"/>
  <c r="N1014" i="6" s="1"/>
  <c r="AE1185" i="15"/>
  <c r="M584" i="15"/>
  <c r="M836" i="15" s="1"/>
  <c r="M551" i="15"/>
  <c r="M803" i="15" s="1"/>
  <c r="T587" i="15"/>
  <c r="T839" i="15" s="1"/>
  <c r="T613" i="15"/>
  <c r="T865" i="15" s="1"/>
  <c r="T755" i="15"/>
  <c r="T1007" i="15" s="1"/>
  <c r="M595" i="15"/>
  <c r="M847" i="15" s="1"/>
  <c r="Z1124" i="9"/>
  <c r="AE1124" i="9" s="1"/>
  <c r="Z1180" i="9"/>
  <c r="AE1180" i="9" s="1"/>
  <c r="Z1161" i="9"/>
  <c r="AE1161" i="9" s="1"/>
  <c r="Z1138" i="9"/>
  <c r="AE1138" i="9" s="1"/>
  <c r="Z1136" i="9"/>
  <c r="AE1136" i="9" s="1"/>
  <c r="Z1133" i="9"/>
  <c r="AE1133" i="9" s="1"/>
  <c r="AB1128" i="9"/>
  <c r="AB1159" i="9"/>
  <c r="AC1130" i="9"/>
  <c r="AE1130" i="9" s="1"/>
  <c r="AC1176" i="9"/>
  <c r="AB1155" i="9"/>
  <c r="AB1188" i="9"/>
  <c r="AB1179" i="9"/>
  <c r="AE1179" i="9" s="1"/>
  <c r="AB1140" i="9"/>
  <c r="AE1140" i="9" s="1"/>
  <c r="AC1157" i="9"/>
  <c r="AB1139" i="9"/>
  <c r="AD1176" i="9"/>
  <c r="AD1147" i="9"/>
  <c r="M650" i="9"/>
  <c r="M902" i="9" s="1"/>
  <c r="M640" i="9"/>
  <c r="M892" i="9" s="1"/>
  <c r="L540" i="9"/>
  <c r="L792" i="9" s="1"/>
  <c r="O659" i="9"/>
  <c r="O911" i="9" s="1"/>
  <c r="AG1148" i="6"/>
  <c r="AF1148" i="6"/>
  <c r="P527" i="6"/>
  <c r="T526" i="6"/>
  <c r="X525" i="6"/>
  <c r="L525" i="6"/>
  <c r="P524" i="6"/>
  <c r="T523" i="6"/>
  <c r="X522" i="6"/>
  <c r="L522" i="6"/>
  <c r="P521" i="6"/>
  <c r="T520" i="6"/>
  <c r="X519" i="6"/>
  <c r="L519" i="6"/>
  <c r="P518" i="6"/>
  <c r="T517" i="6"/>
  <c r="X516" i="6"/>
  <c r="L516" i="6"/>
  <c r="P515" i="6"/>
  <c r="T514" i="6"/>
  <c r="X513" i="6"/>
  <c r="L513" i="6"/>
  <c r="P512" i="6"/>
  <c r="T511" i="6"/>
  <c r="X510" i="6"/>
  <c r="L510" i="6"/>
  <c r="P509" i="6"/>
  <c r="T508" i="6"/>
  <c r="X507" i="6"/>
  <c r="L507" i="6"/>
  <c r="P506" i="6"/>
  <c r="O527" i="6"/>
  <c r="S526" i="6"/>
  <c r="W525" i="6"/>
  <c r="K525" i="6"/>
  <c r="O524" i="6"/>
  <c r="S523" i="6"/>
  <c r="W522" i="6"/>
  <c r="K522" i="6"/>
  <c r="O521" i="6"/>
  <c r="S520" i="6"/>
  <c r="W519" i="6"/>
  <c r="K519" i="6"/>
  <c r="O518" i="6"/>
  <c r="S517" i="6"/>
  <c r="W516" i="6"/>
  <c r="K516" i="6"/>
  <c r="O515" i="6"/>
  <c r="S514" i="6"/>
  <c r="W513" i="6"/>
  <c r="K513" i="6"/>
  <c r="O512" i="6"/>
  <c r="S511" i="6"/>
  <c r="W510" i="6"/>
  <c r="K510" i="6"/>
  <c r="O509" i="6"/>
  <c r="S508" i="6"/>
  <c r="W507" i="6"/>
  <c r="K507" i="6"/>
  <c r="O506" i="6"/>
  <c r="N527" i="6"/>
  <c r="R526" i="6"/>
  <c r="V525" i="6"/>
  <c r="J525" i="6"/>
  <c r="N524" i="6"/>
  <c r="R523" i="6"/>
  <c r="V522" i="6"/>
  <c r="J522" i="6"/>
  <c r="N521" i="6"/>
  <c r="R520" i="6"/>
  <c r="V519" i="6"/>
  <c r="J519" i="6"/>
  <c r="N518" i="6"/>
  <c r="R517" i="6"/>
  <c r="V516" i="6"/>
  <c r="J516" i="6"/>
  <c r="N515" i="6"/>
  <c r="R514" i="6"/>
  <c r="V513" i="6"/>
  <c r="J513" i="6"/>
  <c r="N512" i="6"/>
  <c r="R511" i="6"/>
  <c r="V510" i="6"/>
  <c r="J510" i="6"/>
  <c r="N509" i="6"/>
  <c r="R508" i="6"/>
  <c r="V507" i="6"/>
  <c r="J507" i="6"/>
  <c r="N506" i="6"/>
  <c r="M527" i="6"/>
  <c r="Q526" i="6"/>
  <c r="U525" i="6"/>
  <c r="I525" i="6"/>
  <c r="M524" i="6"/>
  <c r="Q523" i="6"/>
  <c r="U522" i="6"/>
  <c r="I522" i="6"/>
  <c r="M521" i="6"/>
  <c r="Q520" i="6"/>
  <c r="U519" i="6"/>
  <c r="I519" i="6"/>
  <c r="M518" i="6"/>
  <c r="Q517" i="6"/>
  <c r="U516" i="6"/>
  <c r="I516" i="6"/>
  <c r="M515" i="6"/>
  <c r="Q514" i="6"/>
  <c r="U513" i="6"/>
  <c r="I513" i="6"/>
  <c r="M512" i="6"/>
  <c r="Q511" i="6"/>
  <c r="U510" i="6"/>
  <c r="I510" i="6"/>
  <c r="M509" i="6"/>
  <c r="Q508" i="6"/>
  <c r="U507" i="6"/>
  <c r="I507" i="6"/>
  <c r="M506" i="6"/>
  <c r="X527" i="6"/>
  <c r="L527" i="6"/>
  <c r="P526" i="6"/>
  <c r="T525" i="6"/>
  <c r="X524" i="6"/>
  <c r="L524" i="6"/>
  <c r="P523" i="6"/>
  <c r="T522" i="6"/>
  <c r="X521" i="6"/>
  <c r="L521" i="6"/>
  <c r="P520" i="6"/>
  <c r="T519" i="6"/>
  <c r="X518" i="6"/>
  <c r="L518" i="6"/>
  <c r="P517" i="6"/>
  <c r="T516" i="6"/>
  <c r="X515" i="6"/>
  <c r="L515" i="6"/>
  <c r="P514" i="6"/>
  <c r="T513" i="6"/>
  <c r="X512" i="6"/>
  <c r="L512" i="6"/>
  <c r="P511" i="6"/>
  <c r="T510" i="6"/>
  <c r="X509" i="6"/>
  <c r="L509" i="6"/>
  <c r="P508" i="6"/>
  <c r="T507" i="6"/>
  <c r="X506" i="6"/>
  <c r="L506" i="6"/>
  <c r="W527" i="6"/>
  <c r="K527" i="6"/>
  <c r="O526" i="6"/>
  <c r="S525" i="6"/>
  <c r="W524" i="6"/>
  <c r="K524" i="6"/>
  <c r="O523" i="6"/>
  <c r="S522" i="6"/>
  <c r="W521" i="6"/>
  <c r="K521" i="6"/>
  <c r="O520" i="6"/>
  <c r="S519" i="6"/>
  <c r="W518" i="6"/>
  <c r="K518" i="6"/>
  <c r="O517" i="6"/>
  <c r="S516" i="6"/>
  <c r="W515" i="6"/>
  <c r="K515" i="6"/>
  <c r="O514" i="6"/>
  <c r="S513" i="6"/>
  <c r="W512" i="6"/>
  <c r="K512" i="6"/>
  <c r="O511" i="6"/>
  <c r="S510" i="6"/>
  <c r="W509" i="6"/>
  <c r="K509" i="6"/>
  <c r="O508" i="6"/>
  <c r="S507" i="6"/>
  <c r="W506" i="6"/>
  <c r="K506" i="6"/>
  <c r="V527" i="6"/>
  <c r="J527" i="6"/>
  <c r="N526" i="6"/>
  <c r="R525" i="6"/>
  <c r="V524" i="6"/>
  <c r="J524" i="6"/>
  <c r="N523" i="6"/>
  <c r="R522" i="6"/>
  <c r="V521" i="6"/>
  <c r="J521" i="6"/>
  <c r="N520" i="6"/>
  <c r="R519" i="6"/>
  <c r="V518" i="6"/>
  <c r="J518" i="6"/>
  <c r="N517" i="6"/>
  <c r="R516" i="6"/>
  <c r="V515" i="6"/>
  <c r="J515" i="6"/>
  <c r="N514" i="6"/>
  <c r="R513" i="6"/>
  <c r="V512" i="6"/>
  <c r="J512" i="6"/>
  <c r="N511" i="6"/>
  <c r="R510" i="6"/>
  <c r="V509" i="6"/>
  <c r="J509" i="6"/>
  <c r="N508" i="6"/>
  <c r="R507" i="6"/>
  <c r="V506" i="6"/>
  <c r="J506" i="6"/>
  <c r="U527" i="6"/>
  <c r="I527" i="6"/>
  <c r="M526" i="6"/>
  <c r="Q525" i="6"/>
  <c r="U524" i="6"/>
  <c r="I524" i="6"/>
  <c r="M523" i="6"/>
  <c r="Q522" i="6"/>
  <c r="U521" i="6"/>
  <c r="I521" i="6"/>
  <c r="M520" i="6"/>
  <c r="Q519" i="6"/>
  <c r="U518" i="6"/>
  <c r="I518" i="6"/>
  <c r="M517" i="6"/>
  <c r="Q516" i="6"/>
  <c r="U515" i="6"/>
  <c r="I515" i="6"/>
  <c r="M514" i="6"/>
  <c r="Q513" i="6"/>
  <c r="U512" i="6"/>
  <c r="I512" i="6"/>
  <c r="M511" i="6"/>
  <c r="Q510" i="6"/>
  <c r="U509" i="6"/>
  <c r="I509" i="6"/>
  <c r="M508" i="6"/>
  <c r="Q507" i="6"/>
  <c r="U506" i="6"/>
  <c r="I506" i="6"/>
  <c r="T527" i="6"/>
  <c r="X526" i="6"/>
  <c r="L526" i="6"/>
  <c r="P525" i="6"/>
  <c r="T524" i="6"/>
  <c r="X523" i="6"/>
  <c r="L523" i="6"/>
  <c r="P522" i="6"/>
  <c r="T521" i="6"/>
  <c r="X520" i="6"/>
  <c r="L520" i="6"/>
  <c r="P519" i="6"/>
  <c r="T518" i="6"/>
  <c r="X517" i="6"/>
  <c r="L517" i="6"/>
  <c r="P516" i="6"/>
  <c r="T515" i="6"/>
  <c r="X514" i="6"/>
  <c r="L514" i="6"/>
  <c r="P513" i="6"/>
  <c r="T512" i="6"/>
  <c r="X511" i="6"/>
  <c r="L511" i="6"/>
  <c r="P510" i="6"/>
  <c r="T509" i="6"/>
  <c r="X508" i="6"/>
  <c r="L508" i="6"/>
  <c r="P507" i="6"/>
  <c r="T506" i="6"/>
  <c r="S527" i="6"/>
  <c r="W526" i="6"/>
  <c r="K526" i="6"/>
  <c r="O525" i="6"/>
  <c r="S524" i="6"/>
  <c r="W523" i="6"/>
  <c r="K523" i="6"/>
  <c r="O522" i="6"/>
  <c r="S521" i="6"/>
  <c r="W520" i="6"/>
  <c r="K520" i="6"/>
  <c r="O519" i="6"/>
  <c r="S518" i="6"/>
  <c r="W517" i="6"/>
  <c r="K517" i="6"/>
  <c r="O516" i="6"/>
  <c r="S515" i="6"/>
  <c r="W514" i="6"/>
  <c r="K514" i="6"/>
  <c r="O513" i="6"/>
  <c r="S512" i="6"/>
  <c r="W511" i="6"/>
  <c r="K511" i="6"/>
  <c r="O510" i="6"/>
  <c r="S509" i="6"/>
  <c r="W508" i="6"/>
  <c r="K508" i="6"/>
  <c r="O507" i="6"/>
  <c r="S506" i="6"/>
  <c r="R527" i="6"/>
  <c r="V526" i="6"/>
  <c r="J526" i="6"/>
  <c r="N525" i="6"/>
  <c r="R524" i="6"/>
  <c r="V523" i="6"/>
  <c r="J523" i="6"/>
  <c r="N522" i="6"/>
  <c r="R521" i="6"/>
  <c r="V520" i="6"/>
  <c r="J520" i="6"/>
  <c r="N519" i="6"/>
  <c r="R518" i="6"/>
  <c r="V517" i="6"/>
  <c r="J517" i="6"/>
  <c r="N516" i="6"/>
  <c r="R515" i="6"/>
  <c r="V514" i="6"/>
  <c r="J514" i="6"/>
  <c r="N513" i="6"/>
  <c r="R512" i="6"/>
  <c r="V511" i="6"/>
  <c r="J511" i="6"/>
  <c r="N510" i="6"/>
  <c r="R509" i="6"/>
  <c r="V508" i="6"/>
  <c r="J508" i="6"/>
  <c r="N507" i="6"/>
  <c r="R506" i="6"/>
  <c r="Q527" i="6"/>
  <c r="U526" i="6"/>
  <c r="I526" i="6"/>
  <c r="M525" i="6"/>
  <c r="Q524" i="6"/>
  <c r="U523" i="6"/>
  <c r="I523" i="6"/>
  <c r="M522" i="6"/>
  <c r="Q521" i="6"/>
  <c r="U520" i="6"/>
  <c r="I520" i="6"/>
  <c r="M519" i="6"/>
  <c r="Q518" i="6"/>
  <c r="U517" i="6"/>
  <c r="I517" i="6"/>
  <c r="M516" i="6"/>
  <c r="Q515" i="6"/>
  <c r="U514" i="6"/>
  <c r="I514" i="6"/>
  <c r="M513" i="6"/>
  <c r="Q512" i="6"/>
  <c r="U511" i="6"/>
  <c r="I511" i="6"/>
  <c r="M510" i="6"/>
  <c r="Q509" i="6"/>
  <c r="U508" i="6"/>
  <c r="I508" i="6"/>
  <c r="M507" i="6"/>
  <c r="Q506" i="6"/>
  <c r="S555" i="6"/>
  <c r="S807" i="6" s="1"/>
  <c r="N753" i="6"/>
  <c r="N1005" i="6" s="1"/>
  <c r="M729" i="6"/>
  <c r="M981" i="6" s="1"/>
  <c r="M697" i="6"/>
  <c r="M949" i="6" s="1"/>
  <c r="M670" i="6"/>
  <c r="M922" i="6" s="1"/>
  <c r="N646" i="6"/>
  <c r="N898" i="6" s="1"/>
  <c r="L598" i="6"/>
  <c r="L850" i="6" s="1"/>
  <c r="N564" i="6"/>
  <c r="N816" i="6" s="1"/>
  <c r="T760" i="6"/>
  <c r="T1012" i="6" s="1"/>
  <c r="M548" i="6"/>
  <c r="M800" i="6" s="1"/>
  <c r="M666" i="6"/>
  <c r="M918" i="6" s="1"/>
  <c r="AE1122" i="15"/>
  <c r="AD1142" i="15"/>
  <c r="AE1178" i="15"/>
  <c r="AE1141" i="15"/>
  <c r="M546" i="15"/>
  <c r="M798" i="15" s="1"/>
  <c r="L535" i="15"/>
  <c r="L787" i="15" s="1"/>
  <c r="M764" i="15"/>
  <c r="M1016" i="15" s="1"/>
  <c r="AC1120" i="9"/>
  <c r="AC1145" i="9"/>
  <c r="AE1125" i="9"/>
  <c r="AE1187" i="9"/>
  <c r="AE1150" i="9"/>
  <c r="AE1147" i="9"/>
  <c r="Z1145" i="9"/>
  <c r="AE1122" i="9"/>
  <c r="AC1169" i="9"/>
  <c r="AB1164" i="9"/>
  <c r="AD1164" i="9" s="1"/>
  <c r="AB1190" i="9"/>
  <c r="AB1152" i="9"/>
  <c r="AD1152" i="9" s="1"/>
  <c r="AB1134" i="9"/>
  <c r="AD1122" i="9"/>
  <c r="AD1188" i="9"/>
  <c r="AD1146" i="9"/>
  <c r="AD1181" i="9"/>
  <c r="AD1148" i="9"/>
  <c r="L546" i="9"/>
  <c r="L798" i="9" s="1"/>
  <c r="L729" i="9"/>
  <c r="L981" i="9" s="1"/>
  <c r="N640" i="9"/>
  <c r="N892" i="9" s="1"/>
  <c r="L584" i="9"/>
  <c r="L836" i="9" s="1"/>
  <c r="T544" i="9"/>
  <c r="T796" i="9" s="1"/>
  <c r="N739" i="9"/>
  <c r="N991" i="9" s="1"/>
  <c r="T739" i="9"/>
  <c r="T991" i="9" s="1"/>
  <c r="L557" i="9"/>
  <c r="L809" i="9" s="1"/>
  <c r="T627" i="6"/>
  <c r="T879" i="6" s="1"/>
  <c r="T587" i="6"/>
  <c r="T839" i="6" s="1"/>
  <c r="T539" i="6"/>
  <c r="T791" i="6" s="1"/>
  <c r="M598" i="6"/>
  <c r="M850" i="6" s="1"/>
  <c r="N550" i="6"/>
  <c r="N802" i="6" s="1"/>
  <c r="N548" i="6"/>
  <c r="N800" i="6" s="1"/>
  <c r="AE1176" i="15"/>
  <c r="AB1157" i="15"/>
  <c r="AB1121" i="15"/>
  <c r="AE1121" i="15" s="1"/>
  <c r="Z1157" i="15"/>
  <c r="AE1157" i="15" s="1"/>
  <c r="AC1122" i="15"/>
  <c r="T684" i="15"/>
  <c r="T936" i="15" s="1"/>
  <c r="L640" i="15"/>
  <c r="L892" i="15" s="1"/>
  <c r="M613" i="15"/>
  <c r="M865" i="15" s="1"/>
  <c r="AE1127" i="9"/>
  <c r="Z1171" i="9"/>
  <c r="AE1171" i="9" s="1"/>
  <c r="Z1156" i="9"/>
  <c r="AE1156" i="9" s="1"/>
  <c r="AE1148" i="9"/>
  <c r="Z1162" i="9"/>
  <c r="AE1162" i="9" s="1"/>
  <c r="Z1154" i="9"/>
  <c r="AE1154" i="9" s="1"/>
  <c r="AB1160" i="9"/>
  <c r="AD1160" i="9" s="1"/>
  <c r="AB1123" i="9"/>
  <c r="AE1123" i="9" s="1"/>
  <c r="Z1131" i="9"/>
  <c r="AB1156" i="9"/>
  <c r="AD1174" i="9"/>
  <c r="AD1157" i="9"/>
  <c r="AD1189" i="9"/>
  <c r="N744" i="9"/>
  <c r="N996" i="9" s="1"/>
  <c r="M540" i="9"/>
  <c r="M792" i="9" s="1"/>
  <c r="L723" i="9"/>
  <c r="L975" i="9" s="1"/>
  <c r="M627" i="6"/>
  <c r="M879" i="6" s="1"/>
  <c r="N619" i="6"/>
  <c r="N871" i="6" s="1"/>
  <c r="M595" i="6"/>
  <c r="M847" i="6" s="1"/>
  <c r="T640" i="6"/>
  <c r="T892" i="6" s="1"/>
  <c r="AD1121" i="15"/>
  <c r="AE1182" i="15"/>
  <c r="AD1132" i="15"/>
  <c r="AD1119" i="15"/>
  <c r="Z1186" i="15"/>
  <c r="AB1190" i="15"/>
  <c r="Z1154" i="15"/>
  <c r="AE1154" i="15" s="1"/>
  <c r="AB1134" i="15"/>
  <c r="AB1176" i="15"/>
  <c r="AB1137" i="15"/>
  <c r="AE1128" i="15"/>
  <c r="Z1140" i="15"/>
  <c r="AE1140" i="15" s="1"/>
  <c r="AC1167" i="15"/>
  <c r="AD1167" i="15" s="1"/>
  <c r="L540" i="15"/>
  <c r="L792" i="15" s="1"/>
  <c r="T549" i="15"/>
  <c r="T801" i="15" s="1"/>
  <c r="M755" i="15"/>
  <c r="M1007" i="15" s="1"/>
  <c r="U527" i="15"/>
  <c r="I527" i="15"/>
  <c r="M526" i="15"/>
  <c r="Q525" i="15"/>
  <c r="U524" i="15"/>
  <c r="I524" i="15"/>
  <c r="T527" i="15"/>
  <c r="X526" i="15"/>
  <c r="S527" i="15"/>
  <c r="W526" i="15"/>
  <c r="K526" i="15"/>
  <c r="O525" i="15"/>
  <c r="O527" i="15"/>
  <c r="S526" i="15"/>
  <c r="W525" i="15"/>
  <c r="K525" i="15"/>
  <c r="O524" i="15"/>
  <c r="S523" i="15"/>
  <c r="L527" i="15"/>
  <c r="J526" i="15"/>
  <c r="J525" i="15"/>
  <c r="L524" i="15"/>
  <c r="N523" i="15"/>
  <c r="R522" i="15"/>
  <c r="V521" i="15"/>
  <c r="J521" i="15"/>
  <c r="N520" i="15"/>
  <c r="R519" i="15"/>
  <c r="V518" i="15"/>
  <c r="J518" i="15"/>
  <c r="N517" i="15"/>
  <c r="R516" i="15"/>
  <c r="V515" i="15"/>
  <c r="J515" i="15"/>
  <c r="N514" i="15"/>
  <c r="R513" i="15"/>
  <c r="V512" i="15"/>
  <c r="J512" i="15"/>
  <c r="N511" i="15"/>
  <c r="R510" i="15"/>
  <c r="V509" i="15"/>
  <c r="J509" i="15"/>
  <c r="N508" i="15"/>
  <c r="R507" i="15"/>
  <c r="V506" i="15"/>
  <c r="J506" i="15"/>
  <c r="K527" i="15"/>
  <c r="I526" i="15"/>
  <c r="I525" i="15"/>
  <c r="K524" i="15"/>
  <c r="M523" i="15"/>
  <c r="Q522" i="15"/>
  <c r="U521" i="15"/>
  <c r="I521" i="15"/>
  <c r="M520" i="15"/>
  <c r="Q519" i="15"/>
  <c r="U518" i="15"/>
  <c r="I518" i="15"/>
  <c r="M517" i="15"/>
  <c r="Q516" i="15"/>
  <c r="U515" i="15"/>
  <c r="I515" i="15"/>
  <c r="M514" i="15"/>
  <c r="Q513" i="15"/>
  <c r="U512" i="15"/>
  <c r="I512" i="15"/>
  <c r="M511" i="15"/>
  <c r="Q510" i="15"/>
  <c r="U509" i="15"/>
  <c r="I509" i="15"/>
  <c r="M508" i="15"/>
  <c r="Q507" i="15"/>
  <c r="U506" i="15"/>
  <c r="I506" i="15"/>
  <c r="J527" i="15"/>
  <c r="X525" i="15"/>
  <c r="X524" i="15"/>
  <c r="J524" i="15"/>
  <c r="L523" i="15"/>
  <c r="P522" i="15"/>
  <c r="T521" i="15"/>
  <c r="X520" i="15"/>
  <c r="L520" i="15"/>
  <c r="P519" i="15"/>
  <c r="T518" i="15"/>
  <c r="X517" i="15"/>
  <c r="L517" i="15"/>
  <c r="P516" i="15"/>
  <c r="T515" i="15"/>
  <c r="X514" i="15"/>
  <c r="L514" i="15"/>
  <c r="P513" i="15"/>
  <c r="T512" i="15"/>
  <c r="X511" i="15"/>
  <c r="L511" i="15"/>
  <c r="P510" i="15"/>
  <c r="T509" i="15"/>
  <c r="X508" i="15"/>
  <c r="L508" i="15"/>
  <c r="P507" i="15"/>
  <c r="T506" i="15"/>
  <c r="X527" i="15"/>
  <c r="U526" i="15"/>
  <c r="U525" i="15"/>
  <c r="V524" i="15"/>
  <c r="W523" i="15"/>
  <c r="J523" i="15"/>
  <c r="N522" i="15"/>
  <c r="R521" i="15"/>
  <c r="V520" i="15"/>
  <c r="J520" i="15"/>
  <c r="N519" i="15"/>
  <c r="R518" i="15"/>
  <c r="V517" i="15"/>
  <c r="J517" i="15"/>
  <c r="N516" i="15"/>
  <c r="R515" i="15"/>
  <c r="V514" i="15"/>
  <c r="J514" i="15"/>
  <c r="N513" i="15"/>
  <c r="R512" i="15"/>
  <c r="V511" i="15"/>
  <c r="J511" i="15"/>
  <c r="N510" i="15"/>
  <c r="R509" i="15"/>
  <c r="V508" i="15"/>
  <c r="J508" i="15"/>
  <c r="N507" i="15"/>
  <c r="R506" i="15"/>
  <c r="W527" i="15"/>
  <c r="T526" i="15"/>
  <c r="T525" i="15"/>
  <c r="T524" i="15"/>
  <c r="V523" i="15"/>
  <c r="I523" i="15"/>
  <c r="M522" i="15"/>
  <c r="Q521" i="15"/>
  <c r="U520" i="15"/>
  <c r="I520" i="15"/>
  <c r="M519" i="15"/>
  <c r="Q518" i="15"/>
  <c r="U517" i="15"/>
  <c r="I517" i="15"/>
  <c r="M516" i="15"/>
  <c r="Q515" i="15"/>
  <c r="U514" i="15"/>
  <c r="I514" i="15"/>
  <c r="M513" i="15"/>
  <c r="Q512" i="15"/>
  <c r="U511" i="15"/>
  <c r="I511" i="15"/>
  <c r="M510" i="15"/>
  <c r="Q509" i="15"/>
  <c r="U508" i="15"/>
  <c r="I508" i="15"/>
  <c r="M507" i="15"/>
  <c r="Q506" i="15"/>
  <c r="V527" i="15"/>
  <c r="R526" i="15"/>
  <c r="S525" i="15"/>
  <c r="S524" i="15"/>
  <c r="U523" i="15"/>
  <c r="X522" i="15"/>
  <c r="L522" i="15"/>
  <c r="P521" i="15"/>
  <c r="T520" i="15"/>
  <c r="X519" i="15"/>
  <c r="L519" i="15"/>
  <c r="P518" i="15"/>
  <c r="T517" i="15"/>
  <c r="X516" i="15"/>
  <c r="L516" i="15"/>
  <c r="P515" i="15"/>
  <c r="T514" i="15"/>
  <c r="X513" i="15"/>
  <c r="L513" i="15"/>
  <c r="P512" i="15"/>
  <c r="T511" i="15"/>
  <c r="X510" i="15"/>
  <c r="L510" i="15"/>
  <c r="P509" i="15"/>
  <c r="T508" i="15"/>
  <c r="X507" i="15"/>
  <c r="L507" i="15"/>
  <c r="P506" i="15"/>
  <c r="R527" i="15"/>
  <c r="Q526" i="15"/>
  <c r="R525" i="15"/>
  <c r="R524" i="15"/>
  <c r="T523" i="15"/>
  <c r="W522" i="15"/>
  <c r="K522" i="15"/>
  <c r="O521" i="15"/>
  <c r="S520" i="15"/>
  <c r="W519" i="15"/>
  <c r="K519" i="15"/>
  <c r="O518" i="15"/>
  <c r="S517" i="15"/>
  <c r="W516" i="15"/>
  <c r="K516" i="15"/>
  <c r="O515" i="15"/>
  <c r="S514" i="15"/>
  <c r="W513" i="15"/>
  <c r="K513" i="15"/>
  <c r="O512" i="15"/>
  <c r="S511" i="15"/>
  <c r="W510" i="15"/>
  <c r="K510" i="15"/>
  <c r="O509" i="15"/>
  <c r="S508" i="15"/>
  <c r="W507" i="15"/>
  <c r="K507" i="15"/>
  <c r="O506" i="15"/>
  <c r="Q527" i="15"/>
  <c r="P526" i="15"/>
  <c r="P525" i="15"/>
  <c r="Q524" i="15"/>
  <c r="R523" i="15"/>
  <c r="V522" i="15"/>
  <c r="J522" i="15"/>
  <c r="N521" i="15"/>
  <c r="R520" i="15"/>
  <c r="V519" i="15"/>
  <c r="J519" i="15"/>
  <c r="N518" i="15"/>
  <c r="R517" i="15"/>
  <c r="V516" i="15"/>
  <c r="J516" i="15"/>
  <c r="N515" i="15"/>
  <c r="R514" i="15"/>
  <c r="V513" i="15"/>
  <c r="J513" i="15"/>
  <c r="N512" i="15"/>
  <c r="R511" i="15"/>
  <c r="V510" i="15"/>
  <c r="J510" i="15"/>
  <c r="N509" i="15"/>
  <c r="R508" i="15"/>
  <c r="V507" i="15"/>
  <c r="J507" i="15"/>
  <c r="N506" i="15"/>
  <c r="P527" i="15"/>
  <c r="O526" i="15"/>
  <c r="N525" i="15"/>
  <c r="P524" i="15"/>
  <c r="Q523" i="15"/>
  <c r="U522" i="15"/>
  <c r="I522" i="15"/>
  <c r="M521" i="15"/>
  <c r="Q520" i="15"/>
  <c r="U519" i="15"/>
  <c r="I519" i="15"/>
  <c r="M518" i="15"/>
  <c r="Q517" i="15"/>
  <c r="U516" i="15"/>
  <c r="I516" i="15"/>
  <c r="M515" i="15"/>
  <c r="Q514" i="15"/>
  <c r="U513" i="15"/>
  <c r="I513" i="15"/>
  <c r="M512" i="15"/>
  <c r="Q511" i="15"/>
  <c r="U510" i="15"/>
  <c r="I510" i="15"/>
  <c r="M509" i="15"/>
  <c r="Q508" i="15"/>
  <c r="U507" i="15"/>
  <c r="I507" i="15"/>
  <c r="M506" i="15"/>
  <c r="N527" i="15"/>
  <c r="N526" i="15"/>
  <c r="M525" i="15"/>
  <c r="N524" i="15"/>
  <c r="P523" i="15"/>
  <c r="T522" i="15"/>
  <c r="X521" i="15"/>
  <c r="L521" i="15"/>
  <c r="P520" i="15"/>
  <c r="T519" i="15"/>
  <c r="X518" i="15"/>
  <c r="L518" i="15"/>
  <c r="P517" i="15"/>
  <c r="T516" i="15"/>
  <c r="X515" i="15"/>
  <c r="L515" i="15"/>
  <c r="P514" i="15"/>
  <c r="T513" i="15"/>
  <c r="X512" i="15"/>
  <c r="L512" i="15"/>
  <c r="P511" i="15"/>
  <c r="T510" i="15"/>
  <c r="X509" i="15"/>
  <c r="L509" i="15"/>
  <c r="P508" i="15"/>
  <c r="T507" i="15"/>
  <c r="X506" i="15"/>
  <c r="L506" i="15"/>
  <c r="K523" i="15"/>
  <c r="S518" i="15"/>
  <c r="K514" i="15"/>
  <c r="S509" i="15"/>
  <c r="S522" i="15"/>
  <c r="K518" i="15"/>
  <c r="S513" i="15"/>
  <c r="K509" i="15"/>
  <c r="O522" i="15"/>
  <c r="W517" i="15"/>
  <c r="O513" i="15"/>
  <c r="W508" i="15"/>
  <c r="M527" i="15"/>
  <c r="W521" i="15"/>
  <c r="O517" i="15"/>
  <c r="W512" i="15"/>
  <c r="O508" i="15"/>
  <c r="V526" i="15"/>
  <c r="S521" i="15"/>
  <c r="K517" i="15"/>
  <c r="S512" i="15"/>
  <c r="K508" i="15"/>
  <c r="L526" i="15"/>
  <c r="K521" i="15"/>
  <c r="S516" i="15"/>
  <c r="K512" i="15"/>
  <c r="S507" i="15"/>
  <c r="V525" i="15"/>
  <c r="W520" i="15"/>
  <c r="O516" i="15"/>
  <c r="W511" i="15"/>
  <c r="O507" i="15"/>
  <c r="L525" i="15"/>
  <c r="O520" i="15"/>
  <c r="W515" i="15"/>
  <c r="O511" i="15"/>
  <c r="W506" i="15"/>
  <c r="W524" i="15"/>
  <c r="K520" i="15"/>
  <c r="S515" i="15"/>
  <c r="K511" i="15"/>
  <c r="S506" i="15"/>
  <c r="M524" i="15"/>
  <c r="S519" i="15"/>
  <c r="K515" i="15"/>
  <c r="S510" i="15"/>
  <c r="K506" i="15"/>
  <c r="X523" i="15"/>
  <c r="O519" i="15"/>
  <c r="O514" i="15"/>
  <c r="O510" i="15"/>
  <c r="W509" i="15"/>
  <c r="O523" i="15"/>
  <c r="W518" i="15"/>
  <c r="W514" i="15"/>
  <c r="AE1119" i="9"/>
  <c r="AE1157" i="9"/>
  <c r="AE1176" i="9"/>
  <c r="AE1165" i="9"/>
  <c r="AE1160" i="9"/>
  <c r="AE1174" i="9"/>
  <c r="AB1166" i="9"/>
  <c r="AE1166" i="9" s="1"/>
  <c r="AB1169" i="9"/>
  <c r="AD1169" i="9" s="1"/>
  <c r="AD1178" i="9"/>
  <c r="AD1158" i="9"/>
  <c r="AD1141" i="9"/>
  <c r="M542" i="9"/>
  <c r="M794" i="9" s="1"/>
  <c r="M729" i="9"/>
  <c r="M981" i="9" s="1"/>
  <c r="L613" i="9"/>
  <c r="L865" i="9" s="1"/>
  <c r="N608" i="9"/>
  <c r="N860" i="9" s="1"/>
  <c r="M584" i="9"/>
  <c r="M836" i="9" s="1"/>
  <c r="M557" i="9"/>
  <c r="M809" i="9" s="1"/>
  <c r="N625" i="6"/>
  <c r="N877" i="6" s="1"/>
  <c r="L596" i="6"/>
  <c r="L848" i="6" s="1"/>
  <c r="N614" i="6"/>
  <c r="N866" i="6" s="1"/>
  <c r="AC1147" i="15"/>
  <c r="AE1147" i="15" s="1"/>
  <c r="AB1186" i="15"/>
  <c r="Z1175" i="15"/>
  <c r="AE1175" i="15" s="1"/>
  <c r="AB1188" i="15"/>
  <c r="AD1188" i="15" s="1"/>
  <c r="AD1123" i="15"/>
  <c r="Z1181" i="15"/>
  <c r="AD1141" i="15"/>
  <c r="AD1150" i="15"/>
  <c r="Z1132" i="15"/>
  <c r="AE1132" i="15" s="1"/>
  <c r="Z1160" i="15"/>
  <c r="AE1160" i="15" s="1"/>
  <c r="Z1164" i="15"/>
  <c r="AE1164" i="15" s="1"/>
  <c r="AC1174" i="15"/>
  <c r="N674" i="15"/>
  <c r="N926" i="15" s="1"/>
  <c r="AB1144" i="15"/>
  <c r="AB1155" i="15"/>
  <c r="AD1155" i="15" s="1"/>
  <c r="AB1179" i="15"/>
  <c r="AE1179" i="15" s="1"/>
  <c r="AB1181" i="15"/>
  <c r="AD1182" i="15"/>
  <c r="AD1136" i="15"/>
  <c r="AD1176" i="15"/>
  <c r="AD1158" i="15"/>
  <c r="AD1184" i="15"/>
  <c r="AD1153" i="15"/>
  <c r="Z1124" i="15"/>
  <c r="Z1133" i="15"/>
  <c r="AE1133" i="15" s="1"/>
  <c r="Z1161" i="15"/>
  <c r="AE1161" i="15" s="1"/>
  <c r="Z1143" i="15"/>
  <c r="AE1143" i="15" s="1"/>
  <c r="Z1174" i="15"/>
  <c r="AE1174" i="15" s="1"/>
  <c r="AC1144" i="15"/>
  <c r="AC1132" i="15"/>
  <c r="AC1146" i="15"/>
  <c r="AC1156" i="15"/>
  <c r="AC1149" i="15"/>
  <c r="AD1149" i="15" s="1"/>
  <c r="AC1190" i="15"/>
  <c r="AC1188" i="15"/>
  <c r="T617" i="15"/>
  <c r="T869" i="15" s="1"/>
  <c r="L755" i="15"/>
  <c r="L1007" i="15" s="1"/>
  <c r="AC1131" i="9"/>
  <c r="AD1131" i="9" s="1"/>
  <c r="Z1172" i="9"/>
  <c r="Z1159" i="9"/>
  <c r="AE1159" i="9" s="1"/>
  <c r="Z1128" i="9"/>
  <c r="AE1128" i="9" s="1"/>
  <c r="Z1168" i="9"/>
  <c r="AE1168" i="9" s="1"/>
  <c r="Z1186" i="9"/>
  <c r="AE1186" i="9" s="1"/>
  <c r="AB1132" i="9"/>
  <c r="AD1132" i="9" s="1"/>
  <c r="AB1137" i="9"/>
  <c r="AD1137" i="9" s="1"/>
  <c r="AB1153" i="9"/>
  <c r="AD1153" i="9" s="1"/>
  <c r="AB1178" i="9"/>
  <c r="AB1120" i="9"/>
  <c r="AE1120" i="9" s="1"/>
  <c r="AD1123" i="9"/>
  <c r="AD1133" i="9"/>
  <c r="AD1179" i="9"/>
  <c r="AD1172" i="9"/>
  <c r="N614" i="9"/>
  <c r="N866" i="9" s="1"/>
  <c r="N753" i="9"/>
  <c r="N1005" i="9" s="1"/>
  <c r="L627" i="9"/>
  <c r="L879" i="9" s="1"/>
  <c r="T645" i="6"/>
  <c r="T897" i="6" s="1"/>
  <c r="T544" i="6"/>
  <c r="T796" i="6" s="1"/>
  <c r="AD1185" i="9" l="1"/>
  <c r="AE1186" i="15"/>
  <c r="AD1155" i="9"/>
  <c r="AD1133" i="15"/>
  <c r="AD1138" i="9"/>
  <c r="AE1191" i="15"/>
  <c r="AE1149" i="9"/>
  <c r="AE1166" i="15"/>
  <c r="AD1175" i="15"/>
  <c r="AE1181" i="15"/>
  <c r="AD1136" i="9"/>
  <c r="AD1164" i="15"/>
  <c r="AE1190" i="9"/>
  <c r="AE1189" i="15"/>
  <c r="AD1160" i="15"/>
  <c r="AD1189" i="15"/>
  <c r="AE1131" i="15"/>
  <c r="AD1154" i="15"/>
  <c r="AD1171" i="9"/>
  <c r="AE1164" i="9"/>
  <c r="AD1179" i="15"/>
  <c r="AD1170" i="9"/>
  <c r="AE1153" i="9"/>
  <c r="AD1129" i="15"/>
  <c r="AD1143" i="15"/>
  <c r="AD1145" i="15"/>
  <c r="AD1175" i="9"/>
  <c r="AD1177" i="15"/>
  <c r="AD1140" i="9"/>
  <c r="AE1137" i="9"/>
  <c r="AD1140" i="15"/>
  <c r="AE1134" i="15"/>
  <c r="AD1134" i="15"/>
  <c r="AD1174" i="15"/>
  <c r="AE1145" i="9"/>
  <c r="AD1161" i="9"/>
  <c r="AD1128" i="9"/>
  <c r="AE1169" i="9"/>
  <c r="AD1168" i="9"/>
  <c r="AE1171" i="15"/>
  <c r="AD1171" i="15"/>
  <c r="AD1190" i="9"/>
  <c r="AE1188" i="9"/>
  <c r="AE1124" i="15"/>
  <c r="AD1124" i="15"/>
  <c r="AD1157" i="15"/>
  <c r="AE1183" i="9"/>
  <c r="AE1156" i="15"/>
  <c r="AD1126" i="9"/>
  <c r="AE1132" i="9"/>
  <c r="AD1156" i="9"/>
  <c r="AE1173" i="9"/>
  <c r="AD1169" i="15"/>
  <c r="AD1165" i="15"/>
  <c r="AE1135" i="15"/>
  <c r="AD1144" i="9"/>
  <c r="AE1178" i="9"/>
  <c r="AE1184" i="15"/>
  <c r="AE1172" i="9"/>
  <c r="AD1166" i="9"/>
  <c r="AE1131" i="9"/>
  <c r="AE1158" i="9"/>
  <c r="AD1145" i="9"/>
  <c r="AD1186" i="9"/>
  <c r="AE1134" i="9"/>
  <c r="AD1129" i="9"/>
  <c r="AD1181" i="15"/>
  <c r="AE1149" i="15"/>
  <c r="AD1170" i="15"/>
  <c r="AD1180" i="9"/>
  <c r="AE1137" i="15"/>
  <c r="AE1138" i="15"/>
  <c r="AD1138" i="15"/>
  <c r="AE1181" i="9"/>
  <c r="AE1152" i="9"/>
  <c r="AD1156" i="15"/>
  <c r="AE1183" i="15"/>
  <c r="AD1147" i="15"/>
  <c r="AE1167" i="15"/>
  <c r="AD1154" i="9"/>
  <c r="AE1187" i="15"/>
  <c r="AD1187" i="15"/>
  <c r="AE1142" i="9"/>
  <c r="AD1159" i="9"/>
  <c r="AD1144" i="15"/>
  <c r="AD1120" i="9"/>
  <c r="AE1190" i="15"/>
  <c r="AE1155" i="15"/>
  <c r="AE1167" i="9"/>
  <c r="AD1186" i="15"/>
  <c r="AE1153" i="15"/>
  <c r="AD1162" i="9"/>
  <c r="AE1127" i="15"/>
  <c r="AD1127" i="15"/>
  <c r="AD1135" i="9"/>
  <c r="AE1139" i="9"/>
  <c r="AE1188" i="15"/>
  <c r="AE1158" i="15"/>
  <c r="AD1163" i="9"/>
  <c r="AE1191" i="9"/>
  <c r="AD1161" i="15"/>
</calcChain>
</file>

<file path=xl/sharedStrings.xml><?xml version="1.0" encoding="utf-8"?>
<sst xmlns="http://schemas.openxmlformats.org/spreadsheetml/2006/main" count="27620" uniqueCount="1145">
  <si>
    <t>Datos paises</t>
  </si>
  <si>
    <t>Police Personnel</t>
  </si>
  <si>
    <t>4. ProfessionalJudges</t>
  </si>
  <si>
    <t xml:space="preserve">10.Prison Personnel </t>
  </si>
  <si>
    <t>7.Prosecution Personnel</t>
  </si>
  <si>
    <t>Persons convicted</t>
  </si>
  <si>
    <t>Persons brought before the Criminal Court</t>
  </si>
  <si>
    <t>Persons brought into Formal Contact</t>
  </si>
  <si>
    <t>Homicide</t>
  </si>
  <si>
    <t>Prison report</t>
  </si>
  <si>
    <t>Unsentenced Prisoners</t>
  </si>
  <si>
    <t>id</t>
  </si>
  <si>
    <t>Country</t>
  </si>
  <si>
    <t>Region</t>
  </si>
  <si>
    <t>SubRegion</t>
  </si>
  <si>
    <t>Ultima actualización</t>
  </si>
  <si>
    <t>Count</t>
  </si>
  <si>
    <t>Rate</t>
  </si>
  <si>
    <t>value</t>
  </si>
  <si>
    <t>Value</t>
  </si>
  <si>
    <t>AustraliaOceania</t>
  </si>
  <si>
    <t>Australia</t>
  </si>
  <si>
    <t>Oceania</t>
  </si>
  <si>
    <t>Australia and New Zealand</t>
  </si>
  <si>
    <t>New ZealandOceania</t>
  </si>
  <si>
    <t>New Zealand</t>
  </si>
  <si>
    <t>AnguillaAmericas</t>
  </si>
  <si>
    <t>Anguilla</t>
  </si>
  <si>
    <t>Americas</t>
  </si>
  <si>
    <t>Caribbean</t>
  </si>
  <si>
    <t>Antigua and BarbudaAmericas</t>
  </si>
  <si>
    <t>Antigua and Barbuda</t>
  </si>
  <si>
    <t>ArubaAmericas</t>
  </si>
  <si>
    <t>Aruba</t>
  </si>
  <si>
    <t>BahamasAmericas</t>
  </si>
  <si>
    <t>Bahamas</t>
  </si>
  <si>
    <t>BarbadosAmericas</t>
  </si>
  <si>
    <t>Barbados</t>
  </si>
  <si>
    <t>Bonaire, Sint Eustatius and SabaAmericas</t>
  </si>
  <si>
    <t>Bonaire, Sint Eustatius and Saba</t>
  </si>
  <si>
    <t/>
  </si>
  <si>
    <t>British Virgin IslandsAmericas</t>
  </si>
  <si>
    <t>British Virgin Islands</t>
  </si>
  <si>
    <t>Cayman IslandsAmericas</t>
  </si>
  <si>
    <t>Cayman Islands</t>
  </si>
  <si>
    <t>CubaAmericas</t>
  </si>
  <si>
    <t>Cuba</t>
  </si>
  <si>
    <t>CuracaoAmericas</t>
  </si>
  <si>
    <t>Curacao</t>
  </si>
  <si>
    <t>DominicaAmericas</t>
  </si>
  <si>
    <t>Dominica</t>
  </si>
  <si>
    <t>Dominican RepublicAmericas</t>
  </si>
  <si>
    <t>Dominican Republic</t>
  </si>
  <si>
    <t>GrenadaAmericas</t>
  </si>
  <si>
    <t>Grenada</t>
  </si>
  <si>
    <t>GuadeloupeAmericas</t>
  </si>
  <si>
    <t>Guadeloupe</t>
  </si>
  <si>
    <t>HaitiAmericas</t>
  </si>
  <si>
    <t>Haiti</t>
  </si>
  <si>
    <t>JamaicaAmericas</t>
  </si>
  <si>
    <t>Jamaica</t>
  </si>
  <si>
    <t>MartiniqueAmericas</t>
  </si>
  <si>
    <t>Martinique</t>
  </si>
  <si>
    <t>MontserratAmericas</t>
  </si>
  <si>
    <t>Montserrat</t>
  </si>
  <si>
    <t>Puerto RicoAmericas</t>
  </si>
  <si>
    <t>Puerto Rico</t>
  </si>
  <si>
    <t>Saint Kitts and NevisAmericas</t>
  </si>
  <si>
    <t>Saint Kitts and Nevis</t>
  </si>
  <si>
    <t>Saint LuciaAmericas</t>
  </si>
  <si>
    <t>Saint Lucia</t>
  </si>
  <si>
    <t>Saint Martin (French Part)Americas</t>
  </si>
  <si>
    <t>Saint Martin (French Part)</t>
  </si>
  <si>
    <t>Saint Vincent and the GrenadinesAmericas</t>
  </si>
  <si>
    <t>Saint Vincent and the Grenadines</t>
  </si>
  <si>
    <t>Sint Maarten (Dutch part)Americas</t>
  </si>
  <si>
    <t>Sint Maarten (Dutch part)</t>
  </si>
  <si>
    <t>St. Kitts and NevisAmericas</t>
  </si>
  <si>
    <t>St. Kitts and Nevis</t>
  </si>
  <si>
    <t>St. Vincent and the GrenadinesAmericas</t>
  </si>
  <si>
    <t>St. Vincent and the Grenadines</t>
  </si>
  <si>
    <t>Trinidad and TobagoAmericas</t>
  </si>
  <si>
    <t>Trinidad and Tobago</t>
  </si>
  <si>
    <t>Turks and Caicos IslandsAmericas</t>
  </si>
  <si>
    <t>Turks and Caicos Islands</t>
  </si>
  <si>
    <t>United States Virgin IslandsAmericas</t>
  </si>
  <si>
    <t>United States Virgin Islands</t>
  </si>
  <si>
    <t>BelizeAmericas</t>
  </si>
  <si>
    <t>Belize</t>
  </si>
  <si>
    <t>Central America</t>
  </si>
  <si>
    <t>Costa RicaAmericas</t>
  </si>
  <si>
    <t>Costa Rica</t>
  </si>
  <si>
    <t>El SalvadorAmericas</t>
  </si>
  <si>
    <t>El Salvador</t>
  </si>
  <si>
    <t>GuatemalaAmericas</t>
  </si>
  <si>
    <t>Guatemala</t>
  </si>
  <si>
    <t>HondurasAmericas</t>
  </si>
  <si>
    <t>Honduras</t>
  </si>
  <si>
    <t>MexicoAmericas</t>
  </si>
  <si>
    <t>Mexico</t>
  </si>
  <si>
    <t>NicaraguaAmericas</t>
  </si>
  <si>
    <t>Nicaragua</t>
  </si>
  <si>
    <t>PanamaAmericas</t>
  </si>
  <si>
    <t>Panama</t>
  </si>
  <si>
    <t>KazakhstanAsia</t>
  </si>
  <si>
    <t>Kazakhstan</t>
  </si>
  <si>
    <t>Asia</t>
  </si>
  <si>
    <t>Central Asia</t>
  </si>
  <si>
    <t>KyrgyzstanAsia</t>
  </si>
  <si>
    <t>Kyrgyzstan</t>
  </si>
  <si>
    <t>TajikistanAsia</t>
  </si>
  <si>
    <t>Tajikistan</t>
  </si>
  <si>
    <t>TurkmenistanAsia</t>
  </si>
  <si>
    <t>Turkmenistan</t>
  </si>
  <si>
    <t>UzbekistanAsia</t>
  </si>
  <si>
    <t>Uzbekistan</t>
  </si>
  <si>
    <t>BurundiAfrica</t>
  </si>
  <si>
    <t>Burundi</t>
  </si>
  <si>
    <t>Africa</t>
  </si>
  <si>
    <t>Eastern Africa</t>
  </si>
  <si>
    <t>ComorosAfrica</t>
  </si>
  <si>
    <t>Comoros</t>
  </si>
  <si>
    <t>DjiboutiAfrica</t>
  </si>
  <si>
    <t>Djibouti</t>
  </si>
  <si>
    <t>EritreaAfrica</t>
  </si>
  <si>
    <t>Eritrea</t>
  </si>
  <si>
    <t>EthiopiaAfrica</t>
  </si>
  <si>
    <t>Ethiopia</t>
  </si>
  <si>
    <t>KenyaAfrica</t>
  </si>
  <si>
    <t>Kenya</t>
  </si>
  <si>
    <t>MadagascarAfrica</t>
  </si>
  <si>
    <t>Madagascar</t>
  </si>
  <si>
    <t>MalawiAfrica</t>
  </si>
  <si>
    <t>Malawi</t>
  </si>
  <si>
    <t>MauritiusAfrica</t>
  </si>
  <si>
    <t>Mauritius</t>
  </si>
  <si>
    <t>MayotteAfrica</t>
  </si>
  <si>
    <t>Mayotte</t>
  </si>
  <si>
    <t>MozambiqueAfrica</t>
  </si>
  <si>
    <t>Mozambique</t>
  </si>
  <si>
    <t>ReunionAfrica</t>
  </si>
  <si>
    <t>Reunion</t>
  </si>
  <si>
    <t>RwandaAfrica</t>
  </si>
  <si>
    <t>Rwanda</t>
  </si>
  <si>
    <t>SeychellesAfrica</t>
  </si>
  <si>
    <t>Seychelles</t>
  </si>
  <si>
    <t>SomaliaAfrica</t>
  </si>
  <si>
    <t>Somalia</t>
  </si>
  <si>
    <t>South SudanAfrica</t>
  </si>
  <si>
    <t>South Sudan</t>
  </si>
  <si>
    <t>UgandaAfrica</t>
  </si>
  <si>
    <t>Uganda</t>
  </si>
  <si>
    <t>United Republic of TanzaniaAfrica</t>
  </si>
  <si>
    <t>United Republic of Tanzania</t>
  </si>
  <si>
    <t>ZambiaAfrica</t>
  </si>
  <si>
    <t>Zambia</t>
  </si>
  <si>
    <t>ZimbabweAfrica</t>
  </si>
  <si>
    <t>Zimbabwe</t>
  </si>
  <si>
    <t>ChinaAsia</t>
  </si>
  <si>
    <t>China</t>
  </si>
  <si>
    <t>Eastern Asia</t>
  </si>
  <si>
    <t>China, Hong Kong Special Administrative RegionAsia</t>
  </si>
  <si>
    <t>China, Hong Kong Special Administrative Region</t>
  </si>
  <si>
    <t>China, Macao Special Administrative RegionAsia</t>
  </si>
  <si>
    <t>China, Macao Special Administrative Region</t>
  </si>
  <si>
    <t>China, Taiwan Province of ChinaAsia</t>
  </si>
  <si>
    <t>China, Taiwan Province of China</t>
  </si>
  <si>
    <t>Democratic People's Republic of KoreaAsia</t>
  </si>
  <si>
    <t>Democratic People's Republic of Korea</t>
  </si>
  <si>
    <t>Hong Kong Special Administrative Region of ChinaAsia</t>
  </si>
  <si>
    <t>Hong Kong Special Administrative Region of China</t>
  </si>
  <si>
    <t>JapanAsia</t>
  </si>
  <si>
    <t>Japan</t>
  </si>
  <si>
    <t>Macao Special Administrative Region of ChinaAsia</t>
  </si>
  <si>
    <t>Macao Special Administrative Region of China</t>
  </si>
  <si>
    <t>MongoliaAsia</t>
  </si>
  <si>
    <t>Mongolia</t>
  </si>
  <si>
    <t>Republic of KoreaAsia</t>
  </si>
  <si>
    <t>Republic of Korea</t>
  </si>
  <si>
    <t>BelarusEurope</t>
  </si>
  <si>
    <t>Belarus</t>
  </si>
  <si>
    <t>Europe</t>
  </si>
  <si>
    <t>Eastern Europe</t>
  </si>
  <si>
    <t>BulgariaEurope</t>
  </si>
  <si>
    <t>Bulgaria</t>
  </si>
  <si>
    <t>Czech RepublicEurope</t>
  </si>
  <si>
    <t>Czech Republic</t>
  </si>
  <si>
    <t>CzechiaEurope</t>
  </si>
  <si>
    <t>Czechia</t>
  </si>
  <si>
    <t>HungaryEurope</t>
  </si>
  <si>
    <t>Hungary</t>
  </si>
  <si>
    <t>PolandEurope</t>
  </si>
  <si>
    <t>Poland</t>
  </si>
  <si>
    <t>Republic of MoldovaEurope</t>
  </si>
  <si>
    <t>Republic of Moldova</t>
  </si>
  <si>
    <t>RomaniaEurope</t>
  </si>
  <si>
    <t>Romania</t>
  </si>
  <si>
    <t>Russian FederationEurope</t>
  </si>
  <si>
    <t>Russian Federation</t>
  </si>
  <si>
    <t>SlovakiaEurope</t>
  </si>
  <si>
    <t>Slovakia</t>
  </si>
  <si>
    <t>UkraineEurope</t>
  </si>
  <si>
    <t>Ukraine</t>
  </si>
  <si>
    <t>FijiOceania</t>
  </si>
  <si>
    <t>Fiji</t>
  </si>
  <si>
    <t>Melanesia</t>
  </si>
  <si>
    <t>New CaledoniaOceania</t>
  </si>
  <si>
    <t>New Caledonia</t>
  </si>
  <si>
    <t>Papua New GuineaOceania</t>
  </si>
  <si>
    <t>Papua New Guinea</t>
  </si>
  <si>
    <t>Solomon IslandsOceania</t>
  </si>
  <si>
    <t>Solomon Islands</t>
  </si>
  <si>
    <t>VanuatuOceania</t>
  </si>
  <si>
    <t>Vanuatu</t>
  </si>
  <si>
    <t>GuamOceania</t>
  </si>
  <si>
    <t>Guam</t>
  </si>
  <si>
    <t>Micronesia</t>
  </si>
  <si>
    <t>KiribatiOceania</t>
  </si>
  <si>
    <t>Kiribati</t>
  </si>
  <si>
    <t>Marshall IslandsOceania</t>
  </si>
  <si>
    <t>Marshall Islands</t>
  </si>
  <si>
    <t>Micronesia (Federated States of)Oceania</t>
  </si>
  <si>
    <t>Micronesia (Federated States of)</t>
  </si>
  <si>
    <t>NauruOceania</t>
  </si>
  <si>
    <t>Nauru</t>
  </si>
  <si>
    <t>Northern Mariana IslandsOceania</t>
  </si>
  <si>
    <t>Northern Mariana Islands</t>
  </si>
  <si>
    <t>PalauOceania</t>
  </si>
  <si>
    <t>Palau</t>
  </si>
  <si>
    <t>AngolaAfrica</t>
  </si>
  <si>
    <t>Angola</t>
  </si>
  <si>
    <t>Middle Africa</t>
  </si>
  <si>
    <t>CameroonAfrica</t>
  </si>
  <si>
    <t>Cameroon</t>
  </si>
  <si>
    <t>Central African RepublicAfrica</t>
  </si>
  <si>
    <t>Central African Republic</t>
  </si>
  <si>
    <t>ChadAfrica</t>
  </si>
  <si>
    <t>Chad</t>
  </si>
  <si>
    <t>CongoAfrica</t>
  </si>
  <si>
    <t>Congo</t>
  </si>
  <si>
    <t>Democratic Republic of the CongoAfrica</t>
  </si>
  <si>
    <t>Democratic Republic of the Congo</t>
  </si>
  <si>
    <t>Equatorial GuineaAfrica</t>
  </si>
  <si>
    <t>Equatorial Guinea</t>
  </si>
  <si>
    <t>GabonAfrica</t>
  </si>
  <si>
    <t>Gabon</t>
  </si>
  <si>
    <t>Sao Tome and PrincipeAfrica</t>
  </si>
  <si>
    <t>Sao Tome and Principe</t>
  </si>
  <si>
    <t>AlgeriaAfrica</t>
  </si>
  <si>
    <t>Algeria</t>
  </si>
  <si>
    <t>Northern Africa</t>
  </si>
  <si>
    <t>EgyptAfrica</t>
  </si>
  <si>
    <t>Egypt</t>
  </si>
  <si>
    <t>LibyaAfrica</t>
  </si>
  <si>
    <t>Libya</t>
  </si>
  <si>
    <t>MoroccoAfrica</t>
  </si>
  <si>
    <t>Morocco</t>
  </si>
  <si>
    <t>SudanAfrica</t>
  </si>
  <si>
    <t>Sudan</t>
  </si>
  <si>
    <t>TunisiaAfrica</t>
  </si>
  <si>
    <t>Tunisia</t>
  </si>
  <si>
    <t>Western SaharaAfrica</t>
  </si>
  <si>
    <t>Western Sahara</t>
  </si>
  <si>
    <t>BermudaAmericas</t>
  </si>
  <si>
    <t>Bermuda</t>
  </si>
  <si>
    <t>Northern America</t>
  </si>
  <si>
    <t>CanadaAmericas</t>
  </si>
  <si>
    <t>Canada</t>
  </si>
  <si>
    <t>GreenlandAmericas</t>
  </si>
  <si>
    <t>Greenland</t>
  </si>
  <si>
    <t>Saint Pierre and MiquelonAmericas</t>
  </si>
  <si>
    <t>Saint Pierre and Miquelon</t>
  </si>
  <si>
    <t>United States of AmericaAmericas</t>
  </si>
  <si>
    <t>United States of America</t>
  </si>
  <si>
    <t>Channel IslandsEurope</t>
  </si>
  <si>
    <t>Channel Islands</t>
  </si>
  <si>
    <t>Northern Europe</t>
  </si>
  <si>
    <t>DenmarkEurope</t>
  </si>
  <si>
    <t>Denmark</t>
  </si>
  <si>
    <t>EstoniaEurope</t>
  </si>
  <si>
    <t>Estonia</t>
  </si>
  <si>
    <t>Faeroe IslandsEurope</t>
  </si>
  <si>
    <t>Faeroe Islands</t>
  </si>
  <si>
    <t>FinlandEurope</t>
  </si>
  <si>
    <t>Finland</t>
  </si>
  <si>
    <t>IcelandEurope</t>
  </si>
  <si>
    <t>Iceland</t>
  </si>
  <si>
    <t>IrelandEurope</t>
  </si>
  <si>
    <t>Ireland</t>
  </si>
  <si>
    <t>Isle of ManEurope</t>
  </si>
  <si>
    <t>Isle of Man</t>
  </si>
  <si>
    <t>LatviaEurope</t>
  </si>
  <si>
    <t>Latvia</t>
  </si>
  <si>
    <t>LithuaniaEurope</t>
  </si>
  <si>
    <t>Lithuania</t>
  </si>
  <si>
    <t>NorwayEurope</t>
  </si>
  <si>
    <t>Norway</t>
  </si>
  <si>
    <t>SwedenEurope</t>
  </si>
  <si>
    <t>Sweden</t>
  </si>
  <si>
    <t>United Kingdom (England and Wales)Europe</t>
  </si>
  <si>
    <t>United Kingdom (England and Wales)</t>
  </si>
  <si>
    <t>United Kingdom (Northern Ireland)Europe</t>
  </si>
  <si>
    <t>United Kingdom (Northern Ireland)</t>
  </si>
  <si>
    <t>United Kingdom (Scotland)Europe</t>
  </si>
  <si>
    <t>United Kingdom (Scotland)</t>
  </si>
  <si>
    <t>United Kingdom of Great Britain and Northern IrelandEurope</t>
  </si>
  <si>
    <t>United Kingdom of Great Britain and Northern Ireland</t>
  </si>
  <si>
    <t>American SamoaOceania</t>
  </si>
  <si>
    <t>American Samoa</t>
  </si>
  <si>
    <t>Polynesia</t>
  </si>
  <si>
    <t>Cook IslandsOceania</t>
  </si>
  <si>
    <t>Cook Islands</t>
  </si>
  <si>
    <t>French PolynesiaOceania</t>
  </si>
  <si>
    <t>French Polynesia</t>
  </si>
  <si>
    <t>NiueOceania</t>
  </si>
  <si>
    <t>Niue</t>
  </si>
  <si>
    <t>SamoaOceania</t>
  </si>
  <si>
    <t>Samoa</t>
  </si>
  <si>
    <t>TokelauOceania</t>
  </si>
  <si>
    <t>Tokelau</t>
  </si>
  <si>
    <t>TongaOceania</t>
  </si>
  <si>
    <t>Tonga</t>
  </si>
  <si>
    <t>TuvaluOceania</t>
  </si>
  <si>
    <t>Tuvalu</t>
  </si>
  <si>
    <t>Wallis and Futuna IslandsOceania</t>
  </si>
  <si>
    <t>Wallis and Futuna Islands</t>
  </si>
  <si>
    <t>ArgentinaAmericas</t>
  </si>
  <si>
    <t>Argentina</t>
  </si>
  <si>
    <t>South America</t>
  </si>
  <si>
    <t>Bolivia (Plurinational State of)Americas</t>
  </si>
  <si>
    <t>Bolivia (Plurinational State of)</t>
  </si>
  <si>
    <t>BrazilAmericas</t>
  </si>
  <si>
    <t>Brazil</t>
  </si>
  <si>
    <t>ChileAmericas</t>
  </si>
  <si>
    <t>Chile</t>
  </si>
  <si>
    <t>ColombiaAmericas</t>
  </si>
  <si>
    <t>Colombia</t>
  </si>
  <si>
    <t>EcuadorAmericas</t>
  </si>
  <si>
    <t>Ecuador</t>
  </si>
  <si>
    <t>Falkland Islands (Malvinas)Americas</t>
  </si>
  <si>
    <t>Falkland Islands (Malvinas)</t>
  </si>
  <si>
    <t>French GuianaAmericas</t>
  </si>
  <si>
    <t>French Guiana</t>
  </si>
  <si>
    <t>GuyanaAmericas</t>
  </si>
  <si>
    <t>Guyana</t>
  </si>
  <si>
    <t>ParaguayAmericas</t>
  </si>
  <si>
    <t>Paraguay</t>
  </si>
  <si>
    <t>PeruAmericas</t>
  </si>
  <si>
    <t>Peru</t>
  </si>
  <si>
    <t>SurinameAmericas</t>
  </si>
  <si>
    <t>Suriname</t>
  </si>
  <si>
    <t>UruguayAmericas</t>
  </si>
  <si>
    <t>Uruguay</t>
  </si>
  <si>
    <t>Venezuela (Bolivarian Republic of)Americas</t>
  </si>
  <si>
    <t>Venezuela (Bolivarian Republic of)</t>
  </si>
  <si>
    <t>Brunei DarussalamAsia</t>
  </si>
  <si>
    <t>Brunei Darussalam</t>
  </si>
  <si>
    <t>South-Eastern Asia</t>
  </si>
  <si>
    <t>CambodiaAsia</t>
  </si>
  <si>
    <t>Cambodia</t>
  </si>
  <si>
    <t>IndonesiaAsia</t>
  </si>
  <si>
    <t>Indonesia</t>
  </si>
  <si>
    <t>Lao People's Democratic RepublicAsia</t>
  </si>
  <si>
    <t>Lao People's Democratic Republic</t>
  </si>
  <si>
    <t>MalaysiaAsia</t>
  </si>
  <si>
    <t>Malaysia</t>
  </si>
  <si>
    <t>MyanmarAsia</t>
  </si>
  <si>
    <t>Myanmar</t>
  </si>
  <si>
    <t>PhilippinesAsia</t>
  </si>
  <si>
    <t>Philippines</t>
  </si>
  <si>
    <t>SingaporeAsia</t>
  </si>
  <si>
    <t>Singapore</t>
  </si>
  <si>
    <t>ThailandAsia</t>
  </si>
  <si>
    <t>Thailand</t>
  </si>
  <si>
    <t>Timor-LesteAsia</t>
  </si>
  <si>
    <t>Timor-Leste</t>
  </si>
  <si>
    <t>Viet NamAsia</t>
  </si>
  <si>
    <t>Viet Nam</t>
  </si>
  <si>
    <t>BotswanaAfrica</t>
  </si>
  <si>
    <t>Botswana</t>
  </si>
  <si>
    <t>Southern Africa</t>
  </si>
  <si>
    <t>EswatiniAfrica</t>
  </si>
  <si>
    <t>Eswatini</t>
  </si>
  <si>
    <t>LesothoAfrica</t>
  </si>
  <si>
    <t>Lesotho</t>
  </si>
  <si>
    <t>NamibiaAfrica</t>
  </si>
  <si>
    <t>Namibia</t>
  </si>
  <si>
    <t>South AfricaAfrica</t>
  </si>
  <si>
    <t>South Africa</t>
  </si>
  <si>
    <t>SwazilandAfrica</t>
  </si>
  <si>
    <t>Swaziland</t>
  </si>
  <si>
    <t>AfghanistanAsia</t>
  </si>
  <si>
    <t>Afghanistan</t>
  </si>
  <si>
    <t>Southern Asia</t>
  </si>
  <si>
    <t>BangladeshAsia</t>
  </si>
  <si>
    <t>Bangladesh</t>
  </si>
  <si>
    <t>BhutanAsia</t>
  </si>
  <si>
    <t>Bhutan</t>
  </si>
  <si>
    <t>IndiaAsia</t>
  </si>
  <si>
    <t>India</t>
  </si>
  <si>
    <t>Iran (Islamic Republic of)Asia</t>
  </si>
  <si>
    <t>Iran (Islamic Republic of)</t>
  </si>
  <si>
    <t>MaldivesAsia</t>
  </si>
  <si>
    <t>Maldives</t>
  </si>
  <si>
    <t>NepalAsia</t>
  </si>
  <si>
    <t>Nepal</t>
  </si>
  <si>
    <t>PakistanAsia</t>
  </si>
  <si>
    <t>Pakistan</t>
  </si>
  <si>
    <t>Sri LankaAsia</t>
  </si>
  <si>
    <t>Sri Lanka</t>
  </si>
  <si>
    <t>AlbaniaEurope</t>
  </si>
  <si>
    <t>Albania</t>
  </si>
  <si>
    <t>Southern Europe</t>
  </si>
  <si>
    <t>AndorraEurope</t>
  </si>
  <si>
    <t>Andorra</t>
  </si>
  <si>
    <t>Bosnia and HerzegovinaEurope</t>
  </si>
  <si>
    <t>Bosnia and Herzegovina</t>
  </si>
  <si>
    <t>CroatiaEurope</t>
  </si>
  <si>
    <t>Croatia</t>
  </si>
  <si>
    <t>GibraltarEurope</t>
  </si>
  <si>
    <t>Gibraltar</t>
  </si>
  <si>
    <t>GreeceEurope</t>
  </si>
  <si>
    <t>Greece</t>
  </si>
  <si>
    <t>Holy SeeEurope</t>
  </si>
  <si>
    <t>Holy See</t>
  </si>
  <si>
    <t>ItalyEurope</t>
  </si>
  <si>
    <t>Italy</t>
  </si>
  <si>
    <t>Kosovo under UNSCR 1244Europe</t>
  </si>
  <si>
    <t>Kosovo under UNSCR 1244</t>
  </si>
  <si>
    <t>MaltaEurope</t>
  </si>
  <si>
    <t>Malta</t>
  </si>
  <si>
    <t>MontenegroEurope</t>
  </si>
  <si>
    <t>Montenegro</t>
  </si>
  <si>
    <t>North MacedoniaEurope</t>
  </si>
  <si>
    <t>North Macedonia</t>
  </si>
  <si>
    <t>PortugalEurope</t>
  </si>
  <si>
    <t>Portugal</t>
  </si>
  <si>
    <t>San MarinoEurope</t>
  </si>
  <si>
    <t>San Marino</t>
  </si>
  <si>
    <t>SerbiaEurope</t>
  </si>
  <si>
    <t>Serbia</t>
  </si>
  <si>
    <t>SloveniaEurope</t>
  </si>
  <si>
    <t>Slovenia</t>
  </si>
  <si>
    <t>SpainEurope</t>
  </si>
  <si>
    <t>Spain</t>
  </si>
  <si>
    <t>The former Yugoslav Republic of MacedoniaEurope</t>
  </si>
  <si>
    <t>The former Yugoslav Republic of Macedonia</t>
  </si>
  <si>
    <t>BeninAfrica</t>
  </si>
  <si>
    <t>Benin</t>
  </si>
  <si>
    <t>Western Africa</t>
  </si>
  <si>
    <t>Burkina FasoAfrica</t>
  </si>
  <si>
    <t>Burkina Faso</t>
  </si>
  <si>
    <t>Cabo VerdeAfrica</t>
  </si>
  <si>
    <t>Cabo Verde</t>
  </si>
  <si>
    <t>Cote d'IvoireAfrica</t>
  </si>
  <si>
    <t>Cote d'Ivoire</t>
  </si>
  <si>
    <t>GambiaAfrica</t>
  </si>
  <si>
    <t>Gambia</t>
  </si>
  <si>
    <t>GhanaAfrica</t>
  </si>
  <si>
    <t>Ghana</t>
  </si>
  <si>
    <t>GuineaAfrica</t>
  </si>
  <si>
    <t>Guinea</t>
  </si>
  <si>
    <t>Guinea-BissauAfrica</t>
  </si>
  <si>
    <t>Guinea-Bissau</t>
  </si>
  <si>
    <t>LiberiaAfrica</t>
  </si>
  <si>
    <t>Liberia</t>
  </si>
  <si>
    <t>MaliAfrica</t>
  </si>
  <si>
    <t>Mali</t>
  </si>
  <si>
    <t>MauritaniaAfrica</t>
  </si>
  <si>
    <t>Mauritania</t>
  </si>
  <si>
    <t>NigerAfrica</t>
  </si>
  <si>
    <t>Niger</t>
  </si>
  <si>
    <t>NigeriaAfrica</t>
  </si>
  <si>
    <t>Nigeria</t>
  </si>
  <si>
    <t>Saint HelenaAfrica</t>
  </si>
  <si>
    <t>Saint Helena</t>
  </si>
  <si>
    <t>SenegalAfrica</t>
  </si>
  <si>
    <t>Senegal</t>
  </si>
  <si>
    <t>Sierra LeoneAfrica</t>
  </si>
  <si>
    <t>Sierra Leone</t>
  </si>
  <si>
    <t>TogoAfrica</t>
  </si>
  <si>
    <t>Togo</t>
  </si>
  <si>
    <t>ArmeniaAsia</t>
  </si>
  <si>
    <t>Armenia</t>
  </si>
  <si>
    <t>Western Asia</t>
  </si>
  <si>
    <t>AzerbaijanAsia</t>
  </si>
  <si>
    <t>Azerbaijan</t>
  </si>
  <si>
    <t>BahrainAsia</t>
  </si>
  <si>
    <t>Bahrain</t>
  </si>
  <si>
    <t>CyprusAsia</t>
  </si>
  <si>
    <t>Cyprus</t>
  </si>
  <si>
    <t>GeorgiaAsia</t>
  </si>
  <si>
    <t>Georgia</t>
  </si>
  <si>
    <t>IraqAsia</t>
  </si>
  <si>
    <t>Iraq</t>
  </si>
  <si>
    <t>Iraq (Central Iraq)Asia</t>
  </si>
  <si>
    <t>Iraq (Central Iraq)</t>
  </si>
  <si>
    <t>Iraq (Kurdistan Region)Asia</t>
  </si>
  <si>
    <t>Iraq (Kurdistan Region)</t>
  </si>
  <si>
    <t>IsraelAsia</t>
  </si>
  <si>
    <t>Israel</t>
  </si>
  <si>
    <t>JordanAsia</t>
  </si>
  <si>
    <t>Jordan</t>
  </si>
  <si>
    <t>KuwaitAsia</t>
  </si>
  <si>
    <t>Kuwait</t>
  </si>
  <si>
    <t>LebanonAsia</t>
  </si>
  <si>
    <t>Lebanon</t>
  </si>
  <si>
    <t>OmanAsia</t>
  </si>
  <si>
    <t>Oman</t>
  </si>
  <si>
    <t>QatarAsia</t>
  </si>
  <si>
    <t>Qatar</t>
  </si>
  <si>
    <t>Saudi ArabiaAsia</t>
  </si>
  <si>
    <t>Saudi Arabia</t>
  </si>
  <si>
    <t>State of PalestineAsia</t>
  </si>
  <si>
    <t>State of Palestine</t>
  </si>
  <si>
    <t>Syrian Arab RepublicAsia</t>
  </si>
  <si>
    <t>Syrian Arab Republic</t>
  </si>
  <si>
    <t>TurkeyAsia</t>
  </si>
  <si>
    <t>Turkey</t>
  </si>
  <si>
    <t>United Arab EmiratesAsia</t>
  </si>
  <si>
    <t>United Arab Emirates</t>
  </si>
  <si>
    <t>YemenAsia</t>
  </si>
  <si>
    <t>Yemen</t>
  </si>
  <si>
    <t>AustriaEurope</t>
  </si>
  <si>
    <t>Austria</t>
  </si>
  <si>
    <t>Western Europe</t>
  </si>
  <si>
    <t>BelgiumEurope</t>
  </si>
  <si>
    <t>Belgium</t>
  </si>
  <si>
    <t>FranceEurope</t>
  </si>
  <si>
    <t>France</t>
  </si>
  <si>
    <t>GermanyEurope</t>
  </si>
  <si>
    <t>Germany</t>
  </si>
  <si>
    <t>LiechtensteinEurope</t>
  </si>
  <si>
    <t>Liechtenstein</t>
  </si>
  <si>
    <t>LuxembourgEurope</t>
  </si>
  <si>
    <t>Luxembourg</t>
  </si>
  <si>
    <t>MonacoEurope</t>
  </si>
  <si>
    <t>Monaco</t>
  </si>
  <si>
    <t>NetherlandsEurope</t>
  </si>
  <si>
    <t>Netherlands</t>
  </si>
  <si>
    <t>SwitzerlandEurope</t>
  </si>
  <si>
    <t>Switzerland</t>
  </si>
  <si>
    <t xml:space="preserve">IGI 2015 </t>
  </si>
  <si>
    <t xml:space="preserve">IGI 2017 </t>
  </si>
  <si>
    <t>IGI 2019</t>
  </si>
  <si>
    <t>Estructura</t>
  </si>
  <si>
    <t>Nemónico</t>
  </si>
  <si>
    <t>CALCULO</t>
  </si>
  <si>
    <t>COMENTARIO</t>
  </si>
  <si>
    <t>¿Cómo encontrar el dato?</t>
  </si>
  <si>
    <t>Personal de policía por cada 100 mil habs. (complemento)</t>
  </si>
  <si>
    <t>Policías por cada cien mil habitantes</t>
  </si>
  <si>
    <t>Policías por cada cien mil habitantes (Rate Total police personnel)</t>
  </si>
  <si>
    <t>ESS</t>
  </si>
  <si>
    <t>r_police</t>
  </si>
  <si>
    <t>(Total de policías / población total en 2019) * 100000</t>
  </si>
  <si>
    <t>1.- Ingresa a la página https://dataunodc.un.org/crime/CJP 2.-Dirígete debajo del nombre de la tabla "Criminal Justice Personnel" (Personal de Justicia Penal) 3.- Da click en el cuarto recuadro que dice "category"(categoría) con el símbolo de una lupa 4.- Selecciona "1.Police Personnel (Total)"  5.- Da click en el recuadro verde con la palomita 6.-Dirígete al recuadro siguiente con el nombre "year" (año) con el símbolo de una lupa 7.- Selecciona el año 2017 8.- Da click en el recuadro verde con la palomita</t>
  </si>
  <si>
    <t>Reclusos entre capacidad total penitenciaria</t>
  </si>
  <si>
    <t>Reclusos entre capacidad total de los penales</t>
  </si>
  <si>
    <t>c_justice</t>
  </si>
  <si>
    <t>( Reclusos en cárceles / población total en 2019) * 100000</t>
  </si>
  <si>
    <t>No está la variable de capacidad en cárceles. Por eso se propone dividir por el total de la población</t>
  </si>
  <si>
    <t>1.- Ingresa a la páginahttps://dataunodc.un.org/crime/total-prison-population 2.-Dirígete debajo del nombre de la tabla "Total prison population"  3.- Da click en el cuarto recuadro que dice "category"(categoría) con el símbolo de una lupa 4.- Da click en el recuadro verde con la palomita 5.-Dirígete al recuadro siguiente con el nombre "year" (año) con el símbolo de una lupa 6.- Selecciona el año 2017 7.- Da click en el recuadro verde con la palomita</t>
  </si>
  <si>
    <t>Personal carcelario entre capacidad total de los penales (complemento)</t>
  </si>
  <si>
    <t>Personal en reclusorios entre capacidad total de los penales</t>
  </si>
  <si>
    <t>c_penit_cap</t>
  </si>
  <si>
    <t>( Personal en reclusos / población total en 2019) * 100000</t>
  </si>
  <si>
    <t xml:space="preserve">1.- Ingresa a la página https://dataunodc.un.org/crime/CJP 2.-Dirígete debajo del nombre de la tabla "Criminal Justice Personnel" (Personal de Justicia Penal) 3.- Da click en el cuarto recuadro que dice "category" (categoría) con el símbolo de una lupa 4.- Selecciona "10.Prision Personnel (Total)" (Total de personal de prisión) 5.- Da click en el recuadro verde con la palomita 6.-Dirígete al recuadro siguiente con el nombre "year"(año) con el símbolo de una lupa 7.- Selecciona el año 2017 8.- Da click en el recuadro verde con la palomita. </t>
  </si>
  <si>
    <t>Personal carcelario entre total de reclusos (complemento)</t>
  </si>
  <si>
    <t>Personal en reclusorios entre total de reclusos</t>
  </si>
  <si>
    <t>r_penit_recl</t>
  </si>
  <si>
    <t>( Personal en reclusos /  Reclusos en cárceles) * 1000</t>
  </si>
  <si>
    <r>
      <rPr>
        <sz val="11"/>
        <color theme="1"/>
        <rFont val="Calibri"/>
      </rPr>
      <t xml:space="preserve">Se construye con </t>
    </r>
    <r>
      <rPr>
        <i/>
        <sz val="11"/>
        <color theme="1"/>
        <rFont val="Calibri"/>
      </rPr>
      <t>c_justice</t>
    </r>
    <r>
      <rPr>
        <sz val="11"/>
        <color theme="1"/>
        <rFont val="Calibri"/>
      </rPr>
      <t xml:space="preserve"> y </t>
    </r>
    <r>
      <rPr>
        <i/>
        <sz val="11"/>
        <color theme="1"/>
        <rFont val="Calibri"/>
      </rPr>
      <t>c_penit_cap</t>
    </r>
  </si>
  <si>
    <t>Número de jueces y magistrados profesionales por cada 100 mil habs. (complemento)</t>
  </si>
  <si>
    <t>Jueces y magistrados profesionales por cada cien mil habitantes</t>
  </si>
  <si>
    <t xml:space="preserve">Proporción de Jueces Profesionales (Rate Professional  Judges) </t>
  </si>
  <si>
    <t>ESJ</t>
  </si>
  <si>
    <t>r_juece</t>
  </si>
  <si>
    <t>(Total de jueces / población total en 2019) * 100000</t>
  </si>
  <si>
    <t>1.- Ingresa a la página https://dataunodc.un.org/crime/CJP 2.-Dirígete debajo del nombre de la tabla "Criminal Justice Personnel" (Personal de Justicia Penal) 3.- Da click en el cuarto recuadro que dice "category" (categoria) 4.- Selecciona "4.- Professional judges or magistrates (Total)" (Total de jueces y magistrados profesionales) 5.- Da click en el recuadro verde con la palomita 6.-Dirígete al recuadro siguiente con el nombre "year" (año) 7.- Selecciona el año 2017 8.- Da click en el recuadro verde con la palomita</t>
  </si>
  <si>
    <t>Personas contra las que se iniciaron causas frente a los tribunales entre número de jueces</t>
  </si>
  <si>
    <t>Personas frente a los tribunales entre número de jueces</t>
  </si>
  <si>
    <t>FSJ</t>
  </si>
  <si>
    <t>r_per_trib</t>
  </si>
  <si>
    <t>(Personas ante el juez / Jueces) * 1000</t>
  </si>
  <si>
    <t>1.- Ingresa a la página https://dataunodc.un.org/crime/CJS_process 2.-Dirígete debajo del nombre de la tabla "Criminal Justice System Process" (Proceso del Sistema de Justicia Penal) 3.- Da click en el cuarto recuadro que dice "status" con el símbolo de una lupa 4.- Selecciona "Persons brought before the Criminal Court" (Personas llevadas ante Corte de Justicia)  5.- Da click en el recuadro verde con la palomita 6.-Dirígete al recuadro siguiente con el nombre "year" (año) con el símbolo de una lupa 7.- Selecciona el año 2016 8.- Da click en el recuadro verde con la palomita</t>
  </si>
  <si>
    <t>Encarcelados entre condenados</t>
  </si>
  <si>
    <t>r_enc_cond</t>
  </si>
  <si>
    <t>(Población carcelaria total/Condenados)*1000</t>
  </si>
  <si>
    <t>1.- Ingresa a la página https://dataunodc.un.org/crime/CJS_process 2.-Dirígete debajo del nombre de la tabla "Criminal Justice System Process" (Proceso del Sistema de Justicia Penal) 3.- Da click en el cuarto recuadro que dice "status" con el símbolo de una lupa 4.- Selecciona "Persons convicted" (Personas condenadas) 5.- Da click en el recuadro verde con la palomita 6.-Dirígete al recuadro siguiente con el nombre "year" (año) con el símbolo de una lupa 7.- Selecciona el año 2016 8.- Da click en el recuadro verde con la palomita</t>
  </si>
  <si>
    <t>Porcentaje de encarcelados sin sentencia</t>
  </si>
  <si>
    <t>r_det_ssent</t>
  </si>
  <si>
    <t>(Población carcelaria total/Detenidos no sentenciados)*1000</t>
  </si>
  <si>
    <t>1.- Ingresa a la página https://dataunodc.un.org/crime/unsentenced-detainees 2.-Dirígete debajo del nombre de la tabla 3.-Dirígete al recuadro siguiente con el nombre "year" (año) con el símbolo de una lupa 7.- Selecciona el año  8.- Da click en el recuadro verde con la palomita</t>
  </si>
  <si>
    <t>Encarcelados por homicidio entre homicidios totales (complemento)</t>
  </si>
  <si>
    <t>Encarcelados por homicidio entre homicidios totales</t>
  </si>
  <si>
    <t>r_enc_hom</t>
  </si>
  <si>
    <t>(Encarcelados por homicidio/población total)*100000</t>
  </si>
  <si>
    <t>No se encontró la variable de homicidios totales. Por eso se propone dividir entre toda la población</t>
  </si>
  <si>
    <t>1.- Ingresa a la página https://dataunodc.un.org/crime/intentional-homicide-victims 2.-Dirígete debajo del nombre de la tabla "Intentional Homicide Victims" (Víctimas de Homicidio Intencional) 3.- Da click en el cuarto recuadro que dice "year"(año) con el símbolo de una lupa 4.- Selecciona el año 2016 5.- Da click en el recuadro verde con la palomita</t>
  </si>
  <si>
    <t>Personas contra las que se iniciaron causas frente a tribunales entre personas en contacto formal con la policía (complemento)</t>
  </si>
  <si>
    <t>Personas frente a los tribunales entre personas en contacto formal con la policía</t>
  </si>
  <si>
    <t>Personas ante los tribunales / personas en contacto formal con el sistema de justicia penal</t>
  </si>
  <si>
    <t>FSS</t>
  </si>
  <si>
    <t>r_trib_formal</t>
  </si>
  <si>
    <t>(Personas ante los tribunales/Personas con contacto formal)*1000</t>
  </si>
  <si>
    <t>1.- Ingresa a la página https://dataunodc.un.org/crime/CJS_process 2.-Dirígete debajo del nombre de la tabla "Criminal Justice System Process" (Proceso del Sistema de Justicia Penal) 3.- Da click en el cuarto recuadro que dice "status" con el símbolo de una lupa 4.- Selecciona "Persons brought into Formal Contact"  5.- Da click en el recuadro verde con la palomita 6.-Dirígete al recuadro siguiente con el nombre "year" con el símbolo de una lupa 7.- Selecciona el año 2016 8.- Da click en el recuadro verde con la palomita</t>
  </si>
  <si>
    <t>Personas frente a los tribunales entre número de fiscales</t>
  </si>
  <si>
    <t>r_trib_fis</t>
  </si>
  <si>
    <t>(Personas ante los tribunales/Número de fiscales)*1000</t>
  </si>
  <si>
    <t>1.- Ingresa a la página https://dataunodc.un.org/crime/CJP 2.-Dirígete debajo del nombre de la tabla "Criminal Justice Personnel" (Personal de Justicia Penal) 3.- Da click en el cuarto recuadro que dice "category"(categoría) con el símbolo de una lupa 4.- Selecciona "7.Prosecution Personnel (total)"  5.- Da click en el recuadro verde con la palomita 6.-Dirígete al recuadro siguiente con el nombre "year" (año) con el símbolo de una lupa 7.- Selecciona el año 2017 8.- Da click en el recuadro verde con la palomita</t>
  </si>
  <si>
    <t>Ajuste</t>
  </si>
  <si>
    <t>Reclusos entre el total de población</t>
  </si>
  <si>
    <t>Personal en reclusorios entre total de población</t>
  </si>
  <si>
    <t>Encarcelados por homicidio entre total de población</t>
  </si>
  <si>
    <t>Id</t>
  </si>
  <si>
    <t>Etiqueta</t>
  </si>
  <si>
    <t>Estatus</t>
  </si>
  <si>
    <t xml:space="preserve">Posibles variables a incluir </t>
  </si>
  <si>
    <t>Pagina</t>
  </si>
  <si>
    <t>Fuente</t>
  </si>
  <si>
    <t>Periodo</t>
  </si>
  <si>
    <t>Paises</t>
  </si>
  <si>
    <t>%</t>
  </si>
  <si>
    <t>Orden</t>
  </si>
  <si>
    <t>Pasos</t>
  </si>
  <si>
    <t>4. Judges or professional magistrates (total)</t>
  </si>
  <si>
    <t>Con actualización</t>
  </si>
  <si>
    <t xml:space="preserve">https://dataunodc.un.org/crime/CJP </t>
  </si>
  <si>
    <t>Dato 4</t>
  </si>
  <si>
    <t>UNODC 2017</t>
  </si>
  <si>
    <t>Proporción del total de personal policiaco (Rate Total police personnel)</t>
  </si>
  <si>
    <t>1.Police Personal (Total)</t>
  </si>
  <si>
    <t>Dato 1</t>
  </si>
  <si>
    <t>UNODC  2017</t>
  </si>
  <si>
    <t>Porcentaje de detenidos sin sentencia (Percentage Held without any sentencing decision)</t>
  </si>
  <si>
    <t>Unsentenced_prisoners.xlsx</t>
  </si>
  <si>
    <t>https://dataunodc.un.org/crime/unsentenced-detainees</t>
  </si>
  <si>
    <t>Nada</t>
  </si>
  <si>
    <t>1.- Ingresa a la página https://dataunodc.un.org/crime/unsentenced-detainees 2.-Dirígete debajo del nombre de la tabla "Unsentenced detainees" (Detenidos sin sentencia) 3.- Da click en el cuarto recuadro que dice "year" (año) con el símbolo de una lupa 4.- Selecciona el año 2017 5.- Da click en el recuadro verde con la palomita</t>
  </si>
  <si>
    <t>Personal de policía penitenciaria entre capacidad de cárceles</t>
  </si>
  <si>
    <t>*Personal de policía penitenciaria entre población carcelaria total REPETIDA</t>
  </si>
  <si>
    <t>https://dataunodc.un.org/crime/total-prison-population y https://dataunodc.un.org/crime/CJP</t>
  </si>
  <si>
    <t>UNODC 2014</t>
  </si>
  <si>
    <t>Donde encuentro capacida de carceles</t>
  </si>
  <si>
    <t>Reclusos en cárceles, instituciones penitenciarias o instituciones correccionales / capacidad oficial de las instituciones penitenciarias.</t>
  </si>
  <si>
    <t>No encontrada</t>
  </si>
  <si>
    <t>*Personal de justicia criminal</t>
  </si>
  <si>
    <t>https://dataunodc.un.org/crime/CJP</t>
  </si>
  <si>
    <t>Nota: Cada cifra es resultado de la suma de 3 variables "Police Personnel Total"(Personal policíaco total) , "Prosecution Personnel Total" (Personal de Persecución Total) y "Prision Personnel" (Personal de prisión). Es el mismo proceso para acceder a la información de  las 3 variables 1.- Ingresa a la página https://dataunodc.un.org/crime/CJP 2.-Dirígete debajo del nombre de la tabla "Criminal Justice Personnel" (Personal de Justicia Penal) 3.- Da click en el cuarto recuadro que dice "category" 4.- Selecciona una, dos o las tres variables "1.-Police Personnel (Total)", "7.-Prosecution Personnel (Total)" y/o "10.-Prision Personnel(Total)"  5.- Da click en el recuadro verde con la palomita 6.-Dirígete al recuadro siguiente con el nombre "year" 7.- Selecciona el año 2017 8.- Da click en el recuadro verde con la palomita</t>
  </si>
  <si>
    <t>Personal de policía penitenciaria (prison staff) entre número de reclusos (held persons).</t>
  </si>
  <si>
    <t>10. Prison staff (total)/ Prison_report.xlsx</t>
  </si>
  <si>
    <t xml:space="preserve">https://dataunodc.un.org/crime/CJP y https://dataunodc.un.org/crime/total-prison-population </t>
  </si>
  <si>
    <t>Nota: Cada cifra es resultado de una división entre dos varibles "Personal de prisión" y "Población carcelaria totañ" Para encontrar la información de la variable 1 "Personal de prisión" 1.- Ingresa a la página https://dataunodc.un.org/crime/CJP 2.-Dirígete debajo del nombre de la tabla "Criminal Justice Personnel" (Personal de Justicia Penal) 3.- Da click en el cuarto recuadro que dice "category" (categoría) con el símbolo de una lupa 4.- Selecciona "10.Prision Personnel (Total)" (Total de personal de prisión) 5.- Da click en el recuadro verde con la palomita 6.-Dirígete al recuadro siguiente con el nombre "year"(año) con el símbolo de una lupa 7.- Selecciona el año 2017 8.- Da click en el recuadro verde con la palomita. Para encontrar información de la variable 2 "Cantidad total de personas en prisión" 1.- Ingresa a la página https://dataunodc.un.org/crime/total-prison-population 2.-Dirígete debajo del nombre de la tabla "Total prision population" (Población carcelaria total) 3.- Da click en el cuarto recuadro que dice year con el símbolo de una lupa 4.- Selecciona el año 2017 5.- Da click en el recuadro verde con la palomita</t>
  </si>
  <si>
    <t>Personas ante los tribunales por jueces (no hay fiscales) (Persons brought before a criminal court per prosecutor)</t>
  </si>
  <si>
    <t>https://dataunodc.un.org/crime/CJS_process</t>
  </si>
  <si>
    <t>UNODC  2016</t>
  </si>
  <si>
    <t>Persons brought before the Criminal Court/ Persons brought into Formal Contact</t>
  </si>
  <si>
    <t>UNODC 2016</t>
  </si>
  <si>
    <t>Personas encarceladas por homicidos entre Homicidios intencionales</t>
  </si>
  <si>
    <t>No encontrada, Con actualización</t>
  </si>
  <si>
    <t>*Victimas de homicidios internacionales intencionales*</t>
  </si>
  <si>
    <t>https://dataunodc.un.org/crime/intentional-homicide-victims</t>
  </si>
  <si>
    <t>Proporción del total de personas encarceladas entre condenados (Rate of total persons incarcelated per rate of persons convicted (encarcelados por condendados))</t>
  </si>
  <si>
    <t>Desaparecidos</t>
  </si>
  <si>
    <t>Derechos humanos, nueva fuente de información</t>
  </si>
  <si>
    <t>Restricciones en los poderes del gobierno, Sanciones por mala conducta oficial.</t>
  </si>
  <si>
    <t>http://data.worldjusticeproject.org/#/groups/UKR</t>
  </si>
  <si>
    <t>World Justice Project</t>
  </si>
  <si>
    <t>1.- Ingresa a la página http://data.worldjusticeproject.org/# 2.- Selecciona en el mapa el país de tu interés. 3.- Da click en el recuadro azul que se encuentra en la esquina superior derecha que dice View Full Profile 4.- Ya en el perfil del país, dirígase a la segunda sección donde se muestran distintos temas con gráficas horizontales 5.- Dentro del primer tema "Constraints on Government Power", ubique el punto 1.4  "Sanctions of official misconduct"</t>
  </si>
  <si>
    <t>Ejecuciones extrajudiciales (0= practicada con frecuencia;1= practicada ocasionalmente; 2= No ha ocurrido/No ha sido reportada) (rezago t-i).</t>
  </si>
  <si>
    <t>Cumplimiento normativo, Respeto al debido proceso.</t>
  </si>
  <si>
    <t>1.- Ingresa a la página http://data.worldjusticeproject.org/# 2.- Selecciona en el mapa el país de tu interés. 3.- Da click en el recuadro azul que se encuentra en la esquina superior derecha que dice View Full Profile 4.- Ya en el perfil del país, dirígase a la segunda sección donde se muestran distintos temas con gráficas horizontales 5.- Dentro del sexto tema "Regulatory Enforcement" (Cumplimiento normativo), ubique el punto 6.4  "Respect for due process" (Respeto al debido proceso)</t>
  </si>
  <si>
    <t>Encarcelamiento político. Encarcelamiento de personas por parte del gobierno a causa de su forma de pensar, oposición, creencias, raza, etc. (0= ocurren de manera frecuente; 1= Ocurren de manera ocasional; 2= no ocurrieron ese año).</t>
  </si>
  <si>
    <t>Justicia penal, Debido proceso legal</t>
  </si>
  <si>
    <t>1.- Ingresa a la página http://data.worldjusticeproject.org/# 2.- Selecciona en el mapa el país de tu interés. 3.- Da click en el recuadro azul que se encuentra en la esquina superior derecha que dice View Full Profile 4.- Ya en el perfil del país, dirígase a la segunda sección donde se muestran distintos temas con gráficas horizontales 5.- Dentro del octavo tema en color naranja "Criminal Justice" (Justicia penal) ubique el punto "8.7 Due process of law"(Debido proceso legal)</t>
  </si>
  <si>
    <t>Tortura</t>
  </si>
  <si>
    <t>Derechos fundamentales, Debido proceso legal</t>
  </si>
  <si>
    <t>1.- Ingresa a la página http://data.worldjusticeproject.org/# 2.- Selecciona en el mapa el país de tu interés. 3.- Da click en el recuadro azul que se encuentra en la esquina superior derecha que dice View Full Profile 4.- Ya en el perfil del país, dirígase a la segunda sección donde se muestran distintos temas con gráficas horizontales 5.- Dentro del cuarto tema "Fundamental Rights" (Derechos fundamentales)  ubique el punto "4.3 Due process of law" (Debido proceso legal)</t>
  </si>
  <si>
    <t xml:space="preserve">Para las variables: </t>
  </si>
  <si>
    <t>https://www.unodc.org/unodc/en/data-and-analysis/statistics.html</t>
  </si>
  <si>
    <t>1. Reclusos en cárceles, instituciones penitenciarias o instituciones correccionales / capacidad oficial de las instituciones penitenciarias.</t>
  </si>
  <si>
    <t xml:space="preserve">2. Personas encarceladas por homicidos </t>
  </si>
  <si>
    <t xml:space="preserve">se menciona de su existencia y su actualización, sin embargo, en el portal no se encuentra la información </t>
  </si>
  <si>
    <t>IGI PASADO</t>
  </si>
  <si>
    <t>Población total en 2019</t>
  </si>
  <si>
    <t>1. Police Personnel/Personal policiaco</t>
  </si>
  <si>
    <t>2. Total prision population / Reclusos en cárceles, instituciones penitenciarias o instituciones correccionales / capacidad oficial de las instituciones penitenciarias.</t>
  </si>
  <si>
    <t>3. PrisonStaff/Personal en reclusorios entre capacidad total de los penales</t>
  </si>
  <si>
    <t>c_penit_cap
(Falta capacidad en cárceles)</t>
  </si>
  <si>
    <t xml:space="preserve">4.1 PrisonStaff/Personal en reclusorios </t>
  </si>
  <si>
    <t>4.1. Total prision population / Reclusos en cárceles, instituciones penitenciarias o instituciones correccionales</t>
  </si>
  <si>
    <t>5. Personal de Justicia (todos los jueces)</t>
  </si>
  <si>
    <t>6.1 Persons brought before the Criminal Court/Personas ante el juez</t>
  </si>
  <si>
    <t>6.2 Professional Judges</t>
  </si>
  <si>
    <t>7.1 Prison report/Población carcelaria total</t>
  </si>
  <si>
    <t>7.2 Persons convicted/Condenados</t>
  </si>
  <si>
    <t>8.1. Prison report/Población carcelaria total</t>
  </si>
  <si>
    <t>8.2 Unsentenced Prisoners/Detenidos no sentenciados</t>
  </si>
  <si>
    <t>9. Homicide /Homicidios</t>
  </si>
  <si>
    <t xml:space="preserve"> 10.1 Persons brought before the Criminal Court/Personas ante el juez</t>
  </si>
  <si>
    <t>10.2 Persons brought into Formal Contact</t>
  </si>
  <si>
    <t>11.1 Persons brought before the Criminal Court</t>
  </si>
  <si>
    <t>11.2 Prosecution Personnel</t>
  </si>
  <si>
    <t>Derechos humanos</t>
  </si>
  <si>
    <t>c_justice
(Falta capacidad en cárceles)</t>
  </si>
  <si>
    <t xml:space="preserve"> r_enc_hom Homicidios, final (no se completa el indicador)</t>
  </si>
  <si>
    <t>Restricciones en los poderes del gobierno. Sanciones por mala conducta oficial.</t>
  </si>
  <si>
    <t>Cumplimiento normativo. Respeto al debido proceso.</t>
  </si>
  <si>
    <t>Justicia penal. Debido proceso legal</t>
  </si>
  <si>
    <t>Derechos fundamentales. Debido proceso legal</t>
  </si>
  <si>
    <t>Valor</t>
  </si>
  <si>
    <t>country</t>
  </si>
  <si>
    <t>s_region</t>
  </si>
  <si>
    <t>A</t>
  </si>
  <si>
    <t>B</t>
  </si>
  <si>
    <t>D</t>
  </si>
  <si>
    <t>E=D/A*100000</t>
  </si>
  <si>
    <t>F</t>
  </si>
  <si>
    <t>G</t>
  </si>
  <si>
    <t>H=G/A*100000</t>
  </si>
  <si>
    <t>I</t>
  </si>
  <si>
    <t>J</t>
  </si>
  <si>
    <t>K=J/A*100000</t>
  </si>
  <si>
    <t>L</t>
  </si>
  <si>
    <t>M</t>
  </si>
  <si>
    <t>N</t>
  </si>
  <si>
    <t>Ñ</t>
  </si>
  <si>
    <t>O=M/Ñ*1000</t>
  </si>
  <si>
    <t>P</t>
  </si>
  <si>
    <t>Q</t>
  </si>
  <si>
    <t>R=Q/A*100000</t>
  </si>
  <si>
    <t>S</t>
  </si>
  <si>
    <t>T</t>
  </si>
  <si>
    <t>U</t>
  </si>
  <si>
    <t>V</t>
  </si>
  <si>
    <t>W=T/V*1000</t>
  </si>
  <si>
    <t>X</t>
  </si>
  <si>
    <t>Y</t>
  </si>
  <si>
    <t>Z</t>
  </si>
  <si>
    <t>AA</t>
  </si>
  <si>
    <t>AB=Y/AA*1000</t>
  </si>
  <si>
    <t>AC</t>
  </si>
  <si>
    <t>AD</t>
  </si>
  <si>
    <t>AE</t>
  </si>
  <si>
    <t>AF</t>
  </si>
  <si>
    <t>AG=AD/AF*1000</t>
  </si>
  <si>
    <t>AI</t>
  </si>
  <si>
    <t>AJ</t>
  </si>
  <si>
    <t>AK=AJ/A*100000</t>
  </si>
  <si>
    <t>AL</t>
  </si>
  <si>
    <t>AM</t>
  </si>
  <si>
    <t>AN</t>
  </si>
  <si>
    <t>AÑ</t>
  </si>
  <si>
    <t>AO=AM/AÑ*1000</t>
  </si>
  <si>
    <t>AP</t>
  </si>
  <si>
    <t>AQ</t>
  </si>
  <si>
    <t>AR</t>
  </si>
  <si>
    <t>AS</t>
  </si>
  <si>
    <t>AT=AQ/AS*1000</t>
  </si>
  <si>
    <t>dh_1</t>
  </si>
  <si>
    <t>dh_2</t>
  </si>
  <si>
    <t>dh_3</t>
  </si>
  <si>
    <t>dh_4</t>
  </si>
  <si>
    <t>Se considera (&lt;=5 en IGI (11) variables)</t>
  </si>
  <si>
    <t>Variables IGI (11)</t>
  </si>
  <si>
    <t>Variables IGI (11) + DH (4)</t>
  </si>
  <si>
    <t>1=Sí, 0=No</t>
  </si>
  <si>
    <t>promedios</t>
  </si>
  <si>
    <t>Me quedo con las que tienen =1</t>
  </si>
  <si>
    <t>D1</t>
  </si>
  <si>
    <t>D2</t>
  </si>
  <si>
    <t>D3</t>
  </si>
  <si>
    <t>D4</t>
  </si>
  <si>
    <t>D5</t>
  </si>
  <si>
    <t>IGI 1</t>
  </si>
  <si>
    <t>IGI 2</t>
  </si>
  <si>
    <t>Promedio</t>
  </si>
  <si>
    <t>Pais</t>
  </si>
  <si>
    <t>ess</t>
  </si>
  <si>
    <t>esj</t>
  </si>
  <si>
    <t>fsj</t>
  </si>
  <si>
    <t>fss</t>
  </si>
  <si>
    <t>Se considera (&lt;=4 en IGI (11) variables)</t>
  </si>
  <si>
    <t>Promedio de la subregión</t>
  </si>
  <si>
    <t>Este es el que hay que copiar: Le quito #!DIV/0</t>
  </si>
  <si>
    <t>salvador</t>
  </si>
  <si>
    <t>jamaica</t>
  </si>
  <si>
    <t>Trinidad y tobago</t>
  </si>
  <si>
    <t>Philipinies</t>
  </si>
  <si>
    <t>Caribean</t>
  </si>
  <si>
    <t>Q1</t>
  </si>
  <si>
    <t>Nueva Zelanda</t>
  </si>
  <si>
    <t>Q2</t>
  </si>
  <si>
    <t>Q3</t>
  </si>
  <si>
    <t>Q4</t>
  </si>
  <si>
    <t>más grande mejor</t>
  </si>
  <si>
    <t>Normalización</t>
  </si>
  <si>
    <t>dh</t>
  </si>
  <si>
    <t>TOTAL con DH</t>
  </si>
  <si>
    <t>TOTAL sin DH</t>
  </si>
  <si>
    <t>IGI-2020</t>
  </si>
  <si>
    <t>X 100</t>
  </si>
  <si>
    <t>DIFERENCIA</t>
  </si>
  <si>
    <t>promedio</t>
  </si>
  <si>
    <t>TOTAL</t>
  </si>
  <si>
    <t>Promedio regional</t>
  </si>
  <si>
    <t>Grand Total</t>
  </si>
  <si>
    <t>MODELO FINAL + países fuera de rango</t>
  </si>
  <si>
    <t>IGI 2017</t>
  </si>
  <si>
    <t>RANKING 2019
(3 categorías)</t>
  </si>
  <si>
    <t>Coincidencia en Ranking
(1=Sí, 0=No)</t>
  </si>
  <si>
    <t>Diferencia en ranking</t>
  </si>
  <si>
    <t>CON DH (Hoja de Trabajo, columna AD1119) con F2 se muestra la fórmula
*Reino unido se toma el mismo valor para los 3
**El valor del indicador está en la hoja WJP ROL renglon 27, dado la lógica de WJP, se toma el inverso del dato</t>
  </si>
  <si>
    <t>Sin DH (Hoja de Trabajo, columna AE1119) con F2 se muestra la fórmula-- Valores que se tomaron originalmente</t>
  </si>
  <si>
    <t>País</t>
  </si>
  <si>
    <t>Lugar</t>
  </si>
  <si>
    <t>RANKING 2017 
(3 categorías)</t>
  </si>
  <si>
    <t xml:space="preserve">Valor </t>
  </si>
  <si>
    <t>LUGAR</t>
  </si>
  <si>
    <t>Ranking</t>
  </si>
  <si>
    <t>Czech republic</t>
  </si>
  <si>
    <t xml:space="preserve">Venezuela </t>
  </si>
  <si>
    <t>Comentarios</t>
  </si>
  <si>
    <t>Tiene 5 variables perdidas. En la dimensión funcional sistema de seguridad no tiene ningúna de las 2 variables, por lo que esta dimensión estaría vacío y puede modificar sustancialmente los resultados del cálculo.</t>
  </si>
  <si>
    <t>Presenta cifras atípicas en el número de policías y en la capacidad de personal penitenciario. Al hacer un diagrama de dispersión de datos se encontró que sus valores podrían ser considerados como atípicos.</t>
  </si>
  <si>
    <t>Tiene 7 variables sin información</t>
  </si>
  <si>
    <t>En la dimensión  estructural del sistema de seguridad solo se considera una variable, la cual no tiene valor. Esto significa que no se incluiría esta dimensión en el modelo, lo cual rompe con la escencia del índice.</t>
  </si>
  <si>
    <t>Presenta una cifra muy alta en homicidios. Sale de los límites al hacer una caja de dispersión</t>
  </si>
  <si>
    <t>No tiene información en la dimensión  estructural del sistema de seguridad</t>
  </si>
  <si>
    <t>Tiene 5 variables perdidas</t>
  </si>
  <si>
    <t>Presenta valores atípicos en las variables Personas frente a los tribunales entre número de jueces y Personas frente a los tribunales entre número de fiscales</t>
  </si>
  <si>
    <t>Tiene valores atípicos en la variable Personas frente a los tribunales entre personas en contacto formal con la policía</t>
  </si>
  <si>
    <t>Tiene valores atípicos en la variable Encarcelados entre condenados</t>
  </si>
  <si>
    <t>Tiene 8 variables con missings</t>
  </si>
  <si>
    <t>Canadá</t>
  </si>
  <si>
    <t>Presenta un dato muy bajo en la variable de jueces, lo que le afecta a la dimensión estructural del sistema de justicia. De acuerdo con el análisis cuartílico al momento de hacer la comparación con los demás países, su valor está muy cercano a Q1 lo cual es muy bajo. Otros datos que son bajos son el número de jueces y el total de personal penitenciario que está relacionados con la dimensión ESS. En su conjunto, estos tres valores producen que su valor en el índice lo ubique en los peores lugares</t>
  </si>
  <si>
    <t>Gran parte de sus indicadores se ubican alrededor de los valores promedios de todas las variables y en el número de jueces, así como el personal en tribunal su valor está por debajo del promedio. El efecto conjunto de estas variables provocan que se ubique en el tercer grupo, a diferencia del índice anterior en donde estaba en los primeros lugares.</t>
  </si>
  <si>
    <t>En general, los datos de Rusia están por arriba del promedio internacional y en algunos casos como el número de personal penitenciario está en el rango de Q3. Por este motivo, su clasificación general lo ubica en los primeros lugares, a diferencia de la versión anterior que aparecía en los últimos.</t>
  </si>
  <si>
    <t>Bolivia</t>
  </si>
  <si>
    <t>Congo, Dem. Rep.</t>
  </si>
  <si>
    <t>Hong Kong SAR, China</t>
  </si>
  <si>
    <t>Iran</t>
  </si>
  <si>
    <t>Macedonia, FYR</t>
  </si>
  <si>
    <t>Moldova</t>
  </si>
  <si>
    <t>Russia</t>
  </si>
  <si>
    <t>St. Lucia</t>
  </si>
  <si>
    <t>Tanzania</t>
  </si>
  <si>
    <t>United Kingdom</t>
  </si>
  <si>
    <t>United States</t>
  </si>
  <si>
    <t>Venezuela</t>
  </si>
  <si>
    <t>Vietnam</t>
  </si>
  <si>
    <t>Country Code</t>
  </si>
  <si>
    <t>AFG</t>
  </si>
  <si>
    <t>ALB</t>
  </si>
  <si>
    <t>DZA</t>
  </si>
  <si>
    <t>AGO</t>
  </si>
  <si>
    <t>ATG</t>
  </si>
  <si>
    <t>ARG</t>
  </si>
  <si>
    <t>AUS</t>
  </si>
  <si>
    <t>AUT</t>
  </si>
  <si>
    <t>BHS</t>
  </si>
  <si>
    <t>BGD</t>
  </si>
  <si>
    <t>BRB</t>
  </si>
  <si>
    <t>BLR</t>
  </si>
  <si>
    <t>BEL</t>
  </si>
  <si>
    <t>BLZ</t>
  </si>
  <si>
    <t>BEN</t>
  </si>
  <si>
    <t>BOL</t>
  </si>
  <si>
    <t>BIH</t>
  </si>
  <si>
    <t>BWA</t>
  </si>
  <si>
    <t>BRA</t>
  </si>
  <si>
    <t>BGR</t>
  </si>
  <si>
    <t>BFA</t>
  </si>
  <si>
    <t>KHM</t>
  </si>
  <si>
    <t>CMR</t>
  </si>
  <si>
    <t>CAN</t>
  </si>
  <si>
    <t>CHL</t>
  </si>
  <si>
    <t>CHN</t>
  </si>
  <si>
    <t>COL</t>
  </si>
  <si>
    <t>COD</t>
  </si>
  <si>
    <t>CRI</t>
  </si>
  <si>
    <t>CIV</t>
  </si>
  <si>
    <t>HRV</t>
  </si>
  <si>
    <t>CZE</t>
  </si>
  <si>
    <t>DNK</t>
  </si>
  <si>
    <t>DMA</t>
  </si>
  <si>
    <t>DOM</t>
  </si>
  <si>
    <t>ECU</t>
  </si>
  <si>
    <t>EGY</t>
  </si>
  <si>
    <t>SLV</t>
  </si>
  <si>
    <t>EST</t>
  </si>
  <si>
    <t>ETH</t>
  </si>
  <si>
    <t>FIN</t>
  </si>
  <si>
    <t>FRA</t>
  </si>
  <si>
    <t>GEO</t>
  </si>
  <si>
    <t>DEU</t>
  </si>
  <si>
    <t>GHA</t>
  </si>
  <si>
    <t>GRC</t>
  </si>
  <si>
    <t>GRD</t>
  </si>
  <si>
    <t>GTM</t>
  </si>
  <si>
    <t>GIN</t>
  </si>
  <si>
    <t>GUY</t>
  </si>
  <si>
    <t>HND</t>
  </si>
  <si>
    <t>HKG</t>
  </si>
  <si>
    <t>HUN</t>
  </si>
  <si>
    <t>IND</t>
  </si>
  <si>
    <t>IDN</t>
  </si>
  <si>
    <t>IRN</t>
  </si>
  <si>
    <t>ITA</t>
  </si>
  <si>
    <t>JAM</t>
  </si>
  <si>
    <t>JPN</t>
  </si>
  <si>
    <t>JOR</t>
  </si>
  <si>
    <t>KAZ</t>
  </si>
  <si>
    <t>KEN</t>
  </si>
  <si>
    <t>KGZ</t>
  </si>
  <si>
    <t>LBN</t>
  </si>
  <si>
    <t>LBR</t>
  </si>
  <si>
    <t>MKD</t>
  </si>
  <si>
    <t>MDG</t>
  </si>
  <si>
    <t>MWI</t>
  </si>
  <si>
    <t>MYS</t>
  </si>
  <si>
    <t>MLI</t>
  </si>
  <si>
    <t>MRT</t>
  </si>
  <si>
    <t>MUS</t>
  </si>
  <si>
    <t>MEX</t>
  </si>
  <si>
    <t>MDA</t>
  </si>
  <si>
    <t>MNG</t>
  </si>
  <si>
    <t>MAR</t>
  </si>
  <si>
    <t>MOZ</t>
  </si>
  <si>
    <t>MMR</t>
  </si>
  <si>
    <t>NAM</t>
  </si>
  <si>
    <t>NPL</t>
  </si>
  <si>
    <t>NLD</t>
  </si>
  <si>
    <t>NZL</t>
  </si>
  <si>
    <t>NIC</t>
  </si>
  <si>
    <t>NER</t>
  </si>
  <si>
    <t>NGA</t>
  </si>
  <si>
    <t>NOR</t>
  </si>
  <si>
    <t>PAK</t>
  </si>
  <si>
    <t>PAN</t>
  </si>
  <si>
    <t>PER</t>
  </si>
  <si>
    <t>PHL</t>
  </si>
  <si>
    <t>POL</t>
  </si>
  <si>
    <t>PRT</t>
  </si>
  <si>
    <t>KOR</t>
  </si>
  <si>
    <t>ROU</t>
  </si>
  <si>
    <t>RUS</t>
  </si>
  <si>
    <t>RWA</t>
  </si>
  <si>
    <t>SEN</t>
  </si>
  <si>
    <t>SRB</t>
  </si>
  <si>
    <t>SLE</t>
  </si>
  <si>
    <t>SGP</t>
  </si>
  <si>
    <t>SVN</t>
  </si>
  <si>
    <t>ZAF</t>
  </si>
  <si>
    <t>ESP</t>
  </si>
  <si>
    <t>LKA</t>
  </si>
  <si>
    <t>KNA</t>
  </si>
  <si>
    <t>LCA</t>
  </si>
  <si>
    <t>VCT</t>
  </si>
  <si>
    <t>SUR</t>
  </si>
  <si>
    <t>SWE</t>
  </si>
  <si>
    <t>TZA</t>
  </si>
  <si>
    <t>THA</t>
  </si>
  <si>
    <t>TGO</t>
  </si>
  <si>
    <t>TTO</t>
  </si>
  <si>
    <t>TUN</t>
  </si>
  <si>
    <t>TUR</t>
  </si>
  <si>
    <t>UGA</t>
  </si>
  <si>
    <t>UKR</t>
  </si>
  <si>
    <t>ARE</t>
  </si>
  <si>
    <t>GBR</t>
  </si>
  <si>
    <t>USA</t>
  </si>
  <si>
    <t>URY</t>
  </si>
  <si>
    <t>UZB</t>
  </si>
  <si>
    <t>VEN</t>
  </si>
  <si>
    <t>VNM</t>
  </si>
  <si>
    <t>ZMB</t>
  </si>
  <si>
    <t>ZWE</t>
  </si>
  <si>
    <t>South Asia</t>
  </si>
  <si>
    <t>Eastern Europe &amp; Central Asia</t>
  </si>
  <si>
    <t>Middle East &amp; North Africa</t>
  </si>
  <si>
    <t>Sub-Saharan Africa</t>
  </si>
  <si>
    <t>Latin America &amp; Caribbean</t>
  </si>
  <si>
    <t>East Asia &amp; Pacific</t>
  </si>
  <si>
    <t>EU + EFTA + North America</t>
  </si>
  <si>
    <t>Income Group</t>
  </si>
  <si>
    <t>Low</t>
  </si>
  <si>
    <t>Upper middle</t>
  </si>
  <si>
    <t>Lower middle</t>
  </si>
  <si>
    <t>High</t>
  </si>
  <si>
    <t>WJP Rule of Law Index: Overall Score</t>
  </si>
  <si>
    <t>Factor 1: Constraints on Government Powers</t>
  </si>
  <si>
    <t>1.1 Government powers are effectively limited by the legislature</t>
  </si>
  <si>
    <t>1.2 Government powers are effectively limited by the judiciary</t>
  </si>
  <si>
    <t>1.3 Government powers are effectively limited by independent auditing and review</t>
  </si>
  <si>
    <t>1.4 Government officials are sanctioned for misconduct</t>
  </si>
  <si>
    <t>1.5 Government powers are subject to non-governmental checks</t>
  </si>
  <si>
    <t>1.6 Transition of power is subject to the law</t>
  </si>
  <si>
    <t>Factor 2: Absence of Corruption</t>
  </si>
  <si>
    <t>2.1 Government officials in the executive branch do not use public office for private gain</t>
  </si>
  <si>
    <t>2.2 Government officials in the judicial branch do not use public office for private gain</t>
  </si>
  <si>
    <t>2.3 Government officials in the police and the military do not use public office for private gain</t>
  </si>
  <si>
    <t>2.4 Government officials in the legislative branch do not use public office for private gain</t>
  </si>
  <si>
    <t xml:space="preserve">Factor 3: Open Government </t>
  </si>
  <si>
    <t xml:space="preserve">3.1. Publicized laws and government data </t>
  </si>
  <si>
    <t>3.2 Right to information</t>
  </si>
  <si>
    <t>3.3 Civic participation</t>
  </si>
  <si>
    <t>3.4 Complaint mechanisms</t>
  </si>
  <si>
    <t>Factor 4: Fundamental Rights</t>
  </si>
  <si>
    <t>4.1 Equal treatment and absence of discrimination</t>
  </si>
  <si>
    <t>4.2 The right to life and security of the person is effectively guaranteed</t>
  </si>
  <si>
    <t>4.3 Due process of the law and rights of the accused</t>
  </si>
  <si>
    <t>4.4 Freedom of opinion and expression is effectively guaranteed</t>
  </si>
  <si>
    <t>4.5 Freedom of belief and religion is effectively guaranteed</t>
  </si>
  <si>
    <t>4.6 Freedom from arbitrary interference with privacy is effectively guaranteed</t>
  </si>
  <si>
    <t>4.7 Freedom of assembly and association is effectively guaranteed</t>
  </si>
  <si>
    <t>4.8 Fundamental labor rights are effectively guaranteed</t>
  </si>
  <si>
    <t>Factor 5: Order and Security</t>
  </si>
  <si>
    <t>5.1 Crime is effectively controlled</t>
  </si>
  <si>
    <t>5.2 Civil conflict is effectively limited</t>
  </si>
  <si>
    <t>5.3 People do not resort to violence to redress personal grievances</t>
  </si>
  <si>
    <t>Factor 6: Regulatory Enforcement</t>
  </si>
  <si>
    <t>6.1 Government regulations are effectively enforced</t>
  </si>
  <si>
    <t>6.2 Government regulations are applied and enforced without improper influence</t>
  </si>
  <si>
    <t>6.3 Administrative proceedings are conducted without unreasonable delay</t>
  </si>
  <si>
    <t>6.4 Due process is respected in administrative proceedings</t>
  </si>
  <si>
    <t>6.5 The government does not expropriate without lawful process and adequate compensation</t>
  </si>
  <si>
    <t>Factor 7: Civil Justice</t>
  </si>
  <si>
    <t>7.1 People can access and afford civil justice</t>
  </si>
  <si>
    <t>7.2 Civil justice is free of discrimination</t>
  </si>
  <si>
    <t>7.3 Civil justice is free of corruption</t>
  </si>
  <si>
    <t>7.4 Civil justice is free of improper government influence</t>
  </si>
  <si>
    <t>7.5 Civil justice is not subject to unreasonable delay</t>
  </si>
  <si>
    <t>7.6. Civil justice is effectively enforced</t>
  </si>
  <si>
    <t>7.7 Alternative dispute resolution mechanisms are accessible, impartial, and effective</t>
  </si>
  <si>
    <t>Factor 8: Criminal Justice</t>
  </si>
  <si>
    <t>8.1 Criminal investigation system is effective</t>
  </si>
  <si>
    <t>8.2 Criminal adjudication system is timely and effective</t>
  </si>
  <si>
    <t>8.3 Correctional system is effective in reducing criminal behavior</t>
  </si>
  <si>
    <t>8.4 Criminal system is impartial</t>
  </si>
  <si>
    <t>8.5 Criminal system is free of corruption</t>
  </si>
  <si>
    <t>8.6 Criminal system is free of improper government influence</t>
  </si>
  <si>
    <t>8.7. Due process of the law and rights of the accused</t>
  </si>
  <si>
    <t>Final</t>
  </si>
  <si>
    <t>Penalización estadística</t>
  </si>
  <si>
    <t>Mismo dato</t>
  </si>
  <si>
    <t>Países que salen del IGI 2017</t>
  </si>
  <si>
    <t>Países que se integran al IGI 2019</t>
  </si>
  <si>
    <t>Países con comportamiento atípico en el IGI 2019</t>
  </si>
  <si>
    <t xml:space="preserve">Razón del cambio </t>
  </si>
  <si>
    <r>
      <rPr>
        <sz val="11"/>
        <color theme="1"/>
        <rFont val="Calibri"/>
      </rPr>
      <t>La razón por la cual entran estos países obedece a dos razones:
1. Todos cumplen el criterio de tener menos de 5 variables con datos perdidos
2. Sus datos, al ser analizados mediante un análisis de dispersión (hoja "</t>
    </r>
    <r>
      <rPr>
        <b/>
        <sz val="11"/>
        <color theme="1"/>
        <rFont val="Calibri"/>
      </rPr>
      <t>Hoja de Trabajo</t>
    </r>
    <r>
      <rPr>
        <sz val="11"/>
        <color theme="1"/>
        <rFont val="Calibri"/>
      </rPr>
      <t xml:space="preserve">" celda </t>
    </r>
    <r>
      <rPr>
        <b/>
        <sz val="11"/>
        <color theme="1"/>
        <rFont val="Calibri"/>
      </rPr>
      <t>J1032</t>
    </r>
    <r>
      <rPr>
        <sz val="11"/>
        <color theme="1"/>
        <rFont val="Calibri"/>
      </rPr>
      <t>), no presentan valores atípicos. Es decir, su dispersión se encuentra dentro de Q1 y Q3</t>
    </r>
  </si>
  <si>
    <t>Presenta un dato muy bajo en la variable de jueces, lo que le afecta a la dimensión estructural del sistema de justicia. De acuerdo con el análisis cuartílico al momento de hacer la comparación con los demás países, su valor está muy cercano a Q1 lo cual es muy bajo. Otros datos que son bajos son el número de jueces y el total de personal penitenciario que está relacionados con la dimensión ESS. En su conjunto, estos tres valores producen que su valor en el índice lo ubique en los peóres lugares</t>
  </si>
  <si>
    <r>
      <rPr>
        <sz val="11"/>
        <color theme="1"/>
        <rFont val="Calibri"/>
      </rPr>
      <t xml:space="preserve">Se construye con </t>
    </r>
    <r>
      <rPr>
        <i/>
        <sz val="11"/>
        <color theme="1"/>
        <rFont val="Calibri"/>
      </rPr>
      <t>c_justice</t>
    </r>
    <r>
      <rPr>
        <sz val="11"/>
        <color theme="1"/>
        <rFont val="Calibri"/>
      </rPr>
      <t xml:space="preserve"> y </t>
    </r>
    <r>
      <rPr>
        <i/>
        <sz val="11"/>
        <color theme="1"/>
        <rFont val="Calibri"/>
      </rPr>
      <t xml:space="preserve">c_penit_cap </t>
    </r>
    <r>
      <rPr>
        <sz val="11"/>
        <color theme="1"/>
        <rFont val="Calibri"/>
      </rPr>
      <t>de las pestañas anteriores</t>
    </r>
  </si>
  <si>
    <t>La variable de jueces está en la hoja r_juece</t>
  </si>
  <si>
    <t>La población carcelaria se toma de c_justice</t>
  </si>
  <si>
    <t>Población total en 2017</t>
  </si>
  <si>
    <t>pp_imputada</t>
  </si>
  <si>
    <t>2. Personal de Justicia (todos los jueces)</t>
  </si>
  <si>
    <t>ps_imputada</t>
  </si>
  <si>
    <t>3.1 PrisonStaff/Policia penitenciaria</t>
  </si>
  <si>
    <t>3.2 Capacidad en carceles</t>
  </si>
  <si>
    <t>3. Calculo</t>
  </si>
  <si>
    <t>4.1 PrisonStaff/Policia penitenciaria</t>
  </si>
  <si>
    <t>pr_imputada</t>
  </si>
  <si>
    <t>4.2. Prison report/Población carcelaria total</t>
  </si>
  <si>
    <t>4. Calculo</t>
  </si>
  <si>
    <t>pj_imputada</t>
  </si>
  <si>
    <t>5. Professional Judges/Personal de justicia</t>
  </si>
  <si>
    <t>pcc_imputada</t>
  </si>
  <si>
    <t>6. Persons brought before the Criminal Court/Personas ante el juez</t>
  </si>
  <si>
    <t>pc_imputada</t>
  </si>
  <si>
    <t>7. Calculo</t>
  </si>
  <si>
    <t>countup_2012</t>
  </si>
  <si>
    <t>hom_imputada</t>
  </si>
  <si>
    <t>pfc_imputada</t>
  </si>
  <si>
    <t>10. Calculo</t>
  </si>
  <si>
    <t>pps_imputada</t>
  </si>
  <si>
    <t>11. Calculo</t>
  </si>
  <si>
    <t>IGI_2017</t>
  </si>
  <si>
    <t>1. Personal policiaco
final</t>
  </si>
  <si>
    <t>2. Jueces_profesionales, final
Final</t>
  </si>
  <si>
    <t xml:space="preserve"> 3.1 Policia penitenciaria
final</t>
  </si>
  <si>
    <t>3.2 Capacidad en carceles
Final</t>
  </si>
  <si>
    <t>4.1 Policia penitenciaria, final</t>
  </si>
  <si>
    <t>4.2 Población carcelaria total, final</t>
  </si>
  <si>
    <t>5. Personal de justicia
final</t>
  </si>
  <si>
    <t>6. Personas ante el juez
Final</t>
  </si>
  <si>
    <t>7.1 Población carcelaria total, final</t>
  </si>
  <si>
    <t>7.2 condenados
final</t>
  </si>
  <si>
    <t>Condenados</t>
  </si>
  <si>
    <t>8.1 Población carcelaria total, final</t>
  </si>
  <si>
    <t>8. Detenidos no sentenciados, final (por cada 1000 reclusos)</t>
  </si>
  <si>
    <t xml:space="preserve"> 9. Homicidios, final (no se completa el indicador)</t>
  </si>
  <si>
    <t>10.2 Persons brought into Formal Contact, final</t>
  </si>
  <si>
    <t>rate</t>
  </si>
  <si>
    <t>pobtot_2017</t>
  </si>
  <si>
    <t>pobtot_2019</t>
  </si>
  <si>
    <t>countpp_2017</t>
  </si>
  <si>
    <t>anio_pp</t>
  </si>
  <si>
    <t>countpp_2019</t>
  </si>
  <si>
    <t>countps_2017</t>
  </si>
  <si>
    <t>anio_ps</t>
  </si>
  <si>
    <t>countps_2019</t>
  </si>
  <si>
    <t>countps_2010</t>
  </si>
  <si>
    <t>countpr_2017</t>
  </si>
  <si>
    <t>anio_pr</t>
  </si>
  <si>
    <t>countpr_2019</t>
  </si>
  <si>
    <t>r_penint_recl</t>
  </si>
  <si>
    <t>countpj_2017</t>
  </si>
  <si>
    <t>anio_pj</t>
  </si>
  <si>
    <t>countpj_2019</t>
  </si>
  <si>
    <t>countpcc_2017</t>
  </si>
  <si>
    <t>anio_pcc</t>
  </si>
  <si>
    <t>countpcc_2019</t>
  </si>
  <si>
    <t>countpc_2017</t>
  </si>
  <si>
    <t>anio_pc</t>
  </si>
  <si>
    <t>countpc_2019</t>
  </si>
  <si>
    <t>countup_2017</t>
  </si>
  <si>
    <t>anio_2017</t>
  </si>
  <si>
    <t>countup_2019</t>
  </si>
  <si>
    <t>counthom_2017</t>
  </si>
  <si>
    <t>anio_hom</t>
  </si>
  <si>
    <t>counthom_2019</t>
  </si>
  <si>
    <t>r_hom</t>
  </si>
  <si>
    <t>countpfc_2017</t>
  </si>
  <si>
    <t>anio_pfc</t>
  </si>
  <si>
    <t>countpfc_2019</t>
  </si>
  <si>
    <t>countpps_2017</t>
  </si>
  <si>
    <t>anio_pps</t>
  </si>
  <si>
    <t>countpps_2019</t>
  </si>
  <si>
    <t>Policías por cada 100 mil hab</t>
  </si>
  <si>
    <t>Jueces por cada 100 mil hab</t>
  </si>
  <si>
    <t>Personal en reclusorios entre número de reclusos</t>
  </si>
  <si>
    <t>Proporción de jueces profesionales</t>
  </si>
  <si>
    <t>Personales ante los tribunales por jueces</t>
  </si>
  <si>
    <t>Homicidios</t>
  </si>
  <si>
    <t>Personas ante los tribunales entre personas en contacto formal</t>
  </si>
  <si>
    <t>Personas frente a tribunales entre número de fiscales</t>
  </si>
  <si>
    <t xml:space="preserve">Número de países con información </t>
  </si>
  <si>
    <t>Periodo actualizado</t>
  </si>
  <si>
    <t>1. Police Personnel</t>
  </si>
  <si>
    <t>4. Professional Judges</t>
  </si>
  <si>
    <t>países</t>
  </si>
  <si>
    <t>acum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</si>
</sst>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0_-;\-* #,##0.000_-;_-* &quot;-&quot;??_-;_-@"/>
    <numFmt numFmtId="165" formatCode="0.0"/>
    <numFmt numFmtId="166" formatCode="_-* #,##0.0_-;\-* #,##0.0_-;_-* &quot;-&quot;??_-;_-@"/>
    <numFmt numFmtId="167" formatCode="_-* #,##0.00_-;\-* #,##0.00_-;_-* &quot;-&quot;??_-;_-@"/>
    <numFmt numFmtId="168" formatCode="_-* #,##0.0000_-;\-* #,##0.0000_-;_-* &quot;-&quot;??_-;_-@"/>
    <numFmt numFmtId="169" formatCode="#,##0.00_ ;\-#,##0.00\ "/>
  </numFmts>
  <fonts count="30" x14ac:knownFonts="1">
    <font>
      <sz val="11"/>
      <color theme="1"/>
      <name val="Calibri"/>
      <scheme val="minor"/>
    </font>
    <font>
      <sz val="11"/>
      <color theme="1"/>
      <name val="Calibri"/>
    </font>
    <font>
      <sz val="11"/>
      <name val="Calibri"/>
    </font>
    <font>
      <sz val="11"/>
      <color theme="1"/>
      <name val="Calibri"/>
      <scheme val="minor"/>
    </font>
    <font>
      <b/>
      <sz val="12"/>
      <color theme="0"/>
      <name val="Calibri"/>
    </font>
    <font>
      <sz val="11"/>
      <color theme="1"/>
      <name val="Arial"/>
    </font>
    <font>
      <b/>
      <sz val="11"/>
      <color rgb="FFFFFFFF"/>
      <name val="Arial"/>
    </font>
    <font>
      <b/>
      <sz val="11"/>
      <color theme="0"/>
      <name val="Arial"/>
    </font>
    <font>
      <sz val="11"/>
      <color rgb="FF000000"/>
      <name val="Arial"/>
    </font>
    <font>
      <u/>
      <sz val="11"/>
      <color theme="10"/>
      <name val="Calibri"/>
    </font>
    <font>
      <b/>
      <sz val="11"/>
      <color theme="1"/>
      <name val="Arial"/>
    </font>
    <font>
      <u/>
      <sz val="11"/>
      <color theme="1"/>
      <name val="Arial"/>
    </font>
    <font>
      <u/>
      <sz val="11"/>
      <color theme="10"/>
      <name val="Calibri"/>
    </font>
    <font>
      <u/>
      <sz val="11"/>
      <color theme="10"/>
      <name val="Calibri"/>
    </font>
    <font>
      <u/>
      <sz val="11"/>
      <color theme="10"/>
      <name val="Calibri"/>
    </font>
    <font>
      <sz val="11"/>
      <color theme="0"/>
      <name val="Calibri"/>
    </font>
    <font>
      <b/>
      <sz val="11"/>
      <color theme="1"/>
      <name val="Calibri"/>
    </font>
    <font>
      <b/>
      <sz val="11"/>
      <color theme="0"/>
      <name val="Calibri"/>
    </font>
    <font>
      <sz val="8"/>
      <color theme="0"/>
      <name val="Calibri"/>
    </font>
    <font>
      <sz val="12"/>
      <color theme="0"/>
      <name val="Calibri"/>
    </font>
    <font>
      <sz val="10"/>
      <color theme="1"/>
      <name val="Calibri"/>
    </font>
    <font>
      <sz val="11"/>
      <color rgb="FFFF0000"/>
      <name val="Calibri"/>
    </font>
    <font>
      <b/>
      <sz val="10"/>
      <color theme="1"/>
      <name val="Calibri"/>
    </font>
    <font>
      <b/>
      <sz val="11"/>
      <color theme="0"/>
      <name val="Source Sans Pro"/>
    </font>
    <font>
      <b/>
      <sz val="9"/>
      <color theme="0"/>
      <name val="Source Sans Pro"/>
    </font>
    <font>
      <sz val="11"/>
      <color theme="1"/>
      <name val="Source Sans Pro"/>
    </font>
    <font>
      <b/>
      <sz val="11"/>
      <color rgb="FF000000"/>
      <name val="Calibri"/>
    </font>
    <font>
      <sz val="11"/>
      <color rgb="FFFF0000"/>
      <name val="Source Sans Pro"/>
    </font>
    <font>
      <b/>
      <sz val="14"/>
      <color theme="1"/>
      <name val="Calibri"/>
    </font>
    <font>
      <i/>
      <sz val="11"/>
      <color theme="1"/>
      <name val="Calibri"/>
    </font>
  </fonts>
  <fills count="41">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BFBFBF"/>
        <bgColor rgb="FFBFBFBF"/>
      </patternFill>
    </fill>
    <fill>
      <patternFill patternType="solid">
        <fgColor rgb="FFF2F2F2"/>
        <bgColor rgb="FFF2F2F2"/>
      </patternFill>
    </fill>
    <fill>
      <patternFill patternType="solid">
        <fgColor rgb="FFFFC000"/>
        <bgColor rgb="FFFFC000"/>
      </patternFill>
    </fill>
    <fill>
      <patternFill patternType="solid">
        <fgColor rgb="FFFFFF00"/>
        <bgColor rgb="FFFFFF00"/>
      </patternFill>
    </fill>
    <fill>
      <patternFill patternType="solid">
        <fgColor rgb="FF2E75B5"/>
        <bgColor rgb="FF2E75B5"/>
      </patternFill>
    </fill>
    <fill>
      <patternFill patternType="solid">
        <fgColor rgb="FF44546A"/>
        <bgColor rgb="FF44546A"/>
      </patternFill>
    </fill>
    <fill>
      <patternFill patternType="solid">
        <fgColor rgb="FFC00000"/>
        <bgColor rgb="FFC00000"/>
      </patternFill>
    </fill>
    <fill>
      <patternFill patternType="solid">
        <fgColor rgb="FFD0CECE"/>
        <bgColor rgb="FFD0CECE"/>
      </patternFill>
    </fill>
    <fill>
      <patternFill patternType="solid">
        <fgColor rgb="FFFFE598"/>
        <bgColor rgb="FFFFE598"/>
      </patternFill>
    </fill>
    <fill>
      <patternFill patternType="solid">
        <fgColor rgb="FFF4B083"/>
        <bgColor rgb="FFF4B083"/>
      </patternFill>
    </fill>
    <fill>
      <patternFill patternType="solid">
        <fgColor rgb="FFC5E0B3"/>
        <bgColor rgb="FFC5E0B3"/>
      </patternFill>
    </fill>
    <fill>
      <patternFill patternType="solid">
        <fgColor rgb="FFFBE4D5"/>
        <bgColor rgb="FFFBE4D5"/>
      </patternFill>
    </fill>
    <fill>
      <patternFill patternType="solid">
        <fgColor rgb="FFE2EFD9"/>
        <bgColor rgb="FFE2EFD9"/>
      </patternFill>
    </fill>
    <fill>
      <patternFill patternType="solid">
        <fgColor rgb="FF8EAADB"/>
        <bgColor rgb="FF8EAADB"/>
      </patternFill>
    </fill>
    <fill>
      <patternFill patternType="solid">
        <fgColor rgb="FFC55A11"/>
        <bgColor rgb="FFC55A11"/>
      </patternFill>
    </fill>
    <fill>
      <patternFill patternType="solid">
        <fgColor rgb="FF1E4E79"/>
        <bgColor rgb="FF1E4E79"/>
      </patternFill>
    </fill>
    <fill>
      <patternFill patternType="solid">
        <fgColor rgb="FF9CC2E5"/>
        <bgColor rgb="FF9CC2E5"/>
      </patternFill>
    </fill>
    <fill>
      <patternFill patternType="solid">
        <fgColor rgb="FFBDD6EE"/>
        <bgColor rgb="FFBDD6EE"/>
      </patternFill>
    </fill>
    <fill>
      <patternFill patternType="solid">
        <fgColor rgb="FFC8C8C8"/>
        <bgColor rgb="FFC8C8C8"/>
      </patternFill>
    </fill>
    <fill>
      <patternFill patternType="solid">
        <fgColor rgb="FF385623"/>
        <bgColor rgb="FF385623"/>
      </patternFill>
    </fill>
    <fill>
      <patternFill patternType="solid">
        <fgColor rgb="FF548135"/>
        <bgColor rgb="FF548135"/>
      </patternFill>
    </fill>
    <fill>
      <patternFill patternType="solid">
        <fgColor rgb="FFA8D08D"/>
        <bgColor rgb="FFA8D08D"/>
      </patternFill>
    </fill>
    <fill>
      <patternFill patternType="solid">
        <fgColor rgb="FF7F6000"/>
        <bgColor rgb="FF7F6000"/>
      </patternFill>
    </fill>
    <fill>
      <patternFill patternType="solid">
        <fgColor rgb="FFFFD965"/>
        <bgColor rgb="FFFFD965"/>
      </patternFill>
    </fill>
    <fill>
      <patternFill patternType="solid">
        <fgColor rgb="FF57C6C9"/>
        <bgColor rgb="FF57C6C9"/>
      </patternFill>
    </fill>
    <fill>
      <patternFill patternType="solid">
        <fgColor rgb="FFF7CAAC"/>
        <bgColor rgb="FFF7CAAC"/>
      </patternFill>
    </fill>
    <fill>
      <patternFill patternType="solid">
        <fgColor rgb="FFA5A5A5"/>
        <bgColor rgb="FFA5A5A5"/>
      </patternFill>
    </fill>
    <fill>
      <patternFill patternType="solid">
        <fgColor rgb="FFF8622F"/>
        <bgColor rgb="FFF8622F"/>
      </patternFill>
    </fill>
    <fill>
      <patternFill patternType="solid">
        <fgColor rgb="FFAEABAB"/>
        <bgColor rgb="FFAEABAB"/>
      </patternFill>
    </fill>
    <fill>
      <patternFill patternType="solid">
        <fgColor rgb="FF326B71"/>
        <bgColor rgb="FF326B71"/>
      </patternFill>
    </fill>
    <fill>
      <patternFill patternType="solid">
        <fgColor rgb="FFBF9000"/>
        <bgColor rgb="FFBF9000"/>
      </patternFill>
    </fill>
    <fill>
      <patternFill patternType="solid">
        <fgColor rgb="FFD8D8D8"/>
        <bgColor rgb="FFD8D8D8"/>
      </patternFill>
    </fill>
    <fill>
      <patternFill patternType="solid">
        <fgColor rgb="FF99CCFF"/>
        <bgColor rgb="FF99CCFF"/>
      </patternFill>
    </fill>
    <fill>
      <patternFill patternType="solid">
        <fgColor rgb="FFB5C0DF"/>
        <bgColor rgb="FFB5C0DF"/>
      </patternFill>
    </fill>
    <fill>
      <patternFill patternType="solid">
        <fgColor rgb="FF97DBDD"/>
        <bgColor rgb="FF97DBDD"/>
      </patternFill>
    </fill>
    <fill>
      <patternFill patternType="solid">
        <fgColor rgb="FF3F3F3F"/>
        <bgColor rgb="FF3F3F3F"/>
      </patternFill>
    </fill>
    <fill>
      <patternFill patternType="solid">
        <fgColor theme="7"/>
        <bgColor theme="7"/>
      </patternFill>
    </fill>
  </fills>
  <borders count="102">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top style="thin">
        <color rgb="FF7F7F7F"/>
      </top>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top/>
      <bottom/>
      <diagonal/>
    </border>
    <border>
      <left style="thin">
        <color rgb="FF7F7F7F"/>
      </left>
      <right style="thin">
        <color rgb="FF7F7F7F"/>
      </right>
      <top/>
      <bottom/>
      <diagonal/>
    </border>
    <border>
      <left style="thin">
        <color rgb="FF7F7F7F"/>
      </left>
      <right style="thin">
        <color rgb="FF7F7F7F"/>
      </right>
      <top/>
      <bottom/>
      <diagonal/>
    </border>
    <border>
      <left style="thin">
        <color rgb="FF7F7F7F"/>
      </left>
      <right/>
      <top/>
      <bottom style="thin">
        <color rgb="FF7F7F7F"/>
      </bottom>
      <diagonal/>
    </border>
    <border>
      <left style="thin">
        <color rgb="FF7F7F7F"/>
      </left>
      <right style="thin">
        <color rgb="FF7F7F7F"/>
      </right>
      <top/>
      <bottom style="thin">
        <color rgb="FF7F7F7F"/>
      </bottom>
      <diagonal/>
    </border>
    <border>
      <left style="thin">
        <color rgb="FF7F7F7F"/>
      </left>
      <right style="thin">
        <color rgb="FF7F7F7F"/>
      </right>
      <top/>
      <bottom style="thin">
        <color rgb="FF7F7F7F"/>
      </bottom>
      <diagonal/>
    </border>
    <border>
      <left/>
      <right/>
      <top/>
      <bottom/>
      <diagonal/>
    </border>
    <border>
      <left/>
      <right/>
      <top/>
      <bottom/>
      <diagonal/>
    </border>
    <border>
      <left/>
      <right/>
      <top/>
      <bottom/>
      <diagonal/>
    </border>
    <border>
      <left style="thin">
        <color theme="0"/>
      </left>
      <right style="thin">
        <color theme="0"/>
      </right>
      <top style="thin">
        <color theme="0"/>
      </top>
      <bottom/>
      <diagonal/>
    </border>
    <border>
      <left/>
      <right/>
      <top/>
      <bottom/>
      <diagonal/>
    </border>
    <border>
      <left/>
      <right/>
      <top/>
      <bottom/>
      <diagonal/>
    </border>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style="thin">
        <color theme="0"/>
      </right>
      <top/>
      <bottom/>
      <diagonal/>
    </border>
    <border>
      <left style="thin">
        <color theme="0"/>
      </left>
      <right/>
      <top/>
      <bottom/>
      <diagonal/>
    </border>
    <border>
      <left/>
      <right/>
      <top/>
      <bottom style="thin">
        <color theme="0"/>
      </bottom>
      <diagonal/>
    </border>
    <border>
      <left/>
      <right/>
      <top/>
      <bottom style="thin">
        <color theme="0"/>
      </bottom>
      <diagonal/>
    </border>
    <border>
      <left/>
      <right/>
      <top/>
      <bottom style="thin">
        <color theme="0"/>
      </bottom>
      <diagonal/>
    </border>
    <border>
      <left style="thin">
        <color theme="0"/>
      </left>
      <right style="thin">
        <color theme="0"/>
      </right>
      <top/>
      <bottom/>
      <diagonal/>
    </border>
    <border>
      <left/>
      <right/>
      <top/>
      <bottom/>
      <diagonal/>
    </border>
    <border>
      <left/>
      <right style="thin">
        <color theme="0"/>
      </right>
      <top/>
      <bottom/>
      <diagonal/>
    </border>
    <border>
      <left style="thin">
        <color theme="0"/>
      </left>
      <right/>
      <top/>
      <bottom/>
      <diagonal/>
    </border>
    <border>
      <left/>
      <right/>
      <top/>
      <bottom style="thin">
        <color theme="0"/>
      </bottom>
      <diagonal/>
    </border>
    <border>
      <left style="thin">
        <color theme="0"/>
      </left>
      <right style="thin">
        <color theme="0"/>
      </right>
      <top/>
      <bottom style="thin">
        <color theme="0"/>
      </bottom>
      <diagonal/>
    </border>
    <border>
      <left/>
      <right style="thin">
        <color theme="0"/>
      </right>
      <top/>
      <bottom style="thin">
        <color rgb="FF00000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top/>
      <bottom/>
      <diagonal/>
    </border>
    <border>
      <left style="thin">
        <color theme="0"/>
      </left>
      <right/>
      <top/>
      <bottom style="thin">
        <color rgb="FF000000"/>
      </bottom>
      <diagonal/>
    </border>
    <border>
      <left/>
      <right/>
      <top/>
      <bottom style="thin">
        <color rgb="FF000000"/>
      </bottom>
      <diagonal/>
    </border>
    <border>
      <left style="thin">
        <color theme="0"/>
      </left>
      <right style="thin">
        <color theme="0"/>
      </right>
      <top/>
      <bottom/>
      <diagonal/>
    </border>
    <border>
      <left style="thin">
        <color theme="0"/>
      </left>
      <right/>
      <top/>
      <bottom style="thin">
        <color theme="0"/>
      </bottom>
      <diagonal/>
    </border>
    <border>
      <left/>
      <right style="thin">
        <color rgb="FF000000"/>
      </right>
      <top/>
      <bottom style="thin">
        <color theme="0"/>
      </bottom>
      <diagonal/>
    </border>
    <border>
      <left style="thin">
        <color rgb="FF000000"/>
      </left>
      <right/>
      <top/>
      <bottom/>
      <diagonal/>
    </border>
    <border>
      <left style="thin">
        <color theme="0"/>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right/>
      <top/>
      <bottom style="thin">
        <color theme="0"/>
      </bottom>
      <diagonal/>
    </border>
    <border>
      <left/>
      <right/>
      <top/>
      <bottom/>
      <diagonal/>
    </border>
    <border>
      <left/>
      <right/>
      <top/>
      <bottom/>
      <diagonal/>
    </border>
    <border>
      <left/>
      <right/>
      <top/>
      <bottom/>
      <diagonal/>
    </border>
    <border>
      <left/>
      <right style="thin">
        <color rgb="FF00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theme="0"/>
      </left>
      <right/>
      <top/>
      <bottom style="medium">
        <color theme="0"/>
      </bottom>
      <diagonal/>
    </border>
    <border>
      <left style="thin">
        <color theme="0"/>
      </left>
      <right/>
      <top style="thin">
        <color theme="0"/>
      </top>
      <bottom style="medium">
        <color theme="0"/>
      </bottom>
      <diagonal/>
    </border>
    <border>
      <left/>
      <right/>
      <top style="thin">
        <color theme="0"/>
      </top>
      <bottom style="medium">
        <color theme="0"/>
      </bottom>
      <diagonal/>
    </border>
    <border>
      <left/>
      <right/>
      <top style="thin">
        <color theme="0"/>
      </top>
      <bottom style="medium">
        <color theme="0"/>
      </bottom>
      <diagonal/>
    </border>
    <border>
      <left style="medium">
        <color rgb="FFFF0000"/>
      </left>
      <right/>
      <top/>
      <bottom style="medium">
        <color theme="0"/>
      </bottom>
      <diagonal/>
    </border>
    <border>
      <left/>
      <right/>
      <top/>
      <bottom style="medium">
        <color theme="0"/>
      </bottom>
      <diagonal/>
    </border>
    <border>
      <left/>
      <right style="medium">
        <color rgb="FFFF0000"/>
      </right>
      <top/>
      <bottom style="medium">
        <color theme="0"/>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style="thin">
        <color theme="0"/>
      </left>
      <right style="medium">
        <color theme="0"/>
      </right>
      <top style="medium">
        <color theme="0"/>
      </top>
      <bottom style="thin">
        <color theme="0"/>
      </bottom>
      <diagonal/>
    </border>
    <border>
      <left style="medium">
        <color theme="0"/>
      </left>
      <right style="medium">
        <color theme="0"/>
      </right>
      <top style="medium">
        <color theme="0"/>
      </top>
      <bottom style="thin">
        <color theme="0"/>
      </bottom>
      <diagonal/>
    </border>
    <border>
      <left style="medium">
        <color theme="0"/>
      </left>
      <right/>
      <top style="medium">
        <color theme="0"/>
      </top>
      <bottom style="thin">
        <color theme="0"/>
      </bottom>
      <diagonal/>
    </border>
    <border>
      <left style="medium">
        <color rgb="FFFF000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0000"/>
      </right>
      <top style="medium">
        <color theme="0"/>
      </top>
      <bottom style="medium">
        <color theme="0"/>
      </bottom>
      <diagonal/>
    </border>
    <border>
      <left style="medium">
        <color theme="0"/>
      </left>
      <right style="medium">
        <color theme="0"/>
      </right>
      <top/>
      <bottom style="medium">
        <color theme="0"/>
      </bottom>
      <diagonal/>
    </border>
    <border>
      <left style="medium">
        <color rgb="FFFF0000"/>
      </left>
      <right style="medium">
        <color theme="0"/>
      </right>
      <top style="medium">
        <color theme="0"/>
      </top>
      <bottom style="medium">
        <color theme="0"/>
      </bottom>
      <diagonal/>
    </border>
    <border>
      <left style="medium">
        <color rgb="FFFF0000"/>
      </left>
      <right style="thin">
        <color theme="0"/>
      </right>
      <top/>
      <bottom/>
      <diagonal/>
    </border>
    <border>
      <left style="medium">
        <color rgb="FFFF0000"/>
      </left>
      <right style="medium">
        <color theme="0"/>
      </right>
      <top style="medium">
        <color theme="0"/>
      </top>
      <bottom style="medium">
        <color rgb="FFFF0000"/>
      </bottom>
      <diagonal/>
    </border>
    <border>
      <left style="medium">
        <color theme="0"/>
      </left>
      <right style="medium">
        <color theme="0"/>
      </right>
      <top style="medium">
        <color theme="0"/>
      </top>
      <bottom style="medium">
        <color rgb="FFFF0000"/>
      </bottom>
      <diagonal/>
    </border>
    <border>
      <left style="medium">
        <color theme="0"/>
      </left>
      <right style="medium">
        <color rgb="FFFF0000"/>
      </right>
      <top style="medium">
        <color theme="0"/>
      </top>
      <bottom style="medium">
        <color rgb="FFFF0000"/>
      </bottom>
      <diagonal/>
    </border>
    <border>
      <left style="medium">
        <color theme="0"/>
      </left>
      <right/>
      <top/>
      <bottom/>
      <diagonal/>
    </border>
    <border>
      <left/>
      <right/>
      <top style="medium">
        <color rgb="FF000000"/>
      </top>
      <bottom style="medium">
        <color rgb="FF00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theme="0"/>
      </left>
      <right/>
      <top/>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bottom style="thin">
        <color rgb="FFA5A5A5"/>
      </bottom>
      <diagonal/>
    </border>
  </borders>
  <cellStyleXfs count="1">
    <xf numFmtId="0" fontId="0" fillId="0" borderId="0"/>
  </cellStyleXfs>
  <cellXfs count="351">
    <xf numFmtId="0" fontId="0" fillId="0" borderId="0" xfId="0"/>
    <xf numFmtId="0" fontId="1" fillId="5" borderId="7" xfId="0" applyFont="1" applyFill="1" applyBorder="1" applyAlignment="1">
      <alignment horizontal="center" vertical="center"/>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3" fillId="0" borderId="0" xfId="0" applyFont="1"/>
    <xf numFmtId="0" fontId="1" fillId="0" borderId="0" xfId="0" applyFont="1"/>
    <xf numFmtId="0" fontId="1" fillId="7" borderId="9" xfId="0" applyFont="1" applyFill="1" applyBorder="1"/>
    <xf numFmtId="0" fontId="4" fillId="8"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5" fillId="2" borderId="10" xfId="0" applyFont="1" applyFill="1" applyBorder="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xf>
    <xf numFmtId="0" fontId="6" fillId="9"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5" fillId="2" borderId="9" xfId="0" applyFont="1" applyFill="1" applyBorder="1" applyAlignment="1">
      <alignment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wrapText="1"/>
    </xf>
    <xf numFmtId="0" fontId="8" fillId="2" borderId="11" xfId="0" applyFont="1" applyFill="1" applyBorder="1" applyAlignment="1">
      <alignment horizontal="center" vertical="center" wrapText="1"/>
    </xf>
    <xf numFmtId="0" fontId="8" fillId="7" borderId="11" xfId="0" applyFont="1" applyFill="1" applyBorder="1" applyAlignment="1">
      <alignment horizontal="left" vertical="center" wrapText="1"/>
    </xf>
    <xf numFmtId="0" fontId="8" fillId="11" borderId="12" xfId="0" applyFont="1" applyFill="1" applyBorder="1" applyAlignment="1">
      <alignment horizontal="left" vertical="center" wrapText="1"/>
    </xf>
    <xf numFmtId="0" fontId="8"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9" fontId="5" fillId="2" borderId="11" xfId="0" applyNumberFormat="1" applyFont="1" applyFill="1" applyBorder="1" applyAlignment="1">
      <alignment horizontal="center" vertical="center" wrapText="1"/>
    </xf>
    <xf numFmtId="0" fontId="5" fillId="2" borderId="9" xfId="0" applyFont="1" applyFill="1" applyBorder="1"/>
    <xf numFmtId="0" fontId="8" fillId="12" borderId="12" xfId="0" applyFont="1" applyFill="1" applyBorder="1" applyAlignment="1">
      <alignment horizontal="center" vertical="center" wrapText="1"/>
    </xf>
    <xf numFmtId="0" fontId="5" fillId="7"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5" fillId="11" borderId="12" xfId="0" applyFont="1" applyFill="1" applyBorder="1" applyAlignment="1">
      <alignment horizontal="left" vertical="center" wrapText="1"/>
    </xf>
    <xf numFmtId="0" fontId="5" fillId="12" borderId="11" xfId="0" applyFont="1" applyFill="1" applyBorder="1" applyAlignment="1">
      <alignment horizontal="left" vertical="center" wrapText="1"/>
    </xf>
    <xf numFmtId="0" fontId="12" fillId="0" borderId="0" xfId="0" applyFont="1"/>
    <xf numFmtId="0" fontId="5" fillId="13" borderId="11" xfId="0" applyFont="1" applyFill="1" applyBorder="1" applyAlignment="1">
      <alignment horizontal="left" vertical="center" wrapText="1"/>
    </xf>
    <xf numFmtId="0" fontId="5" fillId="14" borderId="11" xfId="0" applyFont="1" applyFill="1" applyBorder="1" applyAlignment="1">
      <alignment horizontal="left" vertical="center" wrapText="1"/>
    </xf>
    <xf numFmtId="0" fontId="13" fillId="2" borderId="11" xfId="0" applyFont="1" applyFill="1" applyBorder="1" applyAlignment="1">
      <alignment vertical="center"/>
    </xf>
    <xf numFmtId="0" fontId="8" fillId="15" borderId="11" xfId="0" applyFont="1" applyFill="1" applyBorder="1" applyAlignment="1">
      <alignment horizontal="left" vertical="center" wrapText="1"/>
    </xf>
    <xf numFmtId="0" fontId="8" fillId="16" borderId="11" xfId="0" applyFont="1" applyFill="1" applyBorder="1" applyAlignment="1">
      <alignment horizontal="center" vertical="center" wrapText="1"/>
    </xf>
    <xf numFmtId="0" fontId="8" fillId="16" borderId="11" xfId="0" applyFont="1" applyFill="1" applyBorder="1" applyAlignment="1">
      <alignment horizontal="left" vertical="center" wrapText="1"/>
    </xf>
    <xf numFmtId="0" fontId="8" fillId="16" borderId="12" xfId="0" applyFont="1" applyFill="1" applyBorder="1" applyAlignment="1">
      <alignment horizontal="left" vertical="center" wrapText="1"/>
    </xf>
    <xf numFmtId="0" fontId="5" fillId="16" borderId="11" xfId="0" applyFont="1" applyFill="1" applyBorder="1" applyAlignment="1">
      <alignment horizontal="center" vertical="center" wrapText="1"/>
    </xf>
    <xf numFmtId="0" fontId="5" fillId="16" borderId="15" xfId="0" applyFont="1" applyFill="1" applyBorder="1" applyAlignment="1">
      <alignment horizontal="center" vertical="center" wrapText="1"/>
    </xf>
    <xf numFmtId="0" fontId="5" fillId="16" borderId="18" xfId="0" applyFont="1" applyFill="1" applyBorder="1" applyAlignment="1">
      <alignment horizontal="center" vertical="center" wrapText="1"/>
    </xf>
    <xf numFmtId="0" fontId="5" fillId="16" borderId="21"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9" xfId="0" applyFont="1" applyFill="1" applyBorder="1" applyAlignment="1">
      <alignment horizontal="left" wrapText="1"/>
    </xf>
    <xf numFmtId="0" fontId="16" fillId="0" borderId="0" xfId="0" applyFont="1"/>
    <xf numFmtId="0" fontId="15" fillId="19" borderId="7"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 fillId="20" borderId="7" xfId="0" applyFont="1" applyFill="1" applyBorder="1" applyAlignment="1">
      <alignment horizontal="center" vertical="center" wrapText="1"/>
    </xf>
    <xf numFmtId="0" fontId="1" fillId="21" borderId="7" xfId="0" applyFont="1" applyFill="1" applyBorder="1" applyAlignment="1">
      <alignment horizontal="center" vertical="center" wrapText="1"/>
    </xf>
    <xf numFmtId="0" fontId="1" fillId="22" borderId="7" xfId="0" applyFont="1" applyFill="1" applyBorder="1" applyAlignment="1">
      <alignment horizontal="center" vertical="center" wrapText="1"/>
    </xf>
    <xf numFmtId="0" fontId="15" fillId="23" borderId="7" xfId="0" applyFont="1" applyFill="1" applyBorder="1" applyAlignment="1">
      <alignment horizontal="center" vertical="center" wrapText="1"/>
    </xf>
    <xf numFmtId="0" fontId="15" fillId="24" borderId="7" xfId="0" applyFont="1" applyFill="1" applyBorder="1" applyAlignment="1">
      <alignment horizontal="center" vertical="center" wrapText="1"/>
    </xf>
    <xf numFmtId="0" fontId="15" fillId="25" borderId="7" xfId="0" applyFont="1" applyFill="1" applyBorder="1" applyAlignment="1">
      <alignment horizontal="center" vertical="center" wrapText="1"/>
    </xf>
    <xf numFmtId="0" fontId="1" fillId="16" borderId="7" xfId="0" applyFont="1" applyFill="1" applyBorder="1" applyAlignment="1">
      <alignment horizontal="center" vertical="center" wrapText="1"/>
    </xf>
    <xf numFmtId="0" fontId="15" fillId="26" borderId="7" xfId="0" applyFont="1" applyFill="1" applyBorder="1" applyAlignment="1">
      <alignment horizontal="center" vertical="center" wrapText="1"/>
    </xf>
    <xf numFmtId="0" fontId="15" fillId="27" borderId="7" xfId="0" applyFont="1" applyFill="1" applyBorder="1" applyAlignment="1">
      <alignment horizontal="center" vertical="center" wrapText="1"/>
    </xf>
    <xf numFmtId="0" fontId="1" fillId="5" borderId="9" xfId="0" applyFont="1" applyFill="1" applyBorder="1" applyAlignment="1">
      <alignment horizontal="center" vertical="center"/>
    </xf>
    <xf numFmtId="0" fontId="15" fillId="18" borderId="9" xfId="0" applyFont="1" applyFill="1" applyBorder="1" applyAlignment="1">
      <alignment horizontal="center" vertical="center" wrapText="1"/>
    </xf>
    <xf numFmtId="0" fontId="15" fillId="19" borderId="9"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 fillId="20" borderId="9" xfId="0" applyFont="1" applyFill="1" applyBorder="1" applyAlignment="1">
      <alignment horizontal="center" vertical="center" wrapText="1"/>
    </xf>
    <xf numFmtId="0" fontId="1" fillId="21" borderId="9" xfId="0" applyFont="1" applyFill="1" applyBorder="1" applyAlignment="1">
      <alignment horizontal="center" vertical="center" wrapText="1"/>
    </xf>
    <xf numFmtId="0" fontId="1" fillId="22" borderId="9" xfId="0" applyFont="1" applyFill="1" applyBorder="1" applyAlignment="1">
      <alignment horizontal="center" vertical="center" wrapText="1"/>
    </xf>
    <xf numFmtId="0" fontId="15" fillId="25" borderId="9"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15" fillId="26" borderId="9" xfId="0" applyFont="1" applyFill="1" applyBorder="1" applyAlignment="1">
      <alignment horizontal="center" vertical="center" wrapText="1"/>
    </xf>
    <xf numFmtId="0" fontId="15" fillId="27" borderId="9" xfId="0" applyFont="1" applyFill="1" applyBorder="1" applyAlignment="1">
      <alignment horizontal="center" vertical="center" wrapText="1"/>
    </xf>
    <xf numFmtId="0" fontId="19" fillId="8" borderId="10" xfId="0" applyFont="1" applyFill="1" applyBorder="1" applyAlignment="1">
      <alignment horizontal="center" vertical="center"/>
    </xf>
    <xf numFmtId="165" fontId="1" fillId="0" borderId="0" xfId="0" applyNumberFormat="1" applyFont="1"/>
    <xf numFmtId="165" fontId="1" fillId="7" borderId="9" xfId="0" applyNumberFormat="1" applyFont="1" applyFill="1" applyBorder="1"/>
    <xf numFmtId="0" fontId="1" fillId="28" borderId="9" xfId="0" applyFont="1" applyFill="1" applyBorder="1"/>
    <xf numFmtId="0" fontId="1" fillId="25" borderId="9" xfId="0" applyFont="1" applyFill="1" applyBorder="1"/>
    <xf numFmtId="165" fontId="1" fillId="25" borderId="9" xfId="0" applyNumberFormat="1" applyFont="1" applyFill="1" applyBorder="1"/>
    <xf numFmtId="0" fontId="15" fillId="20" borderId="10" xfId="0" applyFont="1" applyFill="1" applyBorder="1" applyAlignment="1">
      <alignment horizontal="center" vertical="center" wrapText="1"/>
    </xf>
    <xf numFmtId="0" fontId="1" fillId="5" borderId="55" xfId="0" applyFont="1" applyFill="1" applyBorder="1" applyAlignment="1">
      <alignment horizontal="center" vertical="center"/>
    </xf>
    <xf numFmtId="0" fontId="1" fillId="5" borderId="9" xfId="0" applyFont="1" applyFill="1" applyBorder="1" applyAlignment="1">
      <alignment horizontal="center" vertical="center" wrapText="1"/>
    </xf>
    <xf numFmtId="0" fontId="15" fillId="17" borderId="55" xfId="0" applyFont="1" applyFill="1" applyBorder="1" applyAlignment="1">
      <alignment vertical="center" wrapText="1"/>
    </xf>
    <xf numFmtId="0" fontId="15" fillId="29" borderId="9" xfId="0" applyFont="1" applyFill="1" applyBorder="1" applyAlignment="1">
      <alignment horizontal="center" vertical="center" wrapText="1"/>
    </xf>
    <xf numFmtId="0" fontId="15" fillId="30" borderId="9" xfId="0" applyFont="1" applyFill="1" applyBorder="1" applyAlignment="1">
      <alignment horizontal="center" vertical="center" wrapText="1"/>
    </xf>
    <xf numFmtId="0" fontId="15" fillId="20" borderId="9" xfId="0" applyFont="1" applyFill="1" applyBorder="1" applyAlignment="1">
      <alignment horizontal="center" vertical="center" wrapText="1"/>
    </xf>
    <xf numFmtId="0" fontId="15" fillId="20" borderId="57" xfId="0" applyFont="1" applyFill="1" applyBorder="1" applyAlignment="1">
      <alignment horizontal="center" vertical="center" wrapText="1"/>
    </xf>
    <xf numFmtId="165" fontId="3" fillId="0" borderId="0" xfId="0" applyNumberFormat="1" applyFont="1"/>
    <xf numFmtId="0" fontId="15" fillId="19" borderId="9" xfId="0" applyFont="1" applyFill="1" applyBorder="1" applyAlignment="1">
      <alignment horizontal="center" vertical="center"/>
    </xf>
    <xf numFmtId="0" fontId="15" fillId="8" borderId="58" xfId="0" applyFont="1" applyFill="1" applyBorder="1" applyAlignment="1">
      <alignment horizontal="center" vertical="center" wrapText="1"/>
    </xf>
    <xf numFmtId="0" fontId="15" fillId="25" borderId="58" xfId="0" applyFont="1" applyFill="1" applyBorder="1" applyAlignment="1">
      <alignment horizontal="center" vertical="center"/>
    </xf>
    <xf numFmtId="0" fontId="1" fillId="16" borderId="9" xfId="0" applyFont="1" applyFill="1" applyBorder="1" applyAlignment="1">
      <alignment horizontal="center" vertical="center"/>
    </xf>
    <xf numFmtId="0" fontId="1" fillId="0" borderId="10" xfId="0" applyFont="1" applyBorder="1" applyAlignment="1">
      <alignment horizontal="left" vertical="center" wrapText="1"/>
    </xf>
    <xf numFmtId="0" fontId="1" fillId="0" borderId="10" xfId="0" applyFont="1" applyBorder="1" applyAlignment="1">
      <alignment vertical="center" wrapText="1"/>
    </xf>
    <xf numFmtId="166" fontId="1" fillId="0" borderId="0" xfId="0" applyNumberFormat="1" applyFont="1"/>
    <xf numFmtId="0" fontId="19" fillId="31" borderId="55" xfId="0" applyFont="1" applyFill="1" applyBorder="1" applyAlignment="1">
      <alignment horizontal="center" vertical="center" wrapText="1"/>
    </xf>
    <xf numFmtId="0" fontId="20" fillId="5" borderId="55" xfId="0" applyFont="1" applyFill="1" applyBorder="1" applyAlignment="1">
      <alignment vertical="center" wrapText="1"/>
    </xf>
    <xf numFmtId="165" fontId="1" fillId="16" borderId="9" xfId="0" applyNumberFormat="1" applyFont="1" applyFill="1" applyBorder="1"/>
    <xf numFmtId="0" fontId="1" fillId="27" borderId="9" xfId="0" applyFont="1" applyFill="1" applyBorder="1"/>
    <xf numFmtId="167" fontId="1" fillId="0" borderId="0" xfId="0" applyNumberFormat="1" applyFont="1"/>
    <xf numFmtId="0" fontId="15" fillId="19" borderId="9" xfId="0" applyFont="1" applyFill="1" applyBorder="1"/>
    <xf numFmtId="167" fontId="1" fillId="27" borderId="9" xfId="0" applyNumberFormat="1" applyFont="1" applyFill="1" applyBorder="1"/>
    <xf numFmtId="0" fontId="19" fillId="8" borderId="62" xfId="0" applyFont="1" applyFill="1" applyBorder="1" applyAlignment="1">
      <alignment horizontal="center" vertical="center"/>
    </xf>
    <xf numFmtId="0" fontId="19" fillId="25" borderId="62" xfId="0" applyFont="1" applyFill="1" applyBorder="1" applyAlignment="1">
      <alignment horizontal="center" vertical="center"/>
    </xf>
    <xf numFmtId="0" fontId="19" fillId="31" borderId="9" xfId="0" applyFont="1" applyFill="1" applyBorder="1" applyAlignment="1">
      <alignment horizontal="center" vertical="center" wrapText="1"/>
    </xf>
    <xf numFmtId="168" fontId="1" fillId="25" borderId="9" xfId="0" applyNumberFormat="1" applyFont="1" applyFill="1" applyBorder="1"/>
    <xf numFmtId="168" fontId="1" fillId="0" borderId="0" xfId="0" applyNumberFormat="1" applyFont="1"/>
    <xf numFmtId="2" fontId="22" fillId="5" borderId="9" xfId="0" applyNumberFormat="1" applyFont="1" applyFill="1" applyBorder="1" applyAlignment="1">
      <alignment horizontal="center" vertical="center" wrapText="1"/>
    </xf>
    <xf numFmtId="166" fontId="3" fillId="0" borderId="0" xfId="0" applyNumberFormat="1" applyFont="1"/>
    <xf numFmtId="2" fontId="1" fillId="0" borderId="0" xfId="0" applyNumberFormat="1" applyFont="1"/>
    <xf numFmtId="0" fontId="20" fillId="7" borderId="55" xfId="0" applyFont="1" applyFill="1" applyBorder="1" applyAlignment="1">
      <alignment vertical="center" wrapText="1"/>
    </xf>
    <xf numFmtId="2" fontId="22" fillId="7" borderId="9" xfId="0" applyNumberFormat="1" applyFont="1" applyFill="1" applyBorder="1" applyAlignment="1">
      <alignment horizontal="center" vertical="center" wrapText="1"/>
    </xf>
    <xf numFmtId="166" fontId="1" fillId="7" borderId="9" xfId="0" applyNumberFormat="1" applyFont="1" applyFill="1" applyBorder="1"/>
    <xf numFmtId="2" fontId="1" fillId="7" borderId="9" xfId="0" applyNumberFormat="1" applyFont="1" applyFill="1" applyBorder="1"/>
    <xf numFmtId="166" fontId="1" fillId="27" borderId="9" xfId="0" applyNumberFormat="1" applyFont="1" applyFill="1" applyBorder="1"/>
    <xf numFmtId="0" fontId="1" fillId="0" borderId="0" xfId="0" applyFont="1" applyAlignment="1">
      <alignment horizontal="left"/>
    </xf>
    <xf numFmtId="1" fontId="23" fillId="33" borderId="66" xfId="0" applyNumberFormat="1" applyFont="1" applyFill="1" applyBorder="1" applyAlignment="1">
      <alignment horizontal="center" vertical="center" wrapText="1"/>
    </xf>
    <xf numFmtId="1" fontId="24" fillId="33" borderId="75" xfId="0" applyNumberFormat="1" applyFont="1" applyFill="1" applyBorder="1" applyAlignment="1">
      <alignment horizontal="center" vertical="center" wrapText="1"/>
    </xf>
    <xf numFmtId="1" fontId="24" fillId="33" borderId="76" xfId="0" applyNumberFormat="1" applyFont="1" applyFill="1" applyBorder="1" applyAlignment="1">
      <alignment horizontal="center" vertical="center" wrapText="1"/>
    </xf>
    <xf numFmtId="1" fontId="24" fillId="33" borderId="77" xfId="0" applyNumberFormat="1" applyFont="1" applyFill="1" applyBorder="1" applyAlignment="1">
      <alignment horizontal="center" vertical="center" wrapText="1"/>
    </xf>
    <xf numFmtId="1" fontId="24" fillId="33" borderId="78" xfId="0" applyNumberFormat="1" applyFont="1" applyFill="1" applyBorder="1" applyAlignment="1">
      <alignment horizontal="center" vertical="center" wrapText="1"/>
    </xf>
    <xf numFmtId="1" fontId="24" fillId="33" borderId="79" xfId="0" applyNumberFormat="1" applyFont="1" applyFill="1" applyBorder="1" applyAlignment="1">
      <alignment horizontal="center" vertical="center" wrapText="1"/>
    </xf>
    <xf numFmtId="1" fontId="24" fillId="33" borderId="80" xfId="0" applyNumberFormat="1" applyFont="1" applyFill="1" applyBorder="1" applyAlignment="1">
      <alignment horizontal="center" vertical="center" wrapText="1"/>
    </xf>
    <xf numFmtId="1" fontId="24" fillId="33" borderId="81" xfId="0" applyNumberFormat="1" applyFont="1" applyFill="1" applyBorder="1" applyAlignment="1">
      <alignment horizontal="center" vertical="center" wrapText="1"/>
    </xf>
    <xf numFmtId="1" fontId="25" fillId="35" borderId="80" xfId="0" applyNumberFormat="1" applyFont="1" applyFill="1" applyBorder="1" applyAlignment="1">
      <alignment horizontal="left"/>
    </xf>
    <xf numFmtId="2" fontId="25" fillId="35" borderId="82" xfId="0" applyNumberFormat="1" applyFont="1" applyFill="1" applyBorder="1" applyAlignment="1">
      <alignment horizontal="center"/>
    </xf>
    <xf numFmtId="1" fontId="25" fillId="35" borderId="82" xfId="0" applyNumberFormat="1" applyFont="1" applyFill="1" applyBorder="1" applyAlignment="1">
      <alignment horizontal="center"/>
    </xf>
    <xf numFmtId="1" fontId="25" fillId="35" borderId="80" xfId="0" applyNumberFormat="1" applyFont="1" applyFill="1" applyBorder="1" applyAlignment="1">
      <alignment horizontal="center"/>
    </xf>
    <xf numFmtId="1" fontId="25" fillId="35" borderId="83" xfId="0" applyNumberFormat="1" applyFont="1" applyFill="1" applyBorder="1" applyAlignment="1">
      <alignment horizontal="left"/>
    </xf>
    <xf numFmtId="167" fontId="25" fillId="35" borderId="80" xfId="0" applyNumberFormat="1" applyFont="1" applyFill="1" applyBorder="1" applyAlignment="1">
      <alignment horizontal="center"/>
    </xf>
    <xf numFmtId="2" fontId="25" fillId="35" borderId="80" xfId="0" applyNumberFormat="1" applyFont="1" applyFill="1" applyBorder="1" applyAlignment="1">
      <alignment horizontal="center"/>
    </xf>
    <xf numFmtId="1" fontId="25" fillId="35" borderId="81" xfId="0" applyNumberFormat="1" applyFont="1" applyFill="1" applyBorder="1" applyAlignment="1">
      <alignment horizontal="center"/>
    </xf>
    <xf numFmtId="1" fontId="25" fillId="7" borderId="80" xfId="0" applyNumberFormat="1" applyFont="1" applyFill="1" applyBorder="1" applyAlignment="1">
      <alignment horizontal="center"/>
    </xf>
    <xf numFmtId="1" fontId="25" fillId="27" borderId="80" xfId="0" applyNumberFormat="1" applyFont="1" applyFill="1" applyBorder="1" applyAlignment="1">
      <alignment horizontal="left"/>
    </xf>
    <xf numFmtId="1" fontId="25" fillId="35" borderId="84" xfId="0" applyNumberFormat="1" applyFont="1" applyFill="1" applyBorder="1" applyAlignment="1">
      <alignment horizontal="left"/>
    </xf>
    <xf numFmtId="1" fontId="25" fillId="35" borderId="55" xfId="0" applyNumberFormat="1" applyFont="1" applyFill="1" applyBorder="1" applyAlignment="1">
      <alignment horizontal="left"/>
    </xf>
    <xf numFmtId="1" fontId="25" fillId="27" borderId="83" xfId="0" applyNumberFormat="1" applyFont="1" applyFill="1" applyBorder="1" applyAlignment="1">
      <alignment horizontal="left"/>
    </xf>
    <xf numFmtId="1" fontId="25" fillId="35" borderId="85" xfId="0" applyNumberFormat="1" applyFont="1" applyFill="1" applyBorder="1" applyAlignment="1">
      <alignment horizontal="left"/>
    </xf>
    <xf numFmtId="167" fontId="25" fillId="35" borderId="86" xfId="0" applyNumberFormat="1" applyFont="1" applyFill="1" applyBorder="1" applyAlignment="1">
      <alignment horizontal="center"/>
    </xf>
    <xf numFmtId="2" fontId="25" fillId="35" borderId="86" xfId="0" applyNumberFormat="1" applyFont="1" applyFill="1" applyBorder="1" applyAlignment="1">
      <alignment horizontal="center"/>
    </xf>
    <xf numFmtId="1" fontId="25" fillId="35" borderId="86" xfId="0" applyNumberFormat="1" applyFont="1" applyFill="1" applyBorder="1" applyAlignment="1">
      <alignment horizontal="center"/>
    </xf>
    <xf numFmtId="1" fontId="25" fillId="35" borderId="87" xfId="0" applyNumberFormat="1" applyFont="1" applyFill="1" applyBorder="1" applyAlignment="1">
      <alignment horizontal="center"/>
    </xf>
    <xf numFmtId="2" fontId="25" fillId="35" borderId="9" xfId="0" applyNumberFormat="1" applyFont="1" applyFill="1" applyBorder="1"/>
    <xf numFmtId="1" fontId="25" fillId="35" borderId="9" xfId="0" applyNumberFormat="1" applyFont="1" applyFill="1" applyBorder="1" applyAlignment="1">
      <alignment horizontal="center"/>
    </xf>
    <xf numFmtId="1" fontId="25" fillId="35" borderId="80" xfId="0" applyNumberFormat="1" applyFont="1" applyFill="1" applyBorder="1" applyAlignment="1">
      <alignment vertical="center"/>
    </xf>
    <xf numFmtId="0" fontId="1" fillId="36" borderId="89" xfId="0" applyFont="1" applyFill="1" applyBorder="1" applyAlignment="1">
      <alignment horizontal="center" vertical="center"/>
    </xf>
    <xf numFmtId="0" fontId="16" fillId="0" borderId="0" xfId="0" applyFont="1" applyAlignment="1">
      <alignment vertical="center"/>
    </xf>
    <xf numFmtId="0" fontId="16"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26" fillId="37" borderId="9" xfId="0" applyFont="1" applyFill="1" applyBorder="1"/>
    <xf numFmtId="2" fontId="16" fillId="0" borderId="0" xfId="0" applyNumberFormat="1" applyFont="1" applyAlignment="1">
      <alignment horizontal="center" vertical="center"/>
    </xf>
    <xf numFmtId="0" fontId="26" fillId="0" borderId="0" xfId="0" applyFont="1"/>
    <xf numFmtId="0" fontId="16" fillId="0" borderId="0" xfId="0" applyFont="1" applyAlignment="1">
      <alignment horizontal="left"/>
    </xf>
    <xf numFmtId="2" fontId="1" fillId="0" borderId="0" xfId="0" applyNumberFormat="1" applyFont="1" applyAlignment="1">
      <alignment horizontal="center" vertical="center"/>
    </xf>
    <xf numFmtId="0" fontId="1" fillId="2" borderId="9" xfId="0" applyFont="1" applyFill="1" applyBorder="1"/>
    <xf numFmtId="2" fontId="1" fillId="2" borderId="9" xfId="0" applyNumberFormat="1" applyFont="1"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horizontal="left" vertical="center"/>
    </xf>
    <xf numFmtId="0" fontId="21" fillId="7" borderId="9" xfId="0" applyFont="1" applyFill="1" applyBorder="1"/>
    <xf numFmtId="2" fontId="21" fillId="7" borderId="9" xfId="0" applyNumberFormat="1" applyFont="1" applyFill="1" applyBorder="1" applyAlignment="1">
      <alignment horizontal="center" vertical="center"/>
    </xf>
    <xf numFmtId="0" fontId="21" fillId="7" borderId="9" xfId="0" applyFont="1" applyFill="1" applyBorder="1" applyAlignment="1">
      <alignment vertical="center"/>
    </xf>
    <xf numFmtId="0" fontId="21" fillId="7" borderId="9" xfId="0" applyFont="1" applyFill="1" applyBorder="1" applyAlignment="1">
      <alignment horizontal="left" vertical="center"/>
    </xf>
    <xf numFmtId="0" fontId="15" fillId="20" borderId="9" xfId="0" applyFont="1" applyFill="1" applyBorder="1"/>
    <xf numFmtId="0" fontId="1" fillId="12" borderId="9" xfId="0" applyFont="1" applyFill="1" applyBorder="1"/>
    <xf numFmtId="0" fontId="1" fillId="14" borderId="9" xfId="0" applyFont="1" applyFill="1" applyBorder="1"/>
    <xf numFmtId="0" fontId="16" fillId="28" borderId="90" xfId="0" applyFont="1" applyFill="1" applyBorder="1" applyAlignment="1">
      <alignment horizontal="center" vertical="center"/>
    </xf>
    <xf numFmtId="1" fontId="25" fillId="0" borderId="90" xfId="0" applyNumberFormat="1" applyFont="1" applyBorder="1" applyAlignment="1">
      <alignment horizontal="left"/>
    </xf>
    <xf numFmtId="0" fontId="1" fillId="0" borderId="90" xfId="0" applyFont="1" applyBorder="1" applyAlignment="1">
      <alignment horizontal="left" vertical="top" wrapText="1"/>
    </xf>
    <xf numFmtId="0" fontId="1" fillId="0" borderId="90" xfId="0" applyFont="1" applyBorder="1" applyAlignment="1">
      <alignment vertical="top" wrapText="1"/>
    </xf>
    <xf numFmtId="1" fontId="27" fillId="7" borderId="90" xfId="0" applyNumberFormat="1" applyFont="1" applyFill="1" applyBorder="1" applyAlignment="1">
      <alignment horizontal="left"/>
    </xf>
    <xf numFmtId="0" fontId="1" fillId="27" borderId="58" xfId="0" applyFont="1" applyFill="1" applyBorder="1" applyAlignment="1">
      <alignment horizontal="center" vertical="center"/>
    </xf>
    <xf numFmtId="0" fontId="15" fillId="13" borderId="95" xfId="0" applyFont="1" applyFill="1" applyBorder="1" applyAlignment="1">
      <alignment horizontal="center" vertical="center"/>
    </xf>
    <xf numFmtId="0" fontId="15" fillId="39" borderId="9" xfId="0" applyFont="1" applyFill="1" applyBorder="1" applyAlignment="1">
      <alignment horizontal="center" vertical="center"/>
    </xf>
    <xf numFmtId="0" fontId="1" fillId="17" borderId="7" xfId="0" applyFont="1" applyFill="1" applyBorder="1" applyAlignment="1">
      <alignment horizontal="center" vertical="center" wrapText="1"/>
    </xf>
    <xf numFmtId="0" fontId="15" fillId="25" borderId="96" xfId="0" applyFont="1" applyFill="1" applyBorder="1" applyAlignment="1">
      <alignment horizontal="center" vertical="center" wrapText="1"/>
    </xf>
    <xf numFmtId="0" fontId="1" fillId="27" borderId="7" xfId="0" applyFont="1" applyFill="1" applyBorder="1" applyAlignment="1">
      <alignment horizontal="center" vertical="center" wrapText="1"/>
    </xf>
    <xf numFmtId="0" fontId="15" fillId="18" borderId="7" xfId="0" applyFont="1" applyFill="1" applyBorder="1" applyAlignment="1">
      <alignment horizontal="center" vertical="center" wrapText="1"/>
    </xf>
    <xf numFmtId="0" fontId="15" fillId="13" borderId="7"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39" borderId="7" xfId="0" applyFont="1" applyFill="1" applyBorder="1" applyAlignment="1">
      <alignment horizontal="center" vertical="center" wrapText="1"/>
    </xf>
    <xf numFmtId="0" fontId="1" fillId="38" borderId="9" xfId="0" applyFont="1" applyFill="1" applyBorder="1" applyAlignment="1">
      <alignment horizontal="center" vertical="center" wrapText="1"/>
    </xf>
    <xf numFmtId="0" fontId="1" fillId="17" borderId="9" xfId="0" applyFont="1" applyFill="1" applyBorder="1" applyAlignment="1">
      <alignment horizontal="center" vertical="center" wrapText="1"/>
    </xf>
    <xf numFmtId="0" fontId="1" fillId="27" borderId="9" xfId="0" applyFont="1" applyFill="1" applyBorder="1" applyAlignment="1">
      <alignment horizontal="center" vertical="center" wrapText="1"/>
    </xf>
    <xf numFmtId="0" fontId="15" fillId="13" borderId="9"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39" borderId="9" xfId="0" applyFont="1" applyFill="1" applyBorder="1" applyAlignment="1">
      <alignment horizontal="center" vertical="center" wrapText="1"/>
    </xf>
    <xf numFmtId="0" fontId="1" fillId="40" borderId="9" xfId="0" applyFont="1" applyFill="1" applyBorder="1"/>
    <xf numFmtId="0" fontId="15" fillId="38" borderId="55" xfId="0" applyFont="1" applyFill="1" applyBorder="1" applyAlignment="1">
      <alignment horizontal="center" vertical="center" wrapText="1"/>
    </xf>
    <xf numFmtId="0" fontId="1" fillId="0" borderId="10" xfId="0" applyFont="1" applyBorder="1" applyAlignment="1">
      <alignment horizontal="center"/>
    </xf>
    <xf numFmtId="0" fontId="15" fillId="38" borderId="10" xfId="0" applyFont="1" applyFill="1" applyBorder="1" applyAlignment="1">
      <alignment horizontal="center" vertical="center" wrapText="1"/>
    </xf>
    <xf numFmtId="0" fontId="1" fillId="2" borderId="9" xfId="0" applyFont="1" applyFill="1" applyBorder="1" applyAlignment="1">
      <alignment wrapText="1"/>
    </xf>
    <xf numFmtId="0" fontId="15" fillId="0" borderId="0" xfId="0" applyFont="1" applyAlignment="1">
      <alignment horizontal="center" vertical="center" wrapText="1"/>
    </xf>
    <xf numFmtId="0" fontId="1" fillId="38" borderId="7" xfId="0" applyFont="1" applyFill="1" applyBorder="1" applyAlignment="1">
      <alignment horizontal="center"/>
    </xf>
    <xf numFmtId="0" fontId="1" fillId="28" borderId="7" xfId="0" applyFont="1" applyFill="1" applyBorder="1" applyAlignment="1">
      <alignment horizontal="center"/>
    </xf>
    <xf numFmtId="0" fontId="16" fillId="2" borderId="100" xfId="0" applyFont="1" applyFill="1" applyBorder="1" applyAlignment="1">
      <alignment horizontal="center"/>
    </xf>
    <xf numFmtId="0" fontId="1" fillId="2" borderId="101" xfId="0" applyFont="1" applyFill="1" applyBorder="1"/>
    <xf numFmtId="165" fontId="1" fillId="2" borderId="101" xfId="0" applyNumberFormat="1" applyFont="1" applyFill="1" applyBorder="1"/>
    <xf numFmtId="0" fontId="1" fillId="2" borderId="100" xfId="0" applyFont="1" applyFill="1" applyBorder="1"/>
    <xf numFmtId="165" fontId="1" fillId="2" borderId="100" xfId="0" applyNumberFormat="1" applyFont="1" applyFill="1" applyBorder="1"/>
    <xf numFmtId="0" fontId="16" fillId="2" borderId="101" xfId="0" applyFont="1" applyFill="1" applyBorder="1" applyAlignment="1">
      <alignment horizontal="center"/>
    </xf>
    <xf numFmtId="0" fontId="16" fillId="2" borderId="101" xfId="0" applyFont="1" applyFill="1" applyBorder="1"/>
    <xf numFmtId="0" fontId="16" fillId="2" borderId="100" xfId="0" applyFont="1" applyFill="1" applyBorder="1"/>
    <xf numFmtId="0" fontId="1" fillId="3" borderId="1" xfId="0" applyFont="1" applyFill="1" applyBorder="1" applyAlignment="1">
      <alignment horizontal="center" vertical="center"/>
    </xf>
    <xf numFmtId="0" fontId="2" fillId="0" borderId="2" xfId="0" applyFont="1" applyBorder="1"/>
    <xf numFmtId="0" fontId="2" fillId="0" borderId="3" xfId="0" applyFont="1" applyBorder="1"/>
    <xf numFmtId="0" fontId="1" fillId="4" borderId="4" xfId="0" applyFont="1" applyFill="1" applyBorder="1" applyAlignment="1">
      <alignment horizontal="center" vertical="center"/>
    </xf>
    <xf numFmtId="0" fontId="2" fillId="0" borderId="5" xfId="0" applyFont="1" applyBorder="1"/>
    <xf numFmtId="0" fontId="2" fillId="0" borderId="6" xfId="0" applyFont="1" applyBorder="1"/>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8" fillId="16" borderId="13" xfId="0" applyFont="1" applyFill="1" applyBorder="1" applyAlignment="1">
      <alignment horizontal="center" vertical="center" wrapText="1"/>
    </xf>
    <xf numFmtId="0" fontId="2" fillId="0" borderId="16" xfId="0" applyFont="1" applyBorder="1"/>
    <xf numFmtId="0" fontId="2" fillId="0" borderId="19" xfId="0" applyFont="1" applyBorder="1"/>
    <xf numFmtId="0" fontId="14" fillId="16" borderId="14" xfId="0" applyFont="1" applyFill="1" applyBorder="1" applyAlignment="1">
      <alignment horizontal="center" vertical="center" wrapText="1"/>
    </xf>
    <xf numFmtId="0" fontId="2" fillId="0" borderId="17" xfId="0" applyFont="1" applyBorder="1"/>
    <xf numFmtId="0" fontId="2" fillId="0" borderId="20" xfId="0" applyFont="1" applyBorder="1"/>
    <xf numFmtId="0" fontId="5" fillId="16" borderId="14" xfId="0" applyFont="1" applyFill="1" applyBorder="1" applyAlignment="1">
      <alignment horizontal="center" vertical="center" wrapText="1"/>
    </xf>
    <xf numFmtId="0" fontId="15" fillId="23" borderId="30" xfId="0" applyFont="1" applyFill="1" applyBorder="1" applyAlignment="1">
      <alignment horizontal="left" vertical="center"/>
    </xf>
    <xf numFmtId="0" fontId="2" fillId="0" borderId="32" xfId="0" applyFont="1" applyBorder="1"/>
    <xf numFmtId="0" fontId="15" fillId="23" borderId="1" xfId="0" applyFont="1" applyFill="1" applyBorder="1" applyAlignment="1">
      <alignment horizontal="center" vertical="center" wrapText="1"/>
    </xf>
    <xf numFmtId="0" fontId="1" fillId="21" borderId="1" xfId="0" applyFont="1" applyFill="1" applyBorder="1" applyAlignment="1">
      <alignment horizontal="center" vertical="center" wrapText="1"/>
    </xf>
    <xf numFmtId="0" fontId="1" fillId="21" borderId="34" xfId="0" applyFont="1" applyFill="1" applyBorder="1" applyAlignment="1">
      <alignment horizontal="center" vertical="center" wrapText="1"/>
    </xf>
    <xf numFmtId="0" fontId="2" fillId="0" borderId="41" xfId="0" applyFont="1" applyBorder="1"/>
    <xf numFmtId="0" fontId="2" fillId="0" borderId="45" xfId="0" applyFont="1" applyBorder="1"/>
    <xf numFmtId="0" fontId="1" fillId="22" borderId="1" xfId="0" applyFont="1" applyFill="1" applyBorder="1" applyAlignment="1">
      <alignment horizontal="center" vertical="center" wrapText="1"/>
    </xf>
    <xf numFmtId="0" fontId="1" fillId="22" borderId="33" xfId="0" applyFont="1" applyFill="1" applyBorder="1" applyAlignment="1">
      <alignment horizontal="center" vertical="center" wrapText="1"/>
    </xf>
    <xf numFmtId="0" fontId="2" fillId="0" borderId="40" xfId="0" applyFont="1" applyBorder="1"/>
    <xf numFmtId="0" fontId="2" fillId="0" borderId="46" xfId="0" applyFont="1" applyBorder="1"/>
    <xf numFmtId="0" fontId="15" fillId="23" borderId="33" xfId="0" applyFont="1" applyFill="1" applyBorder="1" applyAlignment="1">
      <alignment horizontal="center" vertical="center" wrapText="1"/>
    </xf>
    <xf numFmtId="0" fontId="15" fillId="26" borderId="1" xfId="0" applyFont="1" applyFill="1" applyBorder="1" applyAlignment="1">
      <alignment horizontal="center" vertical="center" wrapText="1"/>
    </xf>
    <xf numFmtId="0" fontId="15" fillId="27" borderId="1" xfId="0" applyFont="1" applyFill="1" applyBorder="1" applyAlignment="1">
      <alignment horizontal="center" vertical="center" wrapText="1"/>
    </xf>
    <xf numFmtId="0" fontId="15" fillId="24" borderId="26" xfId="0" applyFont="1" applyFill="1" applyBorder="1" applyAlignment="1">
      <alignment horizontal="center" vertical="center" wrapText="1"/>
    </xf>
    <xf numFmtId="0" fontId="2" fillId="0" borderId="39" xfId="0" applyFont="1" applyBorder="1"/>
    <xf numFmtId="0" fontId="2" fillId="0" borderId="42" xfId="0" applyFont="1" applyBorder="1"/>
    <xf numFmtId="0" fontId="15" fillId="26" borderId="34" xfId="0" applyFont="1" applyFill="1" applyBorder="1" applyAlignment="1">
      <alignment horizontal="center" vertical="center" wrapText="1"/>
    </xf>
    <xf numFmtId="0" fontId="2" fillId="0" borderId="47" xfId="0" applyFont="1" applyBorder="1"/>
    <xf numFmtId="0" fontId="15" fillId="27" borderId="26" xfId="0" applyFont="1" applyFill="1" applyBorder="1" applyAlignment="1">
      <alignment horizontal="center" vertical="center" wrapText="1"/>
    </xf>
    <xf numFmtId="0" fontId="2" fillId="0" borderId="48" xfId="0" applyFont="1" applyBorder="1"/>
    <xf numFmtId="0" fontId="15" fillId="25" borderId="1" xfId="0" applyFont="1" applyFill="1" applyBorder="1" applyAlignment="1">
      <alignment horizontal="center" vertical="center" wrapText="1"/>
    </xf>
    <xf numFmtId="0" fontId="15" fillId="25" borderId="25" xfId="0" applyFont="1" applyFill="1" applyBorder="1" applyAlignment="1">
      <alignment horizontal="center" vertical="center" wrapText="1"/>
    </xf>
    <xf numFmtId="0" fontId="2" fillId="0" borderId="43" xfId="0" applyFont="1" applyBorder="1"/>
    <xf numFmtId="0" fontId="1" fillId="16" borderId="25" xfId="0" applyFont="1" applyFill="1" applyBorder="1" applyAlignment="1">
      <alignment horizontal="center" vertical="center" wrapText="1"/>
    </xf>
    <xf numFmtId="0" fontId="15" fillId="26" borderId="27" xfId="0" applyFont="1" applyFill="1" applyBorder="1" applyAlignment="1">
      <alignment horizontal="left" vertical="center"/>
    </xf>
    <xf numFmtId="0" fontId="2" fillId="0" borderId="29" xfId="0" applyFont="1" applyBorder="1"/>
    <xf numFmtId="0" fontId="15" fillId="27" borderId="27" xfId="0" applyFont="1" applyFill="1" applyBorder="1" applyAlignment="1">
      <alignment horizontal="left" vertical="center"/>
    </xf>
    <xf numFmtId="0" fontId="15" fillId="27" borderId="30" xfId="0" applyFont="1" applyFill="1" applyBorder="1" applyAlignment="1">
      <alignment horizontal="center" vertical="center"/>
    </xf>
    <xf numFmtId="0" fontId="17" fillId="8" borderId="27" xfId="0" applyFont="1" applyFill="1" applyBorder="1" applyAlignment="1">
      <alignment horizontal="center"/>
    </xf>
    <xf numFmtId="0" fontId="2" fillId="0" borderId="28" xfId="0" applyFont="1" applyBorder="1"/>
    <xf numFmtId="0" fontId="15" fillId="24" borderId="27" xfId="0" applyFont="1" applyFill="1" applyBorder="1" applyAlignment="1">
      <alignment horizontal="left" vertical="center"/>
    </xf>
    <xf numFmtId="0" fontId="15" fillId="24" borderId="30" xfId="0" applyFont="1" applyFill="1" applyBorder="1" applyAlignment="1">
      <alignment horizontal="left" vertical="center"/>
    </xf>
    <xf numFmtId="0" fontId="15" fillId="25" borderId="27" xfId="0" applyFont="1" applyFill="1" applyBorder="1" applyAlignment="1">
      <alignment horizontal="left" vertical="center"/>
    </xf>
    <xf numFmtId="0" fontId="15" fillId="25" borderId="30" xfId="0" applyFont="1" applyFill="1" applyBorder="1" applyAlignment="1">
      <alignment horizontal="center" vertical="center"/>
    </xf>
    <xf numFmtId="0" fontId="2" fillId="0" borderId="31" xfId="0" applyFont="1" applyBorder="1"/>
    <xf numFmtId="0" fontId="1" fillId="16" borderId="27" xfId="0" applyFont="1" applyFill="1" applyBorder="1" applyAlignment="1">
      <alignment horizontal="center" vertical="center"/>
    </xf>
    <xf numFmtId="0" fontId="15" fillId="26" borderId="30" xfId="0" applyFont="1" applyFill="1" applyBorder="1" applyAlignment="1">
      <alignment horizontal="left" vertical="center"/>
    </xf>
    <xf numFmtId="0" fontId="15" fillId="19" borderId="1" xfId="0" applyFont="1" applyFill="1" applyBorder="1" applyAlignment="1">
      <alignment horizontal="center" vertical="center" wrapText="1"/>
    </xf>
    <xf numFmtId="0" fontId="15" fillId="19" borderId="25"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5" xfId="0" applyFont="1" applyFill="1" applyBorder="1" applyAlignment="1">
      <alignment horizontal="center" vertical="center" wrapText="1"/>
    </xf>
    <xf numFmtId="0" fontId="1" fillId="5" borderId="22" xfId="0" applyFont="1" applyFill="1" applyBorder="1" applyAlignment="1">
      <alignment horizontal="center" vertical="center"/>
    </xf>
    <xf numFmtId="0" fontId="2" fillId="0" borderId="23" xfId="0" applyFont="1" applyBorder="1"/>
    <xf numFmtId="0" fontId="2" fillId="0" borderId="24" xfId="0" applyFont="1" applyBorder="1"/>
    <xf numFmtId="0" fontId="2" fillId="0" borderId="35" xfId="0" applyFont="1" applyBorder="1"/>
    <xf numFmtId="0" fontId="2" fillId="0" borderId="36" xfId="0" applyFont="1" applyBorder="1"/>
    <xf numFmtId="0" fontId="2" fillId="0" borderId="37" xfId="0" applyFont="1" applyBorder="1"/>
    <xf numFmtId="0" fontId="1" fillId="17" borderId="25" xfId="0" applyFont="1" applyFill="1" applyBorder="1" applyAlignment="1">
      <alignment horizontal="center" vertical="center" wrapText="1"/>
    </xf>
    <xf numFmtId="0" fontId="2" fillId="0" borderId="38" xfId="0" applyFont="1" applyBorder="1"/>
    <xf numFmtId="0" fontId="15" fillId="18" borderId="26" xfId="0" applyFont="1" applyFill="1" applyBorder="1" applyAlignment="1">
      <alignment horizontal="center" vertical="center" wrapText="1"/>
    </xf>
    <xf numFmtId="0" fontId="15" fillId="19" borderId="27" xfId="0" applyFont="1" applyFill="1" applyBorder="1" applyAlignment="1">
      <alignment horizontal="center" vertical="center"/>
    </xf>
    <xf numFmtId="0" fontId="15" fillId="8" borderId="30" xfId="0" applyFont="1" applyFill="1" applyBorder="1" applyAlignment="1">
      <alignment horizontal="center" vertical="center" wrapText="1"/>
    </xf>
    <xf numFmtId="0" fontId="1" fillId="20" borderId="1" xfId="0" applyFont="1" applyFill="1" applyBorder="1" applyAlignment="1">
      <alignment horizontal="center" vertical="center" wrapText="1"/>
    </xf>
    <xf numFmtId="0" fontId="1" fillId="20" borderId="33" xfId="0" applyFont="1" applyFill="1" applyBorder="1" applyAlignment="1">
      <alignment horizontal="center" vertical="center" wrapText="1"/>
    </xf>
    <xf numFmtId="0" fontId="2" fillId="0" borderId="44" xfId="0" applyFont="1" applyBorder="1"/>
    <xf numFmtId="0" fontId="15" fillId="24"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164" fontId="18" fillId="8" borderId="34" xfId="0" applyNumberFormat="1" applyFont="1" applyFill="1" applyBorder="1" applyAlignment="1">
      <alignment horizontal="center" vertical="center" wrapText="1"/>
    </xf>
    <xf numFmtId="0" fontId="2" fillId="0" borderId="49" xfId="0" applyFont="1" applyBorder="1"/>
    <xf numFmtId="164" fontId="18" fillId="8" borderId="26" xfId="0" applyNumberFormat="1" applyFont="1" applyFill="1" applyBorder="1" applyAlignment="1">
      <alignment horizontal="center" vertical="center" wrapText="1"/>
    </xf>
    <xf numFmtId="0" fontId="2" fillId="0" borderId="50" xfId="0" applyFont="1" applyBorder="1"/>
    <xf numFmtId="0" fontId="15" fillId="30" borderId="25" xfId="0" applyFont="1" applyFill="1" applyBorder="1" applyAlignment="1">
      <alignment horizontal="center" vertical="center" wrapText="1"/>
    </xf>
    <xf numFmtId="0" fontId="1" fillId="0" borderId="0" xfId="0" applyFont="1" applyAlignment="1">
      <alignment horizontal="center" vertical="center"/>
    </xf>
    <xf numFmtId="0" fontId="0" fillId="0" borderId="0" xfId="0"/>
    <xf numFmtId="0" fontId="1" fillId="0" borderId="0" xfId="0" applyFont="1" applyAlignment="1">
      <alignment horizontal="center"/>
    </xf>
    <xf numFmtId="0" fontId="15" fillId="20" borderId="25" xfId="0" applyFont="1" applyFill="1" applyBorder="1" applyAlignment="1">
      <alignment horizontal="center" vertical="center" wrapText="1"/>
    </xf>
    <xf numFmtId="0" fontId="15" fillId="17" borderId="25" xfId="0" applyFont="1" applyFill="1" applyBorder="1" applyAlignment="1">
      <alignment horizontal="center" vertical="center" wrapText="1"/>
    </xf>
    <xf numFmtId="0" fontId="2" fillId="0" borderId="56" xfId="0" applyFont="1" applyBorder="1"/>
    <xf numFmtId="0" fontId="15" fillId="29" borderId="51" xfId="0" applyFont="1" applyFill="1" applyBorder="1" applyAlignment="1">
      <alignment horizontal="center" vertical="center" wrapText="1"/>
    </xf>
    <xf numFmtId="0" fontId="17" fillId="30" borderId="52" xfId="0" applyFont="1" applyFill="1" applyBorder="1" applyAlignment="1">
      <alignment horizontal="center"/>
    </xf>
    <xf numFmtId="0" fontId="2" fillId="0" borderId="53" xfId="0" applyFont="1" applyBorder="1"/>
    <xf numFmtId="0" fontId="17" fillId="25" borderId="54" xfId="0" applyFont="1" applyFill="1" applyBorder="1" applyAlignment="1">
      <alignment horizontal="center"/>
    </xf>
    <xf numFmtId="0" fontId="17" fillId="20" borderId="27" xfId="0" applyFont="1" applyFill="1" applyBorder="1" applyAlignment="1">
      <alignment horizontal="center"/>
    </xf>
    <xf numFmtId="0" fontId="1" fillId="32" borderId="22" xfId="0" applyFont="1" applyFill="1" applyBorder="1" applyAlignment="1">
      <alignment horizontal="center" vertical="center"/>
    </xf>
    <xf numFmtId="0" fontId="2" fillId="0" borderId="59" xfId="0" applyFont="1" applyBorder="1"/>
    <xf numFmtId="0" fontId="2" fillId="0" borderId="60" xfId="0" applyFont="1" applyBorder="1"/>
    <xf numFmtId="0" fontId="2" fillId="0" borderId="61" xfId="0" applyFont="1" applyBorder="1"/>
    <xf numFmtId="0" fontId="1" fillId="7" borderId="27" xfId="0" applyFont="1" applyFill="1" applyBorder="1" applyAlignment="1">
      <alignment horizontal="center"/>
    </xf>
    <xf numFmtId="0" fontId="21" fillId="7" borderId="27" xfId="0" applyFont="1" applyFill="1" applyBorder="1" applyAlignment="1">
      <alignment horizontal="center"/>
    </xf>
    <xf numFmtId="0" fontId="21" fillId="7" borderId="22" xfId="0" applyFont="1" applyFill="1" applyBorder="1" applyAlignment="1">
      <alignment horizontal="center"/>
    </xf>
    <xf numFmtId="0" fontId="16" fillId="0" borderId="63" xfId="0" applyFont="1" applyBorder="1" applyAlignment="1">
      <alignment horizontal="center"/>
    </xf>
    <xf numFmtId="0" fontId="2" fillId="0" borderId="64" xfId="0" applyFont="1" applyBorder="1"/>
    <xf numFmtId="0" fontId="2" fillId="0" borderId="65" xfId="0" applyFont="1" applyBorder="1"/>
    <xf numFmtId="1" fontId="23" fillId="33" borderId="67" xfId="0" applyNumberFormat="1" applyFont="1" applyFill="1" applyBorder="1" applyAlignment="1">
      <alignment horizontal="center" vertical="center" wrapText="1"/>
    </xf>
    <xf numFmtId="0" fontId="2" fillId="0" borderId="68" xfId="0" applyFont="1" applyBorder="1"/>
    <xf numFmtId="0" fontId="2" fillId="0" borderId="69" xfId="0" applyFont="1" applyBorder="1"/>
    <xf numFmtId="1" fontId="24" fillId="34" borderId="25" xfId="0" applyNumberFormat="1" applyFont="1" applyFill="1" applyBorder="1" applyAlignment="1">
      <alignment horizontal="center" vertical="center" wrapText="1"/>
    </xf>
    <xf numFmtId="1" fontId="24" fillId="33" borderId="70" xfId="0" applyNumberFormat="1" applyFont="1" applyFill="1" applyBorder="1" applyAlignment="1">
      <alignment horizontal="left" vertical="center" wrapText="1"/>
    </xf>
    <xf numFmtId="0" fontId="2" fillId="0" borderId="71" xfId="0" applyFont="1" applyBorder="1"/>
    <xf numFmtId="0" fontId="2" fillId="0" borderId="72" xfId="0" applyFont="1" applyBorder="1"/>
    <xf numFmtId="1" fontId="24" fillId="33" borderId="73" xfId="0" applyNumberFormat="1" applyFont="1" applyFill="1" applyBorder="1" applyAlignment="1">
      <alignment horizontal="center" vertical="center" wrapText="1"/>
    </xf>
    <xf numFmtId="0" fontId="2" fillId="0" borderId="74" xfId="0" applyFont="1" applyBorder="1"/>
    <xf numFmtId="1" fontId="24" fillId="33" borderId="88" xfId="0" applyNumberFormat="1" applyFont="1" applyFill="1" applyBorder="1" applyAlignment="1">
      <alignment horizontal="center" vertical="center" wrapText="1"/>
    </xf>
    <xf numFmtId="169" fontId="25" fillId="35" borderId="88" xfId="0" applyNumberFormat="1"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 fillId="0" borderId="91" xfId="0" applyFont="1" applyBorder="1" applyAlignment="1">
      <alignment horizontal="center" vertical="center" wrapText="1"/>
    </xf>
    <xf numFmtId="0" fontId="2" fillId="0" borderId="92" xfId="0" applyFont="1" applyBorder="1"/>
    <xf numFmtId="0" fontId="2" fillId="0" borderId="93" xfId="0" applyFont="1" applyBorder="1"/>
    <xf numFmtId="0" fontId="1" fillId="27" borderId="25" xfId="0" applyFont="1" applyFill="1" applyBorder="1" applyAlignment="1">
      <alignment horizontal="center" vertical="center" wrapText="1"/>
    </xf>
    <xf numFmtId="0" fontId="1" fillId="20" borderId="25" xfId="0" applyFont="1" applyFill="1" applyBorder="1" applyAlignment="1">
      <alignment horizontal="center" vertical="center" wrapText="1"/>
    </xf>
    <xf numFmtId="0" fontId="1" fillId="27" borderId="27" xfId="0" applyFont="1" applyFill="1" applyBorder="1" applyAlignment="1">
      <alignment horizontal="center" vertical="center"/>
    </xf>
    <xf numFmtId="0" fontId="1" fillId="27" borderId="52" xfId="0" applyFont="1" applyFill="1" applyBorder="1" applyAlignment="1">
      <alignment horizontal="center" vertical="center"/>
    </xf>
    <xf numFmtId="0" fontId="1" fillId="20" borderId="52" xfId="0" applyFont="1" applyFill="1" applyBorder="1" applyAlignment="1">
      <alignment horizontal="center" vertical="center"/>
    </xf>
    <xf numFmtId="0" fontId="1" fillId="27" borderId="1"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15" fillId="18" borderId="25" xfId="0" applyFont="1" applyFill="1" applyBorder="1" applyAlignment="1">
      <alignment horizontal="center" vertical="center" wrapText="1"/>
    </xf>
    <xf numFmtId="0" fontId="1" fillId="20" borderId="27" xfId="0" applyFont="1" applyFill="1" applyBorder="1" applyAlignment="1">
      <alignment horizontal="center" vertical="center"/>
    </xf>
    <xf numFmtId="0" fontId="15" fillId="18" borderId="52" xfId="0" applyFont="1" applyFill="1" applyBorder="1" applyAlignment="1">
      <alignment horizontal="center" vertical="center"/>
    </xf>
    <xf numFmtId="0" fontId="15" fillId="13" borderId="52" xfId="0" applyFont="1" applyFill="1" applyBorder="1" applyAlignment="1">
      <alignment horizontal="left" vertical="center"/>
    </xf>
    <xf numFmtId="0" fontId="15" fillId="18" borderId="1" xfId="0" applyFont="1" applyFill="1" applyBorder="1" applyAlignment="1">
      <alignment horizontal="center" vertical="center" wrapText="1"/>
    </xf>
    <xf numFmtId="0" fontId="15" fillId="13" borderId="1" xfId="0" applyFont="1" applyFill="1" applyBorder="1" applyAlignment="1">
      <alignment horizontal="center" vertical="center" wrapText="1"/>
    </xf>
    <xf numFmtId="0" fontId="15" fillId="8" borderId="27" xfId="0" applyFont="1" applyFill="1" applyBorder="1" applyAlignment="1">
      <alignment horizontal="center" vertical="center"/>
    </xf>
    <xf numFmtId="0" fontId="15" fillId="9" borderId="25" xfId="0" applyFont="1" applyFill="1" applyBorder="1" applyAlignment="1">
      <alignment horizontal="center" vertical="center" wrapText="1"/>
    </xf>
    <xf numFmtId="0" fontId="15" fillId="39" borderId="25"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39" borderId="1" xfId="0" applyFont="1" applyFill="1" applyBorder="1" applyAlignment="1">
      <alignment horizontal="center" vertical="center" wrapText="1"/>
    </xf>
    <xf numFmtId="0" fontId="15" fillId="8" borderId="52" xfId="0" applyFont="1" applyFill="1" applyBorder="1" applyAlignment="1">
      <alignment horizontal="center" vertical="center"/>
    </xf>
    <xf numFmtId="0" fontId="15" fillId="9" borderId="27" xfId="0" applyFont="1" applyFill="1" applyBorder="1" applyAlignment="1">
      <alignment horizontal="center" vertical="center"/>
    </xf>
    <xf numFmtId="0" fontId="15" fillId="13" borderId="27" xfId="0" applyFont="1" applyFill="1" applyBorder="1" applyAlignment="1">
      <alignment horizontal="center" vertical="center"/>
    </xf>
    <xf numFmtId="0" fontId="15" fillId="39" borderId="27" xfId="0" applyFont="1" applyFill="1" applyBorder="1" applyAlignment="1">
      <alignment horizontal="center" vertical="center"/>
    </xf>
    <xf numFmtId="0" fontId="15" fillId="39" borderId="52" xfId="0" applyFont="1" applyFill="1" applyBorder="1" applyAlignment="1">
      <alignment horizontal="center" vertical="center"/>
    </xf>
    <xf numFmtId="0" fontId="1" fillId="17" borderId="1"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38" borderId="26" xfId="0" applyFont="1" applyFill="1" applyBorder="1" applyAlignment="1">
      <alignment horizontal="center" vertical="center" wrapText="1"/>
    </xf>
    <xf numFmtId="0" fontId="1" fillId="17" borderId="27" xfId="0" applyFont="1" applyFill="1" applyBorder="1" applyAlignment="1">
      <alignment horizontal="center" vertical="center"/>
    </xf>
    <xf numFmtId="0" fontId="15" fillId="25" borderId="52" xfId="0" applyFont="1" applyFill="1" applyBorder="1" applyAlignment="1">
      <alignment horizontal="center" vertical="center"/>
    </xf>
    <xf numFmtId="0" fontId="2" fillId="0" borderId="94" xfId="0" applyFont="1" applyBorder="1"/>
    <xf numFmtId="0" fontId="1" fillId="5" borderId="97" xfId="0" applyFont="1" applyFill="1" applyBorder="1" applyAlignment="1">
      <alignment horizontal="center" vertical="center"/>
    </xf>
    <xf numFmtId="0" fontId="2" fillId="0" borderId="98" xfId="0" applyFont="1" applyBorder="1"/>
    <xf numFmtId="0" fontId="15" fillId="9" borderId="4" xfId="0" applyFont="1" applyFill="1" applyBorder="1" applyAlignment="1">
      <alignment horizontal="center" vertical="center" wrapText="1"/>
    </xf>
    <xf numFmtId="0" fontId="15" fillId="9" borderId="99" xfId="0" applyFont="1" applyFill="1" applyBorder="1" applyAlignment="1">
      <alignment horizontal="center" vertical="center" wrapText="1"/>
    </xf>
    <xf numFmtId="0" fontId="28" fillId="2" borderId="2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sz="1400" b="0" i="0">
                <a:solidFill>
                  <a:srgbClr val="757575"/>
                </a:solidFill>
                <a:latin typeface="+mn-lt"/>
              </a:rPr>
              <a:t>IGI 2019 - México</a:t>
            </a:r>
          </a:p>
        </c:rich>
      </c:tx>
      <c:overlay val="0"/>
    </c:title>
    <c:autoTitleDeleted val="0"/>
    <c:plotArea>
      <c:layout/>
      <c:barChart>
        <c:barDir val="col"/>
        <c:grouping val="clustered"/>
        <c:varyColors val="1"/>
        <c:ser>
          <c:idx val="0"/>
          <c:order val="0"/>
          <c:spPr>
            <a:solidFill>
              <a:schemeClr val="accent1"/>
            </a:solidFill>
            <a:ln cmpd="sng">
              <a:solidFill>
                <a:srgbClr val="000000"/>
              </a:solidFill>
            </a:ln>
          </c:spPr>
          <c:invertIfNegative val="1"/>
          <c:dPt>
            <c:idx val="4"/>
            <c:invertIfNegative val="1"/>
            <c:bubble3D val="0"/>
            <c:spPr>
              <a:solidFill>
                <a:schemeClr val="accent4"/>
              </a:solidFill>
              <a:ln cmpd="sng">
                <a:solidFill>
                  <a:srgbClr val="000000"/>
                </a:solidFill>
              </a:ln>
            </c:spPr>
            <c:extLst>
              <c:ext xmlns:c16="http://schemas.microsoft.com/office/drawing/2014/chart" uri="{C3380CC4-5D6E-409C-BE32-E72D297353CC}">
                <c16:uniqueId val="{00000001-2E49-4916-A16B-C706DBDEDF55}"/>
              </c:ext>
            </c:extLst>
          </c:dPt>
          <c:dLbls>
            <c:spPr>
              <a:noFill/>
              <a:ln>
                <a:noFill/>
              </a:ln>
              <a:effectLst/>
            </c:spPr>
            <c:txPr>
              <a:bodyPr/>
              <a:lstStyle/>
              <a:p>
                <a:pPr lvl="0">
                  <a:defRPr sz="900" b="0" i="0">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Mexico!$B$5:$F$5</c:f>
              <c:strCache>
                <c:ptCount val="5"/>
                <c:pt idx="0">
                  <c:v>ess</c:v>
                </c:pt>
                <c:pt idx="1">
                  <c:v>esj</c:v>
                </c:pt>
                <c:pt idx="2">
                  <c:v>fsj</c:v>
                </c:pt>
                <c:pt idx="3">
                  <c:v>fss</c:v>
                </c:pt>
                <c:pt idx="4">
                  <c:v>TOTAL</c:v>
                </c:pt>
              </c:strCache>
            </c:strRef>
          </c:cat>
          <c:val>
            <c:numRef>
              <c:f>Mexico!$B$6:$F$6</c:f>
              <c:numCache>
                <c:formatCode>_-* #,##0.00_-;\-* #,##0.00_-;_-* "-"??_-;_-@</c:formatCode>
                <c:ptCount val="5"/>
                <c:pt idx="0">
                  <c:v>0.60642260789014779</c:v>
                </c:pt>
                <c:pt idx="1">
                  <c:v>0.95646836051056283</c:v>
                </c:pt>
                <c:pt idx="2">
                  <c:v>0.26290248081054357</c:v>
                </c:pt>
                <c:pt idx="3">
                  <c:v>0.11428077040998735</c:v>
                </c:pt>
                <c:pt idx="4">
                  <c:v>0.48501855490531037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2E49-4916-A16B-C706DBDEDF55}"/>
            </c:ext>
          </c:extLst>
        </c:ser>
        <c:dLbls>
          <c:showLegendKey val="0"/>
          <c:showVal val="0"/>
          <c:showCatName val="0"/>
          <c:showSerName val="0"/>
          <c:showPercent val="0"/>
          <c:showBubbleSize val="0"/>
        </c:dLbls>
        <c:gapWidth val="150"/>
        <c:axId val="1963189136"/>
        <c:axId val="683838238"/>
      </c:barChart>
      <c:catAx>
        <c:axId val="1963189136"/>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83838238"/>
        <c:crosses val="autoZero"/>
        <c:auto val="1"/>
        <c:lblAlgn val="ctr"/>
        <c:lblOffset val="100"/>
        <c:noMultiLvlLbl val="1"/>
      </c:catAx>
      <c:valAx>
        <c:axId val="683838238"/>
        <c:scaling>
          <c:orientation val="minMax"/>
          <c:max val="1"/>
        </c:scaling>
        <c:delete val="0"/>
        <c:axPos val="l"/>
        <c:title>
          <c:tx>
            <c:rich>
              <a:bodyPr/>
              <a:lstStyle/>
              <a:p>
                <a:pPr lvl="0">
                  <a:defRPr b="0">
                    <a:solidFill>
                      <a:srgbClr val="000000"/>
                    </a:solidFill>
                    <a:latin typeface="+mn-lt"/>
                  </a:defRPr>
                </a:pPr>
                <a:endParaRPr/>
              </a:p>
            </c:rich>
          </c:tx>
          <c:overlay val="0"/>
        </c:title>
        <c:numFmt formatCode="_-* #,##0.00_-;\-* #,##0.00_-;_-* &quot;-&quot;??_-;_-@" sourceLinked="1"/>
        <c:majorTickMark val="none"/>
        <c:minorTickMark val="none"/>
        <c:tickLblPos val="nextTo"/>
        <c:spPr>
          <a:ln/>
        </c:spPr>
        <c:txPr>
          <a:bodyPr/>
          <a:lstStyle/>
          <a:p>
            <a:pPr lvl="0">
              <a:defRPr sz="900" b="0" i="0">
                <a:solidFill>
                  <a:srgbClr val="000000"/>
                </a:solidFill>
                <a:latin typeface="+mn-lt"/>
              </a:defRPr>
            </a:pPr>
            <a:endParaRPr lang="en-US"/>
          </a:p>
        </c:txPr>
        <c:crossAx val="1963189136"/>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4324350</xdr:colOff>
      <xdr:row>30</xdr:row>
      <xdr:rowOff>76200</xdr:rowOff>
    </xdr:from>
    <xdr:ext cx="2933700" cy="857250"/>
    <xdr:sp macro="" textlink="">
      <xdr:nvSpPr>
        <xdr:cNvPr id="3" name="Shape 3">
          <a:extLst>
            <a:ext uri="{FF2B5EF4-FFF2-40B4-BE49-F238E27FC236}">
              <a16:creationId xmlns:a16="http://schemas.microsoft.com/office/drawing/2014/main" id="{00000000-0008-0000-0300-000003000000}"/>
            </a:ext>
          </a:extLst>
        </xdr:cNvPr>
        <xdr:cNvSpPr/>
      </xdr:nvSpPr>
      <xdr:spPr>
        <a:xfrm>
          <a:off x="3888675" y="3356138"/>
          <a:ext cx="2914650" cy="847725"/>
        </a:xfrm>
        <a:prstGeom prst="rect">
          <a:avLst/>
        </a:prstGeom>
        <a:noFill/>
        <a:ln w="127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381000</xdr:colOff>
      <xdr:row>4</xdr:row>
      <xdr:rowOff>19050</xdr:rowOff>
    </xdr:from>
    <xdr:ext cx="12192000" cy="6905625"/>
    <xdr:pic>
      <xdr:nvPicPr>
        <xdr:cNvPr id="2" name="image3.png">
          <a:extLst>
            <a:ext uri="{FF2B5EF4-FFF2-40B4-BE49-F238E27FC236}">
              <a16:creationId xmlns:a16="http://schemas.microsoft.com/office/drawing/2014/main" id="{00000000-0008-0000-1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600075</xdr:colOff>
      <xdr:row>0</xdr:row>
      <xdr:rowOff>114300</xdr:rowOff>
    </xdr:from>
    <xdr:ext cx="9744075" cy="5553075"/>
    <xdr:pic>
      <xdr:nvPicPr>
        <xdr:cNvPr id="2" name="image9.png">
          <a:extLst>
            <a:ext uri="{FF2B5EF4-FFF2-40B4-BE49-F238E27FC236}">
              <a16:creationId xmlns:a16="http://schemas.microsoft.com/office/drawing/2014/main" id="{00000000-0008-0000-1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5</xdr:row>
      <xdr:rowOff>19050</xdr:rowOff>
    </xdr:from>
    <xdr:ext cx="12192000" cy="7248525"/>
    <xdr:pic>
      <xdr:nvPicPr>
        <xdr:cNvPr id="2" name="image8.png">
          <a:extLst>
            <a:ext uri="{FF2B5EF4-FFF2-40B4-BE49-F238E27FC236}">
              <a16:creationId xmlns:a16="http://schemas.microsoft.com/office/drawing/2014/main" id="{00000000-0008-0000-1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28575</xdr:colOff>
      <xdr:row>3</xdr:row>
      <xdr:rowOff>0</xdr:rowOff>
    </xdr:from>
    <xdr:ext cx="12192000" cy="6877050"/>
    <xdr:pic>
      <xdr:nvPicPr>
        <xdr:cNvPr id="2" name="image7.png">
          <a:extLst>
            <a:ext uri="{FF2B5EF4-FFF2-40B4-BE49-F238E27FC236}">
              <a16:creationId xmlns:a16="http://schemas.microsoft.com/office/drawing/2014/main" id="{00000000-0008-0000-1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6</xdr:row>
      <xdr:rowOff>95250</xdr:rowOff>
    </xdr:from>
    <xdr:ext cx="12192000" cy="6581775"/>
    <xdr:pic>
      <xdr:nvPicPr>
        <xdr:cNvPr id="2" name="image5.png">
          <a:extLst>
            <a:ext uri="{FF2B5EF4-FFF2-40B4-BE49-F238E27FC236}">
              <a16:creationId xmlns:a16="http://schemas.microsoft.com/office/drawing/2014/main" id="{00000000-0008-0000-1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8</xdr:row>
      <xdr:rowOff>38100</xdr:rowOff>
    </xdr:from>
    <xdr:ext cx="12192000" cy="6829425"/>
    <xdr:pic>
      <xdr:nvPicPr>
        <xdr:cNvPr id="2" name="image4.png">
          <a:extLst>
            <a:ext uri="{FF2B5EF4-FFF2-40B4-BE49-F238E27FC236}">
              <a16:creationId xmlns:a16="http://schemas.microsoft.com/office/drawing/2014/main" id="{00000000-0008-0000-1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7</xdr:row>
      <xdr:rowOff>76200</xdr:rowOff>
    </xdr:from>
    <xdr:ext cx="12192000" cy="6591300"/>
    <xdr:pic>
      <xdr:nvPicPr>
        <xdr:cNvPr id="2" name="image6.png">
          <a:extLst>
            <a:ext uri="{FF2B5EF4-FFF2-40B4-BE49-F238E27FC236}">
              <a16:creationId xmlns:a16="http://schemas.microsoft.com/office/drawing/2014/main" id="{00000000-0008-0000-2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1</xdr:col>
      <xdr:colOff>0</xdr:colOff>
      <xdr:row>7</xdr:row>
      <xdr:rowOff>38100</xdr:rowOff>
    </xdr:from>
    <xdr:ext cx="12192000" cy="6819900"/>
    <xdr:pic>
      <xdr:nvPicPr>
        <xdr:cNvPr id="2" name="image2.png">
          <a:extLst>
            <a:ext uri="{FF2B5EF4-FFF2-40B4-BE49-F238E27FC236}">
              <a16:creationId xmlns:a16="http://schemas.microsoft.com/office/drawing/2014/main" id="{00000000-0008-0000-2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53</xdr:col>
      <xdr:colOff>0</xdr:colOff>
      <xdr:row>170</xdr:row>
      <xdr:rowOff>0</xdr:rowOff>
    </xdr:from>
    <xdr:ext cx="142875" cy="95250"/>
    <xdr:sp macro="" textlink="">
      <xdr:nvSpPr>
        <xdr:cNvPr id="4" name="Shape 4">
          <a:extLst>
            <a:ext uri="{FF2B5EF4-FFF2-40B4-BE49-F238E27FC236}">
              <a16:creationId xmlns:a16="http://schemas.microsoft.com/office/drawing/2014/main" id="{00000000-0008-0000-0400-000004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21</xdr:col>
      <xdr:colOff>0</xdr:colOff>
      <xdr:row>170</xdr:row>
      <xdr:rowOff>0</xdr:rowOff>
    </xdr:from>
    <xdr:ext cx="142875" cy="95250"/>
    <xdr:sp macro="" textlink="">
      <xdr:nvSpPr>
        <xdr:cNvPr id="5" name="Shape 5">
          <a:extLst>
            <a:ext uri="{FF2B5EF4-FFF2-40B4-BE49-F238E27FC236}">
              <a16:creationId xmlns:a16="http://schemas.microsoft.com/office/drawing/2014/main" id="{00000000-0008-0000-0500-000005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421</xdr:row>
      <xdr:rowOff>0</xdr:rowOff>
    </xdr:from>
    <xdr:ext cx="152400" cy="104775"/>
    <xdr:sp macro="" textlink="">
      <xdr:nvSpPr>
        <xdr:cNvPr id="4" name="Shape 4">
          <a:extLst>
            <a:ext uri="{FF2B5EF4-FFF2-40B4-BE49-F238E27FC236}">
              <a16:creationId xmlns:a16="http://schemas.microsoft.com/office/drawing/2014/main" id="{00000000-0008-0000-0500-000004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696</xdr:row>
      <xdr:rowOff>0</xdr:rowOff>
    </xdr:from>
    <xdr:ext cx="152400" cy="104775"/>
    <xdr:sp macro="" textlink="">
      <xdr:nvSpPr>
        <xdr:cNvPr id="2" name="Shape 4">
          <a:extLst>
            <a:ext uri="{FF2B5EF4-FFF2-40B4-BE49-F238E27FC236}">
              <a16:creationId xmlns:a16="http://schemas.microsoft.com/office/drawing/2014/main" id="{00000000-0008-0000-0500-000002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948</xdr:row>
      <xdr:rowOff>0</xdr:rowOff>
    </xdr:from>
    <xdr:ext cx="152400" cy="104775"/>
    <xdr:sp macro="" textlink="">
      <xdr:nvSpPr>
        <xdr:cNvPr id="3" name="Shape 4">
          <a:extLst>
            <a:ext uri="{FF2B5EF4-FFF2-40B4-BE49-F238E27FC236}">
              <a16:creationId xmlns:a16="http://schemas.microsoft.com/office/drawing/2014/main" id="{00000000-0008-0000-0500-000003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6" name="Shape 4">
          <a:extLst>
            <a:ext uri="{FF2B5EF4-FFF2-40B4-BE49-F238E27FC236}">
              <a16:creationId xmlns:a16="http://schemas.microsoft.com/office/drawing/2014/main" id="{00000000-0008-0000-0500-000006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7" name="Shape 4">
          <a:extLst>
            <a:ext uri="{FF2B5EF4-FFF2-40B4-BE49-F238E27FC236}">
              <a16:creationId xmlns:a16="http://schemas.microsoft.com/office/drawing/2014/main" id="{00000000-0008-0000-0500-000007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1233</xdr:row>
      <xdr:rowOff>0</xdr:rowOff>
    </xdr:from>
    <xdr:ext cx="152400" cy="104775"/>
    <xdr:sp macro="" textlink="">
      <xdr:nvSpPr>
        <xdr:cNvPr id="8" name="Shape 4">
          <a:extLst>
            <a:ext uri="{FF2B5EF4-FFF2-40B4-BE49-F238E27FC236}">
              <a16:creationId xmlns:a16="http://schemas.microsoft.com/office/drawing/2014/main" id="{00000000-0008-0000-0500-000008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1143</xdr:row>
      <xdr:rowOff>0</xdr:rowOff>
    </xdr:from>
    <xdr:ext cx="152400" cy="104775"/>
    <xdr:sp macro="" textlink="">
      <xdr:nvSpPr>
        <xdr:cNvPr id="9" name="Shape 4">
          <a:extLst>
            <a:ext uri="{FF2B5EF4-FFF2-40B4-BE49-F238E27FC236}">
              <a16:creationId xmlns:a16="http://schemas.microsoft.com/office/drawing/2014/main" id="{00000000-0008-0000-0500-000009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1143</xdr:row>
      <xdr:rowOff>0</xdr:rowOff>
    </xdr:from>
    <xdr:ext cx="152400" cy="104775"/>
    <xdr:sp macro="" textlink="">
      <xdr:nvSpPr>
        <xdr:cNvPr id="10" name="Shape 4">
          <a:extLst>
            <a:ext uri="{FF2B5EF4-FFF2-40B4-BE49-F238E27FC236}">
              <a16:creationId xmlns:a16="http://schemas.microsoft.com/office/drawing/2014/main" id="{00000000-0008-0000-0500-00000A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17</xdr:col>
      <xdr:colOff>0</xdr:colOff>
      <xdr:row>170</xdr:row>
      <xdr:rowOff>0</xdr:rowOff>
    </xdr:from>
    <xdr:ext cx="142875" cy="95250"/>
    <xdr:sp macro="" textlink="">
      <xdr:nvSpPr>
        <xdr:cNvPr id="6" name="Shape 6">
          <a:extLst>
            <a:ext uri="{FF2B5EF4-FFF2-40B4-BE49-F238E27FC236}">
              <a16:creationId xmlns:a16="http://schemas.microsoft.com/office/drawing/2014/main" id="{00000000-0008-0000-0600-000006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21</xdr:col>
      <xdr:colOff>0</xdr:colOff>
      <xdr:row>170</xdr:row>
      <xdr:rowOff>0</xdr:rowOff>
    </xdr:from>
    <xdr:ext cx="142875" cy="95250"/>
    <xdr:sp macro="" textlink="">
      <xdr:nvSpPr>
        <xdr:cNvPr id="4" name="Shape 4">
          <a:extLst>
            <a:ext uri="{FF2B5EF4-FFF2-40B4-BE49-F238E27FC236}">
              <a16:creationId xmlns:a16="http://schemas.microsoft.com/office/drawing/2014/main" id="{00000000-0008-0000-0800-000004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421</xdr:row>
      <xdr:rowOff>0</xdr:rowOff>
    </xdr:from>
    <xdr:ext cx="152400" cy="104775"/>
    <xdr:sp macro="" textlink="">
      <xdr:nvSpPr>
        <xdr:cNvPr id="2" name="Shape 4">
          <a:extLst>
            <a:ext uri="{FF2B5EF4-FFF2-40B4-BE49-F238E27FC236}">
              <a16:creationId xmlns:a16="http://schemas.microsoft.com/office/drawing/2014/main" id="{00000000-0008-0000-0800-000002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696</xdr:row>
      <xdr:rowOff>0</xdr:rowOff>
    </xdr:from>
    <xdr:ext cx="152400" cy="104775"/>
    <xdr:sp macro="" textlink="">
      <xdr:nvSpPr>
        <xdr:cNvPr id="3" name="Shape 4">
          <a:extLst>
            <a:ext uri="{FF2B5EF4-FFF2-40B4-BE49-F238E27FC236}">
              <a16:creationId xmlns:a16="http://schemas.microsoft.com/office/drawing/2014/main" id="{00000000-0008-0000-0800-000003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948</xdr:row>
      <xdr:rowOff>0</xdr:rowOff>
    </xdr:from>
    <xdr:ext cx="152400" cy="104775"/>
    <xdr:sp macro="" textlink="">
      <xdr:nvSpPr>
        <xdr:cNvPr id="5" name="Shape 4">
          <a:extLst>
            <a:ext uri="{FF2B5EF4-FFF2-40B4-BE49-F238E27FC236}">
              <a16:creationId xmlns:a16="http://schemas.microsoft.com/office/drawing/2014/main" id="{00000000-0008-0000-0800-000005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6" name="Shape 4">
          <a:extLst>
            <a:ext uri="{FF2B5EF4-FFF2-40B4-BE49-F238E27FC236}">
              <a16:creationId xmlns:a16="http://schemas.microsoft.com/office/drawing/2014/main" id="{00000000-0008-0000-0800-000006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7" name="Shape 4">
          <a:extLst>
            <a:ext uri="{FF2B5EF4-FFF2-40B4-BE49-F238E27FC236}">
              <a16:creationId xmlns:a16="http://schemas.microsoft.com/office/drawing/2014/main" id="{00000000-0008-0000-0800-000007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8" name="Shape 4">
          <a:extLst>
            <a:ext uri="{FF2B5EF4-FFF2-40B4-BE49-F238E27FC236}">
              <a16:creationId xmlns:a16="http://schemas.microsoft.com/office/drawing/2014/main" id="{00000000-0008-0000-0800-000008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9" name="Shape 4">
          <a:extLst>
            <a:ext uri="{FF2B5EF4-FFF2-40B4-BE49-F238E27FC236}">
              <a16:creationId xmlns:a16="http://schemas.microsoft.com/office/drawing/2014/main" id="{00000000-0008-0000-0800-000009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0" name="Shape 4">
          <a:extLst>
            <a:ext uri="{FF2B5EF4-FFF2-40B4-BE49-F238E27FC236}">
              <a16:creationId xmlns:a16="http://schemas.microsoft.com/office/drawing/2014/main" id="{00000000-0008-0000-0800-00000A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1" name="Shape 4">
          <a:extLst>
            <a:ext uri="{FF2B5EF4-FFF2-40B4-BE49-F238E27FC236}">
              <a16:creationId xmlns:a16="http://schemas.microsoft.com/office/drawing/2014/main" id="{00000000-0008-0000-0800-00000B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2" name="Shape 4">
          <a:extLst>
            <a:ext uri="{FF2B5EF4-FFF2-40B4-BE49-F238E27FC236}">
              <a16:creationId xmlns:a16="http://schemas.microsoft.com/office/drawing/2014/main" id="{00000000-0008-0000-0800-00000C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3" name="Shape 4">
          <a:extLst>
            <a:ext uri="{FF2B5EF4-FFF2-40B4-BE49-F238E27FC236}">
              <a16:creationId xmlns:a16="http://schemas.microsoft.com/office/drawing/2014/main" id="{00000000-0008-0000-0800-00000D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1086</xdr:row>
      <xdr:rowOff>0</xdr:rowOff>
    </xdr:from>
    <xdr:ext cx="152400" cy="104775"/>
    <xdr:sp macro="" textlink="">
      <xdr:nvSpPr>
        <xdr:cNvPr id="14" name="Shape 4">
          <a:extLst>
            <a:ext uri="{FF2B5EF4-FFF2-40B4-BE49-F238E27FC236}">
              <a16:creationId xmlns:a16="http://schemas.microsoft.com/office/drawing/2014/main" id="{00000000-0008-0000-0800-00000E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5" name="Shape 4">
          <a:extLst>
            <a:ext uri="{FF2B5EF4-FFF2-40B4-BE49-F238E27FC236}">
              <a16:creationId xmlns:a16="http://schemas.microsoft.com/office/drawing/2014/main" id="{00000000-0008-0000-0800-00000F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6" name="Shape 4">
          <a:extLst>
            <a:ext uri="{FF2B5EF4-FFF2-40B4-BE49-F238E27FC236}">
              <a16:creationId xmlns:a16="http://schemas.microsoft.com/office/drawing/2014/main" id="{00000000-0008-0000-0800-000010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7" name="Shape 4">
          <a:extLst>
            <a:ext uri="{FF2B5EF4-FFF2-40B4-BE49-F238E27FC236}">
              <a16:creationId xmlns:a16="http://schemas.microsoft.com/office/drawing/2014/main" id="{00000000-0008-0000-0800-000011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8" name="Shape 4">
          <a:extLst>
            <a:ext uri="{FF2B5EF4-FFF2-40B4-BE49-F238E27FC236}">
              <a16:creationId xmlns:a16="http://schemas.microsoft.com/office/drawing/2014/main" id="{00000000-0008-0000-0800-000012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9" name="Shape 4">
          <a:extLst>
            <a:ext uri="{FF2B5EF4-FFF2-40B4-BE49-F238E27FC236}">
              <a16:creationId xmlns:a16="http://schemas.microsoft.com/office/drawing/2014/main" id="{00000000-0008-0000-0800-000013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20" name="Shape 4">
          <a:extLst>
            <a:ext uri="{FF2B5EF4-FFF2-40B4-BE49-F238E27FC236}">
              <a16:creationId xmlns:a16="http://schemas.microsoft.com/office/drawing/2014/main" id="{00000000-0008-0000-0800-000014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21" name="Shape 4">
          <a:extLst>
            <a:ext uri="{FF2B5EF4-FFF2-40B4-BE49-F238E27FC236}">
              <a16:creationId xmlns:a16="http://schemas.microsoft.com/office/drawing/2014/main" id="{00000000-0008-0000-0800-000015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22" name="Shape 4">
          <a:extLst>
            <a:ext uri="{FF2B5EF4-FFF2-40B4-BE49-F238E27FC236}">
              <a16:creationId xmlns:a16="http://schemas.microsoft.com/office/drawing/2014/main" id="{00000000-0008-0000-0800-000016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1118</xdr:row>
      <xdr:rowOff>0</xdr:rowOff>
    </xdr:from>
    <xdr:ext cx="152400" cy="104775"/>
    <xdr:sp macro="" textlink="">
      <xdr:nvSpPr>
        <xdr:cNvPr id="23" name="Shape 4">
          <a:extLst>
            <a:ext uri="{FF2B5EF4-FFF2-40B4-BE49-F238E27FC236}">
              <a16:creationId xmlns:a16="http://schemas.microsoft.com/office/drawing/2014/main" id="{00000000-0008-0000-0800-000017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1167</xdr:row>
      <xdr:rowOff>0</xdr:rowOff>
    </xdr:from>
    <xdr:ext cx="152400" cy="104775"/>
    <xdr:sp macro="" textlink="">
      <xdr:nvSpPr>
        <xdr:cNvPr id="24" name="Shape 4">
          <a:extLst>
            <a:ext uri="{FF2B5EF4-FFF2-40B4-BE49-F238E27FC236}">
              <a16:creationId xmlns:a16="http://schemas.microsoft.com/office/drawing/2014/main" id="{00000000-0008-0000-0800-000018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5" name="Shape 4">
          <a:extLst>
            <a:ext uri="{FF2B5EF4-FFF2-40B4-BE49-F238E27FC236}">
              <a16:creationId xmlns:a16="http://schemas.microsoft.com/office/drawing/2014/main" id="{00000000-0008-0000-0800-000019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6" name="Shape 4">
          <a:extLst>
            <a:ext uri="{FF2B5EF4-FFF2-40B4-BE49-F238E27FC236}">
              <a16:creationId xmlns:a16="http://schemas.microsoft.com/office/drawing/2014/main" id="{00000000-0008-0000-0800-00001A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7" name="Shape 4">
          <a:extLst>
            <a:ext uri="{FF2B5EF4-FFF2-40B4-BE49-F238E27FC236}">
              <a16:creationId xmlns:a16="http://schemas.microsoft.com/office/drawing/2014/main" id="{00000000-0008-0000-0800-00001B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8" name="Shape 4">
          <a:extLst>
            <a:ext uri="{FF2B5EF4-FFF2-40B4-BE49-F238E27FC236}">
              <a16:creationId xmlns:a16="http://schemas.microsoft.com/office/drawing/2014/main" id="{00000000-0008-0000-0800-00001C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9" name="Shape 4">
          <a:extLst>
            <a:ext uri="{FF2B5EF4-FFF2-40B4-BE49-F238E27FC236}">
              <a16:creationId xmlns:a16="http://schemas.microsoft.com/office/drawing/2014/main" id="{00000000-0008-0000-0800-00001D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30" name="Shape 4">
          <a:extLst>
            <a:ext uri="{FF2B5EF4-FFF2-40B4-BE49-F238E27FC236}">
              <a16:creationId xmlns:a16="http://schemas.microsoft.com/office/drawing/2014/main" id="{00000000-0008-0000-0800-00001E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31" name="Shape 4">
          <a:extLst>
            <a:ext uri="{FF2B5EF4-FFF2-40B4-BE49-F238E27FC236}">
              <a16:creationId xmlns:a16="http://schemas.microsoft.com/office/drawing/2014/main" id="{00000000-0008-0000-0800-00001F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32" name="Shape 4">
          <a:extLst>
            <a:ext uri="{FF2B5EF4-FFF2-40B4-BE49-F238E27FC236}">
              <a16:creationId xmlns:a16="http://schemas.microsoft.com/office/drawing/2014/main" id="{00000000-0008-0000-0800-000020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21</xdr:col>
      <xdr:colOff>0</xdr:colOff>
      <xdr:row>170</xdr:row>
      <xdr:rowOff>0</xdr:rowOff>
    </xdr:from>
    <xdr:ext cx="142875" cy="95250"/>
    <xdr:sp macro="" textlink="">
      <xdr:nvSpPr>
        <xdr:cNvPr id="4" name="Shape 4">
          <a:extLst>
            <a:ext uri="{FF2B5EF4-FFF2-40B4-BE49-F238E27FC236}">
              <a16:creationId xmlns:a16="http://schemas.microsoft.com/office/drawing/2014/main" id="{00000000-0008-0000-0E00-000004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421</xdr:row>
      <xdr:rowOff>0</xdr:rowOff>
    </xdr:from>
    <xdr:ext cx="152400" cy="104775"/>
    <xdr:sp macro="" textlink="">
      <xdr:nvSpPr>
        <xdr:cNvPr id="2" name="Shape 4">
          <a:extLst>
            <a:ext uri="{FF2B5EF4-FFF2-40B4-BE49-F238E27FC236}">
              <a16:creationId xmlns:a16="http://schemas.microsoft.com/office/drawing/2014/main" id="{00000000-0008-0000-0E00-000002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696</xdr:row>
      <xdr:rowOff>0</xdr:rowOff>
    </xdr:from>
    <xdr:ext cx="152400" cy="104775"/>
    <xdr:sp macro="" textlink="">
      <xdr:nvSpPr>
        <xdr:cNvPr id="3" name="Shape 4">
          <a:extLst>
            <a:ext uri="{FF2B5EF4-FFF2-40B4-BE49-F238E27FC236}">
              <a16:creationId xmlns:a16="http://schemas.microsoft.com/office/drawing/2014/main" id="{00000000-0008-0000-0E00-000003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948</xdr:row>
      <xdr:rowOff>0</xdr:rowOff>
    </xdr:from>
    <xdr:ext cx="152400" cy="104775"/>
    <xdr:sp macro="" textlink="">
      <xdr:nvSpPr>
        <xdr:cNvPr id="5" name="Shape 4">
          <a:extLst>
            <a:ext uri="{FF2B5EF4-FFF2-40B4-BE49-F238E27FC236}">
              <a16:creationId xmlns:a16="http://schemas.microsoft.com/office/drawing/2014/main" id="{00000000-0008-0000-0E00-000005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6" name="Shape 4">
          <a:extLst>
            <a:ext uri="{FF2B5EF4-FFF2-40B4-BE49-F238E27FC236}">
              <a16:creationId xmlns:a16="http://schemas.microsoft.com/office/drawing/2014/main" id="{00000000-0008-0000-0E00-000006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7" name="Shape 4">
          <a:extLst>
            <a:ext uri="{FF2B5EF4-FFF2-40B4-BE49-F238E27FC236}">
              <a16:creationId xmlns:a16="http://schemas.microsoft.com/office/drawing/2014/main" id="{00000000-0008-0000-0E00-000007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8" name="Shape 4">
          <a:extLst>
            <a:ext uri="{FF2B5EF4-FFF2-40B4-BE49-F238E27FC236}">
              <a16:creationId xmlns:a16="http://schemas.microsoft.com/office/drawing/2014/main" id="{00000000-0008-0000-0E00-000008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9" name="Shape 4">
          <a:extLst>
            <a:ext uri="{FF2B5EF4-FFF2-40B4-BE49-F238E27FC236}">
              <a16:creationId xmlns:a16="http://schemas.microsoft.com/office/drawing/2014/main" id="{00000000-0008-0000-0E00-000009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0" name="Shape 4">
          <a:extLst>
            <a:ext uri="{FF2B5EF4-FFF2-40B4-BE49-F238E27FC236}">
              <a16:creationId xmlns:a16="http://schemas.microsoft.com/office/drawing/2014/main" id="{00000000-0008-0000-0E00-00000A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1" name="Shape 4">
          <a:extLst>
            <a:ext uri="{FF2B5EF4-FFF2-40B4-BE49-F238E27FC236}">
              <a16:creationId xmlns:a16="http://schemas.microsoft.com/office/drawing/2014/main" id="{00000000-0008-0000-0E00-00000B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2" name="Shape 4">
          <a:extLst>
            <a:ext uri="{FF2B5EF4-FFF2-40B4-BE49-F238E27FC236}">
              <a16:creationId xmlns:a16="http://schemas.microsoft.com/office/drawing/2014/main" id="{00000000-0008-0000-0E00-00000C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1036</xdr:row>
      <xdr:rowOff>0</xdr:rowOff>
    </xdr:from>
    <xdr:ext cx="152400" cy="104775"/>
    <xdr:sp macro="" textlink="">
      <xdr:nvSpPr>
        <xdr:cNvPr id="13" name="Shape 4">
          <a:extLst>
            <a:ext uri="{FF2B5EF4-FFF2-40B4-BE49-F238E27FC236}">
              <a16:creationId xmlns:a16="http://schemas.microsoft.com/office/drawing/2014/main" id="{00000000-0008-0000-0E00-00000D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1086</xdr:row>
      <xdr:rowOff>0</xdr:rowOff>
    </xdr:from>
    <xdr:ext cx="152400" cy="104775"/>
    <xdr:sp macro="" textlink="">
      <xdr:nvSpPr>
        <xdr:cNvPr id="14" name="Shape 4">
          <a:extLst>
            <a:ext uri="{FF2B5EF4-FFF2-40B4-BE49-F238E27FC236}">
              <a16:creationId xmlns:a16="http://schemas.microsoft.com/office/drawing/2014/main" id="{00000000-0008-0000-0E00-00000E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5" name="Shape 4">
          <a:extLst>
            <a:ext uri="{FF2B5EF4-FFF2-40B4-BE49-F238E27FC236}">
              <a16:creationId xmlns:a16="http://schemas.microsoft.com/office/drawing/2014/main" id="{00000000-0008-0000-0E00-00000F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6" name="Shape 4">
          <a:extLst>
            <a:ext uri="{FF2B5EF4-FFF2-40B4-BE49-F238E27FC236}">
              <a16:creationId xmlns:a16="http://schemas.microsoft.com/office/drawing/2014/main" id="{00000000-0008-0000-0E00-000010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7" name="Shape 4">
          <a:extLst>
            <a:ext uri="{FF2B5EF4-FFF2-40B4-BE49-F238E27FC236}">
              <a16:creationId xmlns:a16="http://schemas.microsoft.com/office/drawing/2014/main" id="{00000000-0008-0000-0E00-000011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8" name="Shape 4">
          <a:extLst>
            <a:ext uri="{FF2B5EF4-FFF2-40B4-BE49-F238E27FC236}">
              <a16:creationId xmlns:a16="http://schemas.microsoft.com/office/drawing/2014/main" id="{00000000-0008-0000-0E00-000012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19" name="Shape 4">
          <a:extLst>
            <a:ext uri="{FF2B5EF4-FFF2-40B4-BE49-F238E27FC236}">
              <a16:creationId xmlns:a16="http://schemas.microsoft.com/office/drawing/2014/main" id="{00000000-0008-0000-0E00-000013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20" name="Shape 4">
          <a:extLst>
            <a:ext uri="{FF2B5EF4-FFF2-40B4-BE49-F238E27FC236}">
              <a16:creationId xmlns:a16="http://schemas.microsoft.com/office/drawing/2014/main" id="{00000000-0008-0000-0E00-000014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21" name="Shape 4">
          <a:extLst>
            <a:ext uri="{FF2B5EF4-FFF2-40B4-BE49-F238E27FC236}">
              <a16:creationId xmlns:a16="http://schemas.microsoft.com/office/drawing/2014/main" id="{00000000-0008-0000-0E00-000015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1117</xdr:row>
      <xdr:rowOff>0</xdr:rowOff>
    </xdr:from>
    <xdr:ext cx="152400" cy="104775"/>
    <xdr:sp macro="" textlink="">
      <xdr:nvSpPr>
        <xdr:cNvPr id="22" name="Shape 4">
          <a:extLst>
            <a:ext uri="{FF2B5EF4-FFF2-40B4-BE49-F238E27FC236}">
              <a16:creationId xmlns:a16="http://schemas.microsoft.com/office/drawing/2014/main" id="{00000000-0008-0000-0E00-000016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1118</xdr:row>
      <xdr:rowOff>0</xdr:rowOff>
    </xdr:from>
    <xdr:ext cx="152400" cy="104775"/>
    <xdr:sp macro="" textlink="">
      <xdr:nvSpPr>
        <xdr:cNvPr id="23" name="Shape 4">
          <a:extLst>
            <a:ext uri="{FF2B5EF4-FFF2-40B4-BE49-F238E27FC236}">
              <a16:creationId xmlns:a16="http://schemas.microsoft.com/office/drawing/2014/main" id="{00000000-0008-0000-0E00-000017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0</xdr:colOff>
      <xdr:row>1167</xdr:row>
      <xdr:rowOff>0</xdr:rowOff>
    </xdr:from>
    <xdr:ext cx="152400" cy="104775"/>
    <xdr:sp macro="" textlink="">
      <xdr:nvSpPr>
        <xdr:cNvPr id="24" name="Shape 4">
          <a:extLst>
            <a:ext uri="{FF2B5EF4-FFF2-40B4-BE49-F238E27FC236}">
              <a16:creationId xmlns:a16="http://schemas.microsoft.com/office/drawing/2014/main" id="{00000000-0008-0000-0E00-000018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5" name="Shape 4">
          <a:extLst>
            <a:ext uri="{FF2B5EF4-FFF2-40B4-BE49-F238E27FC236}">
              <a16:creationId xmlns:a16="http://schemas.microsoft.com/office/drawing/2014/main" id="{00000000-0008-0000-0E00-000019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6" name="Shape 4">
          <a:extLst>
            <a:ext uri="{FF2B5EF4-FFF2-40B4-BE49-F238E27FC236}">
              <a16:creationId xmlns:a16="http://schemas.microsoft.com/office/drawing/2014/main" id="{00000000-0008-0000-0E00-00001A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7" name="Shape 4">
          <a:extLst>
            <a:ext uri="{FF2B5EF4-FFF2-40B4-BE49-F238E27FC236}">
              <a16:creationId xmlns:a16="http://schemas.microsoft.com/office/drawing/2014/main" id="{00000000-0008-0000-0E00-00001B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8" name="Shape 4">
          <a:extLst>
            <a:ext uri="{FF2B5EF4-FFF2-40B4-BE49-F238E27FC236}">
              <a16:creationId xmlns:a16="http://schemas.microsoft.com/office/drawing/2014/main" id="{00000000-0008-0000-0E00-00001C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29" name="Shape 4">
          <a:extLst>
            <a:ext uri="{FF2B5EF4-FFF2-40B4-BE49-F238E27FC236}">
              <a16:creationId xmlns:a16="http://schemas.microsoft.com/office/drawing/2014/main" id="{00000000-0008-0000-0E00-00001D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30" name="Shape 4">
          <a:extLst>
            <a:ext uri="{FF2B5EF4-FFF2-40B4-BE49-F238E27FC236}">
              <a16:creationId xmlns:a16="http://schemas.microsoft.com/office/drawing/2014/main" id="{00000000-0008-0000-0E00-00001E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31" name="Shape 4">
          <a:extLst>
            <a:ext uri="{FF2B5EF4-FFF2-40B4-BE49-F238E27FC236}">
              <a16:creationId xmlns:a16="http://schemas.microsoft.com/office/drawing/2014/main" id="{00000000-0008-0000-0E00-00001F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1117</xdr:row>
      <xdr:rowOff>0</xdr:rowOff>
    </xdr:from>
    <xdr:ext cx="152400" cy="104775"/>
    <xdr:sp macro="" textlink="">
      <xdr:nvSpPr>
        <xdr:cNvPr id="32" name="Shape 4">
          <a:extLst>
            <a:ext uri="{FF2B5EF4-FFF2-40B4-BE49-F238E27FC236}">
              <a16:creationId xmlns:a16="http://schemas.microsoft.com/office/drawing/2014/main" id="{00000000-0008-0000-0E00-000020000000}"/>
            </a:ext>
          </a:extLst>
        </xdr:cNvPr>
        <xdr:cNvSpPr/>
      </xdr:nvSpPr>
      <xdr:spPr>
        <a:xfrm>
          <a:off x="5274563" y="3732375"/>
          <a:ext cx="1428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4</xdr:row>
      <xdr:rowOff>0</xdr:rowOff>
    </xdr:from>
    <xdr:ext cx="5772150" cy="2876550"/>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333375</xdr:colOff>
      <xdr:row>24</xdr:row>
      <xdr:rowOff>-9525</xdr:rowOff>
    </xdr:from>
    <xdr:ext cx="390525" cy="57150"/>
    <xdr:grpSp>
      <xdr:nvGrpSpPr>
        <xdr:cNvPr id="3" name="Shape 2">
          <a:extLst>
            <a:ext uri="{FF2B5EF4-FFF2-40B4-BE49-F238E27FC236}">
              <a16:creationId xmlns:a16="http://schemas.microsoft.com/office/drawing/2014/main" id="{00000000-0008-0000-0F00-000003000000}"/>
            </a:ext>
          </a:extLst>
        </xdr:cNvPr>
        <xdr:cNvGrpSpPr/>
      </xdr:nvGrpSpPr>
      <xdr:grpSpPr>
        <a:xfrm>
          <a:off x="8191500" y="4600575"/>
          <a:ext cx="390525" cy="57150"/>
          <a:chOff x="5150738" y="3780000"/>
          <a:chExt cx="390525" cy="0"/>
        </a:xfrm>
      </xdr:grpSpPr>
      <xdr:cxnSp macro="">
        <xdr:nvCxnSpPr>
          <xdr:cNvPr id="7" name="Shape 7">
            <a:extLst>
              <a:ext uri="{FF2B5EF4-FFF2-40B4-BE49-F238E27FC236}">
                <a16:creationId xmlns:a16="http://schemas.microsoft.com/office/drawing/2014/main" id="{00000000-0008-0000-0F00-000007000000}"/>
              </a:ext>
            </a:extLst>
          </xdr:cNvPr>
          <xdr:cNvCxnSpPr/>
        </xdr:nvCxnSpPr>
        <xdr:spPr>
          <a:xfrm>
            <a:off x="5150738" y="3780000"/>
            <a:ext cx="390525" cy="0"/>
          </a:xfrm>
          <a:prstGeom prst="straightConnector1">
            <a:avLst/>
          </a:prstGeom>
          <a:noFill/>
          <a:ln w="57150" cap="flat" cmpd="sng">
            <a:solidFill>
              <a:srgbClr val="FF0000"/>
            </a:solidFill>
            <a:prstDash val="solid"/>
            <a:miter lim="800000"/>
            <a:headEnd type="none" w="sm" len="sm"/>
            <a:tailEnd type="none" w="sm" len="sm"/>
          </a:ln>
        </xdr:spPr>
      </xdr:cxnSp>
    </xdr:grpSp>
    <xdr:clientData fLocksWithSheet="0"/>
  </xdr:oneCellAnchor>
  <xdr:oneCellAnchor>
    <xdr:from>
      <xdr:col>7</xdr:col>
      <xdr:colOff>38100</xdr:colOff>
      <xdr:row>22</xdr:row>
      <xdr:rowOff>95250</xdr:rowOff>
    </xdr:from>
    <xdr:ext cx="438150" cy="57150"/>
    <xdr:grpSp>
      <xdr:nvGrpSpPr>
        <xdr:cNvPr id="4" name="Shape 2">
          <a:extLst>
            <a:ext uri="{FF2B5EF4-FFF2-40B4-BE49-F238E27FC236}">
              <a16:creationId xmlns:a16="http://schemas.microsoft.com/office/drawing/2014/main" id="{00000000-0008-0000-0F00-000004000000}"/>
            </a:ext>
          </a:extLst>
        </xdr:cNvPr>
        <xdr:cNvGrpSpPr/>
      </xdr:nvGrpSpPr>
      <xdr:grpSpPr>
        <a:xfrm>
          <a:off x="5038725" y="4305300"/>
          <a:ext cx="438150" cy="57150"/>
          <a:chOff x="5126925" y="3780000"/>
          <a:chExt cx="438150" cy="0"/>
        </a:xfrm>
      </xdr:grpSpPr>
      <xdr:cxnSp macro="">
        <xdr:nvCxnSpPr>
          <xdr:cNvPr id="8" name="Shape 8">
            <a:extLst>
              <a:ext uri="{FF2B5EF4-FFF2-40B4-BE49-F238E27FC236}">
                <a16:creationId xmlns:a16="http://schemas.microsoft.com/office/drawing/2014/main" id="{00000000-0008-0000-0F00-000008000000}"/>
              </a:ext>
            </a:extLst>
          </xdr:cNvPr>
          <xdr:cNvCxnSpPr/>
        </xdr:nvCxnSpPr>
        <xdr:spPr>
          <a:xfrm>
            <a:off x="5126925" y="3780000"/>
            <a:ext cx="438150" cy="0"/>
          </a:xfrm>
          <a:prstGeom prst="straightConnector1">
            <a:avLst/>
          </a:prstGeom>
          <a:noFill/>
          <a:ln w="57150" cap="flat" cmpd="sng">
            <a:solidFill>
              <a:srgbClr val="FF0000"/>
            </a:solidFill>
            <a:prstDash val="solid"/>
            <a:miter lim="800000"/>
            <a:headEnd type="none" w="sm" len="sm"/>
            <a:tailEnd type="none" w="sm" len="sm"/>
          </a:ln>
        </xdr:spPr>
      </xdr:cxnSp>
    </xdr:grpSp>
    <xdr:clientData fLocksWithSheet="0"/>
  </xdr:oneCellAnchor>
  <xdr:oneCellAnchor>
    <xdr:from>
      <xdr:col>7</xdr:col>
      <xdr:colOff>171450</xdr:colOff>
      <xdr:row>19</xdr:row>
      <xdr:rowOff>47625</xdr:rowOff>
    </xdr:from>
    <xdr:ext cx="504825" cy="57150"/>
    <xdr:grpSp>
      <xdr:nvGrpSpPr>
        <xdr:cNvPr id="5" name="Shape 2">
          <a:extLst>
            <a:ext uri="{FF2B5EF4-FFF2-40B4-BE49-F238E27FC236}">
              <a16:creationId xmlns:a16="http://schemas.microsoft.com/office/drawing/2014/main" id="{00000000-0008-0000-0F00-000005000000}"/>
            </a:ext>
          </a:extLst>
        </xdr:cNvPr>
        <xdr:cNvGrpSpPr/>
      </xdr:nvGrpSpPr>
      <xdr:grpSpPr>
        <a:xfrm>
          <a:off x="5172075" y="3667125"/>
          <a:ext cx="504825" cy="57150"/>
          <a:chOff x="5093588" y="3780000"/>
          <a:chExt cx="504825" cy="0"/>
        </a:xfrm>
      </xdr:grpSpPr>
      <xdr:cxnSp macro="">
        <xdr:nvCxnSpPr>
          <xdr:cNvPr id="9" name="Shape 9">
            <a:extLst>
              <a:ext uri="{FF2B5EF4-FFF2-40B4-BE49-F238E27FC236}">
                <a16:creationId xmlns:a16="http://schemas.microsoft.com/office/drawing/2014/main" id="{00000000-0008-0000-0F00-000009000000}"/>
              </a:ext>
            </a:extLst>
          </xdr:cNvPr>
          <xdr:cNvCxnSpPr/>
        </xdr:nvCxnSpPr>
        <xdr:spPr>
          <a:xfrm>
            <a:off x="5093588" y="3780000"/>
            <a:ext cx="504825" cy="0"/>
          </a:xfrm>
          <a:prstGeom prst="straightConnector1">
            <a:avLst/>
          </a:prstGeom>
          <a:noFill/>
          <a:ln w="57150" cap="flat" cmpd="sng">
            <a:solidFill>
              <a:srgbClr val="FF0000"/>
            </a:solidFill>
            <a:prstDash val="solid"/>
            <a:miter lim="800000"/>
            <a:headEnd type="none" w="sm" len="sm"/>
            <a:tailEnd type="none" w="sm" len="sm"/>
          </a:ln>
        </xdr:spPr>
      </xdr:cxnSp>
    </xdr:grp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6</xdr:row>
      <xdr:rowOff>114300</xdr:rowOff>
    </xdr:from>
    <xdr:ext cx="12192000" cy="6962775"/>
    <xdr:pic>
      <xdr:nvPicPr>
        <xdr:cNvPr id="2" name="image1.pn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590550</xdr:colOff>
      <xdr:row>0</xdr:row>
      <xdr:rowOff>180975</xdr:rowOff>
    </xdr:from>
    <xdr:ext cx="10477500" cy="5934075"/>
    <xdr:pic>
      <xdr:nvPicPr>
        <xdr:cNvPr id="2" name="image10.png">
          <a:extLst>
            <a:ext uri="{FF2B5EF4-FFF2-40B4-BE49-F238E27FC236}">
              <a16:creationId xmlns:a16="http://schemas.microsoft.com/office/drawing/2014/main" id="{00000000-0008-0000-1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8" Type="http://schemas.openxmlformats.org/officeDocument/2006/relationships/hyperlink" Target="https://dataunodc.un.org/crime/intentional-homicide-victims" TargetMode="External"/><Relationship Id="rId3" Type="http://schemas.openxmlformats.org/officeDocument/2006/relationships/hyperlink" Target="https://dataunodc.un.org/crime/unsentenced-detainees" TargetMode="External"/><Relationship Id="rId7" Type="http://schemas.openxmlformats.org/officeDocument/2006/relationships/hyperlink" Target="https://dataunodc.un.org/crime/CJS_process" TargetMode="External"/><Relationship Id="rId12" Type="http://schemas.openxmlformats.org/officeDocument/2006/relationships/drawing" Target="../drawings/drawing1.xml"/><Relationship Id="rId2" Type="http://schemas.openxmlformats.org/officeDocument/2006/relationships/hyperlink" Target="https://dataunodc.un.org/crime/CJP" TargetMode="External"/><Relationship Id="rId1" Type="http://schemas.openxmlformats.org/officeDocument/2006/relationships/hyperlink" Target="https://dataunodc.un.org/crime/CJP" TargetMode="External"/><Relationship Id="rId6" Type="http://schemas.openxmlformats.org/officeDocument/2006/relationships/hyperlink" Target="https://dataunodc.un.org/crime/CJS_process" TargetMode="External"/><Relationship Id="rId11" Type="http://schemas.openxmlformats.org/officeDocument/2006/relationships/hyperlink" Target="https://www.unodc.org/unodc/en/data-and-analysis/statistics.html" TargetMode="External"/><Relationship Id="rId5" Type="http://schemas.openxmlformats.org/officeDocument/2006/relationships/hyperlink" Target="https://dataunodc.un.org/crime/CJP" TargetMode="External"/><Relationship Id="rId10" Type="http://schemas.openxmlformats.org/officeDocument/2006/relationships/hyperlink" Target="http://data.worldjusticeproject.org/" TargetMode="External"/><Relationship Id="rId4" Type="http://schemas.openxmlformats.org/officeDocument/2006/relationships/hyperlink" Target="https://dataunodc.un.org/crime/CJP" TargetMode="External"/><Relationship Id="rId9" Type="http://schemas.openxmlformats.org/officeDocument/2006/relationships/hyperlink" Target="https://dataunodc.un.org/crime/CJS_proces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0"/>
  <sheetViews>
    <sheetView tabSelected="1" workbookViewId="0">
      <pane xSplit="4" ySplit="2" topLeftCell="E3" activePane="bottomRight" state="frozen"/>
      <selection pane="topRight" activeCell="E1" sqref="E1"/>
      <selection pane="bottomLeft" activeCell="A3" sqref="A3"/>
      <selection pane="bottomRight" activeCell="E3" sqref="E3"/>
    </sheetView>
  </sheetViews>
  <sheetFormatPr defaultColWidth="14.42578125" defaultRowHeight="15" customHeight="1" x14ac:dyDescent="0.25"/>
  <cols>
    <col min="1" max="1" width="15" customWidth="1"/>
    <col min="2" max="2" width="23.42578125" customWidth="1"/>
    <col min="3" max="3" width="10.7109375" customWidth="1"/>
    <col min="4" max="4" width="24.85546875" customWidth="1"/>
    <col min="5" max="5" width="13.7109375" customWidth="1"/>
    <col min="6" max="7" width="10.7109375" customWidth="1"/>
    <col min="8" max="8" width="14.85546875" customWidth="1"/>
    <col min="9" max="10" width="10.7109375" customWidth="1"/>
    <col min="11" max="11" width="13.7109375" customWidth="1"/>
    <col min="12" max="13" width="10.7109375" customWidth="1"/>
    <col min="14" max="14" width="13.85546875" customWidth="1"/>
    <col min="15" max="16" width="10.7109375" customWidth="1"/>
    <col min="17" max="17" width="15.7109375" customWidth="1"/>
    <col min="18" max="19" width="10.7109375" customWidth="1"/>
    <col min="20" max="20" width="14.85546875" customWidth="1"/>
    <col min="21" max="22" width="10.7109375" customWidth="1"/>
    <col min="23" max="23" width="13.7109375" customWidth="1"/>
    <col min="24" max="25" width="10.7109375" customWidth="1"/>
    <col min="26" max="26" width="13.42578125" customWidth="1"/>
    <col min="27" max="28" width="10.7109375" customWidth="1"/>
    <col min="29" max="29" width="14.140625" customWidth="1"/>
    <col min="30" max="31" width="10.7109375" customWidth="1"/>
    <col min="32" max="32" width="13.140625" customWidth="1"/>
    <col min="33" max="34" width="10.7109375" customWidth="1"/>
  </cols>
  <sheetData>
    <row r="1" spans="1:34" x14ac:dyDescent="0.25">
      <c r="A1" s="208" t="s">
        <v>0</v>
      </c>
      <c r="B1" s="202"/>
      <c r="C1" s="202"/>
      <c r="D1" s="203"/>
      <c r="E1" s="201" t="s">
        <v>1</v>
      </c>
      <c r="F1" s="202"/>
      <c r="G1" s="203"/>
      <c r="H1" s="209" t="s">
        <v>2</v>
      </c>
      <c r="I1" s="202"/>
      <c r="J1" s="203"/>
      <c r="K1" s="201" t="s">
        <v>3</v>
      </c>
      <c r="L1" s="202"/>
      <c r="M1" s="203"/>
      <c r="N1" s="209" t="s">
        <v>4</v>
      </c>
      <c r="O1" s="202"/>
      <c r="P1" s="203"/>
      <c r="Q1" s="201" t="s">
        <v>5</v>
      </c>
      <c r="R1" s="202"/>
      <c r="S1" s="203"/>
      <c r="T1" s="209" t="s">
        <v>6</v>
      </c>
      <c r="U1" s="202"/>
      <c r="V1" s="203"/>
      <c r="W1" s="201" t="s">
        <v>7</v>
      </c>
      <c r="X1" s="202"/>
      <c r="Y1" s="203"/>
      <c r="Z1" s="204" t="s">
        <v>8</v>
      </c>
      <c r="AA1" s="205"/>
      <c r="AB1" s="206"/>
      <c r="AC1" s="207" t="s">
        <v>9</v>
      </c>
      <c r="AD1" s="205"/>
      <c r="AE1" s="206"/>
      <c r="AF1" s="204" t="s">
        <v>10</v>
      </c>
      <c r="AG1" s="205"/>
      <c r="AH1" s="206"/>
    </row>
    <row r="2" spans="1:34" ht="30" x14ac:dyDescent="0.25">
      <c r="A2" s="1" t="s">
        <v>11</v>
      </c>
      <c r="B2" s="1" t="s">
        <v>12</v>
      </c>
      <c r="C2" s="1" t="s">
        <v>13</v>
      </c>
      <c r="D2" s="1" t="s">
        <v>14</v>
      </c>
      <c r="E2" s="2" t="s">
        <v>15</v>
      </c>
      <c r="F2" s="2" t="s">
        <v>16</v>
      </c>
      <c r="G2" s="2" t="s">
        <v>17</v>
      </c>
      <c r="H2" s="2" t="s">
        <v>15</v>
      </c>
      <c r="I2" s="2" t="s">
        <v>16</v>
      </c>
      <c r="J2" s="2" t="s">
        <v>17</v>
      </c>
      <c r="K2" s="2" t="s">
        <v>15</v>
      </c>
      <c r="L2" s="2" t="s">
        <v>16</v>
      </c>
      <c r="M2" s="3" t="s">
        <v>17</v>
      </c>
      <c r="N2" s="2" t="s">
        <v>15</v>
      </c>
      <c r="O2" s="2" t="s">
        <v>16</v>
      </c>
      <c r="P2" s="3" t="s">
        <v>17</v>
      </c>
      <c r="Q2" s="2" t="s">
        <v>15</v>
      </c>
      <c r="R2" s="2" t="s">
        <v>18</v>
      </c>
      <c r="S2" s="3" t="s">
        <v>17</v>
      </c>
      <c r="T2" s="2" t="s">
        <v>15</v>
      </c>
      <c r="U2" s="2" t="s">
        <v>19</v>
      </c>
      <c r="V2" s="3" t="s">
        <v>17</v>
      </c>
      <c r="W2" s="2" t="s">
        <v>15</v>
      </c>
      <c r="X2" s="2" t="s">
        <v>16</v>
      </c>
      <c r="Y2" s="2" t="s">
        <v>17</v>
      </c>
      <c r="Z2" s="2" t="s">
        <v>15</v>
      </c>
      <c r="AA2" s="2" t="s">
        <v>16</v>
      </c>
      <c r="AB2" s="2" t="s">
        <v>17</v>
      </c>
      <c r="AC2" s="2" t="s">
        <v>15</v>
      </c>
      <c r="AD2" s="2" t="s">
        <v>16</v>
      </c>
      <c r="AE2" s="2" t="s">
        <v>17</v>
      </c>
      <c r="AF2" s="2" t="s">
        <v>15</v>
      </c>
      <c r="AG2" s="2" t="s">
        <v>16</v>
      </c>
      <c r="AH2" s="2" t="s">
        <v>17</v>
      </c>
    </row>
    <row r="3" spans="1:34" x14ac:dyDescent="0.25">
      <c r="A3" s="4" t="s">
        <v>20</v>
      </c>
      <c r="B3" s="4" t="s">
        <v>21</v>
      </c>
      <c r="C3" s="4" t="s">
        <v>22</v>
      </c>
      <c r="D3" s="4" t="s">
        <v>23</v>
      </c>
      <c r="E3" s="5">
        <v>2017</v>
      </c>
      <c r="F3" s="5">
        <v>66888</v>
      </c>
      <c r="G3" s="5">
        <v>0.66888000000000003</v>
      </c>
      <c r="H3" s="5">
        <v>2017</v>
      </c>
      <c r="I3" s="5">
        <v>1078</v>
      </c>
      <c r="J3" s="5">
        <v>1.078E-2</v>
      </c>
      <c r="Q3" s="5">
        <v>2017</v>
      </c>
      <c r="R3" s="4">
        <v>316642</v>
      </c>
      <c r="S3" s="4">
        <v>1312.8173691274585</v>
      </c>
      <c r="T3" s="5">
        <v>2017</v>
      </c>
      <c r="U3" s="4">
        <v>602759</v>
      </c>
      <c r="V3" s="4">
        <v>2499.0761951917239</v>
      </c>
      <c r="W3" s="5">
        <v>2017</v>
      </c>
      <c r="X3" s="4">
        <v>422067</v>
      </c>
      <c r="Y3" s="4">
        <v>1749.9159572498882</v>
      </c>
      <c r="Z3" s="5">
        <v>2017</v>
      </c>
      <c r="AA3" s="4">
        <v>0.8</v>
      </c>
      <c r="AB3" s="4">
        <v>203</v>
      </c>
      <c r="AC3" s="5">
        <v>2017</v>
      </c>
      <c r="AD3" s="5">
        <v>41202</v>
      </c>
      <c r="AE3" s="5">
        <v>168.50844546235328</v>
      </c>
      <c r="AF3" s="4">
        <v>2017</v>
      </c>
      <c r="AG3" s="4">
        <v>12911</v>
      </c>
      <c r="AH3" s="4">
        <v>52.803566316306082</v>
      </c>
    </row>
    <row r="4" spans="1:34" x14ac:dyDescent="0.25">
      <c r="A4" s="4" t="s">
        <v>24</v>
      </c>
      <c r="B4" s="4" t="s">
        <v>25</v>
      </c>
      <c r="C4" s="4" t="s">
        <v>22</v>
      </c>
      <c r="D4" s="4" t="s">
        <v>23</v>
      </c>
      <c r="E4" s="5">
        <v>2013</v>
      </c>
      <c r="F4" s="5">
        <v>8783</v>
      </c>
      <c r="G4" s="5">
        <v>8.7830000000000005E-2</v>
      </c>
      <c r="H4" s="5">
        <v>2011</v>
      </c>
      <c r="I4" s="5">
        <v>276</v>
      </c>
      <c r="J4" s="5">
        <v>2.7599999999999999E-3</v>
      </c>
      <c r="Q4" s="5">
        <v>2015</v>
      </c>
      <c r="R4" s="4">
        <v>68297</v>
      </c>
      <c r="S4" s="4">
        <v>1495.5438281472398</v>
      </c>
      <c r="T4" s="5">
        <v>2015</v>
      </c>
      <c r="U4" s="4">
        <v>83485</v>
      </c>
      <c r="V4" s="4">
        <v>1828.1253421507872</v>
      </c>
      <c r="W4" s="5">
        <v>2014</v>
      </c>
      <c r="X4" s="4">
        <v>171841</v>
      </c>
      <c r="Y4" s="4">
        <v>3803.873225328814</v>
      </c>
      <c r="Z4" s="5">
        <v>2017</v>
      </c>
      <c r="AA4" s="4">
        <v>0.7</v>
      </c>
      <c r="AB4" s="4">
        <v>35</v>
      </c>
      <c r="AC4" s="5">
        <v>2017</v>
      </c>
      <c r="AD4" s="5">
        <v>10435</v>
      </c>
      <c r="AE4" s="5">
        <v>221.73820654483637</v>
      </c>
      <c r="AF4" s="4">
        <v>2017</v>
      </c>
      <c r="AG4" s="4">
        <v>3196</v>
      </c>
      <c r="AH4" s="4">
        <v>67.913302167445806</v>
      </c>
    </row>
    <row r="5" spans="1:34" x14ac:dyDescent="0.25">
      <c r="A5" s="4" t="s">
        <v>26</v>
      </c>
      <c r="B5" s="4" t="s">
        <v>27</v>
      </c>
      <c r="C5" s="4" t="s">
        <v>28</v>
      </c>
      <c r="D5" s="4" t="s">
        <v>29</v>
      </c>
      <c r="E5" s="5"/>
      <c r="F5" s="5"/>
      <c r="G5" s="5"/>
      <c r="H5" s="5"/>
      <c r="I5" s="5"/>
      <c r="J5" s="5"/>
      <c r="Z5" s="5">
        <v>2014</v>
      </c>
      <c r="AA5" s="4">
        <v>27.7</v>
      </c>
      <c r="AB5" s="4">
        <v>4</v>
      </c>
      <c r="AC5" s="5">
        <v>2017</v>
      </c>
      <c r="AD5" s="5">
        <v>55</v>
      </c>
      <c r="AE5" s="5">
        <v>366.66666666666669</v>
      </c>
      <c r="AF5" s="4">
        <v>2017</v>
      </c>
      <c r="AG5" s="4">
        <v>25</v>
      </c>
      <c r="AH5" s="4">
        <v>166.66666666666669</v>
      </c>
    </row>
    <row r="6" spans="1:34" x14ac:dyDescent="0.25">
      <c r="A6" s="4" t="s">
        <v>30</v>
      </c>
      <c r="B6" s="4" t="s">
        <v>31</v>
      </c>
      <c r="C6" s="4" t="s">
        <v>28</v>
      </c>
      <c r="D6" s="4" t="s">
        <v>29</v>
      </c>
      <c r="E6" s="5"/>
      <c r="F6" s="5"/>
      <c r="G6" s="5"/>
      <c r="H6" s="5"/>
      <c r="I6" s="5"/>
      <c r="J6" s="5"/>
      <c r="Z6" s="5">
        <v>2012</v>
      </c>
      <c r="AA6" s="4">
        <v>10.3</v>
      </c>
      <c r="AB6" s="4">
        <v>10</v>
      </c>
      <c r="AC6" s="5">
        <v>2017</v>
      </c>
      <c r="AD6" s="5">
        <v>305</v>
      </c>
      <c r="AE6" s="5">
        <v>299.01960784313724</v>
      </c>
      <c r="AF6" s="4">
        <v>2016</v>
      </c>
      <c r="AG6" s="4">
        <v>143</v>
      </c>
      <c r="AH6" s="4">
        <v>141.63744775261981</v>
      </c>
    </row>
    <row r="7" spans="1:34" x14ac:dyDescent="0.25">
      <c r="A7" s="4" t="s">
        <v>32</v>
      </c>
      <c r="B7" s="4" t="s">
        <v>33</v>
      </c>
      <c r="C7" s="4" t="s">
        <v>28</v>
      </c>
      <c r="D7" s="4" t="s">
        <v>29</v>
      </c>
      <c r="E7" s="5"/>
      <c r="F7" s="5"/>
      <c r="G7" s="5"/>
      <c r="H7" s="5"/>
      <c r="I7" s="5"/>
      <c r="J7" s="5"/>
      <c r="Z7" s="5">
        <v>2014</v>
      </c>
      <c r="AA7" s="4">
        <v>1.9</v>
      </c>
      <c r="AB7" s="4">
        <v>2</v>
      </c>
      <c r="AC7" s="5">
        <v>2014</v>
      </c>
      <c r="AD7" s="5">
        <v>170</v>
      </c>
      <c r="AE7" s="5">
        <v>163.78438267739295</v>
      </c>
      <c r="AF7" s="4">
        <v>2007</v>
      </c>
      <c r="AG7" s="4">
        <v>46</v>
      </c>
      <c r="AH7" s="4">
        <v>45.44556411776329</v>
      </c>
    </row>
    <row r="8" spans="1:34" x14ac:dyDescent="0.25">
      <c r="A8" s="4" t="s">
        <v>34</v>
      </c>
      <c r="B8" s="4" t="s">
        <v>35</v>
      </c>
      <c r="C8" s="4" t="s">
        <v>28</v>
      </c>
      <c r="D8" s="4" t="s">
        <v>29</v>
      </c>
      <c r="E8" s="5">
        <v>2012</v>
      </c>
      <c r="F8" s="5">
        <v>2765</v>
      </c>
      <c r="G8" s="5">
        <v>2.7650000000000001E-2</v>
      </c>
      <c r="H8" s="5">
        <v>2012</v>
      </c>
      <c r="I8" s="5">
        <v>44</v>
      </c>
      <c r="J8" s="5">
        <v>4.4000000000000002E-4</v>
      </c>
      <c r="W8" s="5">
        <v>2011</v>
      </c>
      <c r="X8" s="4">
        <v>4287</v>
      </c>
      <c r="Y8" s="4">
        <v>1188.0875310393756</v>
      </c>
      <c r="Z8" s="5">
        <v>2017</v>
      </c>
      <c r="AA8" s="4">
        <v>30.9</v>
      </c>
      <c r="AB8" s="4">
        <v>122</v>
      </c>
      <c r="AC8" s="5">
        <v>2016</v>
      </c>
      <c r="AD8" s="5">
        <v>1746</v>
      </c>
      <c r="AE8" s="5">
        <v>446.73309156186178</v>
      </c>
      <c r="AF8" s="4">
        <v>2013</v>
      </c>
      <c r="AG8" s="4">
        <v>600</v>
      </c>
      <c r="AH8" s="4">
        <v>159.04994168168804</v>
      </c>
    </row>
    <row r="9" spans="1:34" x14ac:dyDescent="0.25">
      <c r="A9" s="4" t="s">
        <v>36</v>
      </c>
      <c r="B9" s="4" t="s">
        <v>37</v>
      </c>
      <c r="C9" s="4" t="s">
        <v>28</v>
      </c>
      <c r="D9" s="4" t="s">
        <v>29</v>
      </c>
      <c r="E9" s="5">
        <v>2015</v>
      </c>
      <c r="F9" s="5">
        <v>1405</v>
      </c>
      <c r="G9" s="5">
        <v>1.405E-2</v>
      </c>
      <c r="H9" s="5">
        <v>2015</v>
      </c>
      <c r="I9" s="5">
        <v>24</v>
      </c>
      <c r="J9" s="5">
        <v>2.4000000000000001E-4</v>
      </c>
      <c r="Q9" s="5">
        <v>2017</v>
      </c>
      <c r="R9" s="4">
        <v>1337</v>
      </c>
      <c r="S9" s="4">
        <v>469.32206305133053</v>
      </c>
      <c r="T9" s="5">
        <v>2017</v>
      </c>
      <c r="U9" s="4">
        <v>2485</v>
      </c>
      <c r="V9" s="4">
        <v>872.30016954566668</v>
      </c>
      <c r="W9" s="5">
        <v>2017</v>
      </c>
      <c r="X9" s="4">
        <v>2691</v>
      </c>
      <c r="Y9" s="4">
        <v>944.61157193053884</v>
      </c>
      <c r="Z9" s="5">
        <v>2017</v>
      </c>
      <c r="AA9" s="4">
        <v>10.5</v>
      </c>
      <c r="AB9" s="4">
        <v>30</v>
      </c>
      <c r="AC9" s="5">
        <v>2017</v>
      </c>
      <c r="AD9" s="5">
        <v>874</v>
      </c>
      <c r="AE9" s="5">
        <v>305.5944055944056</v>
      </c>
      <c r="AF9" s="4">
        <v>2016</v>
      </c>
      <c r="AG9" s="4">
        <v>505</v>
      </c>
      <c r="AH9" s="4">
        <v>177.26824371048761</v>
      </c>
    </row>
    <row r="10" spans="1:34" x14ac:dyDescent="0.25">
      <c r="A10" s="4" t="s">
        <v>38</v>
      </c>
      <c r="B10" s="4" t="s">
        <v>39</v>
      </c>
      <c r="C10" s="4" t="s">
        <v>28</v>
      </c>
      <c r="D10" s="4" t="s">
        <v>29</v>
      </c>
      <c r="E10" s="5"/>
      <c r="F10" s="5"/>
      <c r="G10" s="5"/>
      <c r="H10" s="5"/>
      <c r="I10" s="5"/>
      <c r="J10" s="5"/>
      <c r="AA10" s="4" t="s">
        <v>40</v>
      </c>
      <c r="AB10" s="4" t="s">
        <v>40</v>
      </c>
      <c r="AC10" s="5"/>
      <c r="AD10" s="5"/>
      <c r="AE10" s="5"/>
    </row>
    <row r="11" spans="1:34" x14ac:dyDescent="0.25">
      <c r="A11" s="4" t="s">
        <v>41</v>
      </c>
      <c r="B11" s="4" t="s">
        <v>42</v>
      </c>
      <c r="C11" s="4" t="s">
        <v>28</v>
      </c>
      <c r="D11" s="4" t="s">
        <v>29</v>
      </c>
      <c r="E11" s="5"/>
      <c r="F11" s="5"/>
      <c r="G11" s="5"/>
      <c r="H11" s="5"/>
      <c r="I11" s="5"/>
      <c r="J11" s="5"/>
      <c r="Z11" s="5">
        <v>2006</v>
      </c>
      <c r="AA11" s="4">
        <v>8.4</v>
      </c>
      <c r="AB11" s="4">
        <v>2</v>
      </c>
      <c r="AC11" s="5">
        <v>2014</v>
      </c>
      <c r="AD11" s="5">
        <v>134</v>
      </c>
      <c r="AE11" s="5">
        <v>452.8863052588888</v>
      </c>
      <c r="AF11" s="4">
        <v>2015</v>
      </c>
      <c r="AG11" s="4">
        <v>49.58</v>
      </c>
      <c r="AH11" s="4">
        <v>164.64649819015042</v>
      </c>
    </row>
    <row r="12" spans="1:34" x14ac:dyDescent="0.25">
      <c r="A12" s="4" t="s">
        <v>43</v>
      </c>
      <c r="B12" s="4" t="s">
        <v>44</v>
      </c>
      <c r="C12" s="4" t="s">
        <v>28</v>
      </c>
      <c r="D12" s="4" t="s">
        <v>29</v>
      </c>
      <c r="E12" s="5"/>
      <c r="F12" s="5"/>
      <c r="G12" s="5"/>
      <c r="H12" s="5"/>
      <c r="I12" s="5"/>
      <c r="J12" s="5"/>
      <c r="Z12" s="5">
        <v>2014</v>
      </c>
      <c r="AA12" s="4">
        <v>8.4</v>
      </c>
      <c r="AB12" s="4">
        <v>5</v>
      </c>
      <c r="AC12" s="5">
        <v>2017</v>
      </c>
      <c r="AD12" s="5">
        <v>253</v>
      </c>
      <c r="AE12" s="5">
        <v>408.06451612903226</v>
      </c>
      <c r="AF12" s="4">
        <v>2015</v>
      </c>
      <c r="AG12" s="4">
        <v>56</v>
      </c>
      <c r="AH12" s="4">
        <v>93.390924403382087</v>
      </c>
    </row>
    <row r="13" spans="1:34" x14ac:dyDescent="0.25">
      <c r="A13" s="4" t="s">
        <v>45</v>
      </c>
      <c r="B13" s="4" t="s">
        <v>46</v>
      </c>
      <c r="C13" s="4" t="s">
        <v>28</v>
      </c>
      <c r="D13" s="4" t="s">
        <v>29</v>
      </c>
      <c r="E13" s="5"/>
      <c r="F13" s="5"/>
      <c r="G13" s="5"/>
      <c r="H13" s="5"/>
      <c r="I13" s="5"/>
      <c r="J13" s="5"/>
      <c r="Z13" s="5">
        <v>2016</v>
      </c>
      <c r="AA13" s="4">
        <v>5</v>
      </c>
      <c r="AB13" s="4">
        <v>572</v>
      </c>
      <c r="AC13" s="5">
        <v>2012</v>
      </c>
      <c r="AD13" s="5">
        <v>57337</v>
      </c>
      <c r="AE13" s="5">
        <v>503.74507584070699</v>
      </c>
    </row>
    <row r="14" spans="1:34" x14ac:dyDescent="0.25">
      <c r="A14" s="4" t="s">
        <v>47</v>
      </c>
      <c r="B14" s="4" t="s">
        <v>48</v>
      </c>
      <c r="C14" s="4" t="s">
        <v>28</v>
      </c>
      <c r="D14" s="4" t="s">
        <v>29</v>
      </c>
      <c r="E14" s="5"/>
      <c r="F14" s="5"/>
      <c r="G14" s="5"/>
      <c r="H14" s="5"/>
      <c r="I14" s="5"/>
      <c r="J14" s="5"/>
      <c r="Z14" s="5">
        <v>2007</v>
      </c>
      <c r="AA14" s="4">
        <v>19.2</v>
      </c>
      <c r="AB14" s="4">
        <v>26</v>
      </c>
      <c r="AC14" s="5">
        <v>2016</v>
      </c>
      <c r="AD14" s="5">
        <v>377</v>
      </c>
      <c r="AE14" s="5">
        <v>236.94954797317001</v>
      </c>
      <c r="AF14" s="4">
        <v>2007</v>
      </c>
      <c r="AG14" s="4">
        <v>242</v>
      </c>
      <c r="AH14" s="4">
        <v>178.60042214645233</v>
      </c>
    </row>
    <row r="15" spans="1:34" x14ac:dyDescent="0.25">
      <c r="A15" s="4" t="s">
        <v>49</v>
      </c>
      <c r="B15" s="4" t="s">
        <v>50</v>
      </c>
      <c r="C15" s="4" t="s">
        <v>28</v>
      </c>
      <c r="D15" s="4" t="s">
        <v>29</v>
      </c>
      <c r="E15" s="5"/>
      <c r="F15" s="5"/>
      <c r="G15" s="5"/>
      <c r="H15" s="5"/>
      <c r="I15" s="5"/>
      <c r="J15" s="5"/>
      <c r="Z15" s="5">
        <v>2017</v>
      </c>
      <c r="AA15" s="4">
        <v>25.7</v>
      </c>
      <c r="AB15" s="4">
        <v>19</v>
      </c>
      <c r="AC15" s="5">
        <v>2016</v>
      </c>
      <c r="AD15" s="5">
        <v>211</v>
      </c>
      <c r="AE15" s="5">
        <v>286.9296084158766</v>
      </c>
      <c r="AF15" s="4">
        <v>2016</v>
      </c>
      <c r="AG15" s="4">
        <v>50.006999999999998</v>
      </c>
      <c r="AH15" s="4">
        <v>68.00231719456275</v>
      </c>
    </row>
    <row r="16" spans="1:34" x14ac:dyDescent="0.25">
      <c r="A16" s="4" t="s">
        <v>51</v>
      </c>
      <c r="B16" s="4" t="s">
        <v>52</v>
      </c>
      <c r="C16" s="4" t="s">
        <v>28</v>
      </c>
      <c r="D16" s="4" t="s">
        <v>29</v>
      </c>
      <c r="E16" s="5">
        <v>2014</v>
      </c>
      <c r="F16" s="5">
        <v>35177</v>
      </c>
      <c r="G16" s="5">
        <v>0.35177000000000003</v>
      </c>
      <c r="H16" s="5">
        <v>2011</v>
      </c>
      <c r="I16" s="5">
        <v>674</v>
      </c>
      <c r="J16" s="5">
        <v>6.7400000000000003E-3</v>
      </c>
      <c r="Q16" s="5">
        <v>2007</v>
      </c>
      <c r="R16" s="4">
        <v>3629</v>
      </c>
      <c r="S16" s="4">
        <v>38.724459623588437</v>
      </c>
      <c r="T16" s="5">
        <v>2010</v>
      </c>
      <c r="U16" s="4">
        <v>20405</v>
      </c>
      <c r="V16" s="4">
        <v>208.90157188578996</v>
      </c>
      <c r="W16" s="5">
        <v>2015</v>
      </c>
      <c r="X16" s="4">
        <v>39356</v>
      </c>
      <c r="Y16" s="4">
        <v>378.21055168614868</v>
      </c>
      <c r="Z16" s="5">
        <v>2017</v>
      </c>
      <c r="AA16" s="4">
        <v>11.3</v>
      </c>
      <c r="AB16" s="4">
        <v>1216</v>
      </c>
      <c r="AC16" s="5">
        <v>2017</v>
      </c>
      <c r="AD16" s="5">
        <v>26286</v>
      </c>
      <c r="AE16" s="5">
        <v>244.13485650599051</v>
      </c>
      <c r="AF16" s="4">
        <v>2017</v>
      </c>
      <c r="AG16" s="4">
        <v>15854</v>
      </c>
      <c r="AH16" s="4">
        <v>147.2462152874524</v>
      </c>
    </row>
    <row r="17" spans="1:34" x14ac:dyDescent="0.25">
      <c r="A17" s="4" t="s">
        <v>53</v>
      </c>
      <c r="B17" s="4" t="s">
        <v>54</v>
      </c>
      <c r="C17" s="4" t="s">
        <v>28</v>
      </c>
      <c r="D17" s="4" t="s">
        <v>29</v>
      </c>
      <c r="E17" s="5">
        <v>2017</v>
      </c>
      <c r="F17" s="5">
        <v>932</v>
      </c>
      <c r="G17" s="5">
        <v>9.3200000000000002E-3</v>
      </c>
      <c r="H17" s="5"/>
      <c r="I17" s="5"/>
      <c r="J17" s="5"/>
      <c r="K17" s="5">
        <v>2017</v>
      </c>
      <c r="L17" s="4">
        <v>165</v>
      </c>
      <c r="M17" s="4">
        <v>1.65E-3</v>
      </c>
      <c r="Q17" s="5">
        <v>2013</v>
      </c>
      <c r="R17" s="4">
        <v>1214</v>
      </c>
      <c r="S17" s="4">
        <v>1150.9181748371745</v>
      </c>
      <c r="W17" s="5">
        <v>2017</v>
      </c>
      <c r="X17" s="4">
        <v>4613</v>
      </c>
      <c r="Y17" s="4">
        <v>4298.1918337150428</v>
      </c>
      <c r="Z17" s="5">
        <v>2017</v>
      </c>
      <c r="AA17" s="4">
        <v>11.1</v>
      </c>
      <c r="AB17" s="4">
        <v>12</v>
      </c>
      <c r="AC17" s="5">
        <v>2016</v>
      </c>
      <c r="AD17" s="5">
        <v>457</v>
      </c>
      <c r="AE17" s="5">
        <v>425.81263126116943</v>
      </c>
      <c r="AF17" s="4">
        <v>2016</v>
      </c>
      <c r="AG17" s="4">
        <v>88</v>
      </c>
      <c r="AH17" s="4">
        <v>81.994554816155159</v>
      </c>
    </row>
    <row r="18" spans="1:34" x14ac:dyDescent="0.25">
      <c r="A18" s="4" t="s">
        <v>55</v>
      </c>
      <c r="B18" s="4" t="s">
        <v>56</v>
      </c>
      <c r="C18" s="4" t="s">
        <v>28</v>
      </c>
      <c r="D18" s="4" t="s">
        <v>29</v>
      </c>
      <c r="E18" s="5"/>
      <c r="F18" s="5"/>
      <c r="G18" s="5"/>
      <c r="H18" s="5"/>
      <c r="I18" s="5"/>
      <c r="J18" s="5"/>
      <c r="Z18" s="5">
        <v>2016</v>
      </c>
      <c r="AA18" s="4">
        <v>5.0999999999999996</v>
      </c>
      <c r="AB18" s="4">
        <v>23</v>
      </c>
      <c r="AC18" s="5">
        <v>2017</v>
      </c>
      <c r="AD18" s="5">
        <v>956</v>
      </c>
      <c r="AE18" s="5">
        <v>212.44444444444446</v>
      </c>
    </row>
    <row r="19" spans="1:34" x14ac:dyDescent="0.25">
      <c r="A19" s="4" t="s">
        <v>57</v>
      </c>
      <c r="B19" s="4" t="s">
        <v>58</v>
      </c>
      <c r="C19" s="4" t="s">
        <v>28</v>
      </c>
      <c r="D19" s="4" t="s">
        <v>29</v>
      </c>
      <c r="E19" s="5"/>
      <c r="F19" s="5"/>
      <c r="G19" s="5"/>
      <c r="H19" s="5"/>
      <c r="I19" s="5"/>
      <c r="J19" s="5"/>
      <c r="Z19" s="5">
        <v>2016</v>
      </c>
      <c r="AA19" s="4">
        <v>9.5</v>
      </c>
      <c r="AB19" s="4">
        <v>1028</v>
      </c>
      <c r="AC19" s="5">
        <v>2017</v>
      </c>
      <c r="AD19" s="5">
        <v>8882</v>
      </c>
      <c r="AE19" s="5">
        <v>80.885165285493116</v>
      </c>
      <c r="AF19" s="4">
        <v>2017</v>
      </c>
      <c r="AG19" s="4">
        <v>5929</v>
      </c>
      <c r="AH19" s="4">
        <v>53.993261087332662</v>
      </c>
    </row>
    <row r="20" spans="1:34" x14ac:dyDescent="0.25">
      <c r="A20" s="4" t="s">
        <v>59</v>
      </c>
      <c r="B20" s="4" t="s">
        <v>60</v>
      </c>
      <c r="C20" s="4" t="s">
        <v>28</v>
      </c>
      <c r="D20" s="4" t="s">
        <v>29</v>
      </c>
      <c r="E20" s="5">
        <v>2015</v>
      </c>
      <c r="F20" s="5">
        <v>11815</v>
      </c>
      <c r="G20" s="5">
        <v>0.11815000000000001</v>
      </c>
      <c r="H20" s="5">
        <v>2015</v>
      </c>
      <c r="I20" s="5">
        <v>97</v>
      </c>
      <c r="J20" s="5">
        <v>9.7000000000000005E-4</v>
      </c>
      <c r="Q20" s="5">
        <v>2017</v>
      </c>
      <c r="R20" s="4">
        <v>17709</v>
      </c>
      <c r="S20" s="4">
        <v>614.85881370892457</v>
      </c>
      <c r="T20" s="5">
        <v>2017</v>
      </c>
      <c r="U20" s="4">
        <v>32457</v>
      </c>
      <c r="V20" s="4">
        <v>1126.9113172144428</v>
      </c>
      <c r="W20" s="5">
        <v>2010</v>
      </c>
      <c r="X20" s="4">
        <v>18987</v>
      </c>
      <c r="Y20" s="4">
        <v>677.11999863056781</v>
      </c>
      <c r="Z20" s="5">
        <v>2017</v>
      </c>
      <c r="AA20" s="4">
        <v>57</v>
      </c>
      <c r="AB20" s="4">
        <v>1647</v>
      </c>
      <c r="AC20" s="5">
        <v>2017</v>
      </c>
      <c r="AD20" s="5">
        <v>3857</v>
      </c>
      <c r="AE20" s="5">
        <v>133.46020761245674</v>
      </c>
      <c r="AF20" s="4">
        <v>2017</v>
      </c>
      <c r="AG20" s="4">
        <v>1247</v>
      </c>
      <c r="AH20" s="4">
        <v>43.148788927335644</v>
      </c>
    </row>
    <row r="21" spans="1:34" ht="15.75" customHeight="1" x14ac:dyDescent="0.25">
      <c r="A21" s="4" t="s">
        <v>61</v>
      </c>
      <c r="B21" s="4" t="s">
        <v>62</v>
      </c>
      <c r="C21" s="4" t="s">
        <v>28</v>
      </c>
      <c r="D21" s="4" t="s">
        <v>29</v>
      </c>
      <c r="E21" s="5"/>
      <c r="F21" s="5"/>
      <c r="G21" s="5"/>
      <c r="H21" s="5"/>
      <c r="I21" s="5"/>
      <c r="J21" s="5"/>
      <c r="Z21" s="5">
        <v>2009</v>
      </c>
      <c r="AA21" s="4">
        <v>2.8</v>
      </c>
      <c r="AB21" s="4">
        <v>11</v>
      </c>
      <c r="AC21" s="5">
        <v>2017</v>
      </c>
      <c r="AD21" s="5">
        <v>870</v>
      </c>
      <c r="AE21" s="5">
        <v>225.97402597402598</v>
      </c>
      <c r="AF21" s="4">
        <v>2016</v>
      </c>
      <c r="AG21" s="4">
        <v>256.62</v>
      </c>
      <c r="AH21" s="4">
        <v>66.52160591275512</v>
      </c>
    </row>
    <row r="22" spans="1:34" ht="15.75" customHeight="1" x14ac:dyDescent="0.25">
      <c r="A22" s="4" t="s">
        <v>63</v>
      </c>
      <c r="B22" s="4" t="s">
        <v>64</v>
      </c>
      <c r="C22" s="4" t="s">
        <v>28</v>
      </c>
      <c r="D22" s="4" t="s">
        <v>29</v>
      </c>
      <c r="E22" s="5"/>
      <c r="F22" s="5"/>
      <c r="G22" s="5"/>
      <c r="H22" s="5"/>
      <c r="I22" s="5"/>
      <c r="J22" s="5"/>
      <c r="Z22" s="5">
        <v>2012</v>
      </c>
      <c r="AA22" s="4">
        <v>19.899999999999999</v>
      </c>
      <c r="AB22" s="4">
        <v>1</v>
      </c>
      <c r="AC22" s="5"/>
      <c r="AD22" s="5"/>
      <c r="AE22" s="5"/>
    </row>
    <row r="23" spans="1:34" ht="15.75" customHeight="1" x14ac:dyDescent="0.25">
      <c r="A23" s="4" t="s">
        <v>65</v>
      </c>
      <c r="B23" s="4" t="s">
        <v>66</v>
      </c>
      <c r="C23" s="4" t="s">
        <v>28</v>
      </c>
      <c r="D23" s="4" t="s">
        <v>29</v>
      </c>
      <c r="E23" s="5"/>
      <c r="F23" s="5"/>
      <c r="G23" s="5"/>
      <c r="H23" s="5"/>
      <c r="I23" s="5"/>
      <c r="J23" s="5"/>
      <c r="Z23" s="5">
        <v>2017</v>
      </c>
      <c r="AA23" s="4">
        <v>18.5</v>
      </c>
      <c r="AB23" s="4">
        <v>679</v>
      </c>
      <c r="AC23" s="5">
        <v>2017</v>
      </c>
      <c r="AD23" s="5">
        <v>10039</v>
      </c>
      <c r="AE23" s="5">
        <v>274.06497406497402</v>
      </c>
      <c r="AF23" s="4">
        <v>2017</v>
      </c>
      <c r="AG23" s="4">
        <v>1348</v>
      </c>
      <c r="AH23" s="4">
        <v>36.800436800436799</v>
      </c>
    </row>
    <row r="24" spans="1:34" ht="15.75" customHeight="1" x14ac:dyDescent="0.25">
      <c r="A24" s="4" t="s">
        <v>67</v>
      </c>
      <c r="B24" s="4" t="s">
        <v>68</v>
      </c>
      <c r="C24" s="4" t="s">
        <v>28</v>
      </c>
      <c r="D24" s="4" t="s">
        <v>29</v>
      </c>
      <c r="E24" s="5"/>
      <c r="F24" s="5"/>
      <c r="G24" s="5"/>
      <c r="H24" s="5"/>
      <c r="I24" s="5"/>
      <c r="J24" s="5"/>
      <c r="Q24" s="5">
        <v>2012</v>
      </c>
      <c r="R24" s="4">
        <v>297</v>
      </c>
      <c r="S24" s="4">
        <v>571.08795139022425</v>
      </c>
      <c r="T24" s="5">
        <v>2012</v>
      </c>
      <c r="U24" s="4">
        <v>417</v>
      </c>
      <c r="V24" s="4">
        <v>801.83055801253704</v>
      </c>
      <c r="W24" s="5">
        <v>2012</v>
      </c>
      <c r="X24" s="4">
        <v>1401</v>
      </c>
      <c r="Y24" s="4">
        <v>2693.9199323155021</v>
      </c>
      <c r="Z24" s="5">
        <v>2012</v>
      </c>
      <c r="AA24" s="4">
        <v>34.200000000000003</v>
      </c>
      <c r="AB24" s="4">
        <v>18</v>
      </c>
      <c r="AC24" s="5">
        <v>2017</v>
      </c>
      <c r="AD24" s="5">
        <v>220</v>
      </c>
      <c r="AE24" s="5">
        <v>399.99999999999994</v>
      </c>
      <c r="AF24" s="4">
        <v>2017</v>
      </c>
      <c r="AG24" s="4">
        <v>67</v>
      </c>
      <c r="AH24" s="4">
        <v>121.81818181818181</v>
      </c>
    </row>
    <row r="25" spans="1:34" ht="15.75" customHeight="1" x14ac:dyDescent="0.25">
      <c r="A25" s="4" t="s">
        <v>69</v>
      </c>
      <c r="B25" s="4" t="s">
        <v>70</v>
      </c>
      <c r="C25" s="4" t="s">
        <v>28</v>
      </c>
      <c r="D25" s="4" t="s">
        <v>29</v>
      </c>
      <c r="E25" s="5"/>
      <c r="F25" s="5"/>
      <c r="G25" s="5"/>
      <c r="H25" s="5"/>
      <c r="I25" s="5"/>
      <c r="J25" s="5"/>
      <c r="Z25" s="5">
        <v>2017</v>
      </c>
      <c r="AA25" s="4">
        <v>29.6</v>
      </c>
      <c r="AB25" s="4">
        <v>53</v>
      </c>
      <c r="AC25" s="5">
        <v>2017</v>
      </c>
      <c r="AD25" s="5">
        <v>527</v>
      </c>
      <c r="AE25" s="5">
        <v>294.41340782122904</v>
      </c>
      <c r="AF25" s="4">
        <v>2017</v>
      </c>
      <c r="AG25" s="4">
        <v>281</v>
      </c>
      <c r="AH25" s="4">
        <v>156.9832402234637</v>
      </c>
    </row>
    <row r="26" spans="1:34" ht="15.75" customHeight="1" x14ac:dyDescent="0.25">
      <c r="A26" s="4" t="s">
        <v>71</v>
      </c>
      <c r="B26" s="4" t="s">
        <v>72</v>
      </c>
      <c r="C26" s="4" t="s">
        <v>28</v>
      </c>
      <c r="D26" s="4" t="s">
        <v>29</v>
      </c>
      <c r="E26" s="5"/>
      <c r="F26" s="5"/>
      <c r="G26" s="5"/>
      <c r="H26" s="5"/>
      <c r="I26" s="5"/>
      <c r="J26" s="5"/>
      <c r="Z26" s="5">
        <v>2016</v>
      </c>
      <c r="AA26" s="4">
        <v>28.5</v>
      </c>
      <c r="AB26" s="4">
        <v>10</v>
      </c>
      <c r="AC26" s="5"/>
      <c r="AD26" s="5"/>
      <c r="AE26" s="5"/>
    </row>
    <row r="27" spans="1:34" ht="15.75" customHeight="1" x14ac:dyDescent="0.25">
      <c r="A27" s="4" t="s">
        <v>73</v>
      </c>
      <c r="B27" s="4" t="s">
        <v>74</v>
      </c>
      <c r="C27" s="4" t="s">
        <v>28</v>
      </c>
      <c r="D27" s="4" t="s">
        <v>29</v>
      </c>
      <c r="E27" s="5"/>
      <c r="F27" s="5"/>
      <c r="G27" s="5"/>
      <c r="H27" s="5"/>
      <c r="I27" s="5"/>
      <c r="J27" s="5"/>
      <c r="T27" s="5">
        <v>2010</v>
      </c>
      <c r="U27" s="4">
        <v>2317</v>
      </c>
      <c r="V27" s="4">
        <v>2120.765562501716</v>
      </c>
      <c r="W27" s="5">
        <v>2012</v>
      </c>
      <c r="X27" s="4">
        <v>3128</v>
      </c>
      <c r="Y27" s="4">
        <v>2860.7750066306326</v>
      </c>
      <c r="Z27" s="5">
        <v>2016</v>
      </c>
      <c r="AA27" s="4">
        <v>36.5</v>
      </c>
      <c r="AB27" s="4">
        <v>40</v>
      </c>
      <c r="AC27" s="5">
        <v>2017</v>
      </c>
      <c r="AD27" s="5">
        <v>469</v>
      </c>
      <c r="AE27" s="5">
        <v>426.36363636363632</v>
      </c>
      <c r="AF27" s="4">
        <v>2017</v>
      </c>
      <c r="AG27" s="4">
        <v>114</v>
      </c>
      <c r="AH27" s="4">
        <v>103.63636363636363</v>
      </c>
    </row>
    <row r="28" spans="1:34" ht="15.75" customHeight="1" x14ac:dyDescent="0.25">
      <c r="A28" s="4" t="s">
        <v>75</v>
      </c>
      <c r="B28" s="4" t="s">
        <v>76</v>
      </c>
      <c r="C28" s="4" t="s">
        <v>28</v>
      </c>
      <c r="D28" s="4" t="s">
        <v>29</v>
      </c>
      <c r="E28" s="5"/>
      <c r="F28" s="5"/>
      <c r="G28" s="5"/>
      <c r="H28" s="5"/>
      <c r="I28" s="5"/>
      <c r="J28" s="5"/>
      <c r="AA28" s="4" t="s">
        <v>40</v>
      </c>
      <c r="AB28" s="4" t="s">
        <v>40</v>
      </c>
      <c r="AC28" s="5">
        <v>2017</v>
      </c>
      <c r="AD28" s="5">
        <v>120</v>
      </c>
      <c r="AE28" s="5">
        <v>300</v>
      </c>
      <c r="AF28" s="4">
        <v>2007</v>
      </c>
      <c r="AG28" s="4">
        <v>17</v>
      </c>
      <c r="AH28" s="4">
        <v>52.406054440642436</v>
      </c>
    </row>
    <row r="29" spans="1:34" ht="15.75" customHeight="1" x14ac:dyDescent="0.25">
      <c r="A29" s="4" t="s">
        <v>77</v>
      </c>
      <c r="B29" s="4" t="s">
        <v>78</v>
      </c>
      <c r="C29" s="4" t="s">
        <v>28</v>
      </c>
      <c r="D29" s="4" t="s">
        <v>29</v>
      </c>
      <c r="E29" s="5">
        <v>2011</v>
      </c>
      <c r="F29" s="5">
        <v>403</v>
      </c>
      <c r="G29" s="5">
        <v>4.0299999999999997E-3</v>
      </c>
      <c r="H29" s="5">
        <v>2011</v>
      </c>
      <c r="I29" s="5">
        <v>6</v>
      </c>
      <c r="J29" s="5">
        <v>6.0000000000000002E-5</v>
      </c>
      <c r="AC29" s="5"/>
      <c r="AD29" s="5"/>
      <c r="AE29" s="5"/>
    </row>
    <row r="30" spans="1:34" ht="15.75" customHeight="1" x14ac:dyDescent="0.25">
      <c r="A30" s="4" t="s">
        <v>79</v>
      </c>
      <c r="B30" s="4" t="s">
        <v>80</v>
      </c>
      <c r="C30" s="4" t="s">
        <v>28</v>
      </c>
      <c r="D30" s="4" t="s">
        <v>29</v>
      </c>
      <c r="E30" s="5">
        <v>2012</v>
      </c>
      <c r="F30" s="5">
        <v>844</v>
      </c>
      <c r="G30" s="5">
        <v>8.4399999999999996E-3</v>
      </c>
      <c r="H30" s="5">
        <v>2009</v>
      </c>
      <c r="I30" s="5">
        <v>11</v>
      </c>
      <c r="J30" s="5">
        <v>1.1E-4</v>
      </c>
      <c r="AC30" s="5"/>
      <c r="AD30" s="5"/>
      <c r="AE30" s="5"/>
    </row>
    <row r="31" spans="1:34" ht="15.75" customHeight="1" x14ac:dyDescent="0.25">
      <c r="A31" s="4" t="s">
        <v>81</v>
      </c>
      <c r="B31" s="4" t="s">
        <v>82</v>
      </c>
      <c r="C31" s="4" t="s">
        <v>28</v>
      </c>
      <c r="D31" s="4" t="s">
        <v>29</v>
      </c>
      <c r="E31" s="5">
        <v>2015</v>
      </c>
      <c r="F31" s="5">
        <v>6605</v>
      </c>
      <c r="G31" s="5">
        <v>6.6049999999999998E-2</v>
      </c>
      <c r="H31" s="5">
        <v>2015</v>
      </c>
      <c r="I31" s="5">
        <v>91</v>
      </c>
      <c r="J31" s="5">
        <v>9.1E-4</v>
      </c>
      <c r="Q31" s="5">
        <v>2016</v>
      </c>
      <c r="R31" s="4">
        <v>77</v>
      </c>
      <c r="S31" s="4">
        <v>5.6613817300594373</v>
      </c>
      <c r="T31" s="5">
        <v>2016</v>
      </c>
      <c r="U31" s="4">
        <v>266</v>
      </c>
      <c r="V31" s="4">
        <v>19.55750052202351</v>
      </c>
      <c r="W31" s="5">
        <v>2016</v>
      </c>
      <c r="X31" s="4">
        <v>3389</v>
      </c>
      <c r="Y31" s="4">
        <v>249.17432056066795</v>
      </c>
      <c r="Z31" s="5">
        <v>2015</v>
      </c>
      <c r="AA31" s="4">
        <v>30.9</v>
      </c>
      <c r="AB31" s="4">
        <v>420</v>
      </c>
      <c r="AC31" s="5">
        <v>2017</v>
      </c>
      <c r="AD31" s="5">
        <v>3999</v>
      </c>
      <c r="AE31" s="5">
        <v>292.11102994886778</v>
      </c>
      <c r="AF31" s="4">
        <v>2015</v>
      </c>
      <c r="AG31" s="4">
        <v>5123</v>
      </c>
      <c r="AH31" s="4">
        <v>376.66569614408434</v>
      </c>
    </row>
    <row r="32" spans="1:34" ht="15.75" customHeight="1" x14ac:dyDescent="0.25">
      <c r="A32" s="4" t="s">
        <v>83</v>
      </c>
      <c r="B32" s="4" t="s">
        <v>84</v>
      </c>
      <c r="C32" s="4" t="s">
        <v>28</v>
      </c>
      <c r="D32" s="4" t="s">
        <v>29</v>
      </c>
      <c r="E32" s="5"/>
      <c r="F32" s="5"/>
      <c r="G32" s="5"/>
      <c r="H32" s="5"/>
      <c r="I32" s="5"/>
      <c r="J32" s="5"/>
      <c r="Z32" s="5">
        <v>2014</v>
      </c>
      <c r="AA32" s="4">
        <v>5.9</v>
      </c>
      <c r="AB32" s="4">
        <v>2</v>
      </c>
      <c r="AC32" s="5"/>
      <c r="AD32" s="5"/>
      <c r="AE32" s="5"/>
    </row>
    <row r="33" spans="1:34" ht="15.75" customHeight="1" x14ac:dyDescent="0.25">
      <c r="A33" s="4" t="s">
        <v>85</v>
      </c>
      <c r="B33" s="4" t="s">
        <v>86</v>
      </c>
      <c r="C33" s="4" t="s">
        <v>28</v>
      </c>
      <c r="D33" s="4" t="s">
        <v>29</v>
      </c>
      <c r="E33" s="5"/>
      <c r="F33" s="5"/>
      <c r="G33" s="5"/>
      <c r="H33" s="5"/>
      <c r="I33" s="5"/>
      <c r="J33" s="5"/>
      <c r="Z33" s="5">
        <v>2012</v>
      </c>
      <c r="AA33" s="4">
        <v>49.3</v>
      </c>
      <c r="AB33" s="4">
        <v>52</v>
      </c>
      <c r="AC33" s="5">
        <v>2013</v>
      </c>
      <c r="AD33" s="5">
        <v>577</v>
      </c>
      <c r="AE33" s="5">
        <v>547.90097900504225</v>
      </c>
      <c r="AF33" s="4">
        <v>2013</v>
      </c>
      <c r="AG33" s="4">
        <v>208</v>
      </c>
      <c r="AH33" s="4">
        <v>197.51023159973792</v>
      </c>
    </row>
    <row r="34" spans="1:34" ht="15.75" customHeight="1" x14ac:dyDescent="0.25">
      <c r="A34" s="4" t="s">
        <v>87</v>
      </c>
      <c r="B34" s="4" t="s">
        <v>88</v>
      </c>
      <c r="C34" s="4" t="s">
        <v>28</v>
      </c>
      <c r="D34" s="4" t="s">
        <v>89</v>
      </c>
      <c r="E34" s="5">
        <v>2014</v>
      </c>
      <c r="F34" s="5">
        <v>1726</v>
      </c>
      <c r="G34" s="5">
        <v>1.7260000000000001E-2</v>
      </c>
      <c r="H34" s="5">
        <v>2014</v>
      </c>
      <c r="I34" s="5">
        <v>10</v>
      </c>
      <c r="J34" s="5">
        <v>1E-4</v>
      </c>
      <c r="Q34" s="5">
        <v>2017</v>
      </c>
      <c r="R34" s="4">
        <v>6496</v>
      </c>
      <c r="S34" s="4">
        <v>1769.885464216218</v>
      </c>
      <c r="T34" s="5">
        <v>2017</v>
      </c>
      <c r="U34" s="4">
        <v>11574</v>
      </c>
      <c r="V34" s="4">
        <v>3153.4258563482922</v>
      </c>
      <c r="W34" s="5">
        <v>2017</v>
      </c>
      <c r="X34" s="4">
        <v>4093</v>
      </c>
      <c r="Y34" s="4">
        <v>1115.1695204798307</v>
      </c>
      <c r="Z34" s="5">
        <v>2017</v>
      </c>
      <c r="AA34" s="4">
        <v>37.9</v>
      </c>
      <c r="AB34" s="4">
        <v>142</v>
      </c>
      <c r="AC34" s="5">
        <v>2017</v>
      </c>
      <c r="AD34" s="5">
        <v>1297</v>
      </c>
      <c r="AE34" s="5">
        <v>345.86666666666667</v>
      </c>
      <c r="AF34" s="4">
        <v>2016</v>
      </c>
      <c r="AG34" s="4">
        <v>1080</v>
      </c>
      <c r="AH34" s="4">
        <v>294.25435673545496</v>
      </c>
    </row>
    <row r="35" spans="1:34" ht="15.75" customHeight="1" x14ac:dyDescent="0.25">
      <c r="A35" s="4" t="s">
        <v>90</v>
      </c>
      <c r="B35" s="4" t="s">
        <v>91</v>
      </c>
      <c r="C35" s="4" t="s">
        <v>28</v>
      </c>
      <c r="D35" s="4" t="s">
        <v>89</v>
      </c>
      <c r="E35" s="5">
        <v>2015</v>
      </c>
      <c r="F35" s="5">
        <v>13455</v>
      </c>
      <c r="G35" s="5">
        <v>0.13455</v>
      </c>
      <c r="H35" s="5">
        <v>2017</v>
      </c>
      <c r="I35" s="5">
        <v>277</v>
      </c>
      <c r="J35" s="5">
        <v>2.7699999999999999E-3</v>
      </c>
      <c r="K35" s="5">
        <v>2017</v>
      </c>
      <c r="L35" s="4">
        <v>5033</v>
      </c>
      <c r="M35" s="4">
        <v>5.033E-2</v>
      </c>
      <c r="N35" s="5">
        <v>2017</v>
      </c>
      <c r="O35" s="4">
        <v>580</v>
      </c>
      <c r="P35" s="4">
        <v>5.7999999999999996E-3</v>
      </c>
      <c r="Q35" s="5">
        <v>2015</v>
      </c>
      <c r="R35" s="4">
        <v>8869</v>
      </c>
      <c r="S35" s="4">
        <v>186.4185010220543</v>
      </c>
      <c r="T35" s="5">
        <v>2015</v>
      </c>
      <c r="U35" s="4">
        <v>13439</v>
      </c>
      <c r="V35" s="4">
        <v>282.47584115857342</v>
      </c>
      <c r="W35" s="5">
        <v>2007</v>
      </c>
      <c r="X35" s="4">
        <v>9144</v>
      </c>
      <c r="Y35" s="4">
        <v>212.21715403428428</v>
      </c>
      <c r="Z35" s="5">
        <v>2017</v>
      </c>
      <c r="AA35" s="4">
        <v>12.3</v>
      </c>
      <c r="AB35" s="4">
        <v>603</v>
      </c>
      <c r="AC35" s="5">
        <v>2017</v>
      </c>
      <c r="AD35" s="5">
        <v>14224</v>
      </c>
      <c r="AE35" s="5">
        <v>289.93069710558501</v>
      </c>
      <c r="AF35" s="4">
        <v>2017</v>
      </c>
      <c r="AG35" s="4">
        <v>3083</v>
      </c>
      <c r="AH35" s="4">
        <v>62.841418671015077</v>
      </c>
    </row>
    <row r="36" spans="1:34" ht="15.75" customHeight="1" x14ac:dyDescent="0.25">
      <c r="A36" s="4" t="s">
        <v>92</v>
      </c>
      <c r="B36" s="4" t="s">
        <v>93</v>
      </c>
      <c r="C36" s="4" t="s">
        <v>28</v>
      </c>
      <c r="D36" s="4" t="s">
        <v>89</v>
      </c>
      <c r="E36" s="5">
        <v>2015</v>
      </c>
      <c r="F36" s="5">
        <v>23093</v>
      </c>
      <c r="G36" s="5">
        <v>0.23093</v>
      </c>
      <c r="H36" s="5">
        <v>2015</v>
      </c>
      <c r="I36" s="5">
        <v>684</v>
      </c>
      <c r="J36" s="5">
        <v>6.8399999999999997E-3</v>
      </c>
      <c r="Q36" s="5">
        <v>2016</v>
      </c>
      <c r="R36" s="4">
        <v>6012</v>
      </c>
      <c r="S36" s="4">
        <v>95.239935885717145</v>
      </c>
      <c r="T36" s="5">
        <v>2016</v>
      </c>
      <c r="U36" s="4">
        <v>38845</v>
      </c>
      <c r="V36" s="4">
        <v>615.36848128421195</v>
      </c>
      <c r="W36" s="5">
        <v>2016</v>
      </c>
      <c r="X36" s="4">
        <v>39645</v>
      </c>
      <c r="Y36" s="4">
        <v>628.04179277931735</v>
      </c>
      <c r="Z36" s="5">
        <v>2017</v>
      </c>
      <c r="AA36" s="4">
        <v>61.8</v>
      </c>
      <c r="AB36" s="4">
        <v>3942</v>
      </c>
      <c r="AC36" s="5">
        <v>2017</v>
      </c>
      <c r="AD36" s="5">
        <v>38330</v>
      </c>
      <c r="AE36" s="5">
        <v>600.97209156475378</v>
      </c>
      <c r="AF36" s="4">
        <v>2017</v>
      </c>
      <c r="AG36" s="4">
        <v>10784</v>
      </c>
      <c r="AH36" s="4">
        <v>169.08121668234557</v>
      </c>
    </row>
    <row r="37" spans="1:34" ht="15.75" customHeight="1" x14ac:dyDescent="0.25">
      <c r="A37" s="4" t="s">
        <v>94</v>
      </c>
      <c r="B37" s="4" t="s">
        <v>95</v>
      </c>
      <c r="C37" s="4" t="s">
        <v>28</v>
      </c>
      <c r="D37" s="4" t="s">
        <v>89</v>
      </c>
      <c r="E37" s="5">
        <v>2014</v>
      </c>
      <c r="F37" s="5">
        <v>30841</v>
      </c>
      <c r="G37" s="5">
        <v>0.30841000000000002</v>
      </c>
      <c r="H37" s="5">
        <v>2014</v>
      </c>
      <c r="I37" s="5">
        <v>724</v>
      </c>
      <c r="J37" s="5">
        <v>7.2399999999999999E-3</v>
      </c>
      <c r="Q37" s="5">
        <v>2015</v>
      </c>
      <c r="R37" s="4">
        <v>22203</v>
      </c>
      <c r="S37" s="4">
        <v>139.43490899239296</v>
      </c>
      <c r="T37" s="5">
        <v>2015</v>
      </c>
      <c r="U37" s="4">
        <v>72383</v>
      </c>
      <c r="V37" s="4">
        <v>454.56546491899206</v>
      </c>
      <c r="W37" s="5">
        <v>2015</v>
      </c>
      <c r="X37" s="4">
        <v>54325</v>
      </c>
      <c r="Y37" s="4">
        <v>341.1611688065463</v>
      </c>
      <c r="Z37" s="5">
        <v>2017</v>
      </c>
      <c r="AA37" s="4">
        <v>26.1</v>
      </c>
      <c r="AB37" s="4">
        <v>4410</v>
      </c>
      <c r="AC37" s="5">
        <v>2017</v>
      </c>
      <c r="AD37" s="5">
        <v>24386</v>
      </c>
      <c r="AE37" s="5">
        <v>144.17642189901858</v>
      </c>
      <c r="AF37" s="4">
        <v>2017</v>
      </c>
      <c r="AG37" s="4">
        <v>12636</v>
      </c>
      <c r="AH37" s="4">
        <v>74.707343029443066</v>
      </c>
    </row>
    <row r="38" spans="1:34" ht="15.75" customHeight="1" x14ac:dyDescent="0.25">
      <c r="A38" s="4" t="s">
        <v>96</v>
      </c>
      <c r="B38" s="4" t="s">
        <v>97</v>
      </c>
      <c r="C38" s="4" t="s">
        <v>28</v>
      </c>
      <c r="D38" s="4" t="s">
        <v>89</v>
      </c>
      <c r="E38" s="5">
        <v>2017</v>
      </c>
      <c r="F38" s="5">
        <v>15068</v>
      </c>
      <c r="G38" s="5">
        <v>0.15068000000000001</v>
      </c>
      <c r="H38" s="5">
        <v>2015</v>
      </c>
      <c r="I38" s="5">
        <v>847</v>
      </c>
      <c r="J38" s="5">
        <v>8.4700000000000001E-3</v>
      </c>
      <c r="K38" s="5">
        <v>2017</v>
      </c>
      <c r="L38" s="4">
        <v>2221</v>
      </c>
      <c r="M38" s="4">
        <v>2.2210000000000001E-2</v>
      </c>
      <c r="N38" s="5">
        <v>2017</v>
      </c>
      <c r="O38" s="4">
        <v>62</v>
      </c>
      <c r="P38" s="4">
        <v>6.2E-4</v>
      </c>
      <c r="Q38" s="5">
        <v>2017</v>
      </c>
      <c r="R38" s="4">
        <v>5900</v>
      </c>
      <c r="S38" s="4">
        <v>64.746145288857576</v>
      </c>
      <c r="T38" s="5">
        <v>2017</v>
      </c>
      <c r="U38" s="4">
        <v>22730</v>
      </c>
      <c r="V38" s="4">
        <v>249.43726820605642</v>
      </c>
      <c r="W38" s="5">
        <v>2016</v>
      </c>
      <c r="X38" s="4">
        <v>21895</v>
      </c>
      <c r="Y38" s="4">
        <v>244.34123226768418</v>
      </c>
      <c r="Z38" s="5">
        <v>2017</v>
      </c>
      <c r="AA38" s="4">
        <v>41.7</v>
      </c>
      <c r="AB38" s="4">
        <v>3864</v>
      </c>
      <c r="AC38" s="5">
        <v>2017</v>
      </c>
      <c r="AD38" s="5">
        <v>19335</v>
      </c>
      <c r="AE38" s="5">
        <v>208.68861305990285</v>
      </c>
      <c r="AF38" s="4">
        <v>2017</v>
      </c>
      <c r="AG38" s="4">
        <v>11325</v>
      </c>
      <c r="AH38" s="4">
        <v>122.23421478683215</v>
      </c>
    </row>
    <row r="39" spans="1:34" ht="15.75" customHeight="1" x14ac:dyDescent="0.25">
      <c r="A39" s="4" t="s">
        <v>98</v>
      </c>
      <c r="B39" s="4" t="s">
        <v>99</v>
      </c>
      <c r="C39" s="4" t="s">
        <v>28</v>
      </c>
      <c r="D39" s="4" t="s">
        <v>89</v>
      </c>
      <c r="E39" s="5">
        <v>2017</v>
      </c>
      <c r="F39" s="5">
        <v>443659</v>
      </c>
      <c r="G39" s="5">
        <v>4.4365899999999998</v>
      </c>
      <c r="H39" s="5">
        <v>2017</v>
      </c>
      <c r="I39" s="5">
        <v>2768</v>
      </c>
      <c r="J39" s="5">
        <v>2.768E-2</v>
      </c>
      <c r="K39" s="5">
        <v>2017</v>
      </c>
      <c r="L39" s="4">
        <v>40512</v>
      </c>
      <c r="M39" s="4">
        <v>0.40511999999999998</v>
      </c>
      <c r="N39" s="5">
        <v>2017</v>
      </c>
      <c r="O39" s="4">
        <v>9165</v>
      </c>
      <c r="P39" s="4">
        <v>9.1649999999999995E-2</v>
      </c>
      <c r="Q39" s="5">
        <v>2017</v>
      </c>
      <c r="R39" s="4">
        <v>39373</v>
      </c>
      <c r="S39" s="4">
        <v>30.883989611615178</v>
      </c>
      <c r="T39" s="5">
        <v>2017</v>
      </c>
      <c r="U39" s="4">
        <v>172042</v>
      </c>
      <c r="V39" s="4">
        <v>134.9489076463947</v>
      </c>
      <c r="W39" s="5">
        <v>2017</v>
      </c>
      <c r="X39" s="4">
        <v>92462</v>
      </c>
      <c r="Y39" s="4">
        <v>72.526742881394924</v>
      </c>
      <c r="Z39" s="5">
        <v>2017</v>
      </c>
      <c r="AA39" s="4">
        <v>24.8</v>
      </c>
      <c r="AB39" s="4">
        <v>32079</v>
      </c>
      <c r="AC39" s="5">
        <v>2017</v>
      </c>
      <c r="AD39" s="5">
        <v>181999</v>
      </c>
      <c r="AE39" s="5">
        <v>140.90645153797914</v>
      </c>
      <c r="AF39" s="4">
        <v>2017</v>
      </c>
      <c r="AG39" s="4">
        <v>56283</v>
      </c>
      <c r="AH39" s="4">
        <v>43.57517245650844</v>
      </c>
    </row>
    <row r="40" spans="1:34" ht="15.75" customHeight="1" x14ac:dyDescent="0.25">
      <c r="A40" s="4" t="s">
        <v>100</v>
      </c>
      <c r="B40" s="4" t="s">
        <v>101</v>
      </c>
      <c r="C40" s="4" t="s">
        <v>28</v>
      </c>
      <c r="D40" s="4" t="s">
        <v>89</v>
      </c>
      <c r="E40" s="5">
        <v>2010</v>
      </c>
      <c r="F40" s="5">
        <v>9749</v>
      </c>
      <c r="G40" s="5">
        <v>9.7489999999999993E-2</v>
      </c>
      <c r="H40" s="5">
        <v>2010</v>
      </c>
      <c r="I40" s="5">
        <v>68</v>
      </c>
      <c r="J40" s="5">
        <v>6.8000000000000005E-4</v>
      </c>
      <c r="Q40" s="5">
        <v>2011</v>
      </c>
      <c r="R40" s="4">
        <v>6789</v>
      </c>
      <c r="S40" s="4">
        <v>118.32219854461431</v>
      </c>
      <c r="W40" s="5">
        <v>2011</v>
      </c>
      <c r="X40" s="4">
        <v>50858</v>
      </c>
      <c r="Y40" s="4">
        <v>886.3794923526284</v>
      </c>
      <c r="Z40" s="5">
        <v>2016</v>
      </c>
      <c r="AA40" s="4">
        <v>7.4</v>
      </c>
      <c r="AB40" s="4">
        <v>453</v>
      </c>
      <c r="AC40" s="5">
        <v>2014</v>
      </c>
      <c r="AD40" s="5">
        <v>10569</v>
      </c>
      <c r="AE40" s="5">
        <v>175.74002780513527</v>
      </c>
      <c r="AF40" s="4">
        <v>2012</v>
      </c>
      <c r="AG40" s="4">
        <v>1127</v>
      </c>
      <c r="AH40" s="4">
        <v>19.176098176177806</v>
      </c>
    </row>
    <row r="41" spans="1:34" ht="15.75" customHeight="1" x14ac:dyDescent="0.25">
      <c r="A41" s="4" t="s">
        <v>102</v>
      </c>
      <c r="B41" s="4" t="s">
        <v>103</v>
      </c>
      <c r="C41" s="4" t="s">
        <v>28</v>
      </c>
      <c r="D41" s="4" t="s">
        <v>89</v>
      </c>
      <c r="E41" s="5">
        <v>2013</v>
      </c>
      <c r="F41" s="5">
        <v>16952</v>
      </c>
      <c r="G41" s="5">
        <v>0.16952</v>
      </c>
      <c r="H41" s="5">
        <v>2017</v>
      </c>
      <c r="I41" s="5">
        <v>503</v>
      </c>
      <c r="J41" s="5">
        <v>5.0299999999999997E-3</v>
      </c>
      <c r="N41" s="5">
        <v>2013</v>
      </c>
      <c r="O41" s="4">
        <v>3114</v>
      </c>
      <c r="P41" s="4">
        <v>3.1140000000000001E-2</v>
      </c>
      <c r="Q41" s="5">
        <v>2017</v>
      </c>
      <c r="R41" s="4">
        <v>7210</v>
      </c>
      <c r="S41" s="4">
        <v>178.76345672292913</v>
      </c>
      <c r="T41" s="5">
        <v>2017</v>
      </c>
      <c r="U41" s="4">
        <v>59875</v>
      </c>
      <c r="V41" s="4">
        <v>1484.5300931047686</v>
      </c>
      <c r="W41" s="5">
        <v>2017</v>
      </c>
      <c r="X41" s="4">
        <v>61684</v>
      </c>
      <c r="Y41" s="4">
        <v>1529.3821171285938</v>
      </c>
      <c r="Z41" s="5">
        <v>2017</v>
      </c>
      <c r="AA41" s="4">
        <v>9.6999999999999993</v>
      </c>
      <c r="AB41" s="4">
        <v>397</v>
      </c>
      <c r="AC41" s="5">
        <v>2017</v>
      </c>
      <c r="AD41" s="5">
        <v>16155</v>
      </c>
      <c r="AE41" s="5">
        <v>394.12051719931691</v>
      </c>
      <c r="AF41" s="4">
        <v>2017</v>
      </c>
      <c r="AG41" s="4">
        <v>8759</v>
      </c>
      <c r="AH41" s="4">
        <v>213.68626494266894</v>
      </c>
    </row>
    <row r="42" spans="1:34" ht="15.75" customHeight="1" x14ac:dyDescent="0.25">
      <c r="A42" s="4" t="s">
        <v>104</v>
      </c>
      <c r="B42" s="4" t="s">
        <v>105</v>
      </c>
      <c r="C42" s="4" t="s">
        <v>106</v>
      </c>
      <c r="D42" s="4" t="s">
        <v>107</v>
      </c>
      <c r="E42" s="5">
        <v>2015</v>
      </c>
      <c r="F42" s="5">
        <v>43475</v>
      </c>
      <c r="G42" s="5">
        <v>0.43475000000000003</v>
      </c>
      <c r="H42" s="5">
        <v>2015</v>
      </c>
      <c r="I42" s="5">
        <v>2631</v>
      </c>
      <c r="J42" s="5">
        <v>2.631E-2</v>
      </c>
      <c r="Q42" s="5">
        <v>2016</v>
      </c>
      <c r="R42" s="4">
        <v>29156</v>
      </c>
      <c r="S42" s="4">
        <v>164.26241241516453</v>
      </c>
      <c r="T42" s="5">
        <v>2016</v>
      </c>
      <c r="U42" s="4">
        <v>42305</v>
      </c>
      <c r="V42" s="4">
        <v>238.34275474082642</v>
      </c>
      <c r="W42" s="5">
        <v>2016</v>
      </c>
      <c r="X42" s="4">
        <v>108455</v>
      </c>
      <c r="Y42" s="4">
        <v>611.02620175904337</v>
      </c>
      <c r="Z42" s="5">
        <v>2017</v>
      </c>
      <c r="AA42" s="4">
        <v>5</v>
      </c>
      <c r="AB42" s="4">
        <v>915</v>
      </c>
      <c r="AC42" s="5">
        <v>2017</v>
      </c>
      <c r="AD42" s="5">
        <v>33989</v>
      </c>
      <c r="AE42" s="5">
        <v>186.71171171171173</v>
      </c>
      <c r="AF42" s="4">
        <v>2017</v>
      </c>
      <c r="AG42" s="4">
        <v>5762</v>
      </c>
      <c r="AH42" s="4">
        <v>31.652384091408482</v>
      </c>
    </row>
    <row r="43" spans="1:34" ht="15.75" customHeight="1" x14ac:dyDescent="0.25">
      <c r="A43" s="4" t="s">
        <v>108</v>
      </c>
      <c r="B43" s="4" t="s">
        <v>109</v>
      </c>
      <c r="C43" s="4" t="s">
        <v>106</v>
      </c>
      <c r="D43" s="4" t="s">
        <v>107</v>
      </c>
      <c r="E43" s="5"/>
      <c r="F43" s="5"/>
      <c r="G43" s="5"/>
      <c r="H43" s="5">
        <v>2015</v>
      </c>
      <c r="I43" s="5">
        <v>335</v>
      </c>
      <c r="J43" s="5">
        <v>3.3500000000000001E-3</v>
      </c>
      <c r="N43" s="5">
        <v>2013</v>
      </c>
      <c r="O43" s="4">
        <v>841</v>
      </c>
      <c r="P43" s="4">
        <v>8.4100000000000008E-3</v>
      </c>
      <c r="Q43" s="5">
        <v>2017</v>
      </c>
      <c r="R43" s="4">
        <v>7870</v>
      </c>
      <c r="S43" s="4">
        <v>132.20965097525701</v>
      </c>
      <c r="T43" s="5">
        <v>2016</v>
      </c>
      <c r="U43" s="4">
        <v>19126</v>
      </c>
      <c r="V43" s="4">
        <v>326.08171206026663</v>
      </c>
      <c r="W43" s="5">
        <v>2017</v>
      </c>
      <c r="X43" s="4">
        <v>16607</v>
      </c>
      <c r="Y43" s="4">
        <v>278.98420250903342</v>
      </c>
      <c r="Z43" s="5">
        <v>2017</v>
      </c>
      <c r="AA43" s="4">
        <v>4.2</v>
      </c>
      <c r="AB43" s="4">
        <v>256</v>
      </c>
      <c r="AC43" s="5">
        <v>2017</v>
      </c>
      <c r="AD43" s="5">
        <v>10574</v>
      </c>
      <c r="AE43" s="5">
        <v>174.92142266335813</v>
      </c>
      <c r="AF43" s="4">
        <v>2017</v>
      </c>
      <c r="AG43" s="4">
        <v>1949</v>
      </c>
      <c r="AH43" s="4">
        <v>32.241521918941274</v>
      </c>
    </row>
    <row r="44" spans="1:34" ht="15.75" customHeight="1" x14ac:dyDescent="0.25">
      <c r="A44" s="4" t="s">
        <v>110</v>
      </c>
      <c r="B44" s="4" t="s">
        <v>111</v>
      </c>
      <c r="C44" s="4" t="s">
        <v>106</v>
      </c>
      <c r="D44" s="4" t="s">
        <v>107</v>
      </c>
      <c r="E44" s="5"/>
      <c r="F44" s="5"/>
      <c r="G44" s="5"/>
      <c r="H44" s="5">
        <v>2015</v>
      </c>
      <c r="I44" s="5">
        <v>377</v>
      </c>
      <c r="J44" s="5">
        <v>3.7699999999999999E-3</v>
      </c>
      <c r="Q44" s="5">
        <v>2016</v>
      </c>
      <c r="R44" s="4">
        <v>9852</v>
      </c>
      <c r="S44" s="4">
        <v>115.24625347320882</v>
      </c>
      <c r="T44" s="5">
        <v>2016</v>
      </c>
      <c r="U44" s="4">
        <v>11023</v>
      </c>
      <c r="V44" s="4">
        <v>128.94432115663631</v>
      </c>
      <c r="W44" s="5">
        <v>2012</v>
      </c>
      <c r="X44" s="4">
        <v>10423</v>
      </c>
      <c r="Y44" s="4">
        <v>133.35552726866564</v>
      </c>
      <c r="Z44" s="5">
        <v>2011</v>
      </c>
      <c r="AA44" s="4">
        <v>1.6</v>
      </c>
      <c r="AB44" s="4">
        <v>126</v>
      </c>
      <c r="AC44" s="5">
        <v>2010</v>
      </c>
      <c r="AD44" s="5">
        <v>9317</v>
      </c>
      <c r="AE44" s="5">
        <v>121.92424914579742</v>
      </c>
      <c r="AF44" s="4">
        <v>2008</v>
      </c>
      <c r="AG44" s="4">
        <v>1100</v>
      </c>
      <c r="AH44" s="4">
        <v>15.048439558900141</v>
      </c>
    </row>
    <row r="45" spans="1:34" ht="15.75" customHeight="1" x14ac:dyDescent="0.25">
      <c r="A45" s="4" t="s">
        <v>112</v>
      </c>
      <c r="B45" s="4" t="s">
        <v>113</v>
      </c>
      <c r="C45" s="4" t="s">
        <v>106</v>
      </c>
      <c r="D45" s="4" t="s">
        <v>107</v>
      </c>
      <c r="E45" s="5"/>
      <c r="F45" s="5"/>
      <c r="G45" s="5"/>
      <c r="H45" s="5"/>
      <c r="I45" s="5"/>
      <c r="J45" s="5"/>
      <c r="Q45" s="5">
        <v>2007</v>
      </c>
      <c r="R45" s="4">
        <v>8911</v>
      </c>
      <c r="S45" s="4">
        <v>185.25583121366373</v>
      </c>
      <c r="T45" s="5">
        <v>2007</v>
      </c>
      <c r="U45" s="4">
        <v>8911</v>
      </c>
      <c r="V45" s="4">
        <v>185.25583121366373</v>
      </c>
      <c r="W45" s="5">
        <v>2007</v>
      </c>
      <c r="X45" s="4">
        <v>5341</v>
      </c>
      <c r="Y45" s="4">
        <v>111.03707715320144</v>
      </c>
      <c r="Z45" s="5">
        <v>2006</v>
      </c>
      <c r="AA45" s="4">
        <v>4.2</v>
      </c>
      <c r="AB45" s="4">
        <v>203</v>
      </c>
      <c r="AC45" s="5">
        <v>2017</v>
      </c>
      <c r="AD45" s="5">
        <v>30452</v>
      </c>
      <c r="AE45" s="5">
        <v>528.8641889544981</v>
      </c>
      <c r="AF45" s="4">
        <v>2006</v>
      </c>
      <c r="AG45" s="4">
        <v>1191</v>
      </c>
      <c r="AH45" s="4">
        <v>24.76037425378448</v>
      </c>
    </row>
    <row r="46" spans="1:34" ht="15.75" customHeight="1" x14ac:dyDescent="0.25">
      <c r="A46" s="4" t="s">
        <v>114</v>
      </c>
      <c r="B46" s="4" t="s">
        <v>115</v>
      </c>
      <c r="C46" s="4" t="s">
        <v>106</v>
      </c>
      <c r="D46" s="4" t="s">
        <v>107</v>
      </c>
      <c r="E46" s="5"/>
      <c r="F46" s="5"/>
      <c r="G46" s="5"/>
      <c r="H46" s="5"/>
      <c r="I46" s="5"/>
      <c r="J46" s="5"/>
      <c r="Z46" s="5">
        <v>2017</v>
      </c>
      <c r="AA46" s="4">
        <v>1.1000000000000001</v>
      </c>
      <c r="AB46" s="4">
        <v>363</v>
      </c>
      <c r="AC46" s="5">
        <v>2014</v>
      </c>
      <c r="AD46" s="5">
        <v>43900</v>
      </c>
      <c r="AE46" s="5">
        <v>143.93622897178582</v>
      </c>
      <c r="AF46" s="4">
        <v>2007</v>
      </c>
      <c r="AG46" s="4">
        <v>3400</v>
      </c>
      <c r="AH46" s="4">
        <v>12.457691937766501</v>
      </c>
    </row>
    <row r="47" spans="1:34" ht="15.75" customHeight="1" x14ac:dyDescent="0.25">
      <c r="A47" s="4" t="s">
        <v>116</v>
      </c>
      <c r="B47" s="4" t="s">
        <v>117</v>
      </c>
      <c r="C47" s="4" t="s">
        <v>118</v>
      </c>
      <c r="D47" s="4" t="s">
        <v>119</v>
      </c>
      <c r="E47" s="5">
        <v>2014</v>
      </c>
      <c r="F47" s="5">
        <v>16173</v>
      </c>
      <c r="G47" s="5">
        <v>0.16173000000000001</v>
      </c>
      <c r="H47" s="5">
        <v>2014</v>
      </c>
      <c r="I47" s="5">
        <v>689</v>
      </c>
      <c r="J47" s="5">
        <v>6.8900000000000003E-3</v>
      </c>
      <c r="T47" s="5">
        <v>2015</v>
      </c>
      <c r="U47" s="4">
        <v>14457</v>
      </c>
      <c r="V47" s="4">
        <v>146.15150544037024</v>
      </c>
      <c r="W47" s="5">
        <v>2015</v>
      </c>
      <c r="X47" s="4">
        <v>21297</v>
      </c>
      <c r="Y47" s="4">
        <v>215.29975868877119</v>
      </c>
      <c r="Z47" s="5">
        <v>2016</v>
      </c>
      <c r="AA47" s="4">
        <v>6</v>
      </c>
      <c r="AB47" s="4">
        <v>635</v>
      </c>
      <c r="AC47" s="5">
        <v>2017</v>
      </c>
      <c r="AD47" s="5">
        <v>10093</v>
      </c>
      <c r="AE47" s="5">
        <v>92.903166421207658</v>
      </c>
      <c r="AF47" s="4">
        <v>2017</v>
      </c>
      <c r="AG47" s="4">
        <v>5580</v>
      </c>
      <c r="AH47" s="4">
        <v>51.362297496318114</v>
      </c>
    </row>
    <row r="48" spans="1:34" ht="15.75" customHeight="1" x14ac:dyDescent="0.25">
      <c r="A48" s="4" t="s">
        <v>120</v>
      </c>
      <c r="B48" s="4" t="s">
        <v>121</v>
      </c>
      <c r="C48" s="4" t="s">
        <v>118</v>
      </c>
      <c r="D48" s="4" t="s">
        <v>119</v>
      </c>
      <c r="E48" s="5"/>
      <c r="F48" s="5"/>
      <c r="G48" s="5"/>
      <c r="H48" s="5"/>
      <c r="I48" s="5"/>
      <c r="J48" s="5"/>
      <c r="AA48" s="4" t="s">
        <v>40</v>
      </c>
      <c r="AB48" s="4" t="s">
        <v>40</v>
      </c>
      <c r="AC48" s="5">
        <v>2017</v>
      </c>
      <c r="AD48" s="5">
        <v>191</v>
      </c>
      <c r="AE48" s="5">
        <v>23.464373464373462</v>
      </c>
      <c r="AF48" s="4">
        <v>2015</v>
      </c>
      <c r="AG48" s="4">
        <v>42</v>
      </c>
      <c r="AH48" s="4">
        <v>5.4024573463129517</v>
      </c>
    </row>
    <row r="49" spans="1:34" ht="15.75" customHeight="1" x14ac:dyDescent="0.25">
      <c r="A49" s="4" t="s">
        <v>122</v>
      </c>
      <c r="B49" s="4" t="s">
        <v>123</v>
      </c>
      <c r="C49" s="4" t="s">
        <v>118</v>
      </c>
      <c r="D49" s="4" t="s">
        <v>119</v>
      </c>
      <c r="E49" s="5"/>
      <c r="F49" s="5"/>
      <c r="G49" s="5"/>
      <c r="H49" s="5"/>
      <c r="I49" s="5"/>
      <c r="J49" s="5"/>
      <c r="AA49" s="4" t="s">
        <v>40</v>
      </c>
      <c r="AB49" s="4" t="s">
        <v>40</v>
      </c>
      <c r="AC49" s="5">
        <v>2016</v>
      </c>
      <c r="AD49" s="5">
        <v>600</v>
      </c>
      <c r="AE49" s="5">
        <v>63.700272382364709</v>
      </c>
      <c r="AF49" s="4">
        <v>2016</v>
      </c>
      <c r="AG49" s="4">
        <v>120</v>
      </c>
      <c r="AH49" s="4">
        <v>12.740054476472942</v>
      </c>
    </row>
    <row r="50" spans="1:34" ht="15.75" customHeight="1" x14ac:dyDescent="0.25">
      <c r="A50" s="4" t="s">
        <v>124</v>
      </c>
      <c r="B50" s="4" t="s">
        <v>125</v>
      </c>
      <c r="C50" s="4" t="s">
        <v>118</v>
      </c>
      <c r="D50" s="4" t="s">
        <v>119</v>
      </c>
      <c r="E50" s="5"/>
      <c r="F50" s="5"/>
      <c r="G50" s="5"/>
      <c r="H50" s="5"/>
      <c r="I50" s="5"/>
      <c r="J50" s="5"/>
      <c r="AA50" s="4" t="s">
        <v>40</v>
      </c>
      <c r="AB50" s="4" t="s">
        <v>40</v>
      </c>
      <c r="AC50" s="5"/>
      <c r="AD50" s="5"/>
      <c r="AE50" s="5"/>
    </row>
    <row r="51" spans="1:34" ht="15.75" customHeight="1" x14ac:dyDescent="0.25">
      <c r="A51" s="4" t="s">
        <v>126</v>
      </c>
      <c r="B51" s="4" t="s">
        <v>127</v>
      </c>
      <c r="C51" s="4" t="s">
        <v>118</v>
      </c>
      <c r="D51" s="4" t="s">
        <v>119</v>
      </c>
      <c r="E51" s="5"/>
      <c r="F51" s="5"/>
      <c r="G51" s="5"/>
      <c r="H51" s="5"/>
      <c r="I51" s="5"/>
      <c r="J51" s="5"/>
      <c r="AA51" s="4" t="s">
        <v>40</v>
      </c>
      <c r="AB51" s="4" t="s">
        <v>40</v>
      </c>
      <c r="AC51" s="5">
        <v>2014</v>
      </c>
      <c r="AD51" s="5">
        <v>113727</v>
      </c>
      <c r="AE51" s="5">
        <v>116.80267849893025</v>
      </c>
      <c r="AF51" s="4">
        <v>2012</v>
      </c>
      <c r="AG51" s="4">
        <v>16585</v>
      </c>
      <c r="AH51" s="4">
        <v>17.940555545825962</v>
      </c>
    </row>
    <row r="52" spans="1:34" ht="15.75" customHeight="1" x14ac:dyDescent="0.25">
      <c r="A52" s="4" t="s">
        <v>128</v>
      </c>
      <c r="B52" s="4" t="s">
        <v>129</v>
      </c>
      <c r="C52" s="4" t="s">
        <v>118</v>
      </c>
      <c r="D52" s="4" t="s">
        <v>119</v>
      </c>
      <c r="E52" s="5">
        <v>2015</v>
      </c>
      <c r="F52" s="5">
        <v>38921</v>
      </c>
      <c r="G52" s="5">
        <v>0.38921</v>
      </c>
      <c r="H52" s="5">
        <v>2014</v>
      </c>
      <c r="I52" s="5">
        <v>623</v>
      </c>
      <c r="J52" s="5">
        <v>6.2300000000000003E-3</v>
      </c>
      <c r="N52" s="5">
        <v>2017</v>
      </c>
      <c r="O52" s="4">
        <v>610</v>
      </c>
      <c r="P52" s="4">
        <v>6.1000000000000004E-3</v>
      </c>
      <c r="Q52" s="5">
        <v>2010</v>
      </c>
      <c r="R52" s="4">
        <v>413092</v>
      </c>
      <c r="S52" s="4">
        <v>1026.6419108047367</v>
      </c>
      <c r="T52" s="5">
        <v>2015</v>
      </c>
      <c r="U52" s="4">
        <v>503144</v>
      </c>
      <c r="V52" s="4">
        <v>1093.2149899237902</v>
      </c>
      <c r="W52" s="5">
        <v>2016</v>
      </c>
      <c r="X52" s="4">
        <v>70515</v>
      </c>
      <c r="Y52" s="4">
        <v>149.28150851234852</v>
      </c>
      <c r="Z52" s="5">
        <v>2017</v>
      </c>
      <c r="AA52" s="4">
        <v>5</v>
      </c>
      <c r="AB52" s="4">
        <v>2466</v>
      </c>
      <c r="AC52" s="5">
        <v>2017</v>
      </c>
      <c r="AD52" s="5">
        <v>51021</v>
      </c>
      <c r="AE52" s="5">
        <v>102.6579476861167</v>
      </c>
      <c r="AF52" s="4">
        <v>2017</v>
      </c>
      <c r="AG52" s="4">
        <v>19272</v>
      </c>
      <c r="AH52" s="4">
        <v>38.776659959758554</v>
      </c>
    </row>
    <row r="53" spans="1:34" ht="15.75" customHeight="1" x14ac:dyDescent="0.25">
      <c r="A53" s="4" t="s">
        <v>130</v>
      </c>
      <c r="B53" s="4" t="s">
        <v>131</v>
      </c>
      <c r="C53" s="4" t="s">
        <v>118</v>
      </c>
      <c r="D53" s="4" t="s">
        <v>119</v>
      </c>
      <c r="E53" s="5">
        <v>2015</v>
      </c>
      <c r="F53" s="5">
        <v>8272</v>
      </c>
      <c r="G53" s="5">
        <v>8.2720000000000002E-2</v>
      </c>
      <c r="H53" s="5">
        <v>2015</v>
      </c>
      <c r="I53" s="5">
        <v>922</v>
      </c>
      <c r="J53" s="5">
        <v>9.2200000000000008E-3</v>
      </c>
      <c r="T53" s="5">
        <v>2016</v>
      </c>
      <c r="U53" s="4">
        <v>42313</v>
      </c>
      <c r="V53" s="4">
        <v>174.60116510264385</v>
      </c>
      <c r="W53" s="5">
        <v>2016</v>
      </c>
      <c r="X53" s="4">
        <v>27224</v>
      </c>
      <c r="Y53" s="4">
        <v>112.33762954067015</v>
      </c>
      <c r="AA53" s="4" t="s">
        <v>40</v>
      </c>
      <c r="AB53" s="4" t="s">
        <v>40</v>
      </c>
      <c r="AC53" s="5">
        <v>2017</v>
      </c>
      <c r="AD53" s="5">
        <v>20975</v>
      </c>
      <c r="AE53" s="5">
        <v>82.026514410856052</v>
      </c>
      <c r="AF53" s="4">
        <v>2017</v>
      </c>
      <c r="AG53" s="4">
        <v>11703</v>
      </c>
      <c r="AH53" s="4">
        <v>45.766688827187046</v>
      </c>
    </row>
    <row r="54" spans="1:34" ht="15.75" customHeight="1" x14ac:dyDescent="0.25">
      <c r="A54" s="4" t="s">
        <v>132</v>
      </c>
      <c r="B54" s="4" t="s">
        <v>133</v>
      </c>
      <c r="C54" s="4" t="s">
        <v>118</v>
      </c>
      <c r="D54" s="4" t="s">
        <v>119</v>
      </c>
      <c r="E54" s="5"/>
      <c r="F54" s="5"/>
      <c r="G54" s="5"/>
      <c r="H54" s="5"/>
      <c r="I54" s="5"/>
      <c r="J54" s="5"/>
      <c r="Z54" s="5">
        <v>2012</v>
      </c>
      <c r="AA54" s="4">
        <v>1.7</v>
      </c>
      <c r="AB54" s="4">
        <v>279</v>
      </c>
      <c r="AC54" s="5">
        <v>2017</v>
      </c>
      <c r="AD54" s="5">
        <v>14795</v>
      </c>
      <c r="AE54" s="5">
        <v>79.449038771345727</v>
      </c>
      <c r="AF54" s="4">
        <v>2017</v>
      </c>
      <c r="AG54" s="4">
        <v>1598</v>
      </c>
      <c r="AH54" s="4">
        <v>8.5812479862528193</v>
      </c>
    </row>
    <row r="55" spans="1:34" ht="15.75" customHeight="1" x14ac:dyDescent="0.25">
      <c r="A55" s="4" t="s">
        <v>134</v>
      </c>
      <c r="B55" s="4" t="s">
        <v>135</v>
      </c>
      <c r="C55" s="4" t="s">
        <v>118</v>
      </c>
      <c r="D55" s="4" t="s">
        <v>119</v>
      </c>
      <c r="E55" s="5">
        <v>2011</v>
      </c>
      <c r="F55" s="5">
        <v>10709</v>
      </c>
      <c r="G55" s="5">
        <v>0.10709</v>
      </c>
      <c r="H55" s="5">
        <v>2015</v>
      </c>
      <c r="I55" s="5">
        <v>70</v>
      </c>
      <c r="J55" s="5">
        <v>6.9999999999999999E-4</v>
      </c>
      <c r="Q55" s="5">
        <v>2017</v>
      </c>
      <c r="R55" s="4">
        <v>28004</v>
      </c>
      <c r="S55" s="4">
        <v>2218.3368145684617</v>
      </c>
      <c r="T55" s="5">
        <v>2017</v>
      </c>
      <c r="U55" s="4">
        <v>42883</v>
      </c>
      <c r="V55" s="4">
        <v>3396.9767754299151</v>
      </c>
      <c r="W55" s="5">
        <v>2012</v>
      </c>
      <c r="X55" s="4">
        <v>19567</v>
      </c>
      <c r="Y55" s="4">
        <v>1564.0799569632213</v>
      </c>
      <c r="Z55" s="5">
        <v>2016</v>
      </c>
      <c r="AA55" s="4">
        <v>1.8</v>
      </c>
      <c r="AB55" s="4">
        <v>23</v>
      </c>
      <c r="AC55" s="5">
        <v>2017</v>
      </c>
      <c r="AD55" s="5">
        <v>2560</v>
      </c>
      <c r="AE55" s="5">
        <v>202.37154150197628</v>
      </c>
      <c r="AF55" s="4">
        <v>2017</v>
      </c>
      <c r="AG55" s="4">
        <v>1102</v>
      </c>
      <c r="AH55" s="4">
        <v>87.114624505928845</v>
      </c>
    </row>
    <row r="56" spans="1:34" ht="15.75" customHeight="1" x14ac:dyDescent="0.25">
      <c r="A56" s="4" t="s">
        <v>136</v>
      </c>
      <c r="B56" s="4" t="s">
        <v>137</v>
      </c>
      <c r="C56" s="4" t="s">
        <v>118</v>
      </c>
      <c r="D56" s="4" t="s">
        <v>119</v>
      </c>
      <c r="E56" s="5"/>
      <c r="F56" s="5"/>
      <c r="G56" s="5"/>
      <c r="H56" s="5"/>
      <c r="I56" s="5"/>
      <c r="J56" s="5"/>
      <c r="Z56" s="5">
        <v>2009</v>
      </c>
      <c r="AA56" s="4">
        <v>5.9</v>
      </c>
      <c r="AB56" s="4">
        <v>12</v>
      </c>
      <c r="AC56" s="5">
        <v>2017</v>
      </c>
      <c r="AD56" s="5">
        <v>293</v>
      </c>
      <c r="AE56" s="5">
        <v>115.81027667984191</v>
      </c>
      <c r="AF56" s="4">
        <v>2017</v>
      </c>
      <c r="AG56" s="4">
        <v>164.37299999999999</v>
      </c>
      <c r="AH56" s="4">
        <v>64.969565217391306</v>
      </c>
    </row>
    <row r="57" spans="1:34" ht="15.75" customHeight="1" x14ac:dyDescent="0.25">
      <c r="A57" s="4" t="s">
        <v>138</v>
      </c>
      <c r="B57" s="4" t="s">
        <v>139</v>
      </c>
      <c r="C57" s="4" t="s">
        <v>118</v>
      </c>
      <c r="D57" s="4" t="s">
        <v>119</v>
      </c>
      <c r="E57" s="5"/>
      <c r="F57" s="5"/>
      <c r="G57" s="5"/>
      <c r="H57" s="5"/>
      <c r="I57" s="5"/>
      <c r="J57" s="5"/>
      <c r="W57" s="5">
        <v>2010</v>
      </c>
      <c r="X57" s="4">
        <v>22196</v>
      </c>
      <c r="Y57" s="4">
        <v>94.354448889207617</v>
      </c>
      <c r="Z57" s="5">
        <v>2011</v>
      </c>
      <c r="AA57" s="4">
        <v>3.4</v>
      </c>
      <c r="AB57" s="4">
        <v>849</v>
      </c>
      <c r="AC57" s="5">
        <v>2017</v>
      </c>
      <c r="AD57" s="5">
        <v>18185</v>
      </c>
      <c r="AE57" s="5">
        <v>61.292932016582967</v>
      </c>
      <c r="AF57" s="4">
        <v>2017</v>
      </c>
      <c r="AG57" s="4">
        <v>6330</v>
      </c>
      <c r="AH57" s="4">
        <v>21.335400586470726</v>
      </c>
    </row>
    <row r="58" spans="1:34" ht="15.75" customHeight="1" x14ac:dyDescent="0.25">
      <c r="A58" s="4" t="s">
        <v>140</v>
      </c>
      <c r="B58" s="4" t="s">
        <v>141</v>
      </c>
      <c r="C58" s="4" t="s">
        <v>118</v>
      </c>
      <c r="D58" s="4" t="s">
        <v>119</v>
      </c>
      <c r="E58" s="5"/>
      <c r="F58" s="5"/>
      <c r="G58" s="5"/>
      <c r="H58" s="5"/>
      <c r="I58" s="5"/>
      <c r="J58" s="5"/>
      <c r="Z58" s="5">
        <v>2009</v>
      </c>
      <c r="AA58" s="4">
        <v>1.8</v>
      </c>
      <c r="AB58" s="4">
        <v>15</v>
      </c>
      <c r="AC58" s="5">
        <v>2017</v>
      </c>
      <c r="AD58" s="5">
        <v>1060</v>
      </c>
      <c r="AE58" s="5">
        <v>120.86659064994299</v>
      </c>
    </row>
    <row r="59" spans="1:34" ht="15.75" customHeight="1" x14ac:dyDescent="0.25">
      <c r="A59" s="4" t="s">
        <v>142</v>
      </c>
      <c r="B59" s="4" t="s">
        <v>143</v>
      </c>
      <c r="C59" s="4" t="s">
        <v>118</v>
      </c>
      <c r="D59" s="4" t="s">
        <v>119</v>
      </c>
      <c r="E59" s="5">
        <v>2013</v>
      </c>
      <c r="F59" s="5">
        <v>530</v>
      </c>
      <c r="G59" s="5">
        <v>5.3E-3</v>
      </c>
      <c r="H59" s="5"/>
      <c r="I59" s="5"/>
      <c r="J59" s="5"/>
      <c r="Z59" s="5">
        <v>2015</v>
      </c>
      <c r="AA59" s="4">
        <v>2.5</v>
      </c>
      <c r="AB59" s="4">
        <v>293</v>
      </c>
      <c r="AC59" s="5">
        <v>2017</v>
      </c>
      <c r="AD59" s="5">
        <v>61000</v>
      </c>
      <c r="AE59" s="5">
        <v>499.67234600262123</v>
      </c>
      <c r="AF59" s="4">
        <v>2015</v>
      </c>
      <c r="AG59" s="4">
        <v>3690.9720000000002</v>
      </c>
      <c r="AH59" s="4">
        <v>31.737866451100917</v>
      </c>
    </row>
    <row r="60" spans="1:34" ht="15.75" customHeight="1" x14ac:dyDescent="0.25">
      <c r="A60" s="4" t="s">
        <v>144</v>
      </c>
      <c r="B60" s="4" t="s">
        <v>145</v>
      </c>
      <c r="C60" s="4" t="s">
        <v>118</v>
      </c>
      <c r="D60" s="4" t="s">
        <v>119</v>
      </c>
      <c r="E60" s="5"/>
      <c r="F60" s="5"/>
      <c r="G60" s="5"/>
      <c r="H60" s="5"/>
      <c r="I60" s="5"/>
      <c r="J60" s="5"/>
      <c r="Z60" s="5">
        <v>2016</v>
      </c>
      <c r="AA60" s="4">
        <v>12.7</v>
      </c>
      <c r="AB60" s="4">
        <v>12</v>
      </c>
      <c r="AC60" s="5">
        <v>2017</v>
      </c>
      <c r="AD60" s="5">
        <v>423</v>
      </c>
      <c r="AE60" s="5">
        <v>445.26315789473688</v>
      </c>
      <c r="AF60" s="4">
        <v>2017</v>
      </c>
      <c r="AG60" s="4">
        <v>71</v>
      </c>
      <c r="AH60" s="4">
        <v>74.736842105263165</v>
      </c>
    </row>
    <row r="61" spans="1:34" ht="15.75" customHeight="1" x14ac:dyDescent="0.25">
      <c r="A61" s="4" t="s">
        <v>146</v>
      </c>
      <c r="B61" s="4" t="s">
        <v>147</v>
      </c>
      <c r="C61" s="4" t="s">
        <v>118</v>
      </c>
      <c r="D61" s="4" t="s">
        <v>119</v>
      </c>
      <c r="E61" s="5"/>
      <c r="F61" s="5"/>
      <c r="G61" s="5"/>
      <c r="H61" s="5"/>
      <c r="I61" s="5"/>
      <c r="J61" s="5"/>
      <c r="AA61" s="4" t="s">
        <v>40</v>
      </c>
      <c r="AB61" s="4" t="s">
        <v>40</v>
      </c>
      <c r="AC61" s="5"/>
      <c r="AD61" s="5"/>
      <c r="AE61" s="5"/>
    </row>
    <row r="62" spans="1:34" ht="15.75" customHeight="1" x14ac:dyDescent="0.25">
      <c r="A62" s="4" t="s">
        <v>148</v>
      </c>
      <c r="B62" s="4" t="s">
        <v>149</v>
      </c>
      <c r="C62" s="4" t="s">
        <v>118</v>
      </c>
      <c r="D62" s="4" t="s">
        <v>119</v>
      </c>
      <c r="E62" s="5"/>
      <c r="F62" s="5"/>
      <c r="G62" s="5"/>
      <c r="H62" s="5"/>
      <c r="I62" s="5"/>
      <c r="J62" s="5"/>
      <c r="Z62" s="5">
        <v>2012</v>
      </c>
      <c r="AA62" s="4">
        <v>13.9</v>
      </c>
      <c r="AB62" s="4">
        <v>1504</v>
      </c>
      <c r="AC62" s="5">
        <v>2015</v>
      </c>
      <c r="AD62" s="5">
        <v>6504</v>
      </c>
      <c r="AE62" s="5">
        <v>54.73763303163674</v>
      </c>
      <c r="AF62" s="4">
        <v>2015</v>
      </c>
      <c r="AG62" s="4">
        <v>1880</v>
      </c>
      <c r="AH62" s="4">
        <v>15.822071048505084</v>
      </c>
    </row>
    <row r="63" spans="1:34" ht="15.75" customHeight="1" x14ac:dyDescent="0.25">
      <c r="A63" s="4" t="s">
        <v>150</v>
      </c>
      <c r="B63" s="4" t="s">
        <v>151</v>
      </c>
      <c r="C63" s="4" t="s">
        <v>118</v>
      </c>
      <c r="D63" s="4" t="s">
        <v>119</v>
      </c>
      <c r="E63" s="5">
        <v>2014</v>
      </c>
      <c r="F63" s="5">
        <v>45059</v>
      </c>
      <c r="G63" s="5">
        <v>0.45058999999999999</v>
      </c>
      <c r="H63" s="5"/>
      <c r="I63" s="5"/>
      <c r="J63" s="5"/>
      <c r="Q63" s="5">
        <v>2005</v>
      </c>
      <c r="R63" s="4">
        <v>18888</v>
      </c>
      <c r="S63" s="4">
        <v>68.513135819529253</v>
      </c>
      <c r="W63" s="5">
        <v>2017</v>
      </c>
      <c r="X63" s="4">
        <v>75234</v>
      </c>
      <c r="Y63" s="4">
        <v>181.05362844380082</v>
      </c>
      <c r="Z63" s="5">
        <v>2017</v>
      </c>
      <c r="AA63" s="4">
        <v>11</v>
      </c>
      <c r="AB63" s="4">
        <v>4735</v>
      </c>
      <c r="AC63" s="5">
        <v>2017</v>
      </c>
      <c r="AD63" s="5">
        <v>54059</v>
      </c>
      <c r="AE63" s="5">
        <v>126.12043020787159</v>
      </c>
      <c r="AF63" s="4">
        <v>2016</v>
      </c>
      <c r="AG63" s="4">
        <v>26236</v>
      </c>
      <c r="AH63" s="4">
        <v>63.137982771772847</v>
      </c>
    </row>
    <row r="64" spans="1:34" ht="15.75" customHeight="1" x14ac:dyDescent="0.25">
      <c r="A64" s="4" t="s">
        <v>152</v>
      </c>
      <c r="B64" s="4" t="s">
        <v>153</v>
      </c>
      <c r="C64" s="4" t="s">
        <v>118</v>
      </c>
      <c r="D64" s="4" t="s">
        <v>119</v>
      </c>
      <c r="E64" s="5">
        <v>2015</v>
      </c>
      <c r="F64" s="5">
        <v>45487</v>
      </c>
      <c r="G64" s="5">
        <v>0.45487</v>
      </c>
      <c r="H64" s="5"/>
      <c r="I64" s="5"/>
      <c r="J64" s="5"/>
      <c r="W64" s="5">
        <v>2016</v>
      </c>
      <c r="X64" s="4">
        <v>50930</v>
      </c>
      <c r="Y64" s="4">
        <v>94.524945519165868</v>
      </c>
      <c r="Z64" s="5">
        <v>2016</v>
      </c>
      <c r="AA64" s="4">
        <v>6.2</v>
      </c>
      <c r="AB64" s="4">
        <v>3439</v>
      </c>
      <c r="AC64" s="5">
        <v>2015</v>
      </c>
      <c r="AD64" s="5">
        <v>34404</v>
      </c>
      <c r="AE64" s="5">
        <v>63.853057640710439</v>
      </c>
      <c r="AF64" s="4">
        <v>2015</v>
      </c>
      <c r="AG64" s="4">
        <v>17200</v>
      </c>
      <c r="AH64" s="4">
        <v>31.922816864905812</v>
      </c>
    </row>
    <row r="65" spans="1:34" ht="15.75" customHeight="1" x14ac:dyDescent="0.25">
      <c r="A65" s="4" t="s">
        <v>154</v>
      </c>
      <c r="B65" s="4" t="s">
        <v>155</v>
      </c>
      <c r="C65" s="4" t="s">
        <v>118</v>
      </c>
      <c r="D65" s="4" t="s">
        <v>119</v>
      </c>
      <c r="E65" s="5"/>
      <c r="F65" s="5"/>
      <c r="G65" s="5"/>
      <c r="H65" s="5"/>
      <c r="I65" s="5"/>
      <c r="J65" s="5"/>
      <c r="Z65" s="5">
        <v>2015</v>
      </c>
      <c r="AA65" s="4">
        <v>5.3</v>
      </c>
      <c r="AB65" s="4">
        <v>853</v>
      </c>
      <c r="AC65" s="5">
        <v>2017</v>
      </c>
      <c r="AD65" s="5">
        <v>25000</v>
      </c>
      <c r="AE65" s="5">
        <v>146.25014625014626</v>
      </c>
      <c r="AF65" s="4">
        <v>2017</v>
      </c>
      <c r="AG65" s="4">
        <v>7000</v>
      </c>
      <c r="AH65" s="4">
        <v>40.95004095004095</v>
      </c>
    </row>
    <row r="66" spans="1:34" ht="15.75" customHeight="1" x14ac:dyDescent="0.25">
      <c r="A66" s="4" t="s">
        <v>156</v>
      </c>
      <c r="B66" s="4" t="s">
        <v>157</v>
      </c>
      <c r="C66" s="4" t="s">
        <v>118</v>
      </c>
      <c r="D66" s="4" t="s">
        <v>119</v>
      </c>
      <c r="E66" s="5">
        <v>2008</v>
      </c>
      <c r="F66" s="5">
        <v>28772</v>
      </c>
      <c r="G66" s="5">
        <v>0.28771999999999998</v>
      </c>
      <c r="H66" s="5"/>
      <c r="I66" s="5"/>
      <c r="J66" s="5"/>
      <c r="Q66" s="5">
        <v>2005</v>
      </c>
      <c r="R66" s="4">
        <v>34584</v>
      </c>
      <c r="S66" s="4">
        <v>270.66304227795229</v>
      </c>
      <c r="T66" s="5">
        <v>2005</v>
      </c>
      <c r="U66" s="4">
        <v>99427</v>
      </c>
      <c r="V66" s="4">
        <v>778.1405940484027</v>
      </c>
      <c r="W66" s="5">
        <v>2005</v>
      </c>
      <c r="X66" s="4">
        <v>327006</v>
      </c>
      <c r="Y66" s="4">
        <v>2559.2308235931082</v>
      </c>
      <c r="Z66" s="5">
        <v>2012</v>
      </c>
      <c r="AA66" s="4">
        <v>6.7</v>
      </c>
      <c r="AB66" s="4">
        <v>981</v>
      </c>
      <c r="AC66" s="5">
        <v>2017</v>
      </c>
      <c r="AD66" s="5">
        <v>19521</v>
      </c>
      <c r="AE66" s="5">
        <v>118.09437386569873</v>
      </c>
      <c r="AF66" s="4">
        <v>2015</v>
      </c>
      <c r="AG66" s="4">
        <v>3224</v>
      </c>
      <c r="AH66" s="4">
        <v>20.434226035625148</v>
      </c>
    </row>
    <row r="67" spans="1:34" ht="15.75" customHeight="1" x14ac:dyDescent="0.25">
      <c r="A67" s="4" t="s">
        <v>158</v>
      </c>
      <c r="B67" s="4" t="s">
        <v>159</v>
      </c>
      <c r="C67" s="4" t="s">
        <v>106</v>
      </c>
      <c r="D67" s="4" t="s">
        <v>160</v>
      </c>
      <c r="E67" s="5"/>
      <c r="F67" s="5"/>
      <c r="G67" s="5"/>
      <c r="H67" s="5">
        <v>2017</v>
      </c>
      <c r="I67" s="5">
        <v>122590</v>
      </c>
      <c r="J67" s="5">
        <v>1.2259</v>
      </c>
      <c r="N67" s="5">
        <v>2013</v>
      </c>
      <c r="O67" s="4">
        <v>158046</v>
      </c>
      <c r="P67" s="4">
        <v>1.58046</v>
      </c>
      <c r="Q67" s="5">
        <v>2017</v>
      </c>
      <c r="R67" s="4">
        <v>1219569</v>
      </c>
      <c r="S67" s="4">
        <v>86.954776994616552</v>
      </c>
      <c r="T67" s="5">
        <v>2016</v>
      </c>
      <c r="U67" s="4">
        <v>1232695</v>
      </c>
      <c r="V67" s="4">
        <v>88.236922384506201</v>
      </c>
      <c r="Z67" s="5">
        <v>2017</v>
      </c>
      <c r="AA67" s="4">
        <v>0.6</v>
      </c>
      <c r="AB67" s="4">
        <v>7990</v>
      </c>
      <c r="AC67" s="5">
        <v>2016</v>
      </c>
      <c r="AD67" s="5">
        <v>1561086</v>
      </c>
      <c r="AE67" s="5">
        <v>111.30480112188648</v>
      </c>
    </row>
    <row r="68" spans="1:34" ht="15.75" customHeight="1" x14ac:dyDescent="0.25">
      <c r="A68" s="4" t="s">
        <v>161</v>
      </c>
      <c r="B68" s="4" t="s">
        <v>162</v>
      </c>
      <c r="C68" s="4" t="s">
        <v>106</v>
      </c>
      <c r="D68" s="4" t="s">
        <v>160</v>
      </c>
      <c r="E68" s="5"/>
      <c r="F68" s="5"/>
      <c r="G68" s="5"/>
      <c r="H68" s="5"/>
      <c r="I68" s="5"/>
      <c r="J68" s="5"/>
      <c r="Q68" s="5">
        <v>2014</v>
      </c>
      <c r="R68" s="4">
        <v>17177</v>
      </c>
      <c r="S68" s="4">
        <v>240.28578578851634</v>
      </c>
      <c r="T68" s="5">
        <v>2014</v>
      </c>
      <c r="U68" s="4">
        <v>23032</v>
      </c>
      <c r="V68" s="4">
        <v>322.19026711772187</v>
      </c>
      <c r="W68" s="5">
        <v>2014</v>
      </c>
      <c r="X68" s="4">
        <v>36828</v>
      </c>
      <c r="Y68" s="4">
        <v>515.17988700119224</v>
      </c>
      <c r="Z68" s="5">
        <v>2017</v>
      </c>
      <c r="AA68" s="4">
        <v>0.3</v>
      </c>
      <c r="AB68" s="4">
        <v>24</v>
      </c>
      <c r="AC68" s="5">
        <v>2017</v>
      </c>
      <c r="AD68" s="5">
        <v>8306</v>
      </c>
      <c r="AE68" s="5">
        <v>112.77664630006788</v>
      </c>
      <c r="AF68" s="4">
        <v>2017</v>
      </c>
      <c r="AG68" s="4">
        <v>1954</v>
      </c>
      <c r="AH68" s="4">
        <v>26.53088934147997</v>
      </c>
    </row>
    <row r="69" spans="1:34" ht="15.75" customHeight="1" x14ac:dyDescent="0.25">
      <c r="A69" s="4" t="s">
        <v>163</v>
      </c>
      <c r="B69" s="4" t="s">
        <v>164</v>
      </c>
      <c r="C69" s="4" t="s">
        <v>106</v>
      </c>
      <c r="D69" s="4" t="s">
        <v>160</v>
      </c>
      <c r="E69" s="5"/>
      <c r="F69" s="5"/>
      <c r="G69" s="5"/>
      <c r="H69" s="5"/>
      <c r="I69" s="5"/>
      <c r="J69" s="5"/>
      <c r="Q69" s="5">
        <v>2017</v>
      </c>
      <c r="R69" s="4">
        <v>3786</v>
      </c>
      <c r="S69" s="4">
        <v>619.50447496259414</v>
      </c>
      <c r="T69" s="5">
        <v>2017</v>
      </c>
      <c r="U69" s="4">
        <v>6858</v>
      </c>
      <c r="V69" s="4">
        <v>1122.1768857087877</v>
      </c>
      <c r="W69" s="5">
        <v>2017</v>
      </c>
      <c r="X69" s="4">
        <v>10248</v>
      </c>
      <c r="Y69" s="4">
        <v>1676.8837452236305</v>
      </c>
      <c r="Z69" s="5">
        <v>2017</v>
      </c>
      <c r="AA69" s="4">
        <v>0.3</v>
      </c>
      <c r="AB69" s="4">
        <v>2</v>
      </c>
      <c r="AC69" s="5"/>
      <c r="AD69" s="5"/>
      <c r="AE69" s="5"/>
    </row>
    <row r="70" spans="1:34" ht="15.75" customHeight="1" x14ac:dyDescent="0.25">
      <c r="A70" s="4" t="s">
        <v>165</v>
      </c>
      <c r="B70" s="4" t="s">
        <v>166</v>
      </c>
      <c r="C70" s="4" t="s">
        <v>106</v>
      </c>
      <c r="D70" s="4" t="s">
        <v>160</v>
      </c>
      <c r="E70" s="5"/>
      <c r="F70" s="5"/>
      <c r="G70" s="5"/>
      <c r="H70" s="5"/>
      <c r="I70" s="5"/>
      <c r="J70" s="5"/>
      <c r="Z70" s="5">
        <v>2015</v>
      </c>
      <c r="AA70" s="4">
        <v>0.8</v>
      </c>
      <c r="AB70" s="4">
        <v>192</v>
      </c>
      <c r="AC70" s="5">
        <v>2017</v>
      </c>
      <c r="AD70" s="5">
        <v>62634</v>
      </c>
      <c r="AE70" s="5">
        <v>265.82274290670387</v>
      </c>
      <c r="AF70" s="4">
        <v>2017</v>
      </c>
      <c r="AG70" s="4">
        <v>3257</v>
      </c>
      <c r="AH70" s="4">
        <v>13.822918441216183</v>
      </c>
    </row>
    <row r="71" spans="1:34" ht="15.75" customHeight="1" x14ac:dyDescent="0.25">
      <c r="A71" s="4" t="s">
        <v>167</v>
      </c>
      <c r="B71" s="4" t="s">
        <v>168</v>
      </c>
      <c r="C71" s="4" t="s">
        <v>106</v>
      </c>
      <c r="D71" s="4" t="s">
        <v>160</v>
      </c>
      <c r="E71" s="5"/>
      <c r="F71" s="5"/>
      <c r="G71" s="5"/>
      <c r="H71" s="5"/>
      <c r="I71" s="5"/>
      <c r="J71" s="5"/>
      <c r="AA71" s="4" t="s">
        <v>40</v>
      </c>
      <c r="AB71" s="4" t="s">
        <v>40</v>
      </c>
      <c r="AC71" s="5"/>
      <c r="AD71" s="5"/>
      <c r="AE71" s="5"/>
    </row>
    <row r="72" spans="1:34" ht="15.75" customHeight="1" x14ac:dyDescent="0.25">
      <c r="A72" s="4" t="s">
        <v>169</v>
      </c>
      <c r="B72" s="4" t="s">
        <v>170</v>
      </c>
      <c r="C72" s="4" t="s">
        <v>106</v>
      </c>
      <c r="D72" s="4" t="s">
        <v>160</v>
      </c>
      <c r="E72" s="5">
        <v>2013</v>
      </c>
      <c r="F72" s="5">
        <v>32128</v>
      </c>
      <c r="G72" s="5">
        <v>0.32128000000000001</v>
      </c>
      <c r="H72" s="5">
        <v>2013</v>
      </c>
      <c r="I72" s="5">
        <v>161</v>
      </c>
      <c r="J72" s="5">
        <v>1.6100000000000001E-3</v>
      </c>
      <c r="N72" s="5">
        <v>2013</v>
      </c>
      <c r="O72" s="4">
        <v>214</v>
      </c>
      <c r="P72" s="4">
        <v>2.14E-3</v>
      </c>
      <c r="AC72" s="5"/>
      <c r="AD72" s="5"/>
      <c r="AE72" s="5"/>
    </row>
    <row r="73" spans="1:34" ht="15.75" customHeight="1" x14ac:dyDescent="0.25">
      <c r="A73" s="4" t="s">
        <v>171</v>
      </c>
      <c r="B73" s="4" t="s">
        <v>172</v>
      </c>
      <c r="C73" s="4" t="s">
        <v>106</v>
      </c>
      <c r="D73" s="4" t="s">
        <v>160</v>
      </c>
      <c r="E73" s="5">
        <v>2014</v>
      </c>
      <c r="F73" s="5">
        <v>257000</v>
      </c>
      <c r="G73" s="5">
        <v>2.57</v>
      </c>
      <c r="H73" s="5">
        <v>2014</v>
      </c>
      <c r="I73" s="5">
        <v>3750</v>
      </c>
      <c r="J73" s="5">
        <v>3.7499999999999999E-2</v>
      </c>
      <c r="N73" s="5">
        <v>2013</v>
      </c>
      <c r="O73" s="4">
        <v>2627</v>
      </c>
      <c r="P73" s="4">
        <v>2.6270000000000002E-2</v>
      </c>
      <c r="Q73" s="5">
        <v>2017</v>
      </c>
      <c r="R73" s="4">
        <v>57578</v>
      </c>
      <c r="S73" s="4">
        <v>45.09587066625221</v>
      </c>
      <c r="T73" s="5">
        <v>2017</v>
      </c>
      <c r="U73" s="4">
        <v>349490</v>
      </c>
      <c r="V73" s="4">
        <v>273.72530895738799</v>
      </c>
      <c r="W73" s="5">
        <v>2017</v>
      </c>
      <c r="X73" s="4">
        <v>289016</v>
      </c>
      <c r="Y73" s="4">
        <v>226.36125180585552</v>
      </c>
      <c r="Z73" s="5">
        <v>2017</v>
      </c>
      <c r="AA73" s="4">
        <v>0.2</v>
      </c>
      <c r="AB73" s="4">
        <v>306</v>
      </c>
      <c r="AC73" s="5">
        <v>2017</v>
      </c>
      <c r="AD73" s="5">
        <v>51805</v>
      </c>
      <c r="AE73" s="5">
        <v>40.636472027862325</v>
      </c>
      <c r="AF73" s="4">
        <v>2017</v>
      </c>
      <c r="AG73" s="4">
        <v>5596</v>
      </c>
      <c r="AH73" s="4">
        <v>4.3895704559003486</v>
      </c>
    </row>
    <row r="74" spans="1:34" ht="15.75" customHeight="1" x14ac:dyDescent="0.25">
      <c r="A74" s="4" t="s">
        <v>173</v>
      </c>
      <c r="B74" s="4" t="s">
        <v>174</v>
      </c>
      <c r="C74" s="4" t="s">
        <v>106</v>
      </c>
      <c r="D74" s="4" t="s">
        <v>160</v>
      </c>
      <c r="E74" s="5">
        <v>2017</v>
      </c>
      <c r="F74" s="5">
        <v>6885</v>
      </c>
      <c r="G74" s="5">
        <v>6.8849999999999995E-2</v>
      </c>
      <c r="H74" s="5">
        <v>2017</v>
      </c>
      <c r="I74" s="5">
        <v>26</v>
      </c>
      <c r="J74" s="5">
        <v>2.5999999999999998E-4</v>
      </c>
      <c r="K74" s="5">
        <v>2017</v>
      </c>
      <c r="L74" s="4">
        <v>667</v>
      </c>
      <c r="M74" s="4">
        <v>6.6699999999999997E-3</v>
      </c>
      <c r="N74" s="5">
        <v>2017</v>
      </c>
      <c r="O74" s="4">
        <v>44</v>
      </c>
      <c r="P74" s="4">
        <v>4.4000000000000002E-4</v>
      </c>
      <c r="AC74" s="5">
        <v>2017</v>
      </c>
      <c r="AD74" s="5">
        <v>1284</v>
      </c>
      <c r="AE74" s="5">
        <v>206.099518459069</v>
      </c>
      <c r="AF74" s="4">
        <v>2017</v>
      </c>
      <c r="AG74" s="4">
        <v>262</v>
      </c>
      <c r="AH74" s="4">
        <v>42.054574638844301</v>
      </c>
    </row>
    <row r="75" spans="1:34" ht="15.75" customHeight="1" x14ac:dyDescent="0.25">
      <c r="A75" s="4" t="s">
        <v>175</v>
      </c>
      <c r="B75" s="4" t="s">
        <v>176</v>
      </c>
      <c r="C75" s="4" t="s">
        <v>106</v>
      </c>
      <c r="D75" s="4" t="s">
        <v>160</v>
      </c>
      <c r="E75" s="5">
        <v>2004</v>
      </c>
      <c r="F75" s="5">
        <v>6980</v>
      </c>
      <c r="G75" s="5">
        <v>6.9800000000000001E-2</v>
      </c>
      <c r="H75" s="5">
        <v>2017</v>
      </c>
      <c r="I75" s="5">
        <v>511</v>
      </c>
      <c r="J75" s="5">
        <v>5.11E-3</v>
      </c>
      <c r="K75" s="5">
        <v>2017</v>
      </c>
      <c r="L75" s="4">
        <v>3014</v>
      </c>
      <c r="M75" s="4">
        <v>3.014E-2</v>
      </c>
      <c r="N75" s="5">
        <v>2017</v>
      </c>
      <c r="O75" s="4">
        <v>525</v>
      </c>
      <c r="P75" s="4">
        <v>5.2500000000000003E-3</v>
      </c>
      <c r="Q75" s="5">
        <v>2017</v>
      </c>
      <c r="R75" s="4">
        <v>6566</v>
      </c>
      <c r="S75" s="4">
        <v>217.17415607697347</v>
      </c>
      <c r="T75" s="5">
        <v>2017</v>
      </c>
      <c r="U75" s="4">
        <v>10120</v>
      </c>
      <c r="V75" s="4">
        <v>334.72471207721162</v>
      </c>
      <c r="W75" s="5">
        <v>2017</v>
      </c>
      <c r="X75" s="4">
        <v>23805</v>
      </c>
      <c r="Y75" s="4">
        <v>787.36381136344096</v>
      </c>
      <c r="Z75" s="5">
        <v>2017</v>
      </c>
      <c r="AA75" s="4">
        <v>6.2</v>
      </c>
      <c r="AB75" s="4">
        <v>191</v>
      </c>
      <c r="AC75" s="5">
        <v>2017</v>
      </c>
      <c r="AD75" s="5">
        <v>3869</v>
      </c>
      <c r="AE75" s="5">
        <v>125.78023407022106</v>
      </c>
      <c r="AF75" s="4">
        <v>2017</v>
      </c>
      <c r="AG75" s="4">
        <v>889</v>
      </c>
      <c r="AH75" s="4">
        <v>28.901170351105328</v>
      </c>
    </row>
    <row r="76" spans="1:34" ht="15.75" customHeight="1" x14ac:dyDescent="0.25">
      <c r="A76" s="4" t="s">
        <v>177</v>
      </c>
      <c r="B76" s="4" t="s">
        <v>178</v>
      </c>
      <c r="C76" s="4" t="s">
        <v>106</v>
      </c>
      <c r="D76" s="4" t="s">
        <v>160</v>
      </c>
      <c r="E76" s="5">
        <v>2017</v>
      </c>
      <c r="F76" s="5">
        <v>116584</v>
      </c>
      <c r="G76" s="5">
        <v>1.16584</v>
      </c>
      <c r="H76" s="5">
        <v>2017</v>
      </c>
      <c r="I76" s="5">
        <v>2997</v>
      </c>
      <c r="J76" s="5">
        <v>2.997E-2</v>
      </c>
      <c r="K76" s="5">
        <v>2017</v>
      </c>
      <c r="L76" s="4">
        <v>15819</v>
      </c>
      <c r="M76" s="4">
        <v>0.15819</v>
      </c>
      <c r="N76" s="5">
        <v>2017</v>
      </c>
      <c r="O76" s="4">
        <v>1989</v>
      </c>
      <c r="P76" s="4">
        <v>1.9890000000000001E-2</v>
      </c>
      <c r="Q76" s="5">
        <v>2017</v>
      </c>
      <c r="R76" s="4">
        <v>230879</v>
      </c>
      <c r="S76" s="4">
        <v>454.6981509842542</v>
      </c>
      <c r="T76" s="5">
        <v>2017</v>
      </c>
      <c r="U76" s="4">
        <v>268510</v>
      </c>
      <c r="V76" s="4">
        <v>528.80946522109889</v>
      </c>
      <c r="W76" s="5">
        <v>2017</v>
      </c>
      <c r="X76" s="4">
        <v>1847605</v>
      </c>
      <c r="Y76" s="4">
        <v>3638.713686603212</v>
      </c>
      <c r="Z76" s="5">
        <v>2017</v>
      </c>
      <c r="AA76" s="4">
        <v>0.6</v>
      </c>
      <c r="AB76" s="4">
        <v>301</v>
      </c>
      <c r="AC76" s="5">
        <v>2017</v>
      </c>
      <c r="AD76" s="5">
        <v>55198</v>
      </c>
      <c r="AE76" s="5">
        <v>108.26958534384686</v>
      </c>
      <c r="AF76" s="4">
        <v>2017</v>
      </c>
      <c r="AG76" s="4">
        <v>19031</v>
      </c>
      <c r="AH76" s="4">
        <v>37.328861166686281</v>
      </c>
    </row>
    <row r="77" spans="1:34" ht="15.75" customHeight="1" x14ac:dyDescent="0.25">
      <c r="A77" s="4" t="s">
        <v>179</v>
      </c>
      <c r="B77" s="4" t="s">
        <v>180</v>
      </c>
      <c r="C77" s="4" t="s">
        <v>181</v>
      </c>
      <c r="D77" s="4" t="s">
        <v>182</v>
      </c>
      <c r="E77" s="5">
        <v>2004</v>
      </c>
      <c r="F77" s="5">
        <v>32100</v>
      </c>
      <c r="G77" s="5">
        <v>0.32100000000000001</v>
      </c>
      <c r="H77" s="5">
        <v>2017</v>
      </c>
      <c r="I77" s="5">
        <v>1201</v>
      </c>
      <c r="J77" s="5">
        <v>1.201E-2</v>
      </c>
      <c r="Q77" s="5">
        <v>2015</v>
      </c>
      <c r="R77" s="4">
        <v>40617</v>
      </c>
      <c r="S77" s="4">
        <v>428.23023788143848</v>
      </c>
      <c r="T77" s="5">
        <v>2015</v>
      </c>
      <c r="U77" s="4">
        <v>45040</v>
      </c>
      <c r="V77" s="4">
        <v>474.86249388630353</v>
      </c>
      <c r="W77" s="5">
        <v>2015</v>
      </c>
      <c r="X77" s="4">
        <v>49943</v>
      </c>
      <c r="Y77" s="4">
        <v>526.55545142459277</v>
      </c>
      <c r="Z77" s="5">
        <v>2014</v>
      </c>
      <c r="AA77" s="4">
        <v>3.6</v>
      </c>
      <c r="AB77" s="4">
        <v>340</v>
      </c>
      <c r="AC77" s="5">
        <v>2017</v>
      </c>
      <c r="AD77" s="5">
        <v>32500</v>
      </c>
      <c r="AE77" s="5">
        <v>343.26151246303334</v>
      </c>
      <c r="AF77" s="4">
        <v>2017</v>
      </c>
      <c r="AG77" s="4">
        <v>5000</v>
      </c>
      <c r="AH77" s="4">
        <v>52.809463455851287</v>
      </c>
    </row>
    <row r="78" spans="1:34" ht="15.75" customHeight="1" x14ac:dyDescent="0.25">
      <c r="A78" s="4" t="s">
        <v>183</v>
      </c>
      <c r="B78" s="4" t="s">
        <v>184</v>
      </c>
      <c r="C78" s="4" t="s">
        <v>181</v>
      </c>
      <c r="D78" s="4" t="s">
        <v>182</v>
      </c>
      <c r="E78" s="5">
        <v>2017</v>
      </c>
      <c r="F78" s="5">
        <v>28299</v>
      </c>
      <c r="G78" s="5">
        <v>0.28299000000000002</v>
      </c>
      <c r="H78" s="5">
        <v>2017</v>
      </c>
      <c r="I78" s="5">
        <v>2235</v>
      </c>
      <c r="J78" s="5">
        <v>2.2349999999999998E-2</v>
      </c>
      <c r="K78" s="5">
        <v>2017</v>
      </c>
      <c r="L78" s="4">
        <v>1643</v>
      </c>
      <c r="M78" s="4">
        <v>1.643E-2</v>
      </c>
      <c r="N78" s="5">
        <v>2017</v>
      </c>
      <c r="O78" s="4">
        <v>1945</v>
      </c>
      <c r="P78" s="4">
        <v>1.9449999999999999E-2</v>
      </c>
      <c r="Q78" s="5">
        <v>2017</v>
      </c>
      <c r="R78" s="4">
        <v>28301</v>
      </c>
      <c r="S78" s="4">
        <v>396.92746918731484</v>
      </c>
      <c r="T78" s="5">
        <v>2017</v>
      </c>
      <c r="U78" s="4">
        <v>34101</v>
      </c>
      <c r="V78" s="4">
        <v>478.27368738760549</v>
      </c>
      <c r="W78" s="5">
        <v>2017</v>
      </c>
      <c r="X78" s="4">
        <v>46191</v>
      </c>
      <c r="Y78" s="4">
        <v>647.83847670510795</v>
      </c>
      <c r="Z78" s="5">
        <v>2017</v>
      </c>
      <c r="AA78" s="4">
        <v>1.5</v>
      </c>
      <c r="AB78" s="4">
        <v>103</v>
      </c>
      <c r="AC78" s="5">
        <v>2017</v>
      </c>
      <c r="AD78" s="5">
        <v>6988</v>
      </c>
      <c r="AE78" s="5">
        <v>98.630910374029654</v>
      </c>
      <c r="AF78" s="4">
        <v>2017</v>
      </c>
      <c r="AG78" s="4">
        <v>639</v>
      </c>
      <c r="AH78" s="4">
        <v>9.0190543401552592</v>
      </c>
    </row>
    <row r="79" spans="1:34" ht="15.75" customHeight="1" x14ac:dyDescent="0.25">
      <c r="A79" s="4" t="s">
        <v>185</v>
      </c>
      <c r="B79" s="4" t="s">
        <v>186</v>
      </c>
      <c r="C79" s="4" t="s">
        <v>181</v>
      </c>
      <c r="D79" s="4" t="s">
        <v>182</v>
      </c>
      <c r="E79" s="5">
        <v>2015</v>
      </c>
      <c r="F79" s="5">
        <v>39768</v>
      </c>
      <c r="G79" s="5">
        <v>0.39767999999999998</v>
      </c>
      <c r="H79" s="5">
        <v>2017</v>
      </c>
      <c r="I79" s="5">
        <v>763</v>
      </c>
      <c r="J79" s="5">
        <v>7.6299999999999996E-3</v>
      </c>
      <c r="K79" s="5">
        <v>2017</v>
      </c>
      <c r="L79" s="4">
        <v>11051</v>
      </c>
      <c r="M79" s="4">
        <v>0.11051</v>
      </c>
      <c r="N79" s="5">
        <v>2017</v>
      </c>
      <c r="O79" s="4">
        <v>1243</v>
      </c>
      <c r="P79" s="4">
        <v>1.243E-2</v>
      </c>
      <c r="AC79" s="5">
        <v>2017</v>
      </c>
      <c r="AD79" s="5">
        <v>22159</v>
      </c>
      <c r="AE79" s="5">
        <v>208.69278583537388</v>
      </c>
      <c r="AF79" s="4">
        <v>2017</v>
      </c>
      <c r="AG79" s="4">
        <v>1809</v>
      </c>
      <c r="AH79" s="4">
        <v>17.037106799773969</v>
      </c>
    </row>
    <row r="80" spans="1:34" ht="15.75" customHeight="1" x14ac:dyDescent="0.25">
      <c r="A80" s="4" t="s">
        <v>187</v>
      </c>
      <c r="B80" s="4" t="s">
        <v>188</v>
      </c>
      <c r="C80" s="4" t="s">
        <v>181</v>
      </c>
      <c r="D80" s="4" t="s">
        <v>182</v>
      </c>
      <c r="E80" s="5"/>
      <c r="F80" s="5"/>
      <c r="G80" s="5"/>
      <c r="H80" s="5"/>
      <c r="I80" s="5"/>
      <c r="J80" s="5"/>
      <c r="Q80" s="5">
        <v>2017</v>
      </c>
      <c r="R80" s="4">
        <v>61423</v>
      </c>
      <c r="S80" s="4">
        <v>578.9326609220351</v>
      </c>
      <c r="T80" s="5">
        <v>2017</v>
      </c>
      <c r="U80" s="4">
        <v>78159</v>
      </c>
      <c r="V80" s="4">
        <v>736.67515173477909</v>
      </c>
      <c r="W80" s="5">
        <v>2017</v>
      </c>
      <c r="X80" s="4">
        <v>91599</v>
      </c>
      <c r="Y80" s="4">
        <v>863.35172179472659</v>
      </c>
      <c r="Z80" s="5">
        <v>2017</v>
      </c>
      <c r="AA80" s="4">
        <v>0.6</v>
      </c>
      <c r="AB80" s="4">
        <v>66</v>
      </c>
      <c r="AC80" s="5"/>
      <c r="AD80" s="5"/>
      <c r="AE80" s="5"/>
    </row>
    <row r="81" spans="1:34" ht="15.75" customHeight="1" x14ac:dyDescent="0.25">
      <c r="A81" s="4" t="s">
        <v>189</v>
      </c>
      <c r="B81" s="4" t="s">
        <v>190</v>
      </c>
      <c r="C81" s="4" t="s">
        <v>181</v>
      </c>
      <c r="D81" s="4" t="s">
        <v>182</v>
      </c>
      <c r="E81" s="5">
        <v>2017</v>
      </c>
      <c r="F81" s="5">
        <v>39813</v>
      </c>
      <c r="G81" s="5">
        <v>0.39812999999999998</v>
      </c>
      <c r="H81" s="5">
        <v>2017</v>
      </c>
      <c r="I81" s="5">
        <v>2862</v>
      </c>
      <c r="J81" s="5">
        <v>2.862E-2</v>
      </c>
      <c r="K81" s="5">
        <v>2017</v>
      </c>
      <c r="L81" s="4">
        <v>8802</v>
      </c>
      <c r="M81" s="4">
        <v>8.8020000000000001E-2</v>
      </c>
      <c r="N81" s="5">
        <v>2017</v>
      </c>
      <c r="O81" s="4">
        <v>2213</v>
      </c>
      <c r="P81" s="4">
        <v>2.213E-2</v>
      </c>
      <c r="Q81" s="5">
        <v>2017</v>
      </c>
      <c r="R81" s="4">
        <v>69371</v>
      </c>
      <c r="S81" s="4">
        <v>711.39594340950953</v>
      </c>
      <c r="T81" s="5">
        <v>2017</v>
      </c>
      <c r="U81" s="4">
        <v>73947</v>
      </c>
      <c r="V81" s="4">
        <v>758.32258187575496</v>
      </c>
      <c r="W81" s="5">
        <v>2017</v>
      </c>
      <c r="X81" s="4">
        <v>97151</v>
      </c>
      <c r="Y81" s="4">
        <v>996.27837710537915</v>
      </c>
      <c r="Z81" s="5">
        <v>2017</v>
      </c>
      <c r="AA81" s="4">
        <v>2.5</v>
      </c>
      <c r="AB81" s="4">
        <v>242</v>
      </c>
      <c r="AC81" s="5">
        <v>2017</v>
      </c>
      <c r="AD81" s="5">
        <v>17343</v>
      </c>
      <c r="AE81" s="5">
        <v>178.38922032503601</v>
      </c>
      <c r="AF81" s="4">
        <v>2017</v>
      </c>
      <c r="AG81" s="4">
        <v>3401</v>
      </c>
      <c r="AH81" s="4">
        <v>34.982513886031683</v>
      </c>
    </row>
    <row r="82" spans="1:34" ht="15.75" customHeight="1" x14ac:dyDescent="0.25">
      <c r="A82" s="4" t="s">
        <v>191</v>
      </c>
      <c r="B82" s="4" t="s">
        <v>192</v>
      </c>
      <c r="C82" s="4" t="s">
        <v>181</v>
      </c>
      <c r="D82" s="4" t="s">
        <v>182</v>
      </c>
      <c r="E82" s="5">
        <v>2017</v>
      </c>
      <c r="F82" s="5">
        <v>98771</v>
      </c>
      <c r="G82" s="5">
        <v>0.98770999999999998</v>
      </c>
      <c r="H82" s="5">
        <v>2017</v>
      </c>
      <c r="I82" s="5">
        <v>9629</v>
      </c>
      <c r="J82" s="5">
        <v>9.6290000000000001E-2</v>
      </c>
      <c r="K82" s="5">
        <v>2017</v>
      </c>
      <c r="L82" s="4">
        <v>30227</v>
      </c>
      <c r="M82" s="4">
        <v>0.30226999999999998</v>
      </c>
      <c r="N82" s="5">
        <v>2017</v>
      </c>
      <c r="O82" s="4">
        <v>6039</v>
      </c>
      <c r="P82" s="4">
        <v>6.0389999999999999E-2</v>
      </c>
      <c r="Q82" s="5">
        <v>2017</v>
      </c>
      <c r="R82" s="4">
        <v>300867</v>
      </c>
      <c r="S82" s="4">
        <v>787.59713991247872</v>
      </c>
      <c r="T82" s="5">
        <v>2017</v>
      </c>
      <c r="U82" s="4">
        <v>895116</v>
      </c>
      <c r="V82" s="4">
        <v>2343.1974975317939</v>
      </c>
      <c r="W82" s="5">
        <v>2017</v>
      </c>
      <c r="X82" s="4">
        <v>312423</v>
      </c>
      <c r="Y82" s="4">
        <v>817.84795688086876</v>
      </c>
      <c r="Z82" s="5">
        <v>2017</v>
      </c>
      <c r="AA82" s="4">
        <v>0.8</v>
      </c>
      <c r="AB82" s="4">
        <v>287</v>
      </c>
      <c r="AC82" s="5">
        <v>2017</v>
      </c>
      <c r="AD82" s="5">
        <v>74480</v>
      </c>
      <c r="AE82" s="5">
        <v>195.1219512195122</v>
      </c>
      <c r="AF82" s="4">
        <v>2017</v>
      </c>
      <c r="AG82" s="4">
        <v>7239</v>
      </c>
      <c r="AH82" s="4">
        <v>18.964659034345445</v>
      </c>
    </row>
    <row r="83" spans="1:34" ht="15.75" customHeight="1" x14ac:dyDescent="0.25">
      <c r="A83" s="4" t="s">
        <v>193</v>
      </c>
      <c r="B83" s="4" t="s">
        <v>194</v>
      </c>
      <c r="C83" s="4" t="s">
        <v>181</v>
      </c>
      <c r="D83" s="4" t="s">
        <v>182</v>
      </c>
      <c r="E83" s="5">
        <v>2014</v>
      </c>
      <c r="F83" s="5">
        <v>11071</v>
      </c>
      <c r="G83" s="5">
        <v>0.11071</v>
      </c>
      <c r="H83" s="5">
        <v>2014</v>
      </c>
      <c r="I83" s="5">
        <v>385</v>
      </c>
      <c r="J83" s="5">
        <v>3.8500000000000001E-3</v>
      </c>
      <c r="Q83" s="5">
        <v>2015</v>
      </c>
      <c r="R83" s="4">
        <v>9894</v>
      </c>
      <c r="S83" s="4">
        <v>243.09946660134219</v>
      </c>
      <c r="T83" s="5">
        <v>2015</v>
      </c>
      <c r="U83" s="4">
        <v>12265</v>
      </c>
      <c r="V83" s="4">
        <v>301.35586798721062</v>
      </c>
      <c r="W83" s="5">
        <v>2015</v>
      </c>
      <c r="X83" s="4">
        <v>17665</v>
      </c>
      <c r="Y83" s="4">
        <v>434.03598923718511</v>
      </c>
      <c r="Z83" s="5">
        <v>2014</v>
      </c>
      <c r="AA83" s="4">
        <v>3.2</v>
      </c>
      <c r="AB83" s="4">
        <v>130</v>
      </c>
      <c r="AC83" s="5">
        <v>2017</v>
      </c>
      <c r="AD83" s="5">
        <v>7510</v>
      </c>
      <c r="AE83" s="5">
        <v>185.38632436435449</v>
      </c>
      <c r="AF83" s="4">
        <v>2017</v>
      </c>
      <c r="AG83" s="4">
        <v>1265</v>
      </c>
      <c r="AH83" s="4">
        <v>31.226857566033079</v>
      </c>
    </row>
    <row r="84" spans="1:34" ht="15.75" customHeight="1" x14ac:dyDescent="0.25">
      <c r="A84" s="4" t="s">
        <v>195</v>
      </c>
      <c r="B84" s="4" t="s">
        <v>196</v>
      </c>
      <c r="C84" s="4" t="s">
        <v>181</v>
      </c>
      <c r="D84" s="4" t="s">
        <v>182</v>
      </c>
      <c r="E84" s="5">
        <v>2017</v>
      </c>
      <c r="F84" s="5">
        <v>47643</v>
      </c>
      <c r="G84" s="5">
        <v>0.47643000000000002</v>
      </c>
      <c r="H84" s="5">
        <v>2017</v>
      </c>
      <c r="I84" s="5">
        <v>7030</v>
      </c>
      <c r="J84" s="5">
        <v>7.0300000000000001E-2</v>
      </c>
      <c r="K84" s="5">
        <v>2017</v>
      </c>
      <c r="L84" s="4">
        <v>12278</v>
      </c>
      <c r="M84" s="4">
        <v>0.12278</v>
      </c>
      <c r="N84" s="5">
        <v>2017</v>
      </c>
      <c r="O84" s="4">
        <v>2551</v>
      </c>
      <c r="P84" s="4">
        <v>2.5510000000000001E-2</v>
      </c>
      <c r="Q84" s="5">
        <v>2017</v>
      </c>
      <c r="R84" s="4">
        <v>32720</v>
      </c>
      <c r="S84" s="4">
        <v>165.42824681247271</v>
      </c>
      <c r="T84" s="5">
        <v>2017</v>
      </c>
      <c r="U84" s="4">
        <v>63722</v>
      </c>
      <c r="V84" s="4">
        <v>322.17049949218784</v>
      </c>
      <c r="W84" s="5">
        <v>2017</v>
      </c>
      <c r="X84" s="4">
        <v>193790</v>
      </c>
      <c r="Y84" s="4">
        <v>979.77811582484992</v>
      </c>
      <c r="Z84" s="5">
        <v>2017</v>
      </c>
      <c r="AA84" s="4">
        <v>1.5</v>
      </c>
      <c r="AB84" s="4">
        <v>286</v>
      </c>
      <c r="AC84" s="5">
        <v>2017</v>
      </c>
      <c r="AD84" s="5">
        <v>23450</v>
      </c>
      <c r="AE84" s="5">
        <v>119.16255907312365</v>
      </c>
      <c r="AF84" s="4">
        <v>2017</v>
      </c>
      <c r="AG84" s="4">
        <v>1370</v>
      </c>
      <c r="AH84" s="4">
        <v>6.9617358605620208</v>
      </c>
    </row>
    <row r="85" spans="1:34" ht="15.75" customHeight="1" x14ac:dyDescent="0.25">
      <c r="A85" s="4" t="s">
        <v>197</v>
      </c>
      <c r="B85" s="4" t="s">
        <v>198</v>
      </c>
      <c r="C85" s="4" t="s">
        <v>181</v>
      </c>
      <c r="D85" s="4" t="s">
        <v>182</v>
      </c>
      <c r="E85" s="5">
        <v>2017</v>
      </c>
      <c r="F85" s="5">
        <v>599576</v>
      </c>
      <c r="G85" s="5">
        <v>5.9957599999999998</v>
      </c>
      <c r="H85" s="5">
        <v>2017</v>
      </c>
      <c r="I85" s="5">
        <v>33085</v>
      </c>
      <c r="J85" s="5">
        <v>0.33084999999999998</v>
      </c>
      <c r="K85" s="5">
        <v>2017</v>
      </c>
      <c r="L85" s="4">
        <v>259251</v>
      </c>
      <c r="M85" s="4">
        <v>2.5925099999999999</v>
      </c>
      <c r="N85" s="5">
        <v>2017</v>
      </c>
      <c r="O85" s="4">
        <v>34350</v>
      </c>
      <c r="P85" s="4">
        <v>0.34350000000000003</v>
      </c>
      <c r="Q85" s="5">
        <v>2017</v>
      </c>
      <c r="R85" s="4">
        <v>740380</v>
      </c>
      <c r="S85" s="4">
        <v>514.62535323635257</v>
      </c>
      <c r="T85" s="5">
        <v>2017</v>
      </c>
      <c r="U85" s="4">
        <v>981133</v>
      </c>
      <c r="V85" s="4">
        <v>681.96860625198178</v>
      </c>
      <c r="W85" s="5">
        <v>2017</v>
      </c>
      <c r="X85" s="4">
        <v>1015875</v>
      </c>
      <c r="Y85" s="4">
        <v>706.11717053267193</v>
      </c>
      <c r="Z85" s="5">
        <v>2017</v>
      </c>
      <c r="AA85" s="4">
        <v>9.1999999999999993</v>
      </c>
      <c r="AB85" s="4">
        <v>13293</v>
      </c>
      <c r="AC85" s="5">
        <v>2017</v>
      </c>
      <c r="AD85" s="5">
        <v>602176</v>
      </c>
      <c r="AE85" s="5">
        <v>418.20681991804986</v>
      </c>
      <c r="AF85" s="4">
        <v>2017</v>
      </c>
      <c r="AG85" s="4">
        <v>53343</v>
      </c>
      <c r="AH85" s="4">
        <v>37.046322661295918</v>
      </c>
    </row>
    <row r="86" spans="1:34" ht="15.75" customHeight="1" x14ac:dyDescent="0.25">
      <c r="A86" s="4" t="s">
        <v>199</v>
      </c>
      <c r="B86" s="4" t="s">
        <v>200</v>
      </c>
      <c r="C86" s="4" t="s">
        <v>181</v>
      </c>
      <c r="D86" s="4" t="s">
        <v>182</v>
      </c>
      <c r="E86" s="5">
        <v>2017</v>
      </c>
      <c r="F86" s="5">
        <v>22020</v>
      </c>
      <c r="G86" s="5">
        <v>0.22020000000000001</v>
      </c>
      <c r="H86" s="5">
        <v>2017</v>
      </c>
      <c r="I86" s="5">
        <v>1432</v>
      </c>
      <c r="J86" s="5">
        <v>1.4319999999999999E-2</v>
      </c>
      <c r="K86" s="5">
        <v>2017</v>
      </c>
      <c r="L86" s="4">
        <v>5259</v>
      </c>
      <c r="M86" s="4">
        <v>5.2589999999999998E-2</v>
      </c>
      <c r="N86" s="5">
        <v>2017</v>
      </c>
      <c r="O86" s="4">
        <v>938</v>
      </c>
      <c r="P86" s="4">
        <v>9.3799999999999994E-3</v>
      </c>
      <c r="Q86" s="5">
        <v>2017</v>
      </c>
      <c r="R86" s="4">
        <v>27187</v>
      </c>
      <c r="S86" s="4">
        <v>499.6015977254317</v>
      </c>
      <c r="T86" s="5">
        <v>2017</v>
      </c>
      <c r="U86" s="4">
        <v>33300</v>
      </c>
      <c r="V86" s="4">
        <v>611.93707302228552</v>
      </c>
      <c r="W86" s="5">
        <v>2017</v>
      </c>
      <c r="X86" s="4">
        <v>43426</v>
      </c>
      <c r="Y86" s="4">
        <v>798.01739738936249</v>
      </c>
      <c r="Z86" s="5">
        <v>2017</v>
      </c>
      <c r="AA86" s="4">
        <v>1.5</v>
      </c>
      <c r="AB86" s="4">
        <v>80</v>
      </c>
      <c r="AC86" s="5">
        <v>2017</v>
      </c>
      <c r="AD86" s="5">
        <v>10478</v>
      </c>
      <c r="AE86" s="5">
        <v>192.32745961820854</v>
      </c>
      <c r="AF86" s="4">
        <v>2017</v>
      </c>
      <c r="AG86" s="4">
        <v>1665</v>
      </c>
      <c r="AH86" s="4">
        <v>30.561674008810574</v>
      </c>
    </row>
    <row r="87" spans="1:34" ht="15.75" customHeight="1" x14ac:dyDescent="0.25">
      <c r="A87" s="4" t="s">
        <v>201</v>
      </c>
      <c r="B87" s="4" t="s">
        <v>202</v>
      </c>
      <c r="C87" s="4" t="s">
        <v>181</v>
      </c>
      <c r="D87" s="4" t="s">
        <v>182</v>
      </c>
      <c r="E87" s="5">
        <v>2010</v>
      </c>
      <c r="F87" s="5">
        <v>176705</v>
      </c>
      <c r="G87" s="5">
        <v>1.76705</v>
      </c>
      <c r="H87" s="5">
        <v>2009</v>
      </c>
      <c r="I87" s="5">
        <v>8585</v>
      </c>
      <c r="J87" s="5">
        <v>8.5849999999999996E-2</v>
      </c>
      <c r="K87" s="5">
        <v>2017</v>
      </c>
      <c r="L87" s="4">
        <v>26306</v>
      </c>
      <c r="M87" s="4">
        <v>0.26306000000000002</v>
      </c>
      <c r="Q87" s="5">
        <v>2011</v>
      </c>
      <c r="R87" s="4">
        <v>168774</v>
      </c>
      <c r="S87" s="4">
        <v>368.56252948490408</v>
      </c>
      <c r="T87" s="5">
        <v>2011</v>
      </c>
      <c r="U87" s="4">
        <v>298982</v>
      </c>
      <c r="V87" s="4">
        <v>652.90602930816124</v>
      </c>
      <c r="W87" s="5">
        <v>2011</v>
      </c>
      <c r="X87" s="4">
        <v>226385</v>
      </c>
      <c r="Y87" s="4">
        <v>494.37133822413415</v>
      </c>
      <c r="Z87" s="5">
        <v>2017</v>
      </c>
      <c r="AA87" s="4">
        <v>6.2</v>
      </c>
      <c r="AB87" s="4">
        <v>2751</v>
      </c>
      <c r="AC87" s="5">
        <v>2017</v>
      </c>
      <c r="AD87" s="5">
        <v>57100</v>
      </c>
      <c r="AE87" s="5">
        <v>129.1183320896366</v>
      </c>
      <c r="AF87" s="4">
        <v>2017</v>
      </c>
      <c r="AG87" s="4">
        <v>19278</v>
      </c>
      <c r="AH87" s="4">
        <v>43.592700630893425</v>
      </c>
    </row>
    <row r="88" spans="1:34" ht="15.75" customHeight="1" x14ac:dyDescent="0.25">
      <c r="A88" s="4" t="s">
        <v>203</v>
      </c>
      <c r="B88" s="4" t="s">
        <v>204</v>
      </c>
      <c r="C88" s="4" t="s">
        <v>22</v>
      </c>
      <c r="D88" s="4" t="s">
        <v>205</v>
      </c>
      <c r="E88" s="5"/>
      <c r="F88" s="5"/>
      <c r="G88" s="5"/>
      <c r="H88" s="5"/>
      <c r="I88" s="5"/>
      <c r="J88" s="5"/>
      <c r="Z88" s="5">
        <v>2014</v>
      </c>
      <c r="AA88" s="4">
        <v>2.2999999999999998</v>
      </c>
      <c r="AB88" s="4">
        <v>20</v>
      </c>
      <c r="AC88" s="5">
        <v>2016</v>
      </c>
      <c r="AD88" s="5">
        <v>1826</v>
      </c>
      <c r="AE88" s="5">
        <v>203.18264584307889</v>
      </c>
      <c r="AF88" s="4">
        <v>2016</v>
      </c>
      <c r="AG88" s="4">
        <v>473</v>
      </c>
      <c r="AH88" s="4">
        <v>52.631649224412001</v>
      </c>
    </row>
    <row r="89" spans="1:34" ht="15.75" customHeight="1" x14ac:dyDescent="0.25">
      <c r="A89" s="4" t="s">
        <v>206</v>
      </c>
      <c r="B89" s="4" t="s">
        <v>207</v>
      </c>
      <c r="C89" s="4" t="s">
        <v>22</v>
      </c>
      <c r="D89" s="4" t="s">
        <v>205</v>
      </c>
      <c r="E89" s="5"/>
      <c r="F89" s="5"/>
      <c r="G89" s="5"/>
      <c r="H89" s="5"/>
      <c r="I89" s="5"/>
      <c r="J89" s="5"/>
      <c r="Z89" s="5">
        <v>2009</v>
      </c>
      <c r="AA89" s="4">
        <v>3.2</v>
      </c>
      <c r="AB89" s="4">
        <v>8</v>
      </c>
      <c r="AC89" s="5">
        <v>2017</v>
      </c>
      <c r="AD89" s="5">
        <v>549</v>
      </c>
      <c r="AE89" s="5">
        <v>198.91304347826087</v>
      </c>
    </row>
    <row r="90" spans="1:34" ht="15.75" customHeight="1" x14ac:dyDescent="0.25">
      <c r="A90" s="4" t="s">
        <v>208</v>
      </c>
      <c r="B90" s="4" t="s">
        <v>209</v>
      </c>
      <c r="C90" s="4" t="s">
        <v>22</v>
      </c>
      <c r="D90" s="4" t="s">
        <v>205</v>
      </c>
      <c r="E90" s="5"/>
      <c r="F90" s="5"/>
      <c r="G90" s="5"/>
      <c r="H90" s="5"/>
      <c r="I90" s="5"/>
      <c r="J90" s="5"/>
      <c r="Z90" s="5">
        <v>2010</v>
      </c>
      <c r="AA90" s="4">
        <v>10</v>
      </c>
      <c r="AB90" s="4">
        <v>713</v>
      </c>
      <c r="AC90" s="5">
        <v>2016</v>
      </c>
      <c r="AD90" s="5">
        <v>4945</v>
      </c>
      <c r="AE90" s="5">
        <v>61.147550957116827</v>
      </c>
      <c r="AF90" s="4">
        <v>2016</v>
      </c>
      <c r="AG90" s="4">
        <v>1894</v>
      </c>
      <c r="AH90" s="4">
        <v>23.420315776092878</v>
      </c>
    </row>
    <row r="91" spans="1:34" ht="15.75" customHeight="1" x14ac:dyDescent="0.25">
      <c r="A91" s="4" t="s">
        <v>210</v>
      </c>
      <c r="B91" s="4" t="s">
        <v>211</v>
      </c>
      <c r="C91" s="4" t="s">
        <v>22</v>
      </c>
      <c r="D91" s="4" t="s">
        <v>205</v>
      </c>
      <c r="E91" s="5"/>
      <c r="F91" s="5"/>
      <c r="G91" s="5"/>
      <c r="H91" s="5"/>
      <c r="I91" s="5"/>
      <c r="J91" s="5"/>
      <c r="W91" s="5">
        <v>2009</v>
      </c>
      <c r="X91" s="4">
        <v>915</v>
      </c>
      <c r="Y91" s="4">
        <v>181.37595965722917</v>
      </c>
      <c r="Z91" s="5">
        <v>2008</v>
      </c>
      <c r="AA91" s="4">
        <v>3.8</v>
      </c>
      <c r="AB91" s="4">
        <v>19</v>
      </c>
      <c r="AC91" s="5">
        <v>2017</v>
      </c>
      <c r="AD91" s="5">
        <v>477</v>
      </c>
      <c r="AE91" s="5">
        <v>78.068739770867424</v>
      </c>
      <c r="AF91" s="4">
        <v>2017</v>
      </c>
      <c r="AG91" s="4">
        <v>230</v>
      </c>
      <c r="AH91" s="4">
        <v>37.643207855973813</v>
      </c>
    </row>
    <row r="92" spans="1:34" ht="15.75" customHeight="1" x14ac:dyDescent="0.25">
      <c r="A92" s="4" t="s">
        <v>212</v>
      </c>
      <c r="B92" s="4" t="s">
        <v>213</v>
      </c>
      <c r="C92" s="4" t="s">
        <v>22</v>
      </c>
      <c r="D92" s="4" t="s">
        <v>205</v>
      </c>
      <c r="E92" s="5"/>
      <c r="F92" s="5"/>
      <c r="G92" s="5"/>
      <c r="H92" s="5"/>
      <c r="I92" s="5"/>
      <c r="J92" s="5"/>
      <c r="AA92" s="4" t="s">
        <v>40</v>
      </c>
      <c r="AB92" s="4" t="s">
        <v>40</v>
      </c>
      <c r="AC92" s="5">
        <v>2016</v>
      </c>
      <c r="AD92" s="5">
        <v>192</v>
      </c>
      <c r="AE92" s="5">
        <v>70.987750176360194</v>
      </c>
      <c r="AF92" s="4">
        <v>2016</v>
      </c>
      <c r="AG92" s="4">
        <v>43</v>
      </c>
      <c r="AH92" s="4">
        <v>15.898298216580667</v>
      </c>
    </row>
    <row r="93" spans="1:34" ht="15.75" customHeight="1" x14ac:dyDescent="0.25">
      <c r="A93" s="4" t="s">
        <v>214</v>
      </c>
      <c r="B93" s="4" t="s">
        <v>215</v>
      </c>
      <c r="C93" s="4" t="s">
        <v>22</v>
      </c>
      <c r="D93" s="4" t="s">
        <v>216</v>
      </c>
      <c r="E93" s="5"/>
      <c r="F93" s="5"/>
      <c r="G93" s="5"/>
      <c r="H93" s="5"/>
      <c r="I93" s="5"/>
      <c r="J93" s="5"/>
      <c r="Z93" s="5">
        <v>2011</v>
      </c>
      <c r="AA93" s="4">
        <v>2.5</v>
      </c>
      <c r="AB93" s="4">
        <v>4</v>
      </c>
      <c r="AC93" s="5">
        <v>2017</v>
      </c>
      <c r="AD93" s="5">
        <v>667</v>
      </c>
      <c r="AE93" s="5">
        <v>406.70731707317077</v>
      </c>
      <c r="AF93" s="4">
        <v>2017</v>
      </c>
      <c r="AG93" s="4">
        <v>301</v>
      </c>
      <c r="AH93" s="4">
        <v>183.53658536585368</v>
      </c>
    </row>
    <row r="94" spans="1:34" ht="15.75" customHeight="1" x14ac:dyDescent="0.25">
      <c r="A94" s="4" t="s">
        <v>217</v>
      </c>
      <c r="B94" s="4" t="s">
        <v>218</v>
      </c>
      <c r="C94" s="4" t="s">
        <v>22</v>
      </c>
      <c r="D94" s="4" t="s">
        <v>216</v>
      </c>
      <c r="E94" s="5"/>
      <c r="F94" s="5"/>
      <c r="G94" s="5"/>
      <c r="H94" s="5"/>
      <c r="I94" s="5"/>
      <c r="J94" s="5"/>
      <c r="Z94" s="5">
        <v>2012</v>
      </c>
      <c r="AA94" s="4">
        <v>7.5</v>
      </c>
      <c r="AB94" s="4">
        <v>8</v>
      </c>
      <c r="AC94" s="5">
        <v>2016</v>
      </c>
      <c r="AD94" s="5">
        <v>129</v>
      </c>
      <c r="AE94" s="5">
        <v>112.74706027335482</v>
      </c>
      <c r="AF94" s="4">
        <v>2016</v>
      </c>
      <c r="AG94" s="4">
        <v>6.9660000000000002</v>
      </c>
      <c r="AH94" s="4">
        <v>6.0883412547611604</v>
      </c>
    </row>
    <row r="95" spans="1:34" ht="15.75" customHeight="1" x14ac:dyDescent="0.25">
      <c r="A95" s="4" t="s">
        <v>219</v>
      </c>
      <c r="B95" s="4" t="s">
        <v>220</v>
      </c>
      <c r="C95" s="4" t="s">
        <v>22</v>
      </c>
      <c r="D95" s="4" t="s">
        <v>216</v>
      </c>
      <c r="E95" s="5"/>
      <c r="F95" s="5"/>
      <c r="G95" s="5"/>
      <c r="H95" s="5"/>
      <c r="I95" s="5"/>
      <c r="J95" s="5"/>
      <c r="AA95" s="4" t="s">
        <v>40</v>
      </c>
      <c r="AB95" s="4" t="s">
        <v>40</v>
      </c>
      <c r="AC95" s="5">
        <v>2014</v>
      </c>
      <c r="AD95" s="5">
        <v>35</v>
      </c>
      <c r="AE95" s="5">
        <v>66.165072403493511</v>
      </c>
      <c r="AF95" s="4">
        <v>2015</v>
      </c>
      <c r="AG95" s="4">
        <v>3.99</v>
      </c>
      <c r="AH95" s="4">
        <v>7.5291542438766665</v>
      </c>
    </row>
    <row r="96" spans="1:34" ht="15.75" customHeight="1" x14ac:dyDescent="0.25">
      <c r="A96" s="4" t="s">
        <v>221</v>
      </c>
      <c r="B96" s="4" t="s">
        <v>222</v>
      </c>
      <c r="C96" s="4" t="s">
        <v>22</v>
      </c>
      <c r="D96" s="4" t="s">
        <v>216</v>
      </c>
      <c r="E96" s="5"/>
      <c r="F96" s="5"/>
      <c r="G96" s="5"/>
      <c r="H96" s="5"/>
      <c r="I96" s="5"/>
      <c r="J96" s="5"/>
      <c r="AA96" s="4" t="s">
        <v>40</v>
      </c>
      <c r="AB96" s="4" t="s">
        <v>40</v>
      </c>
      <c r="AC96" s="5">
        <v>2014</v>
      </c>
      <c r="AD96" s="5">
        <v>132</v>
      </c>
      <c r="AE96" s="5">
        <v>126.90477334999761</v>
      </c>
    </row>
    <row r="97" spans="1:34" ht="15.75" customHeight="1" x14ac:dyDescent="0.25">
      <c r="A97" s="4" t="s">
        <v>223</v>
      </c>
      <c r="B97" s="4" t="s">
        <v>224</v>
      </c>
      <c r="C97" s="4" t="s">
        <v>22</v>
      </c>
      <c r="D97" s="4" t="s">
        <v>216</v>
      </c>
      <c r="E97" s="5"/>
      <c r="F97" s="5"/>
      <c r="G97" s="5"/>
      <c r="H97" s="5"/>
      <c r="I97" s="5"/>
      <c r="J97" s="5"/>
      <c r="AA97" s="4" t="s">
        <v>40</v>
      </c>
      <c r="AB97" s="4" t="s">
        <v>40</v>
      </c>
      <c r="AC97" s="5">
        <v>2014</v>
      </c>
      <c r="AD97" s="5">
        <v>14</v>
      </c>
      <c r="AE97" s="5">
        <v>126.46793134598012</v>
      </c>
      <c r="AF97" s="4">
        <v>2010</v>
      </c>
      <c r="AG97" s="4">
        <v>5</v>
      </c>
      <c r="AH97" s="4">
        <v>49.875311720698249</v>
      </c>
    </row>
    <row r="98" spans="1:34" ht="15.75" customHeight="1" x14ac:dyDescent="0.25">
      <c r="A98" s="4" t="s">
        <v>225</v>
      </c>
      <c r="B98" s="4" t="s">
        <v>226</v>
      </c>
      <c r="C98" s="4" t="s">
        <v>22</v>
      </c>
      <c r="D98" s="4" t="s">
        <v>216</v>
      </c>
      <c r="E98" s="5"/>
      <c r="F98" s="5"/>
      <c r="G98" s="5"/>
      <c r="H98" s="5"/>
      <c r="I98" s="5"/>
      <c r="J98" s="5"/>
      <c r="AA98" s="4" t="s">
        <v>40</v>
      </c>
      <c r="AB98" s="4" t="s">
        <v>40</v>
      </c>
      <c r="AC98" s="5">
        <v>2014</v>
      </c>
      <c r="AD98" s="5">
        <v>175</v>
      </c>
      <c r="AE98" s="5">
        <v>321.28956451494452</v>
      </c>
    </row>
    <row r="99" spans="1:34" ht="15.75" customHeight="1" x14ac:dyDescent="0.25">
      <c r="A99" s="4" t="s">
        <v>227</v>
      </c>
      <c r="B99" s="4" t="s">
        <v>228</v>
      </c>
      <c r="C99" s="4" t="s">
        <v>22</v>
      </c>
      <c r="D99" s="4" t="s">
        <v>216</v>
      </c>
      <c r="E99" s="5"/>
      <c r="F99" s="5"/>
      <c r="G99" s="5"/>
      <c r="H99" s="5"/>
      <c r="I99" s="5"/>
      <c r="J99" s="5"/>
      <c r="AA99" s="4" t="s">
        <v>40</v>
      </c>
      <c r="AB99" s="4" t="s">
        <v>40</v>
      </c>
      <c r="AC99" s="5">
        <v>2017</v>
      </c>
      <c r="AD99" s="5">
        <v>87</v>
      </c>
      <c r="AE99" s="5">
        <v>395.45454545454544</v>
      </c>
      <c r="AF99" s="4">
        <v>2005</v>
      </c>
      <c r="AG99" s="4">
        <v>4</v>
      </c>
      <c r="AH99" s="4">
        <v>20.094443886265449</v>
      </c>
    </row>
    <row r="100" spans="1:34" ht="15.75" customHeight="1" x14ac:dyDescent="0.25">
      <c r="A100" s="4" t="s">
        <v>229</v>
      </c>
      <c r="B100" s="4" t="s">
        <v>230</v>
      </c>
      <c r="C100" s="4" t="s">
        <v>118</v>
      </c>
      <c r="D100" s="4" t="s">
        <v>231</v>
      </c>
      <c r="E100" s="5"/>
      <c r="F100" s="5"/>
      <c r="G100" s="5"/>
      <c r="H100" s="5"/>
      <c r="I100" s="5"/>
      <c r="J100" s="5"/>
      <c r="Z100" s="5">
        <v>2012</v>
      </c>
      <c r="AA100" s="4">
        <v>4.8</v>
      </c>
      <c r="AB100" s="4">
        <v>1217</v>
      </c>
      <c r="AC100" s="5">
        <v>2016</v>
      </c>
      <c r="AD100" s="5">
        <v>24000</v>
      </c>
      <c r="AE100" s="5">
        <v>83.180480535715574</v>
      </c>
      <c r="AF100" s="4">
        <v>2016</v>
      </c>
      <c r="AG100" s="4">
        <v>10992</v>
      </c>
      <c r="AH100" s="4">
        <v>38.096660085357733</v>
      </c>
    </row>
    <row r="101" spans="1:34" ht="15.75" customHeight="1" x14ac:dyDescent="0.25">
      <c r="A101" s="4" t="s">
        <v>232</v>
      </c>
      <c r="B101" s="4" t="s">
        <v>233</v>
      </c>
      <c r="C101" s="4" t="s">
        <v>118</v>
      </c>
      <c r="D101" s="4" t="s">
        <v>231</v>
      </c>
      <c r="E101" s="5">
        <v>2013</v>
      </c>
      <c r="F101" s="5">
        <v>3839</v>
      </c>
      <c r="G101" s="5">
        <v>3.8390000000000001E-2</v>
      </c>
      <c r="H101" s="5">
        <v>2013</v>
      </c>
      <c r="I101" s="5">
        <v>1043</v>
      </c>
      <c r="J101" s="5">
        <v>1.043E-2</v>
      </c>
      <c r="K101" s="5">
        <v>2017</v>
      </c>
      <c r="L101" s="4">
        <v>6705</v>
      </c>
      <c r="M101" s="4">
        <v>6.7049999999999998E-2</v>
      </c>
      <c r="Q101" s="5">
        <v>2014</v>
      </c>
      <c r="R101" s="4">
        <v>30852</v>
      </c>
      <c r="S101" s="4">
        <v>142.46585716518712</v>
      </c>
      <c r="T101" s="5">
        <v>2014</v>
      </c>
      <c r="U101" s="4">
        <v>61044</v>
      </c>
      <c r="V101" s="4">
        <v>281.88401999195133</v>
      </c>
      <c r="Z101" s="5">
        <v>2017</v>
      </c>
      <c r="AA101" s="4">
        <v>1.4</v>
      </c>
      <c r="AB101" s="4">
        <v>341</v>
      </c>
      <c r="AC101" s="5">
        <v>2016</v>
      </c>
      <c r="AD101" s="5">
        <v>29341</v>
      </c>
      <c r="AE101" s="5">
        <v>125.07215168219933</v>
      </c>
      <c r="AF101" s="4">
        <v>2017</v>
      </c>
      <c r="AG101" s="4">
        <v>16439</v>
      </c>
      <c r="AH101" s="4">
        <v>68.34206369003077</v>
      </c>
    </row>
    <row r="102" spans="1:34" ht="15.75" customHeight="1" x14ac:dyDescent="0.25">
      <c r="A102" s="4" t="s">
        <v>234</v>
      </c>
      <c r="B102" s="4" t="s">
        <v>235</v>
      </c>
      <c r="C102" s="4" t="s">
        <v>118</v>
      </c>
      <c r="D102" s="4" t="s">
        <v>231</v>
      </c>
      <c r="E102" s="5"/>
      <c r="F102" s="5"/>
      <c r="G102" s="5"/>
      <c r="H102" s="5"/>
      <c r="I102" s="5"/>
      <c r="J102" s="5"/>
      <c r="Z102" s="5">
        <v>2016</v>
      </c>
      <c r="AA102" s="4">
        <v>19.8</v>
      </c>
      <c r="AB102" s="4">
        <v>913</v>
      </c>
      <c r="AC102" s="5">
        <v>2015</v>
      </c>
      <c r="AD102" s="5">
        <v>764</v>
      </c>
      <c r="AE102" s="5">
        <v>16.805613602868394</v>
      </c>
    </row>
    <row r="103" spans="1:34" ht="15.75" customHeight="1" x14ac:dyDescent="0.25">
      <c r="A103" s="4" t="s">
        <v>236</v>
      </c>
      <c r="B103" s="4" t="s">
        <v>237</v>
      </c>
      <c r="C103" s="4" t="s">
        <v>118</v>
      </c>
      <c r="D103" s="4" t="s">
        <v>231</v>
      </c>
      <c r="E103" s="5"/>
      <c r="F103" s="5"/>
      <c r="G103" s="5"/>
      <c r="H103" s="5"/>
      <c r="I103" s="5"/>
      <c r="J103" s="5"/>
      <c r="AA103" s="4" t="s">
        <v>40</v>
      </c>
      <c r="AB103" s="4" t="s">
        <v>40</v>
      </c>
      <c r="AC103" s="5">
        <v>2015</v>
      </c>
      <c r="AD103" s="5">
        <v>8000</v>
      </c>
      <c r="AE103" s="5">
        <v>57.104462549572915</v>
      </c>
      <c r="AF103" s="4">
        <v>2011</v>
      </c>
      <c r="AG103" s="4">
        <v>3064</v>
      </c>
      <c r="AH103" s="4">
        <v>24.93357488954646</v>
      </c>
    </row>
    <row r="104" spans="1:34" ht="15.75" customHeight="1" x14ac:dyDescent="0.25">
      <c r="A104" s="4" t="s">
        <v>238</v>
      </c>
      <c r="B104" s="4" t="s">
        <v>239</v>
      </c>
      <c r="C104" s="4" t="s">
        <v>118</v>
      </c>
      <c r="D104" s="4" t="s">
        <v>231</v>
      </c>
      <c r="E104" s="5"/>
      <c r="F104" s="5"/>
      <c r="G104" s="5"/>
      <c r="H104" s="5"/>
      <c r="I104" s="5"/>
      <c r="J104" s="5"/>
      <c r="AA104" s="4" t="s">
        <v>40</v>
      </c>
      <c r="AB104" s="4" t="s">
        <v>40</v>
      </c>
      <c r="AC104" s="5">
        <v>2014</v>
      </c>
      <c r="AD104" s="5">
        <v>1240</v>
      </c>
      <c r="AE104" s="5">
        <v>25.456257219876985</v>
      </c>
      <c r="AF104" s="4">
        <v>2015</v>
      </c>
      <c r="AG104" s="4">
        <v>744</v>
      </c>
      <c r="AH104" s="4">
        <v>14.892962834851454</v>
      </c>
    </row>
    <row r="105" spans="1:34" ht="15.75" customHeight="1" x14ac:dyDescent="0.25">
      <c r="A105" s="4" t="s">
        <v>240</v>
      </c>
      <c r="B105" s="4" t="s">
        <v>241</v>
      </c>
      <c r="C105" s="4" t="s">
        <v>118</v>
      </c>
      <c r="D105" s="4" t="s">
        <v>231</v>
      </c>
      <c r="E105" s="5"/>
      <c r="F105" s="5"/>
      <c r="G105" s="5"/>
      <c r="H105" s="5"/>
      <c r="I105" s="5"/>
      <c r="J105" s="5"/>
      <c r="AA105" s="4" t="s">
        <v>40</v>
      </c>
      <c r="AB105" s="4" t="s">
        <v>40</v>
      </c>
      <c r="AC105" s="5">
        <v>2015</v>
      </c>
      <c r="AD105" s="5">
        <v>20550</v>
      </c>
      <c r="AE105" s="5">
        <v>26.96970058474642</v>
      </c>
      <c r="AF105" s="4">
        <v>2015</v>
      </c>
      <c r="AG105" s="4">
        <v>15001.5</v>
      </c>
      <c r="AH105" s="4">
        <v>19.687881426864884</v>
      </c>
    </row>
    <row r="106" spans="1:34" ht="15.75" customHeight="1" x14ac:dyDescent="0.25">
      <c r="A106" s="4" t="s">
        <v>242</v>
      </c>
      <c r="B106" s="4" t="s">
        <v>243</v>
      </c>
      <c r="C106" s="4" t="s">
        <v>118</v>
      </c>
      <c r="D106" s="4" t="s">
        <v>231</v>
      </c>
      <c r="E106" s="5"/>
      <c r="F106" s="5"/>
      <c r="G106" s="5"/>
      <c r="H106" s="5"/>
      <c r="I106" s="5"/>
      <c r="J106" s="5"/>
      <c r="AA106" s="4" t="s">
        <v>40</v>
      </c>
      <c r="AB106" s="4" t="s">
        <v>40</v>
      </c>
      <c r="AC106" s="5">
        <v>2015</v>
      </c>
      <c r="AD106" s="5">
        <v>500</v>
      </c>
      <c r="AE106" s="5">
        <v>42.539108329242488</v>
      </c>
    </row>
    <row r="107" spans="1:34" ht="15.75" customHeight="1" x14ac:dyDescent="0.25">
      <c r="A107" s="4" t="s">
        <v>244</v>
      </c>
      <c r="B107" s="4" t="s">
        <v>245</v>
      </c>
      <c r="C107" s="4" t="s">
        <v>118</v>
      </c>
      <c r="D107" s="4" t="s">
        <v>231</v>
      </c>
      <c r="E107" s="5"/>
      <c r="F107" s="5"/>
      <c r="G107" s="5"/>
      <c r="H107" s="5"/>
      <c r="I107" s="5"/>
      <c r="J107" s="5"/>
      <c r="AA107" s="4" t="s">
        <v>40</v>
      </c>
      <c r="AB107" s="4" t="s">
        <v>40</v>
      </c>
      <c r="AC107" s="5">
        <v>2015</v>
      </c>
      <c r="AD107" s="5">
        <v>3373</v>
      </c>
      <c r="AE107" s="5">
        <v>174.75099408084762</v>
      </c>
      <c r="AF107" s="4">
        <v>2015</v>
      </c>
      <c r="AG107" s="4">
        <v>2250</v>
      </c>
      <c r="AH107" s="4">
        <v>116.56974108565286</v>
      </c>
    </row>
    <row r="108" spans="1:34" ht="15.75" customHeight="1" x14ac:dyDescent="0.25">
      <c r="A108" s="4" t="s">
        <v>246</v>
      </c>
      <c r="B108" s="4" t="s">
        <v>247</v>
      </c>
      <c r="C108" s="4" t="s">
        <v>118</v>
      </c>
      <c r="D108" s="4" t="s">
        <v>231</v>
      </c>
      <c r="E108" s="5"/>
      <c r="F108" s="5"/>
      <c r="G108" s="5"/>
      <c r="H108" s="5"/>
      <c r="I108" s="5"/>
      <c r="J108" s="5"/>
      <c r="Z108" s="5">
        <v>2011</v>
      </c>
      <c r="AA108" s="4">
        <v>3.4</v>
      </c>
      <c r="AB108" s="4">
        <v>6</v>
      </c>
      <c r="AC108" s="5">
        <v>2017</v>
      </c>
      <c r="AD108" s="5">
        <v>251</v>
      </c>
      <c r="AE108" s="5">
        <v>123.0392156862745</v>
      </c>
      <c r="AF108" s="4">
        <v>2017</v>
      </c>
      <c r="AG108" s="4">
        <v>84</v>
      </c>
      <c r="AH108" s="4">
        <v>41.17647058823529</v>
      </c>
    </row>
    <row r="109" spans="1:34" ht="15.75" customHeight="1" x14ac:dyDescent="0.25">
      <c r="A109" s="4" t="s">
        <v>248</v>
      </c>
      <c r="B109" s="4" t="s">
        <v>249</v>
      </c>
      <c r="C109" s="4" t="s">
        <v>118</v>
      </c>
      <c r="D109" s="4" t="s">
        <v>250</v>
      </c>
      <c r="E109" s="5">
        <v>2015</v>
      </c>
      <c r="F109" s="5">
        <v>173178</v>
      </c>
      <c r="G109" s="5">
        <v>1.7317800000000001</v>
      </c>
      <c r="H109" s="5">
        <v>2015</v>
      </c>
      <c r="I109" s="5">
        <v>5813</v>
      </c>
      <c r="J109" s="5">
        <v>5.8130000000000001E-2</v>
      </c>
      <c r="Q109" s="5">
        <v>2016</v>
      </c>
      <c r="R109" s="4">
        <v>15152</v>
      </c>
      <c r="S109" s="4">
        <v>38.002055000249804</v>
      </c>
      <c r="T109" s="5">
        <v>2016</v>
      </c>
      <c r="U109" s="4">
        <v>1140152</v>
      </c>
      <c r="V109" s="4">
        <v>2859.5643487753969</v>
      </c>
      <c r="W109" s="5">
        <v>2016</v>
      </c>
      <c r="X109" s="4">
        <v>313943</v>
      </c>
      <c r="Y109" s="4">
        <v>787.38642772857861</v>
      </c>
      <c r="Z109" s="5">
        <v>2015</v>
      </c>
      <c r="AA109" s="4">
        <v>1.4</v>
      </c>
      <c r="AB109" s="4">
        <v>542</v>
      </c>
      <c r="AC109" s="5">
        <v>2017</v>
      </c>
      <c r="AD109" s="5">
        <v>60000</v>
      </c>
      <c r="AE109" s="5">
        <v>145.21516046275232</v>
      </c>
      <c r="AF109" s="4">
        <v>2015</v>
      </c>
      <c r="AG109" s="4">
        <v>5352</v>
      </c>
      <c r="AH109" s="4">
        <v>13.423112352252966</v>
      </c>
    </row>
    <row r="110" spans="1:34" ht="15.75" customHeight="1" x14ac:dyDescent="0.25">
      <c r="A110" s="4" t="s">
        <v>251</v>
      </c>
      <c r="B110" s="4" t="s">
        <v>252</v>
      </c>
      <c r="C110" s="4" t="s">
        <v>118</v>
      </c>
      <c r="D110" s="4" t="s">
        <v>250</v>
      </c>
      <c r="E110" s="5"/>
      <c r="F110" s="5"/>
      <c r="G110" s="5"/>
      <c r="H110" s="5">
        <v>2006</v>
      </c>
      <c r="I110" s="5">
        <v>7680</v>
      </c>
      <c r="J110" s="5">
        <v>7.6799999999999993E-2</v>
      </c>
      <c r="Q110" s="5">
        <v>2007</v>
      </c>
      <c r="R110" s="4">
        <v>5585058</v>
      </c>
      <c r="S110" s="4">
        <v>7145.7600148865686</v>
      </c>
      <c r="T110" s="5">
        <v>2007</v>
      </c>
      <c r="U110" s="4">
        <v>5923898</v>
      </c>
      <c r="V110" s="4">
        <v>7579.2862778983699</v>
      </c>
      <c r="W110" s="5">
        <v>2012</v>
      </c>
      <c r="X110" s="4">
        <v>59250</v>
      </c>
      <c r="Y110" s="4">
        <v>68.977511480215369</v>
      </c>
      <c r="Z110" s="5">
        <v>2012</v>
      </c>
      <c r="AA110" s="4">
        <v>2.5</v>
      </c>
      <c r="AB110" s="4">
        <v>2207</v>
      </c>
      <c r="AC110" s="5">
        <v>2016</v>
      </c>
      <c r="AD110" s="5">
        <v>106000</v>
      </c>
      <c r="AE110" s="5">
        <v>110.86609263034823</v>
      </c>
      <c r="AF110" s="4">
        <v>2006</v>
      </c>
      <c r="AG110" s="4">
        <v>6392</v>
      </c>
      <c r="AH110" s="4">
        <v>8.1781958244936668</v>
      </c>
    </row>
    <row r="111" spans="1:34" ht="15.75" customHeight="1" x14ac:dyDescent="0.25">
      <c r="A111" s="4" t="s">
        <v>253</v>
      </c>
      <c r="B111" s="4" t="s">
        <v>254</v>
      </c>
      <c r="C111" s="4" t="s">
        <v>118</v>
      </c>
      <c r="D111" s="4" t="s">
        <v>250</v>
      </c>
      <c r="E111" s="5"/>
      <c r="F111" s="5"/>
      <c r="G111" s="5"/>
      <c r="H111" s="5"/>
      <c r="I111" s="5"/>
      <c r="J111" s="5"/>
      <c r="AA111" s="4" t="s">
        <v>40</v>
      </c>
      <c r="AB111" s="4" t="s">
        <v>40</v>
      </c>
      <c r="AC111" s="5">
        <v>2014</v>
      </c>
      <c r="AD111" s="5">
        <v>6187</v>
      </c>
      <c r="AE111" s="5">
        <v>99.724247224580878</v>
      </c>
      <c r="AF111" s="4">
        <v>2015</v>
      </c>
      <c r="AG111" s="4">
        <v>5569</v>
      </c>
      <c r="AH111" s="4">
        <v>89.319008717785451</v>
      </c>
    </row>
    <row r="112" spans="1:34" ht="15.75" customHeight="1" x14ac:dyDescent="0.25">
      <c r="A112" s="4" t="s">
        <v>255</v>
      </c>
      <c r="B112" s="4" t="s">
        <v>256</v>
      </c>
      <c r="C112" s="4" t="s">
        <v>118</v>
      </c>
      <c r="D112" s="4" t="s">
        <v>250</v>
      </c>
      <c r="E112" s="5">
        <v>2012</v>
      </c>
      <c r="F112" s="5">
        <v>55975</v>
      </c>
      <c r="G112" s="5">
        <v>0.55974999999999997</v>
      </c>
      <c r="H112" s="5">
        <v>2017</v>
      </c>
      <c r="I112" s="5">
        <v>3053</v>
      </c>
      <c r="J112" s="5">
        <v>3.0530000000000002E-2</v>
      </c>
      <c r="K112" s="5">
        <v>2017</v>
      </c>
      <c r="L112" s="4">
        <v>9411</v>
      </c>
      <c r="M112" s="4">
        <v>9.4109999999999999E-2</v>
      </c>
      <c r="N112" s="5">
        <v>2017</v>
      </c>
      <c r="O112" s="4">
        <v>979</v>
      </c>
      <c r="P112" s="4">
        <v>9.7900000000000001E-3</v>
      </c>
      <c r="T112" s="5">
        <v>2007</v>
      </c>
      <c r="U112" s="4">
        <v>471629</v>
      </c>
      <c r="V112" s="4">
        <v>1527.8231032170231</v>
      </c>
      <c r="W112" s="5">
        <v>2016</v>
      </c>
      <c r="X112" s="4">
        <v>789005</v>
      </c>
      <c r="Y112" s="4">
        <v>2267.0393360725739</v>
      </c>
      <c r="Z112" s="5">
        <v>2017</v>
      </c>
      <c r="AA112" s="4">
        <v>2.1</v>
      </c>
      <c r="AB112" s="4">
        <v>761</v>
      </c>
      <c r="AC112" s="5">
        <v>2017</v>
      </c>
      <c r="AD112" s="5">
        <v>83102</v>
      </c>
      <c r="AE112" s="5">
        <v>232.51818690542811</v>
      </c>
      <c r="AF112" s="4">
        <v>2017</v>
      </c>
      <c r="AG112" s="4">
        <v>12390</v>
      </c>
      <c r="AH112" s="4">
        <v>34.667039731393402</v>
      </c>
    </row>
    <row r="113" spans="1:34" ht="15.75" customHeight="1" x14ac:dyDescent="0.25">
      <c r="A113" s="4" t="s">
        <v>148</v>
      </c>
      <c r="B113" s="4" t="s">
        <v>149</v>
      </c>
      <c r="C113" s="4" t="s">
        <v>118</v>
      </c>
      <c r="D113" s="4" t="s">
        <v>250</v>
      </c>
      <c r="E113" s="5"/>
      <c r="F113" s="5"/>
      <c r="G113" s="5"/>
      <c r="H113" s="5"/>
      <c r="I113" s="5"/>
      <c r="J113" s="5"/>
      <c r="Z113" s="5">
        <v>2012</v>
      </c>
      <c r="AA113" s="4">
        <v>13.9</v>
      </c>
      <c r="AB113" s="4">
        <v>1504</v>
      </c>
      <c r="AC113" s="5">
        <v>2015</v>
      </c>
      <c r="AD113" s="5">
        <v>6504</v>
      </c>
      <c r="AE113" s="5">
        <v>54.73763303163674</v>
      </c>
      <c r="AF113" s="4">
        <v>2015</v>
      </c>
      <c r="AG113" s="4">
        <v>1880</v>
      </c>
      <c r="AH113" s="4">
        <v>15.822071048505084</v>
      </c>
    </row>
    <row r="114" spans="1:34" ht="15.75" customHeight="1" x14ac:dyDescent="0.25">
      <c r="A114" s="4" t="s">
        <v>257</v>
      </c>
      <c r="B114" s="4" t="s">
        <v>258</v>
      </c>
      <c r="C114" s="4" t="s">
        <v>118</v>
      </c>
      <c r="D114" s="4" t="s">
        <v>250</v>
      </c>
      <c r="E114" s="5"/>
      <c r="F114" s="5"/>
      <c r="G114" s="5"/>
      <c r="H114" s="5"/>
      <c r="I114" s="5"/>
      <c r="J114" s="5"/>
      <c r="W114" s="5">
        <v>2009</v>
      </c>
      <c r="X114" s="4">
        <v>407750</v>
      </c>
      <c r="Y114" s="4">
        <v>1237.2746567067295</v>
      </c>
      <c r="Z114" s="5">
        <v>2008</v>
      </c>
      <c r="AA114" s="4">
        <v>5.2</v>
      </c>
      <c r="AB114" s="4">
        <v>1702</v>
      </c>
      <c r="AC114" s="5">
        <v>2017</v>
      </c>
      <c r="AD114" s="5">
        <v>21000</v>
      </c>
      <c r="AE114" s="5">
        <v>51.809636592406193</v>
      </c>
      <c r="AF114" s="4">
        <v>2013</v>
      </c>
      <c r="AG114" s="4">
        <v>3893</v>
      </c>
      <c r="AH114" s="4">
        <v>10.564473983361374</v>
      </c>
    </row>
    <row r="115" spans="1:34" ht="15.75" customHeight="1" x14ac:dyDescent="0.25">
      <c r="A115" s="4" t="s">
        <v>259</v>
      </c>
      <c r="B115" s="4" t="s">
        <v>260</v>
      </c>
      <c r="C115" s="4" t="s">
        <v>118</v>
      </c>
      <c r="D115" s="4" t="s">
        <v>250</v>
      </c>
      <c r="E115" s="5"/>
      <c r="F115" s="5"/>
      <c r="G115" s="5"/>
      <c r="H115" s="5">
        <v>2017</v>
      </c>
      <c r="I115" s="5">
        <v>1870</v>
      </c>
      <c r="J115" s="5">
        <v>1.8700000000000001E-2</v>
      </c>
      <c r="N115" s="5">
        <v>2017</v>
      </c>
      <c r="O115" s="4">
        <v>402</v>
      </c>
      <c r="P115" s="4">
        <v>4.0200000000000001E-3</v>
      </c>
      <c r="Z115" s="5">
        <v>2012</v>
      </c>
      <c r="AA115" s="4">
        <v>3</v>
      </c>
      <c r="AB115" s="4">
        <v>332</v>
      </c>
      <c r="AC115" s="5">
        <v>2017</v>
      </c>
      <c r="AD115" s="5">
        <v>20755</v>
      </c>
      <c r="AE115" s="5">
        <v>179.97745404092959</v>
      </c>
      <c r="AF115" s="4">
        <v>2017</v>
      </c>
      <c r="AG115" s="4">
        <v>11475</v>
      </c>
      <c r="AH115" s="4">
        <v>99.505723204994808</v>
      </c>
    </row>
    <row r="116" spans="1:34" ht="15.75" customHeight="1" x14ac:dyDescent="0.25">
      <c r="A116" s="4" t="s">
        <v>261</v>
      </c>
      <c r="B116" s="4" t="s">
        <v>262</v>
      </c>
      <c r="C116" s="4" t="s">
        <v>118</v>
      </c>
      <c r="D116" s="4" t="s">
        <v>250</v>
      </c>
      <c r="E116" s="5"/>
      <c r="F116" s="5"/>
      <c r="G116" s="5"/>
      <c r="H116" s="5"/>
      <c r="I116" s="5"/>
      <c r="J116" s="5"/>
      <c r="AA116" s="4" t="s">
        <v>40</v>
      </c>
      <c r="AB116" s="4" t="s">
        <v>40</v>
      </c>
      <c r="AC116" s="5"/>
      <c r="AD116" s="5"/>
      <c r="AE116" s="5"/>
    </row>
    <row r="117" spans="1:34" ht="15.75" customHeight="1" x14ac:dyDescent="0.25">
      <c r="A117" s="4" t="s">
        <v>263</v>
      </c>
      <c r="B117" s="4" t="s">
        <v>264</v>
      </c>
      <c r="C117" s="4" t="s">
        <v>28</v>
      </c>
      <c r="D117" s="4" t="s">
        <v>265</v>
      </c>
      <c r="E117" s="5">
        <v>2017</v>
      </c>
      <c r="F117" s="5">
        <v>478</v>
      </c>
      <c r="G117" s="5">
        <v>4.7800000000000004E-3</v>
      </c>
      <c r="H117" s="5">
        <v>2013</v>
      </c>
      <c r="I117" s="5">
        <v>12</v>
      </c>
      <c r="J117" s="5">
        <v>1.2E-4</v>
      </c>
      <c r="K117" s="5">
        <v>2017</v>
      </c>
      <c r="L117" s="4">
        <v>202</v>
      </c>
      <c r="M117" s="4">
        <v>2.0200000000000001E-3</v>
      </c>
      <c r="N117" s="5">
        <v>2014</v>
      </c>
      <c r="O117" s="4">
        <v>12</v>
      </c>
      <c r="P117" s="4">
        <v>1.2E-4</v>
      </c>
      <c r="Q117" s="5">
        <v>2014</v>
      </c>
      <c r="R117" s="4">
        <v>7921</v>
      </c>
      <c r="S117" s="4">
        <v>12618.884516735436</v>
      </c>
      <c r="T117" s="5">
        <v>2014</v>
      </c>
      <c r="U117" s="4">
        <v>11182</v>
      </c>
      <c r="V117" s="4">
        <v>17813.9586751844</v>
      </c>
      <c r="W117" s="5">
        <v>2017</v>
      </c>
      <c r="X117" s="4">
        <v>5200</v>
      </c>
      <c r="Y117" s="4">
        <v>8424.0812081428467</v>
      </c>
      <c r="Z117" s="5">
        <v>2017</v>
      </c>
      <c r="AA117" s="4">
        <v>8.1999999999999993</v>
      </c>
      <c r="AB117" s="4">
        <v>5</v>
      </c>
      <c r="AC117" s="5">
        <v>2015</v>
      </c>
      <c r="AD117" s="5">
        <v>209</v>
      </c>
      <c r="AE117" s="5">
        <v>337.08046384852349</v>
      </c>
      <c r="AF117" s="4">
        <v>2007</v>
      </c>
      <c r="AG117" s="4">
        <v>25</v>
      </c>
      <c r="AH117" s="4">
        <v>38.525550144856062</v>
      </c>
    </row>
    <row r="118" spans="1:34" ht="15.75" customHeight="1" x14ac:dyDescent="0.25">
      <c r="A118" s="4" t="s">
        <v>266</v>
      </c>
      <c r="B118" s="4" t="s">
        <v>267</v>
      </c>
      <c r="C118" s="4" t="s">
        <v>28</v>
      </c>
      <c r="D118" s="4" t="s">
        <v>265</v>
      </c>
      <c r="E118" s="5">
        <v>2017</v>
      </c>
      <c r="F118" s="5">
        <v>69027</v>
      </c>
      <c r="G118" s="5">
        <v>0.69027000000000005</v>
      </c>
      <c r="H118" s="5">
        <v>2003</v>
      </c>
      <c r="I118" s="5">
        <v>2068</v>
      </c>
      <c r="J118" s="5">
        <v>2.068E-2</v>
      </c>
      <c r="K118" s="5">
        <v>2016</v>
      </c>
      <c r="L118" s="4">
        <v>28146</v>
      </c>
      <c r="M118" s="4">
        <v>0.28145999999999999</v>
      </c>
      <c r="Q118" s="5">
        <v>2016</v>
      </c>
      <c r="R118" s="4">
        <v>217577</v>
      </c>
      <c r="S118" s="4">
        <v>605.22603952093186</v>
      </c>
      <c r="T118" s="5">
        <v>2016</v>
      </c>
      <c r="U118" s="4">
        <v>373637</v>
      </c>
      <c r="V118" s="4">
        <v>1039.3324741515987</v>
      </c>
      <c r="W118" s="5">
        <v>2017</v>
      </c>
      <c r="X118" s="4">
        <v>1005466</v>
      </c>
      <c r="Y118" s="4">
        <v>2771.3745666807281</v>
      </c>
      <c r="Z118" s="5">
        <v>2017</v>
      </c>
      <c r="AA118" s="4">
        <v>1.8</v>
      </c>
      <c r="AB118" s="4">
        <v>660</v>
      </c>
      <c r="AC118" s="5">
        <v>2016</v>
      </c>
      <c r="AD118" s="5">
        <v>41145</v>
      </c>
      <c r="AE118" s="5">
        <v>113.40831668706703</v>
      </c>
      <c r="AF118" s="4">
        <v>2016</v>
      </c>
      <c r="AG118" s="4">
        <v>15897</v>
      </c>
      <c r="AH118" s="4">
        <v>43.817037559224801</v>
      </c>
    </row>
    <row r="119" spans="1:34" ht="15.75" customHeight="1" x14ac:dyDescent="0.25">
      <c r="A119" s="4" t="s">
        <v>268</v>
      </c>
      <c r="B119" s="4" t="s">
        <v>269</v>
      </c>
      <c r="C119" s="4" t="s">
        <v>28</v>
      </c>
      <c r="D119" s="4" t="s">
        <v>265</v>
      </c>
      <c r="E119" s="5"/>
      <c r="F119" s="5"/>
      <c r="G119" s="5"/>
      <c r="H119" s="5"/>
      <c r="I119" s="5"/>
      <c r="J119" s="5"/>
      <c r="Z119" s="5">
        <v>2016</v>
      </c>
      <c r="AA119" s="4">
        <v>5.3</v>
      </c>
      <c r="AB119" s="4">
        <v>3</v>
      </c>
      <c r="AC119" s="5">
        <v>2017</v>
      </c>
      <c r="AD119" s="5">
        <v>139</v>
      </c>
      <c r="AE119" s="5">
        <v>248.21428571428569</v>
      </c>
      <c r="AF119" s="4">
        <v>2016</v>
      </c>
      <c r="AG119" s="4">
        <v>41</v>
      </c>
      <c r="AH119" s="4">
        <v>72.620869466643995</v>
      </c>
    </row>
    <row r="120" spans="1:34" ht="15.75" customHeight="1" x14ac:dyDescent="0.25">
      <c r="A120" s="4" t="s">
        <v>270</v>
      </c>
      <c r="B120" s="4" t="s">
        <v>271</v>
      </c>
      <c r="C120" s="4" t="s">
        <v>28</v>
      </c>
      <c r="D120" s="4" t="s">
        <v>265</v>
      </c>
      <c r="E120" s="5"/>
      <c r="F120" s="5"/>
      <c r="G120" s="5"/>
      <c r="H120" s="5"/>
      <c r="I120" s="5"/>
      <c r="J120" s="5"/>
      <c r="Z120" s="5">
        <v>2009</v>
      </c>
      <c r="AA120" s="4">
        <v>15.9</v>
      </c>
      <c r="AB120" s="4">
        <v>1</v>
      </c>
      <c r="AC120" s="5"/>
      <c r="AD120" s="5"/>
      <c r="AE120" s="5"/>
    </row>
    <row r="121" spans="1:34" ht="15.75" customHeight="1" x14ac:dyDescent="0.25">
      <c r="A121" s="4" t="s">
        <v>272</v>
      </c>
      <c r="B121" s="4" t="s">
        <v>273</v>
      </c>
      <c r="C121" s="4" t="s">
        <v>28</v>
      </c>
      <c r="D121" s="4" t="s">
        <v>265</v>
      </c>
      <c r="E121" s="5">
        <v>2017</v>
      </c>
      <c r="F121" s="5">
        <v>670279</v>
      </c>
      <c r="G121" s="5">
        <v>6.7027900000000002</v>
      </c>
      <c r="H121" s="5">
        <v>2017</v>
      </c>
      <c r="I121" s="5">
        <v>2404</v>
      </c>
      <c r="J121" s="5">
        <v>2.4039999999999999E-2</v>
      </c>
      <c r="N121" s="5">
        <v>2013</v>
      </c>
      <c r="O121" s="4">
        <v>5451</v>
      </c>
      <c r="P121" s="4">
        <v>5.4510000000000003E-2</v>
      </c>
      <c r="Q121" s="5">
        <v>2017</v>
      </c>
      <c r="R121" s="4">
        <v>70021</v>
      </c>
      <c r="S121" s="4">
        <v>21.730155158546335</v>
      </c>
      <c r="T121" s="5">
        <v>2017</v>
      </c>
      <c r="U121" s="4">
        <v>77152</v>
      </c>
      <c r="V121" s="4">
        <v>23.943173202213149</v>
      </c>
      <c r="W121" s="5">
        <v>2017</v>
      </c>
      <c r="X121" s="4">
        <v>10662252</v>
      </c>
      <c r="Y121" s="4">
        <v>3308.8986204070347</v>
      </c>
      <c r="Z121" s="5">
        <v>2017</v>
      </c>
      <c r="AA121" s="4">
        <v>5.3</v>
      </c>
      <c r="AB121" s="4">
        <v>17284</v>
      </c>
      <c r="AC121" s="5">
        <v>2016</v>
      </c>
      <c r="AD121" s="5">
        <v>2162400</v>
      </c>
      <c r="AE121" s="5">
        <v>671.07421366219546</v>
      </c>
      <c r="AF121" s="4">
        <v>2016</v>
      </c>
      <c r="AG121" s="4">
        <v>481500</v>
      </c>
      <c r="AH121" s="4">
        <v>149.4275961331609</v>
      </c>
    </row>
    <row r="122" spans="1:34" ht="15.75" customHeight="1" x14ac:dyDescent="0.25">
      <c r="A122" s="4" t="s">
        <v>274</v>
      </c>
      <c r="B122" s="4" t="s">
        <v>275</v>
      </c>
      <c r="C122" s="4" t="s">
        <v>181</v>
      </c>
      <c r="D122" s="4" t="s">
        <v>276</v>
      </c>
      <c r="E122" s="5"/>
      <c r="F122" s="5"/>
      <c r="G122" s="5"/>
      <c r="H122" s="5"/>
      <c r="I122" s="5"/>
      <c r="J122" s="5"/>
      <c r="Z122" s="5">
        <v>2010</v>
      </c>
      <c r="AA122" s="4">
        <v>0</v>
      </c>
      <c r="AB122" s="4">
        <v>0</v>
      </c>
      <c r="AC122" s="5"/>
      <c r="AD122" s="5"/>
      <c r="AE122" s="5"/>
    </row>
    <row r="123" spans="1:34" ht="15.75" customHeight="1" x14ac:dyDescent="0.25">
      <c r="A123" s="4" t="s">
        <v>277</v>
      </c>
      <c r="B123" s="4" t="s">
        <v>278</v>
      </c>
      <c r="C123" s="4" t="s">
        <v>181</v>
      </c>
      <c r="D123" s="4" t="s">
        <v>276</v>
      </c>
      <c r="E123" s="5">
        <v>2017</v>
      </c>
      <c r="F123" s="5">
        <v>10823</v>
      </c>
      <c r="G123" s="5">
        <v>0.10823000000000001</v>
      </c>
      <c r="H123" s="5">
        <v>2017</v>
      </c>
      <c r="I123" s="5">
        <v>759</v>
      </c>
      <c r="J123" s="5">
        <v>7.5900000000000004E-3</v>
      </c>
      <c r="K123" s="5">
        <v>2017</v>
      </c>
      <c r="L123" s="4">
        <v>3157</v>
      </c>
      <c r="M123" s="4">
        <v>3.1570000000000001E-2</v>
      </c>
      <c r="N123" s="5">
        <v>2017</v>
      </c>
      <c r="O123" s="4">
        <v>1236</v>
      </c>
      <c r="P123" s="4">
        <v>1.2359999999999999E-2</v>
      </c>
      <c r="Q123" s="5">
        <v>2017</v>
      </c>
      <c r="R123" s="4">
        <v>196486</v>
      </c>
      <c r="S123" s="4">
        <v>3440.8957515726715</v>
      </c>
      <c r="T123" s="5">
        <v>2017</v>
      </c>
      <c r="U123" s="4">
        <v>210867</v>
      </c>
      <c r="V123" s="4">
        <v>3692.7382329879715</v>
      </c>
      <c r="W123" s="5">
        <v>2017</v>
      </c>
      <c r="X123" s="4">
        <v>34850</v>
      </c>
      <c r="Y123" s="4">
        <v>610.29903882366989</v>
      </c>
      <c r="Z123" s="5">
        <v>2017</v>
      </c>
      <c r="AA123" s="4">
        <v>1.2</v>
      </c>
      <c r="AB123" s="4">
        <v>71</v>
      </c>
      <c r="AC123" s="5">
        <v>2017</v>
      </c>
      <c r="AD123" s="5">
        <v>3635</v>
      </c>
      <c r="AE123" s="5">
        <v>63.393791419602366</v>
      </c>
      <c r="AF123" s="4">
        <v>2017</v>
      </c>
      <c r="AG123" s="4">
        <v>1290</v>
      </c>
      <c r="AH123" s="4">
        <v>22.497384025113359</v>
      </c>
    </row>
    <row r="124" spans="1:34" ht="15.75" customHeight="1" x14ac:dyDescent="0.25">
      <c r="A124" s="4" t="s">
        <v>279</v>
      </c>
      <c r="B124" s="4" t="s">
        <v>280</v>
      </c>
      <c r="C124" s="4" t="s">
        <v>181</v>
      </c>
      <c r="D124" s="4" t="s">
        <v>276</v>
      </c>
      <c r="E124" s="5">
        <v>2017</v>
      </c>
      <c r="F124" s="5">
        <v>3895</v>
      </c>
      <c r="G124" s="5">
        <v>3.8949999999999999E-2</v>
      </c>
      <c r="H124" s="5">
        <v>2017</v>
      </c>
      <c r="I124" s="5">
        <v>230</v>
      </c>
      <c r="J124" s="5">
        <v>2.3E-3</v>
      </c>
      <c r="K124" s="5">
        <v>2017</v>
      </c>
      <c r="L124" s="4">
        <v>1211</v>
      </c>
      <c r="M124" s="4">
        <v>1.2109999999999999E-2</v>
      </c>
      <c r="N124" s="5">
        <v>2017</v>
      </c>
      <c r="O124" s="4">
        <v>168</v>
      </c>
      <c r="P124" s="4">
        <v>1.6800000000000001E-3</v>
      </c>
      <c r="Q124" s="5">
        <v>2016</v>
      </c>
      <c r="R124" s="4">
        <v>7375</v>
      </c>
      <c r="S124" s="4">
        <v>560.69963149679813</v>
      </c>
      <c r="T124" s="5">
        <v>2005</v>
      </c>
      <c r="U124" s="4">
        <v>14789</v>
      </c>
      <c r="V124" s="4">
        <v>1084.5834265326553</v>
      </c>
      <c r="W124" s="5">
        <v>2012</v>
      </c>
      <c r="X124" s="4">
        <v>19744</v>
      </c>
      <c r="Y124" s="4">
        <v>1486.2444851100795</v>
      </c>
      <c r="Z124" s="5">
        <v>2017</v>
      </c>
      <c r="AA124" s="4">
        <v>2.2000000000000002</v>
      </c>
      <c r="AB124" s="4">
        <v>29</v>
      </c>
      <c r="AC124" s="5">
        <v>2017</v>
      </c>
      <c r="AD124" s="5">
        <v>2576</v>
      </c>
      <c r="AE124" s="5">
        <v>196.64122137404581</v>
      </c>
      <c r="AF124" s="4">
        <v>2017</v>
      </c>
      <c r="AG124" s="4">
        <v>530</v>
      </c>
      <c r="AH124" s="4">
        <v>40.458015267175576</v>
      </c>
    </row>
    <row r="125" spans="1:34" ht="15.75" customHeight="1" x14ac:dyDescent="0.25">
      <c r="A125" s="4" t="s">
        <v>281</v>
      </c>
      <c r="B125" s="6" t="s">
        <v>282</v>
      </c>
      <c r="C125" s="4" t="s">
        <v>181</v>
      </c>
      <c r="D125" s="4" t="s">
        <v>276</v>
      </c>
      <c r="E125" s="5">
        <v>2014</v>
      </c>
      <c r="F125" s="5">
        <v>116</v>
      </c>
      <c r="G125" s="5">
        <v>1.16E-3</v>
      </c>
      <c r="H125" s="5">
        <v>2014</v>
      </c>
      <c r="I125" s="5">
        <v>6</v>
      </c>
      <c r="J125" s="5">
        <v>6.0000000000000002E-5</v>
      </c>
      <c r="T125" s="5">
        <v>2015</v>
      </c>
      <c r="U125" s="4">
        <v>625</v>
      </c>
      <c r="V125" s="4">
        <v>1279.6363785266778</v>
      </c>
      <c r="AC125" s="5"/>
      <c r="AD125" s="5"/>
      <c r="AE125" s="5"/>
      <c r="AF125" s="4">
        <v>2016</v>
      </c>
      <c r="AG125" s="4">
        <v>2.1440000000000001</v>
      </c>
      <c r="AH125" s="4">
        <v>4.3622276659640447</v>
      </c>
    </row>
    <row r="126" spans="1:34" ht="15.75" customHeight="1" x14ac:dyDescent="0.25">
      <c r="A126" s="4" t="s">
        <v>283</v>
      </c>
      <c r="B126" s="4" t="s">
        <v>284</v>
      </c>
      <c r="C126" s="4" t="s">
        <v>181</v>
      </c>
      <c r="D126" s="4" t="s">
        <v>276</v>
      </c>
      <c r="E126" s="5">
        <v>2017</v>
      </c>
      <c r="F126" s="5">
        <v>7515</v>
      </c>
      <c r="G126" s="5">
        <v>7.5149999999999995E-2</v>
      </c>
      <c r="H126" s="5">
        <v>2017</v>
      </c>
      <c r="I126" s="5">
        <v>1045</v>
      </c>
      <c r="J126" s="5">
        <v>1.0449999999999999E-2</v>
      </c>
      <c r="K126" s="5">
        <v>2017</v>
      </c>
      <c r="L126" s="4">
        <v>2083</v>
      </c>
      <c r="M126" s="4">
        <v>2.0830000000000001E-2</v>
      </c>
      <c r="N126" s="5">
        <v>2017</v>
      </c>
      <c r="O126" s="4">
        <v>551</v>
      </c>
      <c r="P126" s="4">
        <v>5.5100000000000001E-3</v>
      </c>
      <c r="Q126" s="5">
        <v>2017</v>
      </c>
      <c r="R126" s="4">
        <v>156034</v>
      </c>
      <c r="S126" s="4">
        <v>2836.1567543987208</v>
      </c>
      <c r="T126" s="5">
        <v>2017</v>
      </c>
      <c r="U126" s="4">
        <v>158795</v>
      </c>
      <c r="V126" s="4">
        <v>2886.3421550094522</v>
      </c>
      <c r="W126" s="5">
        <v>2017</v>
      </c>
      <c r="X126" s="4">
        <v>401952</v>
      </c>
      <c r="Y126" s="4">
        <v>7306.092773011489</v>
      </c>
      <c r="Z126" s="5">
        <v>2017</v>
      </c>
      <c r="AA126" s="4">
        <v>1.2</v>
      </c>
      <c r="AB126" s="4">
        <v>69</v>
      </c>
      <c r="AC126" s="5">
        <v>2017</v>
      </c>
      <c r="AD126" s="5">
        <v>3082</v>
      </c>
      <c r="AE126" s="5">
        <v>55.803005612891546</v>
      </c>
      <c r="AF126" s="4">
        <v>2017</v>
      </c>
      <c r="AG126" s="4">
        <v>615</v>
      </c>
      <c r="AH126" s="4">
        <v>11.1352525801195</v>
      </c>
    </row>
    <row r="127" spans="1:34" ht="15.75" customHeight="1" x14ac:dyDescent="0.25">
      <c r="A127" s="4" t="s">
        <v>285</v>
      </c>
      <c r="B127" s="4" t="s">
        <v>286</v>
      </c>
      <c r="C127" s="4" t="s">
        <v>181</v>
      </c>
      <c r="D127" s="4" t="s">
        <v>276</v>
      </c>
      <c r="E127" s="5">
        <v>2017</v>
      </c>
      <c r="F127" s="5">
        <v>648</v>
      </c>
      <c r="G127" s="5">
        <v>6.4799999999999996E-3</v>
      </c>
      <c r="H127" s="5">
        <v>2017</v>
      </c>
      <c r="I127" s="5">
        <v>51</v>
      </c>
      <c r="J127" s="5">
        <v>5.1000000000000004E-4</v>
      </c>
      <c r="K127" s="5">
        <v>2017</v>
      </c>
      <c r="L127" s="4">
        <v>113</v>
      </c>
      <c r="M127" s="4">
        <v>1.1299999999999999E-3</v>
      </c>
      <c r="N127" s="5">
        <v>2017</v>
      </c>
      <c r="O127" s="4">
        <v>8</v>
      </c>
      <c r="P127" s="4">
        <v>8.0000000000000007E-5</v>
      </c>
      <c r="Q127" s="5">
        <v>2005</v>
      </c>
      <c r="R127" s="4">
        <v>2568</v>
      </c>
      <c r="S127" s="4">
        <v>882.15895350115431</v>
      </c>
      <c r="T127" s="5">
        <v>2014</v>
      </c>
      <c r="U127" s="4">
        <v>1840</v>
      </c>
      <c r="V127" s="4">
        <v>562.64123365206137</v>
      </c>
      <c r="W127" s="5">
        <v>2017</v>
      </c>
      <c r="X127" s="4">
        <v>3844</v>
      </c>
      <c r="Y127" s="4">
        <v>1154.9210633686318</v>
      </c>
      <c r="Z127" s="5">
        <v>2017</v>
      </c>
      <c r="AA127" s="4">
        <v>0.9</v>
      </c>
      <c r="AB127" s="4">
        <v>3</v>
      </c>
      <c r="AC127" s="5">
        <v>2017</v>
      </c>
      <c r="AD127" s="5">
        <v>131</v>
      </c>
      <c r="AE127" s="5">
        <v>39.104477611940297</v>
      </c>
      <c r="AF127" s="4">
        <v>2017</v>
      </c>
      <c r="AG127" s="4">
        <v>23</v>
      </c>
      <c r="AH127" s="4">
        <v>6.8656716417910442</v>
      </c>
    </row>
    <row r="128" spans="1:34" ht="15.75" customHeight="1" x14ac:dyDescent="0.25">
      <c r="A128" s="4" t="s">
        <v>287</v>
      </c>
      <c r="B128" s="4" t="s">
        <v>288</v>
      </c>
      <c r="C128" s="4" t="s">
        <v>181</v>
      </c>
      <c r="D128" s="4" t="s">
        <v>276</v>
      </c>
      <c r="E128" s="5">
        <v>2014</v>
      </c>
      <c r="F128" s="5">
        <v>12799</v>
      </c>
      <c r="G128" s="5">
        <v>0.12798999999999999</v>
      </c>
      <c r="H128" s="5">
        <v>2015</v>
      </c>
      <c r="I128" s="5">
        <v>161</v>
      </c>
      <c r="J128" s="5">
        <v>1.6100000000000001E-3</v>
      </c>
      <c r="T128" s="5">
        <v>2016</v>
      </c>
      <c r="U128" s="4">
        <v>436471</v>
      </c>
      <c r="V128" s="4">
        <v>9286.4056073617048</v>
      </c>
      <c r="W128" s="5">
        <v>2007</v>
      </c>
      <c r="X128" s="4">
        <v>51280</v>
      </c>
      <c r="Y128" s="4">
        <v>1191.6242386780591</v>
      </c>
      <c r="Z128" s="5">
        <v>2017</v>
      </c>
      <c r="AA128" s="4">
        <v>0.9</v>
      </c>
      <c r="AB128" s="4">
        <v>41</v>
      </c>
      <c r="AC128" s="5">
        <v>2017</v>
      </c>
      <c r="AD128" s="5">
        <v>3738</v>
      </c>
      <c r="AE128" s="5">
        <v>78.496430071398578</v>
      </c>
      <c r="AF128" s="4">
        <v>2016</v>
      </c>
      <c r="AG128" s="4">
        <v>639</v>
      </c>
      <c r="AH128" s="4">
        <v>13.487601664644439</v>
      </c>
    </row>
    <row r="129" spans="1:34" ht="15.75" customHeight="1" x14ac:dyDescent="0.25">
      <c r="A129" s="4" t="s">
        <v>289</v>
      </c>
      <c r="B129" s="4" t="s">
        <v>290</v>
      </c>
      <c r="C129" s="4" t="s">
        <v>181</v>
      </c>
      <c r="D129" s="4" t="s">
        <v>276</v>
      </c>
      <c r="E129" s="5"/>
      <c r="F129" s="5"/>
      <c r="G129" s="5"/>
      <c r="H129" s="5"/>
      <c r="I129" s="5"/>
      <c r="J129" s="5"/>
      <c r="Z129" s="5">
        <v>2016</v>
      </c>
      <c r="AA129" s="4">
        <v>0</v>
      </c>
      <c r="AB129" s="4">
        <v>0</v>
      </c>
      <c r="AC129" s="5">
        <v>2017</v>
      </c>
      <c r="AD129" s="5">
        <v>106</v>
      </c>
      <c r="AE129" s="5">
        <v>126.19047619047619</v>
      </c>
      <c r="AF129" s="4">
        <v>2017</v>
      </c>
      <c r="AG129" s="4">
        <v>7</v>
      </c>
      <c r="AH129" s="4">
        <v>8.3333333333333339</v>
      </c>
    </row>
    <row r="130" spans="1:34" ht="15.75" customHeight="1" x14ac:dyDescent="0.25">
      <c r="A130" s="4" t="s">
        <v>291</v>
      </c>
      <c r="B130" s="4" t="s">
        <v>292</v>
      </c>
      <c r="C130" s="4" t="s">
        <v>181</v>
      </c>
      <c r="D130" s="4" t="s">
        <v>276</v>
      </c>
      <c r="E130" s="5">
        <v>2015</v>
      </c>
      <c r="F130" s="5">
        <v>8758</v>
      </c>
      <c r="G130" s="5">
        <v>8.7580000000000005E-2</v>
      </c>
      <c r="H130" s="5">
        <v>2017</v>
      </c>
      <c r="I130" s="5">
        <v>454</v>
      </c>
      <c r="J130" s="5">
        <v>4.5399999999999998E-3</v>
      </c>
      <c r="K130" s="5">
        <v>2017</v>
      </c>
      <c r="L130" s="4">
        <v>2560</v>
      </c>
      <c r="M130" s="4">
        <v>2.5600000000000001E-2</v>
      </c>
      <c r="N130" s="5">
        <v>2013</v>
      </c>
      <c r="O130" s="4">
        <v>449</v>
      </c>
      <c r="P130" s="4">
        <v>4.4900000000000001E-3</v>
      </c>
      <c r="Q130" s="5">
        <v>2017</v>
      </c>
      <c r="R130" s="4">
        <v>8929</v>
      </c>
      <c r="S130" s="4">
        <v>452.6209893061004</v>
      </c>
      <c r="T130" s="5">
        <v>2009</v>
      </c>
      <c r="U130" s="4">
        <v>11376</v>
      </c>
      <c r="V130" s="4">
        <v>523.78560335487987</v>
      </c>
      <c r="W130" s="5">
        <v>2017</v>
      </c>
      <c r="X130" s="4">
        <v>14997</v>
      </c>
      <c r="Y130" s="4">
        <v>760.21469107667019</v>
      </c>
      <c r="Z130" s="5">
        <v>2017</v>
      </c>
      <c r="AA130" s="4">
        <v>4.2</v>
      </c>
      <c r="AB130" s="4">
        <v>81</v>
      </c>
      <c r="AC130" s="5">
        <v>2017</v>
      </c>
      <c r="AD130" s="5">
        <v>3765</v>
      </c>
      <c r="AE130" s="5">
        <v>193.07692307692307</v>
      </c>
      <c r="AF130" s="4">
        <v>2017</v>
      </c>
      <c r="AG130" s="4">
        <v>1051</v>
      </c>
      <c r="AH130" s="4">
        <v>53.897435897435898</v>
      </c>
    </row>
    <row r="131" spans="1:34" ht="15.75" customHeight="1" x14ac:dyDescent="0.25">
      <c r="A131" s="4" t="s">
        <v>293</v>
      </c>
      <c r="B131" s="4" t="s">
        <v>294</v>
      </c>
      <c r="C131" s="4" t="s">
        <v>181</v>
      </c>
      <c r="D131" s="4" t="s">
        <v>276</v>
      </c>
      <c r="E131" s="5">
        <v>2017</v>
      </c>
      <c r="F131" s="5">
        <v>8231</v>
      </c>
      <c r="G131" s="5">
        <v>8.2309999999999994E-2</v>
      </c>
      <c r="H131" s="5">
        <v>2017</v>
      </c>
      <c r="I131" s="5">
        <v>770</v>
      </c>
      <c r="J131" s="5">
        <v>7.7000000000000002E-3</v>
      </c>
      <c r="K131" s="5">
        <v>2017</v>
      </c>
      <c r="L131" s="4">
        <v>2959</v>
      </c>
      <c r="M131" s="4">
        <v>2.9590000000000002E-2</v>
      </c>
      <c r="N131" s="5">
        <v>2017</v>
      </c>
      <c r="O131" s="4">
        <v>672</v>
      </c>
      <c r="P131" s="4">
        <v>6.7200000000000003E-3</v>
      </c>
      <c r="Q131" s="5">
        <v>2017</v>
      </c>
      <c r="R131" s="4">
        <v>15508</v>
      </c>
      <c r="S131" s="4">
        <v>531.81963865756768</v>
      </c>
      <c r="T131" s="5">
        <v>2017</v>
      </c>
      <c r="U131" s="4">
        <v>20147</v>
      </c>
      <c r="V131" s="4">
        <v>690.90600077598765</v>
      </c>
      <c r="W131" s="5">
        <v>2017</v>
      </c>
      <c r="X131" s="4">
        <v>21094</v>
      </c>
      <c r="Y131" s="4">
        <v>723.38170349772588</v>
      </c>
      <c r="Z131" s="5">
        <v>2017</v>
      </c>
      <c r="AA131" s="4">
        <v>4.5</v>
      </c>
      <c r="AB131" s="4">
        <v>129</v>
      </c>
      <c r="AC131" s="5">
        <v>2017</v>
      </c>
      <c r="AD131" s="5">
        <v>6599</v>
      </c>
      <c r="AE131" s="5">
        <v>228.33910034602079</v>
      </c>
      <c r="AF131" s="4">
        <v>2017</v>
      </c>
      <c r="AG131" s="4">
        <v>611</v>
      </c>
      <c r="AH131" s="4">
        <v>21.141868512110726</v>
      </c>
    </row>
    <row r="132" spans="1:34" ht="15.75" customHeight="1" x14ac:dyDescent="0.25">
      <c r="A132" s="4" t="s">
        <v>295</v>
      </c>
      <c r="B132" s="4" t="s">
        <v>296</v>
      </c>
      <c r="C132" s="4" t="s">
        <v>181</v>
      </c>
      <c r="D132" s="4" t="s">
        <v>276</v>
      </c>
      <c r="E132" s="5">
        <v>2014</v>
      </c>
      <c r="F132" s="5">
        <v>8603</v>
      </c>
      <c r="G132" s="5">
        <v>8.6029999999999995E-2</v>
      </c>
      <c r="H132" s="5">
        <v>2015</v>
      </c>
      <c r="I132" s="5">
        <v>0</v>
      </c>
      <c r="J132" s="5">
        <v>0</v>
      </c>
      <c r="K132" s="5">
        <v>2014</v>
      </c>
      <c r="L132" s="4">
        <v>4597</v>
      </c>
      <c r="M132" s="4">
        <v>4.5969999999999997E-2</v>
      </c>
      <c r="Q132" s="5">
        <v>2016</v>
      </c>
      <c r="R132" s="4">
        <v>66432</v>
      </c>
      <c r="S132" s="4">
        <v>1277.5787544068698</v>
      </c>
      <c r="W132" s="5">
        <v>2017</v>
      </c>
      <c r="X132" s="4">
        <v>80001</v>
      </c>
      <c r="Y132" s="4">
        <v>1523.8863920322462</v>
      </c>
      <c r="Z132" s="5">
        <v>2017</v>
      </c>
      <c r="AA132" s="4">
        <v>0.5</v>
      </c>
      <c r="AB132" s="4">
        <v>28</v>
      </c>
      <c r="AC132" s="5">
        <v>2017</v>
      </c>
      <c r="AD132" s="5">
        <v>3373</v>
      </c>
      <c r="AE132" s="5">
        <v>63.581526861451465</v>
      </c>
      <c r="AF132" s="4">
        <v>2017</v>
      </c>
      <c r="AG132" s="4">
        <v>771</v>
      </c>
      <c r="AH132" s="4">
        <v>14.533459000942507</v>
      </c>
    </row>
    <row r="133" spans="1:34" ht="15.75" customHeight="1" x14ac:dyDescent="0.25">
      <c r="A133" s="4" t="s">
        <v>297</v>
      </c>
      <c r="B133" s="4" t="s">
        <v>298</v>
      </c>
      <c r="C133" s="4" t="s">
        <v>181</v>
      </c>
      <c r="D133" s="4" t="s">
        <v>276</v>
      </c>
      <c r="E133" s="5">
        <v>2017</v>
      </c>
      <c r="F133" s="5">
        <v>19741</v>
      </c>
      <c r="G133" s="5">
        <v>0.19741</v>
      </c>
      <c r="H133" s="5">
        <v>2017</v>
      </c>
      <c r="I133" s="5">
        <v>2312</v>
      </c>
      <c r="J133" s="5">
        <v>2.3120000000000002E-2</v>
      </c>
      <c r="K133" s="5">
        <v>2017</v>
      </c>
      <c r="L133" s="4">
        <v>6072</v>
      </c>
      <c r="M133" s="4">
        <v>6.0720000000000003E-2</v>
      </c>
      <c r="N133" s="5">
        <v>2013</v>
      </c>
      <c r="O133" s="4">
        <v>892</v>
      </c>
      <c r="P133" s="4">
        <v>8.9200000000000008E-3</v>
      </c>
      <c r="Q133" s="5">
        <v>2017</v>
      </c>
      <c r="R133" s="4">
        <v>56659</v>
      </c>
      <c r="S133" s="4">
        <v>576.08458836108025</v>
      </c>
      <c r="W133" s="5">
        <v>2017</v>
      </c>
      <c r="X133" s="4">
        <v>172833</v>
      </c>
      <c r="Y133" s="4">
        <v>1757.292357087322</v>
      </c>
      <c r="Z133" s="5">
        <v>2017</v>
      </c>
      <c r="AA133" s="4">
        <v>1.1000000000000001</v>
      </c>
      <c r="AB133" s="4">
        <v>113</v>
      </c>
      <c r="AC133" s="5">
        <v>2017</v>
      </c>
      <c r="AD133" s="5">
        <v>5713</v>
      </c>
      <c r="AE133" s="5">
        <v>57.643022903844212</v>
      </c>
      <c r="AF133" s="4">
        <v>2017</v>
      </c>
      <c r="AG133" s="4">
        <v>1565</v>
      </c>
      <c r="AH133" s="4">
        <v>15.790535768338211</v>
      </c>
    </row>
    <row r="134" spans="1:34" ht="15.75" customHeight="1" x14ac:dyDescent="0.25">
      <c r="A134" s="4" t="s">
        <v>299</v>
      </c>
      <c r="B134" s="4" t="s">
        <v>300</v>
      </c>
      <c r="C134" s="4" t="s">
        <v>181</v>
      </c>
      <c r="D134" s="4" t="s">
        <v>276</v>
      </c>
      <c r="E134" s="5">
        <v>2015</v>
      </c>
      <c r="F134" s="5">
        <v>124066</v>
      </c>
      <c r="G134" s="5">
        <v>1.2406625000000004</v>
      </c>
      <c r="H134" s="5">
        <v>2015</v>
      </c>
      <c r="I134" s="5">
        <v>26196</v>
      </c>
      <c r="J134" s="5">
        <v>0.26196000000000003</v>
      </c>
      <c r="Q134" s="5">
        <v>2017</v>
      </c>
      <c r="R134" s="4">
        <v>1231726</v>
      </c>
      <c r="S134" s="4">
        <v>2115.3374944244674</v>
      </c>
      <c r="T134" s="5">
        <v>2017</v>
      </c>
      <c r="U134" s="4">
        <v>1445304</v>
      </c>
      <c r="V134" s="4">
        <v>2482.1313685362334</v>
      </c>
      <c r="W134" s="5">
        <v>2007</v>
      </c>
      <c r="X134" s="4">
        <v>1475436</v>
      </c>
      <c r="Y134" s="4">
        <v>2734.7778405880281</v>
      </c>
      <c r="Z134" s="5">
        <v>2017</v>
      </c>
      <c r="AA134" s="4">
        <v>1.2</v>
      </c>
      <c r="AB134" s="4">
        <v>726</v>
      </c>
      <c r="AC134" s="5">
        <v>2017</v>
      </c>
      <c r="AD134" s="5">
        <v>83226</v>
      </c>
      <c r="AE134" s="5">
        <v>142.93039061525917</v>
      </c>
      <c r="AF134" s="4">
        <v>2017</v>
      </c>
      <c r="AG134" s="4">
        <v>9571</v>
      </c>
      <c r="AH134" s="4">
        <v>16.437012094521489</v>
      </c>
    </row>
    <row r="135" spans="1:34" ht="15.75" customHeight="1" x14ac:dyDescent="0.25">
      <c r="A135" s="4" t="s">
        <v>301</v>
      </c>
      <c r="B135" s="4" t="s">
        <v>302</v>
      </c>
      <c r="C135" s="4" t="s">
        <v>181</v>
      </c>
      <c r="D135" s="4" t="s">
        <v>276</v>
      </c>
      <c r="E135" s="5">
        <v>2017</v>
      </c>
      <c r="F135" s="5">
        <v>6726</v>
      </c>
      <c r="G135" s="5">
        <v>6.726E-2</v>
      </c>
      <c r="H135" s="5">
        <v>2017</v>
      </c>
      <c r="I135" s="5">
        <v>134</v>
      </c>
      <c r="J135" s="5">
        <v>1.34E-3</v>
      </c>
      <c r="N135" s="5">
        <v>2013</v>
      </c>
      <c r="O135" s="4">
        <v>191</v>
      </c>
      <c r="P135" s="4">
        <v>1.91E-3</v>
      </c>
      <c r="Q135" s="5">
        <v>2017</v>
      </c>
      <c r="R135" s="4">
        <v>29912</v>
      </c>
      <c r="S135" s="4">
        <v>1605.9353177328621</v>
      </c>
      <c r="T135" s="5">
        <v>2017</v>
      </c>
      <c r="U135" s="4">
        <v>37637</v>
      </c>
      <c r="V135" s="4">
        <v>2020.680247175439</v>
      </c>
      <c r="W135" s="5">
        <v>2009</v>
      </c>
      <c r="X135" s="4">
        <v>81185</v>
      </c>
      <c r="Y135" s="4">
        <v>4563.1289513206293</v>
      </c>
      <c r="Z135" s="5">
        <v>2017</v>
      </c>
      <c r="AA135" s="4">
        <v>1.3</v>
      </c>
      <c r="AB135" s="4">
        <v>24</v>
      </c>
      <c r="AC135" s="5">
        <v>2017</v>
      </c>
      <c r="AD135" s="5">
        <v>1520</v>
      </c>
      <c r="AE135" s="5">
        <v>81.606769288377635</v>
      </c>
      <c r="AF135" s="4">
        <v>2017</v>
      </c>
      <c r="AG135" s="4">
        <v>462</v>
      </c>
      <c r="AH135" s="4">
        <v>24.804162770546359</v>
      </c>
    </row>
    <row r="136" spans="1:34" ht="15.75" customHeight="1" x14ac:dyDescent="0.25">
      <c r="A136" s="4" t="s">
        <v>303</v>
      </c>
      <c r="B136" s="4" t="s">
        <v>304</v>
      </c>
      <c r="C136" s="4" t="s">
        <v>181</v>
      </c>
      <c r="D136" s="4" t="s">
        <v>276</v>
      </c>
      <c r="E136" s="5">
        <v>2017</v>
      </c>
      <c r="F136" s="5">
        <v>17250</v>
      </c>
      <c r="G136" s="5">
        <v>0.17250468999999996</v>
      </c>
      <c r="H136" s="5">
        <v>2017</v>
      </c>
      <c r="I136" s="5">
        <v>263</v>
      </c>
      <c r="J136" s="5">
        <v>2.63E-3</v>
      </c>
      <c r="N136" s="5">
        <v>2013</v>
      </c>
      <c r="O136" s="4">
        <v>524</v>
      </c>
      <c r="P136" s="4">
        <v>5.2399999999999999E-3</v>
      </c>
      <c r="Q136" s="5">
        <v>2014</v>
      </c>
      <c r="R136" s="4">
        <v>45659</v>
      </c>
      <c r="S136" s="4">
        <v>857.0114683634589</v>
      </c>
      <c r="T136" s="5">
        <v>2014</v>
      </c>
      <c r="U136" s="4">
        <v>55813</v>
      </c>
      <c r="V136" s="4">
        <v>1047.6002777934193</v>
      </c>
      <c r="W136" s="5">
        <v>2013</v>
      </c>
      <c r="X136" s="4">
        <v>192785</v>
      </c>
      <c r="Y136" s="4">
        <v>3628.1428786510087</v>
      </c>
      <c r="Z136" s="5">
        <v>2017</v>
      </c>
      <c r="AA136" s="4">
        <v>1.1000000000000001</v>
      </c>
      <c r="AB136" s="4">
        <v>59</v>
      </c>
      <c r="AC136" s="5">
        <v>2017</v>
      </c>
      <c r="AD136" s="5">
        <v>7822</v>
      </c>
      <c r="AE136" s="5">
        <v>144.72236992362647</v>
      </c>
      <c r="AF136" s="4">
        <v>2017</v>
      </c>
      <c r="AG136" s="4">
        <v>1420</v>
      </c>
      <c r="AH136" s="4">
        <v>26.272790244381181</v>
      </c>
    </row>
    <row r="137" spans="1:34" ht="15.75" customHeight="1" x14ac:dyDescent="0.25">
      <c r="A137" s="4" t="s">
        <v>305</v>
      </c>
      <c r="B137" s="4" t="s">
        <v>306</v>
      </c>
      <c r="C137" s="4" t="s">
        <v>181</v>
      </c>
      <c r="D137" s="4" t="s">
        <v>276</v>
      </c>
      <c r="E137" s="5"/>
      <c r="F137" s="5"/>
      <c r="G137" s="5"/>
      <c r="H137" s="5"/>
      <c r="I137" s="5"/>
      <c r="J137" s="5"/>
      <c r="Z137" s="5">
        <v>2017</v>
      </c>
      <c r="AA137" s="4">
        <v>1.2</v>
      </c>
      <c r="AB137" s="4">
        <v>803</v>
      </c>
      <c r="AC137" s="5"/>
      <c r="AD137" s="5"/>
      <c r="AE137" s="5"/>
    </row>
    <row r="138" spans="1:34" ht="15.75" customHeight="1" x14ac:dyDescent="0.25">
      <c r="A138" s="4" t="s">
        <v>307</v>
      </c>
      <c r="B138" s="4" t="s">
        <v>308</v>
      </c>
      <c r="C138" s="4" t="s">
        <v>22</v>
      </c>
      <c r="D138" s="4" t="s">
        <v>309</v>
      </c>
      <c r="E138" s="5"/>
      <c r="F138" s="5"/>
      <c r="G138" s="5"/>
      <c r="H138" s="5"/>
      <c r="I138" s="5"/>
      <c r="J138" s="5"/>
      <c r="Z138" s="5">
        <v>2016</v>
      </c>
      <c r="AA138" s="4">
        <v>5.4</v>
      </c>
      <c r="AB138" s="4">
        <v>3</v>
      </c>
      <c r="AC138" s="5">
        <v>2017</v>
      </c>
      <c r="AD138" s="5">
        <v>193</v>
      </c>
      <c r="AE138" s="5">
        <v>344.64285714285711</v>
      </c>
      <c r="AF138" s="4">
        <v>2005</v>
      </c>
      <c r="AG138" s="4">
        <v>33</v>
      </c>
      <c r="AH138" s="4">
        <v>55.820562265299905</v>
      </c>
    </row>
    <row r="139" spans="1:34" ht="15.75" customHeight="1" x14ac:dyDescent="0.25">
      <c r="A139" s="4" t="s">
        <v>310</v>
      </c>
      <c r="B139" s="4" t="s">
        <v>311</v>
      </c>
      <c r="C139" s="4" t="s">
        <v>22</v>
      </c>
      <c r="D139" s="4" t="s">
        <v>309</v>
      </c>
      <c r="E139" s="5"/>
      <c r="F139" s="5"/>
      <c r="G139" s="5"/>
      <c r="H139" s="5"/>
      <c r="I139" s="5"/>
      <c r="J139" s="5"/>
      <c r="Z139" s="5">
        <v>2012</v>
      </c>
      <c r="AA139" s="4">
        <v>3.5</v>
      </c>
      <c r="AB139" s="4">
        <v>1</v>
      </c>
      <c r="AC139" s="5">
        <v>2016</v>
      </c>
      <c r="AD139" s="5">
        <v>48</v>
      </c>
      <c r="AE139" s="5">
        <v>274.86371340876815</v>
      </c>
      <c r="AF139" s="4">
        <v>2016</v>
      </c>
      <c r="AG139" s="4">
        <v>7.0079999999999902</v>
      </c>
      <c r="AH139" s="4">
        <v>40.130102157680092</v>
      </c>
    </row>
    <row r="140" spans="1:34" ht="15.75" customHeight="1" x14ac:dyDescent="0.25">
      <c r="A140" s="4" t="s">
        <v>312</v>
      </c>
      <c r="B140" s="4" t="s">
        <v>313</v>
      </c>
      <c r="C140" s="4" t="s">
        <v>22</v>
      </c>
      <c r="D140" s="4" t="s">
        <v>309</v>
      </c>
      <c r="E140" s="5"/>
      <c r="F140" s="5"/>
      <c r="G140" s="5"/>
      <c r="H140" s="5"/>
      <c r="I140" s="5"/>
      <c r="J140" s="5"/>
      <c r="Z140" s="5">
        <v>2009</v>
      </c>
      <c r="AA140" s="4">
        <v>0.4</v>
      </c>
      <c r="AB140" s="4">
        <v>1</v>
      </c>
      <c r="AC140" s="5">
        <v>2017</v>
      </c>
      <c r="AD140" s="5">
        <v>569</v>
      </c>
      <c r="AE140" s="5">
        <v>201.0600706713781</v>
      </c>
      <c r="AF140" s="4">
        <v>2016</v>
      </c>
      <c r="AG140" s="4">
        <v>57.167999999999992</v>
      </c>
      <c r="AH140" s="4">
        <v>20.395509049329814</v>
      </c>
    </row>
    <row r="141" spans="1:34" ht="15.75" customHeight="1" x14ac:dyDescent="0.25">
      <c r="A141" s="4" t="s">
        <v>314</v>
      </c>
      <c r="B141" s="4" t="s">
        <v>315</v>
      </c>
      <c r="C141" s="4" t="s">
        <v>22</v>
      </c>
      <c r="D141" s="4" t="s">
        <v>309</v>
      </c>
      <c r="E141" s="5"/>
      <c r="F141" s="5"/>
      <c r="G141" s="5"/>
      <c r="H141" s="5"/>
      <c r="I141" s="5"/>
      <c r="J141" s="5"/>
      <c r="AA141" s="4" t="s">
        <v>40</v>
      </c>
      <c r="AB141" s="4" t="s">
        <v>40</v>
      </c>
      <c r="AC141" s="5"/>
      <c r="AD141" s="5"/>
      <c r="AE141" s="5"/>
    </row>
    <row r="142" spans="1:34" ht="15.75" customHeight="1" x14ac:dyDescent="0.25">
      <c r="A142" s="4" t="s">
        <v>316</v>
      </c>
      <c r="B142" s="4" t="s">
        <v>317</v>
      </c>
      <c r="C142" s="4" t="s">
        <v>22</v>
      </c>
      <c r="D142" s="4" t="s">
        <v>309</v>
      </c>
      <c r="E142" s="5"/>
      <c r="F142" s="5"/>
      <c r="G142" s="5"/>
      <c r="H142" s="5"/>
      <c r="I142" s="5"/>
      <c r="J142" s="5"/>
      <c r="Z142" s="5">
        <v>2013</v>
      </c>
      <c r="AA142" s="4">
        <v>3.1</v>
      </c>
      <c r="AB142" s="4">
        <v>6</v>
      </c>
      <c r="AC142" s="5">
        <v>2017</v>
      </c>
      <c r="AD142" s="5">
        <v>400</v>
      </c>
      <c r="AE142" s="5">
        <v>204.08163265306123</v>
      </c>
      <c r="AF142" s="4">
        <v>2007</v>
      </c>
      <c r="AG142" s="4">
        <v>26</v>
      </c>
      <c r="AH142" s="4">
        <v>14.263300527742119</v>
      </c>
    </row>
    <row r="143" spans="1:34" ht="15.75" customHeight="1" x14ac:dyDescent="0.25">
      <c r="A143" s="4" t="s">
        <v>318</v>
      </c>
      <c r="B143" s="4" t="s">
        <v>319</v>
      </c>
      <c r="C143" s="4" t="s">
        <v>22</v>
      </c>
      <c r="D143" s="4" t="s">
        <v>309</v>
      </c>
      <c r="E143" s="5"/>
      <c r="F143" s="5"/>
      <c r="G143" s="5"/>
      <c r="H143" s="5"/>
      <c r="I143" s="5"/>
      <c r="J143" s="5"/>
      <c r="AA143" s="4" t="s">
        <v>40</v>
      </c>
      <c r="AB143" s="4" t="s">
        <v>40</v>
      </c>
      <c r="AC143" s="5"/>
      <c r="AD143" s="5"/>
      <c r="AE143" s="5"/>
    </row>
    <row r="144" spans="1:34" ht="15.75" customHeight="1" x14ac:dyDescent="0.25">
      <c r="A144" s="4" t="s">
        <v>320</v>
      </c>
      <c r="B144" s="4" t="s">
        <v>321</v>
      </c>
      <c r="C144" s="4" t="s">
        <v>22</v>
      </c>
      <c r="D144" s="4" t="s">
        <v>309</v>
      </c>
      <c r="E144" s="5"/>
      <c r="F144" s="5"/>
      <c r="G144" s="5"/>
      <c r="H144" s="5"/>
      <c r="I144" s="5"/>
      <c r="J144" s="5"/>
      <c r="Z144" s="5">
        <v>2012</v>
      </c>
      <c r="AA144" s="4">
        <v>1</v>
      </c>
      <c r="AB144" s="4">
        <v>1</v>
      </c>
      <c r="AC144" s="5">
        <v>2014</v>
      </c>
      <c r="AD144" s="5">
        <v>176</v>
      </c>
      <c r="AE144" s="5">
        <v>166.37991340681779</v>
      </c>
      <c r="AF144" s="4">
        <v>2015</v>
      </c>
      <c r="AG144" s="4">
        <v>13</v>
      </c>
      <c r="AH144" s="4">
        <v>12.22218043698996</v>
      </c>
    </row>
    <row r="145" spans="1:34" ht="15.75" customHeight="1" x14ac:dyDescent="0.25">
      <c r="A145" s="4" t="s">
        <v>322</v>
      </c>
      <c r="B145" s="4" t="s">
        <v>323</v>
      </c>
      <c r="C145" s="4" t="s">
        <v>22</v>
      </c>
      <c r="D145" s="4" t="s">
        <v>309</v>
      </c>
      <c r="E145" s="5"/>
      <c r="F145" s="5"/>
      <c r="G145" s="5"/>
      <c r="H145" s="5"/>
      <c r="I145" s="5"/>
      <c r="J145" s="5"/>
      <c r="Z145" s="5">
        <v>2012</v>
      </c>
      <c r="AA145" s="4">
        <v>18.600000000000001</v>
      </c>
      <c r="AB145" s="4">
        <v>2</v>
      </c>
      <c r="AC145" s="5">
        <v>2014</v>
      </c>
      <c r="AD145" s="5">
        <v>11</v>
      </c>
      <c r="AE145" s="5">
        <v>100.84341767510085</v>
      </c>
      <c r="AF145" s="4">
        <v>2015</v>
      </c>
      <c r="AG145" s="4">
        <v>0</v>
      </c>
      <c r="AH145" s="4">
        <v>0</v>
      </c>
    </row>
    <row r="146" spans="1:34" ht="15.75" customHeight="1" x14ac:dyDescent="0.25">
      <c r="A146" s="4" t="s">
        <v>324</v>
      </c>
      <c r="B146" s="4" t="s">
        <v>325</v>
      </c>
      <c r="C146" s="4" t="s">
        <v>22</v>
      </c>
      <c r="D146" s="4" t="s">
        <v>309</v>
      </c>
      <c r="E146" s="5"/>
      <c r="F146" s="5"/>
      <c r="G146" s="5"/>
      <c r="H146" s="5"/>
      <c r="I146" s="5"/>
      <c r="J146" s="5"/>
      <c r="AA146" s="4" t="s">
        <v>40</v>
      </c>
      <c r="AB146" s="4" t="s">
        <v>40</v>
      </c>
      <c r="AC146" s="5"/>
      <c r="AD146" s="5"/>
      <c r="AE146" s="5"/>
    </row>
    <row r="147" spans="1:34" ht="15.75" customHeight="1" x14ac:dyDescent="0.25">
      <c r="A147" s="4" t="s">
        <v>326</v>
      </c>
      <c r="B147" s="4" t="s">
        <v>327</v>
      </c>
      <c r="C147" s="4" t="s">
        <v>28</v>
      </c>
      <c r="D147" s="4" t="s">
        <v>328</v>
      </c>
      <c r="E147" s="5">
        <v>2015</v>
      </c>
      <c r="F147" s="5">
        <v>348766</v>
      </c>
      <c r="G147" s="5">
        <v>3.48766</v>
      </c>
      <c r="H147" s="5">
        <v>2017</v>
      </c>
      <c r="I147" s="5">
        <v>2098</v>
      </c>
      <c r="J147" s="5">
        <v>2.0979999999999999E-2</v>
      </c>
      <c r="Q147" s="5">
        <v>2017</v>
      </c>
      <c r="R147" s="4">
        <v>37063</v>
      </c>
      <c r="S147" s="4">
        <v>84.548662663396343</v>
      </c>
      <c r="Z147" s="5">
        <v>2017</v>
      </c>
      <c r="AA147" s="4">
        <v>5.0999999999999996</v>
      </c>
      <c r="AB147" s="4">
        <v>2279</v>
      </c>
      <c r="AC147" s="5">
        <v>2017</v>
      </c>
      <c r="AD147" s="5">
        <v>85283</v>
      </c>
      <c r="AE147" s="5">
        <v>192.63852183144724</v>
      </c>
      <c r="AF147" s="4">
        <v>2017</v>
      </c>
      <c r="AG147" s="4">
        <v>38315</v>
      </c>
      <c r="AH147" s="4">
        <v>86.546497707302748</v>
      </c>
    </row>
    <row r="148" spans="1:34" ht="15.75" customHeight="1" x14ac:dyDescent="0.25">
      <c r="A148" s="4" t="s">
        <v>329</v>
      </c>
      <c r="B148" s="4" t="s">
        <v>330</v>
      </c>
      <c r="C148" s="4" t="s">
        <v>28</v>
      </c>
      <c r="D148" s="4" t="s">
        <v>328</v>
      </c>
      <c r="E148" s="5">
        <v>2011</v>
      </c>
      <c r="F148" s="5">
        <v>35908</v>
      </c>
      <c r="G148" s="5">
        <v>0.35908000000000001</v>
      </c>
      <c r="H148" s="5">
        <v>2006</v>
      </c>
      <c r="I148" s="5">
        <v>963</v>
      </c>
      <c r="J148" s="5">
        <v>9.6299999999999997E-3</v>
      </c>
      <c r="Q148" s="5">
        <v>2007</v>
      </c>
      <c r="R148" s="4">
        <v>1915</v>
      </c>
      <c r="S148" s="4">
        <v>20.628364766365184</v>
      </c>
      <c r="T148" s="5">
        <v>2007</v>
      </c>
      <c r="U148" s="4">
        <v>75686</v>
      </c>
      <c r="V148" s="4">
        <v>815.28898992538666</v>
      </c>
      <c r="Z148" s="5">
        <v>2016</v>
      </c>
      <c r="AA148" s="4">
        <v>6.3</v>
      </c>
      <c r="AB148" s="4">
        <v>686</v>
      </c>
      <c r="AC148" s="5">
        <v>2017</v>
      </c>
      <c r="AD148" s="5">
        <v>17946</v>
      </c>
      <c r="AE148" s="5">
        <v>162.37785016286645</v>
      </c>
      <c r="AF148" s="4">
        <v>2017</v>
      </c>
      <c r="AG148" s="4">
        <v>12537</v>
      </c>
      <c r="AH148" s="4">
        <v>113.43648208469055</v>
      </c>
    </row>
    <row r="149" spans="1:34" ht="15.75" customHeight="1" x14ac:dyDescent="0.25">
      <c r="A149" s="4" t="s">
        <v>331</v>
      </c>
      <c r="B149" s="4" t="s">
        <v>332</v>
      </c>
      <c r="C149" s="4" t="s">
        <v>28</v>
      </c>
      <c r="D149" s="4" t="s">
        <v>328</v>
      </c>
      <c r="E149" s="5">
        <v>2013</v>
      </c>
      <c r="F149" s="5">
        <v>536018</v>
      </c>
      <c r="G149" s="5">
        <v>5.3601799999999997</v>
      </c>
      <c r="H149" s="5"/>
      <c r="I149" s="5"/>
      <c r="J149" s="5"/>
      <c r="Z149" s="5">
        <v>2017</v>
      </c>
      <c r="AA149" s="4">
        <v>30.5</v>
      </c>
      <c r="AB149" s="4">
        <v>63895</v>
      </c>
      <c r="AC149" s="5">
        <v>2017</v>
      </c>
      <c r="AD149" s="5">
        <v>700489</v>
      </c>
      <c r="AE149" s="5">
        <v>334.70098620083326</v>
      </c>
      <c r="AF149" s="4">
        <v>2017</v>
      </c>
      <c r="AG149" s="4">
        <v>239531</v>
      </c>
      <c r="AH149" s="4">
        <v>114.45042238446543</v>
      </c>
    </row>
    <row r="150" spans="1:34" ht="15.75" customHeight="1" x14ac:dyDescent="0.25">
      <c r="A150" s="4" t="s">
        <v>333</v>
      </c>
      <c r="B150" s="4" t="s">
        <v>334</v>
      </c>
      <c r="C150" s="4" t="s">
        <v>28</v>
      </c>
      <c r="D150" s="4" t="s">
        <v>328</v>
      </c>
      <c r="E150" s="5">
        <v>2017</v>
      </c>
      <c r="F150" s="5">
        <v>58085</v>
      </c>
      <c r="G150" s="5">
        <v>0.58084999999999998</v>
      </c>
      <c r="H150" s="5">
        <v>2017</v>
      </c>
      <c r="I150" s="5">
        <v>971</v>
      </c>
      <c r="J150" s="5">
        <v>9.7099999999999999E-3</v>
      </c>
      <c r="K150" s="5">
        <v>2017</v>
      </c>
      <c r="L150" s="4">
        <v>22582</v>
      </c>
      <c r="M150" s="4">
        <v>0.22581999999999999</v>
      </c>
      <c r="N150" s="5">
        <v>2017</v>
      </c>
      <c r="O150" s="4">
        <v>1237</v>
      </c>
      <c r="P150" s="4">
        <v>1.2370000000000001E-2</v>
      </c>
      <c r="Q150" s="5">
        <v>2017</v>
      </c>
      <c r="R150" s="4">
        <v>25360</v>
      </c>
      <c r="S150" s="4">
        <v>141.63898693094387</v>
      </c>
      <c r="T150" s="5">
        <v>2017</v>
      </c>
      <c r="U150" s="4">
        <v>402503</v>
      </c>
      <c r="V150" s="4">
        <v>2248.0330109095307</v>
      </c>
      <c r="W150" s="5">
        <v>2016</v>
      </c>
      <c r="X150" s="4">
        <v>432018</v>
      </c>
      <c r="Y150" s="4">
        <v>2432.1666307017504</v>
      </c>
      <c r="Z150" s="5">
        <v>2017</v>
      </c>
      <c r="AA150" s="4">
        <v>4.3</v>
      </c>
      <c r="AB150" s="4">
        <v>779</v>
      </c>
      <c r="AC150" s="5">
        <v>2017</v>
      </c>
      <c r="AD150" s="5">
        <v>41762</v>
      </c>
      <c r="AE150" s="5">
        <v>231.30434782608694</v>
      </c>
      <c r="AF150" s="4">
        <v>2017</v>
      </c>
      <c r="AG150" s="4">
        <v>15226</v>
      </c>
      <c r="AH150" s="4">
        <v>84.331210191082803</v>
      </c>
    </row>
    <row r="151" spans="1:34" ht="15.75" customHeight="1" x14ac:dyDescent="0.25">
      <c r="A151" s="4" t="s">
        <v>335</v>
      </c>
      <c r="B151" s="4" t="s">
        <v>336</v>
      </c>
      <c r="C151" s="4" t="s">
        <v>28</v>
      </c>
      <c r="D151" s="4" t="s">
        <v>328</v>
      </c>
      <c r="E151" s="5">
        <v>2017</v>
      </c>
      <c r="F151" s="5">
        <v>179875</v>
      </c>
      <c r="G151" s="5">
        <v>1.7987500000000001</v>
      </c>
      <c r="H151" s="5">
        <v>2017</v>
      </c>
      <c r="I151" s="5">
        <v>2783</v>
      </c>
      <c r="J151" s="5">
        <v>2.7830000000000001E-2</v>
      </c>
      <c r="K151" s="5">
        <v>2017</v>
      </c>
      <c r="L151" s="4">
        <v>14852</v>
      </c>
      <c r="M151" s="4">
        <v>0.14852000000000001</v>
      </c>
      <c r="N151" s="5">
        <v>2017</v>
      </c>
      <c r="O151" s="4">
        <v>23075</v>
      </c>
      <c r="P151" s="4">
        <v>0.23075000000000001</v>
      </c>
      <c r="Q151" s="5">
        <v>2016</v>
      </c>
      <c r="R151" s="4">
        <v>63396</v>
      </c>
      <c r="S151" s="4">
        <v>131.44870988324649</v>
      </c>
      <c r="T151" s="5">
        <v>2016</v>
      </c>
      <c r="U151" s="4">
        <v>73106</v>
      </c>
      <c r="V151" s="4">
        <v>151.58195130173223</v>
      </c>
      <c r="W151" s="5">
        <v>2016</v>
      </c>
      <c r="X151" s="4">
        <v>260543</v>
      </c>
      <c r="Y151" s="4">
        <v>540.2240081252869</v>
      </c>
      <c r="Z151" s="5">
        <v>2017</v>
      </c>
      <c r="AA151" s="4">
        <v>24.9</v>
      </c>
      <c r="AB151" s="4">
        <v>12237</v>
      </c>
      <c r="AC151" s="5">
        <v>2017</v>
      </c>
      <c r="AD151" s="5">
        <v>119491</v>
      </c>
      <c r="AE151" s="5">
        <v>243.53116210818081</v>
      </c>
      <c r="AF151" s="4">
        <v>2017</v>
      </c>
      <c r="AG151" s="4">
        <v>40070</v>
      </c>
      <c r="AH151" s="4">
        <v>81.66551175967065</v>
      </c>
    </row>
    <row r="152" spans="1:34" ht="15.75" customHeight="1" x14ac:dyDescent="0.25">
      <c r="A152" s="4" t="s">
        <v>337</v>
      </c>
      <c r="B152" s="4" t="s">
        <v>338</v>
      </c>
      <c r="C152" s="4" t="s">
        <v>28</v>
      </c>
      <c r="D152" s="4" t="s">
        <v>328</v>
      </c>
      <c r="E152" s="5">
        <v>2014</v>
      </c>
      <c r="F152" s="5">
        <v>43593</v>
      </c>
      <c r="G152" s="5">
        <v>0.43592999999999998</v>
      </c>
      <c r="H152" s="5">
        <v>2004</v>
      </c>
      <c r="I152" s="5">
        <v>132</v>
      </c>
      <c r="J152" s="5">
        <v>1.32E-3</v>
      </c>
      <c r="Q152" s="5">
        <v>2005</v>
      </c>
      <c r="R152" s="4">
        <v>2345</v>
      </c>
      <c r="S152" s="4">
        <v>17.357966496089794</v>
      </c>
      <c r="T152" s="5">
        <v>2005</v>
      </c>
      <c r="U152" s="4">
        <v>3722</v>
      </c>
      <c r="V152" s="4">
        <v>27.550682856480261</v>
      </c>
      <c r="W152" s="5">
        <v>2015</v>
      </c>
      <c r="X152" s="4">
        <v>32794</v>
      </c>
      <c r="Y152" s="4">
        <v>206.21121199423109</v>
      </c>
      <c r="Z152" s="5">
        <v>2017</v>
      </c>
      <c r="AA152" s="4">
        <v>5.8</v>
      </c>
      <c r="AB152" s="4">
        <v>972</v>
      </c>
      <c r="AC152" s="5">
        <v>2017</v>
      </c>
      <c r="AD152" s="5">
        <v>37497</v>
      </c>
      <c r="AE152" s="5">
        <v>225.54586466165412</v>
      </c>
      <c r="AF152" s="4">
        <v>2017</v>
      </c>
      <c r="AG152" s="4">
        <v>13073</v>
      </c>
      <c r="AH152" s="4">
        <v>78.634586466165416</v>
      </c>
    </row>
    <row r="153" spans="1:34" ht="15.75" customHeight="1" x14ac:dyDescent="0.25">
      <c r="A153" s="4" t="s">
        <v>339</v>
      </c>
      <c r="B153" s="4" t="s">
        <v>340</v>
      </c>
      <c r="C153" s="4" t="s">
        <v>28</v>
      </c>
      <c r="D153" s="4" t="s">
        <v>328</v>
      </c>
      <c r="E153" s="5"/>
      <c r="F153" s="5"/>
      <c r="G153" s="5"/>
      <c r="H153" s="5"/>
      <c r="I153" s="5"/>
      <c r="J153" s="5"/>
      <c r="AA153" s="4" t="s">
        <v>40</v>
      </c>
      <c r="AB153" s="4" t="s">
        <v>40</v>
      </c>
      <c r="AC153" s="5"/>
      <c r="AD153" s="5"/>
      <c r="AE153" s="5"/>
    </row>
    <row r="154" spans="1:34" ht="15.75" customHeight="1" x14ac:dyDescent="0.25">
      <c r="A154" s="4" t="s">
        <v>341</v>
      </c>
      <c r="B154" s="4" t="s">
        <v>342</v>
      </c>
      <c r="C154" s="4" t="s">
        <v>28</v>
      </c>
      <c r="D154" s="4" t="s">
        <v>328</v>
      </c>
      <c r="E154" s="5"/>
      <c r="F154" s="5"/>
      <c r="G154" s="5"/>
      <c r="H154" s="5"/>
      <c r="I154" s="5"/>
      <c r="J154" s="5"/>
      <c r="Z154" s="5">
        <v>2009</v>
      </c>
      <c r="AA154" s="4">
        <v>13.2</v>
      </c>
      <c r="AB154" s="4">
        <v>30</v>
      </c>
      <c r="AC154" s="5">
        <v>2017</v>
      </c>
      <c r="AD154" s="5">
        <v>726</v>
      </c>
      <c r="AE154" s="5">
        <v>256.53710247349824</v>
      </c>
      <c r="AF154" s="4">
        <v>2016</v>
      </c>
      <c r="AG154" s="4">
        <v>228</v>
      </c>
      <c r="AH154" s="4">
        <v>82.684189912528822</v>
      </c>
    </row>
    <row r="155" spans="1:34" ht="15.75" customHeight="1" x14ac:dyDescent="0.25">
      <c r="A155" s="4" t="s">
        <v>343</v>
      </c>
      <c r="B155" s="4" t="s">
        <v>344</v>
      </c>
      <c r="C155" s="4" t="s">
        <v>28</v>
      </c>
      <c r="D155" s="4" t="s">
        <v>328</v>
      </c>
      <c r="E155" s="5">
        <v>2015</v>
      </c>
      <c r="F155" s="5">
        <v>3640</v>
      </c>
      <c r="G155" s="5">
        <v>3.6400000000000002E-2</v>
      </c>
      <c r="H155" s="5">
        <v>2015</v>
      </c>
      <c r="I155" s="5">
        <v>41</v>
      </c>
      <c r="J155" s="5">
        <v>4.0999999999999999E-4</v>
      </c>
      <c r="K155" s="5">
        <v>2017</v>
      </c>
      <c r="L155" s="4">
        <v>510</v>
      </c>
      <c r="M155" s="4">
        <v>5.1000000000000004E-3</v>
      </c>
      <c r="N155" s="5">
        <v>2013</v>
      </c>
      <c r="O155" s="4">
        <v>11</v>
      </c>
      <c r="P155" s="4">
        <v>1.1E-4</v>
      </c>
      <c r="Q155" s="5">
        <v>2017</v>
      </c>
      <c r="R155" s="4">
        <v>29567</v>
      </c>
      <c r="S155" s="4">
        <v>3825.131946158619</v>
      </c>
      <c r="T155" s="5">
        <v>2016</v>
      </c>
      <c r="U155" s="4">
        <v>4145</v>
      </c>
      <c r="V155" s="4">
        <v>539.35256872353659</v>
      </c>
      <c r="W155" s="5">
        <v>2017</v>
      </c>
      <c r="X155" s="4">
        <v>54853</v>
      </c>
      <c r="Y155" s="4">
        <v>7096.4238050068898</v>
      </c>
      <c r="Z155" s="5">
        <v>2017</v>
      </c>
      <c r="AA155" s="4">
        <v>14.8</v>
      </c>
      <c r="AB155" s="4">
        <v>115</v>
      </c>
      <c r="AC155" s="5">
        <v>2017</v>
      </c>
      <c r="AD155" s="5">
        <v>2226</v>
      </c>
      <c r="AE155" s="5">
        <v>286.11825192802058</v>
      </c>
      <c r="AF155" s="4">
        <v>2017</v>
      </c>
      <c r="AG155" s="4">
        <v>699</v>
      </c>
      <c r="AH155" s="4">
        <v>89.845758354755787</v>
      </c>
    </row>
    <row r="156" spans="1:34" ht="15.75" customHeight="1" x14ac:dyDescent="0.25">
      <c r="A156" s="4" t="s">
        <v>345</v>
      </c>
      <c r="B156" s="4" t="s">
        <v>346</v>
      </c>
      <c r="C156" s="4" t="s">
        <v>28</v>
      </c>
      <c r="D156" s="4" t="s">
        <v>328</v>
      </c>
      <c r="E156" s="5">
        <v>2015</v>
      </c>
      <c r="F156" s="5">
        <v>16233</v>
      </c>
      <c r="G156" s="5">
        <v>0.16233</v>
      </c>
      <c r="H156" s="5">
        <v>2017</v>
      </c>
      <c r="I156" s="5">
        <v>771</v>
      </c>
      <c r="J156" s="5">
        <v>7.7099999999999998E-3</v>
      </c>
      <c r="N156" s="5">
        <v>2013</v>
      </c>
      <c r="O156" s="4">
        <v>4338</v>
      </c>
      <c r="P156" s="4">
        <v>4.3380000000000002E-2</v>
      </c>
      <c r="Q156" s="5">
        <v>2016</v>
      </c>
      <c r="R156" s="4">
        <v>3711</v>
      </c>
      <c r="S156" s="4">
        <v>55.895970534644739</v>
      </c>
      <c r="T156" s="5">
        <v>2015</v>
      </c>
      <c r="U156" s="4">
        <v>39324</v>
      </c>
      <c r="V156" s="4">
        <v>600.12965877278339</v>
      </c>
      <c r="W156" s="5">
        <v>2016</v>
      </c>
      <c r="X156" s="4">
        <v>15523</v>
      </c>
      <c r="Y156" s="4">
        <v>233.81114271336304</v>
      </c>
      <c r="Z156" s="5">
        <v>2016</v>
      </c>
      <c r="AA156" s="4">
        <v>8.9</v>
      </c>
      <c r="AB156" s="4">
        <v>599</v>
      </c>
      <c r="AC156" s="5">
        <v>2017</v>
      </c>
      <c r="AD156" s="5">
        <v>14061</v>
      </c>
      <c r="AE156" s="5">
        <v>206.4454558801938</v>
      </c>
      <c r="AF156" s="4">
        <v>2017</v>
      </c>
      <c r="AG156" s="4">
        <v>10770</v>
      </c>
      <c r="AH156" s="4">
        <v>158.12655997650859</v>
      </c>
    </row>
    <row r="157" spans="1:34" ht="15.75" customHeight="1" x14ac:dyDescent="0.25">
      <c r="A157" s="4" t="s">
        <v>347</v>
      </c>
      <c r="B157" s="4" t="s">
        <v>348</v>
      </c>
      <c r="C157" s="4" t="s">
        <v>28</v>
      </c>
      <c r="D157" s="4" t="s">
        <v>328</v>
      </c>
      <c r="E157" s="5">
        <v>2017</v>
      </c>
      <c r="F157" s="5">
        <v>120306</v>
      </c>
      <c r="G157" s="5">
        <v>1.20306</v>
      </c>
      <c r="H157" s="5">
        <v>2017</v>
      </c>
      <c r="I157" s="5">
        <v>3085</v>
      </c>
      <c r="J157" s="5">
        <v>3.0849999999999999E-2</v>
      </c>
      <c r="K157" s="5">
        <v>2017</v>
      </c>
      <c r="L157" s="4">
        <v>9784</v>
      </c>
      <c r="M157" s="4">
        <v>9.7839999999999996E-2</v>
      </c>
      <c r="N157" s="5">
        <v>2017</v>
      </c>
      <c r="O157" s="4">
        <v>6195</v>
      </c>
      <c r="P157" s="4">
        <v>6.1949999999999998E-2</v>
      </c>
      <c r="Q157" s="5">
        <v>2017</v>
      </c>
      <c r="R157" s="4">
        <v>85368</v>
      </c>
      <c r="S157" s="4">
        <v>268.75895678230171</v>
      </c>
      <c r="W157" s="5">
        <v>2017</v>
      </c>
      <c r="X157" s="4">
        <v>111233</v>
      </c>
      <c r="Y157" s="4">
        <v>350.18818573430053</v>
      </c>
      <c r="Z157" s="5">
        <v>2017</v>
      </c>
      <c r="AA157" s="4">
        <v>7.7</v>
      </c>
      <c r="AB157" s="4">
        <v>2487</v>
      </c>
      <c r="AC157" s="5">
        <v>2017</v>
      </c>
      <c r="AD157" s="5">
        <v>89494</v>
      </c>
      <c r="AE157" s="5">
        <v>278.23410539406188</v>
      </c>
      <c r="AF157" s="4">
        <v>2017</v>
      </c>
      <c r="AG157" s="4">
        <v>35191</v>
      </c>
      <c r="AH157" s="4">
        <v>109.40774133374786</v>
      </c>
    </row>
    <row r="158" spans="1:34" ht="15.75" customHeight="1" x14ac:dyDescent="0.25">
      <c r="A158" s="4" t="s">
        <v>349</v>
      </c>
      <c r="B158" s="4" t="s">
        <v>350</v>
      </c>
      <c r="C158" s="4" t="s">
        <v>28</v>
      </c>
      <c r="D158" s="4" t="s">
        <v>328</v>
      </c>
      <c r="E158" s="5"/>
      <c r="F158" s="5"/>
      <c r="G158" s="5"/>
      <c r="H158" s="5"/>
      <c r="I158" s="5"/>
      <c r="J158" s="5"/>
      <c r="W158" s="5">
        <v>2005</v>
      </c>
      <c r="X158" s="4">
        <v>3703</v>
      </c>
      <c r="Y158" s="4">
        <v>750.1570001823228</v>
      </c>
      <c r="Z158" s="5">
        <v>2017</v>
      </c>
      <c r="AA158" s="4">
        <v>5.5</v>
      </c>
      <c r="AB158" s="4">
        <v>31</v>
      </c>
      <c r="AC158" s="5">
        <v>2014</v>
      </c>
      <c r="AD158" s="5">
        <v>1000</v>
      </c>
      <c r="AE158" s="5">
        <v>182.50573067994335</v>
      </c>
      <c r="AF158" s="4">
        <v>2016</v>
      </c>
      <c r="AG158" s="4">
        <v>2402</v>
      </c>
      <c r="AH158" s="4">
        <v>430.37725200003581</v>
      </c>
    </row>
    <row r="159" spans="1:34" ht="15.75" customHeight="1" x14ac:dyDescent="0.25">
      <c r="A159" s="4" t="s">
        <v>351</v>
      </c>
      <c r="B159" s="4" t="s">
        <v>352</v>
      </c>
      <c r="C159" s="4" t="s">
        <v>28</v>
      </c>
      <c r="D159" s="4" t="s">
        <v>328</v>
      </c>
      <c r="E159" s="5">
        <v>2015</v>
      </c>
      <c r="F159" s="5">
        <v>23220</v>
      </c>
      <c r="G159" s="5">
        <v>0.23219999999999999</v>
      </c>
      <c r="H159" s="5"/>
      <c r="I159" s="5"/>
      <c r="J159" s="5"/>
      <c r="T159" s="5">
        <v>2005</v>
      </c>
      <c r="U159" s="4">
        <v>10368</v>
      </c>
      <c r="V159" s="4">
        <v>311.90434933287122</v>
      </c>
      <c r="W159" s="5">
        <v>2017</v>
      </c>
      <c r="X159" s="4">
        <v>88438</v>
      </c>
      <c r="Y159" s="4">
        <v>2567.7958139219954</v>
      </c>
      <c r="Z159" s="5">
        <v>2017</v>
      </c>
      <c r="AA159" s="4">
        <v>8.1999999999999993</v>
      </c>
      <c r="AB159" s="4">
        <v>284</v>
      </c>
      <c r="AC159" s="5">
        <v>2017</v>
      </c>
      <c r="AD159" s="5">
        <v>11078</v>
      </c>
      <c r="AE159" s="5">
        <v>320.45125831645936</v>
      </c>
      <c r="AF159" s="4">
        <v>2017</v>
      </c>
      <c r="AG159" s="4">
        <v>7726</v>
      </c>
      <c r="AH159" s="4">
        <v>223.48857390801274</v>
      </c>
    </row>
    <row r="160" spans="1:34" ht="15.75" customHeight="1" x14ac:dyDescent="0.25">
      <c r="A160" s="4" t="s">
        <v>353</v>
      </c>
      <c r="B160" s="4" t="s">
        <v>354</v>
      </c>
      <c r="C160" s="4" t="s">
        <v>28</v>
      </c>
      <c r="D160" s="4" t="s">
        <v>328</v>
      </c>
      <c r="E160" s="5"/>
      <c r="F160" s="5"/>
      <c r="G160" s="5"/>
      <c r="H160" s="5"/>
      <c r="I160" s="5"/>
      <c r="J160" s="5"/>
      <c r="Z160" s="5">
        <v>2016</v>
      </c>
      <c r="AA160" s="4">
        <v>56.3</v>
      </c>
      <c r="AB160" s="4">
        <v>17778</v>
      </c>
      <c r="AC160" s="5">
        <v>2017</v>
      </c>
      <c r="AD160" s="5">
        <v>57096</v>
      </c>
      <c r="AE160" s="5">
        <v>178.55333520968196</v>
      </c>
      <c r="AF160" s="4">
        <v>2017</v>
      </c>
      <c r="AG160" s="4">
        <v>35970</v>
      </c>
      <c r="AH160" s="4">
        <v>112.48710010319918</v>
      </c>
    </row>
    <row r="161" spans="1:34" ht="15.75" customHeight="1" x14ac:dyDescent="0.25">
      <c r="A161" s="4" t="s">
        <v>355</v>
      </c>
      <c r="B161" s="4" t="s">
        <v>356</v>
      </c>
      <c r="C161" s="4" t="s">
        <v>106</v>
      </c>
      <c r="D161" s="4" t="s">
        <v>357</v>
      </c>
      <c r="E161" s="5">
        <v>2006</v>
      </c>
      <c r="F161" s="5">
        <v>4101</v>
      </c>
      <c r="G161" s="5">
        <v>4.1009999999999998E-2</v>
      </c>
      <c r="H161" s="5"/>
      <c r="I161" s="5"/>
      <c r="J161" s="5"/>
      <c r="W161" s="5">
        <v>2007</v>
      </c>
      <c r="X161" s="4">
        <v>2127</v>
      </c>
      <c r="Y161" s="4">
        <v>574.47670492910197</v>
      </c>
      <c r="Z161" s="5">
        <v>2013</v>
      </c>
      <c r="AA161" s="4">
        <v>0.5</v>
      </c>
      <c r="AB161" s="4">
        <v>2</v>
      </c>
      <c r="AC161" s="5">
        <v>2015</v>
      </c>
      <c r="AD161" s="5">
        <v>565</v>
      </c>
      <c r="AE161" s="5">
        <v>135.31572871711109</v>
      </c>
      <c r="AF161" s="4">
        <v>2015</v>
      </c>
      <c r="AG161" s="4">
        <v>40</v>
      </c>
      <c r="AH161" s="4">
        <v>9.579874599441494</v>
      </c>
    </row>
    <row r="162" spans="1:34" ht="15.75" customHeight="1" x14ac:dyDescent="0.25">
      <c r="A162" s="4" t="s">
        <v>358</v>
      </c>
      <c r="B162" s="4" t="s">
        <v>359</v>
      </c>
      <c r="C162" s="4" t="s">
        <v>106</v>
      </c>
      <c r="D162" s="4" t="s">
        <v>357</v>
      </c>
      <c r="E162" s="5"/>
      <c r="F162" s="5"/>
      <c r="G162" s="5"/>
      <c r="H162" s="5"/>
      <c r="I162" s="5"/>
      <c r="J162" s="5"/>
      <c r="Z162" s="5">
        <v>2011</v>
      </c>
      <c r="AA162" s="4">
        <v>1.8</v>
      </c>
      <c r="AB162" s="4">
        <v>268</v>
      </c>
      <c r="AC162" s="5">
        <v>2017</v>
      </c>
      <c r="AD162" s="5">
        <v>31008</v>
      </c>
      <c r="AE162" s="5">
        <v>193.73945641986879</v>
      </c>
      <c r="AF162" s="4">
        <v>2017</v>
      </c>
      <c r="AG162" s="4">
        <v>8886</v>
      </c>
      <c r="AH162" s="4">
        <v>55.520149953139637</v>
      </c>
    </row>
    <row r="163" spans="1:34" ht="15.75" customHeight="1" x14ac:dyDescent="0.25">
      <c r="A163" s="4" t="s">
        <v>360</v>
      </c>
      <c r="B163" s="4" t="s">
        <v>361</v>
      </c>
      <c r="C163" s="4" t="s">
        <v>106</v>
      </c>
      <c r="D163" s="4" t="s">
        <v>357</v>
      </c>
      <c r="E163" s="5">
        <v>2010</v>
      </c>
      <c r="F163" s="5">
        <v>389341</v>
      </c>
      <c r="G163" s="5">
        <v>3.8934099999999998</v>
      </c>
      <c r="H163" s="5"/>
      <c r="I163" s="5"/>
      <c r="J163" s="5"/>
      <c r="K163" s="5">
        <v>2017</v>
      </c>
      <c r="L163" s="4">
        <v>25659</v>
      </c>
      <c r="M163" s="4">
        <v>0.25658999999999998</v>
      </c>
      <c r="Z163" s="5">
        <v>2017</v>
      </c>
      <c r="AA163" s="4">
        <v>0.4</v>
      </c>
      <c r="AB163" s="4">
        <v>1150</v>
      </c>
      <c r="AC163" s="5">
        <v>2017</v>
      </c>
      <c r="AD163" s="5">
        <v>246005</v>
      </c>
      <c r="AE163" s="5">
        <v>93.186888946971678</v>
      </c>
      <c r="AF163" s="4">
        <v>2017</v>
      </c>
      <c r="AG163" s="4">
        <v>70160</v>
      </c>
      <c r="AH163" s="4">
        <v>26.57666359838025</v>
      </c>
    </row>
    <row r="164" spans="1:34" ht="15.75" customHeight="1" x14ac:dyDescent="0.25">
      <c r="A164" s="4" t="s">
        <v>362</v>
      </c>
      <c r="B164" s="4" t="s">
        <v>363</v>
      </c>
      <c r="C164" s="4" t="s">
        <v>106</v>
      </c>
      <c r="D164" s="4" t="s">
        <v>357</v>
      </c>
      <c r="E164" s="5"/>
      <c r="F164" s="5"/>
      <c r="G164" s="5"/>
      <c r="H164" s="5"/>
      <c r="I164" s="5"/>
      <c r="J164" s="5"/>
      <c r="AA164" s="4" t="s">
        <v>40</v>
      </c>
      <c r="AB164" s="4" t="s">
        <v>40</v>
      </c>
      <c r="AC164" s="5">
        <v>2015</v>
      </c>
      <c r="AD164" s="5">
        <v>8201</v>
      </c>
      <c r="AE164" s="5">
        <v>123.06483510497577</v>
      </c>
      <c r="AF164" s="4">
        <v>2004</v>
      </c>
      <c r="AG164" s="4">
        <v>40</v>
      </c>
      <c r="AH164" s="4">
        <v>0.70613926302010466</v>
      </c>
    </row>
    <row r="165" spans="1:34" ht="15.75" customHeight="1" x14ac:dyDescent="0.25">
      <c r="A165" s="4" t="s">
        <v>364</v>
      </c>
      <c r="B165" s="4" t="s">
        <v>365</v>
      </c>
      <c r="C165" s="4" t="s">
        <v>106</v>
      </c>
      <c r="D165" s="4" t="s">
        <v>357</v>
      </c>
      <c r="E165" s="5"/>
      <c r="F165" s="5"/>
      <c r="G165" s="5"/>
      <c r="H165" s="5">
        <v>2006</v>
      </c>
      <c r="I165" s="5">
        <v>227</v>
      </c>
      <c r="J165" s="5">
        <v>2.2699999999999999E-3</v>
      </c>
      <c r="Q165" s="5">
        <v>2007</v>
      </c>
      <c r="R165" s="4">
        <v>83880</v>
      </c>
      <c r="S165" s="4">
        <v>320.8437594167529</v>
      </c>
      <c r="T165" s="5">
        <v>2007</v>
      </c>
      <c r="U165" s="4">
        <v>96915</v>
      </c>
      <c r="V165" s="4">
        <v>370.70306323169535</v>
      </c>
      <c r="W165" s="5">
        <v>2007</v>
      </c>
      <c r="X165" s="4">
        <v>5929</v>
      </c>
      <c r="Y165" s="4">
        <v>22.678620047471721</v>
      </c>
      <c r="Z165" s="5">
        <v>2013</v>
      </c>
      <c r="AA165" s="4">
        <v>2.1</v>
      </c>
      <c r="AB165" s="4">
        <v>627</v>
      </c>
      <c r="AC165" s="5">
        <v>2017</v>
      </c>
      <c r="AD165" s="5">
        <v>55413</v>
      </c>
      <c r="AE165" s="5">
        <v>175.22451302807994</v>
      </c>
      <c r="AF165" s="4">
        <v>2017</v>
      </c>
      <c r="AG165" s="4">
        <v>17663</v>
      </c>
      <c r="AH165" s="4">
        <v>55.853149506703765</v>
      </c>
    </row>
    <row r="166" spans="1:34" ht="15.75" customHeight="1" x14ac:dyDescent="0.25">
      <c r="A166" s="4" t="s">
        <v>366</v>
      </c>
      <c r="B166" s="4" t="s">
        <v>367</v>
      </c>
      <c r="C166" s="4" t="s">
        <v>106</v>
      </c>
      <c r="D166" s="4" t="s">
        <v>357</v>
      </c>
      <c r="E166" s="5">
        <v>2015</v>
      </c>
      <c r="F166" s="5">
        <v>75390</v>
      </c>
      <c r="G166" s="5">
        <v>0.75390000000000001</v>
      </c>
      <c r="H166" s="5"/>
      <c r="I166" s="5"/>
      <c r="J166" s="5"/>
      <c r="N166" s="5">
        <v>2017</v>
      </c>
      <c r="O166" s="4">
        <v>21</v>
      </c>
      <c r="P166" s="4">
        <v>2.1000000000000001E-4</v>
      </c>
      <c r="W166" s="5">
        <v>2015</v>
      </c>
      <c r="X166" s="4">
        <v>22037</v>
      </c>
      <c r="Y166" s="4">
        <v>42.440726365222282</v>
      </c>
      <c r="Z166" s="5">
        <v>2016</v>
      </c>
      <c r="AA166" s="4">
        <v>2.2999999999999998</v>
      </c>
      <c r="AB166" s="4">
        <v>1198</v>
      </c>
      <c r="AC166" s="5">
        <v>2017</v>
      </c>
      <c r="AD166" s="5">
        <v>79668</v>
      </c>
      <c r="AE166" s="5">
        <v>149.27207659590414</v>
      </c>
      <c r="AF166" s="4">
        <v>2009</v>
      </c>
      <c r="AG166" s="4">
        <v>6495</v>
      </c>
      <c r="AH166" s="4">
        <v>13.041987972455804</v>
      </c>
    </row>
    <row r="167" spans="1:34" ht="15.75" customHeight="1" x14ac:dyDescent="0.25">
      <c r="A167" s="4" t="s">
        <v>368</v>
      </c>
      <c r="B167" s="4" t="s">
        <v>369</v>
      </c>
      <c r="C167" s="4" t="s">
        <v>106</v>
      </c>
      <c r="D167" s="4" t="s">
        <v>357</v>
      </c>
      <c r="E167" s="5">
        <v>2017</v>
      </c>
      <c r="F167" s="5">
        <v>182147</v>
      </c>
      <c r="G167" s="5">
        <v>1.8214699999999999</v>
      </c>
      <c r="H167" s="5">
        <v>2017</v>
      </c>
      <c r="I167" s="5">
        <v>1925</v>
      </c>
      <c r="J167" s="5">
        <v>1.925E-2</v>
      </c>
      <c r="K167" s="5">
        <v>2017</v>
      </c>
      <c r="L167" s="4">
        <v>2490</v>
      </c>
      <c r="M167" s="4">
        <v>2.4899999999999999E-2</v>
      </c>
      <c r="N167" s="5">
        <v>2017</v>
      </c>
      <c r="O167" s="4">
        <v>4045</v>
      </c>
      <c r="P167" s="4">
        <v>4.045E-2</v>
      </c>
      <c r="Q167" s="5">
        <v>2007</v>
      </c>
      <c r="R167" s="4">
        <v>5272</v>
      </c>
      <c r="S167" s="4">
        <v>6.0039117215887741</v>
      </c>
      <c r="T167" s="5">
        <v>2016</v>
      </c>
      <c r="U167" s="4">
        <v>493732</v>
      </c>
      <c r="V167" s="4">
        <v>485.4007800259543</v>
      </c>
      <c r="W167" s="5">
        <v>2012</v>
      </c>
      <c r="X167" s="4">
        <v>24440</v>
      </c>
      <c r="Y167" s="4">
        <v>25.651268278890161</v>
      </c>
      <c r="Z167" s="5">
        <v>2017</v>
      </c>
      <c r="AA167" s="4">
        <v>8.4</v>
      </c>
      <c r="AB167" s="4">
        <v>8826</v>
      </c>
      <c r="AC167" s="5">
        <v>2016</v>
      </c>
      <c r="AD167" s="5">
        <v>170543</v>
      </c>
      <c r="AE167" s="5">
        <v>165.07286492400772</v>
      </c>
      <c r="AF167" s="4">
        <v>2016</v>
      </c>
      <c r="AG167" s="4">
        <v>127339</v>
      </c>
      <c r="AH167" s="4">
        <v>123.25462520630116</v>
      </c>
    </row>
    <row r="168" spans="1:34" ht="15.75" customHeight="1" x14ac:dyDescent="0.25">
      <c r="A168" s="4" t="s">
        <v>370</v>
      </c>
      <c r="B168" s="4" t="s">
        <v>371</v>
      </c>
      <c r="C168" s="4" t="s">
        <v>106</v>
      </c>
      <c r="D168" s="4" t="s">
        <v>357</v>
      </c>
      <c r="E168" s="5">
        <v>2017</v>
      </c>
      <c r="F168" s="5">
        <v>9848</v>
      </c>
      <c r="G168" s="5">
        <v>9.8479999999999998E-2</v>
      </c>
      <c r="H168" s="5">
        <v>2017</v>
      </c>
      <c r="I168" s="5">
        <v>114</v>
      </c>
      <c r="J168" s="5">
        <v>1.14E-3</v>
      </c>
      <c r="K168" s="5">
        <v>2017</v>
      </c>
      <c r="L168" s="4">
        <v>2048</v>
      </c>
      <c r="M168" s="4">
        <v>2.0480000000000002E-2</v>
      </c>
      <c r="N168" s="5">
        <v>2017</v>
      </c>
      <c r="O168" s="4">
        <v>195</v>
      </c>
      <c r="P168" s="4">
        <v>1.9499999999999999E-3</v>
      </c>
      <c r="T168" s="5">
        <v>2017</v>
      </c>
      <c r="U168" s="4">
        <v>10863</v>
      </c>
      <c r="V168" s="4">
        <v>193.456714420776</v>
      </c>
      <c r="W168" s="5">
        <v>2017</v>
      </c>
      <c r="X168" s="4">
        <v>17254</v>
      </c>
      <c r="Y168" s="4">
        <v>307.2725905013412</v>
      </c>
      <c r="Z168" s="5">
        <v>2017</v>
      </c>
      <c r="AA168" s="4">
        <v>0.2</v>
      </c>
      <c r="AB168" s="4">
        <v>11</v>
      </c>
      <c r="AC168" s="5">
        <v>2017</v>
      </c>
      <c r="AD168" s="5">
        <v>11691</v>
      </c>
      <c r="AE168" s="5">
        <v>204.78192327903309</v>
      </c>
      <c r="AF168" s="4">
        <v>2017</v>
      </c>
      <c r="AG168" s="4">
        <v>1343</v>
      </c>
      <c r="AH168" s="4">
        <v>23.52425994044491</v>
      </c>
    </row>
    <row r="169" spans="1:34" ht="15.75" customHeight="1" x14ac:dyDescent="0.25">
      <c r="A169" s="4" t="s">
        <v>372</v>
      </c>
      <c r="B169" s="4" t="s">
        <v>373</v>
      </c>
      <c r="C169" s="4" t="s">
        <v>106</v>
      </c>
      <c r="D169" s="4" t="s">
        <v>357</v>
      </c>
      <c r="E169" s="5">
        <v>2015</v>
      </c>
      <c r="F169" s="5">
        <v>219779</v>
      </c>
      <c r="G169" s="5">
        <v>2.1977899999999999</v>
      </c>
      <c r="H169" s="5">
        <v>2015</v>
      </c>
      <c r="I169" s="5">
        <v>4642</v>
      </c>
      <c r="J169" s="5">
        <v>4.6420000000000003E-2</v>
      </c>
      <c r="Q169" s="5">
        <v>2017</v>
      </c>
      <c r="R169" s="4">
        <v>695256</v>
      </c>
      <c r="S169" s="4">
        <v>1010.4253839477233</v>
      </c>
      <c r="T169" s="5">
        <v>2017</v>
      </c>
      <c r="U169" s="4">
        <v>938594</v>
      </c>
      <c r="V169" s="4">
        <v>1364.0719430267834</v>
      </c>
      <c r="W169" s="5">
        <v>2016</v>
      </c>
      <c r="X169" s="4">
        <v>95639</v>
      </c>
      <c r="Y169" s="4">
        <v>139.29848989769522</v>
      </c>
      <c r="Z169" s="5">
        <v>2016</v>
      </c>
      <c r="AA169" s="4">
        <v>3.2</v>
      </c>
      <c r="AB169" s="4">
        <v>2229</v>
      </c>
      <c r="AC169" s="5">
        <v>2017</v>
      </c>
      <c r="AD169" s="5">
        <v>372979</v>
      </c>
      <c r="AE169" s="5">
        <v>540.25174541556828</v>
      </c>
      <c r="AF169" s="4">
        <v>2017</v>
      </c>
      <c r="AG169" s="4">
        <v>64002</v>
      </c>
      <c r="AH169" s="4">
        <v>92.705466554651068</v>
      </c>
    </row>
    <row r="170" spans="1:34" ht="15.75" customHeight="1" x14ac:dyDescent="0.25">
      <c r="A170" s="4" t="s">
        <v>374</v>
      </c>
      <c r="B170" s="4" t="s">
        <v>375</v>
      </c>
      <c r="C170" s="4" t="s">
        <v>106</v>
      </c>
      <c r="D170" s="4" t="s">
        <v>357</v>
      </c>
      <c r="E170" s="5">
        <v>2017</v>
      </c>
      <c r="F170" s="5">
        <v>4018</v>
      </c>
      <c r="G170" s="5">
        <v>4.018E-2</v>
      </c>
      <c r="H170" s="5">
        <v>2017</v>
      </c>
      <c r="I170" s="5">
        <v>31</v>
      </c>
      <c r="J170" s="5">
        <v>3.1E-4</v>
      </c>
      <c r="K170" s="5">
        <v>2017</v>
      </c>
      <c r="L170" s="4">
        <v>173</v>
      </c>
      <c r="M170" s="4">
        <v>1.73E-3</v>
      </c>
      <c r="Z170" s="5">
        <v>2015</v>
      </c>
      <c r="AA170" s="4">
        <v>3.9</v>
      </c>
      <c r="AB170" s="4">
        <v>49</v>
      </c>
      <c r="AC170" s="5">
        <v>2017</v>
      </c>
      <c r="AD170" s="5">
        <v>659</v>
      </c>
      <c r="AE170" s="5">
        <v>50.848765432098759</v>
      </c>
      <c r="AF170" s="4">
        <v>2017</v>
      </c>
      <c r="AG170" s="4">
        <v>153</v>
      </c>
      <c r="AH170" s="4">
        <v>11.805555555555555</v>
      </c>
    </row>
    <row r="171" spans="1:34" ht="15.75" customHeight="1" x14ac:dyDescent="0.25">
      <c r="A171" s="4" t="s">
        <v>376</v>
      </c>
      <c r="B171" s="4" t="s">
        <v>377</v>
      </c>
      <c r="C171" s="4" t="s">
        <v>106</v>
      </c>
      <c r="D171" s="4" t="s">
        <v>357</v>
      </c>
      <c r="E171" s="5"/>
      <c r="F171" s="5"/>
      <c r="G171" s="5"/>
      <c r="H171" s="5"/>
      <c r="I171" s="5"/>
      <c r="J171" s="5"/>
      <c r="Z171" s="5">
        <v>2011</v>
      </c>
      <c r="AA171" s="4">
        <v>1.5</v>
      </c>
      <c r="AB171" s="4">
        <v>1358</v>
      </c>
      <c r="AC171" s="5">
        <v>2017</v>
      </c>
      <c r="AD171" s="5">
        <v>130002</v>
      </c>
      <c r="AE171" s="5">
        <v>136.06933149119226</v>
      </c>
      <c r="AF171" s="4">
        <v>2017</v>
      </c>
      <c r="AG171" s="4">
        <v>16250</v>
      </c>
      <c r="AH171" s="4">
        <v>17.008404768633362</v>
      </c>
    </row>
    <row r="172" spans="1:34" ht="15.75" customHeight="1" x14ac:dyDescent="0.25">
      <c r="A172" s="4" t="s">
        <v>378</v>
      </c>
      <c r="B172" s="4" t="s">
        <v>379</v>
      </c>
      <c r="C172" s="4" t="s">
        <v>118</v>
      </c>
      <c r="D172" s="4" t="s">
        <v>380</v>
      </c>
      <c r="E172" s="5">
        <v>2011</v>
      </c>
      <c r="F172" s="5">
        <v>8790</v>
      </c>
      <c r="G172" s="5">
        <v>8.7900000000000006E-2</v>
      </c>
      <c r="H172" s="5"/>
      <c r="I172" s="5"/>
      <c r="J172" s="5"/>
      <c r="W172" s="5">
        <v>2015</v>
      </c>
      <c r="X172" s="4">
        <v>224839</v>
      </c>
      <c r="Y172" s="4">
        <v>10368.062315633368</v>
      </c>
      <c r="Z172" s="5">
        <v>2010</v>
      </c>
      <c r="AA172" s="4">
        <v>15</v>
      </c>
      <c r="AB172" s="4">
        <v>303</v>
      </c>
      <c r="AC172" s="5">
        <v>2017</v>
      </c>
      <c r="AD172" s="5">
        <v>4343</v>
      </c>
      <c r="AE172" s="5">
        <v>189.48516579406629</v>
      </c>
      <c r="AF172" s="4">
        <v>2015</v>
      </c>
      <c r="AG172" s="4">
        <v>970</v>
      </c>
      <c r="AH172" s="4">
        <v>43.907356383337472</v>
      </c>
    </row>
    <row r="173" spans="1:34" ht="15.75" customHeight="1" x14ac:dyDescent="0.25">
      <c r="A173" s="4" t="s">
        <v>381</v>
      </c>
      <c r="B173" s="4" t="s">
        <v>382</v>
      </c>
      <c r="C173" s="4" t="s">
        <v>118</v>
      </c>
      <c r="D173" s="4" t="s">
        <v>380</v>
      </c>
      <c r="E173" s="5">
        <v>2004</v>
      </c>
      <c r="F173" s="5">
        <v>2937</v>
      </c>
      <c r="G173" s="5">
        <v>2.937E-2</v>
      </c>
      <c r="H173" s="5"/>
      <c r="I173" s="5"/>
      <c r="J173" s="5"/>
      <c r="Z173" s="5">
        <v>2017</v>
      </c>
      <c r="AA173" s="4">
        <v>9.5</v>
      </c>
      <c r="AB173" s="4">
        <v>130</v>
      </c>
      <c r="AC173" s="5">
        <v>2015</v>
      </c>
      <c r="AD173" s="5">
        <v>3610</v>
      </c>
      <c r="AE173" s="5">
        <v>273.6899085754402</v>
      </c>
      <c r="AF173" s="4">
        <v>2012</v>
      </c>
      <c r="AG173" s="4">
        <v>619</v>
      </c>
      <c r="AH173" s="4">
        <v>49.593080363223251</v>
      </c>
    </row>
    <row r="174" spans="1:34" ht="15.75" customHeight="1" x14ac:dyDescent="0.25">
      <c r="A174" s="4" t="s">
        <v>383</v>
      </c>
      <c r="B174" s="4" t="s">
        <v>384</v>
      </c>
      <c r="C174" s="4" t="s">
        <v>118</v>
      </c>
      <c r="D174" s="4" t="s">
        <v>380</v>
      </c>
      <c r="E174" s="5">
        <v>2009</v>
      </c>
      <c r="F174" s="5">
        <v>3513</v>
      </c>
      <c r="G174" s="5">
        <v>3.5130000000000002E-2</v>
      </c>
      <c r="H174" s="5"/>
      <c r="I174" s="5"/>
      <c r="J174" s="5"/>
      <c r="Z174" s="5">
        <v>2015</v>
      </c>
      <c r="AA174" s="4">
        <v>41.2</v>
      </c>
      <c r="AB174" s="4">
        <v>897</v>
      </c>
      <c r="AC174" s="5">
        <v>2014</v>
      </c>
      <c r="AD174" s="5">
        <v>2073</v>
      </c>
      <c r="AE174" s="5">
        <v>96.608001267601367</v>
      </c>
      <c r="AF174" s="4">
        <v>2015</v>
      </c>
      <c r="AG174" s="4">
        <v>404</v>
      </c>
      <c r="AH174" s="4">
        <v>18.57774487330116</v>
      </c>
    </row>
    <row r="175" spans="1:34" ht="15.75" customHeight="1" x14ac:dyDescent="0.25">
      <c r="A175" s="4" t="s">
        <v>385</v>
      </c>
      <c r="B175" s="4" t="s">
        <v>386</v>
      </c>
      <c r="C175" s="4" t="s">
        <v>118</v>
      </c>
      <c r="D175" s="4" t="s">
        <v>380</v>
      </c>
      <c r="E175" s="5"/>
      <c r="F175" s="5"/>
      <c r="G175" s="5"/>
      <c r="H175" s="5"/>
      <c r="I175" s="5"/>
      <c r="J175" s="5"/>
      <c r="Z175" s="5">
        <v>2012</v>
      </c>
      <c r="AA175" s="4">
        <v>17.100000000000001</v>
      </c>
      <c r="AB175" s="4">
        <v>388</v>
      </c>
      <c r="AC175" s="5">
        <v>2016</v>
      </c>
      <c r="AD175" s="5">
        <v>7400</v>
      </c>
      <c r="AE175" s="5">
        <v>298.41696253633131</v>
      </c>
      <c r="AF175" s="4">
        <v>2015</v>
      </c>
      <c r="AG175" s="4">
        <v>234</v>
      </c>
      <c r="AH175" s="4">
        <v>9.6472527386447915</v>
      </c>
    </row>
    <row r="176" spans="1:34" ht="15.75" customHeight="1" x14ac:dyDescent="0.25">
      <c r="A176" s="4" t="s">
        <v>387</v>
      </c>
      <c r="B176" s="4" t="s">
        <v>388</v>
      </c>
      <c r="C176" s="4" t="s">
        <v>118</v>
      </c>
      <c r="D176" s="4" t="s">
        <v>380</v>
      </c>
      <c r="E176" s="5"/>
      <c r="F176" s="5"/>
      <c r="G176" s="5"/>
      <c r="H176" s="5">
        <v>2015</v>
      </c>
      <c r="I176" s="5">
        <v>2003</v>
      </c>
      <c r="J176" s="5">
        <v>2.0029999999999999E-2</v>
      </c>
      <c r="Q176" s="5">
        <v>2016</v>
      </c>
      <c r="R176" s="4">
        <v>214580</v>
      </c>
      <c r="S176" s="4">
        <v>388.09051526711517</v>
      </c>
      <c r="T176" s="5">
        <v>2016</v>
      </c>
      <c r="U176" s="4">
        <v>603433</v>
      </c>
      <c r="V176" s="4">
        <v>1091.3720938539525</v>
      </c>
      <c r="Z176" s="5">
        <v>2017</v>
      </c>
      <c r="AA176" s="4">
        <v>35.9</v>
      </c>
      <c r="AB176" s="4">
        <v>20336</v>
      </c>
      <c r="AC176" s="5">
        <v>2017</v>
      </c>
      <c r="AD176" s="5">
        <v>158111</v>
      </c>
      <c r="AE176" s="5">
        <v>278.77179681576956</v>
      </c>
      <c r="AF176" s="4">
        <v>2017</v>
      </c>
      <c r="AG176" s="4">
        <v>40823</v>
      </c>
      <c r="AH176" s="4">
        <v>71.976656029056542</v>
      </c>
    </row>
    <row r="177" spans="1:34" ht="15.75" customHeight="1" x14ac:dyDescent="0.25">
      <c r="A177" s="4" t="s">
        <v>389</v>
      </c>
      <c r="B177" s="6" t="s">
        <v>390</v>
      </c>
      <c r="C177" s="4" t="s">
        <v>118</v>
      </c>
      <c r="D177" s="4" t="s">
        <v>380</v>
      </c>
      <c r="E177" s="5"/>
      <c r="F177" s="5"/>
      <c r="G177" s="5"/>
      <c r="H177" s="5"/>
      <c r="I177" s="5"/>
      <c r="J177" s="5"/>
      <c r="W177" s="5">
        <v>2005</v>
      </c>
      <c r="X177" s="4">
        <v>30410</v>
      </c>
      <c r="Y177" s="4">
        <v>2777.0345362279268</v>
      </c>
      <c r="AC177" s="5"/>
      <c r="AD177" s="5"/>
      <c r="AE177" s="5"/>
    </row>
    <row r="178" spans="1:34" ht="15.75" customHeight="1" x14ac:dyDescent="0.25">
      <c r="A178" s="4" t="s">
        <v>391</v>
      </c>
      <c r="B178" s="4" t="s">
        <v>392</v>
      </c>
      <c r="C178" s="4" t="s">
        <v>106</v>
      </c>
      <c r="D178" s="4" t="s">
        <v>393</v>
      </c>
      <c r="E178" s="5"/>
      <c r="F178" s="5"/>
      <c r="G178" s="5"/>
      <c r="H178" s="5"/>
      <c r="I178" s="5"/>
      <c r="J178" s="5"/>
      <c r="Z178" s="5">
        <v>2017</v>
      </c>
      <c r="AA178" s="4">
        <v>7.1</v>
      </c>
      <c r="AB178" s="4">
        <v>2515</v>
      </c>
      <c r="AC178" s="5">
        <v>2017</v>
      </c>
      <c r="AD178" s="5">
        <v>30000</v>
      </c>
      <c r="AE178" s="5">
        <v>84.435688150858425</v>
      </c>
      <c r="AF178" s="4">
        <v>2015</v>
      </c>
      <c r="AG178" s="4">
        <v>8297</v>
      </c>
      <c r="AH178" s="4">
        <v>24.593545494087206</v>
      </c>
    </row>
    <row r="179" spans="1:34" ht="15.75" customHeight="1" x14ac:dyDescent="0.25">
      <c r="A179" s="4" t="s">
        <v>394</v>
      </c>
      <c r="B179" s="4" t="s">
        <v>395</v>
      </c>
      <c r="C179" s="4" t="s">
        <v>106</v>
      </c>
      <c r="D179" s="4" t="s">
        <v>393</v>
      </c>
      <c r="E179" s="5">
        <v>2006</v>
      </c>
      <c r="F179" s="5">
        <v>123197</v>
      </c>
      <c r="G179" s="5">
        <v>1.23197</v>
      </c>
      <c r="H179" s="5"/>
      <c r="I179" s="5"/>
      <c r="J179" s="5"/>
      <c r="W179" s="5">
        <v>2007</v>
      </c>
      <c r="X179" s="4">
        <v>154355</v>
      </c>
      <c r="Y179" s="4">
        <v>106.18223801160536</v>
      </c>
      <c r="Z179" s="5">
        <v>2017</v>
      </c>
      <c r="AA179" s="4">
        <v>2.2000000000000002</v>
      </c>
      <c r="AB179" s="4">
        <v>3549</v>
      </c>
      <c r="AC179" s="5">
        <v>2017</v>
      </c>
      <c r="AD179" s="5">
        <v>88424</v>
      </c>
      <c r="AE179" s="5">
        <v>53.697698427157341</v>
      </c>
      <c r="AF179" s="4">
        <v>2017</v>
      </c>
      <c r="AG179" s="4">
        <v>69189</v>
      </c>
      <c r="AH179" s="4">
        <v>42.0167607943159</v>
      </c>
    </row>
    <row r="180" spans="1:34" ht="15.75" customHeight="1" x14ac:dyDescent="0.25">
      <c r="A180" s="4" t="s">
        <v>396</v>
      </c>
      <c r="B180" s="4" t="s">
        <v>397</v>
      </c>
      <c r="C180" s="4" t="s">
        <v>106</v>
      </c>
      <c r="D180" s="4" t="s">
        <v>393</v>
      </c>
      <c r="E180" s="5">
        <v>2017</v>
      </c>
      <c r="F180" s="5">
        <v>4332</v>
      </c>
      <c r="G180" s="5">
        <v>4.3319999999999997E-2</v>
      </c>
      <c r="H180" s="5"/>
      <c r="I180" s="5"/>
      <c r="J180" s="5"/>
      <c r="Z180" s="5">
        <v>2017</v>
      </c>
      <c r="AA180" s="4">
        <v>1.6</v>
      </c>
      <c r="AB180" s="4">
        <v>13</v>
      </c>
      <c r="AC180" s="5">
        <v>2014</v>
      </c>
      <c r="AD180" s="5">
        <v>1119</v>
      </c>
      <c r="AE180" s="5">
        <v>144.11782888229476</v>
      </c>
    </row>
    <row r="181" spans="1:34" ht="15.75" customHeight="1" x14ac:dyDescent="0.25">
      <c r="A181" s="4" t="s">
        <v>398</v>
      </c>
      <c r="B181" s="4" t="s">
        <v>399</v>
      </c>
      <c r="C181" s="4" t="s">
        <v>106</v>
      </c>
      <c r="D181" s="4" t="s">
        <v>393</v>
      </c>
      <c r="E181" s="5">
        <v>2013</v>
      </c>
      <c r="F181" s="5">
        <v>1731537</v>
      </c>
      <c r="G181" s="5">
        <v>17.315370000000001</v>
      </c>
      <c r="H181" s="5"/>
      <c r="I181" s="5"/>
      <c r="J181" s="5"/>
      <c r="Q181" s="5">
        <v>2014</v>
      </c>
      <c r="R181" s="4">
        <v>761368</v>
      </c>
      <c r="S181" s="4">
        <v>59.548764685174213</v>
      </c>
      <c r="T181" s="5">
        <v>2014</v>
      </c>
      <c r="U181" s="4">
        <v>17660316</v>
      </c>
      <c r="V181" s="4">
        <v>1381.2637275927241</v>
      </c>
      <c r="W181" s="5">
        <v>2014</v>
      </c>
      <c r="X181" s="4">
        <v>3523577</v>
      </c>
      <c r="Y181" s="4">
        <v>275.58901559179282</v>
      </c>
      <c r="Z181" s="5">
        <v>2016</v>
      </c>
      <c r="AA181" s="4">
        <v>3.2</v>
      </c>
      <c r="AB181" s="4">
        <v>42678</v>
      </c>
      <c r="AC181" s="5">
        <v>2015</v>
      </c>
      <c r="AD181" s="5">
        <v>419623</v>
      </c>
      <c r="AE181" s="5">
        <v>32.055438997252047</v>
      </c>
      <c r="AF181" s="4">
        <v>2015</v>
      </c>
      <c r="AG181" s="4">
        <v>282076</v>
      </c>
      <c r="AH181" s="4">
        <v>21.548080087575915</v>
      </c>
    </row>
    <row r="182" spans="1:34" ht="15.75" customHeight="1" x14ac:dyDescent="0.25">
      <c r="A182" s="4" t="s">
        <v>400</v>
      </c>
      <c r="B182" s="4" t="s">
        <v>401</v>
      </c>
      <c r="C182" s="4" t="s">
        <v>106</v>
      </c>
      <c r="D182" s="4" t="s">
        <v>393</v>
      </c>
      <c r="E182" s="5"/>
      <c r="F182" s="5"/>
      <c r="G182" s="5"/>
      <c r="H182" s="5"/>
      <c r="I182" s="5"/>
      <c r="J182" s="5"/>
      <c r="Z182" s="5">
        <v>2014</v>
      </c>
      <c r="AA182" s="4">
        <v>2.5</v>
      </c>
      <c r="AB182" s="4">
        <v>1936</v>
      </c>
      <c r="AC182" s="5">
        <v>2017</v>
      </c>
      <c r="AD182" s="5">
        <v>230000</v>
      </c>
      <c r="AE182" s="5">
        <v>283.38035804492193</v>
      </c>
      <c r="AF182" s="4">
        <v>2015</v>
      </c>
      <c r="AG182" s="4">
        <v>56650</v>
      </c>
      <c r="AH182" s="4">
        <v>71.383130499186578</v>
      </c>
    </row>
    <row r="183" spans="1:34" ht="15.75" customHeight="1" x14ac:dyDescent="0.25">
      <c r="A183" s="4" t="s">
        <v>402</v>
      </c>
      <c r="B183" s="4" t="s">
        <v>403</v>
      </c>
      <c r="C183" s="4" t="s">
        <v>106</v>
      </c>
      <c r="D183" s="4" t="s">
        <v>393</v>
      </c>
      <c r="E183" s="5">
        <v>2013</v>
      </c>
      <c r="F183" s="5">
        <v>3133</v>
      </c>
      <c r="G183" s="5">
        <v>3.1329999999999997E-2</v>
      </c>
      <c r="H183" s="5">
        <v>2004</v>
      </c>
      <c r="I183" s="5">
        <v>5</v>
      </c>
      <c r="J183" s="5">
        <v>5.0000000000000002E-5</v>
      </c>
      <c r="W183" s="5">
        <v>2014</v>
      </c>
      <c r="X183" s="4">
        <v>6981</v>
      </c>
      <c r="Y183" s="4">
        <v>1756.6816055481042</v>
      </c>
      <c r="Z183" s="5">
        <v>2013</v>
      </c>
      <c r="AA183" s="4">
        <v>0.8</v>
      </c>
      <c r="AB183" s="4">
        <v>3</v>
      </c>
      <c r="AC183" s="5">
        <v>2017</v>
      </c>
      <c r="AD183" s="5">
        <v>1852</v>
      </c>
      <c r="AE183" s="5">
        <v>424.77064220183485</v>
      </c>
    </row>
    <row r="184" spans="1:34" ht="15.75" customHeight="1" x14ac:dyDescent="0.25">
      <c r="A184" s="4" t="s">
        <v>404</v>
      </c>
      <c r="B184" s="4" t="s">
        <v>405</v>
      </c>
      <c r="C184" s="4" t="s">
        <v>106</v>
      </c>
      <c r="D184" s="4" t="s">
        <v>393</v>
      </c>
      <c r="E184" s="5">
        <v>2006</v>
      </c>
      <c r="F184" s="5">
        <v>56064</v>
      </c>
      <c r="G184" s="5">
        <v>0.56064000000000003</v>
      </c>
      <c r="H184" s="5">
        <v>2006</v>
      </c>
      <c r="I184" s="5">
        <v>223</v>
      </c>
      <c r="J184" s="5">
        <v>2.2300000000000002E-3</v>
      </c>
      <c r="Q184" s="5">
        <v>2007</v>
      </c>
      <c r="R184" s="4">
        <v>2931</v>
      </c>
      <c r="S184" s="4">
        <v>11.298882702023521</v>
      </c>
      <c r="T184" s="5">
        <v>2007</v>
      </c>
      <c r="U184" s="4">
        <v>20507</v>
      </c>
      <c r="V184" s="4">
        <v>79.053629331421476</v>
      </c>
      <c r="W184" s="5">
        <v>2007</v>
      </c>
      <c r="X184" s="4">
        <v>6196</v>
      </c>
      <c r="Y184" s="4">
        <v>23.885321467668966</v>
      </c>
      <c r="Z184" s="5">
        <v>2016</v>
      </c>
      <c r="AA184" s="4">
        <v>2.2000000000000002</v>
      </c>
      <c r="AB184" s="4">
        <v>627</v>
      </c>
      <c r="AC184" s="5">
        <v>2017</v>
      </c>
      <c r="AD184" s="5">
        <v>18881</v>
      </c>
      <c r="AE184" s="5">
        <v>64.429278280156964</v>
      </c>
      <c r="AF184" s="4">
        <v>2009</v>
      </c>
      <c r="AG184" s="4">
        <v>5003</v>
      </c>
      <c r="AH184" s="4">
        <v>18.709026325503476</v>
      </c>
    </row>
    <row r="185" spans="1:34" ht="15.75" customHeight="1" x14ac:dyDescent="0.25">
      <c r="A185" s="4" t="s">
        <v>406</v>
      </c>
      <c r="B185" s="4" t="s">
        <v>407</v>
      </c>
      <c r="C185" s="4" t="s">
        <v>106</v>
      </c>
      <c r="D185" s="4" t="s">
        <v>393</v>
      </c>
      <c r="E185" s="5"/>
      <c r="F185" s="5"/>
      <c r="G185" s="5"/>
      <c r="H185" s="5"/>
      <c r="I185" s="5"/>
      <c r="J185" s="5"/>
      <c r="Z185" s="5">
        <v>2017</v>
      </c>
      <c r="AA185" s="4">
        <v>4.2</v>
      </c>
      <c r="AB185" s="4">
        <v>8235</v>
      </c>
      <c r="AC185" s="5">
        <v>2017</v>
      </c>
      <c r="AD185" s="5">
        <v>83718</v>
      </c>
      <c r="AE185" s="5">
        <v>42.492995492751859</v>
      </c>
      <c r="AF185" s="4">
        <v>2015</v>
      </c>
      <c r="AG185" s="4">
        <v>55429</v>
      </c>
      <c r="AH185" s="4">
        <v>29.268586889929907</v>
      </c>
    </row>
    <row r="186" spans="1:34" ht="15.75" customHeight="1" x14ac:dyDescent="0.25">
      <c r="A186" s="4" t="s">
        <v>408</v>
      </c>
      <c r="B186" s="4" t="s">
        <v>409</v>
      </c>
      <c r="C186" s="4" t="s">
        <v>106</v>
      </c>
      <c r="D186" s="4" t="s">
        <v>393</v>
      </c>
      <c r="E186" s="5">
        <v>2004</v>
      </c>
      <c r="F186" s="5">
        <v>63984</v>
      </c>
      <c r="G186" s="5">
        <v>0.63983999999999996</v>
      </c>
      <c r="H186" s="5"/>
      <c r="I186" s="5"/>
      <c r="J186" s="5"/>
      <c r="Q186" s="5">
        <v>2017</v>
      </c>
      <c r="R186" s="4">
        <v>6894</v>
      </c>
      <c r="S186" s="4">
        <v>33.163299666539025</v>
      </c>
      <c r="W186" s="5">
        <v>2017</v>
      </c>
      <c r="X186" s="4">
        <v>35552</v>
      </c>
      <c r="Y186" s="4">
        <v>171.02141423626276</v>
      </c>
      <c r="Z186" s="5">
        <v>2017</v>
      </c>
      <c r="AA186" s="4">
        <v>2.2999999999999998</v>
      </c>
      <c r="AB186" s="4">
        <v>486</v>
      </c>
      <c r="AC186" s="5">
        <v>2017</v>
      </c>
      <c r="AD186" s="5">
        <v>20598</v>
      </c>
      <c r="AE186" s="5">
        <v>98.663601092110937</v>
      </c>
      <c r="AF186" s="4">
        <v>2017</v>
      </c>
      <c r="AG186" s="4">
        <v>11009</v>
      </c>
      <c r="AH186" s="4">
        <v>52.732672318819752</v>
      </c>
    </row>
    <row r="187" spans="1:34" ht="15.75" customHeight="1" x14ac:dyDescent="0.25">
      <c r="A187" s="4" t="s">
        <v>410</v>
      </c>
      <c r="B187" s="4" t="s">
        <v>411</v>
      </c>
      <c r="C187" s="4" t="s">
        <v>181</v>
      </c>
      <c r="D187" s="4" t="s">
        <v>412</v>
      </c>
      <c r="E187" s="5">
        <v>2017</v>
      </c>
      <c r="F187" s="5">
        <v>10651</v>
      </c>
      <c r="G187" s="5">
        <v>0.10650999999999999</v>
      </c>
      <c r="H187" s="5">
        <v>2017</v>
      </c>
      <c r="I187" s="5">
        <v>397</v>
      </c>
      <c r="J187" s="5">
        <v>3.9699999999999996E-3</v>
      </c>
      <c r="K187" s="5">
        <v>2017</v>
      </c>
      <c r="L187" s="4">
        <v>3964</v>
      </c>
      <c r="M187" s="4">
        <v>3.9640000000000002E-2</v>
      </c>
      <c r="N187" s="5">
        <v>2017</v>
      </c>
      <c r="O187" s="4">
        <v>863</v>
      </c>
      <c r="P187" s="4">
        <v>8.6300000000000005E-3</v>
      </c>
      <c r="Q187" s="5">
        <v>2017</v>
      </c>
      <c r="R187" s="4">
        <v>14614</v>
      </c>
      <c r="S187" s="4">
        <v>499.26722439468722</v>
      </c>
      <c r="T187" s="5">
        <v>2017</v>
      </c>
      <c r="U187" s="4">
        <v>15959</v>
      </c>
      <c r="V187" s="4">
        <v>545.21730081530131</v>
      </c>
      <c r="W187" s="5">
        <v>2017</v>
      </c>
      <c r="X187" s="4">
        <v>34674</v>
      </c>
      <c r="Y187" s="4">
        <v>1184.5895537608719</v>
      </c>
      <c r="Z187" s="5">
        <v>2017</v>
      </c>
      <c r="AA187" s="4">
        <v>2.2999999999999998</v>
      </c>
      <c r="AB187" s="4">
        <v>68</v>
      </c>
      <c r="AC187" s="5">
        <v>2017</v>
      </c>
      <c r="AD187" s="5">
        <v>5674</v>
      </c>
      <c r="AE187" s="5">
        <v>193.65187713310578</v>
      </c>
      <c r="AF187" s="4">
        <v>2017</v>
      </c>
      <c r="AG187" s="4">
        <v>2374</v>
      </c>
      <c r="AH187" s="4">
        <v>81.023890784982939</v>
      </c>
    </row>
    <row r="188" spans="1:34" ht="15.75" customHeight="1" x14ac:dyDescent="0.25">
      <c r="A188" s="4" t="s">
        <v>413</v>
      </c>
      <c r="B188" s="4" t="s">
        <v>414</v>
      </c>
      <c r="C188" s="4" t="s">
        <v>181</v>
      </c>
      <c r="D188" s="4" t="s">
        <v>412</v>
      </c>
      <c r="E188" s="5">
        <v>2015</v>
      </c>
      <c r="F188" s="5">
        <v>230</v>
      </c>
      <c r="G188" s="5">
        <v>2.3E-3</v>
      </c>
      <c r="H188" s="5">
        <v>2015</v>
      </c>
      <c r="I188" s="5">
        <v>26</v>
      </c>
      <c r="J188" s="5">
        <v>2.5999999999999998E-4</v>
      </c>
      <c r="N188" s="5">
        <v>2013</v>
      </c>
      <c r="O188" s="4">
        <v>5</v>
      </c>
      <c r="P188" s="4">
        <v>5.0000000000000002E-5</v>
      </c>
      <c r="Q188" s="5">
        <v>2016</v>
      </c>
      <c r="R188" s="4">
        <v>156</v>
      </c>
      <c r="S188" s="4">
        <v>199.96410900607586</v>
      </c>
      <c r="T188" s="5">
        <v>2016</v>
      </c>
      <c r="U188" s="4">
        <v>220</v>
      </c>
      <c r="V188" s="4">
        <v>282.00066654703005</v>
      </c>
      <c r="W188" s="5">
        <v>2016</v>
      </c>
      <c r="X188" s="4">
        <v>2110</v>
      </c>
      <c r="Y188" s="4">
        <v>2704.6427564283335</v>
      </c>
      <c r="Z188" s="5">
        <v>2015</v>
      </c>
      <c r="AA188" s="4">
        <v>0</v>
      </c>
      <c r="AB188" s="4">
        <v>0</v>
      </c>
      <c r="AC188" s="5">
        <v>2017</v>
      </c>
      <c r="AD188" s="5">
        <v>52</v>
      </c>
      <c r="AE188" s="5">
        <v>67.532467532467535</v>
      </c>
      <c r="AF188" s="4">
        <v>2016</v>
      </c>
      <c r="AG188" s="4">
        <v>26</v>
      </c>
      <c r="AH188" s="4">
        <v>33.40536901369363</v>
      </c>
    </row>
    <row r="189" spans="1:34" ht="15.75" customHeight="1" x14ac:dyDescent="0.25">
      <c r="A189" s="4" t="s">
        <v>415</v>
      </c>
      <c r="B189" s="4" t="s">
        <v>416</v>
      </c>
      <c r="C189" s="4" t="s">
        <v>181</v>
      </c>
      <c r="D189" s="4" t="s">
        <v>412</v>
      </c>
      <c r="E189" s="5">
        <v>2016</v>
      </c>
      <c r="F189" s="5">
        <v>15289</v>
      </c>
      <c r="G189" s="5">
        <v>0.15289</v>
      </c>
      <c r="H189" s="5">
        <v>2017</v>
      </c>
      <c r="I189" s="5">
        <v>1119</v>
      </c>
      <c r="J189" s="5">
        <v>1.119E-2</v>
      </c>
      <c r="N189" s="5">
        <v>2017</v>
      </c>
      <c r="O189" s="4">
        <v>374</v>
      </c>
      <c r="P189" s="4">
        <v>3.7399999999999998E-3</v>
      </c>
      <c r="Q189" s="5">
        <v>2017</v>
      </c>
      <c r="R189" s="4">
        <v>16592</v>
      </c>
      <c r="S189" s="4">
        <v>470.24058961912164</v>
      </c>
      <c r="T189" s="5">
        <v>2017</v>
      </c>
      <c r="U189" s="4">
        <v>17448</v>
      </c>
      <c r="V189" s="4">
        <v>494.50083218867127</v>
      </c>
      <c r="W189" s="5">
        <v>2017</v>
      </c>
      <c r="X189" s="4">
        <v>21589</v>
      </c>
      <c r="Y189" s="4">
        <v>611.86258975935493</v>
      </c>
      <c r="Z189" s="5">
        <v>2017</v>
      </c>
      <c r="AA189" s="4">
        <v>1.2</v>
      </c>
      <c r="AB189" s="4">
        <v>42</v>
      </c>
      <c r="AC189" s="5">
        <v>2016</v>
      </c>
      <c r="AD189" s="5">
        <v>2832</v>
      </c>
      <c r="AE189" s="5">
        <v>80.26285859458487</v>
      </c>
      <c r="AF189" s="4">
        <v>2016</v>
      </c>
      <c r="AG189" s="4">
        <v>435</v>
      </c>
      <c r="AH189" s="4">
        <v>12.328511118871617</v>
      </c>
    </row>
    <row r="190" spans="1:34" ht="15.75" customHeight="1" x14ac:dyDescent="0.25">
      <c r="A190" s="4" t="s">
        <v>417</v>
      </c>
      <c r="B190" s="4" t="s">
        <v>418</v>
      </c>
      <c r="C190" s="4" t="s">
        <v>181</v>
      </c>
      <c r="D190" s="4" t="s">
        <v>412</v>
      </c>
      <c r="E190" s="5">
        <v>2017</v>
      </c>
      <c r="F190" s="5">
        <v>20496</v>
      </c>
      <c r="G190" s="5">
        <v>0.20496</v>
      </c>
      <c r="H190" s="5">
        <v>2017</v>
      </c>
      <c r="I190" s="5">
        <v>1788</v>
      </c>
      <c r="J190" s="5">
        <v>1.788E-2</v>
      </c>
      <c r="N190" s="5">
        <v>2017</v>
      </c>
      <c r="O190" s="4">
        <v>613</v>
      </c>
      <c r="P190" s="4">
        <v>6.13E-3</v>
      </c>
      <c r="Q190" s="5">
        <v>2017</v>
      </c>
      <c r="R190" s="4">
        <v>13777</v>
      </c>
      <c r="S190" s="4">
        <v>327.08929981854692</v>
      </c>
      <c r="T190" s="5">
        <v>2017</v>
      </c>
      <c r="U190" s="4">
        <v>16311</v>
      </c>
      <c r="V190" s="4">
        <v>387.25074902666177</v>
      </c>
      <c r="W190" s="5">
        <v>2017</v>
      </c>
      <c r="X190" s="4">
        <v>18728</v>
      </c>
      <c r="Y190" s="4">
        <v>444.63442019320223</v>
      </c>
      <c r="Z190" s="5">
        <v>2017</v>
      </c>
      <c r="AA190" s="4">
        <v>1.1000000000000001</v>
      </c>
      <c r="AB190" s="4">
        <v>46</v>
      </c>
      <c r="AC190" s="5">
        <v>2016</v>
      </c>
      <c r="AD190" s="5">
        <v>3108</v>
      </c>
      <c r="AE190" s="5">
        <v>73.789180796693344</v>
      </c>
      <c r="AF190" s="4">
        <v>2017</v>
      </c>
      <c r="AG190" s="4">
        <v>770</v>
      </c>
      <c r="AH190" s="4">
        <v>18.381475292432562</v>
      </c>
    </row>
    <row r="191" spans="1:34" ht="15.75" customHeight="1" x14ac:dyDescent="0.25">
      <c r="A191" s="4" t="s">
        <v>419</v>
      </c>
      <c r="B191" s="4" t="s">
        <v>420</v>
      </c>
      <c r="C191" s="4" t="s">
        <v>181</v>
      </c>
      <c r="D191" s="4" t="s">
        <v>412</v>
      </c>
      <c r="E191" s="5"/>
      <c r="F191" s="5"/>
      <c r="G191" s="5"/>
      <c r="H191" s="5"/>
      <c r="I191" s="5"/>
      <c r="J191" s="5"/>
      <c r="Z191" s="5">
        <v>2010</v>
      </c>
      <c r="AA191" s="4">
        <v>3</v>
      </c>
      <c r="AB191" s="4">
        <v>1</v>
      </c>
      <c r="AC191" s="5">
        <v>2016</v>
      </c>
      <c r="AD191" s="5">
        <v>56</v>
      </c>
      <c r="AE191" s="5">
        <v>162.85887115536735</v>
      </c>
      <c r="AF191" s="4">
        <v>2016</v>
      </c>
      <c r="AG191" s="4">
        <v>15.008000000000001</v>
      </c>
      <c r="AH191" s="4">
        <v>43.646177469638459</v>
      </c>
    </row>
    <row r="192" spans="1:34" ht="15.75" customHeight="1" x14ac:dyDescent="0.25">
      <c r="A192" s="4" t="s">
        <v>421</v>
      </c>
      <c r="B192" s="4" t="s">
        <v>422</v>
      </c>
      <c r="C192" s="4" t="s">
        <v>181</v>
      </c>
      <c r="D192" s="4" t="s">
        <v>412</v>
      </c>
      <c r="E192" s="5">
        <v>2017</v>
      </c>
      <c r="F192" s="5">
        <v>53483</v>
      </c>
      <c r="G192" s="5">
        <v>0.53483000000000003</v>
      </c>
      <c r="H192" s="5">
        <v>2017</v>
      </c>
      <c r="I192" s="5">
        <v>4329</v>
      </c>
      <c r="J192" s="5">
        <v>4.3290000000000002E-2</v>
      </c>
      <c r="K192" s="5">
        <v>2017</v>
      </c>
      <c r="L192" s="4">
        <v>4502</v>
      </c>
      <c r="M192" s="4">
        <v>4.5019999999999998E-2</v>
      </c>
      <c r="N192" s="5">
        <v>2013</v>
      </c>
      <c r="O192" s="4">
        <v>557</v>
      </c>
      <c r="P192" s="4">
        <v>5.5700000000000003E-3</v>
      </c>
      <c r="W192" s="5">
        <v>2017</v>
      </c>
      <c r="X192" s="4">
        <v>111534</v>
      </c>
      <c r="Y192" s="4">
        <v>996.30578810839279</v>
      </c>
      <c r="Z192" s="5">
        <v>2017</v>
      </c>
      <c r="AA192" s="4">
        <v>0.7</v>
      </c>
      <c r="AB192" s="4">
        <v>82</v>
      </c>
      <c r="AC192" s="5">
        <v>2017</v>
      </c>
      <c r="AD192" s="5">
        <v>10011</v>
      </c>
      <c r="AE192" s="5">
        <v>89.704301075268816</v>
      </c>
      <c r="AF192" s="4">
        <v>2017</v>
      </c>
      <c r="AG192" s="4">
        <v>3260</v>
      </c>
      <c r="AH192" s="4">
        <v>29.211469534050181</v>
      </c>
    </row>
    <row r="193" spans="1:34" ht="15.75" customHeight="1" x14ac:dyDescent="0.25">
      <c r="A193" s="4" t="s">
        <v>423</v>
      </c>
      <c r="B193" s="4" t="s">
        <v>424</v>
      </c>
      <c r="C193" s="4" t="s">
        <v>181</v>
      </c>
      <c r="D193" s="4" t="s">
        <v>412</v>
      </c>
      <c r="E193" s="5">
        <v>2015</v>
      </c>
      <c r="F193" s="5">
        <v>145</v>
      </c>
      <c r="G193" s="5">
        <v>1.4499999999999999E-3</v>
      </c>
      <c r="H193" s="5">
        <v>2015</v>
      </c>
      <c r="I193" s="5">
        <v>15</v>
      </c>
      <c r="J193" s="5">
        <v>1.4999999999999999E-4</v>
      </c>
      <c r="Q193" s="5">
        <v>2016</v>
      </c>
      <c r="R193" s="4">
        <v>8</v>
      </c>
      <c r="S193" s="4">
        <v>996.26400996263999</v>
      </c>
      <c r="T193" s="5">
        <v>2016</v>
      </c>
      <c r="U193" s="4">
        <v>19</v>
      </c>
      <c r="V193" s="4">
        <v>2366.12702366127</v>
      </c>
      <c r="W193" s="5">
        <v>2016</v>
      </c>
      <c r="X193" s="4">
        <v>0</v>
      </c>
      <c r="Y193" s="4">
        <v>0</v>
      </c>
      <c r="Z193" s="5">
        <v>2015</v>
      </c>
      <c r="AA193" s="4">
        <v>0</v>
      </c>
      <c r="AB193" s="4">
        <v>0</v>
      </c>
      <c r="AC193" s="5">
        <v>2015</v>
      </c>
      <c r="AD193" s="5">
        <v>1</v>
      </c>
      <c r="AE193" s="5">
        <v>124.53300124533</v>
      </c>
      <c r="AF193" s="4">
        <v>2015</v>
      </c>
      <c r="AG193" s="4">
        <v>0</v>
      </c>
      <c r="AH193" s="4">
        <v>0</v>
      </c>
    </row>
    <row r="194" spans="1:34" ht="15.75" customHeight="1" x14ac:dyDescent="0.25">
      <c r="A194" s="4" t="s">
        <v>425</v>
      </c>
      <c r="B194" s="4" t="s">
        <v>426</v>
      </c>
      <c r="C194" s="4" t="s">
        <v>181</v>
      </c>
      <c r="D194" s="4" t="s">
        <v>412</v>
      </c>
      <c r="E194" s="5">
        <v>2016</v>
      </c>
      <c r="F194" s="5">
        <v>274653</v>
      </c>
      <c r="G194" s="5">
        <v>2.7465299999999999</v>
      </c>
      <c r="H194" s="5">
        <v>2017</v>
      </c>
      <c r="I194" s="5">
        <v>10552</v>
      </c>
      <c r="J194" s="5">
        <v>0.10552</v>
      </c>
      <c r="K194" s="5">
        <v>2017</v>
      </c>
      <c r="L194" s="4">
        <v>41645</v>
      </c>
      <c r="M194" s="4">
        <v>0.41644999999999999</v>
      </c>
      <c r="N194" s="5">
        <v>2017</v>
      </c>
      <c r="O194" s="4">
        <v>3380</v>
      </c>
      <c r="P194" s="4">
        <v>3.3799999999999997E-2</v>
      </c>
      <c r="Q194" s="5">
        <v>2017</v>
      </c>
      <c r="R194" s="4">
        <v>209921</v>
      </c>
      <c r="S194" s="4">
        <v>353.22523050495096</v>
      </c>
      <c r="T194" s="5">
        <v>2016</v>
      </c>
      <c r="U194" s="4">
        <v>715337</v>
      </c>
      <c r="V194" s="4">
        <v>1202.1619578795533</v>
      </c>
      <c r="W194" s="5">
        <v>2017</v>
      </c>
      <c r="X194" s="4">
        <v>894537</v>
      </c>
      <c r="Y194" s="4">
        <v>1505.1997561949845</v>
      </c>
      <c r="Z194" s="5">
        <v>2016</v>
      </c>
      <c r="AA194" s="4">
        <v>0.7</v>
      </c>
      <c r="AB194" s="4">
        <v>400</v>
      </c>
      <c r="AC194" s="5">
        <v>2017</v>
      </c>
      <c r="AD194" s="5">
        <v>59655</v>
      </c>
      <c r="AE194" s="5">
        <v>100.49696765498652</v>
      </c>
      <c r="AF194" s="4">
        <v>2016</v>
      </c>
      <c r="AG194" s="4">
        <v>10277</v>
      </c>
      <c r="AH194" s="4">
        <v>17.292675310709175</v>
      </c>
    </row>
    <row r="195" spans="1:34" ht="15.75" customHeight="1" x14ac:dyDescent="0.25">
      <c r="A195" s="4" t="s">
        <v>427</v>
      </c>
      <c r="B195" s="4" t="s">
        <v>428</v>
      </c>
      <c r="C195" s="4" t="s">
        <v>181</v>
      </c>
      <c r="D195" s="4" t="s">
        <v>412</v>
      </c>
      <c r="E195" s="5">
        <v>2017</v>
      </c>
      <c r="F195" s="5">
        <v>8752</v>
      </c>
      <c r="G195" s="5">
        <v>8.7520000000000001E-2</v>
      </c>
      <c r="H195" s="5">
        <v>2017</v>
      </c>
      <c r="I195" s="5">
        <v>394</v>
      </c>
      <c r="J195" s="5">
        <v>3.9399999999999999E-3</v>
      </c>
      <c r="K195" s="5">
        <v>2017</v>
      </c>
      <c r="L195" s="4">
        <v>690</v>
      </c>
      <c r="M195" s="4">
        <v>6.8999999999999999E-3</v>
      </c>
      <c r="N195" s="5">
        <v>2013</v>
      </c>
      <c r="O195" s="4">
        <v>140</v>
      </c>
      <c r="P195" s="4">
        <v>1.4E-3</v>
      </c>
      <c r="Q195" s="5">
        <v>2017</v>
      </c>
      <c r="R195" s="4">
        <v>18551</v>
      </c>
      <c r="S195" s="4">
        <v>1021.418345997137</v>
      </c>
      <c r="T195" s="5">
        <v>2017</v>
      </c>
      <c r="U195" s="4">
        <v>28626</v>
      </c>
      <c r="V195" s="4">
        <v>1576.1480013214405</v>
      </c>
      <c r="Z195" s="5">
        <v>2016</v>
      </c>
      <c r="AA195" s="4">
        <v>2.1</v>
      </c>
      <c r="AB195" s="4">
        <v>38</v>
      </c>
      <c r="AC195" s="5">
        <v>2016</v>
      </c>
      <c r="AD195" s="5">
        <v>1648</v>
      </c>
      <c r="AE195" s="5">
        <v>90.738905406893522</v>
      </c>
      <c r="AF195" s="4">
        <v>2016</v>
      </c>
      <c r="AG195" s="4">
        <v>415</v>
      </c>
      <c r="AH195" s="4">
        <v>22.849906397973793</v>
      </c>
    </row>
    <row r="196" spans="1:34" ht="15.75" customHeight="1" x14ac:dyDescent="0.25">
      <c r="A196" s="4" t="s">
        <v>429</v>
      </c>
      <c r="B196" s="4" t="s">
        <v>430</v>
      </c>
      <c r="C196" s="4" t="s">
        <v>181</v>
      </c>
      <c r="D196" s="4" t="s">
        <v>412</v>
      </c>
      <c r="E196" s="5">
        <v>2015</v>
      </c>
      <c r="F196" s="5">
        <v>2162</v>
      </c>
      <c r="G196" s="5">
        <v>2.162E-2</v>
      </c>
      <c r="H196" s="5">
        <v>2015</v>
      </c>
      <c r="I196" s="5">
        <v>42</v>
      </c>
      <c r="J196" s="5">
        <v>4.2000000000000002E-4</v>
      </c>
      <c r="Q196" s="5">
        <v>2005</v>
      </c>
      <c r="R196" s="4">
        <v>32</v>
      </c>
      <c r="S196" s="4">
        <v>7.9010980057134814</v>
      </c>
      <c r="T196" s="5">
        <v>2016</v>
      </c>
      <c r="U196" s="4">
        <v>14409</v>
      </c>
      <c r="V196" s="4">
        <v>3369.6119883259748</v>
      </c>
      <c r="W196" s="5">
        <v>2016</v>
      </c>
      <c r="X196" s="4">
        <v>5437</v>
      </c>
      <c r="Y196" s="4">
        <v>1271.4678590136946</v>
      </c>
      <c r="Z196" s="5">
        <v>2015</v>
      </c>
      <c r="AA196" s="4">
        <v>0.9</v>
      </c>
      <c r="AB196" s="4">
        <v>4</v>
      </c>
      <c r="AC196" s="5">
        <v>2017</v>
      </c>
      <c r="AD196" s="5">
        <v>588</v>
      </c>
      <c r="AE196" s="5">
        <v>136.42691415313226</v>
      </c>
      <c r="AF196" s="4">
        <v>2017</v>
      </c>
      <c r="AG196" s="4">
        <v>156</v>
      </c>
      <c r="AH196" s="4">
        <v>36.194895591647338</v>
      </c>
    </row>
    <row r="197" spans="1:34" ht="15.75" customHeight="1" x14ac:dyDescent="0.25">
      <c r="A197" s="4" t="s">
        <v>431</v>
      </c>
      <c r="B197" s="4" t="s">
        <v>432</v>
      </c>
      <c r="C197" s="4" t="s">
        <v>181</v>
      </c>
      <c r="D197" s="4" t="s">
        <v>412</v>
      </c>
      <c r="E197" s="5">
        <v>2017</v>
      </c>
      <c r="F197" s="5">
        <v>4093</v>
      </c>
      <c r="G197" s="5">
        <v>4.0930000000000001E-2</v>
      </c>
      <c r="H197" s="5">
        <v>2017</v>
      </c>
      <c r="I197" s="5">
        <v>313</v>
      </c>
      <c r="J197" s="5">
        <v>3.13E-3</v>
      </c>
      <c r="K197" s="5">
        <v>2017</v>
      </c>
      <c r="L197" s="4">
        <v>490</v>
      </c>
      <c r="M197" s="4">
        <v>4.8999999999999998E-3</v>
      </c>
      <c r="N197" s="5">
        <v>2017</v>
      </c>
      <c r="O197" s="4">
        <v>118</v>
      </c>
      <c r="P197" s="4">
        <v>1.1800000000000001E-3</v>
      </c>
      <c r="Q197" s="5">
        <v>2017</v>
      </c>
      <c r="R197" s="4">
        <v>3712</v>
      </c>
      <c r="S197" s="4">
        <v>590.68756860457381</v>
      </c>
      <c r="T197" s="5">
        <v>2017</v>
      </c>
      <c r="U197" s="4">
        <v>4229</v>
      </c>
      <c r="V197" s="4">
        <v>672.95736196895007</v>
      </c>
      <c r="W197" s="5">
        <v>2017</v>
      </c>
      <c r="X197" s="4">
        <v>3606</v>
      </c>
      <c r="Y197" s="4">
        <v>573.81987402696473</v>
      </c>
      <c r="Z197" s="5">
        <v>2017</v>
      </c>
      <c r="AA197" s="4">
        <v>2.4</v>
      </c>
      <c r="AB197" s="4">
        <v>15</v>
      </c>
      <c r="AC197" s="5">
        <v>2017</v>
      </c>
      <c r="AD197" s="5">
        <v>1119</v>
      </c>
      <c r="AE197" s="5">
        <v>177.90143084260731</v>
      </c>
      <c r="AF197" s="4">
        <v>2017</v>
      </c>
      <c r="AG197" s="4">
        <v>309</v>
      </c>
      <c r="AH197" s="4">
        <v>49.125596184419713</v>
      </c>
    </row>
    <row r="198" spans="1:34" ht="15.75" customHeight="1" x14ac:dyDescent="0.25">
      <c r="A198" s="4" t="s">
        <v>433</v>
      </c>
      <c r="B198" s="4" t="s">
        <v>434</v>
      </c>
      <c r="C198" s="4" t="s">
        <v>181</v>
      </c>
      <c r="D198" s="4" t="s">
        <v>412</v>
      </c>
      <c r="E198" s="5">
        <v>2017</v>
      </c>
      <c r="F198" s="5">
        <v>9761</v>
      </c>
      <c r="G198" s="5">
        <v>9.7610000000000002E-2</v>
      </c>
      <c r="H198" s="5">
        <v>2017</v>
      </c>
      <c r="I198" s="5">
        <v>52</v>
      </c>
      <c r="J198" s="5">
        <v>5.1999999999999995E-4</v>
      </c>
      <c r="K198" s="5">
        <v>2017</v>
      </c>
      <c r="L198" s="4">
        <v>771</v>
      </c>
      <c r="M198" s="4">
        <v>7.7099999999999998E-3</v>
      </c>
      <c r="AC198" s="5">
        <v>2017</v>
      </c>
      <c r="AD198" s="5">
        <v>3031</v>
      </c>
      <c r="AE198" s="5">
        <v>145.51128180508883</v>
      </c>
      <c r="AF198" s="4">
        <v>2017</v>
      </c>
      <c r="AG198" s="4">
        <v>253</v>
      </c>
      <c r="AH198" s="4">
        <v>12.14594335093615</v>
      </c>
    </row>
    <row r="199" spans="1:34" ht="15.75" customHeight="1" x14ac:dyDescent="0.25">
      <c r="A199" s="4" t="s">
        <v>435</v>
      </c>
      <c r="B199" s="4" t="s">
        <v>436</v>
      </c>
      <c r="C199" s="4" t="s">
        <v>181</v>
      </c>
      <c r="D199" s="4" t="s">
        <v>412</v>
      </c>
      <c r="E199" s="5">
        <v>2017</v>
      </c>
      <c r="F199" s="5">
        <v>46316</v>
      </c>
      <c r="G199" s="5">
        <v>0.46316000000000002</v>
      </c>
      <c r="H199" s="5">
        <v>2017</v>
      </c>
      <c r="I199" s="5">
        <v>1771</v>
      </c>
      <c r="J199" s="5">
        <v>1.771E-2</v>
      </c>
      <c r="K199" s="5">
        <v>2017</v>
      </c>
      <c r="L199" s="4">
        <v>5406</v>
      </c>
      <c r="M199" s="4">
        <v>5.4059999999999997E-2</v>
      </c>
      <c r="N199" s="5">
        <v>2017</v>
      </c>
      <c r="O199" s="4">
        <v>1344</v>
      </c>
      <c r="P199" s="4">
        <v>1.3440000000000001E-2</v>
      </c>
      <c r="Q199" s="5">
        <v>2017</v>
      </c>
      <c r="R199" s="4">
        <v>56465</v>
      </c>
      <c r="S199" s="4">
        <v>544.05981684517496</v>
      </c>
      <c r="T199" s="5">
        <v>2017</v>
      </c>
      <c r="U199" s="4">
        <v>85547</v>
      </c>
      <c r="V199" s="4">
        <v>824.27495176931166</v>
      </c>
      <c r="W199" s="5">
        <v>2017</v>
      </c>
      <c r="X199" s="4">
        <v>173696</v>
      </c>
      <c r="Y199" s="4">
        <v>1673.6210740589659</v>
      </c>
      <c r="Z199" s="5">
        <v>2017</v>
      </c>
      <c r="AA199" s="4">
        <v>0.7</v>
      </c>
      <c r="AB199" s="4">
        <v>76</v>
      </c>
      <c r="AC199" s="5">
        <v>2017</v>
      </c>
      <c r="AD199" s="5">
        <v>13587</v>
      </c>
      <c r="AE199" s="5">
        <v>131.52952565343659</v>
      </c>
      <c r="AF199" s="4">
        <v>2017</v>
      </c>
      <c r="AG199" s="4">
        <v>2105</v>
      </c>
      <c r="AH199" s="4">
        <v>20.377541142303969</v>
      </c>
    </row>
    <row r="200" spans="1:34" ht="15.75" customHeight="1" x14ac:dyDescent="0.25">
      <c r="A200" s="4" t="s">
        <v>437</v>
      </c>
      <c r="B200" s="4" t="s">
        <v>438</v>
      </c>
      <c r="C200" s="4" t="s">
        <v>181</v>
      </c>
      <c r="D200" s="4" t="s">
        <v>412</v>
      </c>
      <c r="E200" s="5"/>
      <c r="F200" s="5"/>
      <c r="G200" s="5"/>
      <c r="H200" s="5"/>
      <c r="I200" s="5"/>
      <c r="J200" s="5"/>
      <c r="Z200" s="5">
        <v>2011</v>
      </c>
      <c r="AA200" s="4">
        <v>0</v>
      </c>
      <c r="AB200" s="4">
        <v>0</v>
      </c>
      <c r="AC200" s="5">
        <v>2017</v>
      </c>
      <c r="AD200" s="5">
        <v>3</v>
      </c>
      <c r="AE200" s="5">
        <v>9.0909090909090899</v>
      </c>
      <c r="AF200" s="4">
        <v>2015</v>
      </c>
      <c r="AG200" s="4">
        <v>2</v>
      </c>
      <c r="AH200" s="4">
        <v>6.0679611650485432</v>
      </c>
    </row>
    <row r="201" spans="1:34" ht="15.75" customHeight="1" x14ac:dyDescent="0.25">
      <c r="A201" s="4" t="s">
        <v>439</v>
      </c>
      <c r="B201" s="4" t="s">
        <v>440</v>
      </c>
      <c r="C201" s="4" t="s">
        <v>181</v>
      </c>
      <c r="D201" s="4" t="s">
        <v>412</v>
      </c>
      <c r="E201" s="5">
        <v>2015</v>
      </c>
      <c r="F201" s="5">
        <v>42426</v>
      </c>
      <c r="G201" s="5">
        <v>0.42426000000000003</v>
      </c>
      <c r="H201" s="5">
        <v>2017</v>
      </c>
      <c r="I201" s="5">
        <v>2692</v>
      </c>
      <c r="J201" s="5">
        <v>2.6919999999999999E-2</v>
      </c>
      <c r="N201" s="5">
        <v>2017</v>
      </c>
      <c r="O201" s="4">
        <v>757</v>
      </c>
      <c r="P201" s="4">
        <v>7.5700000000000003E-3</v>
      </c>
      <c r="Q201" s="5">
        <v>2017</v>
      </c>
      <c r="R201" s="4">
        <v>34557</v>
      </c>
      <c r="S201" s="4">
        <v>391.72245795623371</v>
      </c>
      <c r="T201" s="5">
        <v>2017</v>
      </c>
      <c r="U201" s="4">
        <v>42115</v>
      </c>
      <c r="V201" s="4">
        <v>477.39651349442317</v>
      </c>
      <c r="W201" s="5">
        <v>2017</v>
      </c>
      <c r="X201" s="4">
        <v>49503</v>
      </c>
      <c r="Y201" s="4">
        <v>561.14352623802517</v>
      </c>
      <c r="Z201" s="5">
        <v>2017</v>
      </c>
      <c r="AA201" s="4">
        <v>1.1000000000000001</v>
      </c>
      <c r="AB201" s="4">
        <v>94</v>
      </c>
      <c r="AC201" s="5">
        <v>2017</v>
      </c>
      <c r="AD201" s="5">
        <v>10807</v>
      </c>
      <c r="AE201" s="5">
        <v>122.93254464793539</v>
      </c>
      <c r="AF201" s="4">
        <v>2017</v>
      </c>
      <c r="AG201" s="4">
        <v>1616</v>
      </c>
      <c r="AH201" s="4">
        <v>18.382436582868845</v>
      </c>
    </row>
    <row r="202" spans="1:34" ht="15.75" customHeight="1" x14ac:dyDescent="0.25">
      <c r="A202" s="4" t="s">
        <v>441</v>
      </c>
      <c r="B202" s="4" t="s">
        <v>442</v>
      </c>
      <c r="C202" s="4" t="s">
        <v>181</v>
      </c>
      <c r="D202" s="4" t="s">
        <v>412</v>
      </c>
      <c r="E202" s="5">
        <v>2017</v>
      </c>
      <c r="F202" s="5">
        <v>8204</v>
      </c>
      <c r="G202" s="5">
        <v>8.2040000000000002E-2</v>
      </c>
      <c r="H202" s="5">
        <v>2017</v>
      </c>
      <c r="I202" s="5">
        <v>889</v>
      </c>
      <c r="J202" s="5">
        <v>8.8900000000000003E-3</v>
      </c>
      <c r="N202" s="5">
        <v>2017</v>
      </c>
      <c r="O202" s="4">
        <v>216</v>
      </c>
      <c r="P202" s="4">
        <v>2.16E-3</v>
      </c>
      <c r="Q202" s="5">
        <v>2017</v>
      </c>
      <c r="R202" s="4">
        <v>7006</v>
      </c>
      <c r="S202" s="4">
        <v>337.43687267012751</v>
      </c>
      <c r="T202" s="5">
        <v>2017</v>
      </c>
      <c r="U202" s="4">
        <v>11676</v>
      </c>
      <c r="V202" s="4">
        <v>562.36267846080625</v>
      </c>
      <c r="W202" s="5">
        <v>2017</v>
      </c>
      <c r="X202" s="4">
        <v>14074</v>
      </c>
      <c r="Y202" s="4">
        <v>677.85991235503491</v>
      </c>
      <c r="Z202" s="5">
        <v>2017</v>
      </c>
      <c r="AA202" s="4">
        <v>0.9</v>
      </c>
      <c r="AB202" s="4">
        <v>19</v>
      </c>
      <c r="AC202" s="5">
        <v>2017</v>
      </c>
      <c r="AD202" s="5">
        <v>1316</v>
      </c>
      <c r="AE202" s="5">
        <v>63.269230769230766</v>
      </c>
      <c r="AF202" s="4">
        <v>2017</v>
      </c>
      <c r="AG202" s="4">
        <v>274</v>
      </c>
      <c r="AH202" s="4">
        <v>13.173076923076923</v>
      </c>
    </row>
    <row r="203" spans="1:34" ht="15.75" customHeight="1" x14ac:dyDescent="0.25">
      <c r="A203" s="4" t="s">
        <v>443</v>
      </c>
      <c r="B203" s="4" t="s">
        <v>444</v>
      </c>
      <c r="C203" s="4" t="s">
        <v>181</v>
      </c>
      <c r="D203" s="4" t="s">
        <v>412</v>
      </c>
      <c r="E203" s="5">
        <v>2017</v>
      </c>
      <c r="F203" s="5">
        <v>167592</v>
      </c>
      <c r="G203" s="5">
        <v>1.6759200000000001</v>
      </c>
      <c r="H203" s="5">
        <v>2017</v>
      </c>
      <c r="I203" s="5">
        <v>5377</v>
      </c>
      <c r="J203" s="5">
        <v>5.3769999999999998E-2</v>
      </c>
      <c r="K203" s="5">
        <v>2017</v>
      </c>
      <c r="L203" s="4">
        <v>23952</v>
      </c>
      <c r="M203" s="4">
        <v>0.23952000000000001</v>
      </c>
      <c r="N203" s="5">
        <v>2017</v>
      </c>
      <c r="O203" s="4">
        <v>2481</v>
      </c>
      <c r="P203" s="4">
        <v>2.4809999999999999E-2</v>
      </c>
      <c r="Q203" s="5">
        <v>2017</v>
      </c>
      <c r="R203" s="4">
        <v>232058</v>
      </c>
      <c r="S203" s="4">
        <v>500.01751778615517</v>
      </c>
      <c r="T203" s="5">
        <v>2017</v>
      </c>
      <c r="U203" s="4">
        <v>277237</v>
      </c>
      <c r="V203" s="4">
        <v>597.36512672900869</v>
      </c>
      <c r="W203" s="5">
        <v>2017</v>
      </c>
      <c r="X203" s="4">
        <v>365072</v>
      </c>
      <c r="Y203" s="4">
        <v>786.62401319164712</v>
      </c>
      <c r="Z203" s="5">
        <v>2017</v>
      </c>
      <c r="AA203" s="4">
        <v>0.7</v>
      </c>
      <c r="AB203" s="4">
        <v>307</v>
      </c>
      <c r="AC203" s="5">
        <v>2017</v>
      </c>
      <c r="AD203" s="5">
        <v>58814</v>
      </c>
      <c r="AE203" s="5">
        <v>126.88009664753851</v>
      </c>
      <c r="AF203" s="4">
        <v>2017</v>
      </c>
      <c r="AG203" s="4">
        <v>8362</v>
      </c>
      <c r="AH203" s="4">
        <v>18.039435647409068</v>
      </c>
    </row>
    <row r="204" spans="1:34" ht="15.75" customHeight="1" x14ac:dyDescent="0.25">
      <c r="A204" s="4" t="s">
        <v>445</v>
      </c>
      <c r="B204" s="4" t="s">
        <v>446</v>
      </c>
      <c r="C204" s="4" t="s">
        <v>181</v>
      </c>
      <c r="D204" s="4" t="s">
        <v>412</v>
      </c>
      <c r="E204" s="5"/>
      <c r="F204" s="5"/>
      <c r="G204" s="5"/>
      <c r="H204" s="5"/>
      <c r="I204" s="5"/>
      <c r="J204" s="5"/>
      <c r="Q204" s="5">
        <v>2015</v>
      </c>
      <c r="R204" s="4">
        <v>12144</v>
      </c>
      <c r="S204" s="4">
        <v>584.55014332164455</v>
      </c>
      <c r="T204" s="5">
        <v>2014</v>
      </c>
      <c r="U204" s="4">
        <v>10074</v>
      </c>
      <c r="V204" s="4">
        <v>485.32113141392051</v>
      </c>
      <c r="W204" s="5">
        <v>2015</v>
      </c>
      <c r="X204" s="4">
        <v>17182</v>
      </c>
      <c r="Y204" s="4">
        <v>827.05373538805145</v>
      </c>
      <c r="Z204" s="5">
        <v>2017</v>
      </c>
      <c r="AA204" s="4">
        <v>1.5</v>
      </c>
      <c r="AB204" s="4">
        <v>31</v>
      </c>
      <c r="AC204" s="5"/>
      <c r="AD204" s="5"/>
      <c r="AE204" s="5"/>
    </row>
    <row r="205" spans="1:34" ht="15.75" customHeight="1" x14ac:dyDescent="0.25">
      <c r="A205" s="4" t="s">
        <v>447</v>
      </c>
      <c r="B205" s="4" t="s">
        <v>448</v>
      </c>
      <c r="C205" s="4" t="s">
        <v>118</v>
      </c>
      <c r="D205" s="4" t="s">
        <v>449</v>
      </c>
      <c r="E205" s="5"/>
      <c r="F205" s="5"/>
      <c r="G205" s="5"/>
      <c r="H205" s="5">
        <v>2017</v>
      </c>
      <c r="I205" s="5">
        <v>131</v>
      </c>
      <c r="J205" s="5">
        <v>1.31E-3</v>
      </c>
      <c r="N205" s="5">
        <v>2017</v>
      </c>
      <c r="O205" s="4">
        <v>48</v>
      </c>
      <c r="P205" s="4">
        <v>4.8000000000000001E-4</v>
      </c>
      <c r="Z205" s="5">
        <v>2017</v>
      </c>
      <c r="AA205" s="4">
        <v>1.1000000000000001</v>
      </c>
      <c r="AB205" s="4">
        <v>126</v>
      </c>
      <c r="AC205" s="5">
        <v>2017</v>
      </c>
      <c r="AD205" s="5">
        <v>7801</v>
      </c>
      <c r="AE205" s="5">
        <v>69.801360057265569</v>
      </c>
      <c r="AF205" s="4">
        <v>2017</v>
      </c>
      <c r="AG205" s="4">
        <v>4857</v>
      </c>
      <c r="AH205" s="4">
        <v>43.459198282032929</v>
      </c>
    </row>
    <row r="206" spans="1:34" ht="15.75" customHeight="1" x14ac:dyDescent="0.25">
      <c r="A206" s="4" t="s">
        <v>450</v>
      </c>
      <c r="B206" s="4" t="s">
        <v>451</v>
      </c>
      <c r="C206" s="4" t="s">
        <v>118</v>
      </c>
      <c r="D206" s="4" t="s">
        <v>449</v>
      </c>
      <c r="E206" s="5"/>
      <c r="F206" s="5"/>
      <c r="G206" s="5"/>
      <c r="H206" s="5">
        <v>2011</v>
      </c>
      <c r="I206" s="5">
        <v>310</v>
      </c>
      <c r="J206" s="5">
        <v>3.0999999999999999E-3</v>
      </c>
      <c r="Q206" s="5">
        <v>2012</v>
      </c>
      <c r="R206" s="4">
        <v>3159</v>
      </c>
      <c r="S206" s="4">
        <v>19.643196477233044</v>
      </c>
      <c r="T206" s="5">
        <v>2008</v>
      </c>
      <c r="U206" s="4">
        <v>6652</v>
      </c>
      <c r="V206" s="4">
        <v>46.67408222314576</v>
      </c>
      <c r="Z206" s="5">
        <v>2017</v>
      </c>
      <c r="AA206" s="4">
        <v>1.3</v>
      </c>
      <c r="AB206" s="4">
        <v>240</v>
      </c>
      <c r="AC206" s="5">
        <v>2016</v>
      </c>
      <c r="AD206" s="5">
        <v>7670</v>
      </c>
      <c r="AE206" s="5">
        <v>41.083792811186861</v>
      </c>
      <c r="AF206" s="4">
        <v>2016</v>
      </c>
      <c r="AG206" s="4">
        <v>3218</v>
      </c>
      <c r="AH206" s="4">
        <v>17.236981129908646</v>
      </c>
    </row>
    <row r="207" spans="1:34" ht="15.75" customHeight="1" x14ac:dyDescent="0.25">
      <c r="A207" s="4" t="s">
        <v>452</v>
      </c>
      <c r="B207" s="4" t="s">
        <v>453</v>
      </c>
      <c r="C207" s="4" t="s">
        <v>118</v>
      </c>
      <c r="D207" s="4" t="s">
        <v>449</v>
      </c>
      <c r="E207" s="5">
        <v>2015</v>
      </c>
      <c r="F207" s="5">
        <v>1825</v>
      </c>
      <c r="G207" s="5">
        <v>1.8249999999999999E-2</v>
      </c>
      <c r="H207" s="5">
        <v>2015</v>
      </c>
      <c r="I207" s="5">
        <v>64</v>
      </c>
      <c r="J207" s="5">
        <v>6.4000000000000005E-4</v>
      </c>
      <c r="N207" s="5">
        <v>2013</v>
      </c>
      <c r="O207" s="4">
        <v>39</v>
      </c>
      <c r="P207" s="4">
        <v>3.8999999999999999E-4</v>
      </c>
      <c r="W207" s="5">
        <v>2016</v>
      </c>
      <c r="X207" s="4">
        <v>16555</v>
      </c>
      <c r="Y207" s="4">
        <v>3106.5108188390973</v>
      </c>
      <c r="Z207" s="5">
        <v>2016</v>
      </c>
      <c r="AA207" s="4">
        <v>11.5</v>
      </c>
      <c r="AB207" s="4">
        <v>62</v>
      </c>
      <c r="AC207" s="5">
        <v>2017</v>
      </c>
      <c r="AD207" s="5">
        <v>1542</v>
      </c>
      <c r="AE207" s="5">
        <v>282.41758241758242</v>
      </c>
      <c r="AF207" s="4">
        <v>2017</v>
      </c>
      <c r="AG207" s="4">
        <v>359.286</v>
      </c>
      <c r="AH207" s="4">
        <v>65.803296703296709</v>
      </c>
    </row>
    <row r="208" spans="1:34" ht="15.75" customHeight="1" x14ac:dyDescent="0.25">
      <c r="A208" s="4" t="s">
        <v>454</v>
      </c>
      <c r="B208" s="4" t="s">
        <v>455</v>
      </c>
      <c r="C208" s="4" t="s">
        <v>118</v>
      </c>
      <c r="D208" s="4" t="s">
        <v>449</v>
      </c>
      <c r="E208" s="5">
        <v>2008</v>
      </c>
      <c r="F208" s="5">
        <v>15770</v>
      </c>
      <c r="G208" s="5">
        <v>0.15770000000000001</v>
      </c>
      <c r="H208" s="5"/>
      <c r="I208" s="5"/>
      <c r="J208" s="5"/>
      <c r="W208" s="5">
        <v>2009</v>
      </c>
      <c r="X208" s="4">
        <v>12632</v>
      </c>
      <c r="Y208" s="4">
        <v>64.78617842889004</v>
      </c>
      <c r="AA208" s="4" t="s">
        <v>40</v>
      </c>
      <c r="AB208" s="4" t="s">
        <v>40</v>
      </c>
      <c r="AC208" s="5">
        <v>2017</v>
      </c>
      <c r="AD208" s="5">
        <v>13767</v>
      </c>
      <c r="AE208" s="5">
        <v>56.665980654455652</v>
      </c>
      <c r="AF208" s="4">
        <v>2017</v>
      </c>
      <c r="AG208" s="4">
        <v>5603</v>
      </c>
      <c r="AH208" s="4">
        <v>23.062358509981479</v>
      </c>
    </row>
    <row r="209" spans="1:34" ht="15.75" customHeight="1" x14ac:dyDescent="0.25">
      <c r="A209" s="4" t="s">
        <v>456</v>
      </c>
      <c r="B209" s="4" t="s">
        <v>457</v>
      </c>
      <c r="C209" s="4" t="s">
        <v>118</v>
      </c>
      <c r="D209" s="4" t="s">
        <v>449</v>
      </c>
      <c r="E209" s="5"/>
      <c r="F209" s="5"/>
      <c r="G209" s="5"/>
      <c r="H209" s="5"/>
      <c r="I209" s="5"/>
      <c r="J209" s="5"/>
      <c r="AA209" s="4" t="s">
        <v>40</v>
      </c>
      <c r="AB209" s="4" t="s">
        <v>40</v>
      </c>
      <c r="AC209" s="5">
        <v>2014</v>
      </c>
      <c r="AD209" s="5">
        <v>1121</v>
      </c>
      <c r="AE209" s="5">
        <v>58.450808508685761</v>
      </c>
      <c r="AF209" s="4">
        <v>2015</v>
      </c>
      <c r="AG209" s="4">
        <v>203</v>
      </c>
      <c r="AH209" s="4">
        <v>10.265019543990412</v>
      </c>
    </row>
    <row r="210" spans="1:34" ht="15.75" customHeight="1" x14ac:dyDescent="0.25">
      <c r="A210" s="4" t="s">
        <v>458</v>
      </c>
      <c r="B210" s="4" t="s">
        <v>459</v>
      </c>
      <c r="C210" s="4" t="s">
        <v>118</v>
      </c>
      <c r="D210" s="4" t="s">
        <v>449</v>
      </c>
      <c r="E210" s="5"/>
      <c r="F210" s="5"/>
      <c r="G210" s="5"/>
      <c r="H210" s="5"/>
      <c r="I210" s="5"/>
      <c r="J210" s="5"/>
      <c r="Z210" s="5">
        <v>2017</v>
      </c>
      <c r="AA210" s="4">
        <v>2.1</v>
      </c>
      <c r="AB210" s="4">
        <v>609</v>
      </c>
      <c r="AC210" s="5">
        <v>2017</v>
      </c>
      <c r="AD210" s="5">
        <v>14846</v>
      </c>
      <c r="AE210" s="5">
        <v>51.487826871055006</v>
      </c>
      <c r="AF210" s="4">
        <v>2017</v>
      </c>
      <c r="AG210" s="4">
        <v>1786</v>
      </c>
      <c r="AH210" s="4">
        <v>6.1940764375390174</v>
      </c>
    </row>
    <row r="211" spans="1:34" ht="15.75" customHeight="1" x14ac:dyDescent="0.25">
      <c r="A211" s="4" t="s">
        <v>460</v>
      </c>
      <c r="B211" s="4" t="s">
        <v>461</v>
      </c>
      <c r="C211" s="4" t="s">
        <v>118</v>
      </c>
      <c r="D211" s="4" t="s">
        <v>449</v>
      </c>
      <c r="E211" s="5">
        <v>2008</v>
      </c>
      <c r="F211" s="5">
        <v>5617</v>
      </c>
      <c r="G211" s="5">
        <v>5.6169999999999998E-2</v>
      </c>
      <c r="H211" s="5"/>
      <c r="I211" s="5"/>
      <c r="J211" s="5"/>
      <c r="AA211" s="4" t="s">
        <v>40</v>
      </c>
      <c r="AB211" s="4" t="s">
        <v>40</v>
      </c>
      <c r="AC211" s="5">
        <v>2017</v>
      </c>
      <c r="AD211" s="5">
        <v>3200</v>
      </c>
      <c r="AE211" s="5">
        <v>25.163167413698201</v>
      </c>
      <c r="AF211" s="4">
        <v>2013</v>
      </c>
      <c r="AG211" s="4">
        <v>1690</v>
      </c>
      <c r="AH211" s="4">
        <v>14.649010996726508</v>
      </c>
    </row>
    <row r="212" spans="1:34" ht="15.75" customHeight="1" x14ac:dyDescent="0.25">
      <c r="A212" s="4" t="s">
        <v>462</v>
      </c>
      <c r="B212" s="4" t="s">
        <v>463</v>
      </c>
      <c r="C212" s="4" t="s">
        <v>118</v>
      </c>
      <c r="D212" s="4" t="s">
        <v>449</v>
      </c>
      <c r="E212" s="5"/>
      <c r="F212" s="5"/>
      <c r="G212" s="5"/>
      <c r="H212" s="5"/>
      <c r="I212" s="5"/>
      <c r="J212" s="5"/>
      <c r="K212" s="5">
        <v>2017</v>
      </c>
      <c r="L212" s="4">
        <v>102</v>
      </c>
      <c r="M212" s="4">
        <v>1.0200000000000001E-3</v>
      </c>
      <c r="Z212" s="5">
        <v>2017</v>
      </c>
      <c r="AA212" s="4">
        <v>1.1000000000000001</v>
      </c>
      <c r="AB212" s="4">
        <v>21</v>
      </c>
      <c r="AC212" s="5">
        <v>2017</v>
      </c>
      <c r="AD212" s="5">
        <v>596</v>
      </c>
      <c r="AE212" s="5">
        <v>32.025792584631922</v>
      </c>
      <c r="AF212" s="4">
        <v>2017</v>
      </c>
      <c r="AG212" s="4">
        <v>331</v>
      </c>
      <c r="AH212" s="4">
        <v>17.786136485760345</v>
      </c>
    </row>
    <row r="213" spans="1:34" ht="15.75" customHeight="1" x14ac:dyDescent="0.25">
      <c r="A213" s="4" t="s">
        <v>464</v>
      </c>
      <c r="B213" s="4" t="s">
        <v>465</v>
      </c>
      <c r="C213" s="4" t="s">
        <v>118</v>
      </c>
      <c r="D213" s="4" t="s">
        <v>449</v>
      </c>
      <c r="E213" s="5"/>
      <c r="F213" s="5"/>
      <c r="G213" s="5"/>
      <c r="H213" s="5"/>
      <c r="I213" s="5"/>
      <c r="J213" s="5"/>
      <c r="Z213" s="5">
        <v>2012</v>
      </c>
      <c r="AA213" s="4">
        <v>3.2</v>
      </c>
      <c r="AB213" s="4">
        <v>135</v>
      </c>
      <c r="AC213" s="5">
        <v>2017</v>
      </c>
      <c r="AD213" s="5">
        <v>2211</v>
      </c>
      <c r="AE213" s="5">
        <v>46.724429416737109</v>
      </c>
      <c r="AF213" s="4">
        <v>2017</v>
      </c>
      <c r="AG213" s="4">
        <v>1393</v>
      </c>
      <c r="AH213" s="4">
        <v>29.437869822485208</v>
      </c>
    </row>
    <row r="214" spans="1:34" ht="15.75" customHeight="1" x14ac:dyDescent="0.25">
      <c r="A214" s="4" t="s">
        <v>466</v>
      </c>
      <c r="B214" s="4" t="s">
        <v>467</v>
      </c>
      <c r="C214" s="4" t="s">
        <v>118</v>
      </c>
      <c r="D214" s="4" t="s">
        <v>449</v>
      </c>
      <c r="E214" s="5"/>
      <c r="F214" s="5"/>
      <c r="G214" s="5"/>
      <c r="H214" s="5"/>
      <c r="I214" s="5"/>
      <c r="J214" s="5"/>
      <c r="AA214" s="4" t="s">
        <v>40</v>
      </c>
      <c r="AB214" s="4" t="s">
        <v>40</v>
      </c>
      <c r="AC214" s="5">
        <v>2014</v>
      </c>
      <c r="AD214" s="5">
        <v>5209</v>
      </c>
      <c r="AE214" s="5">
        <v>30.708290342316381</v>
      </c>
      <c r="AF214" s="4">
        <v>2015</v>
      </c>
      <c r="AG214" s="4">
        <v>2750.3520000000003</v>
      </c>
      <c r="AH214" s="4">
        <v>15.745173791590924</v>
      </c>
    </row>
    <row r="215" spans="1:34" ht="15.75" customHeight="1" x14ac:dyDescent="0.25">
      <c r="A215" s="4" t="s">
        <v>468</v>
      </c>
      <c r="B215" s="4" t="s">
        <v>469</v>
      </c>
      <c r="C215" s="4" t="s">
        <v>118</v>
      </c>
      <c r="D215" s="4" t="s">
        <v>449</v>
      </c>
      <c r="E215" s="5"/>
      <c r="F215" s="5"/>
      <c r="G215" s="5"/>
      <c r="H215" s="5"/>
      <c r="I215" s="5"/>
      <c r="J215" s="5"/>
      <c r="AA215" s="4" t="s">
        <v>40</v>
      </c>
      <c r="AB215" s="4" t="s">
        <v>40</v>
      </c>
      <c r="AC215" s="5">
        <v>2016</v>
      </c>
      <c r="AD215" s="5">
        <v>1920</v>
      </c>
      <c r="AE215" s="5">
        <v>44.623938037430833</v>
      </c>
      <c r="AF215" s="4">
        <v>2015</v>
      </c>
      <c r="AG215" s="4">
        <v>724.88</v>
      </c>
      <c r="AH215" s="4">
        <v>17.33192008972965</v>
      </c>
    </row>
    <row r="216" spans="1:34" ht="15.75" customHeight="1" x14ac:dyDescent="0.25">
      <c r="A216" s="4" t="s">
        <v>470</v>
      </c>
      <c r="B216" s="4" t="s">
        <v>471</v>
      </c>
      <c r="C216" s="4" t="s">
        <v>118</v>
      </c>
      <c r="D216" s="4" t="s">
        <v>449</v>
      </c>
      <c r="E216" s="5"/>
      <c r="F216" s="5"/>
      <c r="G216" s="5"/>
      <c r="H216" s="5"/>
      <c r="I216" s="5"/>
      <c r="J216" s="5"/>
      <c r="Z216" s="5">
        <v>2012</v>
      </c>
      <c r="AA216" s="4">
        <v>4.4000000000000004</v>
      </c>
      <c r="AB216" s="4">
        <v>788</v>
      </c>
      <c r="AC216" s="5">
        <v>2015</v>
      </c>
      <c r="AD216" s="5">
        <v>8525</v>
      </c>
      <c r="AE216" s="5">
        <v>42.845730492062479</v>
      </c>
      <c r="AF216" s="4">
        <v>2015</v>
      </c>
      <c r="AG216" s="4">
        <v>5116</v>
      </c>
      <c r="AH216" s="4">
        <v>25.712464187377321</v>
      </c>
    </row>
    <row r="217" spans="1:34" ht="15.75" customHeight="1" x14ac:dyDescent="0.25">
      <c r="A217" s="4" t="s">
        <v>472</v>
      </c>
      <c r="B217" s="4" t="s">
        <v>473</v>
      </c>
      <c r="C217" s="4" t="s">
        <v>118</v>
      </c>
      <c r="D217" s="4" t="s">
        <v>449</v>
      </c>
      <c r="E217" s="5">
        <v>2013</v>
      </c>
      <c r="F217" s="5">
        <v>360000</v>
      </c>
      <c r="G217" s="5">
        <v>3.6</v>
      </c>
      <c r="H217" s="5">
        <v>2013</v>
      </c>
      <c r="I217" s="5">
        <v>69</v>
      </c>
      <c r="J217" s="5">
        <v>6.8999999999999997E-4</v>
      </c>
      <c r="W217" s="5">
        <v>2011</v>
      </c>
      <c r="X217" s="4">
        <v>109055</v>
      </c>
      <c r="Y217" s="4">
        <v>68.770460283960361</v>
      </c>
      <c r="AA217" s="4" t="s">
        <v>40</v>
      </c>
      <c r="AB217" s="4" t="s">
        <v>40</v>
      </c>
      <c r="AC217" s="5">
        <v>2017</v>
      </c>
      <c r="AD217" s="5">
        <v>75772</v>
      </c>
      <c r="AE217" s="5">
        <v>39.694896430330147</v>
      </c>
      <c r="AF217" s="4">
        <v>2017</v>
      </c>
      <c r="AG217" s="4">
        <v>51384</v>
      </c>
      <c r="AH217" s="4">
        <v>26.918684450404957</v>
      </c>
    </row>
    <row r="218" spans="1:34" ht="15.75" customHeight="1" x14ac:dyDescent="0.25">
      <c r="A218" s="4" t="s">
        <v>474</v>
      </c>
      <c r="B218" s="4" t="s">
        <v>475</v>
      </c>
      <c r="C218" s="4" t="s">
        <v>118</v>
      </c>
      <c r="D218" s="4" t="s">
        <v>449</v>
      </c>
      <c r="E218" s="5"/>
      <c r="F218" s="5"/>
      <c r="G218" s="5"/>
      <c r="H218" s="5"/>
      <c r="I218" s="5"/>
      <c r="J218" s="5"/>
      <c r="Z218" s="5">
        <v>2009</v>
      </c>
      <c r="AA218" s="4">
        <v>0</v>
      </c>
      <c r="AB218" s="4">
        <v>0</v>
      </c>
      <c r="AC218" s="5"/>
      <c r="AD218" s="5"/>
      <c r="AE218" s="5"/>
    </row>
    <row r="219" spans="1:34" ht="15.75" customHeight="1" x14ac:dyDescent="0.25">
      <c r="A219" s="4" t="s">
        <v>476</v>
      </c>
      <c r="B219" s="4" t="s">
        <v>477</v>
      </c>
      <c r="C219" s="4" t="s">
        <v>118</v>
      </c>
      <c r="D219" s="4" t="s">
        <v>449</v>
      </c>
      <c r="E219" s="5"/>
      <c r="F219" s="5"/>
      <c r="G219" s="5"/>
      <c r="H219" s="5"/>
      <c r="I219" s="5"/>
      <c r="J219" s="5"/>
      <c r="W219" s="5">
        <v>2017</v>
      </c>
      <c r="X219" s="4">
        <v>1547</v>
      </c>
      <c r="Y219" s="4">
        <v>10.031368679942691</v>
      </c>
      <c r="AA219" s="4" t="s">
        <v>40</v>
      </c>
      <c r="AB219" s="4" t="s">
        <v>40</v>
      </c>
      <c r="AC219" s="5">
        <v>2017</v>
      </c>
      <c r="AD219" s="5">
        <v>9321</v>
      </c>
      <c r="AE219" s="5">
        <v>58.803860955144792</v>
      </c>
      <c r="AF219" s="4">
        <v>2017</v>
      </c>
      <c r="AG219" s="4">
        <v>3924</v>
      </c>
      <c r="AH219" s="4">
        <v>24.755535928332598</v>
      </c>
    </row>
    <row r="220" spans="1:34" ht="15.75" customHeight="1" x14ac:dyDescent="0.25">
      <c r="A220" s="4" t="s">
        <v>478</v>
      </c>
      <c r="B220" s="4" t="s">
        <v>479</v>
      </c>
      <c r="C220" s="4" t="s">
        <v>118</v>
      </c>
      <c r="D220" s="4" t="s">
        <v>449</v>
      </c>
      <c r="E220" s="5">
        <v>2008</v>
      </c>
      <c r="F220" s="5">
        <v>9707</v>
      </c>
      <c r="G220" s="5">
        <v>9.7070000000000004E-2</v>
      </c>
      <c r="H220" s="5"/>
      <c r="I220" s="5"/>
      <c r="J220" s="5"/>
      <c r="Z220" s="5">
        <v>2015</v>
      </c>
      <c r="AA220" s="4">
        <v>1.7</v>
      </c>
      <c r="AB220" s="4">
        <v>124</v>
      </c>
      <c r="AC220" s="5">
        <v>2017</v>
      </c>
      <c r="AD220" s="5">
        <v>4519</v>
      </c>
      <c r="AE220" s="5">
        <v>59.7988619822681</v>
      </c>
      <c r="AF220" s="4">
        <v>2017</v>
      </c>
      <c r="AG220" s="4">
        <v>1360</v>
      </c>
      <c r="AH220" s="4">
        <v>17.996559481275639</v>
      </c>
    </row>
    <row r="221" spans="1:34" ht="15.75" customHeight="1" x14ac:dyDescent="0.25">
      <c r="A221" s="4" t="s">
        <v>480</v>
      </c>
      <c r="B221" s="4" t="s">
        <v>481</v>
      </c>
      <c r="C221" s="4" t="s">
        <v>118</v>
      </c>
      <c r="D221" s="4" t="s">
        <v>449</v>
      </c>
      <c r="E221" s="5"/>
      <c r="F221" s="5"/>
      <c r="G221" s="5"/>
      <c r="H221" s="5">
        <v>2012</v>
      </c>
      <c r="I221" s="5">
        <v>228</v>
      </c>
      <c r="J221" s="5">
        <v>2.2799999999999999E-3</v>
      </c>
      <c r="T221" s="5">
        <v>2013</v>
      </c>
      <c r="U221" s="4">
        <v>1128</v>
      </c>
      <c r="V221" s="4">
        <v>16.444390407322302</v>
      </c>
      <c r="AA221" s="4" t="s">
        <v>40</v>
      </c>
      <c r="AB221" s="4" t="s">
        <v>40</v>
      </c>
      <c r="AC221" s="5">
        <v>2017</v>
      </c>
      <c r="AD221" s="5">
        <v>4859</v>
      </c>
      <c r="AE221" s="5">
        <v>62.310848935624513</v>
      </c>
      <c r="AF221" s="4">
        <v>2017</v>
      </c>
      <c r="AG221" s="4">
        <v>3222</v>
      </c>
      <c r="AH221" s="4">
        <v>41.318286740189791</v>
      </c>
    </row>
    <row r="222" spans="1:34" ht="15.75" customHeight="1" x14ac:dyDescent="0.25">
      <c r="A222" s="4" t="s">
        <v>482</v>
      </c>
      <c r="B222" s="4" t="s">
        <v>483</v>
      </c>
      <c r="C222" s="4" t="s">
        <v>106</v>
      </c>
      <c r="D222" s="4" t="s">
        <v>484</v>
      </c>
      <c r="E222" s="5"/>
      <c r="F222" s="5"/>
      <c r="G222" s="5"/>
      <c r="H222" s="5">
        <v>2017</v>
      </c>
      <c r="I222" s="5">
        <v>226</v>
      </c>
      <c r="J222" s="5">
        <v>2.2599999999999999E-3</v>
      </c>
      <c r="N222" s="5">
        <v>2013</v>
      </c>
      <c r="O222" s="4">
        <v>301</v>
      </c>
      <c r="P222" s="4">
        <v>3.0100000000000001E-3</v>
      </c>
      <c r="Q222" s="5">
        <v>2017</v>
      </c>
      <c r="R222" s="4">
        <v>2533</v>
      </c>
      <c r="S222" s="4">
        <v>86.707960605489262</v>
      </c>
      <c r="T222" s="5">
        <v>2016</v>
      </c>
      <c r="U222" s="4">
        <v>2908</v>
      </c>
      <c r="V222" s="4">
        <v>99.693172663227003</v>
      </c>
      <c r="W222" s="5">
        <v>2017</v>
      </c>
      <c r="X222" s="4">
        <v>11194</v>
      </c>
      <c r="Y222" s="4">
        <v>383.18551560120284</v>
      </c>
      <c r="Z222" s="5">
        <v>2017</v>
      </c>
      <c r="AA222" s="4">
        <v>2.4</v>
      </c>
      <c r="AB222" s="4">
        <v>70</v>
      </c>
      <c r="AC222" s="5">
        <v>2017</v>
      </c>
      <c r="AD222" s="5">
        <v>3536</v>
      </c>
      <c r="AE222" s="5">
        <v>120.68259385665529</v>
      </c>
      <c r="AF222" s="4">
        <v>2017</v>
      </c>
      <c r="AG222" s="4">
        <v>1297</v>
      </c>
      <c r="AH222" s="4">
        <v>44.26621160409556</v>
      </c>
    </row>
    <row r="223" spans="1:34" ht="15.75" customHeight="1" x14ac:dyDescent="0.25">
      <c r="A223" s="4" t="s">
        <v>485</v>
      </c>
      <c r="B223" s="4" t="s">
        <v>486</v>
      </c>
      <c r="C223" s="4" t="s">
        <v>106</v>
      </c>
      <c r="D223" s="4" t="s">
        <v>484</v>
      </c>
      <c r="E223" s="5">
        <v>2006</v>
      </c>
      <c r="F223" s="5">
        <v>11696</v>
      </c>
      <c r="G223" s="5">
        <v>0.11695999999999999</v>
      </c>
      <c r="H223" s="5">
        <v>2017</v>
      </c>
      <c r="I223" s="5">
        <v>483</v>
      </c>
      <c r="J223" s="5">
        <v>4.8300000000000001E-3</v>
      </c>
      <c r="Q223" s="5">
        <v>2017</v>
      </c>
      <c r="R223" s="4">
        <v>13758</v>
      </c>
      <c r="S223" s="4">
        <v>141.63144976682079</v>
      </c>
      <c r="T223" s="5">
        <v>2009</v>
      </c>
      <c r="U223" s="4">
        <v>16144</v>
      </c>
      <c r="V223" s="4">
        <v>182.99896122244755</v>
      </c>
      <c r="W223" s="5">
        <v>2017</v>
      </c>
      <c r="X223" s="4">
        <v>13959</v>
      </c>
      <c r="Y223" s="4">
        <v>143.70064015809356</v>
      </c>
      <c r="Z223" s="5">
        <v>2017</v>
      </c>
      <c r="AA223" s="4">
        <v>2</v>
      </c>
      <c r="AB223" s="4">
        <v>201</v>
      </c>
      <c r="AC223" s="5">
        <v>2017</v>
      </c>
      <c r="AD223" s="5">
        <v>23319</v>
      </c>
      <c r="AE223" s="5">
        <v>237.27106227106228</v>
      </c>
      <c r="AF223" s="4">
        <v>2017</v>
      </c>
      <c r="AG223" s="4">
        <v>3512</v>
      </c>
      <c r="AH223" s="4">
        <v>35.734635734635731</v>
      </c>
    </row>
    <row r="224" spans="1:34" ht="15.75" customHeight="1" x14ac:dyDescent="0.25">
      <c r="A224" s="4" t="s">
        <v>487</v>
      </c>
      <c r="B224" s="4" t="s">
        <v>488</v>
      </c>
      <c r="C224" s="4" t="s">
        <v>106</v>
      </c>
      <c r="D224" s="4" t="s">
        <v>484</v>
      </c>
      <c r="E224" s="5">
        <v>2004</v>
      </c>
      <c r="F224" s="5">
        <v>13285</v>
      </c>
      <c r="G224" s="5">
        <v>0.13285</v>
      </c>
      <c r="H224" s="5">
        <v>2005</v>
      </c>
      <c r="I224" s="5">
        <v>116</v>
      </c>
      <c r="J224" s="5">
        <v>1.16E-3</v>
      </c>
      <c r="Q224" s="5">
        <v>2005</v>
      </c>
      <c r="R224" s="4">
        <v>2152</v>
      </c>
      <c r="S224" s="4">
        <v>259.32459920370962</v>
      </c>
      <c r="T224" s="5">
        <v>2005</v>
      </c>
      <c r="U224" s="4">
        <v>207</v>
      </c>
      <c r="V224" s="4">
        <v>24.944327153888423</v>
      </c>
      <c r="W224" s="5">
        <v>2009</v>
      </c>
      <c r="X224" s="4">
        <v>13282</v>
      </c>
      <c r="Y224" s="4">
        <v>1191.6489471464845</v>
      </c>
      <c r="Z224" s="5">
        <v>2014</v>
      </c>
      <c r="AA224" s="4">
        <v>0.5</v>
      </c>
      <c r="AB224" s="4">
        <v>7</v>
      </c>
      <c r="AC224" s="5">
        <v>2017</v>
      </c>
      <c r="AD224" s="5">
        <v>3485</v>
      </c>
      <c r="AE224" s="5">
        <v>233.42263898191561</v>
      </c>
      <c r="AF224" s="4">
        <v>2017</v>
      </c>
      <c r="AG224" s="4">
        <v>895.64499999999998</v>
      </c>
      <c r="AH224" s="4">
        <v>59.989618218352312</v>
      </c>
    </row>
    <row r="225" spans="1:34" ht="15.75" customHeight="1" x14ac:dyDescent="0.25">
      <c r="A225" s="4" t="s">
        <v>489</v>
      </c>
      <c r="B225" s="4" t="s">
        <v>490</v>
      </c>
      <c r="C225" s="4" t="s">
        <v>106</v>
      </c>
      <c r="D225" s="4" t="s">
        <v>484</v>
      </c>
      <c r="E225" s="5">
        <v>2017</v>
      </c>
      <c r="F225" s="5">
        <v>5001</v>
      </c>
      <c r="G225" s="5">
        <v>5.0009999999999999E-2</v>
      </c>
      <c r="H225" s="5">
        <v>2017</v>
      </c>
      <c r="I225" s="5">
        <v>119</v>
      </c>
      <c r="J225" s="5">
        <v>1.1900000000000001E-3</v>
      </c>
      <c r="K225" s="5">
        <v>2017</v>
      </c>
      <c r="L225" s="4">
        <v>410</v>
      </c>
      <c r="M225" s="4">
        <v>4.1000000000000003E-3</v>
      </c>
      <c r="Q225" s="5">
        <v>2017</v>
      </c>
      <c r="R225" s="4">
        <v>45324</v>
      </c>
      <c r="S225" s="4">
        <v>3872.9974046713187</v>
      </c>
      <c r="T225" s="5">
        <v>2017</v>
      </c>
      <c r="U225" s="4">
        <v>82891</v>
      </c>
      <c r="V225" s="4">
        <v>7083.1486159785163</v>
      </c>
      <c r="W225" s="5">
        <v>2017</v>
      </c>
      <c r="X225" s="4">
        <v>4474</v>
      </c>
      <c r="Y225" s="4">
        <v>382.30938108947754</v>
      </c>
      <c r="Z225" s="5">
        <v>2017</v>
      </c>
      <c r="AA225" s="4">
        <v>0.6</v>
      </c>
      <c r="AB225" s="4">
        <v>7</v>
      </c>
      <c r="AC225" s="5">
        <v>2017</v>
      </c>
      <c r="AD225" s="5">
        <v>592</v>
      </c>
      <c r="AE225" s="5">
        <v>50.169491525423723</v>
      </c>
      <c r="AF225" s="4">
        <v>2017</v>
      </c>
      <c r="AG225" s="4">
        <v>151</v>
      </c>
      <c r="AH225" s="4">
        <v>12.796610169491524</v>
      </c>
    </row>
    <row r="226" spans="1:34" ht="15.75" customHeight="1" x14ac:dyDescent="0.25">
      <c r="A226" s="4" t="s">
        <v>491</v>
      </c>
      <c r="B226" s="4" t="s">
        <v>492</v>
      </c>
      <c r="C226" s="4" t="s">
        <v>106</v>
      </c>
      <c r="D226" s="4" t="s">
        <v>484</v>
      </c>
      <c r="E226" s="5">
        <v>2014</v>
      </c>
      <c r="F226" s="5">
        <v>9623</v>
      </c>
      <c r="G226" s="5">
        <v>9.6229999999999996E-2</v>
      </c>
      <c r="H226" s="5">
        <v>2017</v>
      </c>
      <c r="I226" s="5">
        <v>294</v>
      </c>
      <c r="J226" s="5">
        <v>2.9399999999999999E-3</v>
      </c>
      <c r="Q226" s="5">
        <v>2017</v>
      </c>
      <c r="R226" s="4">
        <v>15640</v>
      </c>
      <c r="S226" s="4">
        <v>396.86180764361933</v>
      </c>
      <c r="T226" s="5">
        <v>2017</v>
      </c>
      <c r="U226" s="4">
        <v>16024</v>
      </c>
      <c r="V226" s="4">
        <v>406.60572926351387</v>
      </c>
      <c r="W226" s="5">
        <v>2011</v>
      </c>
      <c r="X226" s="4">
        <v>18219</v>
      </c>
      <c r="Y226" s="4">
        <v>430.54015905338355</v>
      </c>
      <c r="Z226" s="5">
        <v>2016</v>
      </c>
      <c r="AA226" s="4">
        <v>1</v>
      </c>
      <c r="AB226" s="4">
        <v>39</v>
      </c>
      <c r="AC226" s="5">
        <v>2017</v>
      </c>
      <c r="AD226" s="5">
        <v>9990</v>
      </c>
      <c r="AE226" s="5">
        <v>255.36809815950923</v>
      </c>
      <c r="AF226" s="4">
        <v>2016</v>
      </c>
      <c r="AG226" s="4">
        <v>1104</v>
      </c>
      <c r="AH226" s="4">
        <v>28.013774657196659</v>
      </c>
    </row>
    <row r="227" spans="1:34" ht="15.75" customHeight="1" x14ac:dyDescent="0.25">
      <c r="A227" s="4" t="s">
        <v>493</v>
      </c>
      <c r="B227" s="4" t="s">
        <v>494</v>
      </c>
      <c r="C227" s="4" t="s">
        <v>106</v>
      </c>
      <c r="D227" s="4" t="s">
        <v>484</v>
      </c>
      <c r="E227" s="5"/>
      <c r="F227" s="5"/>
      <c r="G227" s="5"/>
      <c r="H227" s="5"/>
      <c r="I227" s="5"/>
      <c r="J227" s="5"/>
      <c r="Z227" s="5">
        <v>2013</v>
      </c>
      <c r="AA227" s="4">
        <v>9.9</v>
      </c>
      <c r="AB227" s="4">
        <v>3339</v>
      </c>
      <c r="AC227" s="5"/>
      <c r="AD227" s="5"/>
      <c r="AE227" s="5"/>
    </row>
    <row r="228" spans="1:34" ht="15.75" customHeight="1" x14ac:dyDescent="0.25">
      <c r="A228" s="4" t="s">
        <v>495</v>
      </c>
      <c r="B228" s="4" t="s">
        <v>496</v>
      </c>
      <c r="C228" s="4" t="s">
        <v>106</v>
      </c>
      <c r="D228" s="4" t="s">
        <v>484</v>
      </c>
      <c r="E228" s="5">
        <v>2013</v>
      </c>
      <c r="F228" s="5">
        <v>275584</v>
      </c>
      <c r="G228" s="5">
        <v>2.7558400000000001</v>
      </c>
      <c r="H228" s="5"/>
      <c r="I228" s="5"/>
      <c r="J228" s="5"/>
      <c r="Q228" s="5">
        <v>2014</v>
      </c>
      <c r="R228" s="4">
        <v>12696</v>
      </c>
      <c r="S228" s="4">
        <v>43.699598643395412</v>
      </c>
      <c r="T228" s="5">
        <v>2014</v>
      </c>
      <c r="U228" s="4">
        <v>25838</v>
      </c>
      <c r="V228" s="4">
        <v>88.934328115000838</v>
      </c>
      <c r="W228" s="5">
        <v>2015</v>
      </c>
      <c r="X228" s="4">
        <v>117317</v>
      </c>
      <c r="Y228" s="4">
        <v>390.45740081406427</v>
      </c>
      <c r="Z228" s="5">
        <v>2014</v>
      </c>
      <c r="AA228" s="4">
        <v>10.1</v>
      </c>
      <c r="AB228" s="4">
        <v>3029</v>
      </c>
      <c r="AC228" s="5">
        <v>2015</v>
      </c>
      <c r="AD228" s="5">
        <v>45000</v>
      </c>
      <c r="AE228" s="5">
        <v>145.04100694700364</v>
      </c>
      <c r="AF228" s="4">
        <v>2013</v>
      </c>
      <c r="AG228" s="4">
        <v>8072</v>
      </c>
      <c r="AH228" s="4">
        <v>27.783802792177653</v>
      </c>
    </row>
    <row r="229" spans="1:34" ht="15.75" customHeight="1" x14ac:dyDescent="0.25">
      <c r="A229" s="4" t="s">
        <v>497</v>
      </c>
      <c r="B229" s="4" t="s">
        <v>498</v>
      </c>
      <c r="C229" s="4" t="s">
        <v>106</v>
      </c>
      <c r="D229" s="4" t="s">
        <v>484</v>
      </c>
      <c r="E229" s="5"/>
      <c r="F229" s="5"/>
      <c r="G229" s="5"/>
      <c r="H229" s="5"/>
      <c r="I229" s="5"/>
      <c r="J229" s="5"/>
      <c r="Z229" s="5">
        <v>2013</v>
      </c>
      <c r="AA229" s="4">
        <v>2.2000000000000002</v>
      </c>
      <c r="AB229" s="4">
        <v>111</v>
      </c>
      <c r="AC229" s="5"/>
      <c r="AD229" s="5"/>
      <c r="AE229" s="5"/>
    </row>
    <row r="230" spans="1:34" ht="15.75" customHeight="1" x14ac:dyDescent="0.25">
      <c r="A230" s="4" t="s">
        <v>499</v>
      </c>
      <c r="B230" s="4" t="s">
        <v>500</v>
      </c>
      <c r="C230" s="4" t="s">
        <v>106</v>
      </c>
      <c r="D230" s="4" t="s">
        <v>484</v>
      </c>
      <c r="E230" s="5">
        <v>2011</v>
      </c>
      <c r="F230" s="5">
        <v>27128</v>
      </c>
      <c r="G230" s="5">
        <v>0.27128000000000002</v>
      </c>
      <c r="H230" s="5">
        <v>2011</v>
      </c>
      <c r="I230" s="5">
        <v>633</v>
      </c>
      <c r="J230" s="5">
        <v>6.3299999999999997E-3</v>
      </c>
      <c r="Q230" s="5">
        <v>2009</v>
      </c>
      <c r="R230" s="4">
        <v>32764</v>
      </c>
      <c r="S230" s="4">
        <v>461.63318731762706</v>
      </c>
      <c r="T230" s="5">
        <v>2012</v>
      </c>
      <c r="U230" s="4">
        <v>45749</v>
      </c>
      <c r="V230" s="4">
        <v>604.44399581755249</v>
      </c>
      <c r="W230" s="5">
        <v>2012</v>
      </c>
      <c r="X230" s="4">
        <v>208751</v>
      </c>
      <c r="Y230" s="4">
        <v>2758.0556639688275</v>
      </c>
      <c r="Z230" s="5">
        <v>2015</v>
      </c>
      <c r="AA230" s="4">
        <v>1.4</v>
      </c>
      <c r="AB230" s="4">
        <v>110</v>
      </c>
      <c r="AC230" s="5">
        <v>2017</v>
      </c>
      <c r="AD230" s="5">
        <v>19325</v>
      </c>
      <c r="AE230" s="5">
        <v>232.21581350636868</v>
      </c>
      <c r="AF230" s="4">
        <v>2015</v>
      </c>
      <c r="AG230" s="4">
        <v>5244</v>
      </c>
      <c r="AH230" s="4">
        <v>65.02535108295605</v>
      </c>
    </row>
    <row r="231" spans="1:34" ht="15.75" customHeight="1" x14ac:dyDescent="0.25">
      <c r="A231" s="4" t="s">
        <v>501</v>
      </c>
      <c r="B231" s="4" t="s">
        <v>502</v>
      </c>
      <c r="C231" s="4" t="s">
        <v>106</v>
      </c>
      <c r="D231" s="4" t="s">
        <v>484</v>
      </c>
      <c r="E231" s="5">
        <v>2006</v>
      </c>
      <c r="F231" s="5">
        <v>6661</v>
      </c>
      <c r="G231" s="5">
        <v>6.6610000000000003E-2</v>
      </c>
      <c r="H231" s="5"/>
      <c r="I231" s="5"/>
      <c r="J231" s="5"/>
      <c r="Z231" s="5">
        <v>2017</v>
      </c>
      <c r="AA231" s="4">
        <v>1.4</v>
      </c>
      <c r="AB231" s="4">
        <v>133</v>
      </c>
      <c r="AC231" s="5">
        <v>2017</v>
      </c>
      <c r="AD231" s="5">
        <v>15700</v>
      </c>
      <c r="AE231" s="5">
        <v>161.82230467944754</v>
      </c>
      <c r="AF231" s="4">
        <v>2015</v>
      </c>
      <c r="AG231" s="4">
        <v>4480</v>
      </c>
      <c r="AH231" s="4">
        <v>48.912024082184431</v>
      </c>
    </row>
    <row r="232" spans="1:34" ht="15.75" customHeight="1" x14ac:dyDescent="0.25">
      <c r="A232" s="4" t="s">
        <v>503</v>
      </c>
      <c r="B232" s="4" t="s">
        <v>504</v>
      </c>
      <c r="C232" s="4" t="s">
        <v>106</v>
      </c>
      <c r="D232" s="4" t="s">
        <v>484</v>
      </c>
      <c r="E232" s="5">
        <v>2009</v>
      </c>
      <c r="F232" s="5">
        <v>7583</v>
      </c>
      <c r="G232" s="5">
        <v>7.5829999999999995E-2</v>
      </c>
      <c r="H232" s="5"/>
      <c r="I232" s="5"/>
      <c r="J232" s="5"/>
      <c r="Z232" s="5">
        <v>2012</v>
      </c>
      <c r="AA232" s="4">
        <v>1.8</v>
      </c>
      <c r="AB232" s="4">
        <v>61</v>
      </c>
      <c r="AC232" s="5">
        <v>2017</v>
      </c>
      <c r="AD232" s="5">
        <v>6000</v>
      </c>
      <c r="AE232" s="5">
        <v>145.03263234227703</v>
      </c>
      <c r="AF232" s="4">
        <v>2013</v>
      </c>
      <c r="AG232" s="4">
        <v>300</v>
      </c>
      <c r="AH232" s="4">
        <v>8.3370734371113713</v>
      </c>
    </row>
    <row r="233" spans="1:34" ht="15.75" customHeight="1" x14ac:dyDescent="0.25">
      <c r="A233" s="4" t="s">
        <v>505</v>
      </c>
      <c r="B233" s="4" t="s">
        <v>506</v>
      </c>
      <c r="C233" s="4" t="s">
        <v>106</v>
      </c>
      <c r="D233" s="4" t="s">
        <v>484</v>
      </c>
      <c r="E233" s="5">
        <v>2017</v>
      </c>
      <c r="F233" s="5">
        <v>29096</v>
      </c>
      <c r="G233" s="5">
        <v>0.29096</v>
      </c>
      <c r="H233" s="5"/>
      <c r="I233" s="5"/>
      <c r="J233" s="5"/>
      <c r="W233" s="5">
        <v>2014</v>
      </c>
      <c r="X233" s="4">
        <v>117466</v>
      </c>
      <c r="Y233" s="4">
        <v>2226.3784892710564</v>
      </c>
      <c r="Z233" s="5">
        <v>2016</v>
      </c>
      <c r="AA233" s="4">
        <v>4</v>
      </c>
      <c r="AB233" s="4">
        <v>235</v>
      </c>
      <c r="AC233" s="5">
        <v>2017</v>
      </c>
      <c r="AD233" s="5">
        <v>6458</v>
      </c>
      <c r="AE233" s="5">
        <v>106.18217691548833</v>
      </c>
      <c r="AF233" s="4">
        <v>2017</v>
      </c>
      <c r="AG233" s="4">
        <v>2691</v>
      </c>
      <c r="AH233" s="4">
        <v>44.245314041433737</v>
      </c>
    </row>
    <row r="234" spans="1:34" ht="15.75" customHeight="1" x14ac:dyDescent="0.25">
      <c r="A234" s="4" t="s">
        <v>507</v>
      </c>
      <c r="B234" s="4" t="s">
        <v>508</v>
      </c>
      <c r="C234" s="4" t="s">
        <v>106</v>
      </c>
      <c r="D234" s="4" t="s">
        <v>484</v>
      </c>
      <c r="E234" s="5"/>
      <c r="F234" s="5"/>
      <c r="G234" s="5"/>
      <c r="H234" s="5"/>
      <c r="I234" s="5"/>
      <c r="J234" s="5"/>
      <c r="Z234" s="5">
        <v>2017</v>
      </c>
      <c r="AA234" s="4">
        <v>0.5</v>
      </c>
      <c r="AB234" s="4">
        <v>24</v>
      </c>
      <c r="AC234" s="5">
        <v>2013</v>
      </c>
      <c r="AD234" s="5">
        <v>1300</v>
      </c>
      <c r="AE234" s="5">
        <v>35.026449010516288</v>
      </c>
    </row>
    <row r="235" spans="1:34" ht="15.75" customHeight="1" x14ac:dyDescent="0.25">
      <c r="A235" s="4" t="s">
        <v>509</v>
      </c>
      <c r="B235" s="4" t="s">
        <v>510</v>
      </c>
      <c r="C235" s="4" t="s">
        <v>106</v>
      </c>
      <c r="D235" s="4" t="s">
        <v>484</v>
      </c>
      <c r="E235" s="5">
        <v>2004</v>
      </c>
      <c r="F235" s="5">
        <v>3471</v>
      </c>
      <c r="G235" s="5">
        <v>3.4709999999999998E-2</v>
      </c>
      <c r="H235" s="5"/>
      <c r="I235" s="5"/>
      <c r="J235" s="5"/>
      <c r="W235" s="5">
        <v>2007</v>
      </c>
      <c r="X235" s="4">
        <v>6992</v>
      </c>
      <c r="Y235" s="4">
        <v>692.01549512956478</v>
      </c>
      <c r="Z235" s="5">
        <v>2014</v>
      </c>
      <c r="AA235" s="4">
        <v>0.4</v>
      </c>
      <c r="AB235" s="4">
        <v>9</v>
      </c>
      <c r="AC235" s="5">
        <v>2013</v>
      </c>
      <c r="AD235" s="5">
        <v>1150</v>
      </c>
      <c r="AE235" s="5">
        <v>51.10036867805124</v>
      </c>
      <c r="AF235" s="4">
        <v>2015</v>
      </c>
      <c r="AG235" s="4">
        <v>500</v>
      </c>
      <c r="AH235" s="4">
        <v>20.148786700511256</v>
      </c>
    </row>
    <row r="236" spans="1:34" ht="15.75" customHeight="1" x14ac:dyDescent="0.25">
      <c r="A236" s="4" t="s">
        <v>511</v>
      </c>
      <c r="B236" s="4" t="s">
        <v>512</v>
      </c>
      <c r="C236" s="4" t="s">
        <v>106</v>
      </c>
      <c r="D236" s="4" t="s">
        <v>484</v>
      </c>
      <c r="E236" s="5"/>
      <c r="F236" s="5"/>
      <c r="G236" s="5"/>
      <c r="H236" s="5"/>
      <c r="I236" s="5"/>
      <c r="J236" s="5"/>
      <c r="Q236" s="5">
        <v>2016</v>
      </c>
      <c r="R236" s="4">
        <v>94740</v>
      </c>
      <c r="S236" s="4">
        <v>300.21728202019801</v>
      </c>
      <c r="T236" s="5">
        <v>2016</v>
      </c>
      <c r="U236" s="4">
        <v>194888</v>
      </c>
      <c r="V236" s="4">
        <v>617.57172955828958</v>
      </c>
      <c r="Z236" s="5">
        <v>2017</v>
      </c>
      <c r="AA236" s="4">
        <v>1.3</v>
      </c>
      <c r="AB236" s="4">
        <v>419</v>
      </c>
      <c r="AC236" s="5">
        <v>2017</v>
      </c>
      <c r="AD236" s="5">
        <v>68056</v>
      </c>
      <c r="AE236" s="5">
        <v>206.61849535490921</v>
      </c>
      <c r="AF236" s="4">
        <v>2017</v>
      </c>
      <c r="AG236" s="4">
        <v>32878</v>
      </c>
      <c r="AH236" s="4">
        <v>99.817839577387815</v>
      </c>
    </row>
    <row r="237" spans="1:34" ht="15.75" customHeight="1" x14ac:dyDescent="0.25">
      <c r="A237" s="4" t="s">
        <v>513</v>
      </c>
      <c r="B237" s="4" t="s">
        <v>514</v>
      </c>
      <c r="C237" s="4" t="s">
        <v>106</v>
      </c>
      <c r="D237" s="4" t="s">
        <v>484</v>
      </c>
      <c r="E237" s="5">
        <v>2012</v>
      </c>
      <c r="F237" s="5">
        <v>685</v>
      </c>
      <c r="G237" s="5">
        <v>6.8500000000000002E-3</v>
      </c>
      <c r="H237" s="5">
        <v>2006</v>
      </c>
      <c r="I237" s="5">
        <v>143</v>
      </c>
      <c r="J237" s="5">
        <v>1.4300000000000001E-3</v>
      </c>
      <c r="Q237" s="5">
        <v>2012</v>
      </c>
      <c r="R237" s="4">
        <v>12269</v>
      </c>
      <c r="S237" s="4">
        <v>293.59576441027787</v>
      </c>
      <c r="T237" s="5">
        <v>2012</v>
      </c>
      <c r="U237" s="4">
        <v>1518</v>
      </c>
      <c r="V237" s="4">
        <v>36.325566091352336</v>
      </c>
      <c r="W237" s="5">
        <v>2007</v>
      </c>
      <c r="X237" s="4">
        <v>3934</v>
      </c>
      <c r="Y237" s="4">
        <v>107.50504937607994</v>
      </c>
      <c r="Z237" s="5">
        <v>2016</v>
      </c>
      <c r="AA237" s="4">
        <v>0.7</v>
      </c>
      <c r="AB237" s="4">
        <v>33</v>
      </c>
      <c r="AC237" s="5">
        <v>2016</v>
      </c>
      <c r="AD237" s="5">
        <v>8155</v>
      </c>
      <c r="AE237" s="5">
        <v>170.07889491722926</v>
      </c>
      <c r="AF237" s="4">
        <v>2012</v>
      </c>
      <c r="AG237" s="4">
        <v>5981</v>
      </c>
      <c r="AH237" s="4">
        <v>139.2562445284706</v>
      </c>
    </row>
    <row r="238" spans="1:34" ht="15.75" customHeight="1" x14ac:dyDescent="0.25">
      <c r="A238" s="4" t="s">
        <v>515</v>
      </c>
      <c r="B238" s="4" t="s">
        <v>516</v>
      </c>
      <c r="C238" s="4" t="s">
        <v>106</v>
      </c>
      <c r="D238" s="4" t="s">
        <v>484</v>
      </c>
      <c r="E238" s="5">
        <v>2004</v>
      </c>
      <c r="F238" s="5">
        <v>1891</v>
      </c>
      <c r="G238" s="5">
        <v>1.891E-2</v>
      </c>
      <c r="H238" s="5"/>
      <c r="I238" s="5"/>
      <c r="J238" s="5"/>
      <c r="Q238" s="5">
        <v>2010</v>
      </c>
      <c r="R238" s="4">
        <v>73570</v>
      </c>
      <c r="S238" s="4">
        <v>353.27912609202843</v>
      </c>
      <c r="T238" s="5">
        <v>2010</v>
      </c>
      <c r="U238" s="4">
        <v>3620</v>
      </c>
      <c r="V238" s="4">
        <v>17.383042496304782</v>
      </c>
      <c r="W238" s="5">
        <v>2005</v>
      </c>
      <c r="X238" s="4">
        <v>86213</v>
      </c>
      <c r="Y238" s="4">
        <v>484.16214223033006</v>
      </c>
      <c r="Z238" s="5">
        <v>2010</v>
      </c>
      <c r="AA238" s="4">
        <v>2.2000000000000002</v>
      </c>
      <c r="AB238" s="4">
        <v>463</v>
      </c>
      <c r="AC238" s="5">
        <v>2004</v>
      </c>
      <c r="AD238" s="5">
        <v>10599</v>
      </c>
      <c r="AE238" s="5">
        <v>59.522746517338085</v>
      </c>
      <c r="AF238" s="4">
        <v>2004</v>
      </c>
      <c r="AG238" s="4">
        <v>5353</v>
      </c>
      <c r="AH238" s="4">
        <v>30.061823012294628</v>
      </c>
    </row>
    <row r="239" spans="1:34" ht="15.75" customHeight="1" x14ac:dyDescent="0.25">
      <c r="A239" s="4" t="s">
        <v>517</v>
      </c>
      <c r="B239" s="4" t="s">
        <v>518</v>
      </c>
      <c r="C239" s="4" t="s">
        <v>106</v>
      </c>
      <c r="D239" s="4" t="s">
        <v>484</v>
      </c>
      <c r="E239" s="5">
        <v>2012</v>
      </c>
      <c r="F239" s="5">
        <v>377931</v>
      </c>
      <c r="G239" s="5">
        <v>3.7793100000000002</v>
      </c>
      <c r="H239" s="5">
        <v>2014</v>
      </c>
      <c r="I239" s="5">
        <v>10471</v>
      </c>
      <c r="J239" s="5">
        <v>0.10471</v>
      </c>
      <c r="Q239" s="5">
        <v>2017</v>
      </c>
      <c r="R239" s="4">
        <v>451847</v>
      </c>
      <c r="S239" s="4">
        <v>569.18914714399375</v>
      </c>
      <c r="T239" s="5">
        <v>2015</v>
      </c>
      <c r="U239" s="4">
        <v>3268740</v>
      </c>
      <c r="V239" s="4">
        <v>4243.4289903491372</v>
      </c>
      <c r="W239" s="5">
        <v>2013</v>
      </c>
      <c r="X239" s="4">
        <v>1678537</v>
      </c>
      <c r="Y239" s="4">
        <v>2250.9588222813913</v>
      </c>
      <c r="Z239" s="5">
        <v>2012</v>
      </c>
      <c r="AA239" s="4">
        <v>4.3</v>
      </c>
      <c r="AB239" s="4">
        <v>3216</v>
      </c>
      <c r="AC239" s="5">
        <v>2017</v>
      </c>
      <c r="AD239" s="5">
        <v>260000</v>
      </c>
      <c r="AE239" s="5">
        <v>322.0013623134559</v>
      </c>
      <c r="AF239" s="4">
        <v>2016</v>
      </c>
      <c r="AG239" s="4">
        <v>72641</v>
      </c>
      <c r="AH239" s="4">
        <v>91.505462773210525</v>
      </c>
    </row>
    <row r="240" spans="1:34" ht="15.75" customHeight="1" x14ac:dyDescent="0.25">
      <c r="A240" s="4" t="s">
        <v>519</v>
      </c>
      <c r="B240" s="4" t="s">
        <v>520</v>
      </c>
      <c r="C240" s="4" t="s">
        <v>106</v>
      </c>
      <c r="D240" s="4" t="s">
        <v>484</v>
      </c>
      <c r="E240" s="5"/>
      <c r="F240" s="5"/>
      <c r="G240" s="5"/>
      <c r="H240" s="5"/>
      <c r="I240" s="5"/>
      <c r="J240" s="5"/>
      <c r="Q240" s="5">
        <v>2007</v>
      </c>
      <c r="R240" s="4">
        <v>81863</v>
      </c>
      <c r="S240" s="4">
        <v>1561.665399982297</v>
      </c>
      <c r="W240" s="5">
        <v>2013</v>
      </c>
      <c r="X240" s="4">
        <v>147072</v>
      </c>
      <c r="Y240" s="4">
        <v>1652.4102761960542</v>
      </c>
      <c r="Z240" s="5">
        <v>2017</v>
      </c>
      <c r="AA240" s="4">
        <v>0.5</v>
      </c>
      <c r="AB240" s="4">
        <v>44</v>
      </c>
      <c r="AC240" s="5">
        <v>2014</v>
      </c>
      <c r="AD240" s="5">
        <v>9826</v>
      </c>
      <c r="AE240" s="5">
        <v>108.32481613940541</v>
      </c>
      <c r="AF240" s="4">
        <v>2015</v>
      </c>
      <c r="AG240" s="4">
        <v>3755</v>
      </c>
      <c r="AH240" s="4">
        <v>41.01896572780754</v>
      </c>
    </row>
    <row r="241" spans="1:34" ht="15.75" customHeight="1" x14ac:dyDescent="0.25">
      <c r="A241" s="4" t="s">
        <v>521</v>
      </c>
      <c r="B241" s="4" t="s">
        <v>522</v>
      </c>
      <c r="C241" s="4" t="s">
        <v>106</v>
      </c>
      <c r="D241" s="4" t="s">
        <v>484</v>
      </c>
      <c r="E241" s="5"/>
      <c r="F241" s="5"/>
      <c r="G241" s="5"/>
      <c r="H241" s="5"/>
      <c r="I241" s="5"/>
      <c r="J241" s="5"/>
      <c r="W241" s="5">
        <v>2010</v>
      </c>
      <c r="X241" s="4">
        <v>716</v>
      </c>
      <c r="Y241" s="4">
        <v>3.116440533940279</v>
      </c>
      <c r="Z241" s="5">
        <v>2013</v>
      </c>
      <c r="AA241" s="4">
        <v>6.7</v>
      </c>
      <c r="AB241" s="4">
        <v>1703</v>
      </c>
      <c r="AC241" s="5">
        <v>2013</v>
      </c>
      <c r="AD241" s="5">
        <v>14000</v>
      </c>
      <c r="AE241" s="5">
        <v>54.738128492439223</v>
      </c>
      <c r="AF241" s="4">
        <v>2013</v>
      </c>
      <c r="AG241" s="4">
        <v>9920</v>
      </c>
      <c r="AH241" s="4">
        <v>38.785873903214075</v>
      </c>
    </row>
    <row r="242" spans="1:34" ht="15.75" customHeight="1" x14ac:dyDescent="0.25">
      <c r="A242" s="4" t="s">
        <v>523</v>
      </c>
      <c r="B242" s="4" t="s">
        <v>524</v>
      </c>
      <c r="C242" s="4" t="s">
        <v>181</v>
      </c>
      <c r="D242" s="4" t="s">
        <v>525</v>
      </c>
      <c r="E242" s="5">
        <v>2015</v>
      </c>
      <c r="F242" s="5">
        <v>27957</v>
      </c>
      <c r="G242" s="5">
        <v>0.27956999999999999</v>
      </c>
      <c r="H242" s="5">
        <v>2017</v>
      </c>
      <c r="I242" s="5">
        <v>394</v>
      </c>
      <c r="J242" s="5">
        <v>3.9399999999999999E-3</v>
      </c>
      <c r="K242" s="5">
        <v>2017</v>
      </c>
      <c r="L242" s="4">
        <v>4158</v>
      </c>
      <c r="M242" s="4">
        <v>4.1579999999999999E-2</v>
      </c>
      <c r="N242" s="5">
        <v>2017</v>
      </c>
      <c r="O242" s="4">
        <v>514</v>
      </c>
      <c r="P242" s="4">
        <v>5.1399999999999996E-3</v>
      </c>
      <c r="Q242" s="5">
        <v>2017</v>
      </c>
      <c r="R242" s="4">
        <v>30450</v>
      </c>
      <c r="S242" s="4">
        <v>350.0252340030766</v>
      </c>
      <c r="T242" s="5">
        <v>2015</v>
      </c>
      <c r="U242" s="4">
        <v>66497</v>
      </c>
      <c r="V242" s="4">
        <v>770.24563256814952</v>
      </c>
      <c r="W242" s="5">
        <v>2017</v>
      </c>
      <c r="X242" s="4">
        <v>270160</v>
      </c>
      <c r="Y242" s="4">
        <v>3105.5112386952769</v>
      </c>
      <c r="Z242" s="5">
        <v>2016</v>
      </c>
      <c r="AA242" s="4">
        <v>0.7</v>
      </c>
      <c r="AB242" s="4">
        <v>57</v>
      </c>
      <c r="AC242" s="5">
        <v>2017</v>
      </c>
      <c r="AD242" s="5">
        <v>8692</v>
      </c>
      <c r="AE242" s="5">
        <v>99.507727532913577</v>
      </c>
      <c r="AF242" s="4">
        <v>2017</v>
      </c>
      <c r="AG242" s="4">
        <v>1853</v>
      </c>
      <c r="AH242" s="4">
        <v>21.213508872352605</v>
      </c>
    </row>
    <row r="243" spans="1:34" ht="15.75" customHeight="1" x14ac:dyDescent="0.25">
      <c r="A243" s="4" t="s">
        <v>526</v>
      </c>
      <c r="B243" s="4" t="s">
        <v>527</v>
      </c>
      <c r="C243" s="4" t="s">
        <v>181</v>
      </c>
      <c r="D243" s="4" t="s">
        <v>525</v>
      </c>
      <c r="E243" s="5">
        <v>2017</v>
      </c>
      <c r="F243" s="5">
        <v>38052</v>
      </c>
      <c r="G243" s="5">
        <v>0.38052000000000002</v>
      </c>
      <c r="H243" s="5">
        <v>2015</v>
      </c>
      <c r="I243" s="5">
        <v>2455</v>
      </c>
      <c r="J243" s="5">
        <v>2.4549999999999999E-2</v>
      </c>
      <c r="Q243" s="5">
        <v>2016</v>
      </c>
      <c r="R243" s="4">
        <v>132122</v>
      </c>
      <c r="S243" s="4">
        <v>1170.4704312744398</v>
      </c>
      <c r="T243" s="5">
        <v>2016</v>
      </c>
      <c r="U243" s="4">
        <v>339333</v>
      </c>
      <c r="V243" s="4">
        <v>3006.1552417890243</v>
      </c>
      <c r="W243" s="5">
        <v>2016</v>
      </c>
      <c r="X243" s="4">
        <v>244796</v>
      </c>
      <c r="Y243" s="4">
        <v>2168.6507901353125</v>
      </c>
      <c r="Z243" s="5">
        <v>2017</v>
      </c>
      <c r="AA243" s="4">
        <v>1.7</v>
      </c>
      <c r="AB243" s="4">
        <v>193</v>
      </c>
      <c r="AC243" s="5">
        <v>2017</v>
      </c>
      <c r="AD243" s="5">
        <v>10073</v>
      </c>
      <c r="AE243" s="5">
        <v>88.135444920815459</v>
      </c>
      <c r="AF243" s="4">
        <v>2017</v>
      </c>
      <c r="AG243" s="4">
        <v>3586</v>
      </c>
      <c r="AH243" s="4">
        <v>31.376323387872954</v>
      </c>
    </row>
    <row r="244" spans="1:34" ht="15.75" customHeight="1" x14ac:dyDescent="0.25">
      <c r="A244" s="4" t="s">
        <v>528</v>
      </c>
      <c r="B244" s="4" t="s">
        <v>529</v>
      </c>
      <c r="C244" s="4" t="s">
        <v>181</v>
      </c>
      <c r="D244" s="4" t="s">
        <v>525</v>
      </c>
      <c r="E244" s="5">
        <v>2017</v>
      </c>
      <c r="F244" s="5">
        <v>214729</v>
      </c>
      <c r="G244" s="5">
        <v>2.1472899999999999</v>
      </c>
      <c r="H244" s="5">
        <v>2015</v>
      </c>
      <c r="I244" s="5">
        <v>5720</v>
      </c>
      <c r="J244" s="5">
        <v>5.7200000000000001E-2</v>
      </c>
      <c r="Q244" s="5">
        <v>2017</v>
      </c>
      <c r="R244" s="4">
        <v>645336</v>
      </c>
      <c r="S244" s="4">
        <v>997.27411494657576</v>
      </c>
      <c r="T244" s="5">
        <v>2017</v>
      </c>
      <c r="U244" s="4">
        <v>1057027</v>
      </c>
      <c r="V244" s="4">
        <v>1633.4834348302809</v>
      </c>
      <c r="W244" s="5">
        <v>2017</v>
      </c>
      <c r="X244" s="4">
        <v>1059237</v>
      </c>
      <c r="Y244" s="4">
        <v>1636.8986724646791</v>
      </c>
      <c r="Z244" s="5">
        <v>2017</v>
      </c>
      <c r="AA244" s="4">
        <v>1.3</v>
      </c>
      <c r="AB244" s="4">
        <v>824</v>
      </c>
      <c r="AC244" s="5">
        <v>2017</v>
      </c>
      <c r="AD244" s="5">
        <v>68974</v>
      </c>
      <c r="AE244" s="5">
        <v>106.14650661742075</v>
      </c>
      <c r="AF244" s="4">
        <v>2017</v>
      </c>
      <c r="AG244" s="4">
        <v>19815</v>
      </c>
      <c r="AH244" s="4">
        <v>30.493998153277932</v>
      </c>
    </row>
    <row r="245" spans="1:34" ht="15.75" customHeight="1" x14ac:dyDescent="0.25">
      <c r="A245" s="4" t="s">
        <v>530</v>
      </c>
      <c r="B245" s="4" t="s">
        <v>531</v>
      </c>
      <c r="C245" s="4" t="s">
        <v>181</v>
      </c>
      <c r="D245" s="4" t="s">
        <v>525</v>
      </c>
      <c r="E245" s="5">
        <v>2017</v>
      </c>
      <c r="F245" s="5">
        <v>246604</v>
      </c>
      <c r="G245" s="5">
        <v>2.46604</v>
      </c>
      <c r="H245" s="5">
        <v>2016</v>
      </c>
      <c r="I245" s="5">
        <v>20739</v>
      </c>
      <c r="J245" s="5">
        <v>0.20738999999999999</v>
      </c>
      <c r="K245" s="5">
        <v>2017</v>
      </c>
      <c r="L245" s="4">
        <v>36284</v>
      </c>
      <c r="M245" s="4">
        <v>0.36284</v>
      </c>
      <c r="N245" s="5">
        <v>2016</v>
      </c>
      <c r="O245" s="4">
        <v>5503</v>
      </c>
      <c r="P245" s="4">
        <v>5.5030000000000003E-2</v>
      </c>
      <c r="Q245" s="5">
        <v>2017</v>
      </c>
      <c r="R245" s="4">
        <v>737873</v>
      </c>
      <c r="S245" s="4">
        <v>901.22632162873106</v>
      </c>
      <c r="T245" s="5">
        <v>2017</v>
      </c>
      <c r="U245" s="4">
        <v>900615</v>
      </c>
      <c r="V245" s="4">
        <v>1099.9968065692328</v>
      </c>
      <c r="W245" s="5">
        <v>2017</v>
      </c>
      <c r="X245" s="4">
        <v>2360806</v>
      </c>
      <c r="Y245" s="4">
        <v>2883.4508207496924</v>
      </c>
      <c r="Z245" s="5">
        <v>2017</v>
      </c>
      <c r="AA245" s="4">
        <v>1</v>
      </c>
      <c r="AB245" s="4">
        <v>813</v>
      </c>
      <c r="AC245" s="5">
        <v>2017</v>
      </c>
      <c r="AD245" s="5">
        <v>62902</v>
      </c>
      <c r="AE245" s="5">
        <v>76.603258883990549</v>
      </c>
      <c r="AF245" s="4">
        <v>2017</v>
      </c>
      <c r="AG245" s="4">
        <v>13628</v>
      </c>
      <c r="AH245" s="4">
        <v>16.596439096865335</v>
      </c>
    </row>
    <row r="246" spans="1:34" ht="15.75" customHeight="1" x14ac:dyDescent="0.25">
      <c r="A246" s="4" t="s">
        <v>532</v>
      </c>
      <c r="B246" s="4" t="s">
        <v>533</v>
      </c>
      <c r="C246" s="4" t="s">
        <v>181</v>
      </c>
      <c r="D246" s="4" t="s">
        <v>525</v>
      </c>
      <c r="E246" s="5">
        <v>2015</v>
      </c>
      <c r="F246" s="5">
        <v>84</v>
      </c>
      <c r="G246" s="5">
        <v>8.4000000000000003E-4</v>
      </c>
      <c r="H246" s="5">
        <v>2015</v>
      </c>
      <c r="I246" s="5">
        <v>60</v>
      </c>
      <c r="J246" s="5">
        <v>5.9999999999999995E-4</v>
      </c>
      <c r="N246" s="5">
        <v>2017</v>
      </c>
      <c r="O246" s="4">
        <v>7</v>
      </c>
      <c r="P246" s="4">
        <v>6.9999999999999994E-5</v>
      </c>
      <c r="T246" s="5">
        <v>2017</v>
      </c>
      <c r="U246" s="4">
        <v>158</v>
      </c>
      <c r="V246" s="4">
        <v>419.63911036508603</v>
      </c>
      <c r="W246" s="5">
        <v>2017</v>
      </c>
      <c r="X246" s="4">
        <v>1647</v>
      </c>
      <c r="Y246" s="4">
        <v>4374.3393339955483</v>
      </c>
      <c r="Z246" s="5">
        <v>2016</v>
      </c>
      <c r="AA246" s="4">
        <v>0</v>
      </c>
      <c r="AB246" s="4">
        <v>0</v>
      </c>
      <c r="AC246" s="5">
        <v>2017</v>
      </c>
      <c r="AD246" s="5">
        <v>73</v>
      </c>
      <c r="AE246" s="5">
        <v>192.10526315789474</v>
      </c>
      <c r="AF246" s="4">
        <v>2017</v>
      </c>
      <c r="AG246" s="4">
        <v>13</v>
      </c>
      <c r="AH246" s="4">
        <v>34.210526315789473</v>
      </c>
    </row>
    <row r="247" spans="1:34" ht="15.75" customHeight="1" x14ac:dyDescent="0.25">
      <c r="A247" s="4" t="s">
        <v>534</v>
      </c>
      <c r="B247" s="4" t="s">
        <v>535</v>
      </c>
      <c r="C247" s="4" t="s">
        <v>181</v>
      </c>
      <c r="D247" s="4" t="s">
        <v>525</v>
      </c>
      <c r="E247" s="5">
        <v>2014</v>
      </c>
      <c r="F247" s="5">
        <v>1783</v>
      </c>
      <c r="G247" s="5">
        <v>1.7829999999999999E-2</v>
      </c>
      <c r="H247" s="5">
        <v>2017</v>
      </c>
      <c r="I247" s="5">
        <v>142</v>
      </c>
      <c r="J247" s="5">
        <v>1.42E-3</v>
      </c>
      <c r="K247" s="5">
        <v>2017</v>
      </c>
      <c r="L247" s="4">
        <v>466</v>
      </c>
      <c r="M247" s="4">
        <v>4.6600000000000001E-3</v>
      </c>
      <c r="N247" s="5">
        <v>2017</v>
      </c>
      <c r="O247" s="4">
        <v>56</v>
      </c>
      <c r="P247" s="4">
        <v>5.5999999999999995E-4</v>
      </c>
      <c r="Q247" s="5">
        <v>2017</v>
      </c>
      <c r="R247" s="4">
        <v>8433</v>
      </c>
      <c r="S247" s="4">
        <v>1468.6955204177066</v>
      </c>
      <c r="W247" s="5">
        <v>2017</v>
      </c>
      <c r="X247" s="4">
        <v>26395</v>
      </c>
      <c r="Y247" s="4">
        <v>4596.9664723615988</v>
      </c>
      <c r="Z247" s="5">
        <v>2017</v>
      </c>
      <c r="AA247" s="4">
        <v>0.3</v>
      </c>
      <c r="AB247" s="4">
        <v>2</v>
      </c>
      <c r="AC247" s="5">
        <v>2017</v>
      </c>
      <c r="AD247" s="5">
        <v>650</v>
      </c>
      <c r="AE247" s="5">
        <v>111.49228130360206</v>
      </c>
      <c r="AF247" s="4">
        <v>2017</v>
      </c>
      <c r="AG247" s="4">
        <v>289</v>
      </c>
      <c r="AH247" s="4">
        <v>49.57118353344768</v>
      </c>
    </row>
    <row r="248" spans="1:34" ht="15.75" customHeight="1" x14ac:dyDescent="0.25">
      <c r="A248" s="4" t="s">
        <v>536</v>
      </c>
      <c r="B248" s="4" t="s">
        <v>537</v>
      </c>
      <c r="C248" s="4" t="s">
        <v>181</v>
      </c>
      <c r="D248" s="4" t="s">
        <v>525</v>
      </c>
      <c r="E248" s="5">
        <v>2006</v>
      </c>
      <c r="F248" s="5">
        <v>517</v>
      </c>
      <c r="G248" s="5">
        <v>5.1700000000000001E-3</v>
      </c>
      <c r="H248" s="5">
        <v>2015</v>
      </c>
      <c r="I248" s="5">
        <v>22</v>
      </c>
      <c r="J248" s="5">
        <v>2.2000000000000001E-4</v>
      </c>
      <c r="N248" s="5">
        <v>2012</v>
      </c>
      <c r="O248" s="4">
        <v>5</v>
      </c>
      <c r="P248" s="4">
        <v>5.0000000000000002E-5</v>
      </c>
      <c r="Q248" s="5">
        <v>2016</v>
      </c>
      <c r="R248" s="4">
        <v>566</v>
      </c>
      <c r="S248" s="4">
        <v>1477.5367426318949</v>
      </c>
      <c r="T248" s="5">
        <v>2016</v>
      </c>
      <c r="U248" s="4">
        <v>590</v>
      </c>
      <c r="V248" s="4">
        <v>1540.1884773017985</v>
      </c>
      <c r="W248" s="5">
        <v>2007</v>
      </c>
      <c r="X248" s="4">
        <v>1106</v>
      </c>
      <c r="Y248" s="4">
        <v>3214.3687514531503</v>
      </c>
      <c r="Z248" s="5">
        <v>2015</v>
      </c>
      <c r="AA248" s="4">
        <v>0</v>
      </c>
      <c r="AB248" s="4">
        <v>0</v>
      </c>
      <c r="AC248" s="5">
        <v>2017</v>
      </c>
      <c r="AD248" s="5">
        <v>29</v>
      </c>
      <c r="AE248" s="5">
        <v>74.358974358974351</v>
      </c>
      <c r="AF248" s="4">
        <v>2016</v>
      </c>
      <c r="AG248" s="4">
        <v>11</v>
      </c>
      <c r="AH248" s="4">
        <v>28.564157694924404</v>
      </c>
    </row>
    <row r="249" spans="1:34" ht="15.75" customHeight="1" x14ac:dyDescent="0.25">
      <c r="A249" s="4" t="s">
        <v>538</v>
      </c>
      <c r="B249" s="4" t="s">
        <v>539</v>
      </c>
      <c r="C249" s="4" t="s">
        <v>181</v>
      </c>
      <c r="D249" s="4" t="s">
        <v>525</v>
      </c>
      <c r="E249" s="5">
        <v>2017</v>
      </c>
      <c r="F249" s="5">
        <v>60920</v>
      </c>
      <c r="G249" s="5">
        <v>0.60919999999999996</v>
      </c>
      <c r="H249" s="5">
        <v>2015</v>
      </c>
      <c r="I249" s="5">
        <v>2357</v>
      </c>
      <c r="J249" s="5">
        <v>2.3570000000000001E-2</v>
      </c>
      <c r="Q249" s="5">
        <v>2017</v>
      </c>
      <c r="R249" s="4">
        <v>81799</v>
      </c>
      <c r="S249" s="4">
        <v>481.5375765200821</v>
      </c>
      <c r="T249" s="5">
        <v>2017</v>
      </c>
      <c r="U249" s="4">
        <v>104758</v>
      </c>
      <c r="V249" s="4">
        <v>616.69352242803404</v>
      </c>
      <c r="W249" s="5">
        <v>2016</v>
      </c>
      <c r="X249" s="4">
        <v>283510</v>
      </c>
      <c r="Y249" s="4">
        <v>1673.7610575765893</v>
      </c>
      <c r="Z249" s="5">
        <v>2017</v>
      </c>
      <c r="AA249" s="4">
        <v>0.8</v>
      </c>
      <c r="AB249" s="4">
        <v>132</v>
      </c>
      <c r="AC249" s="5">
        <v>2017</v>
      </c>
      <c r="AD249" s="5">
        <v>10464</v>
      </c>
      <c r="AE249" s="5">
        <v>61.422869218126316</v>
      </c>
      <c r="AF249" s="4">
        <v>2016</v>
      </c>
      <c r="AG249" s="4">
        <v>2748</v>
      </c>
      <c r="AH249" s="4">
        <v>16.177034685964198</v>
      </c>
    </row>
    <row r="250" spans="1:34" ht="15.75" customHeight="1" x14ac:dyDescent="0.25">
      <c r="A250" s="4" t="s">
        <v>540</v>
      </c>
      <c r="B250" s="4" t="s">
        <v>541</v>
      </c>
      <c r="C250" s="4" t="s">
        <v>181</v>
      </c>
      <c r="D250" s="4" t="s">
        <v>525</v>
      </c>
      <c r="E250" s="5">
        <v>2017</v>
      </c>
      <c r="F250" s="5">
        <v>18511</v>
      </c>
      <c r="G250" s="5">
        <v>0.18511</v>
      </c>
      <c r="H250" s="5">
        <v>2012</v>
      </c>
      <c r="I250" s="5">
        <v>1271</v>
      </c>
      <c r="J250" s="5">
        <v>1.2710000000000001E-2</v>
      </c>
      <c r="K250" s="5">
        <v>2016</v>
      </c>
      <c r="L250" s="4">
        <v>4169</v>
      </c>
      <c r="M250" s="4">
        <v>4.1689999999999998E-2</v>
      </c>
      <c r="N250" s="5">
        <v>2012</v>
      </c>
      <c r="O250" s="4">
        <v>839</v>
      </c>
      <c r="P250" s="4">
        <v>8.3899999999999999E-3</v>
      </c>
      <c r="Q250" s="5">
        <v>2017</v>
      </c>
      <c r="R250" s="4">
        <v>105872</v>
      </c>
      <c r="S250" s="4">
        <v>1261.8941136487069</v>
      </c>
      <c r="W250" s="5">
        <v>2017</v>
      </c>
      <c r="X250" s="4">
        <v>121657</v>
      </c>
      <c r="Y250" s="4">
        <v>1450.0363852969695</v>
      </c>
      <c r="Z250" s="5">
        <v>2017</v>
      </c>
      <c r="AA250" s="4">
        <v>0.5</v>
      </c>
      <c r="AB250" s="4">
        <v>45</v>
      </c>
      <c r="AC250" s="5">
        <v>2017</v>
      </c>
      <c r="AD250" s="5">
        <v>6564</v>
      </c>
      <c r="AE250" s="5">
        <v>77.442189712128354</v>
      </c>
      <c r="AF250" s="4">
        <v>2017</v>
      </c>
      <c r="AG250" s="4">
        <v>2756</v>
      </c>
      <c r="AH250" s="4">
        <v>32.515337423312879</v>
      </c>
    </row>
    <row r="251" spans="1:34" ht="15.75" customHeight="1" x14ac:dyDescent="0.25"/>
    <row r="252" spans="1:34" ht="15.75" customHeight="1" x14ac:dyDescent="0.25"/>
    <row r="253" spans="1:34" ht="15.75" customHeight="1" x14ac:dyDescent="0.25"/>
    <row r="254" spans="1:34" ht="15.75" customHeight="1" x14ac:dyDescent="0.25"/>
    <row r="255" spans="1:34" ht="15.75" customHeight="1" x14ac:dyDescent="0.25"/>
    <row r="256" spans="1:34"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1">
    <mergeCell ref="W1:Y1"/>
    <mergeCell ref="Z1:AB1"/>
    <mergeCell ref="AC1:AE1"/>
    <mergeCell ref="AF1:AH1"/>
    <mergeCell ref="A1:D1"/>
    <mergeCell ref="E1:G1"/>
    <mergeCell ref="H1:J1"/>
    <mergeCell ref="K1:M1"/>
    <mergeCell ref="N1:P1"/>
    <mergeCell ref="Q1:S1"/>
    <mergeCell ref="T1:V1"/>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R1000"/>
  <sheetViews>
    <sheetView workbookViewId="0"/>
  </sheetViews>
  <sheetFormatPr defaultColWidth="14.42578125" defaultRowHeight="15" customHeight="1" x14ac:dyDescent="0.25"/>
  <cols>
    <col min="1" max="1" width="24.140625" customWidth="1"/>
    <col min="2" max="2" width="10.7109375" customWidth="1"/>
    <col min="3" max="3" width="37" customWidth="1"/>
    <col min="4" max="12" width="10.7109375" customWidth="1"/>
    <col min="13" max="13" width="14.42578125" customWidth="1"/>
    <col min="14" max="16" width="10.7109375" customWidth="1"/>
    <col min="17" max="17" width="24.140625" customWidth="1"/>
    <col min="18" max="26" width="10.7109375" customWidth="1"/>
  </cols>
  <sheetData>
    <row r="1" spans="1:18" ht="120" x14ac:dyDescent="0.25">
      <c r="D1" s="90" t="s">
        <v>551</v>
      </c>
      <c r="E1" s="90" t="s">
        <v>558</v>
      </c>
      <c r="F1" s="90" t="s">
        <v>564</v>
      </c>
      <c r="G1" s="90" t="s">
        <v>569</v>
      </c>
      <c r="H1" s="91" t="s">
        <v>574</v>
      </c>
      <c r="I1" s="91" t="s">
        <v>581</v>
      </c>
      <c r="J1" s="91" t="s">
        <v>586</v>
      </c>
      <c r="K1" s="91" t="s">
        <v>590</v>
      </c>
      <c r="L1" s="91" t="s">
        <v>595</v>
      </c>
      <c r="M1" s="91" t="s">
        <v>601</v>
      </c>
      <c r="N1" s="91" t="s">
        <v>607</v>
      </c>
    </row>
    <row r="2" spans="1:18" x14ac:dyDescent="0.25">
      <c r="D2" s="86"/>
      <c r="E2" s="87"/>
      <c r="F2" s="271" t="s">
        <v>689</v>
      </c>
      <c r="G2" s="221" t="s">
        <v>570</v>
      </c>
      <c r="H2" s="225" t="s">
        <v>577</v>
      </c>
      <c r="I2" s="228" t="s">
        <v>583</v>
      </c>
      <c r="J2" s="231" t="s">
        <v>587</v>
      </c>
      <c r="K2" s="88"/>
      <c r="L2" s="89"/>
      <c r="M2" s="234" t="s">
        <v>604</v>
      </c>
      <c r="N2" s="236" t="s">
        <v>608</v>
      </c>
    </row>
    <row r="3" spans="1:18" x14ac:dyDescent="0.25">
      <c r="D3" s="256" t="s">
        <v>554</v>
      </c>
      <c r="E3" s="258" t="s">
        <v>705</v>
      </c>
      <c r="F3" s="226"/>
      <c r="G3" s="222"/>
      <c r="H3" s="226"/>
      <c r="I3" s="226"/>
      <c r="J3" s="232"/>
      <c r="K3" s="239" t="s">
        <v>591</v>
      </c>
      <c r="L3" s="241" t="s">
        <v>706</v>
      </c>
      <c r="M3" s="222"/>
      <c r="N3" s="232"/>
    </row>
    <row r="4" spans="1:18" x14ac:dyDescent="0.25">
      <c r="D4" s="240"/>
      <c r="E4" s="240"/>
      <c r="F4" s="272"/>
      <c r="G4" s="223"/>
      <c r="H4" s="227"/>
      <c r="I4" s="227"/>
      <c r="J4" s="233"/>
      <c r="K4" s="240"/>
      <c r="L4" s="240"/>
      <c r="M4" s="235"/>
      <c r="N4" s="237"/>
    </row>
    <row r="5" spans="1:18" ht="120" x14ac:dyDescent="0.25">
      <c r="A5" s="93" t="s">
        <v>778</v>
      </c>
      <c r="B5" s="93" t="s">
        <v>13</v>
      </c>
      <c r="C5" s="93" t="s">
        <v>13</v>
      </c>
      <c r="D5" s="62" t="str">
        <f t="shared" ref="D5:E5" si="0">+D3</f>
        <v>r_police</v>
      </c>
      <c r="E5" s="62" t="str">
        <f t="shared" si="0"/>
        <v>c_justice
(Falta capacidad en cárceles)</v>
      </c>
      <c r="F5" s="62" t="str">
        <f t="shared" ref="F5:J5" si="1">+F2</f>
        <v>c_penit_cap
(Falta capacidad en cárceles)</v>
      </c>
      <c r="G5" s="62" t="str">
        <f t="shared" si="1"/>
        <v>r_penit_recl</v>
      </c>
      <c r="H5" s="62" t="str">
        <f t="shared" si="1"/>
        <v>r_juece</v>
      </c>
      <c r="I5" s="62" t="str">
        <f t="shared" si="1"/>
        <v>r_per_trib</v>
      </c>
      <c r="J5" s="62" t="str">
        <f t="shared" si="1"/>
        <v>r_enc_cond</v>
      </c>
      <c r="K5" s="62" t="str">
        <f t="shared" ref="K5:L5" si="2">+K3</f>
        <v>r_det_ssent</v>
      </c>
      <c r="L5" s="62" t="str">
        <f t="shared" si="2"/>
        <v xml:space="preserve"> r_enc_hom Homicidios, final (no se completa el indicador)</v>
      </c>
      <c r="M5" s="62" t="str">
        <f t="shared" ref="M5:N5" si="3">+M2</f>
        <v>r_trib_formal</v>
      </c>
      <c r="N5" s="62" t="str">
        <f t="shared" si="3"/>
        <v>r_trib_fis</v>
      </c>
      <c r="Q5" s="93" t="s">
        <v>778</v>
      </c>
      <c r="R5" s="93" t="s">
        <v>711</v>
      </c>
    </row>
    <row r="6" spans="1:18" x14ac:dyDescent="0.25">
      <c r="A6" s="94" t="s">
        <v>442</v>
      </c>
      <c r="B6" s="94" t="s">
        <v>181</v>
      </c>
      <c r="C6" s="4" t="str">
        <f t="shared" ref="C6:C74" si="4">+A6&amp;B6</f>
        <v>SloveniaEurope</v>
      </c>
      <c r="D6" s="92">
        <f>+VLOOKUP($C6,'Concentrado (2)'!$A:$O,5,0)</f>
        <v>394.67847943909851</v>
      </c>
      <c r="E6" s="92">
        <f>+VLOOKUP($C6,'Concentrado (2)'!$A:$O,6,0)</f>
        <v>63.310199773507279</v>
      </c>
      <c r="F6" s="92" t="str">
        <f>+VLOOKUP($C6,'Concentrado (2)'!$A:$O,7,0)</f>
        <v/>
      </c>
      <c r="G6" s="92" t="str">
        <f>+VLOOKUP($C6,'Concentrado (2)'!$A:$O,8,0)</f>
        <v/>
      </c>
      <c r="H6" s="92">
        <f>+VLOOKUP($C6,'Concentrado (2)'!$A:$O,9,0)</f>
        <v>42.768060485294811</v>
      </c>
      <c r="I6" s="92">
        <f>+VLOOKUP($C6,'Concentrado (2)'!$A:$O,10,0)</f>
        <v>13.133858267716535</v>
      </c>
      <c r="J6" s="92">
        <f>+VLOOKUP($C6,'Concentrado (2)'!$A:$O,11,0)</f>
        <v>0.18783899514701685</v>
      </c>
      <c r="K6" s="92">
        <f>+VLOOKUP($C6,'Concentrado (2)'!$A:$O,12,0)</f>
        <v>0.20820668693009117</v>
      </c>
      <c r="L6" s="92">
        <f>+VLOOKUP($C6,'Concentrado (2)'!$A:$O,13,0)</f>
        <v>0.91405303624364609</v>
      </c>
      <c r="M6" s="92">
        <f>+VLOOKUP($C6,'Concentrado (2)'!$A:$O,14,0)</f>
        <v>1.2053785542994175</v>
      </c>
      <c r="N6" s="92">
        <f>+VLOOKUP($C6,'Concentrado (2)'!$A:$O,15,0)</f>
        <v>54.055555555555557</v>
      </c>
      <c r="Q6" s="94" t="s">
        <v>442</v>
      </c>
      <c r="R6" s="106">
        <f>+VLOOKUP(Q6,'Hoja de Trabajo_17082020'!AG:AH,2,0)</f>
        <v>0.20260614071065564</v>
      </c>
    </row>
    <row r="7" spans="1:18" x14ac:dyDescent="0.25">
      <c r="A7" s="94" t="s">
        <v>418</v>
      </c>
      <c r="B7" s="94" t="s">
        <v>181</v>
      </c>
      <c r="C7" s="4" t="str">
        <f t="shared" si="4"/>
        <v>CroatiaEurope</v>
      </c>
      <c r="D7" s="92">
        <f>+VLOOKUP($C7,'Concentrado (2)'!$A:$O,5,0)</f>
        <v>496.23465972480471</v>
      </c>
      <c r="E7" s="92">
        <f>+VLOOKUP($C7,'Concentrado (2)'!$A:$O,6,0)</f>
        <v>75.248698400892522</v>
      </c>
      <c r="F7" s="92" t="str">
        <f>+VLOOKUP($C7,'Concentrado (2)'!$A:$O,7,0)</f>
        <v/>
      </c>
      <c r="G7" s="92" t="str">
        <f>+VLOOKUP($C7,'Concentrado (2)'!$A:$O,8,0)</f>
        <v/>
      </c>
      <c r="H7" s="92">
        <f>+VLOOKUP($C7,'Concentrado (2)'!$A:$O,9,0)</f>
        <v>43.289791744142804</v>
      </c>
      <c r="I7" s="92">
        <f>+VLOOKUP($C7,'Concentrado (2)'!$A:$O,10,0)</f>
        <v>9.1224832214765108</v>
      </c>
      <c r="J7" s="92">
        <f>+VLOOKUP($C7,'Concentrado (2)'!$A:$O,11,0)</f>
        <v>0.22559338027146694</v>
      </c>
      <c r="K7" s="92">
        <f>+VLOOKUP($C7,'Concentrado (2)'!$A:$O,12,0)</f>
        <v>0.24774774774774774</v>
      </c>
      <c r="L7" s="92">
        <f>+VLOOKUP($C7,'Concentrado (2)'!$A:$O,13,0)</f>
        <v>1.1137194744018843</v>
      </c>
      <c r="M7" s="92">
        <f>+VLOOKUP($C7,'Concentrado (2)'!$A:$O,14,0)</f>
        <v>1.1481822083256699</v>
      </c>
      <c r="N7" s="92">
        <f>+VLOOKUP($C7,'Concentrado (2)'!$A:$O,15,0)</f>
        <v>26.608482871125613</v>
      </c>
      <c r="Q7" s="94" t="s">
        <v>418</v>
      </c>
      <c r="R7" s="106">
        <f>+VLOOKUP(Q7,'Hoja de Trabajo_17082020'!AG:AH,2,0)</f>
        <v>0.20461433297098647</v>
      </c>
    </row>
    <row r="8" spans="1:18" x14ac:dyDescent="0.25">
      <c r="A8" s="94" t="s">
        <v>422</v>
      </c>
      <c r="B8" s="94" t="s">
        <v>181</v>
      </c>
      <c r="C8" s="4" t="str">
        <f t="shared" si="4"/>
        <v>GreeceEurope</v>
      </c>
      <c r="D8" s="92">
        <f>+VLOOKUP($C8,'Concentrado (2)'!$A:$O,5,0)</f>
        <v>510.65288388597645</v>
      </c>
      <c r="E8" s="92">
        <f>+VLOOKUP($C8,'Concentrado (2)'!$A:$O,6,0)</f>
        <v>95.584503871931474</v>
      </c>
      <c r="F8" s="92">
        <f>+VLOOKUP($C8,'Concentrado (2)'!$A:$O,7,0)</f>
        <v>42.984860296817047</v>
      </c>
      <c r="G8" s="92">
        <f>+VLOOKUP($C8,'Concentrado (2)'!$A:$O,8,0)</f>
        <v>449.70532414344223</v>
      </c>
      <c r="H8" s="92">
        <f>+VLOOKUP($C8,'Concentrado (2)'!$A:$O,9,0)</f>
        <v>41.333065354269436</v>
      </c>
      <c r="I8" s="92" t="str">
        <f>+VLOOKUP($C8,'Concentrado (2)'!$A:$O,10,0)</f>
        <v/>
      </c>
      <c r="J8" s="92" t="str">
        <f>+VLOOKUP($C8,'Concentrado (2)'!$A:$O,11,0)</f>
        <v/>
      </c>
      <c r="K8" s="92">
        <f>+VLOOKUP($C8,'Concentrado (2)'!$A:$O,12,0)</f>
        <v>0.32564179402657079</v>
      </c>
      <c r="L8" s="92">
        <f>+VLOOKUP($C8,'Concentrado (2)'!$A:$O,13,0)</f>
        <v>0.78293170687227864</v>
      </c>
      <c r="M8" s="92" t="str">
        <f>+VLOOKUP($C8,'Concentrado (2)'!$A:$O,14,0)</f>
        <v/>
      </c>
      <c r="N8" s="92" t="str">
        <f>+VLOOKUP($C8,'Concentrado (2)'!$A:$O,15,0)</f>
        <v/>
      </c>
      <c r="Q8" s="94" t="s">
        <v>422</v>
      </c>
      <c r="R8" s="106">
        <f>+VLOOKUP(Q8,'Hoja de Trabajo_17082020'!AG:AH,2,0)</f>
        <v>0.24046922400353118</v>
      </c>
    </row>
    <row r="9" spans="1:18" x14ac:dyDescent="0.25">
      <c r="A9" s="94" t="s">
        <v>416</v>
      </c>
      <c r="B9" s="94" t="s">
        <v>181</v>
      </c>
      <c r="C9" s="4" t="str">
        <f t="shared" si="4"/>
        <v>Bosnia and HerzegovinaEurope</v>
      </c>
      <c r="D9" s="92">
        <f>+VLOOKUP($C9,'Concentrado (2)'!$A:$O,5,0)</f>
        <v>463.16267797637084</v>
      </c>
      <c r="E9" s="92">
        <f>+VLOOKUP($C9,'Concentrado (2)'!$A:$O,6,0)</f>
        <v>85.792184186610129</v>
      </c>
      <c r="F9" s="92" t="str">
        <f>+VLOOKUP($C9,'Concentrado (2)'!$A:$O,7,0)</f>
        <v/>
      </c>
      <c r="G9" s="92" t="str">
        <f>+VLOOKUP($C9,'Concentrado (2)'!$A:$O,8,0)</f>
        <v/>
      </c>
      <c r="H9" s="92">
        <f>+VLOOKUP($C9,'Concentrado (2)'!$A:$O,9,0)</f>
        <v>33.898818539836412</v>
      </c>
      <c r="I9" s="92">
        <f>+VLOOKUP($C9,'Concentrado (2)'!$A:$O,10,0)</f>
        <v>15.592493297587131</v>
      </c>
      <c r="J9" s="92">
        <f>+VLOOKUP($C9,'Concentrado (2)'!$A:$O,11,0)</f>
        <v>0.17068466730954676</v>
      </c>
      <c r="K9" s="92">
        <f>+VLOOKUP($C9,'Concentrado (2)'!$A:$O,12,0)</f>
        <v>0.15360169491525424</v>
      </c>
      <c r="L9" s="92">
        <f>+VLOOKUP($C9,'Concentrado (2)'!$A:$O,13,0)</f>
        <v>1.2723417146319298</v>
      </c>
      <c r="M9" s="92">
        <f>+VLOOKUP($C9,'Concentrado (2)'!$A:$O,14,0)</f>
        <v>1.237333791838606</v>
      </c>
      <c r="N9" s="92">
        <f>+VLOOKUP($C9,'Concentrado (2)'!$A:$O,15,0)</f>
        <v>46.652406417112303</v>
      </c>
      <c r="Q9" s="94" t="s">
        <v>416</v>
      </c>
      <c r="R9" s="106">
        <f>+VLOOKUP(Q9,'Hoja de Trabajo_17082020'!AG:AH,2,0)</f>
        <v>0.25311971117902571</v>
      </c>
    </row>
    <row r="10" spans="1:18" x14ac:dyDescent="0.25">
      <c r="A10" s="94" t="s">
        <v>298</v>
      </c>
      <c r="B10" s="94" t="s">
        <v>181</v>
      </c>
      <c r="C10" s="4" t="str">
        <f t="shared" si="4"/>
        <v>SwedenEurope</v>
      </c>
      <c r="D10" s="92">
        <f>+VLOOKUP($C10,'Concentrado (2)'!$A:$O,5,0)</f>
        <v>196.69444527752492</v>
      </c>
      <c r="E10" s="92">
        <f>+VLOOKUP($C10,'Concentrado (2)'!$A:$O,6,0)</f>
        <v>56.922920108935706</v>
      </c>
      <c r="F10" s="92">
        <f>+VLOOKUP($C10,'Concentrado (2)'!$A:$O,7,0)</f>
        <v>60.499907386917137</v>
      </c>
      <c r="G10" s="92">
        <f>+VLOOKUP($C10,'Concentrado (2)'!$A:$O,8,0)</f>
        <v>1062.8391388062314</v>
      </c>
      <c r="H10" s="92">
        <f>+VLOOKUP($C10,'Concentrado (2)'!$A:$O,9,0)</f>
        <v>23.036196620314954</v>
      </c>
      <c r="I10" s="92" t="str">
        <f>+VLOOKUP($C10,'Concentrado (2)'!$A:$O,10,0)</f>
        <v/>
      </c>
      <c r="J10" s="92">
        <f>+VLOOKUP($C10,'Concentrado (2)'!$A:$O,11,0)</f>
        <v>0.10083128893909175</v>
      </c>
      <c r="K10" s="92">
        <f>+VLOOKUP($C10,'Concentrado (2)'!$A:$O,12,0)</f>
        <v>0.27393663574304217</v>
      </c>
      <c r="L10" s="92">
        <f>+VLOOKUP($C10,'Concentrado (2)'!$A:$O,13,0)</f>
        <v>1.1259040735707568</v>
      </c>
      <c r="M10" s="92" t="str">
        <f>+VLOOKUP($C10,'Concentrado (2)'!$A:$O,14,0)</f>
        <v/>
      </c>
      <c r="N10" s="92" t="str">
        <f>+VLOOKUP($C10,'Concentrado (2)'!$A:$O,15,0)</f>
        <v/>
      </c>
      <c r="Q10" s="94" t="s">
        <v>298</v>
      </c>
      <c r="R10" s="106">
        <f>+VLOOKUP(Q10,'Hoja de Trabajo_17082020'!AG:AH,2,0)</f>
        <v>0.25938345831977194</v>
      </c>
    </row>
    <row r="11" spans="1:18" x14ac:dyDescent="0.25">
      <c r="A11" s="94" t="s">
        <v>296</v>
      </c>
      <c r="B11" s="94" t="s">
        <v>181</v>
      </c>
      <c r="C11" s="4" t="str">
        <f t="shared" si="4"/>
        <v>NorwayEurope</v>
      </c>
      <c r="D11" s="92">
        <f>+VLOOKUP($C11,'Concentrado (2)'!$A:$O,5,0)</f>
        <v>159.94104323650919</v>
      </c>
      <c r="E11" s="92">
        <f>+VLOOKUP($C11,'Concentrado (2)'!$A:$O,6,0)</f>
        <v>62.708489926391429</v>
      </c>
      <c r="F11" s="92">
        <f>+VLOOKUP($C11,'Concentrado (2)'!$A:$O,7,0)</f>
        <v>85.464253836828149</v>
      </c>
      <c r="G11" s="92">
        <f>+VLOOKUP($C11,'Concentrado (2)'!$A:$O,8,0)</f>
        <v>1362.8817076786245</v>
      </c>
      <c r="H11" s="92" t="str">
        <f>+VLOOKUP($C11,'Concentrado (2)'!$A:$O,9,0)</f>
        <v/>
      </c>
      <c r="I11" s="92" t="str">
        <f>+VLOOKUP($C11,'Concentrado (2)'!$A:$O,10,0)</f>
        <v/>
      </c>
      <c r="J11" s="92">
        <f>+VLOOKUP($C11,'Concentrado (2)'!$A:$O,11,0)</f>
        <v>5.0773723506743737E-2</v>
      </c>
      <c r="K11" s="92">
        <f>+VLOOKUP($C11,'Concentrado (2)'!$A:$O,12,0)</f>
        <v>0.22857989919952565</v>
      </c>
      <c r="L11" s="92">
        <f>+VLOOKUP($C11,'Concentrado (2)'!$A:$O,13,0)</f>
        <v>0.52055669076162459</v>
      </c>
      <c r="M11" s="92" t="str">
        <f>+VLOOKUP($C11,'Concentrado (2)'!$A:$O,14,0)</f>
        <v/>
      </c>
      <c r="N11" s="92" t="str">
        <f>+VLOOKUP($C11,'Concentrado (2)'!$A:$O,15,0)</f>
        <v/>
      </c>
      <c r="Q11" s="94" t="s">
        <v>296</v>
      </c>
      <c r="R11" s="106">
        <f>+VLOOKUP(Q11,'Hoja de Trabajo_17082020'!AG:AH,2,0)</f>
        <v>0.27355809453287816</v>
      </c>
    </row>
    <row r="12" spans="1:18" x14ac:dyDescent="0.25">
      <c r="A12" s="94" t="s">
        <v>190</v>
      </c>
      <c r="B12" s="94" t="s">
        <v>181</v>
      </c>
      <c r="C12" s="4" t="str">
        <f t="shared" si="4"/>
        <v>HungaryEurope</v>
      </c>
      <c r="D12" s="92">
        <f>+VLOOKUP($C12,'Concentrado (2)'!$A:$O,5,0)</f>
        <v>411.09261339482703</v>
      </c>
      <c r="E12" s="92">
        <f>+VLOOKUP($C12,'Concentrado (2)'!$A:$O,6,0)</f>
        <v>179.07666325337163</v>
      </c>
      <c r="F12" s="92">
        <f>+VLOOKUP($C12,'Concentrado (2)'!$A:$O,7,0)</f>
        <v>90.885820789723638</v>
      </c>
      <c r="G12" s="92">
        <f>+VLOOKUP($C12,'Concentrado (2)'!$A:$O,8,0)</f>
        <v>507.52464971458221</v>
      </c>
      <c r="H12" s="92">
        <f>+VLOOKUP($C12,'Concentrado (2)'!$A:$O,9,0)</f>
        <v>29.551831299726089</v>
      </c>
      <c r="I12" s="92">
        <f>+VLOOKUP($C12,'Concentrado (2)'!$A:$O,10,0)</f>
        <v>25.837526205450732</v>
      </c>
      <c r="J12" s="92">
        <f>+VLOOKUP($C12,'Concentrado (2)'!$A:$O,11,0)</f>
        <v>0.25000360381139092</v>
      </c>
      <c r="K12" s="92">
        <f>+VLOOKUP($C12,'Concentrado (2)'!$A:$O,12,0)</f>
        <v>0.19610217378769532</v>
      </c>
      <c r="L12" s="92">
        <f>+VLOOKUP($C12,'Concentrado (2)'!$A:$O,13,0)</f>
        <v>2.4987921644073077</v>
      </c>
      <c r="M12" s="92">
        <f>+VLOOKUP($C12,'Concentrado (2)'!$A:$O,14,0)</f>
        <v>1.3137923107090212</v>
      </c>
      <c r="N12" s="92">
        <f>+VLOOKUP($C12,'Concentrado (2)'!$A:$O,15,0)</f>
        <v>33.41482150926344</v>
      </c>
      <c r="Q12" s="94" t="s">
        <v>190</v>
      </c>
      <c r="R12" s="106">
        <f>+VLOOKUP(Q12,'Hoja de Trabajo_17082020'!AG:AH,2,0)</f>
        <v>0.28341401559005375</v>
      </c>
    </row>
    <row r="13" spans="1:18" x14ac:dyDescent="0.25">
      <c r="A13" s="94" t="s">
        <v>196</v>
      </c>
      <c r="B13" s="94" t="s">
        <v>181</v>
      </c>
      <c r="C13" s="4" t="str">
        <f t="shared" si="4"/>
        <v>RomaniaEurope</v>
      </c>
      <c r="D13" s="92">
        <f>+VLOOKUP($C13,'Concentrado (2)'!$A:$O,5,0)</f>
        <v>246.03196448026154</v>
      </c>
      <c r="E13" s="92">
        <f>+VLOOKUP($C13,'Concentrado (2)'!$A:$O,6,0)</f>
        <v>121.09752885129259</v>
      </c>
      <c r="F13" s="92">
        <f>+VLOOKUP($C13,'Concentrado (2)'!$A:$O,7,0)</f>
        <v>63.404497195572297</v>
      </c>
      <c r="G13" s="92">
        <f>+VLOOKUP($C13,'Concentrado (2)'!$A:$O,8,0)</f>
        <v>523.58208955223881</v>
      </c>
      <c r="H13" s="92">
        <f>+VLOOKUP($C13,'Concentrado (2)'!$A:$O,9,0)</f>
        <v>36.30343828676277</v>
      </c>
      <c r="I13" s="92">
        <f>+VLOOKUP($C13,'Concentrado (2)'!$A:$O,10,0)</f>
        <v>9.0642958748221911</v>
      </c>
      <c r="J13" s="92">
        <f>+VLOOKUP($C13,'Concentrado (2)'!$A:$O,11,0)</f>
        <v>0.71668704156479213</v>
      </c>
      <c r="K13" s="92">
        <f>+VLOOKUP($C13,'Concentrado (2)'!$A:$O,12,0)</f>
        <v>5.8422174840085286E-2</v>
      </c>
      <c r="L13" s="92">
        <f>+VLOOKUP($C13,'Concentrado (2)'!$A:$O,13,0)</f>
        <v>1.4769250853505194</v>
      </c>
      <c r="M13" s="92">
        <f>+VLOOKUP($C13,'Concentrado (2)'!$A:$O,14,0)</f>
        <v>3.0411788707196887</v>
      </c>
      <c r="N13" s="92">
        <f>+VLOOKUP($C13,'Concentrado (2)'!$A:$O,15,0)</f>
        <v>24.97922383379067</v>
      </c>
      <c r="Q13" s="94" t="s">
        <v>196</v>
      </c>
      <c r="R13" s="106">
        <f>+VLOOKUP(Q13,'Hoja de Trabajo_17082020'!AG:AH,2,0)</f>
        <v>0.28890128823788463</v>
      </c>
    </row>
    <row r="14" spans="1:18" x14ac:dyDescent="0.25">
      <c r="A14" s="94" t="s">
        <v>539</v>
      </c>
      <c r="B14" s="94" t="s">
        <v>181</v>
      </c>
      <c r="C14" s="4" t="str">
        <f t="shared" si="4"/>
        <v>NetherlandsEurope</v>
      </c>
      <c r="D14" s="92">
        <f>+VLOOKUP($C14,'Concentrado (2)'!$A:$O,5,0)</f>
        <v>356.31711287216041</v>
      </c>
      <c r="E14" s="92">
        <f>+VLOOKUP($C14,'Concentrado (2)'!$A:$O,6,0)</f>
        <v>61.203254581324465</v>
      </c>
      <c r="F14" s="92" t="str">
        <f>+VLOOKUP($C14,'Concentrado (2)'!$A:$O,7,0)</f>
        <v/>
      </c>
      <c r="G14" s="92" t="str">
        <f>+VLOOKUP($C14,'Concentrado (2)'!$A:$O,8,0)</f>
        <v/>
      </c>
      <c r="H14" s="92" t="str">
        <f>+VLOOKUP($C14,'Concentrado (2)'!$A:$O,9,0)</f>
        <v/>
      </c>
      <c r="I14" s="92">
        <f>+VLOOKUP($C14,'Concentrado (2)'!$A:$O,10,0)</f>
        <v>44.445481544336019</v>
      </c>
      <c r="J14" s="92">
        <f>+VLOOKUP($C14,'Concentrado (2)'!$A:$O,11,0)</f>
        <v>0.12792332424601768</v>
      </c>
      <c r="K14" s="92">
        <f>+VLOOKUP($C14,'Concentrado (2)'!$A:$O,12,0)</f>
        <v>0.26261467889908258</v>
      </c>
      <c r="L14" s="92">
        <f>+VLOOKUP($C14,'Concentrado (2)'!$A:$O,13,0)</f>
        <v>0.7720594041222123</v>
      </c>
      <c r="M14" s="92">
        <f>+VLOOKUP($C14,'Concentrado (2)'!$A:$O,14,0)</f>
        <v>2.7063326905821037</v>
      </c>
      <c r="N14" s="92" t="str">
        <f>+VLOOKUP($C14,'Concentrado (2)'!$A:$O,15,0)</f>
        <v/>
      </c>
      <c r="Q14" s="94" t="s">
        <v>539</v>
      </c>
      <c r="R14" s="106">
        <f>+VLOOKUP(Q14,'Hoja de Trabajo_17082020'!AG:AH,2,0)</f>
        <v>0.29757819475109726</v>
      </c>
    </row>
    <row r="15" spans="1:18" x14ac:dyDescent="0.25">
      <c r="A15" s="94" t="s">
        <v>440</v>
      </c>
      <c r="B15" s="94" t="s">
        <v>181</v>
      </c>
      <c r="C15" s="4" t="str">
        <f t="shared" si="4"/>
        <v>SerbiaEurope</v>
      </c>
      <c r="D15" s="92">
        <f>+VLOOKUP($C15,'Concentrado (2)'!$A:$O,5,0)</f>
        <v>483.63957417921426</v>
      </c>
      <c r="E15" s="92">
        <f>+VLOOKUP($C15,'Concentrado (2)'!$A:$O,6,0)</f>
        <v>123.19551402806695</v>
      </c>
      <c r="F15" s="92" t="str">
        <f>+VLOOKUP($C15,'Concentrado (2)'!$A:$O,7,0)</f>
        <v/>
      </c>
      <c r="G15" s="92" t="str">
        <f>+VLOOKUP($C15,'Concentrado (2)'!$A:$O,8,0)</f>
        <v/>
      </c>
      <c r="H15" s="92">
        <f>+VLOOKUP($C15,'Concentrado (2)'!$A:$O,9,0)</f>
        <v>30.687732373790713</v>
      </c>
      <c r="I15" s="92">
        <f>+VLOOKUP($C15,'Concentrado (2)'!$A:$O,10,0)</f>
        <v>15.644502228826152</v>
      </c>
      <c r="J15" s="92">
        <f>+VLOOKUP($C15,'Concentrado (2)'!$A:$O,11,0)</f>
        <v>0.31272969297103337</v>
      </c>
      <c r="K15" s="92">
        <f>+VLOOKUP($C15,'Concentrado (2)'!$A:$O,12,0)</f>
        <v>0.14953271028037382</v>
      </c>
      <c r="L15" s="92">
        <f>+VLOOKUP($C15,'Concentrado (2)'!$A:$O,13,0)</f>
        <v>1.0715627203329596</v>
      </c>
      <c r="M15" s="92">
        <f>+VLOOKUP($C15,'Concentrado (2)'!$A:$O,14,0)</f>
        <v>1.1754244330998456</v>
      </c>
      <c r="N15" s="92">
        <f>+VLOOKUP($C15,'Concentrado (2)'!$A:$O,15,0)</f>
        <v>55.634081902245704</v>
      </c>
      <c r="Q15" s="94" t="s">
        <v>440</v>
      </c>
      <c r="R15" s="106">
        <f>+VLOOKUP(Q15,'Hoja de Trabajo_17082020'!AG:AH,2,0)</f>
        <v>0.30971389562616558</v>
      </c>
    </row>
    <row r="16" spans="1:18" x14ac:dyDescent="0.25">
      <c r="A16" s="94" t="s">
        <v>286</v>
      </c>
      <c r="B16" s="94" t="s">
        <v>181</v>
      </c>
      <c r="C16" s="4" t="str">
        <f t="shared" si="4"/>
        <v>IcelandEurope</v>
      </c>
      <c r="D16" s="92">
        <f>+VLOOKUP($C16,'Concentrado (2)'!$A:$O,5,0)</f>
        <v>191.13296424220792</v>
      </c>
      <c r="E16" s="92">
        <f>+VLOOKUP($C16,'Concentrado (2)'!$A:$O,6,0)</f>
        <v>38.639534437853769</v>
      </c>
      <c r="F16" s="92">
        <f>+VLOOKUP($C16,'Concentrado (2)'!$A:$O,7,0)</f>
        <v>33.330285431125773</v>
      </c>
      <c r="G16" s="92">
        <f>+VLOOKUP($C16,'Concentrado (2)'!$A:$O,8,0)</f>
        <v>862.59541984732823</v>
      </c>
      <c r="H16" s="92">
        <f>+VLOOKUP($C16,'Concentrado (2)'!$A:$O,9,0)</f>
        <v>15.04287218572933</v>
      </c>
      <c r="I16" s="92">
        <f>+VLOOKUP($C16,'Concentrado (2)'!$A:$O,10,0)</f>
        <v>36.078431372549019</v>
      </c>
      <c r="J16" s="92">
        <f>+VLOOKUP($C16,'Concentrado (2)'!$A:$O,11,0)</f>
        <v>5.101246105919003E-2</v>
      </c>
      <c r="K16" s="92">
        <f>+VLOOKUP($C16,'Concentrado (2)'!$A:$O,12,0)</f>
        <v>0.17557251908396945</v>
      </c>
      <c r="L16" s="92">
        <f>+VLOOKUP($C16,'Concentrado (2)'!$A:$O,13,0)</f>
        <v>0.88487483445466641</v>
      </c>
      <c r="M16" s="92">
        <f>+VLOOKUP($C16,'Concentrado (2)'!$A:$O,14,0)</f>
        <v>2.0891304347826085</v>
      </c>
      <c r="N16" s="92">
        <f>+VLOOKUP($C16,'Concentrado (2)'!$A:$O,15,0)</f>
        <v>230</v>
      </c>
      <c r="Q16" s="94" t="s">
        <v>286</v>
      </c>
      <c r="R16" s="106">
        <f>+VLOOKUP(Q16,'Hoja de Trabajo_17082020'!AG:AH,2,0)</f>
        <v>0.51030603761649851</v>
      </c>
    </row>
    <row r="17" spans="1:18" x14ac:dyDescent="0.25">
      <c r="A17" s="94" t="s">
        <v>280</v>
      </c>
      <c r="B17" s="94" t="s">
        <v>181</v>
      </c>
      <c r="C17" s="4" t="str">
        <f t="shared" si="4"/>
        <v>EstoniaEurope</v>
      </c>
      <c r="D17" s="92">
        <f>+VLOOKUP($C17,'Concentrado (2)'!$A:$O,5,0)</f>
        <v>293.81857023885675</v>
      </c>
      <c r="E17" s="92">
        <f>+VLOOKUP($C17,'Concentrado (2)'!$A:$O,6,0)</f>
        <v>194.32006083062774</v>
      </c>
      <c r="F17" s="92">
        <f>+VLOOKUP($C17,'Concentrado (2)'!$A:$O,7,0)</f>
        <v>91.351550336137493</v>
      </c>
      <c r="G17" s="92">
        <f>+VLOOKUP($C17,'Concentrado (2)'!$A:$O,8,0)</f>
        <v>470.10869565217388</v>
      </c>
      <c r="H17" s="92">
        <f>+VLOOKUP($C17,'Concentrado (2)'!$A:$O,9,0)</f>
        <v>17.350005431306048</v>
      </c>
      <c r="I17" s="92">
        <f>+VLOOKUP($C17,'Concentrado (2)'!$A:$O,10,0)</f>
        <v>64.3</v>
      </c>
      <c r="J17" s="92">
        <f>+VLOOKUP($C17,'Concentrado (2)'!$A:$O,11,0)</f>
        <v>0.34928813559322036</v>
      </c>
      <c r="K17" s="92">
        <f>+VLOOKUP($C17,'Concentrado (2)'!$A:$O,12,0)</f>
        <v>0.20574534161490685</v>
      </c>
      <c r="L17" s="92">
        <f>+VLOOKUP($C17,'Concentrado (2)'!$A:$O,13,0)</f>
        <v>2.1876093804690235</v>
      </c>
      <c r="M17" s="92">
        <f>+VLOOKUP($C17,'Concentrado (2)'!$A:$O,14,0)</f>
        <v>1.3350463182094801</v>
      </c>
      <c r="N17" s="92">
        <f>+VLOOKUP($C17,'Concentrado (2)'!$A:$O,15,0)</f>
        <v>88.029761904761898</v>
      </c>
      <c r="Q17" s="94" t="s">
        <v>280</v>
      </c>
      <c r="R17" s="106">
        <f>+VLOOKUP(Q17,'Hoja de Trabajo_17082020'!AG:AH,2,0)</f>
        <v>0.3136404090194671</v>
      </c>
    </row>
    <row r="18" spans="1:18" x14ac:dyDescent="0.25">
      <c r="A18" s="94" t="s">
        <v>184</v>
      </c>
      <c r="B18" s="94" t="s">
        <v>181</v>
      </c>
      <c r="C18" s="4" t="str">
        <f t="shared" si="4"/>
        <v>BulgariaEurope</v>
      </c>
      <c r="D18" s="92">
        <f>+VLOOKUP($C18,'Concentrado (2)'!$A:$O,5,0)</f>
        <v>404.26455607397531</v>
      </c>
      <c r="E18" s="92">
        <f>+VLOOKUP($C18,'Concentrado (2)'!$A:$O,6,0)</f>
        <v>99.826874371707106</v>
      </c>
      <c r="F18" s="92">
        <f>+VLOOKUP($C18,'Concentrado (2)'!$A:$O,7,0)</f>
        <v>23.471029563925985</v>
      </c>
      <c r="G18" s="92">
        <f>+VLOOKUP($C18,'Concentrado (2)'!$A:$O,8,0)</f>
        <v>235.11734401831711</v>
      </c>
      <c r="H18" s="92">
        <f>+VLOOKUP($C18,'Concentrado (2)'!$A:$O,9,0)</f>
        <v>31.928028652084343</v>
      </c>
      <c r="I18" s="92">
        <f>+VLOOKUP($C18,'Concentrado (2)'!$A:$O,10,0)</f>
        <v>15.25771812080537</v>
      </c>
      <c r="J18" s="92">
        <f>+VLOOKUP($C18,'Concentrado (2)'!$A:$O,11,0)</f>
        <v>0.24691707006819547</v>
      </c>
      <c r="K18" s="92">
        <f>+VLOOKUP($C18,'Concentrado (2)'!$A:$O,12,0)</f>
        <v>9.1442472810532346E-2</v>
      </c>
      <c r="L18" s="92">
        <f>+VLOOKUP($C18,'Concentrado (2)'!$A:$O,13,0)</f>
        <v>1.4714035575680928</v>
      </c>
      <c r="M18" s="92">
        <f>+VLOOKUP($C18,'Concentrado (2)'!$A:$O,14,0)</f>
        <v>1.3545350576229436</v>
      </c>
      <c r="N18" s="92">
        <f>+VLOOKUP($C18,'Concentrado (2)'!$A:$O,15,0)</f>
        <v>17.532647814910025</v>
      </c>
      <c r="Q18" s="94" t="s">
        <v>184</v>
      </c>
      <c r="R18" s="106">
        <f>+VLOOKUP(Q18,'Hoja de Trabajo_17082020'!AG:AH,2,0)</f>
        <v>0.31368247914027886</v>
      </c>
    </row>
    <row r="19" spans="1:18" x14ac:dyDescent="0.25">
      <c r="A19" s="94" t="s">
        <v>432</v>
      </c>
      <c r="B19" s="94" t="s">
        <v>181</v>
      </c>
      <c r="C19" s="4" t="str">
        <f t="shared" si="4"/>
        <v>MontenegroEurope</v>
      </c>
      <c r="D19" s="92">
        <f>+VLOOKUP($C19,'Concentrado (2)'!$A:$O,5,0)</f>
        <v>651.76508430907018</v>
      </c>
      <c r="E19" s="92">
        <f>+VLOOKUP($C19,'Concentrado (2)'!$A:$O,6,0)</f>
        <v>178.18840198921313</v>
      </c>
      <c r="F19" s="92">
        <f>+VLOOKUP($C19,'Concentrado (2)'!$A:$O,7,0)</f>
        <v>78.027092917528549</v>
      </c>
      <c r="G19" s="92">
        <f>+VLOOKUP($C19,'Concentrado (2)'!$A:$O,8,0)</f>
        <v>437.89097408400357</v>
      </c>
      <c r="H19" s="92">
        <f>+VLOOKUP($C19,'Concentrado (2)'!$A:$O,9,0)</f>
        <v>49.841796088135581</v>
      </c>
      <c r="I19" s="92">
        <f>+VLOOKUP($C19,'Concentrado (2)'!$A:$O,10,0)</f>
        <v>13.511182108626198</v>
      </c>
      <c r="J19" s="92">
        <f>+VLOOKUP($C19,'Concentrado (2)'!$A:$O,11,0)</f>
        <v>0.30145474137931033</v>
      </c>
      <c r="K19" s="92">
        <f>+VLOOKUP($C19,'Concentrado (2)'!$A:$O,12,0)</f>
        <v>0.27613941018766758</v>
      </c>
      <c r="L19" s="92">
        <f>+VLOOKUP($C19,'Concentrado (2)'!$A:$O,13,0)</f>
        <v>2.3885844770672002</v>
      </c>
      <c r="M19" s="92">
        <f>+VLOOKUP($C19,'Concentrado (2)'!$A:$O,14,0)</f>
        <v>0.85268384960983679</v>
      </c>
      <c r="N19" s="92">
        <f>+VLOOKUP($C19,'Concentrado (2)'!$A:$O,15,0)</f>
        <v>35.83898305084746</v>
      </c>
      <c r="Q19" s="94" t="s">
        <v>432</v>
      </c>
      <c r="R19" s="106">
        <f>+VLOOKUP(Q19,'Hoja de Trabajo_17082020'!AG:AH,2,0)</f>
        <v>0.31714571462986962</v>
      </c>
    </row>
    <row r="20" spans="1:18" x14ac:dyDescent="0.25">
      <c r="A20" s="94" t="s">
        <v>411</v>
      </c>
      <c r="B20" s="94" t="s">
        <v>181</v>
      </c>
      <c r="C20" s="4" t="str">
        <f t="shared" si="4"/>
        <v>AlbaniaEurope</v>
      </c>
      <c r="D20" s="92">
        <f>+VLOOKUP($C20,'Concentrado (2)'!$A:$O,5,0)</f>
        <v>369.70867262055799</v>
      </c>
      <c r="E20" s="92">
        <f>+VLOOKUP($C20,'Concentrado (2)'!$A:$O,6,0)</f>
        <v>196.95117908638116</v>
      </c>
      <c r="F20" s="92">
        <f>+VLOOKUP($C20,'Concentrado (2)'!$A:$O,7,0)</f>
        <v>137.59507823377072</v>
      </c>
      <c r="G20" s="92">
        <f>+VLOOKUP($C20,'Concentrado (2)'!$A:$O,8,0)</f>
        <v>698.62530842439196</v>
      </c>
      <c r="H20" s="92">
        <f>+VLOOKUP($C20,'Concentrado (2)'!$A:$O,9,0)</f>
        <v>13.78033452543062</v>
      </c>
      <c r="I20" s="92">
        <f>+VLOOKUP($C20,'Concentrado (2)'!$A:$O,10,0)</f>
        <v>40.19899244332494</v>
      </c>
      <c r="J20" s="92">
        <f>+VLOOKUP($C20,'Concentrado (2)'!$A:$O,11,0)</f>
        <v>0.38825783495278499</v>
      </c>
      <c r="K20" s="92">
        <f>+VLOOKUP($C20,'Concentrado (2)'!$A:$O,12,0)</f>
        <v>0.4183997180119845</v>
      </c>
      <c r="L20" s="92">
        <f>+VLOOKUP($C20,'Concentrado (2)'!$A:$O,13,0)</f>
        <v>2.3603595660687207</v>
      </c>
      <c r="M20" s="92">
        <f>+VLOOKUP($C20,'Concentrado (2)'!$A:$O,14,0)</f>
        <v>2.172692524594273</v>
      </c>
      <c r="N20" s="92">
        <f>+VLOOKUP($C20,'Concentrado (2)'!$A:$O,15,0)</f>
        <v>18.492468134414832</v>
      </c>
      <c r="Q20" s="94" t="s">
        <v>411</v>
      </c>
      <c r="R20" s="106">
        <f>+VLOOKUP(Q20,'Hoja de Trabajo_17082020'!AG:AH,2,0)</f>
        <v>0.32124237635934438</v>
      </c>
    </row>
    <row r="21" spans="1:18" ht="15.75" customHeight="1" x14ac:dyDescent="0.25">
      <c r="A21" s="94" t="s">
        <v>531</v>
      </c>
      <c r="B21" s="94" t="s">
        <v>181</v>
      </c>
      <c r="C21" s="4" t="str">
        <f t="shared" si="4"/>
        <v>GermanyEurope</v>
      </c>
      <c r="D21" s="92">
        <f>+VLOOKUP($C21,'Concentrado (2)'!$A:$O,5,0)</f>
        <v>295.27385697135236</v>
      </c>
      <c r="E21" s="92">
        <f>+VLOOKUP($C21,'Concentrado (2)'!$A:$O,6,0)</f>
        <v>75.316362067168441</v>
      </c>
      <c r="F21" s="92">
        <f>+VLOOKUP($C21,'Concentrado (2)'!$A:$O,7,0)</f>
        <v>43.445023707436007</v>
      </c>
      <c r="G21" s="92">
        <f>+VLOOKUP($C21,'Concentrado (2)'!$A:$O,8,0)</f>
        <v>576.83380496645577</v>
      </c>
      <c r="H21" s="92" t="str">
        <f>+VLOOKUP($C21,'Concentrado (2)'!$A:$O,9,0)</f>
        <v/>
      </c>
      <c r="I21" s="92">
        <f>+VLOOKUP($C21,'Concentrado (2)'!$A:$O,10,0)</f>
        <v>43.426153623607696</v>
      </c>
      <c r="J21" s="92">
        <f>+VLOOKUP($C21,'Concentrado (2)'!$A:$O,11,0)</f>
        <v>8.5247732333341916E-2</v>
      </c>
      <c r="K21" s="92">
        <f>+VLOOKUP($C21,'Concentrado (2)'!$A:$O,12,0)</f>
        <v>0.2166544783949636</v>
      </c>
      <c r="L21" s="92">
        <f>+VLOOKUP($C21,'Concentrado (2)'!$A:$O,13,0)</f>
        <v>0.97345398175905284</v>
      </c>
      <c r="M21" s="92">
        <f>+VLOOKUP($C21,'Concentrado (2)'!$A:$O,14,0)</f>
        <v>2.6213265379768269</v>
      </c>
      <c r="N21" s="92">
        <f>+VLOOKUP($C21,'Concentrado (2)'!$A:$O,15,0)</f>
        <v>163.65891332000726</v>
      </c>
      <c r="Q21" s="94" t="s">
        <v>531</v>
      </c>
      <c r="R21" s="106">
        <f>+VLOOKUP(Q21,'Hoja de Trabajo_17082020'!AG:AH,2,0)</f>
        <v>0.32455661160711202</v>
      </c>
    </row>
    <row r="22" spans="1:18" ht="15.75" customHeight="1" x14ac:dyDescent="0.25">
      <c r="A22" s="94" t="s">
        <v>300</v>
      </c>
      <c r="B22" s="94" t="s">
        <v>181</v>
      </c>
      <c r="C22" s="4" t="str">
        <f t="shared" si="4"/>
        <v>United Kingdom (England and Wales)Europe</v>
      </c>
      <c r="D22" s="92">
        <f>+VLOOKUP($C22,'Concentrado (2)'!$A:$O,5,0)</f>
        <v>209.86941073579825</v>
      </c>
      <c r="E22" s="92">
        <f>+VLOOKUP($C22,'Concentrado (2)'!$A:$O,6,0)</f>
        <v>140.78467572016143</v>
      </c>
      <c r="F22" s="92" t="str">
        <f>+VLOOKUP($C22,'Concentrado (2)'!$A:$O,7,0)</f>
        <v/>
      </c>
      <c r="G22" s="92" t="str">
        <f>+VLOOKUP($C22,'Concentrado (2)'!$A:$O,8,0)</f>
        <v/>
      </c>
      <c r="H22" s="92" t="str">
        <f>+VLOOKUP($C22,'Concentrado (2)'!$A:$O,9,0)</f>
        <v/>
      </c>
      <c r="I22" s="92">
        <f>+VLOOKUP($C22,'Concentrado (2)'!$A:$O,10,0)</f>
        <v>55.172698121850665</v>
      </c>
      <c r="J22" s="92">
        <f>+VLOOKUP($C22,'Concentrado (2)'!$A:$O,11,0)</f>
        <v>6.7568598860460849E-2</v>
      </c>
      <c r="K22" s="92">
        <f>+VLOOKUP($C22,'Concentrado (2)'!$A:$O,12,0)</f>
        <v>0.11500012015475933</v>
      </c>
      <c r="L22" s="92">
        <f>+VLOOKUP($C22,'Concentrado (2)'!$A:$O,13,0)</f>
        <v>1.2280978849498618</v>
      </c>
      <c r="M22" s="92">
        <f>+VLOOKUP($C22,'Concentrado (2)'!$A:$O,14,0)</f>
        <v>1.0208482090964945</v>
      </c>
      <c r="N22" s="92" t="str">
        <f>+VLOOKUP($C22,'Concentrado (2)'!$A:$O,15,0)</f>
        <v/>
      </c>
      <c r="Q22" s="94" t="s">
        <v>300</v>
      </c>
      <c r="R22" s="106">
        <f>+VLOOKUP(Q22,'Hoja de Trabajo_17082020'!AG:AH,2,0)</f>
        <v>0.32491905916319203</v>
      </c>
    </row>
    <row r="23" spans="1:18" ht="15.75" customHeight="1" x14ac:dyDescent="0.25">
      <c r="A23" s="94" t="s">
        <v>200</v>
      </c>
      <c r="B23" s="94" t="s">
        <v>181</v>
      </c>
      <c r="C23" s="4" t="str">
        <f t="shared" si="4"/>
        <v>SlovakiaEurope</v>
      </c>
      <c r="D23" s="92">
        <f>+VLOOKUP($C23,'Concentrado (2)'!$A:$O,5,0)</f>
        <v>403.51745542845515</v>
      </c>
      <c r="E23" s="92">
        <f>+VLOOKUP($C23,'Concentrado (2)'!$A:$O,6,0)</f>
        <v>192.00980463121491</v>
      </c>
      <c r="F23" s="92">
        <f>+VLOOKUP($C23,'Concentrado (2)'!$A:$O,7,0)</f>
        <v>96.371403183389887</v>
      </c>
      <c r="G23" s="92">
        <f>+VLOOKUP($C23,'Concentrado (2)'!$A:$O,8,0)</f>
        <v>501.90876121397207</v>
      </c>
      <c r="H23" s="92">
        <f>+VLOOKUP($C23,'Concentrado (2)'!$A:$O,9,0)</f>
        <v>26.241462133221965</v>
      </c>
      <c r="I23" s="92">
        <f>+VLOOKUP($C23,'Concentrado (2)'!$A:$O,10,0)</f>
        <v>23.25418994413408</v>
      </c>
      <c r="J23" s="92">
        <f>+VLOOKUP($C23,'Concentrado (2)'!$A:$O,11,0)</f>
        <v>0.38540478905359177</v>
      </c>
      <c r="K23" s="92">
        <f>+VLOOKUP($C23,'Concentrado (2)'!$A:$O,12,0)</f>
        <v>0.15890437106318001</v>
      </c>
      <c r="L23" s="92">
        <f>+VLOOKUP($C23,'Concentrado (2)'!$A:$O,13,0)</f>
        <v>1.4660034711297187</v>
      </c>
      <c r="M23" s="92">
        <f>+VLOOKUP($C23,'Concentrado (2)'!$A:$O,14,0)</f>
        <v>1.3040840840840842</v>
      </c>
      <c r="N23" s="92">
        <f>+VLOOKUP($C23,'Concentrado (2)'!$A:$O,15,0)</f>
        <v>35.501066098081026</v>
      </c>
      <c r="Q23" s="94" t="s">
        <v>200</v>
      </c>
      <c r="R23" s="106">
        <f>+VLOOKUP(Q23,'Hoja de Trabajo_17082020'!AG:AH,2,0)</f>
        <v>0.42600472935145445</v>
      </c>
    </row>
    <row r="24" spans="1:18" ht="15.75" customHeight="1" x14ac:dyDescent="0.25">
      <c r="A24" s="94" t="s">
        <v>284</v>
      </c>
      <c r="B24" s="94" t="s">
        <v>181</v>
      </c>
      <c r="C24" s="4" t="str">
        <f t="shared" si="4"/>
        <v>FinlandEurope</v>
      </c>
      <c r="D24" s="92">
        <f>+VLOOKUP($C24,'Concentrado (2)'!$A:$O,5,0)</f>
        <v>135.84215629494179</v>
      </c>
      <c r="E24" s="92">
        <f>+VLOOKUP($C24,'Concentrado (2)'!$A:$O,6,0)</f>
        <v>55.710648795876324</v>
      </c>
      <c r="F24" s="92">
        <f>+VLOOKUP($C24,'Concentrado (2)'!$A:$O,7,0)</f>
        <v>37.652589695590656</v>
      </c>
      <c r="G24" s="92">
        <f>+VLOOKUP($C24,'Concentrado (2)'!$A:$O,8,0)</f>
        <v>675.85983127839063</v>
      </c>
      <c r="H24" s="92">
        <f>+VLOOKUP($C24,'Concentrado (2)'!$A:$O,9,0)</f>
        <v>18.88956132111965</v>
      </c>
      <c r="I24" s="92">
        <f>+VLOOKUP($C24,'Concentrado (2)'!$A:$O,10,0)</f>
        <v>151.95693779904306</v>
      </c>
      <c r="J24" s="92">
        <f>+VLOOKUP($C24,'Concentrado (2)'!$A:$O,11,0)</f>
        <v>1.9752105310381071E-2</v>
      </c>
      <c r="K24" s="92">
        <f>+VLOOKUP($C24,'Concentrado (2)'!$A:$O,12,0)</f>
        <v>0.19954574951330306</v>
      </c>
      <c r="L24" s="92">
        <f>+VLOOKUP($C24,'Concentrado (2)'!$A:$O,13,0)</f>
        <v>1.2472533312509626</v>
      </c>
      <c r="M24" s="92">
        <f>+VLOOKUP($C24,'Concentrado (2)'!$A:$O,14,0)</f>
        <v>2.5312635788280486</v>
      </c>
      <c r="N24" s="92">
        <f>+VLOOKUP($C24,'Concentrado (2)'!$A:$O,15,0)</f>
        <v>288.19419237749548</v>
      </c>
      <c r="Q24" s="94" t="s">
        <v>284</v>
      </c>
      <c r="R24" s="106">
        <f>+VLOOKUP(Q24,'Hoja de Trabajo_17082020'!AG:AH,2,0)</f>
        <v>0.32899869980018359</v>
      </c>
    </row>
    <row r="25" spans="1:18" ht="15.75" customHeight="1" x14ac:dyDescent="0.25">
      <c r="A25" s="94" t="s">
        <v>527</v>
      </c>
      <c r="B25" s="94" t="s">
        <v>181</v>
      </c>
      <c r="C25" s="4" t="str">
        <f t="shared" si="4"/>
        <v>BelgiumEurope</v>
      </c>
      <c r="D25" s="92">
        <f>+VLOOKUP($C25,'Concentrado (2)'!$A:$O,5,0)</f>
        <v>329.75923727967518</v>
      </c>
      <c r="E25" s="92">
        <f>+VLOOKUP($C25,'Concentrado (2)'!$A:$O,6,0)</f>
        <v>87.292778227640298</v>
      </c>
      <c r="F25" s="92" t="str">
        <f>+VLOOKUP($C25,'Concentrado (2)'!$A:$O,7,0)</f>
        <v/>
      </c>
      <c r="G25" s="92" t="str">
        <f>+VLOOKUP($C25,'Concentrado (2)'!$A:$O,8,0)</f>
        <v/>
      </c>
      <c r="H25" s="92" t="str">
        <f>+VLOOKUP($C25,'Concentrado (2)'!$A:$O,9,0)</f>
        <v/>
      </c>
      <c r="I25" s="92">
        <f>+VLOOKUP($C25,'Concentrado (2)'!$A:$O,10,0)</f>
        <v>138.22118126272912</v>
      </c>
      <c r="J25" s="92">
        <f>+VLOOKUP($C25,'Concentrado (2)'!$A:$O,11,0)</f>
        <v>7.6240141687228466E-2</v>
      </c>
      <c r="K25" s="92">
        <f>+VLOOKUP($C25,'Concentrado (2)'!$A:$O,12,0)</f>
        <v>0.35600119130348457</v>
      </c>
      <c r="L25" s="92">
        <f>+VLOOKUP($C25,'Concentrado (2)'!$A:$O,13,0)</f>
        <v>1.6725410699825847</v>
      </c>
      <c r="M25" s="92">
        <f>+VLOOKUP($C25,'Concentrado (2)'!$A:$O,14,0)</f>
        <v>0.72140345913895787</v>
      </c>
      <c r="N25" s="92" t="str">
        <f>+VLOOKUP($C25,'Concentrado (2)'!$A:$O,15,0)</f>
        <v/>
      </c>
      <c r="Q25" s="94" t="s">
        <v>527</v>
      </c>
      <c r="R25" s="106">
        <f>+VLOOKUP(Q25,'Hoja de Trabajo_17082020'!AG:AH,2,0)</f>
        <v>0.32966461356402854</v>
      </c>
    </row>
    <row r="26" spans="1:18" ht="15.75" customHeight="1" x14ac:dyDescent="0.25">
      <c r="A26" s="94" t="s">
        <v>436</v>
      </c>
      <c r="B26" s="94" t="s">
        <v>181</v>
      </c>
      <c r="C26" s="4" t="str">
        <f t="shared" si="4"/>
        <v>PortugalEurope</v>
      </c>
      <c r="D26" s="92">
        <f>+VLOOKUP($C26,'Concentrado (2)'!$A:$O,5,0)</f>
        <v>452.91563707958795</v>
      </c>
      <c r="E26" s="92">
        <f>+VLOOKUP($C26,'Concentrado (2)'!$A:$O,6,0)</f>
        <v>132.86477159081875</v>
      </c>
      <c r="F26" s="92">
        <f>+VLOOKUP($C26,'Concentrado (2)'!$A:$O,7,0)</f>
        <v>52.864278738497546</v>
      </c>
      <c r="G26" s="92">
        <f>+VLOOKUP($C26,'Concentrado (2)'!$A:$O,8,0)</f>
        <v>397.88032678295434</v>
      </c>
      <c r="H26" s="92">
        <f>+VLOOKUP($C26,'Concentrado (2)'!$A:$O,9,0)</f>
        <v>17.318282953362775</v>
      </c>
      <c r="I26" s="92">
        <f>+VLOOKUP($C26,'Concentrado (2)'!$A:$O,10,0)</f>
        <v>48.304347826086953</v>
      </c>
      <c r="J26" s="92">
        <f>+VLOOKUP($C26,'Concentrado (2)'!$A:$O,11,0)</f>
        <v>0.24062693704064464</v>
      </c>
      <c r="K26" s="92">
        <f>+VLOOKUP($C26,'Concentrado (2)'!$A:$O,12,0)</f>
        <v>0.15492750423198645</v>
      </c>
      <c r="L26" s="92">
        <f>+VLOOKUP($C26,'Concentrado (2)'!$A:$O,13,0)</f>
        <v>0.74319000816237757</v>
      </c>
      <c r="M26" s="92">
        <f>+VLOOKUP($C26,'Concentrado (2)'!$A:$O,14,0)</f>
        <v>2.0304160286158486</v>
      </c>
      <c r="N26" s="92">
        <f>+VLOOKUP($C26,'Concentrado (2)'!$A:$O,15,0)</f>
        <v>63.651041666666664</v>
      </c>
      <c r="Q26" s="94" t="s">
        <v>436</v>
      </c>
      <c r="R26" s="106">
        <f>+VLOOKUP(Q26,'Hoja de Trabajo_17082020'!AG:AH,2,0)</f>
        <v>0.33063155971389074</v>
      </c>
    </row>
    <row r="27" spans="1:18" ht="15.75" customHeight="1" x14ac:dyDescent="0.25">
      <c r="A27" s="94" t="s">
        <v>292</v>
      </c>
      <c r="B27" s="94" t="s">
        <v>181</v>
      </c>
      <c r="C27" s="4" t="str">
        <f t="shared" si="4"/>
        <v>LatviaEurope</v>
      </c>
      <c r="D27" s="92">
        <f>+VLOOKUP($C27,'Concentrado (2)'!$A:$O,5,0)</f>
        <v>459.31727558459636</v>
      </c>
      <c r="E27" s="92">
        <f>+VLOOKUP($C27,'Concentrado (2)'!$A:$O,6,0)</f>
        <v>197.45712977574848</v>
      </c>
      <c r="F27" s="92">
        <f>+VLOOKUP($C27,'Concentrado (2)'!$A:$O,7,0)</f>
        <v>134.26035915694985</v>
      </c>
      <c r="G27" s="92">
        <f>+VLOOKUP($C27,'Concentrado (2)'!$A:$O,8,0)</f>
        <v>679.94687915006637</v>
      </c>
      <c r="H27" s="92">
        <f>+VLOOKUP($C27,'Concentrado (2)'!$A:$O,9,0)</f>
        <v>23.810235569240323</v>
      </c>
      <c r="I27" s="92">
        <f>+VLOOKUP($C27,'Concentrado (2)'!$A:$O,10,0)</f>
        <v>25.057268722466961</v>
      </c>
      <c r="J27" s="92">
        <f>+VLOOKUP($C27,'Concentrado (2)'!$A:$O,11,0)</f>
        <v>0.4216597603315041</v>
      </c>
      <c r="K27" s="92">
        <f>+VLOOKUP($C27,'Concentrado (2)'!$A:$O,12,0)</f>
        <v>0.27915006640106244</v>
      </c>
      <c r="L27" s="92">
        <f>+VLOOKUP($C27,'Concentrado (2)'!$A:$O,13,0)</f>
        <v>4.2480816764503659</v>
      </c>
      <c r="M27" s="92">
        <f>+VLOOKUP($C27,'Concentrado (2)'!$A:$O,14,0)</f>
        <v>1.318301687763713</v>
      </c>
      <c r="N27" s="92">
        <f>+VLOOKUP($C27,'Concentrado (2)'!$A:$O,15,0)</f>
        <v>25.336302895322941</v>
      </c>
      <c r="Q27" s="94" t="s">
        <v>292</v>
      </c>
      <c r="R27" s="106">
        <f>+VLOOKUP(Q27,'Hoja de Trabajo_17082020'!AG:AH,2,0)</f>
        <v>0.40967194218974612</v>
      </c>
    </row>
    <row r="28" spans="1:18" ht="15.75" customHeight="1" x14ac:dyDescent="0.25">
      <c r="A28" s="94" t="s">
        <v>426</v>
      </c>
      <c r="B28" s="94" t="s">
        <v>181</v>
      </c>
      <c r="C28" s="4" t="str">
        <f t="shared" si="4"/>
        <v>ItalyEurope</v>
      </c>
      <c r="D28" s="92">
        <f>+VLOOKUP($C28,'Concentrado (2)'!$A:$O,5,0)</f>
        <v>453.59646540487353</v>
      </c>
      <c r="E28" s="92">
        <f>+VLOOKUP($C28,'Concentrado (2)'!$A:$O,6,0)</f>
        <v>98.521760707976</v>
      </c>
      <c r="F28" s="92">
        <f>+VLOOKUP($C28,'Concentrado (2)'!$A:$O,7,0)</f>
        <v>68.777784338004537</v>
      </c>
      <c r="G28" s="92">
        <f>+VLOOKUP($C28,'Concentrado (2)'!$A:$O,8,0)</f>
        <v>698.09739334506753</v>
      </c>
      <c r="H28" s="92">
        <f>+VLOOKUP($C28,'Concentrado (2)'!$A:$O,9,0)</f>
        <v>17.426898315154851</v>
      </c>
      <c r="I28" s="92">
        <f>+VLOOKUP($C28,'Concentrado (2)'!$A:$O,10,0)</f>
        <v>67.791603487490519</v>
      </c>
      <c r="J28" s="92">
        <f>+VLOOKUP($C28,'Concentrado (2)'!$A:$O,11,0)</f>
        <v>0.28417833375412654</v>
      </c>
      <c r="K28" s="92">
        <f>+VLOOKUP($C28,'Concentrado (2)'!$A:$O,12,0)</f>
        <v>0.17227390830609338</v>
      </c>
      <c r="L28" s="92">
        <f>+VLOOKUP($C28,'Concentrado (2)'!$A:$O,13,0)</f>
        <v>0.66061024697326964</v>
      </c>
      <c r="M28" s="92">
        <f>+VLOOKUP($C28,'Concentrado (2)'!$A:$O,14,0)</f>
        <v>1.2505112974723802</v>
      </c>
      <c r="N28" s="92">
        <f>+VLOOKUP($C28,'Concentrado (2)'!$A:$O,15,0)</f>
        <v>211.63816568047338</v>
      </c>
      <c r="Q28" s="94" t="s">
        <v>426</v>
      </c>
      <c r="R28" s="106">
        <f>+VLOOKUP(Q28,'Hoja de Trabajo_17082020'!AG:AH,2,0)</f>
        <v>0.33779325113828212</v>
      </c>
    </row>
    <row r="29" spans="1:18" ht="15.75" customHeight="1" x14ac:dyDescent="0.25">
      <c r="A29" s="94" t="s">
        <v>202</v>
      </c>
      <c r="B29" s="94" t="s">
        <v>181</v>
      </c>
      <c r="C29" s="4" t="str">
        <f t="shared" si="4"/>
        <v>UkraineEurope</v>
      </c>
      <c r="D29" s="92">
        <f>+VLOOKUP($C29,'Concentrado (2)'!$A:$O,5,0)</f>
        <v>401.66034916230387</v>
      </c>
      <c r="E29" s="92">
        <f>+VLOOKUP($C29,'Concentrado (2)'!$A:$O,6,0)</f>
        <v>129.79149394282874</v>
      </c>
      <c r="F29" s="92">
        <f>+VLOOKUP($C29,'Concentrado (2)'!$A:$O,7,0)</f>
        <v>59.795009451139272</v>
      </c>
      <c r="G29" s="92">
        <f>+VLOOKUP($C29,'Concentrado (2)'!$A:$O,8,0)</f>
        <v>460.70052539404554</v>
      </c>
      <c r="H29" s="92" t="str">
        <f>+VLOOKUP($C29,'Concentrado (2)'!$A:$O,9,0)</f>
        <v/>
      </c>
      <c r="I29" s="92">
        <f>+VLOOKUP($C29,'Concentrado (2)'!$A:$O,10,0)</f>
        <v>34.826092020966804</v>
      </c>
      <c r="J29" s="92">
        <f>+VLOOKUP($C29,'Concentrado (2)'!$A:$O,11,0)</f>
        <v>0.33832225342766065</v>
      </c>
      <c r="K29" s="92">
        <f>+VLOOKUP($C29,'Concentrado (2)'!$A:$O,12,0)</f>
        <v>0.33761821366024519</v>
      </c>
      <c r="L29" s="92">
        <f>+VLOOKUP($C29,'Concentrado (2)'!$A:$O,13,0)</f>
        <v>6.253176879802484</v>
      </c>
      <c r="M29" s="92">
        <f>+VLOOKUP($C29,'Concentrado (2)'!$A:$O,14,0)</f>
        <v>0.75718605133419403</v>
      </c>
      <c r="N29" s="92" t="str">
        <f>+VLOOKUP($C29,'Concentrado (2)'!$A:$O,15,0)</f>
        <v/>
      </c>
      <c r="Q29" s="94" t="s">
        <v>202</v>
      </c>
      <c r="R29" s="106">
        <f>+VLOOKUP(Q29,'Hoja de Trabajo_17082020'!AG:AH,2,0)</f>
        <v>0.33838124408344239</v>
      </c>
    </row>
    <row r="30" spans="1:18" ht="15.75" customHeight="1" x14ac:dyDescent="0.25">
      <c r="A30" s="94" t="s">
        <v>444</v>
      </c>
      <c r="B30" s="94" t="s">
        <v>181</v>
      </c>
      <c r="C30" s="4" t="str">
        <f t="shared" si="4"/>
        <v>SpainEurope</v>
      </c>
      <c r="D30" s="92">
        <f>+VLOOKUP($C30,'Concentrado (2)'!$A:$O,5,0)</f>
        <v>358.58699367709914</v>
      </c>
      <c r="E30" s="92">
        <f>+VLOOKUP($C30,'Concentrado (2)'!$A:$O,6,0)</f>
        <v>125.84094375701054</v>
      </c>
      <c r="F30" s="92">
        <f>+VLOOKUP($C30,'Concentrado (2)'!$A:$O,7,0)</f>
        <v>51.248721135578549</v>
      </c>
      <c r="G30" s="92">
        <f>+VLOOKUP($C30,'Concentrado (2)'!$A:$O,8,0)</f>
        <v>407.24997449586829</v>
      </c>
      <c r="H30" s="92">
        <f>+VLOOKUP($C30,'Concentrado (2)'!$A:$O,9,0)</f>
        <v>11.504858614980204</v>
      </c>
      <c r="I30" s="92">
        <f>+VLOOKUP($C30,'Concentrado (2)'!$A:$O,10,0)</f>
        <v>51.559791705411939</v>
      </c>
      <c r="J30" s="92">
        <f>+VLOOKUP($C30,'Concentrado (2)'!$A:$O,11,0)</f>
        <v>0.25344525937481149</v>
      </c>
      <c r="K30" s="92">
        <f>+VLOOKUP($C30,'Concentrado (2)'!$A:$O,12,0)</f>
        <v>0.14217703267929405</v>
      </c>
      <c r="L30" s="92">
        <f>+VLOOKUP($C30,'Concentrado (2)'!$A:$O,13,0)</f>
        <v>0.65687029845618794</v>
      </c>
      <c r="M30" s="92">
        <f>+VLOOKUP($C30,'Concentrado (2)'!$A:$O,14,0)</f>
        <v>1.3168227906087571</v>
      </c>
      <c r="N30" s="92">
        <f>+VLOOKUP($C30,'Concentrado (2)'!$A:$O,15,0)</f>
        <v>111.74405481660621</v>
      </c>
      <c r="Q30" s="94" t="s">
        <v>444</v>
      </c>
      <c r="R30" s="106">
        <f>+VLOOKUP(Q30,'Hoja de Trabajo_17082020'!AG:AH,2,0)</f>
        <v>0.34813262552431973</v>
      </c>
    </row>
    <row r="31" spans="1:18" ht="15.75" customHeight="1" x14ac:dyDescent="0.25">
      <c r="A31" s="94" t="s">
        <v>176</v>
      </c>
      <c r="B31" s="94" t="s">
        <v>106</v>
      </c>
      <c r="C31" s="4" t="str">
        <f t="shared" si="4"/>
        <v>MongoliaAsia</v>
      </c>
      <c r="D31" s="92">
        <f>+VLOOKUP($C31,'Concentrado (2)'!$A:$O,5,0)</f>
        <v>216.4229015117667</v>
      </c>
      <c r="E31" s="92">
        <f>+VLOOKUP($C31,'Concentrado (2)'!$A:$O,6,0)</f>
        <v>119.9627802219234</v>
      </c>
      <c r="F31" s="92">
        <f>+VLOOKUP($C31,'Concentrado (2)'!$A:$O,7,0)</f>
        <v>93.452525094049392</v>
      </c>
      <c r="G31" s="92">
        <f>+VLOOKUP($C31,'Concentrado (2)'!$A:$O,8,0)</f>
        <v>779.01266477125876</v>
      </c>
      <c r="H31" s="92">
        <f>+VLOOKUP($C31,'Concentrado (2)'!$A:$O,9,0)</f>
        <v>15.844140784027617</v>
      </c>
      <c r="I31" s="92">
        <f>+VLOOKUP($C31,'Concentrado (2)'!$A:$O,10,0)</f>
        <v>19.804305283757337</v>
      </c>
      <c r="J31" s="92">
        <f>+VLOOKUP($C31,'Concentrado (2)'!$A:$O,11,0)</f>
        <v>0.58924763935424918</v>
      </c>
      <c r="K31" s="92">
        <f>+VLOOKUP($C31,'Concentrado (2)'!$A:$O,12,0)</f>
        <v>0.22977513569397778</v>
      </c>
      <c r="L31" s="92">
        <f>+VLOOKUP($C31,'Concentrado (2)'!$A:$O,13,0)</f>
        <v>5.9221739525426127</v>
      </c>
      <c r="M31" s="92">
        <f>+VLOOKUP($C31,'Concentrado (2)'!$A:$O,14,0)</f>
        <v>2.3522727272727271</v>
      </c>
      <c r="N31" s="92">
        <f>+VLOOKUP($C31,'Concentrado (2)'!$A:$O,15,0)</f>
        <v>19.276190476190475</v>
      </c>
      <c r="Q31" s="94" t="s">
        <v>176</v>
      </c>
      <c r="R31" s="106">
        <f>+VLOOKUP(Q31,'Hoja de Trabajo_17082020'!AG:AH,2,0)</f>
        <v>0.35024694416159557</v>
      </c>
    </row>
    <row r="32" spans="1:18" ht="15.75" customHeight="1" x14ac:dyDescent="0.25">
      <c r="A32" s="94" t="s">
        <v>294</v>
      </c>
      <c r="B32" s="94" t="s">
        <v>181</v>
      </c>
      <c r="C32" s="4" t="str">
        <f t="shared" si="4"/>
        <v>LithuaniaEurope</v>
      </c>
      <c r="D32" s="92">
        <f>+VLOOKUP($C32,'Concentrado (2)'!$A:$O,5,0)</f>
        <v>298.26494667576452</v>
      </c>
      <c r="E32" s="92">
        <f>+VLOOKUP($C32,'Concentrado (2)'!$A:$O,6,0)</f>
        <v>239.12651963471876</v>
      </c>
      <c r="F32" s="92">
        <f>+VLOOKUP($C32,'Concentrado (2)'!$A:$O,7,0)</f>
        <v>107.22463579317059</v>
      </c>
      <c r="G32" s="92">
        <f>+VLOOKUP($C32,'Concentrado (2)'!$A:$O,8,0)</f>
        <v>448.40127292013943</v>
      </c>
      <c r="H32" s="92">
        <f>+VLOOKUP($C32,'Concentrado (2)'!$A:$O,9,0)</f>
        <v>27.902321581865955</v>
      </c>
      <c r="I32" s="92">
        <f>+VLOOKUP($C32,'Concentrado (2)'!$A:$O,10,0)</f>
        <v>26.164935064935065</v>
      </c>
      <c r="J32" s="92">
        <f>+VLOOKUP($C32,'Concentrado (2)'!$A:$O,11,0)</f>
        <v>0.42552231106525662</v>
      </c>
      <c r="K32" s="92">
        <f>+VLOOKUP($C32,'Concentrado (2)'!$A:$O,12,0)</f>
        <v>9.2589786331262316E-2</v>
      </c>
      <c r="L32" s="92">
        <f>+VLOOKUP($C32,'Concentrado (2)'!$A:$O,13,0)</f>
        <v>4.6745447844944259</v>
      </c>
      <c r="M32" s="92">
        <f>+VLOOKUP($C32,'Concentrado (2)'!$A:$O,14,0)</f>
        <v>1.047004516801509</v>
      </c>
      <c r="N32" s="92">
        <f>+VLOOKUP($C32,'Concentrado (2)'!$A:$O,15,0)</f>
        <v>29.980654761904763</v>
      </c>
      <c r="Q32" s="94" t="s">
        <v>294</v>
      </c>
      <c r="R32" s="106">
        <f>+VLOOKUP(Q32,'Hoja de Trabajo_17082020'!AG:AH,2,0)</f>
        <v>0.44849153685886156</v>
      </c>
    </row>
    <row r="33" spans="1:18" ht="15.75" customHeight="1" x14ac:dyDescent="0.25">
      <c r="A33" s="94" t="s">
        <v>529</v>
      </c>
      <c r="B33" s="94" t="s">
        <v>181</v>
      </c>
      <c r="C33" s="4" t="str">
        <f t="shared" si="4"/>
        <v>FranceEurope</v>
      </c>
      <c r="D33" s="92">
        <f>+VLOOKUP($C33,'Concentrado (2)'!$A:$O,5,0)</f>
        <v>329.69429873866511</v>
      </c>
      <c r="E33" s="92">
        <f>+VLOOKUP($C33,'Concentrado (2)'!$A:$O,6,0)</f>
        <v>105.90248434631877</v>
      </c>
      <c r="F33" s="92" t="str">
        <f>+VLOOKUP($C33,'Concentrado (2)'!$A:$O,7,0)</f>
        <v/>
      </c>
      <c r="G33" s="92" t="str">
        <f>+VLOOKUP($C33,'Concentrado (2)'!$A:$O,8,0)</f>
        <v/>
      </c>
      <c r="H33" s="92" t="str">
        <f>+VLOOKUP($C33,'Concentrado (2)'!$A:$O,9,0)</f>
        <v/>
      </c>
      <c r="I33" s="92">
        <f>+VLOOKUP($C33,'Concentrado (2)'!$A:$O,10,0)</f>
        <v>184.79493006993007</v>
      </c>
      <c r="J33" s="92">
        <f>+VLOOKUP($C33,'Concentrado (2)'!$A:$O,11,0)</f>
        <v>0.10688075669108806</v>
      </c>
      <c r="K33" s="92">
        <f>+VLOOKUP($C33,'Concentrado (2)'!$A:$O,12,0)</f>
        <v>0.28728216429379189</v>
      </c>
      <c r="L33" s="92">
        <f>+VLOOKUP($C33,'Concentrado (2)'!$A:$O,13,0)</f>
        <v>1.2651672673959271</v>
      </c>
      <c r="M33" s="92">
        <f>+VLOOKUP($C33,'Concentrado (2)'!$A:$O,14,0)</f>
        <v>1.0020907696775958</v>
      </c>
      <c r="N33" s="92" t="str">
        <f>+VLOOKUP($C33,'Concentrado (2)'!$A:$O,15,0)</f>
        <v/>
      </c>
      <c r="Q33" s="94" t="s">
        <v>529</v>
      </c>
      <c r="R33" s="106">
        <f>+VLOOKUP(Q33,'Hoja de Trabajo_17082020'!AG:AH,2,0)</f>
        <v>0.36060645734298641</v>
      </c>
    </row>
    <row r="34" spans="1:18" ht="15.75" customHeight="1" x14ac:dyDescent="0.25">
      <c r="A34" s="94" t="s">
        <v>304</v>
      </c>
      <c r="B34" s="94" t="s">
        <v>181</v>
      </c>
      <c r="C34" s="4" t="str">
        <f t="shared" si="4"/>
        <v>United Kingdom (Scotland)Europe</v>
      </c>
      <c r="D34" s="92">
        <f>+VLOOKUP($C34,'Concentrado (2)'!$A:$O,5,0)</f>
        <v>317.2063772273404</v>
      </c>
      <c r="E34" s="92">
        <f>+VLOOKUP($C34,'Concentrado (2)'!$A:$O,6,0)</f>
        <v>143.83700189404388</v>
      </c>
      <c r="F34" s="92" t="str">
        <f>+VLOOKUP($C34,'Concentrado (2)'!$A:$O,7,0)</f>
        <v/>
      </c>
      <c r="G34" s="92" t="str">
        <f>+VLOOKUP($C34,'Concentrado (2)'!$A:$O,8,0)</f>
        <v/>
      </c>
      <c r="H34" s="92">
        <f>+VLOOKUP($C34,'Concentrado (2)'!$A:$O,9,0)</f>
        <v>4.8362479542487264</v>
      </c>
      <c r="I34" s="92">
        <f>+VLOOKUP($C34,'Concentrado (2)'!$A:$O,10,0)</f>
        <v>212.2167300380228</v>
      </c>
      <c r="J34" s="92">
        <f>+VLOOKUP($C34,'Concentrado (2)'!$A:$O,11,0)</f>
        <v>0.17131343218204517</v>
      </c>
      <c r="K34" s="92">
        <f>+VLOOKUP($C34,'Concentrado (2)'!$A:$O,12,0)</f>
        <v>0.1815392482740987</v>
      </c>
      <c r="L34" s="92">
        <f>+VLOOKUP($C34,'Concentrado (2)'!$A:$O,13,0)</f>
        <v>1.0849377539949614</v>
      </c>
      <c r="M34" s="92">
        <f>+VLOOKUP($C34,'Concentrado (2)'!$A:$O,14,0)</f>
        <v>3.4541235912780177</v>
      </c>
      <c r="N34" s="92">
        <f>+VLOOKUP($C34,'Concentrado (2)'!$A:$O,15,0)</f>
        <v>106.51335877862596</v>
      </c>
      <c r="Q34" s="94" t="s">
        <v>304</v>
      </c>
      <c r="R34" s="106">
        <f>+VLOOKUP(Q34,'Hoja de Trabajo_17082020'!AG:AH,2,0)</f>
        <v>0.36094383573136224</v>
      </c>
    </row>
    <row r="35" spans="1:18" ht="15.75" customHeight="1" x14ac:dyDescent="0.25">
      <c r="A35" s="94" t="s">
        <v>302</v>
      </c>
      <c r="B35" s="94" t="s">
        <v>181</v>
      </c>
      <c r="C35" s="4" t="str">
        <f t="shared" si="4"/>
        <v>United Kingdom (Northern Ireland)Europe</v>
      </c>
      <c r="D35" s="92">
        <f>+VLOOKUP($C35,'Concentrado (2)'!$A:$O,5,0)</f>
        <v>357.45394578455722</v>
      </c>
      <c r="E35" s="92">
        <f>+VLOOKUP($C35,'Concentrado (2)'!$A:$O,6,0)</f>
        <v>80.780552719673949</v>
      </c>
      <c r="F35" s="92" t="str">
        <f>+VLOOKUP($C35,'Concentrado (2)'!$A:$O,7,0)</f>
        <v/>
      </c>
      <c r="G35" s="92" t="str">
        <f>+VLOOKUP($C35,'Concentrado (2)'!$A:$O,8,0)</f>
        <v/>
      </c>
      <c r="H35" s="92">
        <f>+VLOOKUP($C35,'Concentrado (2)'!$A:$O,9,0)</f>
        <v>7.1214434634449404</v>
      </c>
      <c r="I35" s="92">
        <f>+VLOOKUP($C35,'Concentrado (2)'!$A:$O,10,0)</f>
        <v>280.87313432835822</v>
      </c>
      <c r="J35" s="92">
        <f>+VLOOKUP($C35,'Concentrado (2)'!$A:$O,11,0)</f>
        <v>5.0815726129981281E-2</v>
      </c>
      <c r="K35" s="92">
        <f>+VLOOKUP($C35,'Concentrado (2)'!$A:$O,12,0)</f>
        <v>0.30394736842105263</v>
      </c>
      <c r="L35" s="92">
        <f>+VLOOKUP($C35,'Concentrado (2)'!$A:$O,13,0)</f>
        <v>1.2754824113632728</v>
      </c>
      <c r="M35" s="92">
        <f>+VLOOKUP($C35,'Concentrado (2)'!$A:$O,14,0)</f>
        <v>2.1570529000717378</v>
      </c>
      <c r="N35" s="92">
        <f>+VLOOKUP($C35,'Concentrado (2)'!$A:$O,15,0)</f>
        <v>197.0523560209424</v>
      </c>
      <c r="Q35" s="94" t="s">
        <v>302</v>
      </c>
      <c r="R35" s="106">
        <f>+VLOOKUP(Q35,'Hoja de Trabajo_17082020'!AG:AH,2,0)</f>
        <v>0.36606226996549235</v>
      </c>
    </row>
    <row r="36" spans="1:18" ht="15.75" customHeight="1" x14ac:dyDescent="0.25">
      <c r="A36" s="94" t="s">
        <v>192</v>
      </c>
      <c r="B36" s="94" t="s">
        <v>181</v>
      </c>
      <c r="C36" s="4" t="str">
        <f t="shared" si="4"/>
        <v>PolandEurope</v>
      </c>
      <c r="D36" s="92">
        <f>+VLOOKUP($C36,'Concentrado (2)'!$A:$O,5,0)</f>
        <v>260.6936360041056</v>
      </c>
      <c r="E36" s="92">
        <f>+VLOOKUP($C36,'Concentrado (2)'!$A:$O,6,0)</f>
        <v>196.58059561597821</v>
      </c>
      <c r="F36" s="92">
        <f>+VLOOKUP($C36,'Concentrado (2)'!$A:$O,7,0)</f>
        <v>79.780366053761739</v>
      </c>
      <c r="G36" s="92">
        <f>+VLOOKUP($C36,'Concentrado (2)'!$A:$O,8,0)</f>
        <v>405.84049409237377</v>
      </c>
      <c r="H36" s="92">
        <f>+VLOOKUP($C36,'Concentrado (2)'!$A:$O,9,0)</f>
        <v>25.414534844068932</v>
      </c>
      <c r="I36" s="92">
        <f>+VLOOKUP($C36,'Concentrado (2)'!$A:$O,10,0)</f>
        <v>92.960432028248007</v>
      </c>
      <c r="J36" s="92">
        <f>+VLOOKUP($C36,'Concentrado (2)'!$A:$O,11,0)</f>
        <v>0.24755124357274144</v>
      </c>
      <c r="K36" s="92">
        <f>+VLOOKUP($C36,'Concentrado (2)'!$A:$O,12,0)</f>
        <v>9.7193877551020408E-2</v>
      </c>
      <c r="L36" s="92">
        <f>+VLOOKUP($C36,'Concentrado (2)'!$A:$O,13,0)</f>
        <v>0.75750041543751012</v>
      </c>
      <c r="M36" s="92">
        <f>+VLOOKUP($C36,'Concentrado (2)'!$A:$O,14,0)</f>
        <v>0.34903074014988</v>
      </c>
      <c r="N36" s="92">
        <f>+VLOOKUP($C36,'Concentrado (2)'!$A:$O,15,0)</f>
        <v>148.22255340288126</v>
      </c>
      <c r="Q36" s="94" t="s">
        <v>192</v>
      </c>
      <c r="R36" s="106">
        <f>+VLOOKUP(Q36,'Hoja de Trabajo_17082020'!AG:AH,2,0)</f>
        <v>0.37196703979360829</v>
      </c>
    </row>
    <row r="37" spans="1:18" ht="15.75" customHeight="1" x14ac:dyDescent="0.25">
      <c r="A37" s="94" t="s">
        <v>524</v>
      </c>
      <c r="B37" s="94" t="s">
        <v>181</v>
      </c>
      <c r="C37" s="4" t="str">
        <f t="shared" si="4"/>
        <v>AustriaEurope</v>
      </c>
      <c r="D37" s="92">
        <f>+VLOOKUP($C37,'Concentrado (2)'!$A:$O,5,0)</f>
        <v>312.19074891609279</v>
      </c>
      <c r="E37" s="92">
        <f>+VLOOKUP($C37,'Concentrado (2)'!$A:$O,6,0)</f>
        <v>97.061987680318992</v>
      </c>
      <c r="F37" s="92">
        <f>+VLOOKUP($C37,'Concentrado (2)'!$A:$O,7,0)</f>
        <v>46.431631934510627</v>
      </c>
      <c r="G37" s="92">
        <f>+VLOOKUP($C37,'Concentrado (2)'!$A:$O,8,0)</f>
        <v>478.37091578462952</v>
      </c>
      <c r="H37" s="92">
        <f>+VLOOKUP($C37,'Concentrado (2)'!$A:$O,9,0)</f>
        <v>4.3997265469449705</v>
      </c>
      <c r="I37" s="92">
        <f>+VLOOKUP($C37,'Concentrado (2)'!$A:$O,10,0)</f>
        <v>168.7741116751269</v>
      </c>
      <c r="J37" s="92">
        <f>+VLOOKUP($C37,'Concentrado (2)'!$A:$O,11,0)</f>
        <v>0.28545155993431853</v>
      </c>
      <c r="K37" s="92">
        <f>+VLOOKUP($C37,'Concentrado (2)'!$A:$O,12,0)</f>
        <v>0.21318453750575242</v>
      </c>
      <c r="L37" s="92">
        <f>+VLOOKUP($C37,'Concentrado (2)'!$A:$O,13,0)</f>
        <v>0.63650866288290187</v>
      </c>
      <c r="M37" s="92">
        <f>+VLOOKUP($C37,'Concentrado (2)'!$A:$O,14,0)</f>
        <v>4.0627396724664271</v>
      </c>
      <c r="N37" s="92">
        <f>+VLOOKUP($C37,'Concentrado (2)'!$A:$O,15,0)</f>
        <v>129.3715953307393</v>
      </c>
      <c r="Q37" s="94" t="s">
        <v>524</v>
      </c>
      <c r="R37" s="106">
        <f>+VLOOKUP(Q37,'Hoja de Trabajo_17082020'!AG:AH,2,0)</f>
        <v>0.37238285376741681</v>
      </c>
    </row>
    <row r="38" spans="1:18" ht="15.75" customHeight="1" x14ac:dyDescent="0.25">
      <c r="A38" s="94" t="s">
        <v>172</v>
      </c>
      <c r="B38" s="94" t="s">
        <v>106</v>
      </c>
      <c r="C38" s="4" t="str">
        <f t="shared" si="4"/>
        <v>JapanAsia</v>
      </c>
      <c r="D38" s="92">
        <f>+VLOOKUP($C38,'Concentrado (2)'!$A:$O,5,0)</f>
        <v>202.58504668060027</v>
      </c>
      <c r="E38" s="92">
        <f>+VLOOKUP($C38,'Concentrado (2)'!$A:$O,6,0)</f>
        <v>40.836258145091428</v>
      </c>
      <c r="F38" s="92" t="str">
        <f>+VLOOKUP($C38,'Concentrado (2)'!$A:$O,7,0)</f>
        <v/>
      </c>
      <c r="G38" s="92" t="str">
        <f>+VLOOKUP($C38,'Concentrado (2)'!$A:$O,8,0)</f>
        <v/>
      </c>
      <c r="H38" s="92" t="str">
        <f>+VLOOKUP($C38,'Concentrado (2)'!$A:$O,9,0)</f>
        <v/>
      </c>
      <c r="I38" s="92">
        <f>+VLOOKUP($C38,'Concentrado (2)'!$A:$O,10,0)</f>
        <v>93.197333333333333</v>
      </c>
      <c r="J38" s="92">
        <f>+VLOOKUP($C38,'Concentrado (2)'!$A:$O,11,0)</f>
        <v>0.8997360102817048</v>
      </c>
      <c r="K38" s="92">
        <f>+VLOOKUP($C38,'Concentrado (2)'!$A:$O,12,0)</f>
        <v>0.10802046134542997</v>
      </c>
      <c r="L38" s="92">
        <f>+VLOOKUP($C38,'Concentrado (2)'!$A:$O,13,0)</f>
        <v>0.24121021122281586</v>
      </c>
      <c r="M38" s="92">
        <f>+VLOOKUP($C38,'Concentrado (2)'!$A:$O,14,0)</f>
        <v>0.82696500615182122</v>
      </c>
      <c r="N38" s="92">
        <f>+VLOOKUP($C38,'Concentrado (2)'!$A:$O,15,0)</f>
        <v>133.03768557289683</v>
      </c>
      <c r="Q38" s="94" t="s">
        <v>172</v>
      </c>
      <c r="R38" s="106">
        <f>+VLOOKUP(Q38,'Hoja de Trabajo_17082020'!AG:AH,2,0)</f>
        <v>0.37665420522931076</v>
      </c>
    </row>
    <row r="39" spans="1:18" ht="15.75" customHeight="1" x14ac:dyDescent="0.25">
      <c r="A39" s="94" t="s">
        <v>178</v>
      </c>
      <c r="B39" s="94" t="s">
        <v>106</v>
      </c>
      <c r="C39" s="4" t="str">
        <f t="shared" si="4"/>
        <v>Republic of KoreaAsia</v>
      </c>
      <c r="D39" s="92">
        <f>+VLOOKUP($C39,'Concentrado (2)'!$A:$O,5,0)</f>
        <v>227.59062766396642</v>
      </c>
      <c r="E39" s="92">
        <f>+VLOOKUP($C39,'Concentrado (2)'!$A:$O,6,0)</f>
        <v>107.75533062680658</v>
      </c>
      <c r="F39" s="92">
        <f>+VLOOKUP($C39,'Concentrado (2)'!$A:$O,7,0)</f>
        <v>30.881219884514895</v>
      </c>
      <c r="G39" s="92">
        <f>+VLOOKUP($C39,'Concentrado (2)'!$A:$O,8,0)</f>
        <v>286.58647052429438</v>
      </c>
      <c r="H39" s="92">
        <f>+VLOOKUP($C39,'Concentrado (2)'!$A:$O,9,0)</f>
        <v>5.8506236799981766</v>
      </c>
      <c r="I39" s="92">
        <f>+VLOOKUP($C39,'Concentrado (2)'!$A:$O,10,0)</f>
        <v>89.592926259592929</v>
      </c>
      <c r="J39" s="92">
        <f>+VLOOKUP($C39,'Concentrado (2)'!$A:$O,11,0)</f>
        <v>0.2390776120825194</v>
      </c>
      <c r="K39" s="92">
        <f>+VLOOKUP($C39,'Concentrado (2)'!$A:$O,12,0)</f>
        <v>0.34477698467335771</v>
      </c>
      <c r="L39" s="92">
        <f>+VLOOKUP($C39,'Concentrado (2)'!$A:$O,13,0)</f>
        <v>0.58760017606921955</v>
      </c>
      <c r="M39" s="92">
        <f>+VLOOKUP($C39,'Concentrado (2)'!$A:$O,14,0)</f>
        <v>6.8809541544076573</v>
      </c>
      <c r="N39" s="92">
        <f>+VLOOKUP($C39,'Concentrado (2)'!$A:$O,15,0)</f>
        <v>134.99748617395676</v>
      </c>
      <c r="Q39" s="94" t="s">
        <v>178</v>
      </c>
      <c r="R39" s="106">
        <f>+VLOOKUP(Q39,'Hoja de Trabajo_17082020'!AG:AH,2,0)</f>
        <v>0.37712601227491416</v>
      </c>
    </row>
    <row r="40" spans="1:18" ht="15.75" customHeight="1" x14ac:dyDescent="0.25">
      <c r="A40" s="94" t="s">
        <v>541</v>
      </c>
      <c r="B40" s="94" t="s">
        <v>181</v>
      </c>
      <c r="C40" s="4" t="str">
        <f t="shared" si="4"/>
        <v>SwitzerlandEurope</v>
      </c>
      <c r="D40" s="92">
        <f>+VLOOKUP($C40,'Concentrado (2)'!$A:$O,5,0)</f>
        <v>215.46052344417916</v>
      </c>
      <c r="E40" s="92">
        <f>+VLOOKUP($C40,'Concentrado (2)'!$A:$O,6,0)</f>
        <v>76.402294629549559</v>
      </c>
      <c r="F40" s="92">
        <f>+VLOOKUP($C40,'Concentrado (2)'!$A:$O,7,0)</f>
        <v>48.525467140553332</v>
      </c>
      <c r="G40" s="92">
        <f>+VLOOKUP($C40,'Concentrado (2)'!$A:$O,8,0)</f>
        <v>635.13101767215107</v>
      </c>
      <c r="H40" s="92" t="str">
        <f>+VLOOKUP($C40,'Concentrado (2)'!$A:$O,9,0)</f>
        <v/>
      </c>
      <c r="I40" s="92" t="str">
        <f>+VLOOKUP($C40,'Concentrado (2)'!$A:$O,10,0)</f>
        <v/>
      </c>
      <c r="J40" s="92">
        <f>+VLOOKUP($C40,'Concentrado (2)'!$A:$O,11,0)</f>
        <v>6.1999395496448541E-2</v>
      </c>
      <c r="K40" s="92">
        <f>+VLOOKUP($C40,'Concentrado (2)'!$A:$O,12,0)</f>
        <v>0.4198659354052407</v>
      </c>
      <c r="L40" s="92">
        <f>+VLOOKUP($C40,'Concentrado (2)'!$A:$O,13,0)</f>
        <v>0.52378172735065964</v>
      </c>
      <c r="M40" s="92" t="str">
        <f>+VLOOKUP($C40,'Concentrado (2)'!$A:$O,14,0)</f>
        <v/>
      </c>
      <c r="N40" s="92" t="str">
        <f>+VLOOKUP($C40,'Concentrado (2)'!$A:$O,15,0)</f>
        <v/>
      </c>
      <c r="Q40" s="94" t="s">
        <v>541</v>
      </c>
      <c r="R40" s="106">
        <f>+VLOOKUP(Q40,'Hoja de Trabajo_17082020'!AG:AH,2,0)</f>
        <v>0.49259826597548528</v>
      </c>
    </row>
    <row r="41" spans="1:18" ht="15.75" customHeight="1" x14ac:dyDescent="0.25">
      <c r="A41" s="94" t="s">
        <v>278</v>
      </c>
      <c r="B41" s="94" t="s">
        <v>181</v>
      </c>
      <c r="C41" s="4" t="str">
        <f t="shared" si="4"/>
        <v>DenmarkEurope</v>
      </c>
      <c r="D41" s="92">
        <f>+VLOOKUP($C41,'Concentrado (2)'!$A:$O,5,0)</f>
        <v>187.51269084782831</v>
      </c>
      <c r="E41" s="92">
        <f>+VLOOKUP($C41,'Concentrado (2)'!$A:$O,6,0)</f>
        <v>62.977790929673468</v>
      </c>
      <c r="F41" s="92">
        <f>+VLOOKUP($C41,'Concentrado (2)'!$A:$O,7,0)</f>
        <v>54.696254735895224</v>
      </c>
      <c r="G41" s="92">
        <f>+VLOOKUP($C41,'Concentrado (2)'!$A:$O,8,0)</f>
        <v>868.50068775790919</v>
      </c>
      <c r="H41" s="92">
        <f>+VLOOKUP($C41,'Concentrado (2)'!$A:$O,9,0)</f>
        <v>13.149970650790143</v>
      </c>
      <c r="I41" s="92">
        <f>+VLOOKUP($C41,'Concentrado (2)'!$A:$O,10,0)</f>
        <v>277.82213438735175</v>
      </c>
      <c r="J41" s="92">
        <f>+VLOOKUP($C41,'Concentrado (2)'!$A:$O,11,0)</f>
        <v>1.8500045804790165E-2</v>
      </c>
      <c r="K41" s="92">
        <f>+VLOOKUP($C41,'Concentrado (2)'!$A:$O,12,0)</f>
        <v>0.35488308115543327</v>
      </c>
      <c r="L41" s="92">
        <f>+VLOOKUP($C41,'Concentrado (2)'!$A:$O,13,0)</f>
        <v>1.2301026563980237</v>
      </c>
      <c r="M41" s="92">
        <f>+VLOOKUP($C41,'Concentrado (2)'!$A:$O,14,0)</f>
        <v>0.16527005173877374</v>
      </c>
      <c r="N41" s="92">
        <f>+VLOOKUP($C41,'Concentrado (2)'!$A:$O,15,0)</f>
        <v>170.60436893203882</v>
      </c>
      <c r="Q41" s="94" t="s">
        <v>278</v>
      </c>
      <c r="R41" s="106">
        <f>+VLOOKUP(Q41,'Hoja de Trabajo_17082020'!AG:AH,2,0)</f>
        <v>0.38822776165762291</v>
      </c>
    </row>
    <row r="42" spans="1:18" ht="15.75" customHeight="1" x14ac:dyDescent="0.25">
      <c r="A42" s="94" t="s">
        <v>91</v>
      </c>
      <c r="B42" s="94" t="s">
        <v>28</v>
      </c>
      <c r="C42" s="4" t="str">
        <f t="shared" si="4"/>
        <v>Costa RicaAmericas</v>
      </c>
      <c r="D42" s="92">
        <f>+VLOOKUP($C42,'Concentrado (2)'!$A:$O,5,0)</f>
        <v>266.5643862451588</v>
      </c>
      <c r="E42" s="92">
        <f>+VLOOKUP($C42,'Concentrado (2)'!$A:$O,6,0)</f>
        <v>281.7994671089661</v>
      </c>
      <c r="F42" s="92">
        <f>+VLOOKUP($C42,'Concentrado (2)'!$A:$O,7,0)</f>
        <v>99.711524041017029</v>
      </c>
      <c r="G42" s="92">
        <f>+VLOOKUP($C42,'Concentrado (2)'!$A:$O,8,0)</f>
        <v>353.83858267716533</v>
      </c>
      <c r="H42" s="92">
        <f>+VLOOKUP($C42,'Concentrado (2)'!$A:$O,9,0)</f>
        <v>5.4877989587446292</v>
      </c>
      <c r="I42" s="92">
        <f>+VLOOKUP($C42,'Concentrado (2)'!$A:$O,10,0)</f>
        <v>48.516245487364621</v>
      </c>
      <c r="J42" s="92">
        <f>+VLOOKUP($C42,'Concentrado (2)'!$A:$O,11,0)</f>
        <v>1.6037884767166535</v>
      </c>
      <c r="K42" s="92">
        <f>+VLOOKUP($C42,'Concentrado (2)'!$A:$O,12,0)</f>
        <v>0.21674634420697414</v>
      </c>
      <c r="L42" s="92">
        <f>+VLOOKUP($C42,'Concentrado (2)'!$A:$O,13,0)</f>
        <v>11.94636379827802</v>
      </c>
      <c r="M42" s="92">
        <f>+VLOOKUP($C42,'Concentrado (2)'!$A:$O,14,0)</f>
        <v>0.68040776843515138</v>
      </c>
      <c r="N42" s="92">
        <f>+VLOOKUP($C42,'Concentrado (2)'!$A:$O,15,0)</f>
        <v>23.170689655172414</v>
      </c>
      <c r="Q42" s="94" t="s">
        <v>91</v>
      </c>
      <c r="R42" s="106">
        <f>+VLOOKUP(Q42,'Hoja de Trabajo_17082020'!AG:AH,2,0)</f>
        <v>0.39511018088683497</v>
      </c>
    </row>
    <row r="43" spans="1:18" ht="15.75" customHeight="1" x14ac:dyDescent="0.25">
      <c r="A43" s="94" t="s">
        <v>273</v>
      </c>
      <c r="B43" s="94" t="s">
        <v>28</v>
      </c>
      <c r="C43" s="4" t="str">
        <f t="shared" si="4"/>
        <v>United States of AmericaAmericas</v>
      </c>
      <c r="D43" s="92">
        <f>+VLOOKUP($C43,'Concentrado (2)'!$A:$O,5,0)</f>
        <v>203.6920271266718</v>
      </c>
      <c r="E43" s="92">
        <f>+VLOOKUP($C43,'Concentrado (2)'!$A:$O,6,0)</f>
        <v>657.13477441291616</v>
      </c>
      <c r="F43" s="92" t="str">
        <f>+VLOOKUP($C43,'Concentrado (2)'!$A:$O,7,0)</f>
        <v/>
      </c>
      <c r="G43" s="92" t="str">
        <f>+VLOOKUP($C43,'Concentrado (2)'!$A:$O,8,0)</f>
        <v/>
      </c>
      <c r="H43" s="92">
        <f>+VLOOKUP($C43,'Concentrado (2)'!$A:$O,9,0)</f>
        <v>0.73055493788783321</v>
      </c>
      <c r="I43" s="92">
        <f>+VLOOKUP($C43,'Concentrado (2)'!$A:$O,10,0)</f>
        <v>32.093178036605657</v>
      </c>
      <c r="J43" s="92">
        <f>+VLOOKUP($C43,'Concentrado (2)'!$A:$O,11,0)</f>
        <v>30.882163922251895</v>
      </c>
      <c r="K43" s="92">
        <f>+VLOOKUP($C43,'Concentrado (2)'!$A:$O,12,0)</f>
        <v>0.22266925638179799</v>
      </c>
      <c r="L43" s="92">
        <f>+VLOOKUP($C43,'Concentrado (2)'!$A:$O,13,0)</f>
        <v>5.2524590459456357</v>
      </c>
      <c r="M43" s="92">
        <f>+VLOOKUP($C43,'Concentrado (2)'!$A:$O,14,0)</f>
        <v>138.19799875570303</v>
      </c>
      <c r="N43" s="92">
        <f>+VLOOKUP($C43,'Concentrado (2)'!$A:$O,15,0)</f>
        <v>14.153733259952302</v>
      </c>
      <c r="Q43" s="94" t="s">
        <v>273</v>
      </c>
      <c r="R43" s="106">
        <f>+VLOOKUP(Q43,'Hoja de Trabajo_17082020'!AG:AH,2,0)</f>
        <v>0.40214995232761702</v>
      </c>
    </row>
    <row r="44" spans="1:18" ht="15.75" customHeight="1" x14ac:dyDescent="0.25">
      <c r="A44" s="94" t="s">
        <v>37</v>
      </c>
      <c r="B44" s="94" t="s">
        <v>28</v>
      </c>
      <c r="C44" s="4" t="str">
        <f t="shared" si="4"/>
        <v>BarbadosAmericas</v>
      </c>
      <c r="D44" s="92">
        <f>+VLOOKUP($C44,'Concentrado (2)'!$A:$O,5,0)</f>
        <v>489.504398571553</v>
      </c>
      <c r="E44" s="92">
        <f>+VLOOKUP($C44,'Concentrado (2)'!$A:$O,6,0)</f>
        <v>304.50309206515112</v>
      </c>
      <c r="F44" s="92" t="str">
        <f>+VLOOKUP($C44,'Concentrado (2)'!$A:$O,7,0)</f>
        <v/>
      </c>
      <c r="G44" s="92" t="str">
        <f>+VLOOKUP($C44,'Concentrado (2)'!$A:$O,8,0)</f>
        <v/>
      </c>
      <c r="H44" s="92" t="str">
        <f>+VLOOKUP($C44,'Concentrado (2)'!$A:$O,9,0)</f>
        <v/>
      </c>
      <c r="I44" s="92">
        <f>+VLOOKUP($C44,'Concentrado (2)'!$A:$O,10,0)</f>
        <v>103.54166666666667</v>
      </c>
      <c r="J44" s="92">
        <f>+VLOOKUP($C44,'Concentrado (2)'!$A:$O,11,0)</f>
        <v>0.65370231862378458</v>
      </c>
      <c r="K44" s="92">
        <f>+VLOOKUP($C44,'Concentrado (2)'!$A:$O,12,0)</f>
        <v>0.5778032036613272</v>
      </c>
      <c r="L44" s="92">
        <f>+VLOOKUP($C44,'Concentrado (2)'!$A:$O,13,0)</f>
        <v>10.452051215050954</v>
      </c>
      <c r="M44" s="92">
        <f>+VLOOKUP($C44,'Concentrado (2)'!$A:$O,14,0)</f>
        <v>1.0828973843058349</v>
      </c>
      <c r="N44" s="92" t="str">
        <f>+VLOOKUP($C44,'Concentrado (2)'!$A:$O,15,0)</f>
        <v/>
      </c>
      <c r="Q44" s="94" t="s">
        <v>37</v>
      </c>
      <c r="R44" s="106">
        <f>+VLOOKUP(Q44,'Hoja de Trabajo_17082020'!AG:AH,2,0)</f>
        <v>0.4047544021820052</v>
      </c>
    </row>
    <row r="45" spans="1:18" ht="15.75" customHeight="1" x14ac:dyDescent="0.25">
      <c r="A45" s="94" t="s">
        <v>492</v>
      </c>
      <c r="B45" s="94" t="s">
        <v>106</v>
      </c>
      <c r="C45" s="4" t="str">
        <f t="shared" si="4"/>
        <v>GeorgiaAsia</v>
      </c>
      <c r="D45" s="92">
        <f>+VLOOKUP($C45,'Concentrado (2)'!$A:$O,5,0)</f>
        <v>240.76972251308246</v>
      </c>
      <c r="E45" s="92">
        <f>+VLOOKUP($C45,'Concentrado (2)'!$A:$O,6,0)</f>
        <v>249.95214880034226</v>
      </c>
      <c r="F45" s="92" t="str">
        <f>+VLOOKUP($C45,'Concentrado (2)'!$A:$O,7,0)</f>
        <v/>
      </c>
      <c r="G45" s="92" t="str">
        <f>+VLOOKUP($C45,'Concentrado (2)'!$A:$O,8,0)</f>
        <v/>
      </c>
      <c r="H45" s="92">
        <f>+VLOOKUP($C45,'Concentrado (2)'!$A:$O,9,0)</f>
        <v>7.3559491238539163</v>
      </c>
      <c r="I45" s="92">
        <f>+VLOOKUP($C45,'Concentrado (2)'!$A:$O,10,0)</f>
        <v>54.503401360544217</v>
      </c>
      <c r="J45" s="92">
        <f>+VLOOKUP($C45,'Concentrado (2)'!$A:$O,11,0)</f>
        <v>0.63874680306905374</v>
      </c>
      <c r="K45" s="92">
        <f>+VLOOKUP($C45,'Concentrado (2)'!$A:$O,12,0)</f>
        <v>0.11051051051051052</v>
      </c>
      <c r="L45" s="92">
        <f>+VLOOKUP($C45,'Concentrado (2)'!$A:$O,13,0)</f>
        <v>0.97578916949082561</v>
      </c>
      <c r="M45" s="92">
        <f>+VLOOKUP($C45,'Concentrado (2)'!$A:$O,14,0)</f>
        <v>1.1369820269595607</v>
      </c>
      <c r="N45" s="92" t="str">
        <f>+VLOOKUP($C45,'Concentrado (2)'!$A:$O,15,0)</f>
        <v/>
      </c>
      <c r="Q45" s="94" t="s">
        <v>492</v>
      </c>
      <c r="R45" s="106">
        <f>+VLOOKUP(Q45,'Hoja de Trabajo_17082020'!AG:AH,2,0)</f>
        <v>0.40512182984541545</v>
      </c>
    </row>
    <row r="46" spans="1:18" ht="15.75" customHeight="1" x14ac:dyDescent="0.25">
      <c r="A46" s="94" t="s">
        <v>180</v>
      </c>
      <c r="B46" s="94" t="s">
        <v>181</v>
      </c>
      <c r="C46" s="4" t="str">
        <f t="shared" si="4"/>
        <v>BelarusEurope</v>
      </c>
      <c r="D46" s="92">
        <f>+VLOOKUP($C46,'Concentrado (2)'!$A:$O,5,0)</f>
        <v>339.59589780850621</v>
      </c>
      <c r="E46" s="92">
        <f>+VLOOKUP($C46,'Concentrado (2)'!$A:$O,6,0)</f>
        <v>343.82762239178976</v>
      </c>
      <c r="F46" s="92" t="str">
        <f>+VLOOKUP($C46,'Concentrado (2)'!$A:$O,7,0)</f>
        <v/>
      </c>
      <c r="G46" s="92" t="str">
        <f>+VLOOKUP($C46,'Concentrado (2)'!$A:$O,8,0)</f>
        <v/>
      </c>
      <c r="H46" s="92">
        <f>+VLOOKUP($C46,'Concentrado (2)'!$A:$O,9,0)</f>
        <v>12.705753061308908</v>
      </c>
      <c r="I46" s="92">
        <f>+VLOOKUP($C46,'Concentrado (2)'!$A:$O,10,0)</f>
        <v>37.502081598667779</v>
      </c>
      <c r="J46" s="92">
        <f>+VLOOKUP($C46,'Concentrado (2)'!$A:$O,11,0)</f>
        <v>0.80015756949060735</v>
      </c>
      <c r="K46" s="92">
        <f>+VLOOKUP($C46,'Concentrado (2)'!$A:$O,12,0)</f>
        <v>0.15384615384615385</v>
      </c>
      <c r="L46" s="92">
        <f>+VLOOKUP($C46,'Concentrado (2)'!$A:$O,13,0)</f>
        <v>3.5969658957910311</v>
      </c>
      <c r="M46" s="92">
        <f>+VLOOKUP($C46,'Concentrado (2)'!$A:$O,14,0)</f>
        <v>1.1088587921847246</v>
      </c>
      <c r="N46" s="92" t="str">
        <f>+VLOOKUP($C46,'Concentrado (2)'!$A:$O,15,0)</f>
        <v/>
      </c>
      <c r="Q46" s="94" t="s">
        <v>180</v>
      </c>
      <c r="R46" s="106">
        <f>+VLOOKUP(Q46,'Hoja de Trabajo_17082020'!AG:AH,2,0)</f>
        <v>0.41165731085457757</v>
      </c>
    </row>
    <row r="47" spans="1:18" ht="15.75" customHeight="1" x14ac:dyDescent="0.25">
      <c r="A47" s="94" t="s">
        <v>103</v>
      </c>
      <c r="B47" s="94" t="s">
        <v>28</v>
      </c>
      <c r="C47" s="4" t="str">
        <f t="shared" si="4"/>
        <v>PanamaAmericas</v>
      </c>
      <c r="D47" s="92">
        <f>+VLOOKUP($C47,'Concentrado (2)'!$A:$O,5,0)</f>
        <v>399.20507512294421</v>
      </c>
      <c r="E47" s="92">
        <f>+VLOOKUP($C47,'Concentrado (2)'!$A:$O,6,0)</f>
        <v>380.4364080115127</v>
      </c>
      <c r="F47" s="92" t="str">
        <f>+VLOOKUP($C47,'Concentrado (2)'!$A:$O,7,0)</f>
        <v/>
      </c>
      <c r="G47" s="92" t="str">
        <f>+VLOOKUP($C47,'Concentrado (2)'!$A:$O,8,0)</f>
        <v/>
      </c>
      <c r="H47" s="92">
        <f>+VLOOKUP($C47,'Concentrado (2)'!$A:$O,9,0)</f>
        <v>11.845219017628652</v>
      </c>
      <c r="I47" s="92">
        <f>+VLOOKUP($C47,'Concentrado (2)'!$A:$O,10,0)</f>
        <v>119.03578528827038</v>
      </c>
      <c r="J47" s="92">
        <f>+VLOOKUP($C47,'Concentrado (2)'!$A:$O,11,0)</f>
        <v>2.2406380027739252</v>
      </c>
      <c r="K47" s="92">
        <f>+VLOOKUP($C47,'Concentrado (2)'!$A:$O,12,0)</f>
        <v>0.54218508201795113</v>
      </c>
      <c r="L47" s="92">
        <f>+VLOOKUP($C47,'Concentrado (2)'!$A:$O,13,0)</f>
        <v>9.3490098409514424</v>
      </c>
      <c r="M47" s="92">
        <f>+VLOOKUP($C47,'Concentrado (2)'!$A:$O,14,0)</f>
        <v>1.0302129436325678</v>
      </c>
      <c r="N47" s="92">
        <f>+VLOOKUP($C47,'Concentrado (2)'!$A:$O,15,0)</f>
        <v>19.227681438664099</v>
      </c>
      <c r="Q47" s="94" t="s">
        <v>103</v>
      </c>
      <c r="R47" s="106">
        <f>+VLOOKUP(Q47,'Hoja de Trabajo_17082020'!AG:AH,2,0)</f>
        <v>0.42535239033483013</v>
      </c>
    </row>
    <row r="48" spans="1:18" ht="15.75" customHeight="1" x14ac:dyDescent="0.25">
      <c r="A48" s="94" t="s">
        <v>194</v>
      </c>
      <c r="B48" s="94" t="s">
        <v>181</v>
      </c>
      <c r="C48" s="4" t="str">
        <f t="shared" si="4"/>
        <v>Republic of MoldovaEurope</v>
      </c>
      <c r="D48" s="92">
        <f>+VLOOKUP($C48,'Concentrado (2)'!$A:$O,5,0)</f>
        <v>273.81350161985506</v>
      </c>
      <c r="E48" s="92">
        <f>+VLOOKUP($C48,'Concentrado (2)'!$A:$O,6,0)</f>
        <v>185.74107101121049</v>
      </c>
      <c r="F48" s="92" t="str">
        <f>+VLOOKUP($C48,'Concentrado (2)'!$A:$O,7,0)</f>
        <v/>
      </c>
      <c r="G48" s="92" t="str">
        <f>+VLOOKUP($C48,'Concentrado (2)'!$A:$O,8,0)</f>
        <v/>
      </c>
      <c r="H48" s="92" t="str">
        <f>+VLOOKUP($C48,'Concentrado (2)'!$A:$O,9,0)</f>
        <v/>
      </c>
      <c r="I48" s="92">
        <f>+VLOOKUP($C48,'Concentrado (2)'!$A:$O,10,0)</f>
        <v>31.857142857142858</v>
      </c>
      <c r="J48" s="92">
        <f>+VLOOKUP($C48,'Concentrado (2)'!$A:$O,11,0)</f>
        <v>0.7590458863957954</v>
      </c>
      <c r="K48" s="92">
        <f>+VLOOKUP($C48,'Concentrado (2)'!$A:$O,12,0)</f>
        <v>0.16844207723035953</v>
      </c>
      <c r="L48" s="92">
        <f>+VLOOKUP($C48,'Concentrado (2)'!$A:$O,13,0)</f>
        <v>3.2152249309530445</v>
      </c>
      <c r="M48" s="92">
        <f>+VLOOKUP($C48,'Concentrado (2)'!$A:$O,14,0)</f>
        <v>1.4402772115776601</v>
      </c>
      <c r="N48" s="92" t="str">
        <f>+VLOOKUP($C48,'Concentrado (2)'!$A:$O,15,0)</f>
        <v/>
      </c>
      <c r="Q48" s="94" t="s">
        <v>194</v>
      </c>
      <c r="R48" s="106">
        <f>+VLOOKUP(Q48,'Hoja de Trabajo_17082020'!AG:AH,2,0)</f>
        <v>0.4429176242994976</v>
      </c>
    </row>
    <row r="49" spans="1:18" ht="15.75" customHeight="1" x14ac:dyDescent="0.25">
      <c r="A49" s="94" t="s">
        <v>371</v>
      </c>
      <c r="B49" s="94" t="s">
        <v>106</v>
      </c>
      <c r="C49" s="4" t="str">
        <f t="shared" si="4"/>
        <v>SingaporeAsia</v>
      </c>
      <c r="D49" s="92">
        <f>+VLOOKUP($C49,'Concentrado (2)'!$A:$O,5,0)</f>
        <v>169.66623405911821</v>
      </c>
      <c r="E49" s="92">
        <f>+VLOOKUP($C49,'Concentrado (2)'!$A:$O,6,0)</f>
        <v>201.41835320726551</v>
      </c>
      <c r="F49" s="92">
        <f>+VLOOKUP($C49,'Concentrado (2)'!$A:$O,7,0)</f>
        <v>35.28396094162003</v>
      </c>
      <c r="G49" s="92">
        <f>+VLOOKUP($C49,'Concentrado (2)'!$A:$O,8,0)</f>
        <v>175.17748695577794</v>
      </c>
      <c r="H49" s="92">
        <f>+VLOOKUP($C49,'Concentrado (2)'!$A:$O,9,0)</f>
        <v>1.9640486071018963</v>
      </c>
      <c r="I49" s="92">
        <f>+VLOOKUP($C49,'Concentrado (2)'!$A:$O,10,0)</f>
        <v>95.28947368421052</v>
      </c>
      <c r="J49" s="92" t="str">
        <f>+VLOOKUP($C49,'Concentrado (2)'!$A:$O,11,0)</f>
        <v/>
      </c>
      <c r="K49" s="92">
        <f>+VLOOKUP($C49,'Concentrado (2)'!$A:$O,12,0)</f>
        <v>0.11487468993242665</v>
      </c>
      <c r="L49" s="92">
        <f>+VLOOKUP($C49,'Concentrado (2)'!$A:$O,13,0)</f>
        <v>0.18951346208877948</v>
      </c>
      <c r="M49" s="92">
        <f>+VLOOKUP($C49,'Concentrado (2)'!$A:$O,14,0)</f>
        <v>1.5883273497192305</v>
      </c>
      <c r="N49" s="92">
        <f>+VLOOKUP($C49,'Concentrado (2)'!$A:$O,15,0)</f>
        <v>55.707692307692305</v>
      </c>
      <c r="Q49" s="94" t="s">
        <v>371</v>
      </c>
      <c r="R49" s="106">
        <f>+VLOOKUP(Q49,'Hoja de Trabajo_17082020'!AG:AH,2,0)</f>
        <v>0.44888121257105562</v>
      </c>
    </row>
    <row r="50" spans="1:18" ht="15.75" customHeight="1" x14ac:dyDescent="0.25">
      <c r="A50" s="94" t="s">
        <v>267</v>
      </c>
      <c r="B50" s="94" t="s">
        <v>28</v>
      </c>
      <c r="C50" s="4" t="str">
        <f t="shared" si="4"/>
        <v>CanadaAmericas</v>
      </c>
      <c r="D50" s="92">
        <f>+VLOOKUP($C50,'Concentrado (2)'!$A:$O,5,0)</f>
        <v>184.50967170205101</v>
      </c>
      <c r="E50" s="92">
        <f>+VLOOKUP($C50,'Concentrado (2)'!$A:$O,6,0)</f>
        <v>109.98088345402363</v>
      </c>
      <c r="F50" s="92">
        <f>+VLOOKUP($C50,'Concentrado (2)'!$A:$O,7,0)</f>
        <v>75.23446216300762</v>
      </c>
      <c r="G50" s="92">
        <f>+VLOOKUP($C50,'Concentrado (2)'!$A:$O,8,0)</f>
        <v>684.06853809697407</v>
      </c>
      <c r="H50" s="92" t="str">
        <f>+VLOOKUP($C50,'Concentrado (2)'!$A:$O,9,0)</f>
        <v/>
      </c>
      <c r="I50" s="92">
        <f>+VLOOKUP($C50,'Concentrado (2)'!$A:$O,10,0)</f>
        <v>180.67553191489361</v>
      </c>
      <c r="J50" s="92">
        <f>+VLOOKUP($C50,'Concentrado (2)'!$A:$O,11,0)</f>
        <v>0.18910546611084811</v>
      </c>
      <c r="K50" s="92">
        <f>+VLOOKUP($C50,'Concentrado (2)'!$A:$O,12,0)</f>
        <v>0.38636529347429821</v>
      </c>
      <c r="L50" s="92">
        <f>+VLOOKUP($C50,'Concentrado (2)'!$A:$O,13,0)</f>
        <v>1.7641847874506158</v>
      </c>
      <c r="M50" s="92">
        <f>+VLOOKUP($C50,'Concentrado (2)'!$A:$O,14,0)</f>
        <v>2.6910236405923396</v>
      </c>
      <c r="N50" s="92" t="str">
        <f>+VLOOKUP($C50,'Concentrado (2)'!$A:$O,15,0)</f>
        <v/>
      </c>
      <c r="Q50" s="94" t="s">
        <v>267</v>
      </c>
      <c r="R50" s="106">
        <f>+VLOOKUP(Q50,'Hoja de Trabajo_17082020'!AG:AH,2,0)</f>
        <v>0.45658501162166915</v>
      </c>
    </row>
    <row r="51" spans="1:18" ht="15.75" customHeight="1" x14ac:dyDescent="0.25">
      <c r="A51" s="94" t="s">
        <v>518</v>
      </c>
      <c r="B51" s="94" t="s">
        <v>106</v>
      </c>
      <c r="C51" s="4" t="str">
        <f t="shared" si="4"/>
        <v>TurkeyAsia</v>
      </c>
      <c r="D51" s="92">
        <f>+VLOOKUP($C51,'Concentrado (2)'!$A:$O,5,0)</f>
        <v>452.99382000024815</v>
      </c>
      <c r="E51" s="92">
        <f>+VLOOKUP($C51,'Concentrado (2)'!$A:$O,6,0)</f>
        <v>311.63993744907009</v>
      </c>
      <c r="F51" s="92" t="str">
        <f>+VLOOKUP($C51,'Concentrado (2)'!$A:$O,7,0)</f>
        <v/>
      </c>
      <c r="G51" s="92" t="str">
        <f>+VLOOKUP($C51,'Concentrado (2)'!$A:$O,8,0)</f>
        <v/>
      </c>
      <c r="H51" s="92" t="str">
        <f>+VLOOKUP($C51,'Concentrado (2)'!$A:$O,9,0)</f>
        <v/>
      </c>
      <c r="I51" s="92">
        <f>+VLOOKUP($C51,'Concentrado (2)'!$A:$O,10,0)</f>
        <v>312.17075732976792</v>
      </c>
      <c r="J51" s="92">
        <f>+VLOOKUP($C51,'Concentrado (2)'!$A:$O,11,0)</f>
        <v>0.5754160147129449</v>
      </c>
      <c r="K51" s="92">
        <f>+VLOOKUP($C51,'Concentrado (2)'!$A:$O,12,0)</f>
        <v>0.27938846153846153</v>
      </c>
      <c r="L51" s="92">
        <f>+VLOOKUP($C51,'Concentrado (2)'!$A:$O,13,0)</f>
        <v>3.8547463032161904</v>
      </c>
      <c r="M51" s="92">
        <f>+VLOOKUP($C51,'Concentrado (2)'!$A:$O,14,0)</f>
        <v>0.5135119342621316</v>
      </c>
      <c r="N51" s="92" t="str">
        <f>+VLOOKUP($C51,'Concentrado (2)'!$A:$O,15,0)</f>
        <v/>
      </c>
      <c r="Q51" s="94" t="s">
        <v>518</v>
      </c>
      <c r="R51" s="106">
        <f>+VLOOKUP(Q51,'Hoja de Trabajo_17082020'!AG:AH,2,0)</f>
        <v>0.46174712655700051</v>
      </c>
    </row>
    <row r="52" spans="1:18" ht="15.75" customHeight="1" x14ac:dyDescent="0.25">
      <c r="A52" s="94" t="s">
        <v>488</v>
      </c>
      <c r="B52" s="94" t="s">
        <v>106</v>
      </c>
      <c r="C52" s="4" t="str">
        <f t="shared" si="4"/>
        <v>BahrainAsia</v>
      </c>
      <c r="D52" s="92">
        <f>+VLOOKUP($C52,'Concentrado (2)'!$A:$O,5,0)</f>
        <v>809.48249178026435</v>
      </c>
      <c r="E52" s="92">
        <f>+VLOOKUP($C52,'Concentrado (2)'!$A:$O,6,0)</f>
        <v>212.34824869056993</v>
      </c>
      <c r="F52" s="92" t="str">
        <f>+VLOOKUP($C52,'Concentrado (2)'!$A:$O,7,0)</f>
        <v/>
      </c>
      <c r="G52" s="92" t="str">
        <f>+VLOOKUP($C52,'Concentrado (2)'!$A:$O,8,0)</f>
        <v/>
      </c>
      <c r="H52" s="92" t="str">
        <f>+VLOOKUP($C52,'Concentrado (2)'!$A:$O,9,0)</f>
        <v/>
      </c>
      <c r="I52" s="92">
        <f>+VLOOKUP($C52,'Concentrado (2)'!$A:$O,10,0)</f>
        <v>1.7844827586206897</v>
      </c>
      <c r="J52" s="92">
        <f>+VLOOKUP($C52,'Concentrado (2)'!$A:$O,11,0)</f>
        <v>1.6194237918215613</v>
      </c>
      <c r="K52" s="92">
        <f>+VLOOKUP($C52,'Concentrado (2)'!$A:$O,12,0)</f>
        <v>0.25700000000000001</v>
      </c>
      <c r="L52" s="92">
        <f>+VLOOKUP($C52,'Concentrado (2)'!$A:$O,13,0)</f>
        <v>0.42652445934978173</v>
      </c>
      <c r="M52" s="92">
        <f>+VLOOKUP($C52,'Concentrado (2)'!$A:$O,14,0)</f>
        <v>64.164251207729464</v>
      </c>
      <c r="N52" s="92" t="str">
        <f>+VLOOKUP($C52,'Concentrado (2)'!$A:$O,15,0)</f>
        <v/>
      </c>
      <c r="Q52" s="94" t="s">
        <v>488</v>
      </c>
      <c r="R52" s="106">
        <f>+VLOOKUP(Q52,'Hoja de Trabajo_17082020'!AG:AH,2,0)</f>
        <v>0.46369350694988276</v>
      </c>
    </row>
    <row r="53" spans="1:18" ht="15.75" customHeight="1" x14ac:dyDescent="0.25">
      <c r="A53" s="94" t="s">
        <v>198</v>
      </c>
      <c r="B53" s="94" t="s">
        <v>181</v>
      </c>
      <c r="C53" s="4" t="str">
        <f t="shared" si="4"/>
        <v>Russian FederationEurope</v>
      </c>
      <c r="D53" s="92">
        <f>+VLOOKUP($C53,'Concentrado (2)'!$A:$O,5,0)</f>
        <v>411.02812586925376</v>
      </c>
      <c r="E53" s="92">
        <f>+VLOOKUP($C53,'Concentrado (2)'!$A:$O,6,0)</f>
        <v>412.81050729756316</v>
      </c>
      <c r="F53" s="92">
        <f>+VLOOKUP($C53,'Concentrado (2)'!$A:$O,7,0)</f>
        <v>177.72467987332698</v>
      </c>
      <c r="G53" s="92">
        <f>+VLOOKUP($C53,'Concentrado (2)'!$A:$O,8,0)</f>
        <v>430.52363428632162</v>
      </c>
      <c r="H53" s="92">
        <f>+VLOOKUP($C53,'Concentrado (2)'!$A:$O,9,0)</f>
        <v>22.680803675237598</v>
      </c>
      <c r="I53" s="92">
        <f>+VLOOKUP($C53,'Concentrado (2)'!$A:$O,10,0)</f>
        <v>29.654919147649991</v>
      </c>
      <c r="J53" s="92">
        <f>+VLOOKUP($C53,'Concentrado (2)'!$A:$O,11,0)</f>
        <v>0.81333369350873874</v>
      </c>
      <c r="K53" s="92">
        <f>+VLOOKUP($C53,'Concentrado (2)'!$A:$O,12,0)</f>
        <v>8.8583736316292905E-2</v>
      </c>
      <c r="L53" s="92">
        <f>+VLOOKUP($C53,'Concentrado (2)'!$A:$O,13,0)</f>
        <v>9.1127678178912923</v>
      </c>
      <c r="M53" s="92">
        <f>+VLOOKUP($C53,'Concentrado (2)'!$A:$O,14,0)</f>
        <v>1.0354100820174228</v>
      </c>
      <c r="N53" s="92">
        <f>+VLOOKUP($C53,'Concentrado (2)'!$A:$O,15,0)</f>
        <v>28.56282387190684</v>
      </c>
      <c r="Q53" s="94" t="s">
        <v>198</v>
      </c>
      <c r="R53" s="106">
        <f>+VLOOKUP(Q53,'Hoja de Trabajo_17082020'!AG:AH,2,0)</f>
        <v>0.46736699383809155</v>
      </c>
    </row>
    <row r="54" spans="1:18" ht="15.75" customHeight="1" x14ac:dyDescent="0.25">
      <c r="A54" s="94" t="s">
        <v>336</v>
      </c>
      <c r="B54" s="94" t="s">
        <v>28</v>
      </c>
      <c r="C54" s="4" t="str">
        <f t="shared" si="4"/>
        <v>ColombiaAmericas</v>
      </c>
      <c r="D54" s="92">
        <f>+VLOOKUP($C54,'Concentrado (2)'!$A:$O,5,0)</f>
        <v>357.32417619320898</v>
      </c>
      <c r="E54" s="92">
        <f>+VLOOKUP($C54,'Concentrado (2)'!$A:$O,6,0)</f>
        <v>237.37052473941756</v>
      </c>
      <c r="F54" s="92">
        <f>+VLOOKUP($C54,'Concentrado (2)'!$A:$O,7,0)</f>
        <v>29.503703487541571</v>
      </c>
      <c r="G54" s="92">
        <f>+VLOOKUP($C54,'Concentrado (2)'!$A:$O,8,0)</f>
        <v>124.29387987379803</v>
      </c>
      <c r="H54" s="92">
        <f>+VLOOKUP($C54,'Concentrado (2)'!$A:$O,9,0)</f>
        <v>5.5284680047016019</v>
      </c>
      <c r="I54" s="92">
        <f>+VLOOKUP($C54,'Concentrado (2)'!$A:$O,10,0)</f>
        <v>26.268774703557312</v>
      </c>
      <c r="J54" s="92">
        <f>+VLOOKUP($C54,'Concentrado (2)'!$A:$O,11,0)</f>
        <v>1.8848350053631144</v>
      </c>
      <c r="K54" s="92">
        <f>+VLOOKUP($C54,'Concentrado (2)'!$A:$O,12,0)</f>
        <v>0.33533906319304385</v>
      </c>
      <c r="L54" s="92">
        <f>+VLOOKUP($C54,'Concentrado (2)'!$A:$O,13,0)</f>
        <v>24.308969807234458</v>
      </c>
      <c r="M54" s="92">
        <f>+VLOOKUP($C54,'Concentrado (2)'!$A:$O,14,0)</f>
        <v>3.5639072032391321</v>
      </c>
      <c r="N54" s="92">
        <f>+VLOOKUP($C54,'Concentrado (2)'!$A:$O,15,0)</f>
        <v>3.1681906825568795</v>
      </c>
      <c r="Q54" s="94" t="s">
        <v>336</v>
      </c>
      <c r="R54" s="106">
        <f>+VLOOKUP(Q54,'Hoja de Trabajo_17082020'!AG:AH,2,0)</f>
        <v>0.46883615158382952</v>
      </c>
    </row>
    <row r="55" spans="1:18" ht="15.75" customHeight="1" x14ac:dyDescent="0.25">
      <c r="A55" s="94" t="s">
        <v>334</v>
      </c>
      <c r="B55" s="94" t="s">
        <v>28</v>
      </c>
      <c r="C55" s="4" t="str">
        <f t="shared" si="4"/>
        <v>ChileAmericas</v>
      </c>
      <c r="D55" s="92">
        <f>+VLOOKUP($C55,'Concentrado (2)'!$A:$O,5,0)</f>
        <v>306.48418919379543</v>
      </c>
      <c r="E55" s="92">
        <f>+VLOOKUP($C55,'Concentrado (2)'!$A:$O,6,0)</f>
        <v>220.35624875804913</v>
      </c>
      <c r="F55" s="92">
        <f>+VLOOKUP($C55,'Concentrado (2)'!$A:$O,7,0)</f>
        <v>119.15341241928704</v>
      </c>
      <c r="G55" s="92">
        <f>+VLOOKUP($C55,'Concentrado (2)'!$A:$O,8,0)</f>
        <v>540.73080791149857</v>
      </c>
      <c r="H55" s="92">
        <f>+VLOOKUP($C55,'Concentrado (2)'!$A:$O,9,0)</f>
        <v>5.1234595456172043</v>
      </c>
      <c r="I55" s="92">
        <f>+VLOOKUP($C55,'Concentrado (2)'!$A:$O,10,0)</f>
        <v>414.524201853759</v>
      </c>
      <c r="J55" s="92">
        <f>+VLOOKUP($C55,'Concentrado (2)'!$A:$O,11,0)</f>
        <v>1.6467665615141955</v>
      </c>
      <c r="K55" s="92">
        <f>+VLOOKUP($C55,'Concentrado (2)'!$A:$O,12,0)</f>
        <v>0.36458981849528277</v>
      </c>
      <c r="L55" s="92">
        <f>+VLOOKUP($C55,'Concentrado (2)'!$A:$O,13,0)</f>
        <v>4.1103758867515987</v>
      </c>
      <c r="M55" s="92">
        <f>+VLOOKUP($C55,'Concentrado (2)'!$A:$O,14,0)</f>
        <v>1.0733286459976696</v>
      </c>
      <c r="N55" s="92">
        <f>+VLOOKUP($C55,'Concentrado (2)'!$A:$O,15,0)</f>
        <v>325.38641875505255</v>
      </c>
      <c r="Q55" s="94" t="s">
        <v>334</v>
      </c>
      <c r="R55" s="106">
        <f>+VLOOKUP(Q55,'Hoja de Trabajo_17082020'!AG:AH,2,0)</f>
        <v>0.47626469973053853</v>
      </c>
    </row>
    <row r="56" spans="1:18" ht="15.75" customHeight="1" x14ac:dyDescent="0.25">
      <c r="A56" s="94" t="s">
        <v>428</v>
      </c>
      <c r="B56" s="94" t="s">
        <v>181</v>
      </c>
      <c r="C56" s="4" t="str">
        <f t="shared" si="4"/>
        <v>Kosovo under UNSCR 1244Europe</v>
      </c>
      <c r="D56" s="92">
        <f>+VLOOKUP($C56,'Concentrado (2)'!$A:$O,5,0)</f>
        <v>474.28602395274481</v>
      </c>
      <c r="E56" s="92">
        <f>+VLOOKUP($C56,'Concentrado (2)'!$A:$O,6,0)</f>
        <v>89.307971603533304</v>
      </c>
      <c r="F56" s="92">
        <f>+VLOOKUP($C56,'Concentrado (2)'!$A:$O,7,0)</f>
        <v>37.392293935945375</v>
      </c>
      <c r="G56" s="92">
        <f>+VLOOKUP($C56,'Concentrado (2)'!$A:$O,8,0)</f>
        <v>418.68932038834947</v>
      </c>
      <c r="H56" s="92">
        <f>+VLOOKUP($C56,'Concentrado (2)'!$A:$O,9,0)</f>
        <v>21.351541754728228</v>
      </c>
      <c r="I56" s="92">
        <f>+VLOOKUP($C56,'Concentrado (2)'!$A:$O,10,0)</f>
        <v>72.654822335025386</v>
      </c>
      <c r="J56" s="92">
        <f>+VLOOKUP($C56,'Concentrado (2)'!$A:$O,11,0)</f>
        <v>8.8836181337933265E-2</v>
      </c>
      <c r="K56" s="92">
        <f>+VLOOKUP($C56,'Concentrado (2)'!$A:$O,12,0)</f>
        <v>0.25182038834951459</v>
      </c>
      <c r="L56" s="92">
        <f>+VLOOKUP($C56,'Concentrado (2)'!$A:$O,13,0)</f>
        <v>2.0592857529940933</v>
      </c>
      <c r="M56" s="92" t="str">
        <f>+VLOOKUP($C56,'Concentrado (2)'!$A:$O,14,0)</f>
        <v/>
      </c>
      <c r="N56" s="92">
        <f>+VLOOKUP($C56,'Concentrado (2)'!$A:$O,15,0)</f>
        <v>204.47142857142856</v>
      </c>
      <c r="Q56" s="94" t="s">
        <v>428</v>
      </c>
      <c r="R56" s="106">
        <f>+VLOOKUP(Q56,'Hoja de Trabajo_17082020'!AG:AH,2,0)</f>
        <v>0.47690442913725234</v>
      </c>
    </row>
    <row r="57" spans="1:18" ht="15.75" customHeight="1" x14ac:dyDescent="0.25">
      <c r="A57" s="94" t="s">
        <v>514</v>
      </c>
      <c r="B57" s="94" t="s">
        <v>106</v>
      </c>
      <c r="C57" s="4" t="str">
        <f t="shared" si="4"/>
        <v>State of PalestineAsia</v>
      </c>
      <c r="D57" s="92">
        <f>+VLOOKUP($C57,'Concentrado (2)'!$A:$O,5,0)</f>
        <v>13.751099084196875</v>
      </c>
      <c r="E57" s="92">
        <f>+VLOOKUP($C57,'Concentrado (2)'!$A:$O,6,0)</f>
        <v>163.70834019215405</v>
      </c>
      <c r="F57" s="92" t="str">
        <f>+VLOOKUP($C57,'Concentrado (2)'!$A:$O,7,0)</f>
        <v/>
      </c>
      <c r="G57" s="92" t="str">
        <f>+VLOOKUP($C57,'Concentrado (2)'!$A:$O,8,0)</f>
        <v/>
      </c>
      <c r="H57" s="92" t="str">
        <f>+VLOOKUP($C57,'Concentrado (2)'!$A:$O,9,0)</f>
        <v/>
      </c>
      <c r="I57" s="92">
        <f>+VLOOKUP($C57,'Concentrado (2)'!$A:$O,10,0)</f>
        <v>10.615384615384615</v>
      </c>
      <c r="J57" s="92">
        <f>+VLOOKUP($C57,'Concentrado (2)'!$A:$O,11,0)</f>
        <v>0.66468334827614317</v>
      </c>
      <c r="K57" s="92">
        <f>+VLOOKUP($C57,'Concentrado (2)'!$A:$O,12,0)</f>
        <v>0.73341508277130596</v>
      </c>
      <c r="L57" s="92">
        <f>+VLOOKUP($C57,'Concentrado (2)'!$A:$O,13,0)</f>
        <v>0.6624617077058349</v>
      </c>
      <c r="M57" s="92">
        <f>+VLOOKUP($C57,'Concentrado (2)'!$A:$O,14,0)</f>
        <v>2.5915678524374175</v>
      </c>
      <c r="N57" s="92" t="str">
        <f>+VLOOKUP($C57,'Concentrado (2)'!$A:$O,15,0)</f>
        <v/>
      </c>
      <c r="Q57" s="94" t="s">
        <v>514</v>
      </c>
      <c r="R57" s="106">
        <f>+VLOOKUP(Q57,'Hoja de Trabajo_17082020'!AG:AH,2,0)</f>
        <v>0.47791644506945052</v>
      </c>
    </row>
    <row r="58" spans="1:18" ht="15.75" customHeight="1" x14ac:dyDescent="0.25">
      <c r="A58" s="94" t="s">
        <v>533</v>
      </c>
      <c r="B58" s="94" t="s">
        <v>181</v>
      </c>
      <c r="C58" s="4" t="str">
        <f t="shared" si="4"/>
        <v>LiechtensteinEurope</v>
      </c>
      <c r="D58" s="92">
        <f>+VLOOKUP($C58,'Concentrado (2)'!$A:$O,5,0)</f>
        <v>220.94216049869803</v>
      </c>
      <c r="E58" s="92">
        <f>+VLOOKUP($C58,'Concentrado (2)'!$A:$O,6,0)</f>
        <v>192.00925852863043</v>
      </c>
      <c r="F58" s="92" t="str">
        <f>+VLOOKUP($C58,'Concentrado (2)'!$A:$O,7,0)</f>
        <v/>
      </c>
      <c r="G58" s="92" t="str">
        <f>+VLOOKUP($C58,'Concentrado (2)'!$A:$O,8,0)</f>
        <v/>
      </c>
      <c r="H58" s="92" t="str">
        <f>+VLOOKUP($C58,'Concentrado (2)'!$A:$O,9,0)</f>
        <v/>
      </c>
      <c r="I58" s="92">
        <f>+VLOOKUP($C58,'Concentrado (2)'!$A:$O,10,0)</f>
        <v>2.6333333333333333</v>
      </c>
      <c r="J58" s="92" t="str">
        <f>+VLOOKUP($C58,'Concentrado (2)'!$A:$O,11,0)</f>
        <v/>
      </c>
      <c r="K58" s="92">
        <f>+VLOOKUP($C58,'Concentrado (2)'!$A:$O,12,0)</f>
        <v>0.17808219178082191</v>
      </c>
      <c r="L58" s="92">
        <f>+VLOOKUP($C58,'Concentrado (2)'!$A:$O,13,0)</f>
        <v>0</v>
      </c>
      <c r="M58" s="92">
        <f>+VLOOKUP($C58,'Concentrado (2)'!$A:$O,14,0)</f>
        <v>10.424050632911392</v>
      </c>
      <c r="N58" s="92">
        <f>+VLOOKUP($C58,'Concentrado (2)'!$A:$O,15,0)</f>
        <v>22.571428571428573</v>
      </c>
      <c r="Q58" s="94" t="s">
        <v>533</v>
      </c>
      <c r="R58" s="106">
        <f>+VLOOKUP(Q58,'Hoja de Trabajo_17082020'!AG:AH,2,0)</f>
        <v>0.47831033994442151</v>
      </c>
    </row>
    <row r="59" spans="1:18" ht="15.75" customHeight="1" x14ac:dyDescent="0.25">
      <c r="A59" s="94" t="s">
        <v>233</v>
      </c>
      <c r="B59" s="94" t="s">
        <v>118</v>
      </c>
      <c r="C59" s="4" t="str">
        <f t="shared" si="4"/>
        <v>CameroonAfrica</v>
      </c>
      <c r="D59" s="92">
        <f>+VLOOKUP($C59,'Concentrado (2)'!$A:$O,5,0)</f>
        <v>14.835923726579992</v>
      </c>
      <c r="E59" s="92">
        <f>+VLOOKUP($C59,'Concentrado (2)'!$A:$O,6,0)</f>
        <v>113.38912166230361</v>
      </c>
      <c r="F59" s="92">
        <f>+VLOOKUP($C59,'Concentrado (2)'!$A:$O,7,0)</f>
        <v>25.911661522979646</v>
      </c>
      <c r="G59" s="92">
        <f>+VLOOKUP($C59,'Concentrado (2)'!$A:$O,8,0)</f>
        <v>228.51981868375313</v>
      </c>
      <c r="H59" s="92" t="str">
        <f>+VLOOKUP($C59,'Concentrado (2)'!$A:$O,9,0)</f>
        <v/>
      </c>
      <c r="I59" s="92">
        <f>+VLOOKUP($C59,'Concentrado (2)'!$A:$O,10,0)</f>
        <v>58.527325023969318</v>
      </c>
      <c r="J59" s="92">
        <f>+VLOOKUP($C59,'Concentrado (2)'!$A:$O,11,0)</f>
        <v>0.95102424478153769</v>
      </c>
      <c r="K59" s="92">
        <f>+VLOOKUP($C59,'Concentrado (2)'!$A:$O,12,0)</f>
        <v>0.56027401929041276</v>
      </c>
      <c r="L59" s="92">
        <f>+VLOOKUP($C59,'Concentrado (2)'!$A:$O,13,0)</f>
        <v>1.3178041132492258</v>
      </c>
      <c r="M59" s="92" t="str">
        <f>+VLOOKUP($C59,'Concentrado (2)'!$A:$O,14,0)</f>
        <v/>
      </c>
      <c r="N59" s="92" t="str">
        <f>+VLOOKUP($C59,'Concentrado (2)'!$A:$O,15,0)</f>
        <v/>
      </c>
      <c r="Q59" s="94" t="s">
        <v>233</v>
      </c>
      <c r="R59" s="106">
        <f>+VLOOKUP(Q59,'Hoja de Trabajo_17082020'!AG:AH,2,0)</f>
        <v>0.47873625722048407</v>
      </c>
    </row>
    <row r="60" spans="1:18" ht="15.75" customHeight="1" x14ac:dyDescent="0.25">
      <c r="A60" s="94" t="s">
        <v>338</v>
      </c>
      <c r="B60" s="94" t="s">
        <v>28</v>
      </c>
      <c r="C60" s="4" t="str">
        <f t="shared" si="4"/>
        <v>EcuadorAmericas</v>
      </c>
      <c r="D60" s="92">
        <f>+VLOOKUP($C60,'Concentrado (2)'!$A:$O,5,0)</f>
        <v>250.91428623395575</v>
      </c>
      <c r="E60" s="92">
        <f>+VLOOKUP($C60,'Concentrado (2)'!$A:$O,6,0)</f>
        <v>215.82669215045166</v>
      </c>
      <c r="F60" s="92" t="str">
        <f>+VLOOKUP($C60,'Concentrado (2)'!$A:$O,7,0)</f>
        <v/>
      </c>
      <c r="G60" s="92" t="str">
        <f>+VLOOKUP($C60,'Concentrado (2)'!$A:$O,8,0)</f>
        <v/>
      </c>
      <c r="H60" s="92" t="str">
        <f>+VLOOKUP($C60,'Concentrado (2)'!$A:$O,9,0)</f>
        <v/>
      </c>
      <c r="I60" s="92">
        <f>+VLOOKUP($C60,'Concentrado (2)'!$A:$O,10,0)</f>
        <v>28.196969696969695</v>
      </c>
      <c r="J60" s="92">
        <f>+VLOOKUP($C60,'Concentrado (2)'!$A:$O,11,0)</f>
        <v>15.990191897654585</v>
      </c>
      <c r="K60" s="92">
        <f>+VLOOKUP($C60,'Concentrado (2)'!$A:$O,12,0)</f>
        <v>0.34864122463130381</v>
      </c>
      <c r="L60" s="92">
        <f>+VLOOKUP($C60,'Concentrado (2)'!$A:$O,13,0)</f>
        <v>5.5946754345744729</v>
      </c>
      <c r="M60" s="92">
        <f>+VLOOKUP($C60,'Concentrado (2)'!$A:$O,14,0)</f>
        <v>8.8108543793659315</v>
      </c>
      <c r="N60" s="92" t="str">
        <f>+VLOOKUP($C60,'Concentrado (2)'!$A:$O,15,0)</f>
        <v/>
      </c>
      <c r="Q60" s="94" t="s">
        <v>338</v>
      </c>
      <c r="R60" s="106">
        <f>+VLOOKUP(Q60,'Hoja de Trabajo_17082020'!AG:AH,2,0)</f>
        <v>0.48172811113932867</v>
      </c>
    </row>
    <row r="61" spans="1:18" ht="15.75" customHeight="1" x14ac:dyDescent="0.25">
      <c r="A61" s="94" t="s">
        <v>105</v>
      </c>
      <c r="B61" s="94" t="s">
        <v>106</v>
      </c>
      <c r="C61" s="4" t="str">
        <f t="shared" si="4"/>
        <v>KazakhstanAsia</v>
      </c>
      <c r="D61" s="92">
        <f>+VLOOKUP($C61,'Concentrado (2)'!$A:$O,5,0)</f>
        <v>234.34854903614692</v>
      </c>
      <c r="E61" s="92">
        <f>+VLOOKUP($C61,'Concentrado (2)'!$A:$O,6,0)</f>
        <v>183.21501628958248</v>
      </c>
      <c r="F61" s="92" t="str">
        <f>+VLOOKUP($C61,'Concentrado (2)'!$A:$O,7,0)</f>
        <v/>
      </c>
      <c r="G61" s="92" t="str">
        <f>+VLOOKUP($C61,'Concentrado (2)'!$A:$O,8,0)</f>
        <v/>
      </c>
      <c r="H61" s="92" t="str">
        <f>+VLOOKUP($C61,'Concentrado (2)'!$A:$O,9,0)</f>
        <v/>
      </c>
      <c r="I61" s="92">
        <f>+VLOOKUP($C61,'Concentrado (2)'!$A:$O,10,0)</f>
        <v>16.079437476244774</v>
      </c>
      <c r="J61" s="92">
        <f>+VLOOKUP($C61,'Concentrado (2)'!$A:$O,11,0)</f>
        <v>1.1657634792152558</v>
      </c>
      <c r="K61" s="92">
        <f>+VLOOKUP($C61,'Concentrado (2)'!$A:$O,12,0)</f>
        <v>0.1695254346994616</v>
      </c>
      <c r="L61" s="92">
        <f>+VLOOKUP($C61,'Concentrado (2)'!$A:$O,13,0)</f>
        <v>4.9322351321006197</v>
      </c>
      <c r="M61" s="92">
        <f>+VLOOKUP($C61,'Concentrado (2)'!$A:$O,14,0)</f>
        <v>2.5636449592246779</v>
      </c>
      <c r="N61" s="92" t="str">
        <f>+VLOOKUP($C61,'Concentrado (2)'!$A:$O,15,0)</f>
        <v/>
      </c>
      <c r="Q61" s="94" t="s">
        <v>105</v>
      </c>
      <c r="R61" s="106">
        <f>+VLOOKUP(Q61,'Hoja de Trabajo_17082020'!AG:AH,2,0)</f>
        <v>0.48303154442456409</v>
      </c>
    </row>
    <row r="62" spans="1:18" ht="15.75" customHeight="1" x14ac:dyDescent="0.25">
      <c r="A62" s="94" t="s">
        <v>348</v>
      </c>
      <c r="B62" s="94" t="s">
        <v>28</v>
      </c>
      <c r="C62" s="4" t="str">
        <f t="shared" si="4"/>
        <v>PeruAmericas</v>
      </c>
      <c r="D62" s="92">
        <f>+VLOOKUP($C62,'Concentrado (2)'!$A:$O,5,0)</f>
        <v>370.05328716889915</v>
      </c>
      <c r="E62" s="92">
        <f>+VLOOKUP($C62,'Concentrado (2)'!$A:$O,6,0)</f>
        <v>275.27761609473725</v>
      </c>
      <c r="F62" s="92">
        <f>+VLOOKUP($C62,'Concentrado (2)'!$A:$O,7,0)</f>
        <v>30.094935927223162</v>
      </c>
      <c r="G62" s="92">
        <f>+VLOOKUP($C62,'Concentrado (2)'!$A:$O,8,0)</f>
        <v>109.32576485574452</v>
      </c>
      <c r="H62" s="92">
        <f>+VLOOKUP($C62,'Concentrado (2)'!$A:$O,9,0)</f>
        <v>9.4892556557117178</v>
      </c>
      <c r="I62" s="92" t="str">
        <f>+VLOOKUP($C62,'Concentrado (2)'!$A:$O,10,0)</f>
        <v/>
      </c>
      <c r="J62" s="92">
        <f>+VLOOKUP($C62,'Concentrado (2)'!$A:$O,11,0)</f>
        <v>1.0483319276543903</v>
      </c>
      <c r="K62" s="92">
        <f>+VLOOKUP($C62,'Concentrado (2)'!$A:$O,12,0)</f>
        <v>0.39322189197041141</v>
      </c>
      <c r="L62" s="92">
        <f>+VLOOKUP($C62,'Concentrado (2)'!$A:$O,13,0)</f>
        <v>7.6498472660470158</v>
      </c>
      <c r="M62" s="92" t="str">
        <f>+VLOOKUP($C62,'Concentrado (2)'!$A:$O,14,0)</f>
        <v/>
      </c>
      <c r="N62" s="92" t="str">
        <f>+VLOOKUP($C62,'Concentrado (2)'!$A:$O,15,0)</f>
        <v/>
      </c>
      <c r="Q62" s="94" t="s">
        <v>348</v>
      </c>
      <c r="R62" s="106">
        <f>+VLOOKUP(Q62,'Hoja de Trabajo_17082020'!AG:AH,2,0)</f>
        <v>0.48312421437584108</v>
      </c>
    </row>
    <row r="63" spans="1:18" ht="15.75" customHeight="1" x14ac:dyDescent="0.25">
      <c r="A63" s="94" t="s">
        <v>483</v>
      </c>
      <c r="B63" s="94" t="s">
        <v>106</v>
      </c>
      <c r="C63" s="4" t="str">
        <f t="shared" si="4"/>
        <v>ArmeniaAsia</v>
      </c>
      <c r="D63" s="92" t="str">
        <f>+VLOOKUP($C63,'Concentrado (2)'!$A:$O,5,0)</f>
        <v/>
      </c>
      <c r="E63" s="92">
        <f>+VLOOKUP($C63,'Concentrado (2)'!$A:$O,6,0)</f>
        <v>119.5511018412425</v>
      </c>
      <c r="F63" s="92" t="str">
        <f>+VLOOKUP($C63,'Concentrado (2)'!$A:$O,7,0)</f>
        <v/>
      </c>
      <c r="G63" s="92" t="str">
        <f>+VLOOKUP($C63,'Concentrado (2)'!$A:$O,8,0)</f>
        <v/>
      </c>
      <c r="H63" s="92">
        <f>+VLOOKUP($C63,'Concentrado (2)'!$A:$O,9,0)</f>
        <v>7.6409923688124453</v>
      </c>
      <c r="I63" s="92">
        <f>+VLOOKUP($C63,'Concentrado (2)'!$A:$O,10,0)</f>
        <v>12.867256637168142</v>
      </c>
      <c r="J63" s="92">
        <f>+VLOOKUP($C63,'Concentrado (2)'!$A:$O,11,0)</f>
        <v>1.3959731543624161</v>
      </c>
      <c r="K63" s="92">
        <f>+VLOOKUP($C63,'Concentrado (2)'!$A:$O,12,0)</f>
        <v>0.36679864253393663</v>
      </c>
      <c r="L63" s="92">
        <f>+VLOOKUP($C63,'Concentrado (2)'!$A:$O,13,0)</f>
        <v>2.3666790522870405</v>
      </c>
      <c r="M63" s="92">
        <f>+VLOOKUP($C63,'Concentrado (2)'!$A:$O,14,0)</f>
        <v>3.8493810178817056</v>
      </c>
      <c r="N63" s="92">
        <f>+VLOOKUP($C63,'Concentrado (2)'!$A:$O,15,0)</f>
        <v>9.661129568106313</v>
      </c>
      <c r="Q63" s="94" t="s">
        <v>483</v>
      </c>
      <c r="R63" s="106">
        <f>+VLOOKUP(Q63,'Hoja de Trabajo_17082020'!AG:AH,2,0)</f>
        <v>0.48718798842016592</v>
      </c>
    </row>
    <row r="64" spans="1:18" ht="15.75" customHeight="1" x14ac:dyDescent="0.25">
      <c r="A64" s="94" t="s">
        <v>95</v>
      </c>
      <c r="B64" s="94" t="s">
        <v>28</v>
      </c>
      <c r="C64" s="4" t="str">
        <f t="shared" si="4"/>
        <v>GuatemalaAmericas</v>
      </c>
      <c r="D64" s="92">
        <f>+VLOOKUP($C64,'Concentrado (2)'!$A:$O,5,0)</f>
        <v>175.4176214596821</v>
      </c>
      <c r="E64" s="92">
        <f>+VLOOKUP($C64,'Concentrado (2)'!$A:$O,6,0)</f>
        <v>138.7028344384361</v>
      </c>
      <c r="F64" s="92" t="str">
        <f>+VLOOKUP($C64,'Concentrado (2)'!$A:$O,7,0)</f>
        <v/>
      </c>
      <c r="G64" s="92" t="str">
        <f>+VLOOKUP($C64,'Concentrado (2)'!$A:$O,8,0)</f>
        <v/>
      </c>
      <c r="H64" s="92" t="str">
        <f>+VLOOKUP($C64,'Concentrado (2)'!$A:$O,9,0)</f>
        <v/>
      </c>
      <c r="I64" s="92">
        <f>+VLOOKUP($C64,'Concentrado (2)'!$A:$O,10,0)</f>
        <v>99.976519337016569</v>
      </c>
      <c r="J64" s="92">
        <f>+VLOOKUP($C64,'Concentrado (2)'!$A:$O,11,0)</f>
        <v>1.098320046840517</v>
      </c>
      <c r="K64" s="92">
        <f>+VLOOKUP($C64,'Concentrado (2)'!$A:$O,12,0)</f>
        <v>0.51816616091199874</v>
      </c>
      <c r="L64" s="92">
        <f>+VLOOKUP($C64,'Concentrado (2)'!$A:$O,13,0)</f>
        <v>25.083223975785419</v>
      </c>
      <c r="M64" s="92">
        <f>+VLOOKUP($C64,'Concentrado (2)'!$A:$O,14,0)</f>
        <v>0.75052153129878563</v>
      </c>
      <c r="N64" s="92" t="str">
        <f>+VLOOKUP($C64,'Concentrado (2)'!$A:$O,15,0)</f>
        <v/>
      </c>
      <c r="Q64" s="94" t="s">
        <v>95</v>
      </c>
      <c r="R64" s="106">
        <f>+VLOOKUP(Q64,'Hoja de Trabajo_17082020'!AG:AH,2,0)</f>
        <v>0.49655677846646612</v>
      </c>
    </row>
    <row r="65" spans="1:18" ht="15.75" customHeight="1" x14ac:dyDescent="0.25">
      <c r="A65" s="94" t="s">
        <v>99</v>
      </c>
      <c r="B65" s="94" t="s">
        <v>28</v>
      </c>
      <c r="C65" s="4" t="str">
        <f t="shared" si="4"/>
        <v>MexicoAmericas</v>
      </c>
      <c r="D65" s="92">
        <f>+VLOOKUP($C65,'Concentrado (2)'!$A:$O,5,0)</f>
        <v>347.7618344815956</v>
      </c>
      <c r="E65" s="92">
        <f>+VLOOKUP($C65,'Concentrado (2)'!$A:$O,6,0)</f>
        <v>142.65980429522654</v>
      </c>
      <c r="F65" s="92">
        <f>+VLOOKUP($C65,'Concentrado (2)'!$A:$O,7,0)</f>
        <v>31.755306301728133</v>
      </c>
      <c r="G65" s="92">
        <f>+VLOOKUP($C65,'Concentrado (2)'!$A:$O,8,0)</f>
        <v>222.59462964082218</v>
      </c>
      <c r="H65" s="92">
        <f>+VLOOKUP($C65,'Concentrado (2)'!$A:$O,9,0)</f>
        <v>2.1696950988147576</v>
      </c>
      <c r="I65" s="92">
        <f>+VLOOKUP($C65,'Concentrado (2)'!$A:$O,10,0)</f>
        <v>62.153901734104046</v>
      </c>
      <c r="J65" s="92">
        <f>+VLOOKUP($C65,'Concentrado (2)'!$A:$O,11,0)</f>
        <v>4.6224316155741247</v>
      </c>
      <c r="K65" s="92">
        <f>+VLOOKUP($C65,'Concentrado (2)'!$A:$O,12,0)</f>
        <v>0.30924895191731822</v>
      </c>
      <c r="L65" s="92">
        <f>+VLOOKUP($C65,'Concentrado (2)'!$A:$O,13,0)</f>
        <v>25.145104434565972</v>
      </c>
      <c r="M65" s="92">
        <f>+VLOOKUP($C65,'Concentrado (2)'!$A:$O,14,0)</f>
        <v>0.53743853245137818</v>
      </c>
      <c r="N65" s="92">
        <f>+VLOOKUP($C65,'Concentrado (2)'!$A:$O,15,0)</f>
        <v>18.77163120567376</v>
      </c>
      <c r="Q65" s="94" t="s">
        <v>99</v>
      </c>
      <c r="R65" s="106">
        <f>+VLOOKUP(Q65,'Hoja de Trabajo_17082020'!AG:AH,2,0)</f>
        <v>0.49671049609816131</v>
      </c>
    </row>
    <row r="66" spans="1:18" ht="15.75" customHeight="1" x14ac:dyDescent="0.25">
      <c r="A66" s="94" t="s">
        <v>109</v>
      </c>
      <c r="B66" s="94" t="s">
        <v>106</v>
      </c>
      <c r="C66" s="4" t="str">
        <f t="shared" si="4"/>
        <v>KyrgyzstanAsia</v>
      </c>
      <c r="D66" s="92" t="str">
        <f>+VLOOKUP($C66,'Concentrado (2)'!$A:$O,5,0)</f>
        <v/>
      </c>
      <c r="E66" s="92">
        <f>+VLOOKUP($C66,'Concentrado (2)'!$A:$O,6,0)</f>
        <v>164.81058628240996</v>
      </c>
      <c r="F66" s="92" t="str">
        <f>+VLOOKUP($C66,'Concentrado (2)'!$A:$O,7,0)</f>
        <v/>
      </c>
      <c r="G66" s="92" t="str">
        <f>+VLOOKUP($C66,'Concentrado (2)'!$A:$O,8,0)</f>
        <v/>
      </c>
      <c r="H66" s="92" t="str">
        <f>+VLOOKUP($C66,'Concentrado (2)'!$A:$O,9,0)</f>
        <v/>
      </c>
      <c r="I66" s="92">
        <f>+VLOOKUP($C66,'Concentrado (2)'!$A:$O,10,0)</f>
        <v>57.092537313432835</v>
      </c>
      <c r="J66" s="92">
        <f>+VLOOKUP($C66,'Concentrado (2)'!$A:$O,11,0)</f>
        <v>1.3435832274459976</v>
      </c>
      <c r="K66" s="92">
        <f>+VLOOKUP($C66,'Concentrado (2)'!$A:$O,12,0)</f>
        <v>0.18432003026290902</v>
      </c>
      <c r="L66" s="92">
        <f>+VLOOKUP($C66,'Concentrado (2)'!$A:$O,13,0)</f>
        <v>3.9901182228387508</v>
      </c>
      <c r="M66" s="92">
        <f>+VLOOKUP($C66,'Concentrado (2)'!$A:$O,14,0)</f>
        <v>0.86829446826309731</v>
      </c>
      <c r="N66" s="92">
        <f>+VLOOKUP($C66,'Concentrado (2)'!$A:$O,15,0)</f>
        <v>22.741973840665874</v>
      </c>
      <c r="Q66" s="94" t="s">
        <v>109</v>
      </c>
      <c r="R66" s="106">
        <f>+VLOOKUP(Q66,'Hoja de Trabajo_17082020'!AG:AH,2,0)</f>
        <v>0.51796225471457924</v>
      </c>
    </row>
    <row r="67" spans="1:18" ht="15.75" customHeight="1" x14ac:dyDescent="0.25">
      <c r="A67" s="94" t="s">
        <v>405</v>
      </c>
      <c r="B67" s="94" t="s">
        <v>106</v>
      </c>
      <c r="C67" s="4" t="str">
        <f t="shared" si="4"/>
        <v>NepalAsia</v>
      </c>
      <c r="D67" s="92">
        <f>+VLOOKUP($C67,'Concentrado (2)'!$A:$O,5,0)</f>
        <v>195.96829077578124</v>
      </c>
      <c r="E67" s="92">
        <f>+VLOOKUP($C67,'Concentrado (2)'!$A:$O,6,0)</f>
        <v>65.997383314382233</v>
      </c>
      <c r="F67" s="92" t="str">
        <f>+VLOOKUP($C67,'Concentrado (2)'!$A:$O,7,0)</f>
        <v/>
      </c>
      <c r="G67" s="92" t="str">
        <f>+VLOOKUP($C67,'Concentrado (2)'!$A:$O,8,0)</f>
        <v/>
      </c>
      <c r="H67" s="92" t="str">
        <f>+VLOOKUP($C67,'Concentrado (2)'!$A:$O,9,0)</f>
        <v/>
      </c>
      <c r="I67" s="92">
        <f>+VLOOKUP($C67,'Concentrado (2)'!$A:$O,10,0)</f>
        <v>91.959641255605376</v>
      </c>
      <c r="J67" s="92">
        <f>+VLOOKUP($C67,'Concentrado (2)'!$A:$O,11,0)</f>
        <v>6.4418287273967927</v>
      </c>
      <c r="K67" s="92">
        <f>+VLOOKUP($C67,'Concentrado (2)'!$A:$O,12,0)</f>
        <v>0.26497537206715743</v>
      </c>
      <c r="L67" s="92">
        <f>+VLOOKUP($C67,'Concentrado (2)'!$A:$O,13,0)</f>
        <v>2.1916402382351388</v>
      </c>
      <c r="M67" s="92">
        <f>+VLOOKUP($C67,'Concentrado (2)'!$A:$O,14,0)</f>
        <v>0.3021407324328278</v>
      </c>
      <c r="N67" s="92" t="str">
        <f>+VLOOKUP($C67,'Concentrado (2)'!$A:$O,15,0)</f>
        <v/>
      </c>
      <c r="Q67" s="94" t="s">
        <v>405</v>
      </c>
      <c r="R67" s="106">
        <f>+VLOOKUP(Q67,'Hoja de Trabajo_17082020'!AG:AH,2,0)</f>
        <v>0.51942980550856022</v>
      </c>
    </row>
    <row r="68" spans="1:18" ht="15.75" customHeight="1" x14ac:dyDescent="0.25">
      <c r="A68" s="94" t="s">
        <v>344</v>
      </c>
      <c r="B68" s="94" t="s">
        <v>28</v>
      </c>
      <c r="C68" s="4" t="str">
        <f t="shared" si="4"/>
        <v>GuyanaAmericas</v>
      </c>
      <c r="D68" s="92">
        <f>+VLOOKUP($C68,'Concentrado (2)'!$A:$O,5,0)</f>
        <v>465.01764256495551</v>
      </c>
      <c r="E68" s="92">
        <f>+VLOOKUP($C68,'Concentrado (2)'!$A:$O,6,0)</f>
        <v>284.3761737224151</v>
      </c>
      <c r="F68" s="92">
        <f>+VLOOKUP($C68,'Concentrado (2)'!$A:$O,7,0)</f>
        <v>65.153570798936073</v>
      </c>
      <c r="G68" s="92">
        <f>+VLOOKUP($C68,'Concentrado (2)'!$A:$O,8,0)</f>
        <v>229.11051212938006</v>
      </c>
      <c r="H68" s="92" t="str">
        <f>+VLOOKUP($C68,'Concentrado (2)'!$A:$O,9,0)</f>
        <v/>
      </c>
      <c r="I68" s="92">
        <f>+VLOOKUP($C68,'Concentrado (2)'!$A:$O,10,0)</f>
        <v>101.09756097560975</v>
      </c>
      <c r="J68" s="92">
        <f>+VLOOKUP($C68,'Concentrado (2)'!$A:$O,11,0)</f>
        <v>7.528663712923192E-2</v>
      </c>
      <c r="K68" s="92">
        <f>+VLOOKUP($C68,'Concentrado (2)'!$A:$O,12,0)</f>
        <v>0.31401617250673852</v>
      </c>
      <c r="L68" s="92">
        <f>+VLOOKUP($C68,'Concentrado (2)'!$A:$O,13,0)</f>
        <v>14.691491454662058</v>
      </c>
      <c r="M68" s="92">
        <f>+VLOOKUP($C68,'Concentrado (2)'!$A:$O,14,0)</f>
        <v>13.233534378769601</v>
      </c>
      <c r="N68" s="92">
        <f>+VLOOKUP($C68,'Concentrado (2)'!$A:$O,15,0)</f>
        <v>376.81818181818181</v>
      </c>
      <c r="Q68" s="94" t="s">
        <v>344</v>
      </c>
      <c r="R68" s="106">
        <f>+VLOOKUP(Q68,'Hoja de Trabajo_17082020'!AG:AH,2,0)</f>
        <v>0.52071431032682924</v>
      </c>
    </row>
    <row r="69" spans="1:18" ht="15.75" customHeight="1" x14ac:dyDescent="0.25">
      <c r="A69" s="94" t="s">
        <v>346</v>
      </c>
      <c r="B69" s="94" t="s">
        <v>28</v>
      </c>
      <c r="C69" s="4" t="str">
        <f t="shared" si="4"/>
        <v>ParaguayAmericas</v>
      </c>
      <c r="D69" s="92">
        <f>+VLOOKUP($C69,'Concentrado (2)'!$A:$O,5,0)</f>
        <v>230.43064254845814</v>
      </c>
      <c r="E69" s="92">
        <f>+VLOOKUP($C69,'Concentrado (2)'!$A:$O,6,0)</f>
        <v>199.59867337361365</v>
      </c>
      <c r="F69" s="92" t="str">
        <f>+VLOOKUP($C69,'Concentrado (2)'!$A:$O,7,0)</f>
        <v/>
      </c>
      <c r="G69" s="92" t="str">
        <f>+VLOOKUP($C69,'Concentrado (2)'!$A:$O,8,0)</f>
        <v/>
      </c>
      <c r="H69" s="92">
        <f>+VLOOKUP($C69,'Concentrado (2)'!$A:$O,9,0)</f>
        <v>10.944497345214147</v>
      </c>
      <c r="I69" s="92">
        <f>+VLOOKUP($C69,'Concentrado (2)'!$A:$O,10,0)</f>
        <v>51.003891050583661</v>
      </c>
      <c r="J69" s="92">
        <f>+VLOOKUP($C69,'Concentrado (2)'!$A:$O,11,0)</f>
        <v>3.7890056588520613</v>
      </c>
      <c r="K69" s="92">
        <f>+VLOOKUP($C69,'Concentrado (2)'!$A:$O,12,0)</f>
        <v>0.76594836782590148</v>
      </c>
      <c r="L69" s="92">
        <f>+VLOOKUP($C69,'Concentrado (2)'!$A:$O,13,0)</f>
        <v>8.5029233589925717</v>
      </c>
      <c r="M69" s="92">
        <f>+VLOOKUP($C69,'Concentrado (2)'!$A:$O,14,0)</f>
        <v>0.39474621096531382</v>
      </c>
      <c r="N69" s="92">
        <f>+VLOOKUP($C69,'Concentrado (2)'!$A:$O,15,0)</f>
        <v>9.065006915629322</v>
      </c>
      <c r="Q69" s="94" t="s">
        <v>346</v>
      </c>
      <c r="R69" s="106">
        <f>+VLOOKUP(Q69,'Hoja de Trabajo_17082020'!AG:AH,2,0)</f>
        <v>0.53146041850493497</v>
      </c>
    </row>
    <row r="70" spans="1:18" ht="15.75" customHeight="1" x14ac:dyDescent="0.25">
      <c r="A70" s="94" t="s">
        <v>486</v>
      </c>
      <c r="B70" s="94" t="s">
        <v>106</v>
      </c>
      <c r="C70" s="4" t="str">
        <f t="shared" si="4"/>
        <v>AzerbaijanAsia</v>
      </c>
      <c r="D70" s="92">
        <f>+VLOOKUP($C70,'Concentrado (2)'!$A:$O,5,0)</f>
        <v>116.40454081215258</v>
      </c>
      <c r="E70" s="92">
        <f>+VLOOKUP($C70,'Concentrado (2)'!$A:$O,6,0)</f>
        <v>232.08254849509115</v>
      </c>
      <c r="F70" s="92" t="str">
        <f>+VLOOKUP($C70,'Concentrado (2)'!$A:$O,7,0)</f>
        <v/>
      </c>
      <c r="G70" s="92" t="str">
        <f>+VLOOKUP($C70,'Concentrado (2)'!$A:$O,8,0)</f>
        <v/>
      </c>
      <c r="H70" s="92">
        <f>+VLOOKUP($C70,'Concentrado (2)'!$A:$O,9,0)</f>
        <v>4.8070616631557535</v>
      </c>
      <c r="I70" s="92">
        <f>+VLOOKUP($C70,'Concentrado (2)'!$A:$O,10,0)</f>
        <v>33.424430641821949</v>
      </c>
      <c r="J70" s="92">
        <f>+VLOOKUP($C70,'Concentrado (2)'!$A:$O,11,0)</f>
        <v>1.6949411251635411</v>
      </c>
      <c r="K70" s="92">
        <f>+VLOOKUP($C70,'Concentrado (2)'!$A:$O,12,0)</f>
        <v>0.15060680132081136</v>
      </c>
      <c r="L70" s="92">
        <f>+VLOOKUP($C70,'Concentrado (2)'!$A:$O,13,0)</f>
        <v>2.0004542324933881</v>
      </c>
      <c r="M70" s="92">
        <f>+VLOOKUP($C70,'Concentrado (2)'!$A:$O,14,0)</f>
        <v>0.86465559960356786</v>
      </c>
      <c r="N70" s="92" t="str">
        <f>+VLOOKUP($C70,'Concentrado (2)'!$A:$O,15,0)</f>
        <v/>
      </c>
      <c r="Q70" s="94" t="s">
        <v>486</v>
      </c>
      <c r="R70" s="106">
        <f>+VLOOKUP(Q70,'Hoja de Trabajo_17082020'!AG:AH,2,0)</f>
        <v>0.54563455936805405</v>
      </c>
    </row>
    <row r="71" spans="1:18" ht="15.75" customHeight="1" x14ac:dyDescent="0.25">
      <c r="A71" s="94" t="s">
        <v>249</v>
      </c>
      <c r="B71" s="94" t="s">
        <v>118</v>
      </c>
      <c r="C71" s="4" t="str">
        <f t="shared" si="4"/>
        <v>AlgeriaAfrica</v>
      </c>
      <c r="D71" s="92">
        <f>+VLOOKUP($C71,'Concentrado (2)'!$A:$O,5,0)</f>
        <v>402.24324155958834</v>
      </c>
      <c r="E71" s="92">
        <f>+VLOOKUP($C71,'Concentrado (2)'!$A:$O,6,0)</f>
        <v>139.36293578615818</v>
      </c>
      <c r="F71" s="92" t="str">
        <f>+VLOOKUP($C71,'Concentrado (2)'!$A:$O,7,0)</f>
        <v/>
      </c>
      <c r="G71" s="92" t="str">
        <f>+VLOOKUP($C71,'Concentrado (2)'!$A:$O,8,0)</f>
        <v/>
      </c>
      <c r="H71" s="92" t="str">
        <f>+VLOOKUP($C71,'Concentrado (2)'!$A:$O,9,0)</f>
        <v/>
      </c>
      <c r="I71" s="92">
        <f>+VLOOKUP($C71,'Concentrado (2)'!$A:$O,10,0)</f>
        <v>196.13831068295201</v>
      </c>
      <c r="J71" s="92">
        <f>+VLOOKUP($C71,'Concentrado (2)'!$A:$O,11,0)</f>
        <v>3.9598732840549102</v>
      </c>
      <c r="K71" s="92">
        <f>+VLOOKUP($C71,'Concentrado (2)'!$A:$O,12,0)</f>
        <v>8.9200000000000002E-2</v>
      </c>
      <c r="L71" s="92">
        <f>+VLOOKUP($C71,'Concentrado (2)'!$A:$O,13,0)</f>
        <v>1.2589118532682955</v>
      </c>
      <c r="M71" s="92">
        <f>+VLOOKUP($C71,'Concentrado (2)'!$A:$O,14,0)</f>
        <v>0.27535188290684048</v>
      </c>
      <c r="N71" s="92" t="str">
        <f>+VLOOKUP($C71,'Concentrado (2)'!$A:$O,15,0)</f>
        <v/>
      </c>
      <c r="Q71" s="94" t="s">
        <v>249</v>
      </c>
      <c r="R71" s="106">
        <f>+VLOOKUP(Q71,'Hoja de Trabajo_17082020'!AG:AH,2,0)</f>
        <v>0.57631323306081228</v>
      </c>
    </row>
    <row r="72" spans="1:18" ht="15.75" customHeight="1" x14ac:dyDescent="0.25">
      <c r="A72" s="94" t="s">
        <v>256</v>
      </c>
      <c r="B72" s="94" t="s">
        <v>118</v>
      </c>
      <c r="C72" s="4" t="str">
        <f t="shared" si="4"/>
        <v>MoroccoAfrica</v>
      </c>
      <c r="D72" s="92">
        <f>+VLOOKUP($C72,'Concentrado (2)'!$A:$O,5,0)</f>
        <v>153.47486983699639</v>
      </c>
      <c r="E72" s="92">
        <f>+VLOOKUP($C72,'Concentrado (2)'!$A:$O,6,0)</f>
        <v>227.85294565777713</v>
      </c>
      <c r="F72" s="92">
        <f>+VLOOKUP($C72,'Concentrado (2)'!$A:$O,7,0)</f>
        <v>25.803519428958875</v>
      </c>
      <c r="G72" s="92">
        <f>+VLOOKUP($C72,'Concentrado (2)'!$A:$O,8,0)</f>
        <v>113.24637192847344</v>
      </c>
      <c r="H72" s="92">
        <f>+VLOOKUP($C72,'Concentrado (2)'!$A:$O,9,0)</f>
        <v>8.3708580189790087</v>
      </c>
      <c r="I72" s="92">
        <f>+VLOOKUP($C72,'Concentrado (2)'!$A:$O,10,0)</f>
        <v>154.48051097281362</v>
      </c>
      <c r="J72" s="92" t="str">
        <f>+VLOOKUP($C72,'Concentrado (2)'!$A:$O,11,0)</f>
        <v/>
      </c>
      <c r="K72" s="92">
        <f>+VLOOKUP($C72,'Concentrado (2)'!$A:$O,12,0)</f>
        <v>0.14909388462371542</v>
      </c>
      <c r="L72" s="92">
        <f>+VLOOKUP($C72,'Concentrado (2)'!$A:$O,13,0)</f>
        <v>2.0865453496374142</v>
      </c>
      <c r="M72" s="92">
        <f>+VLOOKUP($C72,'Concentrado (2)'!$A:$O,14,0)</f>
        <v>1.6729357185414806</v>
      </c>
      <c r="N72" s="92">
        <f>+VLOOKUP($C72,'Concentrado (2)'!$A:$O,15,0)</f>
        <v>481.74565883554646</v>
      </c>
      <c r="Q72" s="94" t="s">
        <v>256</v>
      </c>
      <c r="R72" s="106">
        <f>+VLOOKUP(Q72,'Hoja de Trabajo_17082020'!AG:AH,2,0)</f>
        <v>0.58037374511736484</v>
      </c>
    </row>
    <row r="73" spans="1:18" ht="15.75" customHeight="1" x14ac:dyDescent="0.25">
      <c r="A73" s="94" t="s">
        <v>97</v>
      </c>
      <c r="B73" s="94" t="s">
        <v>28</v>
      </c>
      <c r="C73" s="4" t="str">
        <f t="shared" si="4"/>
        <v>HondurasAmericas</v>
      </c>
      <c r="D73" s="92">
        <f>+VLOOKUP($C73,'Concentrado (2)'!$A:$O,5,0)</f>
        <v>154.60516224051077</v>
      </c>
      <c r="E73" s="92">
        <f>+VLOOKUP($C73,'Concentrado (2)'!$A:$O,6,0)</f>
        <v>198.38670108310828</v>
      </c>
      <c r="F73" s="92">
        <f>+VLOOKUP($C73,'Concentrado (2)'!$A:$O,7,0)</f>
        <v>22.788562870730978</v>
      </c>
      <c r="G73" s="92">
        <f>+VLOOKUP($C73,'Concentrado (2)'!$A:$O,8,0)</f>
        <v>114.86940780967159</v>
      </c>
      <c r="H73" s="92" t="str">
        <f>+VLOOKUP($C73,'Concentrado (2)'!$A:$O,9,0)</f>
        <v/>
      </c>
      <c r="I73" s="92">
        <f>+VLOOKUP($C73,'Concentrado (2)'!$A:$O,10,0)</f>
        <v>26.835891381345927</v>
      </c>
      <c r="J73" s="92">
        <f>+VLOOKUP($C73,'Concentrado (2)'!$A:$O,11,0)</f>
        <v>3.2771186440677966</v>
      </c>
      <c r="K73" s="92">
        <f>+VLOOKUP($C73,'Concentrado (2)'!$A:$O,12,0)</f>
        <v>0.58572536850271528</v>
      </c>
      <c r="L73" s="92">
        <f>+VLOOKUP($C73,'Concentrado (2)'!$A:$O,13,0)</f>
        <v>39.646558726926834</v>
      </c>
      <c r="M73" s="92">
        <f>+VLOOKUP($C73,'Concentrado (2)'!$A:$O,14,0)</f>
        <v>0.96326440827100746</v>
      </c>
      <c r="N73" s="92">
        <f>+VLOOKUP($C73,'Concentrado (2)'!$A:$O,15,0)</f>
        <v>366.61290322580646</v>
      </c>
      <c r="Q73" s="94" t="s">
        <v>97</v>
      </c>
      <c r="R73" s="106">
        <f>+VLOOKUP(Q73,'Hoja de Trabajo_17082020'!AG:AH,2,0)</f>
        <v>0.59691522574291622</v>
      </c>
    </row>
    <row r="74" spans="1:18" ht="15.75" customHeight="1" x14ac:dyDescent="0.25">
      <c r="A74" s="94" t="s">
        <v>373</v>
      </c>
      <c r="B74" s="94" t="s">
        <v>106</v>
      </c>
      <c r="C74" s="4" t="str">
        <f t="shared" si="4"/>
        <v>ThailandAsia</v>
      </c>
      <c r="D74" s="92">
        <f>+VLOOKUP($C74,'Concentrado (2)'!$A:$O,5,0)</f>
        <v>315.65840268308278</v>
      </c>
      <c r="E74" s="92">
        <f>+VLOOKUP($C74,'Concentrado (2)'!$A:$O,6,0)</f>
        <v>535.69247004642625</v>
      </c>
      <c r="F74" s="92" t="str">
        <f>+VLOOKUP($C74,'Concentrado (2)'!$A:$O,7,0)</f>
        <v/>
      </c>
      <c r="G74" s="92" t="str">
        <f>+VLOOKUP($C74,'Concentrado (2)'!$A:$O,8,0)</f>
        <v/>
      </c>
      <c r="H74" s="92" t="str">
        <f>+VLOOKUP($C74,'Concentrado (2)'!$A:$O,9,0)</f>
        <v/>
      </c>
      <c r="I74" s="92">
        <f>+VLOOKUP($C74,'Concentrado (2)'!$A:$O,10,0)</f>
        <v>202.19603619129686</v>
      </c>
      <c r="J74" s="92">
        <f>+VLOOKUP($C74,'Concentrado (2)'!$A:$O,11,0)</f>
        <v>0.53646282808059187</v>
      </c>
      <c r="K74" s="92">
        <f>+VLOOKUP($C74,'Concentrado (2)'!$A:$O,12,0)</f>
        <v>0.17159679231270394</v>
      </c>
      <c r="L74" s="92">
        <f>+VLOOKUP($C74,'Concentrado (2)'!$A:$O,13,0)</f>
        <v>3.2014095049144435</v>
      </c>
      <c r="M74" s="92">
        <f>+VLOOKUP($C74,'Concentrado (2)'!$A:$O,14,0)</f>
        <v>0.10189602746235327</v>
      </c>
      <c r="N74" s="92" t="str">
        <f>+VLOOKUP($C74,'Concentrado (2)'!$A:$O,15,0)</f>
        <v/>
      </c>
      <c r="Q74" s="94" t="s">
        <v>373</v>
      </c>
      <c r="R74" s="106">
        <f>+VLOOKUP(Q74,'Hoja de Trabajo_17082020'!AG:AH,2,0)</f>
        <v>0.62815030991148435</v>
      </c>
    </row>
    <row r="75" spans="1:18" ht="15.75" customHeight="1" x14ac:dyDescent="0.25"/>
    <row r="76" spans="1:18" ht="15.75" customHeight="1" x14ac:dyDescent="0.25">
      <c r="D76" s="279" t="s">
        <v>554</v>
      </c>
      <c r="E76" s="279" t="s">
        <v>705</v>
      </c>
      <c r="F76" s="279" t="s">
        <v>689</v>
      </c>
      <c r="G76" s="279" t="s">
        <v>570</v>
      </c>
      <c r="H76" s="283" t="s">
        <v>577</v>
      </c>
      <c r="I76" s="239" t="s">
        <v>583</v>
      </c>
      <c r="J76" s="239" t="s">
        <v>587</v>
      </c>
      <c r="K76" s="239" t="s">
        <v>591</v>
      </c>
      <c r="L76" s="239" t="s">
        <v>706</v>
      </c>
      <c r="M76" s="283" t="s">
        <v>604</v>
      </c>
      <c r="N76" s="283" t="s">
        <v>608</v>
      </c>
    </row>
    <row r="77" spans="1:18" ht="15.75" customHeight="1" x14ac:dyDescent="0.25">
      <c r="D77" s="240"/>
      <c r="E77" s="240"/>
      <c r="F77" s="240"/>
      <c r="G77" s="240"/>
      <c r="H77" s="240"/>
      <c r="I77" s="240"/>
      <c r="J77" s="240"/>
      <c r="K77" s="240"/>
      <c r="L77" s="240"/>
      <c r="M77" s="240"/>
      <c r="N77" s="240"/>
    </row>
    <row r="78" spans="1:18" ht="15.75" customHeight="1" x14ac:dyDescent="0.25">
      <c r="D78" s="90" t="s">
        <v>551</v>
      </c>
      <c r="E78" s="90" t="s">
        <v>558</v>
      </c>
      <c r="F78" s="90" t="s">
        <v>564</v>
      </c>
      <c r="G78" s="90" t="s">
        <v>569</v>
      </c>
      <c r="H78" s="91" t="s">
        <v>574</v>
      </c>
      <c r="I78" s="91" t="s">
        <v>581</v>
      </c>
      <c r="J78" s="91" t="s">
        <v>586</v>
      </c>
      <c r="K78" s="91" t="s">
        <v>590</v>
      </c>
      <c r="L78" s="91" t="s">
        <v>595</v>
      </c>
      <c r="M78" s="91" t="s">
        <v>601</v>
      </c>
      <c r="N78" s="91" t="s">
        <v>607</v>
      </c>
    </row>
    <row r="79" spans="1:18" ht="15.75" customHeight="1" x14ac:dyDescent="0.25"/>
    <row r="80" spans="1:18"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2">
    <mergeCell ref="G76:G77"/>
    <mergeCell ref="H76:H77"/>
    <mergeCell ref="D3:D4"/>
    <mergeCell ref="E3:E4"/>
    <mergeCell ref="D76:D77"/>
    <mergeCell ref="E76:E77"/>
    <mergeCell ref="F76:F77"/>
    <mergeCell ref="M2:M4"/>
    <mergeCell ref="N2:N4"/>
    <mergeCell ref="I76:I77"/>
    <mergeCell ref="J76:J77"/>
    <mergeCell ref="K76:K77"/>
    <mergeCell ref="L76:L77"/>
    <mergeCell ref="M76:M77"/>
    <mergeCell ref="N76:N77"/>
    <mergeCell ref="K3:K4"/>
    <mergeCell ref="L3:L4"/>
    <mergeCell ref="F2:F4"/>
    <mergeCell ref="G2:G4"/>
    <mergeCell ref="H2:H4"/>
    <mergeCell ref="I2:I4"/>
    <mergeCell ref="J2:J4"/>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N1000"/>
  <sheetViews>
    <sheetView workbookViewId="0"/>
  </sheetViews>
  <sheetFormatPr defaultColWidth="14.42578125" defaultRowHeight="15" customHeight="1" x14ac:dyDescent="0.25"/>
  <cols>
    <col min="1" max="26" width="10.7109375" customWidth="1"/>
  </cols>
  <sheetData>
    <row r="1" spans="1:14" ht="165" x14ac:dyDescent="0.25">
      <c r="D1" s="90" t="s">
        <v>551</v>
      </c>
      <c r="E1" s="90" t="s">
        <v>558</v>
      </c>
      <c r="F1" s="90" t="s">
        <v>564</v>
      </c>
      <c r="G1" s="90" t="s">
        <v>569</v>
      </c>
      <c r="H1" s="91" t="s">
        <v>574</v>
      </c>
      <c r="I1" s="91" t="s">
        <v>581</v>
      </c>
      <c r="J1" s="91" t="s">
        <v>586</v>
      </c>
      <c r="K1" s="91" t="s">
        <v>590</v>
      </c>
      <c r="L1" s="91" t="s">
        <v>595</v>
      </c>
      <c r="M1" s="91" t="s">
        <v>601</v>
      </c>
      <c r="N1" s="91" t="s">
        <v>607</v>
      </c>
    </row>
    <row r="2" spans="1:14" x14ac:dyDescent="0.25">
      <c r="C2" s="4" t="s">
        <v>777</v>
      </c>
      <c r="D2" s="92">
        <f t="shared" ref="D2:N2" si="0">+AVERAGE(D5:D18)</f>
        <v>300.10602863238864</v>
      </c>
      <c r="E2" s="92">
        <f t="shared" si="0"/>
        <v>260.4578495505732</v>
      </c>
      <c r="F2" s="92">
        <f t="shared" si="0"/>
        <v>59.174434751183945</v>
      </c>
      <c r="G2" s="92">
        <f t="shared" si="0"/>
        <v>297.35401537438179</v>
      </c>
      <c r="H2" s="92">
        <f t="shared" si="0"/>
        <v>6.4148685705400679</v>
      </c>
      <c r="I2" s="92">
        <f t="shared" si="0"/>
        <v>99.532316778980515</v>
      </c>
      <c r="J2" s="92">
        <f t="shared" si="0"/>
        <v>4.9286918700805087</v>
      </c>
      <c r="K2" s="92">
        <f t="shared" si="0"/>
        <v>0.42004758569264738</v>
      </c>
      <c r="L2" s="92">
        <f t="shared" si="0"/>
        <v>13.821231359515506</v>
      </c>
      <c r="M2" s="92">
        <f t="shared" si="0"/>
        <v>13.308471983309822</v>
      </c>
      <c r="N2" s="92">
        <f t="shared" si="0"/>
        <v>128.48604855074328</v>
      </c>
    </row>
    <row r="4" spans="1:14" ht="135" x14ac:dyDescent="0.25">
      <c r="A4" s="93" t="s">
        <v>778</v>
      </c>
      <c r="B4" s="93" t="s">
        <v>13</v>
      </c>
      <c r="C4" s="93" t="s">
        <v>13</v>
      </c>
      <c r="D4" s="62" t="s">
        <v>554</v>
      </c>
      <c r="E4" s="62" t="s">
        <v>705</v>
      </c>
      <c r="F4" s="62" t="s">
        <v>689</v>
      </c>
      <c r="G4" s="62" t="s">
        <v>570</v>
      </c>
      <c r="H4" s="62" t="s">
        <v>577</v>
      </c>
      <c r="I4" s="62" t="s">
        <v>583</v>
      </c>
      <c r="J4" s="62" t="s">
        <v>587</v>
      </c>
      <c r="K4" s="62" t="s">
        <v>591</v>
      </c>
      <c r="L4" s="62" t="s">
        <v>706</v>
      </c>
      <c r="M4" s="62" t="s">
        <v>604</v>
      </c>
      <c r="N4" s="62" t="s">
        <v>608</v>
      </c>
    </row>
    <row r="5" spans="1:14" x14ac:dyDescent="0.25">
      <c r="A5" s="94" t="s">
        <v>91</v>
      </c>
      <c r="B5" s="94" t="s">
        <v>28</v>
      </c>
      <c r="C5" s="4" t="s">
        <v>90</v>
      </c>
      <c r="D5" s="92">
        <v>266.5643862451588</v>
      </c>
      <c r="E5" s="92">
        <v>281.7994671089661</v>
      </c>
      <c r="F5" s="92">
        <v>99.711524041017029</v>
      </c>
      <c r="G5" s="92">
        <v>353.83858267716533</v>
      </c>
      <c r="H5" s="92">
        <v>5.4877989587446292</v>
      </c>
      <c r="I5" s="92">
        <v>48.516245487364621</v>
      </c>
      <c r="J5" s="92">
        <v>1.6037884767166535</v>
      </c>
      <c r="K5" s="92">
        <v>0.21674634420697414</v>
      </c>
      <c r="L5" s="92">
        <v>11.94636379827802</v>
      </c>
      <c r="M5" s="92">
        <v>0.68040776843515138</v>
      </c>
      <c r="N5" s="92">
        <v>23.170689655172414</v>
      </c>
    </row>
    <row r="6" spans="1:14" ht="38.25" x14ac:dyDescent="0.25">
      <c r="A6" s="94" t="s">
        <v>273</v>
      </c>
      <c r="B6" s="94" t="s">
        <v>28</v>
      </c>
      <c r="C6" s="4" t="s">
        <v>272</v>
      </c>
      <c r="D6" s="92">
        <v>203.6920271266718</v>
      </c>
      <c r="E6" s="92">
        <v>657.13477441291616</v>
      </c>
      <c r="F6" s="92" t="s">
        <v>40</v>
      </c>
      <c r="G6" s="92" t="s">
        <v>40</v>
      </c>
      <c r="H6" s="92">
        <v>0.73055493788783321</v>
      </c>
      <c r="I6" s="92">
        <v>32.093178036605657</v>
      </c>
      <c r="J6" s="92">
        <v>30.882163922251895</v>
      </c>
      <c r="K6" s="92">
        <v>0.22266925638179799</v>
      </c>
      <c r="L6" s="92">
        <v>5.2524590459456357</v>
      </c>
      <c r="M6" s="92">
        <v>138.19799875570303</v>
      </c>
      <c r="N6" s="92">
        <v>14.153733259952302</v>
      </c>
    </row>
    <row r="7" spans="1:14" x14ac:dyDescent="0.25">
      <c r="A7" s="94" t="s">
        <v>37</v>
      </c>
      <c r="B7" s="94" t="s">
        <v>28</v>
      </c>
      <c r="C7" s="4" t="s">
        <v>36</v>
      </c>
      <c r="D7" s="92">
        <v>489.504398571553</v>
      </c>
      <c r="E7" s="92">
        <v>304.50309206515112</v>
      </c>
      <c r="F7" s="92" t="s">
        <v>40</v>
      </c>
      <c r="G7" s="92" t="s">
        <v>40</v>
      </c>
      <c r="H7" s="92" t="s">
        <v>40</v>
      </c>
      <c r="I7" s="92">
        <v>103.54166666666667</v>
      </c>
      <c r="J7" s="92">
        <v>0.65370231862378458</v>
      </c>
      <c r="K7" s="92">
        <v>0.5778032036613272</v>
      </c>
      <c r="L7" s="92">
        <v>10.452051215050954</v>
      </c>
      <c r="M7" s="92">
        <v>1.0828973843058349</v>
      </c>
      <c r="N7" s="92" t="s">
        <v>40</v>
      </c>
    </row>
    <row r="8" spans="1:14" x14ac:dyDescent="0.25">
      <c r="A8" s="94" t="s">
        <v>103</v>
      </c>
      <c r="B8" s="94" t="s">
        <v>28</v>
      </c>
      <c r="C8" s="4" t="s">
        <v>102</v>
      </c>
      <c r="D8" s="92">
        <v>399.20507512294421</v>
      </c>
      <c r="E8" s="92">
        <v>380.4364080115127</v>
      </c>
      <c r="F8" s="92" t="s">
        <v>40</v>
      </c>
      <c r="G8" s="92" t="s">
        <v>40</v>
      </c>
      <c r="H8" s="92">
        <v>11.845219017628652</v>
      </c>
      <c r="I8" s="92">
        <v>119.03578528827038</v>
      </c>
      <c r="J8" s="92">
        <v>2.2406380027739252</v>
      </c>
      <c r="K8" s="92">
        <v>0.54218508201795113</v>
      </c>
      <c r="L8" s="92">
        <v>9.3490098409514424</v>
      </c>
      <c r="M8" s="92">
        <v>1.0302129436325678</v>
      </c>
      <c r="N8" s="92">
        <v>19.227681438664099</v>
      </c>
    </row>
    <row r="9" spans="1:14" x14ac:dyDescent="0.25">
      <c r="A9" s="94" t="s">
        <v>267</v>
      </c>
      <c r="B9" s="94" t="s">
        <v>28</v>
      </c>
      <c r="C9" s="4" t="s">
        <v>266</v>
      </c>
      <c r="D9" s="92">
        <v>184.50967170205101</v>
      </c>
      <c r="E9" s="92">
        <v>109.98088345402363</v>
      </c>
      <c r="F9" s="92">
        <v>75.23446216300762</v>
      </c>
      <c r="G9" s="92">
        <v>684.06853809697407</v>
      </c>
      <c r="H9" s="92" t="s">
        <v>40</v>
      </c>
      <c r="I9" s="92">
        <v>180.67553191489361</v>
      </c>
      <c r="J9" s="92">
        <v>0.18910546611084811</v>
      </c>
      <c r="K9" s="92">
        <v>0.38636529347429821</v>
      </c>
      <c r="L9" s="92">
        <v>1.7641847874506158</v>
      </c>
      <c r="M9" s="92">
        <v>2.6910236405923396</v>
      </c>
      <c r="N9" s="92" t="s">
        <v>40</v>
      </c>
    </row>
    <row r="10" spans="1:14" x14ac:dyDescent="0.25">
      <c r="A10" s="94" t="s">
        <v>336</v>
      </c>
      <c r="B10" s="94" t="s">
        <v>28</v>
      </c>
      <c r="C10" s="4" t="s">
        <v>335</v>
      </c>
      <c r="D10" s="92">
        <v>357.32417619320898</v>
      </c>
      <c r="E10" s="92">
        <v>237.37052473941756</v>
      </c>
      <c r="F10" s="92">
        <v>29.503703487541571</v>
      </c>
      <c r="G10" s="92">
        <v>124.29387987379803</v>
      </c>
      <c r="H10" s="92">
        <v>5.5284680047016019</v>
      </c>
      <c r="I10" s="92">
        <v>26.268774703557312</v>
      </c>
      <c r="J10" s="92">
        <v>1.8848350053631144</v>
      </c>
      <c r="K10" s="92">
        <v>0.33533906319304385</v>
      </c>
      <c r="L10" s="92">
        <v>24.308969807234458</v>
      </c>
      <c r="M10" s="92">
        <v>3.5639072032391321</v>
      </c>
      <c r="N10" s="92">
        <v>3.1681906825568795</v>
      </c>
    </row>
    <row r="11" spans="1:14" x14ac:dyDescent="0.25">
      <c r="A11" s="94" t="s">
        <v>334</v>
      </c>
      <c r="B11" s="94" t="s">
        <v>28</v>
      </c>
      <c r="C11" s="4" t="s">
        <v>333</v>
      </c>
      <c r="D11" s="92">
        <v>306.48418919379543</v>
      </c>
      <c r="E11" s="92">
        <v>220.35624875804913</v>
      </c>
      <c r="F11" s="92">
        <v>119.15341241928704</v>
      </c>
      <c r="G11" s="92">
        <v>540.73080791149857</v>
      </c>
      <c r="H11" s="92">
        <v>5.1234595456172043</v>
      </c>
      <c r="I11" s="92">
        <v>414.524201853759</v>
      </c>
      <c r="J11" s="92">
        <v>1.6467665615141955</v>
      </c>
      <c r="K11" s="92">
        <v>0.36458981849528277</v>
      </c>
      <c r="L11" s="92">
        <v>4.1103758867515987</v>
      </c>
      <c r="M11" s="92">
        <v>1.0733286459976696</v>
      </c>
      <c r="N11" s="92">
        <v>325.38641875505255</v>
      </c>
    </row>
    <row r="12" spans="1:14" x14ac:dyDescent="0.25">
      <c r="A12" s="94" t="s">
        <v>338</v>
      </c>
      <c r="B12" s="94" t="s">
        <v>28</v>
      </c>
      <c r="C12" s="4" t="s">
        <v>337</v>
      </c>
      <c r="D12" s="92">
        <v>250.91428623395575</v>
      </c>
      <c r="E12" s="92">
        <v>215.82669215045166</v>
      </c>
      <c r="F12" s="92" t="s">
        <v>40</v>
      </c>
      <c r="G12" s="92" t="s">
        <v>40</v>
      </c>
      <c r="H12" s="92" t="s">
        <v>40</v>
      </c>
      <c r="I12" s="92">
        <v>28.196969696969695</v>
      </c>
      <c r="J12" s="92">
        <v>15.990191897654585</v>
      </c>
      <c r="K12" s="92">
        <v>0.34864122463130381</v>
      </c>
      <c r="L12" s="92">
        <v>5.5946754345744729</v>
      </c>
      <c r="M12" s="92">
        <v>8.8108543793659315</v>
      </c>
      <c r="N12" s="92" t="s">
        <v>40</v>
      </c>
    </row>
    <row r="13" spans="1:14" x14ac:dyDescent="0.25">
      <c r="A13" s="94" t="s">
        <v>348</v>
      </c>
      <c r="B13" s="94" t="s">
        <v>28</v>
      </c>
      <c r="C13" s="4" t="s">
        <v>347</v>
      </c>
      <c r="D13" s="92">
        <v>370.05328716889915</v>
      </c>
      <c r="E13" s="92">
        <v>275.27761609473725</v>
      </c>
      <c r="F13" s="92">
        <v>30.094935927223162</v>
      </c>
      <c r="G13" s="92">
        <v>109.32576485574452</v>
      </c>
      <c r="H13" s="92">
        <v>9.4892556557117178</v>
      </c>
      <c r="I13" s="92" t="s">
        <v>40</v>
      </c>
      <c r="J13" s="92">
        <v>1.0483319276543903</v>
      </c>
      <c r="K13" s="92">
        <v>0.39322189197041141</v>
      </c>
      <c r="L13" s="92">
        <v>7.6498472660470158</v>
      </c>
      <c r="M13" s="92" t="s">
        <v>40</v>
      </c>
      <c r="N13" s="92" t="s">
        <v>40</v>
      </c>
    </row>
    <row r="14" spans="1:14" x14ac:dyDescent="0.25">
      <c r="A14" s="94" t="s">
        <v>95</v>
      </c>
      <c r="B14" s="94" t="s">
        <v>28</v>
      </c>
      <c r="C14" s="4" t="s">
        <v>94</v>
      </c>
      <c r="D14" s="92">
        <v>175.4176214596821</v>
      </c>
      <c r="E14" s="92">
        <v>138.7028344384361</v>
      </c>
      <c r="F14" s="92" t="s">
        <v>40</v>
      </c>
      <c r="G14" s="92" t="s">
        <v>40</v>
      </c>
      <c r="H14" s="92" t="s">
        <v>40</v>
      </c>
      <c r="I14" s="92">
        <v>99.976519337016569</v>
      </c>
      <c r="J14" s="92">
        <v>1.098320046840517</v>
      </c>
      <c r="K14" s="92">
        <v>0.51816616091199874</v>
      </c>
      <c r="L14" s="92">
        <v>25.083223975785419</v>
      </c>
      <c r="M14" s="92">
        <v>0.75052153129878563</v>
      </c>
      <c r="N14" s="92" t="s">
        <v>40</v>
      </c>
    </row>
    <row r="15" spans="1:14" x14ac:dyDescent="0.25">
      <c r="A15" s="94" t="s">
        <v>99</v>
      </c>
      <c r="B15" s="94" t="s">
        <v>28</v>
      </c>
      <c r="C15" s="4" t="s">
        <v>98</v>
      </c>
      <c r="D15" s="92">
        <v>347.7618344815956</v>
      </c>
      <c r="E15" s="92">
        <v>142.65980429522654</v>
      </c>
      <c r="F15" s="92">
        <v>31.755306301728133</v>
      </c>
      <c r="G15" s="92">
        <v>222.59462964082218</v>
      </c>
      <c r="H15" s="92">
        <v>2.1696950988147576</v>
      </c>
      <c r="I15" s="92">
        <v>62.153901734104046</v>
      </c>
      <c r="J15" s="92">
        <v>4.6224316155741247</v>
      </c>
      <c r="K15" s="92">
        <v>0.30924895191731822</v>
      </c>
      <c r="L15" s="92">
        <v>25.145104434565972</v>
      </c>
      <c r="M15" s="92">
        <v>0.53743853245137818</v>
      </c>
      <c r="N15" s="92">
        <v>18.77163120567376</v>
      </c>
    </row>
    <row r="16" spans="1:14" x14ac:dyDescent="0.25">
      <c r="A16" s="94" t="s">
        <v>344</v>
      </c>
      <c r="B16" s="94" t="s">
        <v>28</v>
      </c>
      <c r="C16" s="4" t="s">
        <v>343</v>
      </c>
      <c r="D16" s="92">
        <v>465.01764256495551</v>
      </c>
      <c r="E16" s="92">
        <v>284.3761737224151</v>
      </c>
      <c r="F16" s="92">
        <v>65.153570798936073</v>
      </c>
      <c r="G16" s="92">
        <v>229.11051212938006</v>
      </c>
      <c r="H16" s="92" t="s">
        <v>40</v>
      </c>
      <c r="I16" s="92">
        <v>101.09756097560975</v>
      </c>
      <c r="J16" s="92">
        <v>7.528663712923192E-2</v>
      </c>
      <c r="K16" s="92">
        <v>0.31401617250673852</v>
      </c>
      <c r="L16" s="92">
        <v>14.691491454662058</v>
      </c>
      <c r="M16" s="92">
        <v>13.233534378769601</v>
      </c>
      <c r="N16" s="92">
        <v>376.81818181818181</v>
      </c>
    </row>
    <row r="17" spans="1:14" x14ac:dyDescent="0.25">
      <c r="A17" s="94" t="s">
        <v>346</v>
      </c>
      <c r="B17" s="94" t="s">
        <v>28</v>
      </c>
      <c r="C17" s="4" t="s">
        <v>345</v>
      </c>
      <c r="D17" s="92">
        <v>230.43064254845814</v>
      </c>
      <c r="E17" s="92">
        <v>199.59867337361365</v>
      </c>
      <c r="F17" s="92" t="s">
        <v>40</v>
      </c>
      <c r="G17" s="92" t="s">
        <v>40</v>
      </c>
      <c r="H17" s="92">
        <v>10.944497345214147</v>
      </c>
      <c r="I17" s="92">
        <v>51.003891050583661</v>
      </c>
      <c r="J17" s="92">
        <v>3.7890056588520613</v>
      </c>
      <c r="K17" s="92">
        <v>0.76594836782590148</v>
      </c>
      <c r="L17" s="92">
        <v>8.5029233589925717</v>
      </c>
      <c r="M17" s="92">
        <v>0.39474621096531382</v>
      </c>
      <c r="N17" s="92">
        <v>9.065006915629322</v>
      </c>
    </row>
    <row r="18" spans="1:14" x14ac:dyDescent="0.25">
      <c r="A18" s="94" t="s">
        <v>97</v>
      </c>
      <c r="B18" s="94" t="s">
        <v>28</v>
      </c>
      <c r="C18" s="4" t="s">
        <v>96</v>
      </c>
      <c r="D18" s="92">
        <v>154.60516224051077</v>
      </c>
      <c r="E18" s="92">
        <v>198.38670108310828</v>
      </c>
      <c r="F18" s="92">
        <v>22.788562870730978</v>
      </c>
      <c r="G18" s="92">
        <v>114.86940780967159</v>
      </c>
      <c r="H18" s="92" t="s">
        <v>40</v>
      </c>
      <c r="I18" s="92">
        <v>26.835891381345927</v>
      </c>
      <c r="J18" s="92">
        <v>3.2771186440677966</v>
      </c>
      <c r="K18" s="92">
        <v>0.58572536850271528</v>
      </c>
      <c r="L18" s="92">
        <v>39.646558726926834</v>
      </c>
      <c r="M18" s="92">
        <v>0.96326440827100746</v>
      </c>
      <c r="N18" s="92">
        <v>366.61290322580646</v>
      </c>
    </row>
    <row r="21" spans="1:14" ht="15.75" customHeight="1" x14ac:dyDescent="0.25"/>
    <row r="22" spans="1:14" ht="15.75" customHeight="1" x14ac:dyDescent="0.25"/>
    <row r="23" spans="1:14" ht="15.75" customHeight="1" x14ac:dyDescent="0.25"/>
    <row r="24" spans="1:14" ht="15.75" customHeight="1" x14ac:dyDescent="0.25"/>
    <row r="25" spans="1:14" ht="15.75" customHeight="1" x14ac:dyDescent="0.25"/>
    <row r="26" spans="1:14" ht="15.75" customHeight="1" x14ac:dyDescent="0.25"/>
    <row r="27" spans="1:14" ht="15.75" customHeight="1" x14ac:dyDescent="0.25"/>
    <row r="28" spans="1:14" ht="15.75" customHeight="1" x14ac:dyDescent="0.25"/>
    <row r="29" spans="1:14" ht="15.75" customHeight="1" x14ac:dyDescent="0.25"/>
    <row r="30" spans="1:14" ht="15.75" customHeight="1" x14ac:dyDescent="0.25"/>
    <row r="31" spans="1:14" ht="15.75" customHeight="1" x14ac:dyDescent="0.25"/>
    <row r="32" spans="1: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N1000"/>
  <sheetViews>
    <sheetView workbookViewId="0"/>
  </sheetViews>
  <sheetFormatPr defaultColWidth="14.42578125" defaultRowHeight="15" customHeight="1" x14ac:dyDescent="0.25"/>
  <cols>
    <col min="1" max="26" width="10.7109375" customWidth="1"/>
  </cols>
  <sheetData>
    <row r="1" spans="1:14" ht="165" x14ac:dyDescent="0.25">
      <c r="D1" s="90" t="s">
        <v>551</v>
      </c>
      <c r="E1" s="90" t="s">
        <v>558</v>
      </c>
      <c r="F1" s="90" t="s">
        <v>564</v>
      </c>
      <c r="G1" s="90" t="s">
        <v>569</v>
      </c>
      <c r="H1" s="91" t="s">
        <v>574</v>
      </c>
      <c r="I1" s="91" t="s">
        <v>581</v>
      </c>
      <c r="J1" s="91" t="s">
        <v>586</v>
      </c>
      <c r="K1" s="91" t="s">
        <v>590</v>
      </c>
      <c r="L1" s="91" t="s">
        <v>595</v>
      </c>
      <c r="M1" s="91" t="s">
        <v>601</v>
      </c>
      <c r="N1" s="91" t="s">
        <v>607</v>
      </c>
    </row>
    <row r="2" spans="1:14" x14ac:dyDescent="0.25">
      <c r="C2" s="4" t="s">
        <v>777</v>
      </c>
      <c r="D2" s="92">
        <f t="shared" ref="D2:N2" si="0">+AVERAGE(D5:D42)</f>
        <v>345.46360570941289</v>
      </c>
      <c r="E2" s="92">
        <f t="shared" si="0"/>
        <v>134.05321145256721</v>
      </c>
      <c r="F2" s="92">
        <f t="shared" si="0"/>
        <v>72.128194994483877</v>
      </c>
      <c r="G2" s="92">
        <f t="shared" si="0"/>
        <v>587.79221965800104</v>
      </c>
      <c r="H2" s="92">
        <f t="shared" si="0"/>
        <v>23.69877192951936</v>
      </c>
      <c r="I2" s="92">
        <f t="shared" si="0"/>
        <v>69.401939295973563</v>
      </c>
      <c r="J2" s="92">
        <f t="shared" si="0"/>
        <v>0.26338471315564715</v>
      </c>
      <c r="K2" s="92">
        <f t="shared" si="0"/>
        <v>0.21566312737493942</v>
      </c>
      <c r="L2" s="92">
        <f t="shared" si="0"/>
        <v>1.826927021373338</v>
      </c>
      <c r="M2" s="92">
        <f t="shared" si="0"/>
        <v>1.8409025372784225</v>
      </c>
      <c r="N2" s="92">
        <f t="shared" si="0"/>
        <v>95.122694003354709</v>
      </c>
    </row>
    <row r="4" spans="1:14" ht="135" x14ac:dyDescent="0.25">
      <c r="A4" s="93" t="s">
        <v>778</v>
      </c>
      <c r="B4" s="93" t="s">
        <v>13</v>
      </c>
      <c r="C4" s="93" t="s">
        <v>13</v>
      </c>
      <c r="D4" s="62" t="s">
        <v>554</v>
      </c>
      <c r="E4" s="62" t="s">
        <v>705</v>
      </c>
      <c r="F4" s="62" t="s">
        <v>689</v>
      </c>
      <c r="G4" s="62" t="s">
        <v>570</v>
      </c>
      <c r="H4" s="62" t="s">
        <v>577</v>
      </c>
      <c r="I4" s="62" t="s">
        <v>583</v>
      </c>
      <c r="J4" s="62" t="s">
        <v>587</v>
      </c>
      <c r="K4" s="62" t="s">
        <v>591</v>
      </c>
      <c r="L4" s="62" t="s">
        <v>706</v>
      </c>
      <c r="M4" s="62" t="s">
        <v>604</v>
      </c>
      <c r="N4" s="62" t="s">
        <v>608</v>
      </c>
    </row>
    <row r="5" spans="1:14" x14ac:dyDescent="0.25">
      <c r="A5" s="94" t="s">
        <v>442</v>
      </c>
      <c r="B5" s="94" t="s">
        <v>181</v>
      </c>
      <c r="C5" s="4" t="s">
        <v>441</v>
      </c>
      <c r="D5" s="92">
        <v>394.67847943909851</v>
      </c>
      <c r="E5" s="92">
        <v>63.310199773507279</v>
      </c>
      <c r="F5" s="92" t="s">
        <v>40</v>
      </c>
      <c r="G5" s="92" t="s">
        <v>40</v>
      </c>
      <c r="H5" s="92">
        <v>42.768060485294811</v>
      </c>
      <c r="I5" s="92">
        <v>13.133858267716535</v>
      </c>
      <c r="J5" s="92">
        <v>0.18783899514701685</v>
      </c>
      <c r="K5" s="92">
        <v>0.20820668693009117</v>
      </c>
      <c r="L5" s="92">
        <v>0.91405303624364609</v>
      </c>
      <c r="M5" s="92">
        <v>1.2053785542994175</v>
      </c>
      <c r="N5" s="92">
        <v>54.055555555555557</v>
      </c>
    </row>
    <row r="6" spans="1:14" x14ac:dyDescent="0.25">
      <c r="A6" s="94" t="s">
        <v>418</v>
      </c>
      <c r="B6" s="94" t="s">
        <v>181</v>
      </c>
      <c r="C6" s="4" t="s">
        <v>417</v>
      </c>
      <c r="D6" s="92">
        <v>496.23465972480471</v>
      </c>
      <c r="E6" s="92">
        <v>75.248698400892522</v>
      </c>
      <c r="F6" s="92" t="s">
        <v>40</v>
      </c>
      <c r="G6" s="92" t="s">
        <v>40</v>
      </c>
      <c r="H6" s="92">
        <v>43.289791744142804</v>
      </c>
      <c r="I6" s="92">
        <v>9.1224832214765108</v>
      </c>
      <c r="J6" s="92">
        <v>0.22559338027146694</v>
      </c>
      <c r="K6" s="92">
        <v>0.24774774774774774</v>
      </c>
      <c r="L6" s="92">
        <v>1.1137194744018843</v>
      </c>
      <c r="M6" s="92">
        <v>1.1481822083256699</v>
      </c>
      <c r="N6" s="92">
        <v>26.608482871125613</v>
      </c>
    </row>
    <row r="7" spans="1:14" x14ac:dyDescent="0.25">
      <c r="A7" s="94" t="s">
        <v>422</v>
      </c>
      <c r="B7" s="94" t="s">
        <v>181</v>
      </c>
      <c r="C7" s="4" t="s">
        <v>421</v>
      </c>
      <c r="D7" s="92">
        <v>510.65288388597645</v>
      </c>
      <c r="E7" s="92">
        <v>95.584503871931474</v>
      </c>
      <c r="F7" s="92">
        <v>42.984860296817047</v>
      </c>
      <c r="G7" s="92">
        <v>449.70532414344223</v>
      </c>
      <c r="H7" s="92">
        <v>41.333065354269436</v>
      </c>
      <c r="I7" s="92" t="s">
        <v>40</v>
      </c>
      <c r="J7" s="92" t="s">
        <v>40</v>
      </c>
      <c r="K7" s="92">
        <v>0.32564179402657079</v>
      </c>
      <c r="L7" s="92">
        <v>0.78293170687227864</v>
      </c>
      <c r="M7" s="92" t="s">
        <v>40</v>
      </c>
      <c r="N7" s="92" t="s">
        <v>40</v>
      </c>
    </row>
    <row r="8" spans="1:14" ht="25.5" x14ac:dyDescent="0.25">
      <c r="A8" s="94" t="s">
        <v>416</v>
      </c>
      <c r="B8" s="94" t="s">
        <v>181</v>
      </c>
      <c r="C8" s="4" t="s">
        <v>415</v>
      </c>
      <c r="D8" s="92">
        <v>463.16267797637084</v>
      </c>
      <c r="E8" s="92">
        <v>85.792184186610129</v>
      </c>
      <c r="F8" s="92" t="s">
        <v>40</v>
      </c>
      <c r="G8" s="92" t="s">
        <v>40</v>
      </c>
      <c r="H8" s="92">
        <v>33.898818539836412</v>
      </c>
      <c r="I8" s="92">
        <v>15.592493297587131</v>
      </c>
      <c r="J8" s="92">
        <v>0.17068466730954676</v>
      </c>
      <c r="K8" s="92">
        <v>0.15360169491525424</v>
      </c>
      <c r="L8" s="92">
        <v>1.2723417146319298</v>
      </c>
      <c r="M8" s="92">
        <v>1.237333791838606</v>
      </c>
      <c r="N8" s="92">
        <v>46.652406417112303</v>
      </c>
    </row>
    <row r="9" spans="1:14" x14ac:dyDescent="0.25">
      <c r="A9" s="94" t="s">
        <v>298</v>
      </c>
      <c r="B9" s="94" t="s">
        <v>181</v>
      </c>
      <c r="C9" s="4" t="s">
        <v>297</v>
      </c>
      <c r="D9" s="92">
        <v>196.69444527752492</v>
      </c>
      <c r="E9" s="92">
        <v>56.922920108935706</v>
      </c>
      <c r="F9" s="92">
        <v>60.499907386917137</v>
      </c>
      <c r="G9" s="92">
        <v>1062.8391388062314</v>
      </c>
      <c r="H9" s="92">
        <v>23.036196620314954</v>
      </c>
      <c r="I9" s="92" t="s">
        <v>40</v>
      </c>
      <c r="J9" s="92">
        <v>0.10083128893909175</v>
      </c>
      <c r="K9" s="92">
        <v>0.27393663574304217</v>
      </c>
      <c r="L9" s="92">
        <v>1.1259040735707568</v>
      </c>
      <c r="M9" s="92" t="s">
        <v>40</v>
      </c>
      <c r="N9" s="92" t="s">
        <v>40</v>
      </c>
    </row>
    <row r="10" spans="1:14" x14ac:dyDescent="0.25">
      <c r="A10" s="94" t="s">
        <v>296</v>
      </c>
      <c r="B10" s="94" t="s">
        <v>181</v>
      </c>
      <c r="C10" s="4" t="s">
        <v>295</v>
      </c>
      <c r="D10" s="92">
        <v>159.94104323650919</v>
      </c>
      <c r="E10" s="92">
        <v>62.708489926391429</v>
      </c>
      <c r="F10" s="92">
        <v>85.464253836828149</v>
      </c>
      <c r="G10" s="92">
        <v>1362.8817076786245</v>
      </c>
      <c r="H10" s="92" t="s">
        <v>40</v>
      </c>
      <c r="I10" s="92" t="s">
        <v>40</v>
      </c>
      <c r="J10" s="92">
        <v>5.0773723506743737E-2</v>
      </c>
      <c r="K10" s="92">
        <v>0.22857989919952565</v>
      </c>
      <c r="L10" s="92">
        <v>0.52055669076162459</v>
      </c>
      <c r="M10" s="92" t="s">
        <v>40</v>
      </c>
      <c r="N10" s="92" t="s">
        <v>40</v>
      </c>
    </row>
    <row r="11" spans="1:14" x14ac:dyDescent="0.25">
      <c r="A11" s="94" t="s">
        <v>190</v>
      </c>
      <c r="B11" s="94" t="s">
        <v>181</v>
      </c>
      <c r="C11" s="4" t="s">
        <v>189</v>
      </c>
      <c r="D11" s="92">
        <v>411.09261339482703</v>
      </c>
      <c r="E11" s="92">
        <v>179.07666325337163</v>
      </c>
      <c r="F11" s="92">
        <v>90.885820789723638</v>
      </c>
      <c r="G11" s="92">
        <v>507.52464971458221</v>
      </c>
      <c r="H11" s="92">
        <v>29.551831299726089</v>
      </c>
      <c r="I11" s="92">
        <v>25.837526205450732</v>
      </c>
      <c r="J11" s="92">
        <v>0.25000360381139092</v>
      </c>
      <c r="K11" s="92">
        <v>0.19610217378769532</v>
      </c>
      <c r="L11" s="92">
        <v>2.4987921644073077</v>
      </c>
      <c r="M11" s="92">
        <v>1.3137923107090212</v>
      </c>
      <c r="N11" s="92">
        <v>33.41482150926344</v>
      </c>
    </row>
    <row r="12" spans="1:14" x14ac:dyDescent="0.25">
      <c r="A12" s="94" t="s">
        <v>196</v>
      </c>
      <c r="B12" s="94" t="s">
        <v>181</v>
      </c>
      <c r="C12" s="4" t="s">
        <v>195</v>
      </c>
      <c r="D12" s="92">
        <v>246.03196448026154</v>
      </c>
      <c r="E12" s="92">
        <v>121.09752885129259</v>
      </c>
      <c r="F12" s="92">
        <v>63.404497195572297</v>
      </c>
      <c r="G12" s="92">
        <v>523.58208955223881</v>
      </c>
      <c r="H12" s="92">
        <v>36.30343828676277</v>
      </c>
      <c r="I12" s="92">
        <v>9.0642958748221911</v>
      </c>
      <c r="J12" s="92">
        <v>0.71668704156479213</v>
      </c>
      <c r="K12" s="92">
        <v>5.8422174840085286E-2</v>
      </c>
      <c r="L12" s="92">
        <v>1.4769250853505194</v>
      </c>
      <c r="M12" s="92">
        <v>3.0411788707196887</v>
      </c>
      <c r="N12" s="92">
        <v>24.97922383379067</v>
      </c>
    </row>
    <row r="13" spans="1:14" x14ac:dyDescent="0.25">
      <c r="A13" s="94" t="s">
        <v>539</v>
      </c>
      <c r="B13" s="94" t="s">
        <v>181</v>
      </c>
      <c r="C13" s="4" t="s">
        <v>538</v>
      </c>
      <c r="D13" s="92">
        <v>356.31711287216041</v>
      </c>
      <c r="E13" s="92">
        <v>61.203254581324465</v>
      </c>
      <c r="F13" s="92" t="s">
        <v>40</v>
      </c>
      <c r="G13" s="92" t="s">
        <v>40</v>
      </c>
      <c r="H13" s="92" t="s">
        <v>40</v>
      </c>
      <c r="I13" s="92">
        <v>44.445481544336019</v>
      </c>
      <c r="J13" s="92">
        <v>0.12792332424601768</v>
      </c>
      <c r="K13" s="92">
        <v>0.26261467889908258</v>
      </c>
      <c r="L13" s="92">
        <v>0.7720594041222123</v>
      </c>
      <c r="M13" s="92">
        <v>2.7063326905821037</v>
      </c>
      <c r="N13" s="92" t="s">
        <v>40</v>
      </c>
    </row>
    <row r="14" spans="1:14" x14ac:dyDescent="0.25">
      <c r="A14" s="94" t="s">
        <v>440</v>
      </c>
      <c r="B14" s="94" t="s">
        <v>181</v>
      </c>
      <c r="C14" s="4" t="s">
        <v>439</v>
      </c>
      <c r="D14" s="92">
        <v>483.63957417921426</v>
      </c>
      <c r="E14" s="92">
        <v>123.19551402806695</v>
      </c>
      <c r="F14" s="92" t="s">
        <v>40</v>
      </c>
      <c r="G14" s="92" t="s">
        <v>40</v>
      </c>
      <c r="H14" s="92">
        <v>30.687732373790713</v>
      </c>
      <c r="I14" s="92">
        <v>15.644502228826152</v>
      </c>
      <c r="J14" s="92">
        <v>0.31272969297103337</v>
      </c>
      <c r="K14" s="92">
        <v>0.14953271028037382</v>
      </c>
      <c r="L14" s="92">
        <v>1.0715627203329596</v>
      </c>
      <c r="M14" s="92">
        <v>1.1754244330998456</v>
      </c>
      <c r="N14" s="92">
        <v>55.634081902245704</v>
      </c>
    </row>
    <row r="15" spans="1:14" x14ac:dyDescent="0.25">
      <c r="A15" s="94" t="s">
        <v>286</v>
      </c>
      <c r="B15" s="94" t="s">
        <v>181</v>
      </c>
      <c r="C15" s="4" t="s">
        <v>285</v>
      </c>
      <c r="D15" s="92">
        <v>191.13296424220792</v>
      </c>
      <c r="E15" s="92">
        <v>38.639534437853769</v>
      </c>
      <c r="F15" s="92">
        <v>33.330285431125773</v>
      </c>
      <c r="G15" s="92">
        <v>862.59541984732823</v>
      </c>
      <c r="H15" s="92">
        <v>15.04287218572933</v>
      </c>
      <c r="I15" s="92">
        <v>36.078431372549019</v>
      </c>
      <c r="J15" s="92">
        <v>5.101246105919003E-2</v>
      </c>
      <c r="K15" s="92">
        <v>0.17557251908396945</v>
      </c>
      <c r="L15" s="92">
        <v>0.88487483445466641</v>
      </c>
      <c r="M15" s="92">
        <v>2.0891304347826085</v>
      </c>
      <c r="N15" s="92">
        <v>230</v>
      </c>
    </row>
    <row r="16" spans="1:14" x14ac:dyDescent="0.25">
      <c r="A16" s="94" t="s">
        <v>280</v>
      </c>
      <c r="B16" s="94" t="s">
        <v>181</v>
      </c>
      <c r="C16" s="4" t="s">
        <v>279</v>
      </c>
      <c r="D16" s="92">
        <v>293.81857023885675</v>
      </c>
      <c r="E16" s="92">
        <v>194.32006083062774</v>
      </c>
      <c r="F16" s="92">
        <v>91.351550336137493</v>
      </c>
      <c r="G16" s="92">
        <v>470.10869565217388</v>
      </c>
      <c r="H16" s="92">
        <v>17.350005431306048</v>
      </c>
      <c r="I16" s="92">
        <v>64.3</v>
      </c>
      <c r="J16" s="92">
        <v>0.34928813559322036</v>
      </c>
      <c r="K16" s="92">
        <v>0.20574534161490685</v>
      </c>
      <c r="L16" s="92">
        <v>2.1876093804690235</v>
      </c>
      <c r="M16" s="92">
        <v>1.3350463182094801</v>
      </c>
      <c r="N16" s="92">
        <v>88.029761904761898</v>
      </c>
    </row>
    <row r="17" spans="1:14" x14ac:dyDescent="0.25">
      <c r="A17" s="94" t="s">
        <v>184</v>
      </c>
      <c r="B17" s="94" t="s">
        <v>181</v>
      </c>
      <c r="C17" s="4" t="s">
        <v>183</v>
      </c>
      <c r="D17" s="92">
        <v>404.26455607397531</v>
      </c>
      <c r="E17" s="92">
        <v>99.826874371707106</v>
      </c>
      <c r="F17" s="92">
        <v>23.471029563925985</v>
      </c>
      <c r="G17" s="92">
        <v>235.11734401831711</v>
      </c>
      <c r="H17" s="92">
        <v>31.928028652084343</v>
      </c>
      <c r="I17" s="92">
        <v>15.25771812080537</v>
      </c>
      <c r="J17" s="92">
        <v>0.24691707006819547</v>
      </c>
      <c r="K17" s="92">
        <v>9.1442472810532346E-2</v>
      </c>
      <c r="L17" s="92">
        <v>1.4714035575680928</v>
      </c>
      <c r="M17" s="92">
        <v>1.3545350576229436</v>
      </c>
      <c r="N17" s="92">
        <v>17.532647814910025</v>
      </c>
    </row>
    <row r="18" spans="1:14" x14ac:dyDescent="0.25">
      <c r="A18" s="94" t="s">
        <v>432</v>
      </c>
      <c r="B18" s="94" t="s">
        <v>181</v>
      </c>
      <c r="C18" s="4" t="s">
        <v>431</v>
      </c>
      <c r="D18" s="92">
        <v>651.76508430907018</v>
      </c>
      <c r="E18" s="92">
        <v>178.18840198921313</v>
      </c>
      <c r="F18" s="92">
        <v>78.027092917528549</v>
      </c>
      <c r="G18" s="92">
        <v>437.89097408400357</v>
      </c>
      <c r="H18" s="92">
        <v>49.841796088135581</v>
      </c>
      <c r="I18" s="92">
        <v>13.511182108626198</v>
      </c>
      <c r="J18" s="92">
        <v>0.30145474137931033</v>
      </c>
      <c r="K18" s="92">
        <v>0.27613941018766758</v>
      </c>
      <c r="L18" s="92">
        <v>2.3885844770672002</v>
      </c>
      <c r="M18" s="92">
        <v>0.85268384960983679</v>
      </c>
      <c r="N18" s="92">
        <v>35.83898305084746</v>
      </c>
    </row>
    <row r="19" spans="1:14" x14ac:dyDescent="0.25">
      <c r="A19" s="94" t="s">
        <v>411</v>
      </c>
      <c r="B19" s="94" t="s">
        <v>181</v>
      </c>
      <c r="C19" s="4" t="s">
        <v>410</v>
      </c>
      <c r="D19" s="92">
        <v>369.70867262055799</v>
      </c>
      <c r="E19" s="92">
        <v>196.95117908638116</v>
      </c>
      <c r="F19" s="92">
        <v>137.59507823377072</v>
      </c>
      <c r="G19" s="92">
        <v>698.62530842439196</v>
      </c>
      <c r="H19" s="92">
        <v>13.78033452543062</v>
      </c>
      <c r="I19" s="92">
        <v>40.19899244332494</v>
      </c>
      <c r="J19" s="92">
        <v>0.38825783495278499</v>
      </c>
      <c r="K19" s="92">
        <v>0.4183997180119845</v>
      </c>
      <c r="L19" s="92">
        <v>2.3603595660687207</v>
      </c>
      <c r="M19" s="92">
        <v>2.172692524594273</v>
      </c>
      <c r="N19" s="92">
        <v>18.492468134414832</v>
      </c>
    </row>
    <row r="20" spans="1:14" x14ac:dyDescent="0.25">
      <c r="A20" s="94" t="s">
        <v>531</v>
      </c>
      <c r="B20" s="94" t="s">
        <v>181</v>
      </c>
      <c r="C20" s="4" t="s">
        <v>530</v>
      </c>
      <c r="D20" s="92">
        <v>295.27385697135236</v>
      </c>
      <c r="E20" s="92">
        <v>75.316362067168441</v>
      </c>
      <c r="F20" s="92">
        <v>43.445023707436007</v>
      </c>
      <c r="G20" s="92">
        <v>576.83380496645577</v>
      </c>
      <c r="H20" s="92" t="s">
        <v>40</v>
      </c>
      <c r="I20" s="92">
        <v>43.426153623607696</v>
      </c>
      <c r="J20" s="92">
        <v>8.5247732333341916E-2</v>
      </c>
      <c r="K20" s="92">
        <v>0.2166544783949636</v>
      </c>
      <c r="L20" s="92">
        <v>0.97345398175905284</v>
      </c>
      <c r="M20" s="92">
        <v>2.6213265379768269</v>
      </c>
      <c r="N20" s="92">
        <v>163.65891332000726</v>
      </c>
    </row>
    <row r="21" spans="1:14" ht="15.75" customHeight="1" x14ac:dyDescent="0.25">
      <c r="A21" s="94" t="s">
        <v>300</v>
      </c>
      <c r="B21" s="94" t="s">
        <v>181</v>
      </c>
      <c r="C21" s="4" t="s">
        <v>299</v>
      </c>
      <c r="D21" s="92">
        <v>209.86941073579825</v>
      </c>
      <c r="E21" s="92">
        <v>140.78467572016143</v>
      </c>
      <c r="F21" s="92" t="s">
        <v>40</v>
      </c>
      <c r="G21" s="92" t="s">
        <v>40</v>
      </c>
      <c r="H21" s="92" t="s">
        <v>40</v>
      </c>
      <c r="I21" s="92">
        <v>55.172698121850665</v>
      </c>
      <c r="J21" s="92">
        <v>6.7568598860460849E-2</v>
      </c>
      <c r="K21" s="92">
        <v>0.11500012015475933</v>
      </c>
      <c r="L21" s="92">
        <v>1.2280978849498618</v>
      </c>
      <c r="M21" s="92">
        <v>1.0208482090964945</v>
      </c>
      <c r="N21" s="92" t="s">
        <v>40</v>
      </c>
    </row>
    <row r="22" spans="1:14" ht="15.75" customHeight="1" x14ac:dyDescent="0.25">
      <c r="A22" s="94" t="s">
        <v>200</v>
      </c>
      <c r="B22" s="94" t="s">
        <v>181</v>
      </c>
      <c r="C22" s="4" t="s">
        <v>199</v>
      </c>
      <c r="D22" s="92">
        <v>403.51745542845515</v>
      </c>
      <c r="E22" s="92">
        <v>192.00980463121491</v>
      </c>
      <c r="F22" s="92">
        <v>96.371403183389887</v>
      </c>
      <c r="G22" s="92">
        <v>501.90876121397207</v>
      </c>
      <c r="H22" s="92">
        <v>26.241462133221965</v>
      </c>
      <c r="I22" s="92">
        <v>23.25418994413408</v>
      </c>
      <c r="J22" s="92">
        <v>0.38540478905359177</v>
      </c>
      <c r="K22" s="92">
        <v>0.15890437106318001</v>
      </c>
      <c r="L22" s="92">
        <v>1.4660034711297187</v>
      </c>
      <c r="M22" s="92">
        <v>1.3040840840840842</v>
      </c>
      <c r="N22" s="92">
        <v>35.501066098081026</v>
      </c>
    </row>
    <row r="23" spans="1:14" ht="15.75" customHeight="1" x14ac:dyDescent="0.25">
      <c r="A23" s="94" t="s">
        <v>284</v>
      </c>
      <c r="B23" s="94" t="s">
        <v>181</v>
      </c>
      <c r="C23" s="4" t="s">
        <v>283</v>
      </c>
      <c r="D23" s="92">
        <v>135.84215629494179</v>
      </c>
      <c r="E23" s="92">
        <v>55.710648795876324</v>
      </c>
      <c r="F23" s="92">
        <v>37.652589695590656</v>
      </c>
      <c r="G23" s="92">
        <v>675.85983127839063</v>
      </c>
      <c r="H23" s="92">
        <v>18.88956132111965</v>
      </c>
      <c r="I23" s="92">
        <v>151.95693779904306</v>
      </c>
      <c r="J23" s="92">
        <v>1.9752105310381071E-2</v>
      </c>
      <c r="K23" s="92">
        <v>0.19954574951330306</v>
      </c>
      <c r="L23" s="92">
        <v>1.2472533312509626</v>
      </c>
      <c r="M23" s="92">
        <v>2.5312635788280486</v>
      </c>
      <c r="N23" s="92">
        <v>288.19419237749548</v>
      </c>
    </row>
    <row r="24" spans="1:14" ht="15.75" customHeight="1" x14ac:dyDescent="0.25">
      <c r="A24" s="94" t="s">
        <v>527</v>
      </c>
      <c r="B24" s="94" t="s">
        <v>181</v>
      </c>
      <c r="C24" s="4" t="s">
        <v>526</v>
      </c>
      <c r="D24" s="92">
        <v>329.75923727967518</v>
      </c>
      <c r="E24" s="92">
        <v>87.292778227640298</v>
      </c>
      <c r="F24" s="92" t="s">
        <v>40</v>
      </c>
      <c r="G24" s="92" t="s">
        <v>40</v>
      </c>
      <c r="H24" s="92" t="s">
        <v>40</v>
      </c>
      <c r="I24" s="92">
        <v>138.22118126272912</v>
      </c>
      <c r="J24" s="92">
        <v>7.6240141687228466E-2</v>
      </c>
      <c r="K24" s="92">
        <v>0.35600119130348457</v>
      </c>
      <c r="L24" s="92">
        <v>1.6725410699825847</v>
      </c>
      <c r="M24" s="92">
        <v>0.72140345913895787</v>
      </c>
      <c r="N24" s="92" t="s">
        <v>40</v>
      </c>
    </row>
    <row r="25" spans="1:14" ht="15.75" customHeight="1" x14ac:dyDescent="0.25">
      <c r="A25" s="94" t="s">
        <v>436</v>
      </c>
      <c r="B25" s="94" t="s">
        <v>181</v>
      </c>
      <c r="C25" s="4" t="s">
        <v>435</v>
      </c>
      <c r="D25" s="92">
        <v>452.91563707958795</v>
      </c>
      <c r="E25" s="92">
        <v>132.86477159081875</v>
      </c>
      <c r="F25" s="92">
        <v>52.864278738497546</v>
      </c>
      <c r="G25" s="92">
        <v>397.88032678295434</v>
      </c>
      <c r="H25" s="92">
        <v>17.318282953362775</v>
      </c>
      <c r="I25" s="92">
        <v>48.304347826086953</v>
      </c>
      <c r="J25" s="92">
        <v>0.24062693704064464</v>
      </c>
      <c r="K25" s="92">
        <v>0.15492750423198645</v>
      </c>
      <c r="L25" s="92">
        <v>0.74319000816237757</v>
      </c>
      <c r="M25" s="92">
        <v>2.0304160286158486</v>
      </c>
      <c r="N25" s="92">
        <v>63.651041666666664</v>
      </c>
    </row>
    <row r="26" spans="1:14" ht="15.75" customHeight="1" x14ac:dyDescent="0.25">
      <c r="A26" s="94" t="s">
        <v>292</v>
      </c>
      <c r="B26" s="94" t="s">
        <v>181</v>
      </c>
      <c r="C26" s="4" t="s">
        <v>291</v>
      </c>
      <c r="D26" s="92">
        <v>459.31727558459636</v>
      </c>
      <c r="E26" s="92">
        <v>197.45712977574848</v>
      </c>
      <c r="F26" s="92">
        <v>134.26035915694985</v>
      </c>
      <c r="G26" s="92">
        <v>679.94687915006637</v>
      </c>
      <c r="H26" s="92">
        <v>23.810235569240323</v>
      </c>
      <c r="I26" s="92">
        <v>25.057268722466961</v>
      </c>
      <c r="J26" s="92">
        <v>0.4216597603315041</v>
      </c>
      <c r="K26" s="92">
        <v>0.27915006640106244</v>
      </c>
      <c r="L26" s="92">
        <v>4.2480816764503659</v>
      </c>
      <c r="M26" s="92">
        <v>1.318301687763713</v>
      </c>
      <c r="N26" s="92">
        <v>25.336302895322941</v>
      </c>
    </row>
    <row r="27" spans="1:14" ht="15.75" customHeight="1" x14ac:dyDescent="0.25">
      <c r="A27" s="94" t="s">
        <v>426</v>
      </c>
      <c r="B27" s="94" t="s">
        <v>181</v>
      </c>
      <c r="C27" s="4" t="s">
        <v>425</v>
      </c>
      <c r="D27" s="92">
        <v>453.59646540487353</v>
      </c>
      <c r="E27" s="92">
        <v>98.521760707976</v>
      </c>
      <c r="F27" s="92">
        <v>68.777784338004537</v>
      </c>
      <c r="G27" s="92">
        <v>698.09739334506753</v>
      </c>
      <c r="H27" s="92">
        <v>17.426898315154851</v>
      </c>
      <c r="I27" s="92">
        <v>67.791603487490519</v>
      </c>
      <c r="J27" s="92">
        <v>0.28417833375412654</v>
      </c>
      <c r="K27" s="92">
        <v>0.17227390830609338</v>
      </c>
      <c r="L27" s="92">
        <v>0.66061024697326964</v>
      </c>
      <c r="M27" s="92">
        <v>1.2505112974723802</v>
      </c>
      <c r="N27" s="92">
        <v>211.63816568047338</v>
      </c>
    </row>
    <row r="28" spans="1:14" ht="15.75" customHeight="1" x14ac:dyDescent="0.25">
      <c r="A28" s="94" t="s">
        <v>202</v>
      </c>
      <c r="B28" s="94" t="s">
        <v>181</v>
      </c>
      <c r="C28" s="4" t="s">
        <v>201</v>
      </c>
      <c r="D28" s="92">
        <v>401.66034916230387</v>
      </c>
      <c r="E28" s="92">
        <v>129.79149394282874</v>
      </c>
      <c r="F28" s="92">
        <v>59.795009451139272</v>
      </c>
      <c r="G28" s="92">
        <v>460.70052539404554</v>
      </c>
      <c r="H28" s="92" t="s">
        <v>40</v>
      </c>
      <c r="I28" s="92">
        <v>34.826092020966804</v>
      </c>
      <c r="J28" s="92">
        <v>0.33832225342766065</v>
      </c>
      <c r="K28" s="92">
        <v>0.33761821366024519</v>
      </c>
      <c r="L28" s="92">
        <v>6.253176879802484</v>
      </c>
      <c r="M28" s="92">
        <v>0.75718605133419403</v>
      </c>
      <c r="N28" s="92" t="s">
        <v>40</v>
      </c>
    </row>
    <row r="29" spans="1:14" ht="15.75" customHeight="1" x14ac:dyDescent="0.25">
      <c r="A29" s="94" t="s">
        <v>444</v>
      </c>
      <c r="B29" s="94" t="s">
        <v>181</v>
      </c>
      <c r="C29" s="4" t="s">
        <v>443</v>
      </c>
      <c r="D29" s="92">
        <v>358.58699367709914</v>
      </c>
      <c r="E29" s="92">
        <v>125.84094375701054</v>
      </c>
      <c r="F29" s="92">
        <v>51.248721135578549</v>
      </c>
      <c r="G29" s="92">
        <v>407.24997449586829</v>
      </c>
      <c r="H29" s="92">
        <v>11.504858614980204</v>
      </c>
      <c r="I29" s="92">
        <v>51.559791705411939</v>
      </c>
      <c r="J29" s="92">
        <v>0.25344525937481149</v>
      </c>
      <c r="K29" s="92">
        <v>0.14217703267929405</v>
      </c>
      <c r="L29" s="92">
        <v>0.65687029845618794</v>
      </c>
      <c r="M29" s="92">
        <v>1.3168227906087571</v>
      </c>
      <c r="N29" s="92">
        <v>111.74405481660621</v>
      </c>
    </row>
    <row r="30" spans="1:14" ht="15.75" customHeight="1" x14ac:dyDescent="0.25">
      <c r="A30" s="94" t="s">
        <v>294</v>
      </c>
      <c r="B30" s="94" t="s">
        <v>181</v>
      </c>
      <c r="C30" s="4" t="s">
        <v>293</v>
      </c>
      <c r="D30" s="92">
        <v>298.26494667576452</v>
      </c>
      <c r="E30" s="92">
        <v>239.12651963471876</v>
      </c>
      <c r="F30" s="92">
        <v>107.22463579317059</v>
      </c>
      <c r="G30" s="92">
        <v>448.40127292013943</v>
      </c>
      <c r="H30" s="92">
        <v>27.902321581865955</v>
      </c>
      <c r="I30" s="92">
        <v>26.164935064935065</v>
      </c>
      <c r="J30" s="92">
        <v>0.42552231106525662</v>
      </c>
      <c r="K30" s="92">
        <v>9.2589786331262316E-2</v>
      </c>
      <c r="L30" s="92">
        <v>4.6745447844944259</v>
      </c>
      <c r="M30" s="92">
        <v>1.047004516801509</v>
      </c>
      <c r="N30" s="92">
        <v>29.980654761904763</v>
      </c>
    </row>
    <row r="31" spans="1:14" ht="15.75" customHeight="1" x14ac:dyDescent="0.25">
      <c r="A31" s="94" t="s">
        <v>529</v>
      </c>
      <c r="B31" s="94" t="s">
        <v>181</v>
      </c>
      <c r="C31" s="4" t="s">
        <v>528</v>
      </c>
      <c r="D31" s="92">
        <v>329.69429873866511</v>
      </c>
      <c r="E31" s="92">
        <v>105.90248434631877</v>
      </c>
      <c r="F31" s="92" t="s">
        <v>40</v>
      </c>
      <c r="G31" s="92" t="s">
        <v>40</v>
      </c>
      <c r="H31" s="92" t="s">
        <v>40</v>
      </c>
      <c r="I31" s="92">
        <v>184.79493006993007</v>
      </c>
      <c r="J31" s="92">
        <v>0.10688075669108806</v>
      </c>
      <c r="K31" s="92">
        <v>0.28728216429379189</v>
      </c>
      <c r="L31" s="92">
        <v>1.2651672673959271</v>
      </c>
      <c r="M31" s="92">
        <v>1.0020907696775958</v>
      </c>
      <c r="N31" s="92" t="s">
        <v>40</v>
      </c>
    </row>
    <row r="32" spans="1:14" ht="15.75" customHeight="1" x14ac:dyDescent="0.25">
      <c r="A32" s="94" t="s">
        <v>304</v>
      </c>
      <c r="B32" s="94" t="s">
        <v>181</v>
      </c>
      <c r="C32" s="4" t="s">
        <v>303</v>
      </c>
      <c r="D32" s="92">
        <v>317.2063772273404</v>
      </c>
      <c r="E32" s="92">
        <v>143.83700189404388</v>
      </c>
      <c r="F32" s="92" t="s">
        <v>40</v>
      </c>
      <c r="G32" s="92" t="s">
        <v>40</v>
      </c>
      <c r="H32" s="92">
        <v>4.8362479542487264</v>
      </c>
      <c r="I32" s="92">
        <v>212.2167300380228</v>
      </c>
      <c r="J32" s="92">
        <v>0.17131343218204517</v>
      </c>
      <c r="K32" s="92">
        <v>0.1815392482740987</v>
      </c>
      <c r="L32" s="92">
        <v>1.0849377539949614</v>
      </c>
      <c r="M32" s="92">
        <v>3.4541235912780177</v>
      </c>
      <c r="N32" s="92">
        <v>106.51335877862596</v>
      </c>
    </row>
    <row r="33" spans="1:14" ht="15.75" customHeight="1" x14ac:dyDescent="0.25">
      <c r="A33" s="94" t="s">
        <v>302</v>
      </c>
      <c r="B33" s="94" t="s">
        <v>181</v>
      </c>
      <c r="C33" s="4" t="s">
        <v>301</v>
      </c>
      <c r="D33" s="92">
        <v>357.45394578455722</v>
      </c>
      <c r="E33" s="92">
        <v>80.780552719673949</v>
      </c>
      <c r="F33" s="92" t="s">
        <v>40</v>
      </c>
      <c r="G33" s="92" t="s">
        <v>40</v>
      </c>
      <c r="H33" s="92">
        <v>7.1214434634449404</v>
      </c>
      <c r="I33" s="92">
        <v>280.87313432835822</v>
      </c>
      <c r="J33" s="92">
        <v>5.0815726129981281E-2</v>
      </c>
      <c r="K33" s="92">
        <v>0.30394736842105263</v>
      </c>
      <c r="L33" s="92">
        <v>1.2754824113632728</v>
      </c>
      <c r="M33" s="92">
        <v>2.1570529000717378</v>
      </c>
      <c r="N33" s="92">
        <v>197.0523560209424</v>
      </c>
    </row>
    <row r="34" spans="1:14" ht="15.75" customHeight="1" x14ac:dyDescent="0.25">
      <c r="A34" s="94" t="s">
        <v>192</v>
      </c>
      <c r="B34" s="94" t="s">
        <v>181</v>
      </c>
      <c r="C34" s="4" t="s">
        <v>191</v>
      </c>
      <c r="D34" s="92">
        <v>260.6936360041056</v>
      </c>
      <c r="E34" s="92">
        <v>196.58059561597821</v>
      </c>
      <c r="F34" s="92">
        <v>79.780366053761739</v>
      </c>
      <c r="G34" s="92">
        <v>405.84049409237377</v>
      </c>
      <c r="H34" s="92">
        <v>25.414534844068932</v>
      </c>
      <c r="I34" s="92">
        <v>92.960432028248007</v>
      </c>
      <c r="J34" s="92">
        <v>0.24755124357274144</v>
      </c>
      <c r="K34" s="92">
        <v>9.7193877551020408E-2</v>
      </c>
      <c r="L34" s="92">
        <v>0.75750041543751012</v>
      </c>
      <c r="M34" s="92">
        <v>0.34903074014988</v>
      </c>
      <c r="N34" s="92">
        <v>148.22255340288126</v>
      </c>
    </row>
    <row r="35" spans="1:14" ht="15.75" customHeight="1" x14ac:dyDescent="0.25">
      <c r="A35" s="94" t="s">
        <v>524</v>
      </c>
      <c r="B35" s="94" t="s">
        <v>181</v>
      </c>
      <c r="C35" s="4" t="s">
        <v>523</v>
      </c>
      <c r="D35" s="92">
        <v>312.19074891609279</v>
      </c>
      <c r="E35" s="92">
        <v>97.061987680318992</v>
      </c>
      <c r="F35" s="92">
        <v>46.431631934510627</v>
      </c>
      <c r="G35" s="92">
        <v>478.37091578462952</v>
      </c>
      <c r="H35" s="92">
        <v>4.3997265469449705</v>
      </c>
      <c r="I35" s="92">
        <v>168.7741116751269</v>
      </c>
      <c r="J35" s="92">
        <v>0.28545155993431853</v>
      </c>
      <c r="K35" s="92">
        <v>0.21318453750575242</v>
      </c>
      <c r="L35" s="92">
        <v>0.63650866288290187</v>
      </c>
      <c r="M35" s="92">
        <v>4.0627396724664271</v>
      </c>
      <c r="N35" s="92">
        <v>129.3715953307393</v>
      </c>
    </row>
    <row r="36" spans="1:14" ht="15.75" customHeight="1" x14ac:dyDescent="0.25">
      <c r="A36" s="94" t="s">
        <v>541</v>
      </c>
      <c r="B36" s="94" t="s">
        <v>181</v>
      </c>
      <c r="C36" s="4" t="s">
        <v>540</v>
      </c>
      <c r="D36" s="92">
        <v>215.46052344417916</v>
      </c>
      <c r="E36" s="92">
        <v>76.402294629549559</v>
      </c>
      <c r="F36" s="92">
        <v>48.525467140553332</v>
      </c>
      <c r="G36" s="92">
        <v>635.13101767215107</v>
      </c>
      <c r="H36" s="92" t="s">
        <v>40</v>
      </c>
      <c r="I36" s="92" t="s">
        <v>40</v>
      </c>
      <c r="J36" s="92">
        <v>6.1999395496448541E-2</v>
      </c>
      <c r="K36" s="92">
        <v>0.4198659354052407</v>
      </c>
      <c r="L36" s="92">
        <v>0.52378172735065964</v>
      </c>
      <c r="M36" s="92" t="s">
        <v>40</v>
      </c>
      <c r="N36" s="92" t="s">
        <v>40</v>
      </c>
    </row>
    <row r="37" spans="1:14" ht="15.75" customHeight="1" x14ac:dyDescent="0.25">
      <c r="A37" s="94" t="s">
        <v>278</v>
      </c>
      <c r="B37" s="94" t="s">
        <v>181</v>
      </c>
      <c r="C37" s="4" t="s">
        <v>277</v>
      </c>
      <c r="D37" s="92">
        <v>187.51269084782831</v>
      </c>
      <c r="E37" s="92">
        <v>62.977790929673468</v>
      </c>
      <c r="F37" s="92">
        <v>54.696254735895224</v>
      </c>
      <c r="G37" s="92">
        <v>868.50068775790919</v>
      </c>
      <c r="H37" s="92">
        <v>13.149970650790143</v>
      </c>
      <c r="I37" s="92">
        <v>277.82213438735175</v>
      </c>
      <c r="J37" s="92">
        <v>1.8500045804790165E-2</v>
      </c>
      <c r="K37" s="92">
        <v>0.35488308115543327</v>
      </c>
      <c r="L37" s="92">
        <v>1.2301026563980237</v>
      </c>
      <c r="M37" s="92">
        <v>0.16527005173877374</v>
      </c>
      <c r="N37" s="92">
        <v>170.60436893203882</v>
      </c>
    </row>
    <row r="38" spans="1:14" ht="15.75" customHeight="1" x14ac:dyDescent="0.25">
      <c r="A38" s="94" t="s">
        <v>180</v>
      </c>
      <c r="B38" s="94" t="s">
        <v>181</v>
      </c>
      <c r="C38" s="4" t="s">
        <v>179</v>
      </c>
      <c r="D38" s="92">
        <v>339.59589780850621</v>
      </c>
      <c r="E38" s="92">
        <v>343.82762239178976</v>
      </c>
      <c r="F38" s="92" t="s">
        <v>40</v>
      </c>
      <c r="G38" s="92" t="s">
        <v>40</v>
      </c>
      <c r="H38" s="92">
        <v>12.705753061308908</v>
      </c>
      <c r="I38" s="92">
        <v>37.502081598667779</v>
      </c>
      <c r="J38" s="92">
        <v>0.80015756949060735</v>
      </c>
      <c r="K38" s="92">
        <v>0.15384615384615385</v>
      </c>
      <c r="L38" s="92">
        <v>3.5969658957910311</v>
      </c>
      <c r="M38" s="92">
        <v>1.1088587921847246</v>
      </c>
      <c r="N38" s="92" t="s">
        <v>40</v>
      </c>
    </row>
    <row r="39" spans="1:14" ht="15.75" customHeight="1" x14ac:dyDescent="0.25">
      <c r="A39" s="94" t="s">
        <v>194</v>
      </c>
      <c r="B39" s="94" t="s">
        <v>181</v>
      </c>
      <c r="C39" s="4" t="s">
        <v>193</v>
      </c>
      <c r="D39" s="92">
        <v>273.81350161985506</v>
      </c>
      <c r="E39" s="92">
        <v>185.74107101121049</v>
      </c>
      <c r="F39" s="92" t="s">
        <v>40</v>
      </c>
      <c r="G39" s="92" t="s">
        <v>40</v>
      </c>
      <c r="H39" s="92" t="s">
        <v>40</v>
      </c>
      <c r="I39" s="92">
        <v>31.857142857142858</v>
      </c>
      <c r="J39" s="92">
        <v>0.7590458863957954</v>
      </c>
      <c r="K39" s="92">
        <v>0.16844207723035953</v>
      </c>
      <c r="L39" s="92">
        <v>3.2152249309530445</v>
      </c>
      <c r="M39" s="92">
        <v>1.4402772115776601</v>
      </c>
      <c r="N39" s="92" t="s">
        <v>40</v>
      </c>
    </row>
    <row r="40" spans="1:14" ht="15.75" customHeight="1" x14ac:dyDescent="0.25">
      <c r="A40" s="94" t="s">
        <v>198</v>
      </c>
      <c r="B40" s="94" t="s">
        <v>181</v>
      </c>
      <c r="C40" s="4" t="s">
        <v>197</v>
      </c>
      <c r="D40" s="92">
        <v>411.02812586925376</v>
      </c>
      <c r="E40" s="92">
        <v>412.81050729756316</v>
      </c>
      <c r="F40" s="92">
        <v>177.72467987332698</v>
      </c>
      <c r="G40" s="92">
        <v>430.52363428632162</v>
      </c>
      <c r="H40" s="92">
        <v>22.680803675237598</v>
      </c>
      <c r="I40" s="92">
        <v>29.654919147649991</v>
      </c>
      <c r="J40" s="92">
        <v>0.81333369350873874</v>
      </c>
      <c r="K40" s="92">
        <v>8.8583736316292905E-2</v>
      </c>
      <c r="L40" s="92">
        <v>9.1127678178912923</v>
      </c>
      <c r="M40" s="92">
        <v>1.0354100820174228</v>
      </c>
      <c r="N40" s="92">
        <v>28.56282387190684</v>
      </c>
    </row>
    <row r="41" spans="1:14" ht="15.75" customHeight="1" x14ac:dyDescent="0.25">
      <c r="A41" s="94" t="s">
        <v>428</v>
      </c>
      <c r="B41" s="94" t="s">
        <v>181</v>
      </c>
      <c r="C41" s="4" t="s">
        <v>427</v>
      </c>
      <c r="D41" s="92">
        <v>474.28602395274481</v>
      </c>
      <c r="E41" s="92">
        <v>89.307971603533304</v>
      </c>
      <c r="F41" s="92">
        <v>37.392293935945375</v>
      </c>
      <c r="G41" s="92">
        <v>418.68932038834947</v>
      </c>
      <c r="H41" s="92">
        <v>21.351541754728228</v>
      </c>
      <c r="I41" s="92">
        <v>72.654822335025386</v>
      </c>
      <c r="J41" s="92">
        <v>8.8836181337933265E-2</v>
      </c>
      <c r="K41" s="92">
        <v>0.25182038834951459</v>
      </c>
      <c r="L41" s="92">
        <v>2.0592857529940933</v>
      </c>
      <c r="M41" s="92" t="s">
        <v>40</v>
      </c>
      <c r="N41" s="92">
        <v>204.47142857142856</v>
      </c>
    </row>
    <row r="42" spans="1:14" ht="15.75" customHeight="1" x14ac:dyDescent="0.25">
      <c r="A42" s="94" t="s">
        <v>533</v>
      </c>
      <c r="B42" s="94" t="s">
        <v>181</v>
      </c>
      <c r="C42" s="4" t="s">
        <v>532</v>
      </c>
      <c r="D42" s="92">
        <v>220.94216049869803</v>
      </c>
      <c r="E42" s="92">
        <v>192.00925852863043</v>
      </c>
      <c r="F42" s="92" t="s">
        <v>40</v>
      </c>
      <c r="G42" s="92" t="s">
        <v>40</v>
      </c>
      <c r="H42" s="92" t="s">
        <v>40</v>
      </c>
      <c r="I42" s="92">
        <v>2.6333333333333333</v>
      </c>
      <c r="J42" s="92" t="s">
        <v>40</v>
      </c>
      <c r="K42" s="92">
        <v>0.17808219178082191</v>
      </c>
      <c r="L42" s="92">
        <v>0</v>
      </c>
      <c r="M42" s="92">
        <v>10.424050632911392</v>
      </c>
      <c r="N42" s="92">
        <v>22.571428571428573</v>
      </c>
    </row>
    <row r="43" spans="1:14" ht="15.75" customHeight="1" x14ac:dyDescent="0.25"/>
    <row r="44" spans="1:14" ht="15.75" customHeight="1" x14ac:dyDescent="0.25"/>
    <row r="45" spans="1:14" ht="15.75" customHeight="1" x14ac:dyDescent="0.25"/>
    <row r="46" spans="1:14" ht="15.75" customHeight="1" x14ac:dyDescent="0.25"/>
    <row r="47" spans="1:14" ht="15.75" customHeight="1" x14ac:dyDescent="0.25"/>
    <row r="48" spans="1: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N1000"/>
  <sheetViews>
    <sheetView workbookViewId="0"/>
  </sheetViews>
  <sheetFormatPr defaultColWidth="14.42578125" defaultRowHeight="15" customHeight="1" x14ac:dyDescent="0.25"/>
  <cols>
    <col min="1" max="26" width="10.7109375" customWidth="1"/>
  </cols>
  <sheetData>
    <row r="1" spans="1:14" ht="165" x14ac:dyDescent="0.25">
      <c r="D1" s="90" t="s">
        <v>551</v>
      </c>
      <c r="E1" s="90" t="s">
        <v>558</v>
      </c>
      <c r="F1" s="90" t="s">
        <v>564</v>
      </c>
      <c r="G1" s="90" t="s">
        <v>569</v>
      </c>
      <c r="H1" s="91" t="s">
        <v>574</v>
      </c>
      <c r="I1" s="91" t="s">
        <v>581</v>
      </c>
      <c r="J1" s="91" t="s">
        <v>586</v>
      </c>
      <c r="K1" s="91" t="s">
        <v>590</v>
      </c>
      <c r="L1" s="91" t="s">
        <v>595</v>
      </c>
      <c r="M1" s="91" t="s">
        <v>601</v>
      </c>
      <c r="N1" s="91" t="s">
        <v>607</v>
      </c>
    </row>
    <row r="2" spans="1:14" x14ac:dyDescent="0.25">
      <c r="C2" s="4" t="s">
        <v>804</v>
      </c>
      <c r="D2" s="92">
        <f t="shared" ref="D2:N2" si="0">+AVERAGE(D5:D18)</f>
        <v>266.30347721670057</v>
      </c>
      <c r="E2" s="92">
        <f t="shared" si="0"/>
        <v>193.49789311445414</v>
      </c>
      <c r="F2" s="92">
        <f t="shared" si="0"/>
        <v>53.205901973394766</v>
      </c>
      <c r="G2" s="92">
        <f t="shared" si="0"/>
        <v>413.59220741711039</v>
      </c>
      <c r="H2" s="92">
        <f t="shared" si="0"/>
        <v>7.2438027044916353</v>
      </c>
      <c r="I2" s="92">
        <f t="shared" si="0"/>
        <v>77.898386010055802</v>
      </c>
      <c r="J2" s="92">
        <f t="shared" si="0"/>
        <v>1.3696064431740591</v>
      </c>
      <c r="K2" s="92">
        <f t="shared" si="0"/>
        <v>0.24897031426160354</v>
      </c>
      <c r="L2" s="92">
        <f t="shared" si="0"/>
        <v>2.2530397017539601</v>
      </c>
      <c r="M2" s="92">
        <f t="shared" si="0"/>
        <v>6.3289175045577322</v>
      </c>
      <c r="N2" s="92">
        <f t="shared" si="0"/>
        <v>62.570359656584763</v>
      </c>
    </row>
    <row r="4" spans="1:14" ht="135" x14ac:dyDescent="0.25">
      <c r="A4" s="93" t="s">
        <v>778</v>
      </c>
      <c r="B4" s="93" t="s">
        <v>13</v>
      </c>
      <c r="C4" s="93" t="s">
        <v>13</v>
      </c>
      <c r="D4" s="62" t="s">
        <v>554</v>
      </c>
      <c r="E4" s="62" t="s">
        <v>705</v>
      </c>
      <c r="F4" s="62" t="s">
        <v>689</v>
      </c>
      <c r="G4" s="62" t="s">
        <v>570</v>
      </c>
      <c r="H4" s="62" t="s">
        <v>577</v>
      </c>
      <c r="I4" s="62" t="s">
        <v>583</v>
      </c>
      <c r="J4" s="62" t="s">
        <v>587</v>
      </c>
      <c r="K4" s="62" t="s">
        <v>591</v>
      </c>
      <c r="L4" s="62" t="s">
        <v>706</v>
      </c>
      <c r="M4" s="62" t="s">
        <v>604</v>
      </c>
      <c r="N4" s="62" t="s">
        <v>608</v>
      </c>
    </row>
    <row r="5" spans="1:14" x14ac:dyDescent="0.25">
      <c r="A5" s="94" t="s">
        <v>176</v>
      </c>
      <c r="B5" s="94" t="s">
        <v>106</v>
      </c>
      <c r="C5" s="4" t="s">
        <v>175</v>
      </c>
      <c r="D5" s="92">
        <v>216.4229015117667</v>
      </c>
      <c r="E5" s="92">
        <v>119.9627802219234</v>
      </c>
      <c r="F5" s="92">
        <v>93.452525094049392</v>
      </c>
      <c r="G5" s="92">
        <v>779.01266477125876</v>
      </c>
      <c r="H5" s="92">
        <v>15.844140784027617</v>
      </c>
      <c r="I5" s="92">
        <v>19.804305283757337</v>
      </c>
      <c r="J5" s="92">
        <v>0.58924763935424918</v>
      </c>
      <c r="K5" s="92">
        <v>0.22977513569397778</v>
      </c>
      <c r="L5" s="92">
        <v>5.9221739525426127</v>
      </c>
      <c r="M5" s="92">
        <v>2.3522727272727271</v>
      </c>
      <c r="N5" s="92">
        <v>19.276190476190475</v>
      </c>
    </row>
    <row r="6" spans="1:14" x14ac:dyDescent="0.25">
      <c r="A6" s="94" t="s">
        <v>172</v>
      </c>
      <c r="B6" s="94" t="s">
        <v>106</v>
      </c>
      <c r="C6" s="4" t="s">
        <v>171</v>
      </c>
      <c r="D6" s="92">
        <v>202.58504668060027</v>
      </c>
      <c r="E6" s="92">
        <v>40.836258145091428</v>
      </c>
      <c r="F6" s="92" t="s">
        <v>40</v>
      </c>
      <c r="G6" s="92" t="s">
        <v>40</v>
      </c>
      <c r="H6" s="92" t="s">
        <v>40</v>
      </c>
      <c r="I6" s="92">
        <v>93.197333333333333</v>
      </c>
      <c r="J6" s="92">
        <v>0.8997360102817048</v>
      </c>
      <c r="K6" s="92">
        <v>0.10802046134542997</v>
      </c>
      <c r="L6" s="92">
        <v>0.24121021122281586</v>
      </c>
      <c r="M6" s="92">
        <v>0.82696500615182122</v>
      </c>
      <c r="N6" s="92">
        <v>133.03768557289683</v>
      </c>
    </row>
    <row r="7" spans="1:14" ht="25.5" x14ac:dyDescent="0.25">
      <c r="A7" s="94" t="s">
        <v>178</v>
      </c>
      <c r="B7" s="94" t="s">
        <v>106</v>
      </c>
      <c r="C7" s="4" t="s">
        <v>177</v>
      </c>
      <c r="D7" s="92">
        <v>227.59062766396642</v>
      </c>
      <c r="E7" s="92">
        <v>107.75533062680658</v>
      </c>
      <c r="F7" s="92">
        <v>30.881219884514895</v>
      </c>
      <c r="G7" s="92">
        <v>286.58647052429438</v>
      </c>
      <c r="H7" s="92">
        <v>5.8506236799981766</v>
      </c>
      <c r="I7" s="92">
        <v>89.592926259592929</v>
      </c>
      <c r="J7" s="92">
        <v>0.2390776120825194</v>
      </c>
      <c r="K7" s="92">
        <v>0.34477698467335771</v>
      </c>
      <c r="L7" s="92">
        <v>0.58760017606921955</v>
      </c>
      <c r="M7" s="92">
        <v>6.8809541544076573</v>
      </c>
      <c r="N7" s="92">
        <v>134.99748617395676</v>
      </c>
    </row>
    <row r="8" spans="1:14" x14ac:dyDescent="0.25">
      <c r="A8" s="94" t="s">
        <v>492</v>
      </c>
      <c r="B8" s="94" t="s">
        <v>106</v>
      </c>
      <c r="C8" s="4" t="s">
        <v>491</v>
      </c>
      <c r="D8" s="92">
        <v>240.76972251308246</v>
      </c>
      <c r="E8" s="92">
        <v>249.95214880034226</v>
      </c>
      <c r="F8" s="92" t="s">
        <v>40</v>
      </c>
      <c r="G8" s="92" t="s">
        <v>40</v>
      </c>
      <c r="H8" s="92">
        <v>7.3559491238539163</v>
      </c>
      <c r="I8" s="92">
        <v>54.503401360544217</v>
      </c>
      <c r="J8" s="92">
        <v>0.63874680306905374</v>
      </c>
      <c r="K8" s="92">
        <v>0.11051051051051052</v>
      </c>
      <c r="L8" s="92">
        <v>0.97578916949082561</v>
      </c>
      <c r="M8" s="92">
        <v>1.1369820269595607</v>
      </c>
      <c r="N8" s="92" t="s">
        <v>40</v>
      </c>
    </row>
    <row r="9" spans="1:14" x14ac:dyDescent="0.25">
      <c r="A9" s="94" t="s">
        <v>371</v>
      </c>
      <c r="B9" s="94" t="s">
        <v>106</v>
      </c>
      <c r="C9" s="4" t="s">
        <v>370</v>
      </c>
      <c r="D9" s="92">
        <v>169.66623405911821</v>
      </c>
      <c r="E9" s="92">
        <v>201.41835320726551</v>
      </c>
      <c r="F9" s="92">
        <v>35.28396094162003</v>
      </c>
      <c r="G9" s="92">
        <v>175.17748695577794</v>
      </c>
      <c r="H9" s="92">
        <v>1.9640486071018963</v>
      </c>
      <c r="I9" s="92">
        <v>95.28947368421052</v>
      </c>
      <c r="J9" s="92" t="s">
        <v>40</v>
      </c>
      <c r="K9" s="92">
        <v>0.11487468993242665</v>
      </c>
      <c r="L9" s="92">
        <v>0.18951346208877948</v>
      </c>
      <c r="M9" s="92">
        <v>1.5883273497192305</v>
      </c>
      <c r="N9" s="92">
        <v>55.707692307692305</v>
      </c>
    </row>
    <row r="10" spans="1:14" x14ac:dyDescent="0.25">
      <c r="A10" s="94" t="s">
        <v>518</v>
      </c>
      <c r="B10" s="94" t="s">
        <v>106</v>
      </c>
      <c r="C10" s="4" t="s">
        <v>517</v>
      </c>
      <c r="D10" s="92">
        <v>452.99382000024815</v>
      </c>
      <c r="E10" s="92">
        <v>311.63993744907009</v>
      </c>
      <c r="F10" s="92" t="s">
        <v>40</v>
      </c>
      <c r="G10" s="92" t="s">
        <v>40</v>
      </c>
      <c r="H10" s="92" t="s">
        <v>40</v>
      </c>
      <c r="I10" s="92">
        <v>312.17075732976792</v>
      </c>
      <c r="J10" s="92">
        <v>0.5754160147129449</v>
      </c>
      <c r="K10" s="92">
        <v>0.27938846153846153</v>
      </c>
      <c r="L10" s="92">
        <v>3.8547463032161904</v>
      </c>
      <c r="M10" s="92">
        <v>0.5135119342621316</v>
      </c>
      <c r="N10" s="92" t="s">
        <v>40</v>
      </c>
    </row>
    <row r="11" spans="1:14" x14ac:dyDescent="0.25">
      <c r="A11" s="94" t="s">
        <v>488</v>
      </c>
      <c r="B11" s="94" t="s">
        <v>106</v>
      </c>
      <c r="C11" s="4" t="s">
        <v>487</v>
      </c>
      <c r="D11" s="92">
        <v>809.48249178026435</v>
      </c>
      <c r="E11" s="92">
        <v>212.34824869056993</v>
      </c>
      <c r="F11" s="92" t="s">
        <v>40</v>
      </c>
      <c r="G11" s="92" t="s">
        <v>40</v>
      </c>
      <c r="H11" s="92" t="s">
        <v>40</v>
      </c>
      <c r="I11" s="92">
        <v>1.7844827586206897</v>
      </c>
      <c r="J11" s="92">
        <v>1.6194237918215613</v>
      </c>
      <c r="K11" s="92">
        <v>0.25700000000000001</v>
      </c>
      <c r="L11" s="92">
        <v>0.42652445934978173</v>
      </c>
      <c r="M11" s="92">
        <v>64.164251207729464</v>
      </c>
      <c r="N11" s="92" t="s">
        <v>40</v>
      </c>
    </row>
    <row r="12" spans="1:14" ht="25.5" x14ac:dyDescent="0.25">
      <c r="A12" s="94" t="s">
        <v>514</v>
      </c>
      <c r="B12" s="94" t="s">
        <v>106</v>
      </c>
      <c r="C12" s="4" t="s">
        <v>513</v>
      </c>
      <c r="D12" s="92">
        <v>13.751099084196875</v>
      </c>
      <c r="E12" s="92">
        <v>163.70834019215405</v>
      </c>
      <c r="F12" s="92" t="s">
        <v>40</v>
      </c>
      <c r="G12" s="92" t="s">
        <v>40</v>
      </c>
      <c r="H12" s="92" t="s">
        <v>40</v>
      </c>
      <c r="I12" s="92">
        <v>10.615384615384615</v>
      </c>
      <c r="J12" s="92">
        <v>0.66468334827614317</v>
      </c>
      <c r="K12" s="92">
        <v>0.73341508277130596</v>
      </c>
      <c r="L12" s="92">
        <v>0.6624617077058349</v>
      </c>
      <c r="M12" s="92">
        <v>2.5915678524374175</v>
      </c>
      <c r="N12" s="92" t="s">
        <v>40</v>
      </c>
    </row>
    <row r="13" spans="1:14" x14ac:dyDescent="0.25">
      <c r="A13" s="94" t="s">
        <v>105</v>
      </c>
      <c r="B13" s="94" t="s">
        <v>106</v>
      </c>
      <c r="C13" s="4" t="s">
        <v>104</v>
      </c>
      <c r="D13" s="92">
        <v>234.34854903614692</v>
      </c>
      <c r="E13" s="92">
        <v>183.21501628958248</v>
      </c>
      <c r="F13" s="92" t="s">
        <v>40</v>
      </c>
      <c r="G13" s="92" t="s">
        <v>40</v>
      </c>
      <c r="H13" s="92" t="s">
        <v>40</v>
      </c>
      <c r="I13" s="92">
        <v>16.079437476244774</v>
      </c>
      <c r="J13" s="92">
        <v>1.1657634792152558</v>
      </c>
      <c r="K13" s="92">
        <v>0.1695254346994616</v>
      </c>
      <c r="L13" s="92">
        <v>4.9322351321006197</v>
      </c>
      <c r="M13" s="92">
        <v>2.5636449592246779</v>
      </c>
      <c r="N13" s="92" t="s">
        <v>40</v>
      </c>
    </row>
    <row r="14" spans="1:14" x14ac:dyDescent="0.25">
      <c r="A14" s="94" t="s">
        <v>483</v>
      </c>
      <c r="B14" s="94" t="s">
        <v>106</v>
      </c>
      <c r="C14" s="4" t="s">
        <v>482</v>
      </c>
      <c r="D14" s="92" t="s">
        <v>40</v>
      </c>
      <c r="E14" s="92">
        <v>119.5511018412425</v>
      </c>
      <c r="F14" s="92" t="s">
        <v>40</v>
      </c>
      <c r="G14" s="92" t="s">
        <v>40</v>
      </c>
      <c r="H14" s="92">
        <v>7.6409923688124453</v>
      </c>
      <c r="I14" s="92">
        <v>12.867256637168142</v>
      </c>
      <c r="J14" s="92">
        <v>1.3959731543624161</v>
      </c>
      <c r="K14" s="92">
        <v>0.36679864253393663</v>
      </c>
      <c r="L14" s="92">
        <v>2.3666790522870405</v>
      </c>
      <c r="M14" s="92">
        <v>3.8493810178817056</v>
      </c>
      <c r="N14" s="92">
        <v>9.661129568106313</v>
      </c>
    </row>
    <row r="15" spans="1:14" x14ac:dyDescent="0.25">
      <c r="A15" s="94" t="s">
        <v>109</v>
      </c>
      <c r="B15" s="94" t="s">
        <v>106</v>
      </c>
      <c r="C15" s="4" t="s">
        <v>108</v>
      </c>
      <c r="D15" s="92" t="s">
        <v>40</v>
      </c>
      <c r="E15" s="92">
        <v>164.81058628240996</v>
      </c>
      <c r="F15" s="92" t="s">
        <v>40</v>
      </c>
      <c r="G15" s="92" t="s">
        <v>40</v>
      </c>
      <c r="H15" s="92" t="s">
        <v>40</v>
      </c>
      <c r="I15" s="92">
        <v>57.092537313432835</v>
      </c>
      <c r="J15" s="92">
        <v>1.3435832274459976</v>
      </c>
      <c r="K15" s="92">
        <v>0.18432003026290902</v>
      </c>
      <c r="L15" s="92">
        <v>3.9901182228387508</v>
      </c>
      <c r="M15" s="92">
        <v>0.86829446826309731</v>
      </c>
      <c r="N15" s="92">
        <v>22.741973840665874</v>
      </c>
    </row>
    <row r="16" spans="1:14" x14ac:dyDescent="0.25">
      <c r="A16" s="94" t="s">
        <v>405</v>
      </c>
      <c r="B16" s="94" t="s">
        <v>106</v>
      </c>
      <c r="C16" s="4" t="s">
        <v>404</v>
      </c>
      <c r="D16" s="92">
        <v>195.96829077578124</v>
      </c>
      <c r="E16" s="92">
        <v>65.997383314382233</v>
      </c>
      <c r="F16" s="92" t="s">
        <v>40</v>
      </c>
      <c r="G16" s="92" t="s">
        <v>40</v>
      </c>
      <c r="H16" s="92" t="s">
        <v>40</v>
      </c>
      <c r="I16" s="92">
        <v>91.959641255605376</v>
      </c>
      <c r="J16" s="92">
        <v>6.4418287273967927</v>
      </c>
      <c r="K16" s="92">
        <v>0.26497537206715743</v>
      </c>
      <c r="L16" s="92">
        <v>2.1916402382351388</v>
      </c>
      <c r="M16" s="92">
        <v>0.3021407324328278</v>
      </c>
      <c r="N16" s="92" t="s">
        <v>40</v>
      </c>
    </row>
    <row r="17" spans="1:14" x14ac:dyDescent="0.25">
      <c r="A17" s="94" t="s">
        <v>486</v>
      </c>
      <c r="B17" s="94" t="s">
        <v>106</v>
      </c>
      <c r="C17" s="4" t="s">
        <v>485</v>
      </c>
      <c r="D17" s="92">
        <v>116.40454081215258</v>
      </c>
      <c r="E17" s="92">
        <v>232.08254849509115</v>
      </c>
      <c r="F17" s="92" t="s">
        <v>40</v>
      </c>
      <c r="G17" s="92" t="s">
        <v>40</v>
      </c>
      <c r="H17" s="92">
        <v>4.8070616631557535</v>
      </c>
      <c r="I17" s="92">
        <v>33.424430641821949</v>
      </c>
      <c r="J17" s="92">
        <v>1.6949411251635411</v>
      </c>
      <c r="K17" s="92">
        <v>0.15060680132081136</v>
      </c>
      <c r="L17" s="92">
        <v>2.0004542324933881</v>
      </c>
      <c r="M17" s="92">
        <v>0.86465559960356786</v>
      </c>
      <c r="N17" s="92" t="s">
        <v>40</v>
      </c>
    </row>
    <row r="18" spans="1:14" x14ac:dyDescent="0.25">
      <c r="A18" s="94" t="s">
        <v>373</v>
      </c>
      <c r="B18" s="94" t="s">
        <v>106</v>
      </c>
      <c r="C18" s="4" t="s">
        <v>372</v>
      </c>
      <c r="D18" s="92">
        <v>315.65840268308278</v>
      </c>
      <c r="E18" s="92">
        <v>535.69247004642625</v>
      </c>
      <c r="F18" s="92" t="s">
        <v>40</v>
      </c>
      <c r="G18" s="92" t="s">
        <v>40</v>
      </c>
      <c r="H18" s="92" t="s">
        <v>40</v>
      </c>
      <c r="I18" s="92">
        <v>202.19603619129686</v>
      </c>
      <c r="J18" s="92">
        <v>0.53646282808059187</v>
      </c>
      <c r="K18" s="92">
        <v>0.17159679231270394</v>
      </c>
      <c r="L18" s="92">
        <v>3.2014095049144435</v>
      </c>
      <c r="M18" s="92">
        <v>0.10189602746235327</v>
      </c>
      <c r="N18" s="92" t="s">
        <v>40</v>
      </c>
    </row>
    <row r="21" spans="1:14" ht="15.75" customHeight="1" x14ac:dyDescent="0.25"/>
    <row r="22" spans="1:14" ht="15.75" customHeight="1" x14ac:dyDescent="0.25"/>
    <row r="23" spans="1:14" ht="15.75" customHeight="1" x14ac:dyDescent="0.25"/>
    <row r="24" spans="1:14" ht="15.75" customHeight="1" x14ac:dyDescent="0.25"/>
    <row r="25" spans="1:14" ht="15.75" customHeight="1" x14ac:dyDescent="0.25"/>
    <row r="26" spans="1:14" ht="15.75" customHeight="1" x14ac:dyDescent="0.25"/>
    <row r="27" spans="1:14" ht="15.75" customHeight="1" x14ac:dyDescent="0.25"/>
    <row r="28" spans="1:14" ht="15.75" customHeight="1" x14ac:dyDescent="0.25"/>
    <row r="29" spans="1:14" ht="15.75" customHeight="1" x14ac:dyDescent="0.25"/>
    <row r="30" spans="1:14" ht="15.75" customHeight="1" x14ac:dyDescent="0.25"/>
    <row r="31" spans="1:14" ht="15.75" customHeight="1" x14ac:dyDescent="0.25"/>
    <row r="32" spans="1: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4:A1000"/>
  <sheetViews>
    <sheetView workbookViewId="0"/>
  </sheetViews>
  <sheetFormatPr defaultColWidth="14.42578125" defaultRowHeight="15" customHeight="1" x14ac:dyDescent="0.25"/>
  <cols>
    <col min="1" max="26" width="10.7109375" customWidth="1"/>
  </cols>
  <sheetData>
    <row r="4" spans="1:1" x14ac:dyDescent="0.25">
      <c r="A4" s="4" t="s">
        <v>118</v>
      </c>
    </row>
    <row r="5" spans="1:1" x14ac:dyDescent="0.25">
      <c r="A5" s="4" t="s">
        <v>28</v>
      </c>
    </row>
    <row r="6" spans="1:1" x14ac:dyDescent="0.25">
      <c r="A6" s="4" t="s">
        <v>106</v>
      </c>
    </row>
    <row r="7" spans="1:1" x14ac:dyDescent="0.25">
      <c r="A7" s="4" t="s">
        <v>181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I1191"/>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x14ac:dyDescent="0.25"/>
  <cols>
    <col min="1" max="1" width="12" customWidth="1"/>
    <col min="2" max="2" width="15.140625" customWidth="1"/>
    <col min="3" max="3" width="9.42578125" customWidth="1"/>
    <col min="4" max="4" width="21.42578125" customWidth="1"/>
    <col min="5" max="5" width="15.42578125" customWidth="1"/>
    <col min="6" max="6" width="17.28515625" customWidth="1"/>
    <col min="7" max="7" width="25" customWidth="1"/>
    <col min="8" max="9" width="15.140625" customWidth="1"/>
    <col min="10" max="10" width="16" customWidth="1"/>
    <col min="11" max="11" width="16.85546875" customWidth="1"/>
    <col min="12" max="12" width="13.42578125" customWidth="1"/>
    <col min="13" max="13" width="12.85546875" customWidth="1"/>
    <col min="14" max="14" width="18.85546875" customWidth="1"/>
    <col min="15" max="15" width="16.28515625" customWidth="1"/>
    <col min="16" max="16" width="16.42578125" customWidth="1"/>
    <col min="17" max="17" width="16" customWidth="1"/>
    <col min="18" max="18" width="18.85546875" customWidth="1"/>
    <col min="19" max="19" width="18.7109375" customWidth="1"/>
    <col min="20" max="20" width="14.85546875" customWidth="1"/>
    <col min="21" max="24" width="10.7109375" customWidth="1"/>
    <col min="25" max="25" width="15.85546875" customWidth="1"/>
    <col min="26" max="29" width="10.7109375" customWidth="1"/>
    <col min="30" max="30" width="11.85546875" customWidth="1"/>
    <col min="31" max="31" width="14.7109375" customWidth="1"/>
    <col min="32" max="32" width="10.7109375" customWidth="1"/>
    <col min="33" max="33" width="31.28515625" customWidth="1"/>
    <col min="34" max="35" width="10.7109375" customWidth="1"/>
  </cols>
  <sheetData>
    <row r="1" spans="1:35" ht="15" customHeight="1" x14ac:dyDescent="0.25">
      <c r="A1" s="259" t="s">
        <v>0</v>
      </c>
      <c r="B1" s="260"/>
      <c r="C1" s="260"/>
      <c r="D1" s="261"/>
      <c r="E1" s="60"/>
      <c r="F1" s="60"/>
      <c r="G1" s="60"/>
      <c r="H1" s="284" t="s">
        <v>684</v>
      </c>
      <c r="I1" s="286" t="s">
        <v>685</v>
      </c>
      <c r="J1" s="287" t="s">
        <v>553</v>
      </c>
      <c r="K1" s="252"/>
      <c r="L1" s="252"/>
      <c r="M1" s="288"/>
      <c r="N1" s="77" t="s">
        <v>576</v>
      </c>
      <c r="O1" s="289" t="s">
        <v>582</v>
      </c>
      <c r="P1" s="247"/>
      <c r="Q1" s="247"/>
      <c r="R1" s="243"/>
      <c r="S1" s="290" t="s">
        <v>603</v>
      </c>
      <c r="T1" s="243"/>
      <c r="U1" s="246" t="s">
        <v>704</v>
      </c>
      <c r="V1" s="247"/>
      <c r="W1" s="247"/>
      <c r="X1" s="243"/>
      <c r="Y1" s="48"/>
      <c r="Z1" s="48"/>
      <c r="AA1" s="48"/>
      <c r="AB1" s="48"/>
      <c r="AC1" s="48"/>
      <c r="AD1" s="48"/>
      <c r="AE1" s="48"/>
      <c r="AF1" s="48"/>
      <c r="AG1" s="48"/>
      <c r="AH1" s="48"/>
      <c r="AI1" s="48"/>
    </row>
    <row r="2" spans="1:35" ht="15" customHeight="1" x14ac:dyDescent="0.25">
      <c r="A2" s="262"/>
      <c r="B2" s="263"/>
      <c r="C2" s="263"/>
      <c r="D2" s="264"/>
      <c r="E2" s="60"/>
      <c r="F2" s="60"/>
      <c r="G2" s="60"/>
      <c r="H2" s="266"/>
      <c r="I2" s="266"/>
      <c r="J2" s="279" t="s">
        <v>554</v>
      </c>
      <c r="K2" s="279" t="s">
        <v>705</v>
      </c>
      <c r="L2" s="279" t="s">
        <v>689</v>
      </c>
      <c r="M2" s="279" t="s">
        <v>570</v>
      </c>
      <c r="N2" s="283" t="s">
        <v>577</v>
      </c>
      <c r="O2" s="239" t="s">
        <v>583</v>
      </c>
      <c r="P2" s="239" t="s">
        <v>587</v>
      </c>
      <c r="Q2" s="239" t="s">
        <v>591</v>
      </c>
      <c r="R2" s="239" t="s">
        <v>706</v>
      </c>
      <c r="S2" s="283" t="s">
        <v>604</v>
      </c>
      <c r="T2" s="283" t="s">
        <v>608</v>
      </c>
      <c r="U2" s="275" t="s">
        <v>707</v>
      </c>
      <c r="V2" s="277" t="s">
        <v>708</v>
      </c>
      <c r="W2" s="277" t="s">
        <v>709</v>
      </c>
      <c r="X2" s="277" t="s">
        <v>710</v>
      </c>
      <c r="Y2" s="12"/>
      <c r="Z2" s="12"/>
      <c r="AA2" s="12"/>
      <c r="AB2" s="12"/>
      <c r="AC2" s="12"/>
      <c r="AD2" s="12"/>
      <c r="AE2" s="12"/>
      <c r="AF2" s="12"/>
      <c r="AG2" s="12"/>
      <c r="AH2" s="12"/>
      <c r="AI2" s="12"/>
    </row>
    <row r="3" spans="1:35" ht="45" customHeight="1" x14ac:dyDescent="0.25">
      <c r="A3" s="1" t="s">
        <v>11</v>
      </c>
      <c r="B3" s="1" t="s">
        <v>12</v>
      </c>
      <c r="C3" s="1" t="s">
        <v>13</v>
      </c>
      <c r="D3" s="1" t="s">
        <v>14</v>
      </c>
      <c r="E3" s="78"/>
      <c r="F3" s="78"/>
      <c r="G3" s="78"/>
      <c r="H3" s="285"/>
      <c r="I3" s="240"/>
      <c r="J3" s="240"/>
      <c r="K3" s="240"/>
      <c r="L3" s="240"/>
      <c r="M3" s="240"/>
      <c r="N3" s="240"/>
      <c r="O3" s="240"/>
      <c r="P3" s="240"/>
      <c r="Q3" s="240"/>
      <c r="R3" s="240"/>
      <c r="S3" s="240"/>
      <c r="T3" s="240"/>
      <c r="U3" s="276"/>
      <c r="V3" s="278"/>
      <c r="W3" s="278"/>
      <c r="X3" s="278"/>
      <c r="Y3" s="12"/>
      <c r="Z3" s="12" t="s">
        <v>779</v>
      </c>
      <c r="AA3" s="12" t="s">
        <v>780</v>
      </c>
      <c r="AB3" s="12" t="s">
        <v>781</v>
      </c>
      <c r="AC3" s="12" t="s">
        <v>782</v>
      </c>
      <c r="AD3" s="12"/>
      <c r="AE3" s="12"/>
      <c r="AF3" s="12"/>
      <c r="AG3" s="12"/>
      <c r="AH3" s="12"/>
      <c r="AI3" s="12"/>
    </row>
    <row r="4" spans="1:35" ht="45" x14ac:dyDescent="0.25">
      <c r="A4" s="60" t="s">
        <v>11</v>
      </c>
      <c r="B4" s="60" t="s">
        <v>712</v>
      </c>
      <c r="C4" s="60" t="s">
        <v>13</v>
      </c>
      <c r="D4" s="60" t="s">
        <v>713</v>
      </c>
      <c r="E4" s="79" t="s">
        <v>783</v>
      </c>
      <c r="F4" s="60" t="s">
        <v>765</v>
      </c>
      <c r="G4" s="60" t="s">
        <v>766</v>
      </c>
      <c r="H4" s="80" t="s">
        <v>767</v>
      </c>
      <c r="I4" s="81" t="s">
        <v>714</v>
      </c>
      <c r="J4" s="82" t="s">
        <v>717</v>
      </c>
      <c r="K4" s="82" t="s">
        <v>720</v>
      </c>
      <c r="L4" s="82" t="s">
        <v>723</v>
      </c>
      <c r="M4" s="82" t="s">
        <v>728</v>
      </c>
      <c r="N4" s="83" t="s">
        <v>731</v>
      </c>
      <c r="O4" s="56" t="s">
        <v>736</v>
      </c>
      <c r="P4" s="56" t="s">
        <v>741</v>
      </c>
      <c r="Q4" s="56" t="s">
        <v>746</v>
      </c>
      <c r="R4" s="56" t="s">
        <v>749</v>
      </c>
      <c r="S4" s="84" t="s">
        <v>754</v>
      </c>
      <c r="T4" s="84" t="s">
        <v>759</v>
      </c>
      <c r="U4" s="71" t="s">
        <v>760</v>
      </c>
      <c r="V4" s="71" t="s">
        <v>761</v>
      </c>
      <c r="W4" s="71" t="s">
        <v>762</v>
      </c>
      <c r="X4" s="71" t="s">
        <v>763</v>
      </c>
      <c r="Y4" s="12"/>
      <c r="Z4" s="12"/>
      <c r="AA4" s="12"/>
      <c r="AB4" s="12"/>
      <c r="AC4" s="12"/>
      <c r="AD4" s="12"/>
      <c r="AE4" s="12"/>
      <c r="AF4" s="12"/>
      <c r="AG4" s="12"/>
      <c r="AH4" s="12"/>
      <c r="AI4" s="12"/>
    </row>
    <row r="5" spans="1:35" ht="15" customHeight="1" x14ac:dyDescent="0.25">
      <c r="A5" s="4" t="s">
        <v>391</v>
      </c>
      <c r="B5" s="4" t="s">
        <v>392</v>
      </c>
      <c r="C5" s="4" t="s">
        <v>106</v>
      </c>
      <c r="D5" s="4" t="s">
        <v>393</v>
      </c>
      <c r="E5" s="4">
        <f t="shared" ref="E5:E252" si="0">+IF(F5&lt;=4,1,0)</f>
        <v>0</v>
      </c>
      <c r="F5" s="4">
        <f t="shared" ref="F5:F252" si="1">+COUNTBLANK(J5:T5)</f>
        <v>8</v>
      </c>
      <c r="G5" s="4">
        <f t="shared" ref="G5:G252" si="2">+COUNTBLANK(J5:X5)</f>
        <v>8</v>
      </c>
      <c r="H5" s="4">
        <v>0</v>
      </c>
      <c r="I5" s="4">
        <v>38041754</v>
      </c>
      <c r="J5" s="72" t="s">
        <v>40</v>
      </c>
      <c r="K5" s="72">
        <v>78.860717095221204</v>
      </c>
      <c r="L5" s="72" t="s">
        <v>40</v>
      </c>
      <c r="M5" s="72" t="s">
        <v>40</v>
      </c>
      <c r="N5" s="72" t="s">
        <v>40</v>
      </c>
      <c r="O5" s="72" t="s">
        <v>40</v>
      </c>
      <c r="P5" s="72" t="s">
        <v>40</v>
      </c>
      <c r="Q5" s="72">
        <v>3615.764734241292</v>
      </c>
      <c r="R5" s="72">
        <v>6.6111567831493785</v>
      </c>
      <c r="S5" s="72" t="s">
        <v>40</v>
      </c>
      <c r="T5" s="72" t="s">
        <v>40</v>
      </c>
      <c r="U5" s="4">
        <v>0.32</v>
      </c>
      <c r="V5" s="4">
        <v>0.24</v>
      </c>
      <c r="W5" s="4">
        <v>0.28999999999999998</v>
      </c>
      <c r="X5" s="4">
        <v>0.28999999999999998</v>
      </c>
    </row>
    <row r="6" spans="1:35" x14ac:dyDescent="0.25">
      <c r="A6" s="4" t="s">
        <v>410</v>
      </c>
      <c r="B6" s="4" t="s">
        <v>411</v>
      </c>
      <c r="C6" s="4" t="s">
        <v>181</v>
      </c>
      <c r="D6" s="4" t="s">
        <v>412</v>
      </c>
      <c r="E6" s="4">
        <f t="shared" si="0"/>
        <v>1</v>
      </c>
      <c r="F6" s="4">
        <f t="shared" si="1"/>
        <v>0</v>
      </c>
      <c r="G6" s="4">
        <f t="shared" si="2"/>
        <v>0</v>
      </c>
      <c r="H6" s="4">
        <v>1</v>
      </c>
      <c r="I6" s="4">
        <v>2880917</v>
      </c>
      <c r="J6" s="72">
        <v>369.70867262055799</v>
      </c>
      <c r="K6" s="72">
        <v>196.95117908638116</v>
      </c>
      <c r="L6" s="72">
        <v>137.59507823377072</v>
      </c>
      <c r="M6" s="72">
        <v>698.62530842439196</v>
      </c>
      <c r="N6" s="72">
        <v>13.78033452543062</v>
      </c>
      <c r="O6" s="72">
        <v>40198.99244332494</v>
      </c>
      <c r="P6" s="72">
        <v>388.257834952785</v>
      </c>
      <c r="Q6" s="72">
        <v>2390.0589721988204</v>
      </c>
      <c r="R6" s="72">
        <v>2.3603595660687207</v>
      </c>
      <c r="S6" s="72">
        <v>460.25840687546867</v>
      </c>
      <c r="T6" s="72">
        <v>18492.46813441483</v>
      </c>
      <c r="U6" s="4">
        <v>0.41</v>
      </c>
      <c r="V6" s="4">
        <v>0.37</v>
      </c>
      <c r="W6" s="4">
        <v>0.56999999999999995</v>
      </c>
      <c r="X6" s="4">
        <v>0.56999999999999995</v>
      </c>
    </row>
    <row r="7" spans="1:35" x14ac:dyDescent="0.25">
      <c r="A7" s="4" t="s">
        <v>248</v>
      </c>
      <c r="B7" s="4" t="s">
        <v>249</v>
      </c>
      <c r="C7" s="4" t="s">
        <v>118</v>
      </c>
      <c r="D7" s="4" t="s">
        <v>250</v>
      </c>
      <c r="E7" s="4">
        <f t="shared" si="0"/>
        <v>1</v>
      </c>
      <c r="F7" s="4">
        <f t="shared" si="1"/>
        <v>4</v>
      </c>
      <c r="G7" s="4">
        <f t="shared" si="2"/>
        <v>4</v>
      </c>
      <c r="H7" s="4">
        <v>1</v>
      </c>
      <c r="I7" s="4">
        <v>43053054</v>
      </c>
      <c r="J7" s="72">
        <v>402.24324155958834</v>
      </c>
      <c r="K7" s="72">
        <v>139.36293578615818</v>
      </c>
      <c r="L7" s="72" t="s">
        <v>40</v>
      </c>
      <c r="M7" s="72" t="s">
        <v>40</v>
      </c>
      <c r="N7" s="72" t="s">
        <v>40</v>
      </c>
      <c r="O7" s="72">
        <v>196138.310682952</v>
      </c>
      <c r="P7" s="72">
        <v>3959.8732840549101</v>
      </c>
      <c r="Q7" s="72">
        <v>11210.762331838565</v>
      </c>
      <c r="R7" s="72">
        <v>1.2589118532682955</v>
      </c>
      <c r="S7" s="72">
        <v>3631.7165854948194</v>
      </c>
      <c r="T7" s="72" t="s">
        <v>40</v>
      </c>
      <c r="U7" s="4">
        <v>0.5</v>
      </c>
      <c r="V7" s="4">
        <v>0.55000000000000004</v>
      </c>
      <c r="W7" s="4">
        <v>0.52</v>
      </c>
      <c r="X7" s="4">
        <v>0.52</v>
      </c>
    </row>
    <row r="8" spans="1:35" x14ac:dyDescent="0.25">
      <c r="A8" s="4" t="s">
        <v>307</v>
      </c>
      <c r="B8" s="4" t="s">
        <v>308</v>
      </c>
      <c r="C8" s="4" t="s">
        <v>22</v>
      </c>
      <c r="D8" s="4" t="s">
        <v>309</v>
      </c>
      <c r="E8" s="4">
        <f t="shared" si="0"/>
        <v>0</v>
      </c>
      <c r="F8" s="4">
        <f t="shared" si="1"/>
        <v>8</v>
      </c>
      <c r="G8" s="4">
        <f t="shared" si="2"/>
        <v>8</v>
      </c>
      <c r="H8" s="4">
        <v>0</v>
      </c>
      <c r="I8" s="4">
        <v>55312</v>
      </c>
      <c r="J8" s="72" t="s">
        <v>40</v>
      </c>
      <c r="K8" s="72">
        <v>348.92970783916689</v>
      </c>
      <c r="L8" s="72" t="s">
        <v>40</v>
      </c>
      <c r="M8" s="72" t="s">
        <v>40</v>
      </c>
      <c r="N8" s="72" t="s">
        <v>40</v>
      </c>
      <c r="O8" s="72" t="s">
        <v>40</v>
      </c>
      <c r="P8" s="72" t="s">
        <v>40</v>
      </c>
      <c r="Q8" s="72">
        <v>5848.484848484849</v>
      </c>
      <c r="R8" s="72">
        <v>5.4237778420595895</v>
      </c>
      <c r="S8" s="72" t="s">
        <v>40</v>
      </c>
      <c r="T8" s="72" t="s">
        <v>40</v>
      </c>
      <c r="U8" s="4">
        <v>0</v>
      </c>
      <c r="V8" s="4">
        <v>0</v>
      </c>
      <c r="W8" s="4">
        <v>0</v>
      </c>
      <c r="X8" s="4">
        <v>0</v>
      </c>
    </row>
    <row r="9" spans="1:35" x14ac:dyDescent="0.25">
      <c r="A9" s="4" t="s">
        <v>413</v>
      </c>
      <c r="B9" s="4" t="s">
        <v>414</v>
      </c>
      <c r="C9" s="4" t="s">
        <v>181</v>
      </c>
      <c r="D9" s="4" t="s">
        <v>412</v>
      </c>
      <c r="E9" s="4">
        <f t="shared" si="0"/>
        <v>1</v>
      </c>
      <c r="F9" s="4">
        <f t="shared" si="1"/>
        <v>3</v>
      </c>
      <c r="G9" s="4">
        <f t="shared" si="2"/>
        <v>3</v>
      </c>
      <c r="H9" s="4">
        <v>0</v>
      </c>
      <c r="I9" s="4">
        <v>77142</v>
      </c>
      <c r="J9" s="72">
        <v>298.15146094215862</v>
      </c>
      <c r="K9" s="72">
        <v>67.408156386922826</v>
      </c>
      <c r="L9" s="72" t="s">
        <v>40</v>
      </c>
      <c r="M9" s="72" t="s">
        <v>40</v>
      </c>
      <c r="N9" s="72" t="s">
        <v>40</v>
      </c>
      <c r="O9" s="72">
        <v>8461.538461538461</v>
      </c>
      <c r="P9" s="72">
        <v>333.33333333333331</v>
      </c>
      <c r="Q9" s="72">
        <v>2000</v>
      </c>
      <c r="R9" s="72">
        <v>0</v>
      </c>
      <c r="S9" s="72">
        <v>104.26540284360189</v>
      </c>
      <c r="T9" s="72">
        <v>44000</v>
      </c>
      <c r="U9" s="4">
        <v>0</v>
      </c>
      <c r="V9" s="4">
        <v>0</v>
      </c>
      <c r="W9" s="4">
        <v>0</v>
      </c>
      <c r="X9" s="4">
        <v>0</v>
      </c>
    </row>
    <row r="10" spans="1:35" x14ac:dyDescent="0.25">
      <c r="A10" s="4" t="s">
        <v>229</v>
      </c>
      <c r="B10" s="4" t="s">
        <v>230</v>
      </c>
      <c r="C10" s="4" t="s">
        <v>118</v>
      </c>
      <c r="D10" s="4" t="s">
        <v>231</v>
      </c>
      <c r="E10" s="4">
        <f t="shared" si="0"/>
        <v>0</v>
      </c>
      <c r="F10" s="4">
        <f t="shared" si="1"/>
        <v>8</v>
      </c>
      <c r="G10" s="4">
        <f t="shared" si="2"/>
        <v>12</v>
      </c>
      <c r="H10" s="4">
        <v>0</v>
      </c>
      <c r="I10" s="4">
        <v>31825295</v>
      </c>
      <c r="J10" s="72" t="s">
        <v>40</v>
      </c>
      <c r="K10" s="72">
        <v>75.411712601564261</v>
      </c>
      <c r="L10" s="72" t="s">
        <v>40</v>
      </c>
      <c r="M10" s="72" t="s">
        <v>40</v>
      </c>
      <c r="N10" s="72" t="s">
        <v>40</v>
      </c>
      <c r="O10" s="72" t="s">
        <v>40</v>
      </c>
      <c r="P10" s="72" t="s">
        <v>40</v>
      </c>
      <c r="Q10" s="72">
        <v>2183.406113537118</v>
      </c>
      <c r="R10" s="72">
        <v>3.8240022598376546</v>
      </c>
      <c r="S10" s="72" t="s">
        <v>40</v>
      </c>
      <c r="T10" s="72" t="s">
        <v>40</v>
      </c>
    </row>
    <row r="11" spans="1:35" x14ac:dyDescent="0.25">
      <c r="A11" s="4" t="s">
        <v>26</v>
      </c>
      <c r="B11" s="4" t="s">
        <v>27</v>
      </c>
      <c r="C11" s="4" t="s">
        <v>28</v>
      </c>
      <c r="D11" s="4" t="s">
        <v>29</v>
      </c>
      <c r="E11" s="4">
        <f t="shared" si="0"/>
        <v>0</v>
      </c>
      <c r="F11" s="4">
        <f t="shared" si="1"/>
        <v>8</v>
      </c>
      <c r="G11" s="4">
        <f t="shared" si="2"/>
        <v>8</v>
      </c>
      <c r="H11" s="4">
        <v>0</v>
      </c>
      <c r="I11" s="4">
        <v>14869</v>
      </c>
      <c r="J11" s="72" t="s">
        <v>40</v>
      </c>
      <c r="K11" s="72">
        <v>369.89710135180582</v>
      </c>
      <c r="L11" s="72" t="s">
        <v>40</v>
      </c>
      <c r="M11" s="72" t="s">
        <v>40</v>
      </c>
      <c r="N11" s="72" t="s">
        <v>40</v>
      </c>
      <c r="O11" s="72" t="s">
        <v>40</v>
      </c>
      <c r="P11" s="72" t="s">
        <v>40</v>
      </c>
      <c r="Q11" s="72">
        <v>2200</v>
      </c>
      <c r="R11" s="72">
        <v>26.901607371040424</v>
      </c>
      <c r="S11" s="72" t="s">
        <v>40</v>
      </c>
      <c r="T11" s="72" t="s">
        <v>40</v>
      </c>
      <c r="U11" s="4">
        <v>0</v>
      </c>
      <c r="V11" s="4">
        <v>0</v>
      </c>
      <c r="W11" s="4">
        <v>0</v>
      </c>
      <c r="X11" s="4">
        <v>0</v>
      </c>
    </row>
    <row r="12" spans="1:35" x14ac:dyDescent="0.25">
      <c r="A12" s="4" t="s">
        <v>30</v>
      </c>
      <c r="B12" s="4" t="s">
        <v>31</v>
      </c>
      <c r="C12" s="4" t="s">
        <v>28</v>
      </c>
      <c r="D12" s="4" t="s">
        <v>29</v>
      </c>
      <c r="E12" s="4">
        <f t="shared" si="0"/>
        <v>0</v>
      </c>
      <c r="F12" s="4">
        <f t="shared" si="1"/>
        <v>8</v>
      </c>
      <c r="G12" s="4">
        <f t="shared" si="2"/>
        <v>8</v>
      </c>
      <c r="H12" s="4">
        <v>0</v>
      </c>
      <c r="I12" s="4">
        <v>97118</v>
      </c>
      <c r="J12" s="72" t="s">
        <v>40</v>
      </c>
      <c r="K12" s="72">
        <v>314.05094833089646</v>
      </c>
      <c r="L12" s="72" t="s">
        <v>40</v>
      </c>
      <c r="M12" s="72" t="s">
        <v>40</v>
      </c>
      <c r="N12" s="72" t="s">
        <v>40</v>
      </c>
      <c r="O12" s="72" t="s">
        <v>40</v>
      </c>
      <c r="P12" s="72" t="s">
        <v>40</v>
      </c>
      <c r="Q12" s="72">
        <v>2132.867132867133</v>
      </c>
      <c r="R12" s="72">
        <v>10.296752404291686</v>
      </c>
      <c r="S12" s="72" t="s">
        <v>40</v>
      </c>
      <c r="T12" s="72" t="s">
        <v>40</v>
      </c>
      <c r="U12" s="4">
        <v>0.45</v>
      </c>
      <c r="V12" s="4">
        <v>0.48</v>
      </c>
      <c r="W12" s="4">
        <v>0.6</v>
      </c>
      <c r="X12" s="4">
        <v>0.6</v>
      </c>
    </row>
    <row r="13" spans="1:35" x14ac:dyDescent="0.25">
      <c r="A13" s="4" t="s">
        <v>326</v>
      </c>
      <c r="B13" s="4" t="s">
        <v>327</v>
      </c>
      <c r="C13" s="4" t="s">
        <v>28</v>
      </c>
      <c r="D13" s="4" t="s">
        <v>328</v>
      </c>
      <c r="E13" s="4">
        <f t="shared" si="0"/>
        <v>0</v>
      </c>
      <c r="F13" s="4">
        <f t="shared" si="1"/>
        <v>5</v>
      </c>
      <c r="G13" s="4">
        <f t="shared" si="2"/>
        <v>5</v>
      </c>
      <c r="H13" s="4">
        <v>1</v>
      </c>
      <c r="I13" s="4">
        <v>44780677</v>
      </c>
      <c r="J13" s="72">
        <v>778.83145893484379</v>
      </c>
      <c r="K13" s="72">
        <v>190.44598186847421</v>
      </c>
      <c r="L13" s="72" t="s">
        <v>40</v>
      </c>
      <c r="M13" s="72" t="s">
        <v>40</v>
      </c>
      <c r="N13" s="72">
        <v>4.6850564586149517</v>
      </c>
      <c r="O13" s="72" t="s">
        <v>40</v>
      </c>
      <c r="P13" s="72">
        <v>2301.0279793864502</v>
      </c>
      <c r="Q13" s="72">
        <v>2225.8384444734438</v>
      </c>
      <c r="R13" s="72">
        <v>5.0892486507070895</v>
      </c>
      <c r="S13" s="72" t="s">
        <v>40</v>
      </c>
      <c r="T13" s="72" t="s">
        <v>40</v>
      </c>
      <c r="U13" s="4">
        <v>0.42</v>
      </c>
      <c r="V13" s="4">
        <v>0.5</v>
      </c>
      <c r="W13" s="4">
        <v>0.57999999999999996</v>
      </c>
      <c r="X13" s="4">
        <v>0.57999999999999996</v>
      </c>
    </row>
    <row r="14" spans="1:35" x14ac:dyDescent="0.25">
      <c r="A14" s="4" t="s">
        <v>482</v>
      </c>
      <c r="B14" s="4" t="s">
        <v>483</v>
      </c>
      <c r="C14" s="4" t="s">
        <v>106</v>
      </c>
      <c r="D14" s="4" t="s">
        <v>484</v>
      </c>
      <c r="E14" s="4">
        <f t="shared" si="0"/>
        <v>1</v>
      </c>
      <c r="F14" s="4">
        <f t="shared" si="1"/>
        <v>3</v>
      </c>
      <c r="G14" s="4">
        <f t="shared" si="2"/>
        <v>3</v>
      </c>
      <c r="H14" s="4">
        <v>1</v>
      </c>
      <c r="I14" s="4">
        <v>2957731</v>
      </c>
      <c r="J14" s="72" t="s">
        <v>40</v>
      </c>
      <c r="K14" s="72">
        <v>119.5511018412425</v>
      </c>
      <c r="L14" s="72" t="s">
        <v>40</v>
      </c>
      <c r="M14" s="72" t="s">
        <v>40</v>
      </c>
      <c r="N14" s="72">
        <v>7.6409923688124453</v>
      </c>
      <c r="O14" s="72">
        <v>12867.256637168142</v>
      </c>
      <c r="P14" s="72">
        <v>1395.9731543624162</v>
      </c>
      <c r="Q14" s="72">
        <v>2726.2914417887432</v>
      </c>
      <c r="R14" s="72">
        <v>2.3666790522870405</v>
      </c>
      <c r="S14" s="72">
        <v>259.78202608540289</v>
      </c>
      <c r="T14" s="72">
        <v>9661.1295681063129</v>
      </c>
      <c r="U14" s="4">
        <v>0</v>
      </c>
      <c r="V14" s="4">
        <v>0</v>
      </c>
      <c r="W14" s="4">
        <v>0</v>
      </c>
      <c r="X14" s="4">
        <v>0</v>
      </c>
    </row>
    <row r="15" spans="1:35" x14ac:dyDescent="0.25">
      <c r="A15" s="4" t="s">
        <v>32</v>
      </c>
      <c r="B15" s="4" t="s">
        <v>33</v>
      </c>
      <c r="C15" s="4" t="s">
        <v>28</v>
      </c>
      <c r="D15" s="4" t="s">
        <v>29</v>
      </c>
      <c r="E15" s="4">
        <f t="shared" si="0"/>
        <v>0</v>
      </c>
      <c r="F15" s="4">
        <f t="shared" si="1"/>
        <v>8</v>
      </c>
      <c r="G15" s="4">
        <f t="shared" si="2"/>
        <v>12</v>
      </c>
      <c r="H15" s="4">
        <v>0</v>
      </c>
      <c r="I15" s="4">
        <v>106314</v>
      </c>
      <c r="J15" s="72" t="s">
        <v>40</v>
      </c>
      <c r="K15" s="72">
        <v>159.90368154711513</v>
      </c>
      <c r="L15" s="72" t="s">
        <v>40</v>
      </c>
      <c r="M15" s="72" t="s">
        <v>40</v>
      </c>
      <c r="N15" s="72" t="s">
        <v>40</v>
      </c>
      <c r="O15" s="72" t="s">
        <v>40</v>
      </c>
      <c r="P15" s="72" t="s">
        <v>40</v>
      </c>
      <c r="Q15" s="72">
        <v>3695.6521739130435</v>
      </c>
      <c r="R15" s="72">
        <v>1.881219782907237</v>
      </c>
      <c r="S15" s="72" t="s">
        <v>40</v>
      </c>
      <c r="T15" s="72" t="s">
        <v>40</v>
      </c>
    </row>
    <row r="16" spans="1:35" x14ac:dyDescent="0.25">
      <c r="A16" s="4" t="s">
        <v>20</v>
      </c>
      <c r="B16" s="4" t="s">
        <v>21</v>
      </c>
      <c r="C16" s="4" t="s">
        <v>22</v>
      </c>
      <c r="D16" s="4" t="s">
        <v>23</v>
      </c>
      <c r="E16" s="4">
        <f t="shared" si="0"/>
        <v>1</v>
      </c>
      <c r="F16" s="4">
        <f t="shared" si="1"/>
        <v>3</v>
      </c>
      <c r="G16" s="4">
        <f t="shared" si="2"/>
        <v>3</v>
      </c>
      <c r="H16" s="4">
        <v>1</v>
      </c>
      <c r="I16" s="4">
        <v>25203.198</v>
      </c>
      <c r="J16" s="72">
        <v>265394.89155304816</v>
      </c>
      <c r="K16" s="72">
        <v>163479.25370423228</v>
      </c>
      <c r="L16" s="72" t="s">
        <v>40</v>
      </c>
      <c r="M16" s="72" t="s">
        <v>40</v>
      </c>
      <c r="N16" s="72">
        <v>4277.234976291501</v>
      </c>
      <c r="O16" s="72">
        <v>559145.64007421152</v>
      </c>
      <c r="P16" s="72">
        <v>130.12171474409587</v>
      </c>
      <c r="Q16" s="72">
        <v>3191.232282549764</v>
      </c>
      <c r="R16" s="72">
        <v>805.45333969125659</v>
      </c>
      <c r="S16" s="72">
        <v>1428.1121243783571</v>
      </c>
      <c r="T16" s="72" t="s">
        <v>40</v>
      </c>
      <c r="U16" s="4">
        <v>0.78</v>
      </c>
      <c r="V16" s="4">
        <v>0.87</v>
      </c>
      <c r="W16" s="4">
        <v>0.76</v>
      </c>
      <c r="X16" s="4">
        <v>0.76</v>
      </c>
    </row>
    <row r="17" spans="1:24" x14ac:dyDescent="0.25">
      <c r="A17" s="4" t="s">
        <v>523</v>
      </c>
      <c r="B17" s="4" t="s">
        <v>524</v>
      </c>
      <c r="C17" s="4" t="s">
        <v>181</v>
      </c>
      <c r="D17" s="4" t="s">
        <v>525</v>
      </c>
      <c r="E17" s="4">
        <f t="shared" si="0"/>
        <v>1</v>
      </c>
      <c r="F17" s="4">
        <f t="shared" si="1"/>
        <v>0</v>
      </c>
      <c r="G17" s="4">
        <f t="shared" si="2"/>
        <v>0</v>
      </c>
      <c r="H17" s="4">
        <v>1</v>
      </c>
      <c r="I17" s="4">
        <v>8955102</v>
      </c>
      <c r="J17" s="72">
        <v>312.19074891609279</v>
      </c>
      <c r="K17" s="72">
        <v>97.061987680318992</v>
      </c>
      <c r="L17" s="72">
        <v>46.431631934510627</v>
      </c>
      <c r="M17" s="72">
        <v>478.37091578462952</v>
      </c>
      <c r="N17" s="72">
        <v>4.3997265469449705</v>
      </c>
      <c r="O17" s="72">
        <v>168774.11167512691</v>
      </c>
      <c r="P17" s="72">
        <v>285.45155993431854</v>
      </c>
      <c r="Q17" s="72">
        <v>4690.7717215326493</v>
      </c>
      <c r="R17" s="72">
        <v>0.63650866288290187</v>
      </c>
      <c r="S17" s="72">
        <v>246.13932484453656</v>
      </c>
      <c r="T17" s="72">
        <v>129371.59533073929</v>
      </c>
      <c r="U17" s="4">
        <v>0.82</v>
      </c>
      <c r="V17" s="4">
        <v>0.84</v>
      </c>
      <c r="W17" s="4">
        <v>0.82</v>
      </c>
      <c r="X17" s="4">
        <v>0.82</v>
      </c>
    </row>
    <row r="18" spans="1:24" x14ac:dyDescent="0.25">
      <c r="A18" s="4" t="s">
        <v>485</v>
      </c>
      <c r="B18" s="4" t="s">
        <v>486</v>
      </c>
      <c r="C18" s="4" t="s">
        <v>106</v>
      </c>
      <c r="D18" s="4" t="s">
        <v>484</v>
      </c>
      <c r="E18" s="4">
        <f t="shared" si="0"/>
        <v>1</v>
      </c>
      <c r="F18" s="4">
        <f t="shared" si="1"/>
        <v>3</v>
      </c>
      <c r="G18" s="4">
        <f t="shared" si="2"/>
        <v>3</v>
      </c>
      <c r="H18" s="4">
        <v>0</v>
      </c>
      <c r="I18" s="4">
        <v>10047718</v>
      </c>
      <c r="J18" s="72">
        <v>116.40454081215258</v>
      </c>
      <c r="K18" s="72">
        <v>232.08254849509115</v>
      </c>
      <c r="L18" s="72" t="s">
        <v>40</v>
      </c>
      <c r="M18" s="72" t="s">
        <v>40</v>
      </c>
      <c r="N18" s="72">
        <v>4.8070616631557535</v>
      </c>
      <c r="O18" s="72">
        <v>33424.430641821949</v>
      </c>
      <c r="P18" s="72">
        <v>1694.9411251635411</v>
      </c>
      <c r="Q18" s="72">
        <v>6639.8063781321189</v>
      </c>
      <c r="R18" s="72">
        <v>2.0004542324933881</v>
      </c>
      <c r="S18" s="72">
        <v>1156.5298373809012</v>
      </c>
      <c r="T18" s="72" t="s">
        <v>40</v>
      </c>
      <c r="U18" s="4">
        <v>0</v>
      </c>
      <c r="V18" s="4">
        <v>0</v>
      </c>
      <c r="W18" s="4">
        <v>0</v>
      </c>
      <c r="X18" s="4">
        <v>0</v>
      </c>
    </row>
    <row r="19" spans="1:24" x14ac:dyDescent="0.25">
      <c r="A19" s="4" t="s">
        <v>34</v>
      </c>
      <c r="B19" s="4" t="s">
        <v>35</v>
      </c>
      <c r="C19" s="4" t="s">
        <v>28</v>
      </c>
      <c r="D19" s="4" t="s">
        <v>29</v>
      </c>
      <c r="E19" s="4">
        <f t="shared" si="0"/>
        <v>0</v>
      </c>
      <c r="F19" s="4">
        <f t="shared" si="1"/>
        <v>7</v>
      </c>
      <c r="G19" s="4">
        <f t="shared" si="2"/>
        <v>11</v>
      </c>
      <c r="H19" s="4">
        <v>0</v>
      </c>
      <c r="I19" s="4">
        <v>389482</v>
      </c>
      <c r="J19" s="72">
        <v>709.91727473926915</v>
      </c>
      <c r="K19" s="72">
        <v>448.28772574855839</v>
      </c>
      <c r="L19" s="72" t="s">
        <v>40</v>
      </c>
      <c r="M19" s="72" t="s">
        <v>40</v>
      </c>
      <c r="N19" s="72" t="s">
        <v>40</v>
      </c>
      <c r="O19" s="72" t="s">
        <v>40</v>
      </c>
      <c r="P19" s="72" t="s">
        <v>40</v>
      </c>
      <c r="Q19" s="72">
        <v>2910</v>
      </c>
      <c r="R19" s="72">
        <v>31.323655521949668</v>
      </c>
      <c r="S19" s="72" t="s">
        <v>40</v>
      </c>
      <c r="T19" s="72" t="s">
        <v>40</v>
      </c>
    </row>
    <row r="20" spans="1:24" x14ac:dyDescent="0.25">
      <c r="A20" s="4" t="s">
        <v>487</v>
      </c>
      <c r="B20" s="4" t="s">
        <v>488</v>
      </c>
      <c r="C20" s="4" t="s">
        <v>106</v>
      </c>
      <c r="D20" s="4" t="s">
        <v>484</v>
      </c>
      <c r="E20" s="4">
        <f t="shared" si="0"/>
        <v>1</v>
      </c>
      <c r="F20" s="4">
        <f t="shared" si="1"/>
        <v>4</v>
      </c>
      <c r="G20" s="4">
        <f t="shared" si="2"/>
        <v>4</v>
      </c>
      <c r="H20" s="4">
        <v>0</v>
      </c>
      <c r="I20" s="4">
        <v>1641172</v>
      </c>
      <c r="J20" s="72">
        <v>809.48249178026435</v>
      </c>
      <c r="K20" s="72">
        <v>212.34824869056993</v>
      </c>
      <c r="L20" s="72" t="s">
        <v>40</v>
      </c>
      <c r="M20" s="72" t="s">
        <v>40</v>
      </c>
      <c r="N20" s="72" t="s">
        <v>40</v>
      </c>
      <c r="O20" s="72">
        <v>1784.4827586206898</v>
      </c>
      <c r="P20" s="72">
        <v>1619.4237918215613</v>
      </c>
      <c r="Q20" s="72">
        <v>3891.0505836575876</v>
      </c>
      <c r="R20" s="72">
        <v>0.42652445934978173</v>
      </c>
      <c r="S20" s="72">
        <v>15.58500225869598</v>
      </c>
      <c r="T20" s="72" t="s">
        <v>40</v>
      </c>
      <c r="U20" s="4">
        <v>0</v>
      </c>
      <c r="V20" s="4">
        <v>0</v>
      </c>
      <c r="W20" s="4">
        <v>0</v>
      </c>
      <c r="X20" s="4">
        <v>0</v>
      </c>
    </row>
    <row r="21" spans="1:24" ht="15.75" customHeight="1" x14ac:dyDescent="0.25">
      <c r="A21" s="4" t="s">
        <v>394</v>
      </c>
      <c r="B21" s="4" t="s">
        <v>395</v>
      </c>
      <c r="C21" s="4" t="s">
        <v>106</v>
      </c>
      <c r="D21" s="4" t="s">
        <v>393</v>
      </c>
      <c r="E21" s="4">
        <f t="shared" si="0"/>
        <v>0</v>
      </c>
      <c r="F21" s="4">
        <f t="shared" si="1"/>
        <v>7</v>
      </c>
      <c r="G21" s="4">
        <f t="shared" si="2"/>
        <v>7</v>
      </c>
      <c r="H21" s="4">
        <v>0</v>
      </c>
      <c r="I21" s="4">
        <v>163046161</v>
      </c>
      <c r="J21" s="72">
        <v>75.559583399206801</v>
      </c>
      <c r="K21" s="72">
        <v>54.232494317974165</v>
      </c>
      <c r="L21" s="72" t="s">
        <v>40</v>
      </c>
      <c r="M21" s="72" t="s">
        <v>40</v>
      </c>
      <c r="N21" s="72" t="s">
        <v>40</v>
      </c>
      <c r="O21" s="72" t="s">
        <v>40</v>
      </c>
      <c r="P21" s="72" t="s">
        <v>40</v>
      </c>
      <c r="Q21" s="72">
        <v>1278.0066195493503</v>
      </c>
      <c r="R21" s="72">
        <v>2.1766841845482028</v>
      </c>
      <c r="S21" s="72" t="s">
        <v>40</v>
      </c>
      <c r="T21" s="72" t="s">
        <v>40</v>
      </c>
      <c r="U21" s="4">
        <v>0.38</v>
      </c>
      <c r="V21" s="4">
        <v>0.32</v>
      </c>
      <c r="W21" s="4">
        <v>0.26</v>
      </c>
      <c r="X21" s="4">
        <v>0.26</v>
      </c>
    </row>
    <row r="22" spans="1:24" ht="15.75" customHeight="1" x14ac:dyDescent="0.25">
      <c r="A22" s="4" t="s">
        <v>36</v>
      </c>
      <c r="B22" s="4" t="s">
        <v>37</v>
      </c>
      <c r="C22" s="4" t="s">
        <v>28</v>
      </c>
      <c r="D22" s="4" t="s">
        <v>29</v>
      </c>
      <c r="E22" s="4">
        <f t="shared" si="0"/>
        <v>1</v>
      </c>
      <c r="F22" s="4">
        <f t="shared" si="1"/>
        <v>4</v>
      </c>
      <c r="G22" s="4">
        <f t="shared" si="2"/>
        <v>4</v>
      </c>
      <c r="H22" s="4">
        <v>1</v>
      </c>
      <c r="I22" s="4">
        <v>287025</v>
      </c>
      <c r="J22" s="72">
        <v>489.504398571553</v>
      </c>
      <c r="K22" s="72">
        <v>304.50309206515112</v>
      </c>
      <c r="L22" s="72" t="s">
        <v>40</v>
      </c>
      <c r="M22" s="72" t="s">
        <v>40</v>
      </c>
      <c r="N22" s="72" t="s">
        <v>40</v>
      </c>
      <c r="O22" s="72">
        <v>103541.66666666667</v>
      </c>
      <c r="P22" s="72">
        <v>653.70231862378455</v>
      </c>
      <c r="Q22" s="72">
        <v>1730.6930693069307</v>
      </c>
      <c r="R22" s="72">
        <v>10.452051215050954</v>
      </c>
      <c r="S22" s="72">
        <v>923.44853214418436</v>
      </c>
      <c r="T22" s="72" t="s">
        <v>40</v>
      </c>
      <c r="U22" s="4">
        <v>0.45</v>
      </c>
      <c r="V22" s="4">
        <v>0.71</v>
      </c>
      <c r="W22" s="4">
        <v>0.56999999999999995</v>
      </c>
      <c r="X22" s="4">
        <v>0.56999999999999995</v>
      </c>
    </row>
    <row r="23" spans="1:24" ht="15.75" customHeight="1" x14ac:dyDescent="0.25">
      <c r="A23" s="4" t="s">
        <v>179</v>
      </c>
      <c r="B23" s="4" t="s">
        <v>180</v>
      </c>
      <c r="C23" s="4" t="s">
        <v>181</v>
      </c>
      <c r="D23" s="4" t="s">
        <v>182</v>
      </c>
      <c r="E23" s="4">
        <f t="shared" si="0"/>
        <v>1</v>
      </c>
      <c r="F23" s="4">
        <f t="shared" si="1"/>
        <v>3</v>
      </c>
      <c r="G23" s="4">
        <f t="shared" si="2"/>
        <v>3</v>
      </c>
      <c r="H23" s="4">
        <v>0</v>
      </c>
      <c r="I23" s="4">
        <v>9452411</v>
      </c>
      <c r="J23" s="72">
        <v>339.59589780850621</v>
      </c>
      <c r="K23" s="72">
        <v>343.82762239178976</v>
      </c>
      <c r="L23" s="72" t="s">
        <v>40</v>
      </c>
      <c r="M23" s="72" t="s">
        <v>40</v>
      </c>
      <c r="N23" s="72">
        <v>12.705753061308908</v>
      </c>
      <c r="O23" s="72">
        <v>37502.081598667777</v>
      </c>
      <c r="P23" s="72">
        <v>800.15756949060733</v>
      </c>
      <c r="Q23" s="72">
        <v>6500</v>
      </c>
      <c r="R23" s="72">
        <v>3.5969658957910311</v>
      </c>
      <c r="S23" s="72">
        <v>901.82808401577802</v>
      </c>
      <c r="T23" s="72" t="s">
        <v>40</v>
      </c>
      <c r="U23" s="4">
        <v>0.56000000000000005</v>
      </c>
      <c r="V23" s="4">
        <v>0.39</v>
      </c>
      <c r="W23" s="4">
        <v>0.46</v>
      </c>
      <c r="X23" s="4">
        <v>0.46</v>
      </c>
    </row>
    <row r="24" spans="1:24" ht="15.75" customHeight="1" x14ac:dyDescent="0.25">
      <c r="A24" s="4" t="s">
        <v>526</v>
      </c>
      <c r="B24" s="4" t="s">
        <v>527</v>
      </c>
      <c r="C24" s="4" t="s">
        <v>181</v>
      </c>
      <c r="D24" s="4" t="s">
        <v>525</v>
      </c>
      <c r="E24" s="4">
        <f t="shared" si="0"/>
        <v>1</v>
      </c>
      <c r="F24" s="4">
        <f t="shared" si="1"/>
        <v>4</v>
      </c>
      <c r="G24" s="4">
        <f t="shared" si="2"/>
        <v>4</v>
      </c>
      <c r="H24" s="4">
        <v>0</v>
      </c>
      <c r="I24" s="4">
        <v>11539328</v>
      </c>
      <c r="J24" s="72">
        <v>329.75923727967518</v>
      </c>
      <c r="K24" s="72">
        <v>87.292778227640298</v>
      </c>
      <c r="L24" s="72" t="s">
        <v>40</v>
      </c>
      <c r="M24" s="72" t="s">
        <v>40</v>
      </c>
      <c r="N24" s="72" t="s">
        <v>40</v>
      </c>
      <c r="O24" s="72">
        <v>138221.18126272911</v>
      </c>
      <c r="P24" s="72">
        <v>76.240141687228473</v>
      </c>
      <c r="Q24" s="72">
        <v>2808.9793641940882</v>
      </c>
      <c r="R24" s="72">
        <v>1.6725410699825847</v>
      </c>
      <c r="S24" s="72">
        <v>1386.1868657984608</v>
      </c>
      <c r="T24" s="72" t="s">
        <v>40</v>
      </c>
      <c r="U24" s="4">
        <v>0.74</v>
      </c>
      <c r="V24" s="4">
        <v>0.85</v>
      </c>
      <c r="W24" s="4">
        <v>0.8</v>
      </c>
      <c r="X24" s="4">
        <v>0.8</v>
      </c>
    </row>
    <row r="25" spans="1:24" ht="15.75" customHeight="1" x14ac:dyDescent="0.25">
      <c r="A25" s="4" t="s">
        <v>87</v>
      </c>
      <c r="B25" s="4" t="s">
        <v>88</v>
      </c>
      <c r="C25" s="4" t="s">
        <v>28</v>
      </c>
      <c r="D25" s="4" t="s">
        <v>89</v>
      </c>
      <c r="E25" s="4">
        <f t="shared" si="0"/>
        <v>1</v>
      </c>
      <c r="F25" s="4">
        <f t="shared" si="1"/>
        <v>4</v>
      </c>
      <c r="G25" s="4">
        <f t="shared" si="2"/>
        <v>4</v>
      </c>
      <c r="H25" s="4">
        <v>0</v>
      </c>
      <c r="I25" s="4">
        <v>390353</v>
      </c>
      <c r="J25" s="72">
        <v>442.16388755818451</v>
      </c>
      <c r="K25" s="72">
        <v>332.26336162396603</v>
      </c>
      <c r="L25" s="72" t="s">
        <v>40</v>
      </c>
      <c r="M25" s="72" t="s">
        <v>40</v>
      </c>
      <c r="N25" s="72" t="s">
        <v>40</v>
      </c>
      <c r="O25" s="72">
        <v>1157400</v>
      </c>
      <c r="P25" s="72">
        <v>199.6613300492611</v>
      </c>
      <c r="Q25" s="72">
        <v>1200.9259259259259</v>
      </c>
      <c r="R25" s="72">
        <v>36.37733026260846</v>
      </c>
      <c r="S25" s="72">
        <v>2827.7547031517224</v>
      </c>
      <c r="T25" s="72" t="s">
        <v>40</v>
      </c>
      <c r="U25" s="4">
        <v>0.24</v>
      </c>
      <c r="V25" s="4">
        <v>0.37</v>
      </c>
      <c r="W25" s="4">
        <v>0.35</v>
      </c>
      <c r="X25" s="4">
        <v>0.35</v>
      </c>
    </row>
    <row r="26" spans="1:24" ht="15.75" customHeight="1" x14ac:dyDescent="0.25">
      <c r="A26" s="4" t="s">
        <v>447</v>
      </c>
      <c r="B26" s="4" t="s">
        <v>448</v>
      </c>
      <c r="C26" s="4" t="s">
        <v>118</v>
      </c>
      <c r="D26" s="4" t="s">
        <v>449</v>
      </c>
      <c r="E26" s="4">
        <f t="shared" si="0"/>
        <v>0</v>
      </c>
      <c r="F26" s="4">
        <f t="shared" si="1"/>
        <v>7</v>
      </c>
      <c r="G26" s="4">
        <f t="shared" si="2"/>
        <v>7</v>
      </c>
      <c r="H26" s="4">
        <v>0</v>
      </c>
      <c r="I26" s="4">
        <v>11801151</v>
      </c>
      <c r="J26" s="72" t="s">
        <v>40</v>
      </c>
      <c r="K26" s="72">
        <v>66.103721577666448</v>
      </c>
      <c r="L26" s="72" t="s">
        <v>40</v>
      </c>
      <c r="M26" s="72" t="s">
        <v>40</v>
      </c>
      <c r="N26" s="72">
        <v>1.1100612135206134</v>
      </c>
      <c r="O26" s="72" t="s">
        <v>40</v>
      </c>
      <c r="P26" s="72" t="s">
        <v>40</v>
      </c>
      <c r="Q26" s="72">
        <v>1606.1354745727815</v>
      </c>
      <c r="R26" s="72">
        <v>1.0676924649129564</v>
      </c>
      <c r="S26" s="72" t="s">
        <v>40</v>
      </c>
      <c r="T26" s="72" t="s">
        <v>40</v>
      </c>
      <c r="U26" s="4">
        <v>0.5</v>
      </c>
      <c r="V26" s="4">
        <v>0.38</v>
      </c>
      <c r="W26" s="4">
        <v>0.51</v>
      </c>
      <c r="X26" s="4">
        <v>0.51</v>
      </c>
    </row>
    <row r="27" spans="1:24" ht="15.75" customHeight="1" x14ac:dyDescent="0.25">
      <c r="A27" s="4" t="s">
        <v>263</v>
      </c>
      <c r="B27" s="4" t="s">
        <v>264</v>
      </c>
      <c r="C27" s="4" t="s">
        <v>28</v>
      </c>
      <c r="D27" s="4" t="s">
        <v>265</v>
      </c>
      <c r="E27" s="4">
        <f t="shared" si="0"/>
        <v>1</v>
      </c>
      <c r="F27" s="4">
        <f t="shared" si="1"/>
        <v>1</v>
      </c>
      <c r="G27" s="4">
        <f t="shared" si="2"/>
        <v>1</v>
      </c>
      <c r="H27" s="4">
        <v>0</v>
      </c>
      <c r="I27" s="4">
        <v>62506</v>
      </c>
      <c r="J27" s="72">
        <v>764.72658624772021</v>
      </c>
      <c r="K27" s="72">
        <v>334.36790068153454</v>
      </c>
      <c r="L27" s="72">
        <v>323.16897577832526</v>
      </c>
      <c r="M27" s="72">
        <v>966.50717703349289</v>
      </c>
      <c r="N27" s="72" t="s">
        <v>40</v>
      </c>
      <c r="O27" s="72">
        <v>931833.33333333337</v>
      </c>
      <c r="P27" s="72">
        <v>26.385557379118801</v>
      </c>
      <c r="Q27" s="72">
        <v>8360</v>
      </c>
      <c r="R27" s="72">
        <v>7.9992320737209228</v>
      </c>
      <c r="S27" s="72">
        <v>2150.3846153846157</v>
      </c>
      <c r="T27" s="72">
        <v>931833.33333333337</v>
      </c>
      <c r="U27" s="4">
        <v>0</v>
      </c>
      <c r="V27" s="4">
        <v>0</v>
      </c>
      <c r="W27" s="4">
        <v>0</v>
      </c>
      <c r="X27" s="4">
        <v>0</v>
      </c>
    </row>
    <row r="28" spans="1:24" ht="15.75" customHeight="1" x14ac:dyDescent="0.25">
      <c r="A28" s="4" t="s">
        <v>396</v>
      </c>
      <c r="B28" s="4" t="s">
        <v>397</v>
      </c>
      <c r="C28" s="4" t="s">
        <v>106</v>
      </c>
      <c r="D28" s="4" t="s">
        <v>393</v>
      </c>
      <c r="E28" s="4">
        <f t="shared" si="0"/>
        <v>0</v>
      </c>
      <c r="F28" s="4">
        <f t="shared" si="1"/>
        <v>8</v>
      </c>
      <c r="G28" s="4">
        <f t="shared" si="2"/>
        <v>8</v>
      </c>
      <c r="H28" s="4">
        <v>0</v>
      </c>
      <c r="I28" s="4">
        <v>763092</v>
      </c>
      <c r="J28" s="72">
        <v>567.6903964397477</v>
      </c>
      <c r="K28" s="72">
        <v>146.64024783381296</v>
      </c>
      <c r="L28" s="72" t="s">
        <v>40</v>
      </c>
      <c r="M28" s="72" t="s">
        <v>40</v>
      </c>
      <c r="N28" s="72" t="s">
        <v>40</v>
      </c>
      <c r="O28" s="72" t="s">
        <v>40</v>
      </c>
      <c r="P28" s="72" t="s">
        <v>40</v>
      </c>
      <c r="Q28" s="72" t="s">
        <v>40</v>
      </c>
      <c r="R28" s="72">
        <v>1.7035953725107849</v>
      </c>
      <c r="S28" s="72" t="s">
        <v>40</v>
      </c>
      <c r="T28" s="72" t="s">
        <v>40</v>
      </c>
      <c r="U28" s="4">
        <v>0</v>
      </c>
      <c r="V28" s="4">
        <v>0</v>
      </c>
      <c r="W28" s="4">
        <v>0</v>
      </c>
      <c r="X28" s="4">
        <v>0</v>
      </c>
    </row>
    <row r="29" spans="1:24" ht="15.75" customHeight="1" x14ac:dyDescent="0.25">
      <c r="A29" s="4" t="s">
        <v>329</v>
      </c>
      <c r="B29" s="4" t="s">
        <v>330</v>
      </c>
      <c r="C29" s="4" t="s">
        <v>28</v>
      </c>
      <c r="D29" s="4" t="s">
        <v>328</v>
      </c>
      <c r="E29" s="4">
        <f t="shared" si="0"/>
        <v>0</v>
      </c>
      <c r="F29" s="4">
        <f t="shared" si="1"/>
        <v>5</v>
      </c>
      <c r="G29" s="4">
        <f t="shared" si="2"/>
        <v>9</v>
      </c>
      <c r="H29" s="4">
        <v>0</v>
      </c>
      <c r="I29" s="4">
        <v>11513100</v>
      </c>
      <c r="J29" s="72">
        <v>311.88819692350449</v>
      </c>
      <c r="K29" s="72">
        <v>155.87461239805091</v>
      </c>
      <c r="L29" s="72" t="s">
        <v>40</v>
      </c>
      <c r="M29" s="72" t="s">
        <v>40</v>
      </c>
      <c r="N29" s="72" t="s">
        <v>40</v>
      </c>
      <c r="O29" s="72">
        <v>78593.977154724809</v>
      </c>
      <c r="P29" s="72">
        <v>9371.2793733681465</v>
      </c>
      <c r="Q29" s="72">
        <v>1431.4429289303662</v>
      </c>
      <c r="R29" s="72">
        <v>5.9584299623906682</v>
      </c>
      <c r="S29" s="72" t="s">
        <v>40</v>
      </c>
      <c r="T29" s="72" t="s">
        <v>40</v>
      </c>
    </row>
    <row r="30" spans="1:24" ht="15.75" customHeight="1" x14ac:dyDescent="0.25">
      <c r="A30" s="4" t="s">
        <v>38</v>
      </c>
      <c r="B30" s="4" t="s">
        <v>39</v>
      </c>
      <c r="C30" s="4" t="s">
        <v>28</v>
      </c>
      <c r="D30" s="4" t="s">
        <v>29</v>
      </c>
      <c r="E30" s="4">
        <f t="shared" si="0"/>
        <v>0</v>
      </c>
      <c r="F30" s="4">
        <f t="shared" si="1"/>
        <v>11</v>
      </c>
      <c r="G30" s="4">
        <f t="shared" si="2"/>
        <v>15</v>
      </c>
      <c r="H30" s="4">
        <v>0</v>
      </c>
      <c r="I30" s="4">
        <v>25979</v>
      </c>
      <c r="J30" s="72" t="s">
        <v>40</v>
      </c>
      <c r="K30" s="72" t="s">
        <v>40</v>
      </c>
      <c r="L30" s="72" t="s">
        <v>40</v>
      </c>
      <c r="M30" s="72" t="s">
        <v>40</v>
      </c>
      <c r="N30" s="72" t="s">
        <v>40</v>
      </c>
      <c r="O30" s="72" t="s">
        <v>40</v>
      </c>
      <c r="P30" s="72" t="s">
        <v>40</v>
      </c>
      <c r="Q30" s="72" t="s">
        <v>40</v>
      </c>
      <c r="R30" s="72" t="s">
        <v>40</v>
      </c>
      <c r="S30" s="72" t="s">
        <v>40</v>
      </c>
      <c r="T30" s="72" t="s">
        <v>40</v>
      </c>
    </row>
    <row r="31" spans="1:24" ht="15.75" customHeight="1" x14ac:dyDescent="0.25">
      <c r="A31" s="4" t="s">
        <v>415</v>
      </c>
      <c r="B31" s="4" t="s">
        <v>416</v>
      </c>
      <c r="C31" s="4" t="s">
        <v>181</v>
      </c>
      <c r="D31" s="4" t="s">
        <v>412</v>
      </c>
      <c r="E31" s="4">
        <f t="shared" si="0"/>
        <v>1</v>
      </c>
      <c r="F31" s="4">
        <f t="shared" si="1"/>
        <v>2</v>
      </c>
      <c r="G31" s="4">
        <f t="shared" si="2"/>
        <v>2</v>
      </c>
      <c r="H31" s="4">
        <v>1</v>
      </c>
      <c r="I31" s="4">
        <v>3301000</v>
      </c>
      <c r="J31" s="72">
        <v>463.16267797637084</v>
      </c>
      <c r="K31" s="72">
        <v>85.792184186610129</v>
      </c>
      <c r="L31" s="72" t="s">
        <v>40</v>
      </c>
      <c r="M31" s="72" t="s">
        <v>40</v>
      </c>
      <c r="N31" s="72">
        <v>33.898818539836412</v>
      </c>
      <c r="O31" s="72">
        <v>15592.493297587131</v>
      </c>
      <c r="P31" s="72">
        <v>170.68466730954677</v>
      </c>
      <c r="Q31" s="72">
        <v>6510.3448275862065</v>
      </c>
      <c r="R31" s="72">
        <v>1.2723417146319298</v>
      </c>
      <c r="S31" s="72">
        <v>808.18935569039786</v>
      </c>
      <c r="T31" s="72">
        <v>46652.406417112303</v>
      </c>
      <c r="U31" s="4">
        <v>0.35</v>
      </c>
      <c r="V31" s="4">
        <v>0.49</v>
      </c>
      <c r="W31" s="4">
        <v>0.64</v>
      </c>
      <c r="X31" s="4">
        <v>0.64</v>
      </c>
    </row>
    <row r="32" spans="1:24" ht="15.75" customHeight="1" x14ac:dyDescent="0.25">
      <c r="A32" s="4" t="s">
        <v>378</v>
      </c>
      <c r="B32" s="4" t="s">
        <v>379</v>
      </c>
      <c r="C32" s="4" t="s">
        <v>118</v>
      </c>
      <c r="D32" s="4" t="s">
        <v>380</v>
      </c>
      <c r="E32" s="4">
        <f t="shared" si="0"/>
        <v>0</v>
      </c>
      <c r="F32" s="4">
        <f t="shared" si="1"/>
        <v>7</v>
      </c>
      <c r="G32" s="4">
        <f t="shared" si="2"/>
        <v>7</v>
      </c>
      <c r="H32" s="4">
        <v>0</v>
      </c>
      <c r="I32" s="4">
        <v>2303697</v>
      </c>
      <c r="J32" s="72">
        <v>381.56059585961174</v>
      </c>
      <c r="K32" s="72">
        <v>188.5230566346182</v>
      </c>
      <c r="L32" s="72" t="s">
        <v>40</v>
      </c>
      <c r="M32" s="72" t="s">
        <v>40</v>
      </c>
      <c r="N32" s="72" t="s">
        <v>40</v>
      </c>
      <c r="O32" s="72" t="s">
        <v>40</v>
      </c>
      <c r="P32" s="72" t="s">
        <v>40</v>
      </c>
      <c r="Q32" s="72">
        <v>4477.3195876288664</v>
      </c>
      <c r="R32" s="72">
        <v>13.152771393112896</v>
      </c>
      <c r="S32" s="72" t="s">
        <v>40</v>
      </c>
      <c r="T32" s="72" t="s">
        <v>40</v>
      </c>
      <c r="U32" s="4">
        <v>0.52</v>
      </c>
      <c r="V32" s="4">
        <v>0.61</v>
      </c>
      <c r="W32" s="4">
        <v>0.56000000000000005</v>
      </c>
      <c r="X32" s="4">
        <v>0.56000000000000005</v>
      </c>
    </row>
    <row r="33" spans="1:24" ht="15.75" customHeight="1" x14ac:dyDescent="0.25">
      <c r="A33" s="4" t="s">
        <v>331</v>
      </c>
      <c r="B33" s="4" t="s">
        <v>332</v>
      </c>
      <c r="C33" s="4" t="s">
        <v>28</v>
      </c>
      <c r="D33" s="4" t="s">
        <v>328</v>
      </c>
      <c r="E33" s="4">
        <f t="shared" si="0"/>
        <v>0</v>
      </c>
      <c r="F33" s="4">
        <f t="shared" si="1"/>
        <v>7</v>
      </c>
      <c r="G33" s="4">
        <f t="shared" si="2"/>
        <v>7</v>
      </c>
      <c r="H33" s="4">
        <v>1</v>
      </c>
      <c r="I33" s="4">
        <v>211049527</v>
      </c>
      <c r="J33" s="72">
        <v>253.9773519606135</v>
      </c>
      <c r="K33" s="72">
        <v>331.90740105283436</v>
      </c>
      <c r="L33" s="72" t="s">
        <v>40</v>
      </c>
      <c r="M33" s="72" t="s">
        <v>40</v>
      </c>
      <c r="N33" s="72" t="s">
        <v>40</v>
      </c>
      <c r="O33" s="72" t="s">
        <v>40</v>
      </c>
      <c r="P33" s="72" t="s">
        <v>40</v>
      </c>
      <c r="Q33" s="72">
        <v>2924.4189687347357</v>
      </c>
      <c r="R33" s="72">
        <v>30.274884245535411</v>
      </c>
      <c r="S33" s="72" t="s">
        <v>40</v>
      </c>
      <c r="T33" s="72" t="s">
        <v>40</v>
      </c>
      <c r="U33" s="4">
        <v>0.31</v>
      </c>
      <c r="V33" s="4">
        <v>0.54</v>
      </c>
      <c r="W33" s="4">
        <v>0.36</v>
      </c>
      <c r="X33" s="4">
        <v>0.36</v>
      </c>
    </row>
    <row r="34" spans="1:24" ht="15.75" customHeight="1" x14ac:dyDescent="0.25">
      <c r="A34" s="4" t="s">
        <v>41</v>
      </c>
      <c r="B34" s="4" t="s">
        <v>42</v>
      </c>
      <c r="C34" s="4" t="s">
        <v>28</v>
      </c>
      <c r="D34" s="4" t="s">
        <v>29</v>
      </c>
      <c r="E34" s="4">
        <f t="shared" si="0"/>
        <v>0</v>
      </c>
      <c r="F34" s="4">
        <f t="shared" si="1"/>
        <v>8</v>
      </c>
      <c r="G34" s="4">
        <f t="shared" si="2"/>
        <v>12</v>
      </c>
      <c r="H34" s="4">
        <v>0</v>
      </c>
      <c r="I34" s="4">
        <v>30030</v>
      </c>
      <c r="J34" s="72" t="s">
        <v>40</v>
      </c>
      <c r="K34" s="72">
        <v>446.22044622044621</v>
      </c>
      <c r="L34" s="72" t="s">
        <v>40</v>
      </c>
      <c r="M34" s="72" t="s">
        <v>40</v>
      </c>
      <c r="N34" s="72" t="s">
        <v>40</v>
      </c>
      <c r="O34" s="72" t="s">
        <v>40</v>
      </c>
      <c r="P34" s="72" t="s">
        <v>40</v>
      </c>
      <c r="Q34" s="72">
        <v>2702.7027027027025</v>
      </c>
      <c r="R34" s="72">
        <v>6.6600066600066601</v>
      </c>
      <c r="S34" s="72" t="s">
        <v>40</v>
      </c>
      <c r="T34" s="72" t="s">
        <v>40</v>
      </c>
    </row>
    <row r="35" spans="1:24" ht="15.75" customHeight="1" x14ac:dyDescent="0.25">
      <c r="A35" s="4" t="s">
        <v>355</v>
      </c>
      <c r="B35" s="4" t="s">
        <v>356</v>
      </c>
      <c r="C35" s="4" t="s">
        <v>106</v>
      </c>
      <c r="D35" s="4" t="s">
        <v>357</v>
      </c>
      <c r="E35" s="4">
        <f t="shared" si="0"/>
        <v>0</v>
      </c>
      <c r="F35" s="4">
        <f t="shared" si="1"/>
        <v>7</v>
      </c>
      <c r="G35" s="4">
        <f t="shared" si="2"/>
        <v>11</v>
      </c>
      <c r="H35" s="4">
        <v>0</v>
      </c>
      <c r="I35" s="4">
        <v>433285</v>
      </c>
      <c r="J35" s="72">
        <v>946.49018544376099</v>
      </c>
      <c r="K35" s="72">
        <v>130.39915990629723</v>
      </c>
      <c r="L35" s="72" t="s">
        <v>40</v>
      </c>
      <c r="M35" s="72" t="s">
        <v>40</v>
      </c>
      <c r="N35" s="72" t="s">
        <v>40</v>
      </c>
      <c r="O35" s="72" t="s">
        <v>40</v>
      </c>
      <c r="P35" s="72" t="s">
        <v>40</v>
      </c>
      <c r="Q35" s="72">
        <v>14125</v>
      </c>
      <c r="R35" s="72">
        <v>0.46158994657096369</v>
      </c>
      <c r="S35" s="72" t="s">
        <v>40</v>
      </c>
      <c r="T35" s="72" t="s">
        <v>40</v>
      </c>
    </row>
    <row r="36" spans="1:24" ht="15.75" customHeight="1" x14ac:dyDescent="0.25">
      <c r="A36" s="4" t="s">
        <v>183</v>
      </c>
      <c r="B36" s="4" t="s">
        <v>184</v>
      </c>
      <c r="C36" s="4" t="s">
        <v>181</v>
      </c>
      <c r="D36" s="4" t="s">
        <v>182</v>
      </c>
      <c r="E36" s="4">
        <f t="shared" si="0"/>
        <v>1</v>
      </c>
      <c r="F36" s="4">
        <f t="shared" si="1"/>
        <v>0</v>
      </c>
      <c r="G36" s="4">
        <f t="shared" si="2"/>
        <v>0</v>
      </c>
      <c r="H36" s="4">
        <v>1</v>
      </c>
      <c r="I36" s="4">
        <v>7000119</v>
      </c>
      <c r="J36" s="72">
        <v>404.26455607397531</v>
      </c>
      <c r="K36" s="72">
        <v>99.826874371707106</v>
      </c>
      <c r="L36" s="72">
        <v>23.471029563925985</v>
      </c>
      <c r="M36" s="72">
        <v>235.11734401831711</v>
      </c>
      <c r="N36" s="72">
        <v>31.928028652084343</v>
      </c>
      <c r="O36" s="72">
        <v>15257.71812080537</v>
      </c>
      <c r="P36" s="72">
        <v>246.91707006819547</v>
      </c>
      <c r="Q36" s="72">
        <v>10935.837245696401</v>
      </c>
      <c r="R36" s="72">
        <v>1.4714035575680928</v>
      </c>
      <c r="S36" s="72">
        <v>738.26070013639026</v>
      </c>
      <c r="T36" s="72">
        <v>17532.647814910026</v>
      </c>
      <c r="U36" s="4">
        <v>0.28999999999999998</v>
      </c>
      <c r="V36" s="4">
        <v>0.37</v>
      </c>
      <c r="W36" s="4">
        <v>0.55000000000000004</v>
      </c>
      <c r="X36" s="4">
        <v>0.55000000000000004</v>
      </c>
    </row>
    <row r="37" spans="1:24" ht="15.75" customHeight="1" x14ac:dyDescent="0.25">
      <c r="A37" s="4" t="s">
        <v>450</v>
      </c>
      <c r="B37" s="4" t="s">
        <v>451</v>
      </c>
      <c r="C37" s="4" t="s">
        <v>118</v>
      </c>
      <c r="D37" s="4" t="s">
        <v>449</v>
      </c>
      <c r="E37" s="4">
        <f t="shared" si="0"/>
        <v>0</v>
      </c>
      <c r="F37" s="4">
        <f t="shared" si="1"/>
        <v>6</v>
      </c>
      <c r="G37" s="4">
        <f t="shared" si="2"/>
        <v>10</v>
      </c>
      <c r="H37" s="4">
        <v>0</v>
      </c>
      <c r="I37" s="4">
        <v>20321378</v>
      </c>
      <c r="J37" s="72" t="s">
        <v>40</v>
      </c>
      <c r="K37" s="72">
        <v>37.743503417927663</v>
      </c>
      <c r="L37" s="72" t="s">
        <v>40</v>
      </c>
      <c r="M37" s="72" t="s">
        <v>40</v>
      </c>
      <c r="N37" s="72" t="s">
        <v>40</v>
      </c>
      <c r="O37" s="72">
        <v>21458.06451612903</v>
      </c>
      <c r="P37" s="72">
        <v>2427.98353909465</v>
      </c>
      <c r="Q37" s="72">
        <v>2383.4679925419518</v>
      </c>
      <c r="R37" s="72">
        <v>1.1810222712258982</v>
      </c>
      <c r="S37" s="72" t="s">
        <v>40</v>
      </c>
      <c r="T37" s="72" t="s">
        <v>40</v>
      </c>
    </row>
    <row r="38" spans="1:24" ht="15.75" customHeight="1" x14ac:dyDescent="0.25">
      <c r="A38" s="4" t="s">
        <v>116</v>
      </c>
      <c r="B38" s="4" t="s">
        <v>117</v>
      </c>
      <c r="C38" s="4" t="s">
        <v>118</v>
      </c>
      <c r="D38" s="4" t="s">
        <v>119</v>
      </c>
      <c r="E38" s="4">
        <f t="shared" si="0"/>
        <v>0</v>
      </c>
      <c r="F38" s="4">
        <f t="shared" si="1"/>
        <v>5</v>
      </c>
      <c r="G38" s="4">
        <f t="shared" si="2"/>
        <v>5</v>
      </c>
      <c r="H38" s="4">
        <v>0</v>
      </c>
      <c r="I38" s="4">
        <v>11530580</v>
      </c>
      <c r="J38" s="72">
        <v>140.26180816576442</v>
      </c>
      <c r="K38" s="72">
        <v>87.532457170411206</v>
      </c>
      <c r="L38" s="72" t="s">
        <v>40</v>
      </c>
      <c r="M38" s="72" t="s">
        <v>40</v>
      </c>
      <c r="N38" s="72" t="s">
        <v>40</v>
      </c>
      <c r="O38" s="72">
        <v>20982.583454281568</v>
      </c>
      <c r="P38" s="72" t="s">
        <v>40</v>
      </c>
      <c r="Q38" s="72">
        <v>1808.7813620071684</v>
      </c>
      <c r="R38" s="72">
        <v>5.5070950463896873</v>
      </c>
      <c r="S38" s="72">
        <v>678.82800394421747</v>
      </c>
      <c r="T38" s="72" t="s">
        <v>40</v>
      </c>
      <c r="U38" s="4">
        <v>0</v>
      </c>
      <c r="V38" s="4">
        <v>0</v>
      </c>
      <c r="W38" s="4">
        <v>0</v>
      </c>
      <c r="X38" s="4">
        <v>0</v>
      </c>
    </row>
    <row r="39" spans="1:24" ht="15.75" customHeight="1" x14ac:dyDescent="0.25">
      <c r="A39" s="4" t="s">
        <v>452</v>
      </c>
      <c r="B39" s="4" t="s">
        <v>453</v>
      </c>
      <c r="C39" s="4" t="s">
        <v>118</v>
      </c>
      <c r="D39" s="4" t="s">
        <v>449</v>
      </c>
      <c r="E39" s="4">
        <f t="shared" si="0"/>
        <v>0</v>
      </c>
      <c r="F39" s="4">
        <f t="shared" si="1"/>
        <v>7</v>
      </c>
      <c r="G39" s="4">
        <f t="shared" si="2"/>
        <v>7</v>
      </c>
      <c r="H39" s="4">
        <v>0</v>
      </c>
      <c r="I39" s="4">
        <v>549935</v>
      </c>
      <c r="J39" s="72">
        <v>331.85740132924798</v>
      </c>
      <c r="K39" s="72">
        <v>280.39677416421938</v>
      </c>
      <c r="L39" s="72" t="s">
        <v>40</v>
      </c>
      <c r="M39" s="72" t="s">
        <v>40</v>
      </c>
      <c r="N39" s="72" t="s">
        <v>40</v>
      </c>
      <c r="O39" s="72" t="s">
        <v>40</v>
      </c>
      <c r="P39" s="72" t="s">
        <v>40</v>
      </c>
      <c r="Q39" s="72">
        <v>4291.8454935622312</v>
      </c>
      <c r="R39" s="72">
        <v>11.27405966159637</v>
      </c>
      <c r="S39" s="72" t="s">
        <v>40</v>
      </c>
      <c r="T39" s="72" t="s">
        <v>40</v>
      </c>
      <c r="U39" s="4">
        <v>0</v>
      </c>
      <c r="V39" s="4">
        <v>0</v>
      </c>
      <c r="W39" s="4">
        <v>0</v>
      </c>
      <c r="X39" s="4">
        <v>0</v>
      </c>
    </row>
    <row r="40" spans="1:24" ht="15.75" customHeight="1" x14ac:dyDescent="0.25">
      <c r="A40" s="4" t="s">
        <v>358</v>
      </c>
      <c r="B40" s="4" t="s">
        <v>359</v>
      </c>
      <c r="C40" s="4" t="s">
        <v>106</v>
      </c>
      <c r="D40" s="4" t="s">
        <v>357</v>
      </c>
      <c r="E40" s="4">
        <f t="shared" si="0"/>
        <v>0</v>
      </c>
      <c r="F40" s="4">
        <f t="shared" si="1"/>
        <v>8</v>
      </c>
      <c r="G40" s="4">
        <f t="shared" si="2"/>
        <v>8</v>
      </c>
      <c r="H40" s="4">
        <v>0</v>
      </c>
      <c r="I40" s="4">
        <v>16486542.000000002</v>
      </c>
      <c r="J40" s="72" t="s">
        <v>40</v>
      </c>
      <c r="K40" s="72">
        <v>188.08067816768366</v>
      </c>
      <c r="L40" s="72" t="s">
        <v>40</v>
      </c>
      <c r="M40" s="72" t="s">
        <v>40</v>
      </c>
      <c r="N40" s="72" t="s">
        <v>40</v>
      </c>
      <c r="O40" s="72" t="s">
        <v>40</v>
      </c>
      <c r="P40" s="72" t="s">
        <v>40</v>
      </c>
      <c r="Q40" s="72">
        <v>3489.5340985820394</v>
      </c>
      <c r="R40" s="72">
        <v>1.625568296856915</v>
      </c>
      <c r="S40" s="72" t="s">
        <v>40</v>
      </c>
      <c r="T40" s="72" t="s">
        <v>40</v>
      </c>
      <c r="U40" s="4">
        <v>0.27</v>
      </c>
      <c r="V40" s="4">
        <v>0.14000000000000001</v>
      </c>
      <c r="W40" s="4">
        <v>0.25</v>
      </c>
      <c r="X40" s="4">
        <v>0.25</v>
      </c>
    </row>
    <row r="41" spans="1:24" ht="15.75" customHeight="1" x14ac:dyDescent="0.25">
      <c r="A41" s="4" t="s">
        <v>232</v>
      </c>
      <c r="B41" s="4" t="s">
        <v>233</v>
      </c>
      <c r="C41" s="4" t="s">
        <v>118</v>
      </c>
      <c r="D41" s="4" t="s">
        <v>231</v>
      </c>
      <c r="E41" s="4">
        <f t="shared" si="0"/>
        <v>1</v>
      </c>
      <c r="F41" s="4">
        <f t="shared" si="1"/>
        <v>3</v>
      </c>
      <c r="G41" s="4">
        <f t="shared" si="2"/>
        <v>3</v>
      </c>
      <c r="H41" s="4">
        <v>1</v>
      </c>
      <c r="I41" s="4">
        <v>25876380</v>
      </c>
      <c r="J41" s="72">
        <v>14.835923726579992</v>
      </c>
      <c r="K41" s="72">
        <v>113.38912166230361</v>
      </c>
      <c r="L41" s="72">
        <v>25.911661522979646</v>
      </c>
      <c r="M41" s="72">
        <v>228.51981868375313</v>
      </c>
      <c r="N41" s="72" t="s">
        <v>40</v>
      </c>
      <c r="O41" s="72">
        <v>58527.325023969315</v>
      </c>
      <c r="P41" s="72">
        <v>951.02424478153773</v>
      </c>
      <c r="Q41" s="72">
        <v>1784.8409270636901</v>
      </c>
      <c r="R41" s="72">
        <v>1.3178041132492258</v>
      </c>
      <c r="S41" s="72" t="s">
        <v>40</v>
      </c>
      <c r="T41" s="72" t="s">
        <v>40</v>
      </c>
      <c r="U41" s="4">
        <v>0.4</v>
      </c>
      <c r="V41" s="4">
        <v>0.41</v>
      </c>
      <c r="W41" s="4">
        <v>0.34</v>
      </c>
      <c r="X41" s="4">
        <v>0.34</v>
      </c>
    </row>
    <row r="42" spans="1:24" ht="15.75" customHeight="1" x14ac:dyDescent="0.25">
      <c r="A42" s="4" t="s">
        <v>266</v>
      </c>
      <c r="B42" s="4" t="s">
        <v>267</v>
      </c>
      <c r="C42" s="4" t="s">
        <v>28</v>
      </c>
      <c r="D42" s="4" t="s">
        <v>265</v>
      </c>
      <c r="E42" s="4">
        <f t="shared" si="0"/>
        <v>1</v>
      </c>
      <c r="F42" s="4">
        <f t="shared" si="1"/>
        <v>2</v>
      </c>
      <c r="G42" s="4">
        <f t="shared" si="2"/>
        <v>2</v>
      </c>
      <c r="H42" s="4">
        <v>1</v>
      </c>
      <c r="I42" s="4">
        <v>37411047</v>
      </c>
      <c r="J42" s="72">
        <v>184.50967170205101</v>
      </c>
      <c r="K42" s="72">
        <v>109.98088345402363</v>
      </c>
      <c r="L42" s="72">
        <v>75.23446216300762</v>
      </c>
      <c r="M42" s="72">
        <v>684.06853809697407</v>
      </c>
      <c r="N42" s="72" t="s">
        <v>40</v>
      </c>
      <c r="O42" s="72">
        <v>180675.53191489363</v>
      </c>
      <c r="P42" s="72">
        <v>189.10546611084811</v>
      </c>
      <c r="Q42" s="72">
        <v>2588.2241932440083</v>
      </c>
      <c r="R42" s="72">
        <v>1.7641847874506158</v>
      </c>
      <c r="S42" s="72">
        <v>371.60580268253722</v>
      </c>
      <c r="T42" s="72" t="s">
        <v>40</v>
      </c>
      <c r="U42" s="4">
        <v>0.78</v>
      </c>
      <c r="V42" s="4">
        <v>0.86</v>
      </c>
      <c r="W42" s="4">
        <v>0.79</v>
      </c>
      <c r="X42" s="4">
        <v>0.79</v>
      </c>
    </row>
    <row r="43" spans="1:24" ht="15.75" customHeight="1" x14ac:dyDescent="0.25">
      <c r="A43" s="4" t="s">
        <v>43</v>
      </c>
      <c r="B43" s="4" t="s">
        <v>44</v>
      </c>
      <c r="C43" s="4" t="s">
        <v>28</v>
      </c>
      <c r="D43" s="4" t="s">
        <v>29</v>
      </c>
      <c r="E43" s="4">
        <f t="shared" si="0"/>
        <v>0</v>
      </c>
      <c r="F43" s="4">
        <f t="shared" si="1"/>
        <v>8</v>
      </c>
      <c r="G43" s="4">
        <f t="shared" si="2"/>
        <v>8</v>
      </c>
      <c r="H43" s="4">
        <v>0</v>
      </c>
      <c r="I43" s="4">
        <v>64947.999999999993</v>
      </c>
      <c r="J43" s="72" t="s">
        <v>40</v>
      </c>
      <c r="K43" s="72">
        <v>389.5424031532919</v>
      </c>
      <c r="L43" s="72" t="s">
        <v>40</v>
      </c>
      <c r="M43" s="72" t="s">
        <v>40</v>
      </c>
      <c r="N43" s="72" t="s">
        <v>40</v>
      </c>
      <c r="O43" s="72" t="s">
        <v>40</v>
      </c>
      <c r="P43" s="72" t="s">
        <v>40</v>
      </c>
      <c r="Q43" s="72">
        <v>4517.8571428571431</v>
      </c>
      <c r="R43" s="72">
        <v>7.6984664654800765</v>
      </c>
      <c r="S43" s="72" t="s">
        <v>40</v>
      </c>
      <c r="T43" s="72" t="s">
        <v>40</v>
      </c>
      <c r="U43" s="4">
        <v>0</v>
      </c>
      <c r="V43" s="4">
        <v>0</v>
      </c>
      <c r="W43" s="4">
        <v>0</v>
      </c>
      <c r="X43" s="4">
        <v>0</v>
      </c>
    </row>
    <row r="44" spans="1:24" ht="15.75" customHeight="1" x14ac:dyDescent="0.25">
      <c r="A44" s="4" t="s">
        <v>234</v>
      </c>
      <c r="B44" s="4" t="s">
        <v>235</v>
      </c>
      <c r="C44" s="4" t="s">
        <v>118</v>
      </c>
      <c r="D44" s="4" t="s">
        <v>231</v>
      </c>
      <c r="E44" s="4">
        <f t="shared" si="0"/>
        <v>0</v>
      </c>
      <c r="F44" s="4">
        <f t="shared" si="1"/>
        <v>9</v>
      </c>
      <c r="G44" s="4">
        <f t="shared" si="2"/>
        <v>13</v>
      </c>
      <c r="H44" s="4">
        <v>0</v>
      </c>
      <c r="I44" s="4">
        <v>4745185</v>
      </c>
      <c r="J44" s="72" t="s">
        <v>40</v>
      </c>
      <c r="K44" s="72">
        <v>16.100531380757548</v>
      </c>
      <c r="L44" s="72" t="s">
        <v>40</v>
      </c>
      <c r="M44" s="72" t="s">
        <v>40</v>
      </c>
      <c r="N44" s="72" t="s">
        <v>40</v>
      </c>
      <c r="O44" s="72" t="s">
        <v>40</v>
      </c>
      <c r="P44" s="72" t="s">
        <v>40</v>
      </c>
      <c r="Q44" s="72" t="s">
        <v>40</v>
      </c>
      <c r="R44" s="72">
        <v>19.240556479884344</v>
      </c>
      <c r="S44" s="72" t="s">
        <v>40</v>
      </c>
      <c r="T44" s="72" t="s">
        <v>40</v>
      </c>
    </row>
    <row r="45" spans="1:24" ht="15.75" customHeight="1" x14ac:dyDescent="0.25">
      <c r="A45" s="4" t="s">
        <v>236</v>
      </c>
      <c r="B45" s="4" t="s">
        <v>237</v>
      </c>
      <c r="C45" s="4" t="s">
        <v>118</v>
      </c>
      <c r="D45" s="4" t="s">
        <v>231</v>
      </c>
      <c r="E45" s="4">
        <f t="shared" si="0"/>
        <v>0</v>
      </c>
      <c r="F45" s="4">
        <f t="shared" si="1"/>
        <v>9</v>
      </c>
      <c r="G45" s="4">
        <f t="shared" si="2"/>
        <v>13</v>
      </c>
      <c r="H45" s="4">
        <v>0</v>
      </c>
      <c r="I45" s="4">
        <v>15946876</v>
      </c>
      <c r="J45" s="72" t="s">
        <v>40</v>
      </c>
      <c r="K45" s="72">
        <v>50.166565539231634</v>
      </c>
      <c r="L45" s="72" t="s">
        <v>40</v>
      </c>
      <c r="M45" s="72" t="s">
        <v>40</v>
      </c>
      <c r="N45" s="72" t="s">
        <v>40</v>
      </c>
      <c r="O45" s="72" t="s">
        <v>40</v>
      </c>
      <c r="P45" s="72" t="s">
        <v>40</v>
      </c>
      <c r="Q45" s="72">
        <v>2610.9660574412533</v>
      </c>
      <c r="R45" s="72" t="s">
        <v>40</v>
      </c>
      <c r="S45" s="72" t="s">
        <v>40</v>
      </c>
      <c r="T45" s="72" t="s">
        <v>40</v>
      </c>
    </row>
    <row r="46" spans="1:24" ht="15.75" customHeight="1" x14ac:dyDescent="0.25">
      <c r="A46" s="4" t="s">
        <v>274</v>
      </c>
      <c r="B46" s="4" t="s">
        <v>275</v>
      </c>
      <c r="C46" s="4" t="s">
        <v>181</v>
      </c>
      <c r="D46" s="4" t="s">
        <v>276</v>
      </c>
      <c r="E46" s="4">
        <f t="shared" si="0"/>
        <v>0</v>
      </c>
      <c r="F46" s="4">
        <f t="shared" si="1"/>
        <v>10</v>
      </c>
      <c r="G46" s="4">
        <f t="shared" si="2"/>
        <v>14</v>
      </c>
      <c r="H46" s="4">
        <v>0</v>
      </c>
      <c r="I46" s="4">
        <v>172259</v>
      </c>
      <c r="J46" s="72" t="s">
        <v>40</v>
      </c>
      <c r="K46" s="72" t="s">
        <v>40</v>
      </c>
      <c r="L46" s="72" t="s">
        <v>40</v>
      </c>
      <c r="M46" s="72" t="s">
        <v>40</v>
      </c>
      <c r="N46" s="72" t="s">
        <v>40</v>
      </c>
      <c r="O46" s="72" t="s">
        <v>40</v>
      </c>
      <c r="P46" s="72" t="s">
        <v>40</v>
      </c>
      <c r="Q46" s="72" t="s">
        <v>40</v>
      </c>
      <c r="R46" s="72">
        <v>0</v>
      </c>
      <c r="S46" s="72" t="s">
        <v>40</v>
      </c>
      <c r="T46" s="72" t="s">
        <v>40</v>
      </c>
    </row>
    <row r="47" spans="1:24" ht="15.75" customHeight="1" x14ac:dyDescent="0.25">
      <c r="A47" s="4" t="s">
        <v>333</v>
      </c>
      <c r="B47" s="4" t="s">
        <v>334</v>
      </c>
      <c r="C47" s="4" t="s">
        <v>28</v>
      </c>
      <c r="D47" s="4" t="s">
        <v>328</v>
      </c>
      <c r="E47" s="4">
        <f t="shared" si="0"/>
        <v>1</v>
      </c>
      <c r="F47" s="4">
        <f t="shared" si="1"/>
        <v>0</v>
      </c>
      <c r="G47" s="4">
        <f t="shared" si="2"/>
        <v>0</v>
      </c>
      <c r="H47" s="4">
        <v>1</v>
      </c>
      <c r="I47" s="4">
        <v>18952038</v>
      </c>
      <c r="J47" s="72">
        <v>306.48418919379543</v>
      </c>
      <c r="K47" s="72">
        <v>220.35624875804913</v>
      </c>
      <c r="L47" s="72">
        <v>119.15341241928704</v>
      </c>
      <c r="M47" s="72">
        <v>540.73080791149857</v>
      </c>
      <c r="N47" s="72">
        <v>5.1234595456172043</v>
      </c>
      <c r="O47" s="72">
        <v>414524.201853759</v>
      </c>
      <c r="P47" s="72">
        <v>1646.7665615141955</v>
      </c>
      <c r="Q47" s="72">
        <v>2742.8083541310916</v>
      </c>
      <c r="R47" s="72">
        <v>4.1103758867515987</v>
      </c>
      <c r="S47" s="72">
        <v>931.6810873621007</v>
      </c>
      <c r="T47" s="72">
        <v>325386.41875505255</v>
      </c>
      <c r="U47" s="4">
        <v>0.59</v>
      </c>
      <c r="V47" s="4">
        <v>0.53</v>
      </c>
      <c r="W47" s="4">
        <v>0.64</v>
      </c>
      <c r="X47" s="4">
        <v>0.64</v>
      </c>
    </row>
    <row r="48" spans="1:24" ht="15.75" customHeight="1" x14ac:dyDescent="0.25">
      <c r="A48" s="4" t="s">
        <v>158</v>
      </c>
      <c r="B48" s="4" t="s">
        <v>159</v>
      </c>
      <c r="C48" s="4" t="s">
        <v>106</v>
      </c>
      <c r="D48" s="4" t="s">
        <v>160</v>
      </c>
      <c r="E48" s="4">
        <f t="shared" si="0"/>
        <v>0</v>
      </c>
      <c r="F48" s="4">
        <f t="shared" si="1"/>
        <v>5</v>
      </c>
      <c r="G48" s="4">
        <f t="shared" si="2"/>
        <v>5</v>
      </c>
      <c r="H48" s="4">
        <v>0</v>
      </c>
      <c r="I48" s="4">
        <v>1433783686</v>
      </c>
      <c r="J48" s="72" t="s">
        <v>40</v>
      </c>
      <c r="K48" s="72">
        <v>108.87876708620884</v>
      </c>
      <c r="L48" s="72" t="s">
        <v>40</v>
      </c>
      <c r="M48" s="72" t="s">
        <v>40</v>
      </c>
      <c r="N48" s="72">
        <v>8.5501042588930662</v>
      </c>
      <c r="O48" s="72">
        <v>10055.428664654541</v>
      </c>
      <c r="P48" s="72">
        <v>1280.0308961608569</v>
      </c>
      <c r="Q48" s="72" t="s">
        <v>40</v>
      </c>
      <c r="R48" s="72">
        <v>0.55726676750595983</v>
      </c>
      <c r="S48" s="72" t="s">
        <v>40</v>
      </c>
      <c r="T48" s="72">
        <v>7799.5963200587175</v>
      </c>
      <c r="U48" s="4">
        <v>0.5</v>
      </c>
      <c r="V48" s="4">
        <v>0.32</v>
      </c>
      <c r="W48" s="4">
        <v>0.51</v>
      </c>
      <c r="X48" s="4">
        <v>0.51</v>
      </c>
    </row>
    <row r="49" spans="1:24" ht="15.75" customHeight="1" x14ac:dyDescent="0.25">
      <c r="A49" s="4" t="s">
        <v>161</v>
      </c>
      <c r="B49" s="4" t="s">
        <v>162</v>
      </c>
      <c r="C49" s="4" t="s">
        <v>106</v>
      </c>
      <c r="D49" s="4" t="s">
        <v>160</v>
      </c>
      <c r="E49" s="4">
        <f t="shared" si="0"/>
        <v>0</v>
      </c>
      <c r="F49" s="4">
        <f t="shared" si="1"/>
        <v>6</v>
      </c>
      <c r="G49" s="4">
        <f t="shared" si="2"/>
        <v>6</v>
      </c>
      <c r="H49" s="4">
        <v>0</v>
      </c>
      <c r="I49" s="4">
        <v>7436154</v>
      </c>
      <c r="J49" s="72" t="s">
        <v>40</v>
      </c>
      <c r="K49" s="72">
        <v>111.697525360556</v>
      </c>
      <c r="L49" s="72" t="s">
        <v>40</v>
      </c>
      <c r="M49" s="72" t="s">
        <v>40</v>
      </c>
      <c r="N49" s="72" t="s">
        <v>40</v>
      </c>
      <c r="O49" s="72" t="s">
        <v>40</v>
      </c>
      <c r="P49" s="72">
        <v>483.55358910170577</v>
      </c>
      <c r="Q49" s="72">
        <v>4250.7676560900718</v>
      </c>
      <c r="R49" s="72">
        <v>0.32274748478850762</v>
      </c>
      <c r="S49" s="72">
        <v>625.39372216791571</v>
      </c>
      <c r="T49" s="72" t="s">
        <v>40</v>
      </c>
      <c r="U49" s="4">
        <v>0</v>
      </c>
      <c r="V49" s="4">
        <v>0</v>
      </c>
      <c r="W49" s="4">
        <v>0</v>
      </c>
      <c r="X49" s="4">
        <v>0</v>
      </c>
    </row>
    <row r="50" spans="1:24" ht="15.75" customHeight="1" x14ac:dyDescent="0.25">
      <c r="A50" s="4" t="s">
        <v>163</v>
      </c>
      <c r="B50" s="4" t="s">
        <v>164</v>
      </c>
      <c r="C50" s="4" t="s">
        <v>106</v>
      </c>
      <c r="D50" s="4" t="s">
        <v>160</v>
      </c>
      <c r="E50" s="4">
        <f t="shared" si="0"/>
        <v>0</v>
      </c>
      <c r="F50" s="4">
        <f t="shared" si="1"/>
        <v>9</v>
      </c>
      <c r="G50" s="4">
        <f t="shared" si="2"/>
        <v>13</v>
      </c>
      <c r="H50" s="4">
        <v>0</v>
      </c>
      <c r="I50" s="4">
        <v>640445</v>
      </c>
      <c r="J50" s="72" t="s">
        <v>40</v>
      </c>
      <c r="K50" s="72" t="s">
        <v>40</v>
      </c>
      <c r="L50" s="72" t="s">
        <v>40</v>
      </c>
      <c r="M50" s="72" t="s">
        <v>40</v>
      </c>
      <c r="N50" s="72" t="s">
        <v>40</v>
      </c>
      <c r="O50" s="72" t="s">
        <v>40</v>
      </c>
      <c r="P50" s="72" t="s">
        <v>40</v>
      </c>
      <c r="Q50" s="72" t="s">
        <v>40</v>
      </c>
      <c r="R50" s="72">
        <v>0.31228286581985959</v>
      </c>
      <c r="S50" s="72">
        <v>669.20374707259953</v>
      </c>
      <c r="T50" s="72" t="s">
        <v>40</v>
      </c>
    </row>
    <row r="51" spans="1:24" ht="15.75" customHeight="1" x14ac:dyDescent="0.25">
      <c r="A51" s="4" t="s">
        <v>165</v>
      </c>
      <c r="B51" s="4" t="s">
        <v>166</v>
      </c>
      <c r="C51" s="4" t="s">
        <v>106</v>
      </c>
      <c r="D51" s="4" t="s">
        <v>160</v>
      </c>
      <c r="E51" s="4">
        <f t="shared" si="0"/>
        <v>0</v>
      </c>
      <c r="F51" s="4">
        <f t="shared" si="1"/>
        <v>8</v>
      </c>
      <c r="G51" s="4">
        <f t="shared" si="2"/>
        <v>8</v>
      </c>
      <c r="H51" s="4">
        <v>0</v>
      </c>
      <c r="I51" s="4">
        <v>23773876</v>
      </c>
      <c r="J51" s="72" t="s">
        <v>40</v>
      </c>
      <c r="K51" s="72">
        <v>263.45725030281142</v>
      </c>
      <c r="L51" s="72" t="s">
        <v>40</v>
      </c>
      <c r="M51" s="72" t="s">
        <v>40</v>
      </c>
      <c r="N51" s="72" t="s">
        <v>40</v>
      </c>
      <c r="O51" s="72" t="s">
        <v>40</v>
      </c>
      <c r="P51" s="72" t="s">
        <v>40</v>
      </c>
      <c r="Q51" s="72">
        <v>19230.580288609151</v>
      </c>
      <c r="R51" s="72">
        <v>0.80760915889356866</v>
      </c>
      <c r="S51" s="72" t="s">
        <v>40</v>
      </c>
      <c r="T51" s="72" t="s">
        <v>40</v>
      </c>
      <c r="U51" s="4">
        <v>0</v>
      </c>
      <c r="V51" s="4">
        <v>0</v>
      </c>
      <c r="W51" s="4">
        <v>0</v>
      </c>
      <c r="X51" s="4">
        <v>0</v>
      </c>
    </row>
    <row r="52" spans="1:24" ht="15.75" customHeight="1" x14ac:dyDescent="0.25">
      <c r="A52" s="4" t="s">
        <v>335</v>
      </c>
      <c r="B52" s="4" t="s">
        <v>336</v>
      </c>
      <c r="C52" s="4" t="s">
        <v>28</v>
      </c>
      <c r="D52" s="4" t="s">
        <v>328</v>
      </c>
      <c r="E52" s="4">
        <f t="shared" si="0"/>
        <v>1</v>
      </c>
      <c r="F52" s="4">
        <f t="shared" si="1"/>
        <v>0</v>
      </c>
      <c r="G52" s="4">
        <f t="shared" si="2"/>
        <v>0</v>
      </c>
      <c r="H52" s="4">
        <v>1</v>
      </c>
      <c r="I52" s="4">
        <v>50339443</v>
      </c>
      <c r="J52" s="72">
        <v>357.32417619320898</v>
      </c>
      <c r="K52" s="72">
        <v>237.37052473941756</v>
      </c>
      <c r="L52" s="72">
        <v>29.503703487541571</v>
      </c>
      <c r="M52" s="72">
        <v>124.29387987379803</v>
      </c>
      <c r="N52" s="72">
        <v>5.5284680047016019</v>
      </c>
      <c r="O52" s="72">
        <v>26268.774703557312</v>
      </c>
      <c r="P52" s="72">
        <v>1884.8350053631145</v>
      </c>
      <c r="Q52" s="72">
        <v>2982.0564012977288</v>
      </c>
      <c r="R52" s="72">
        <v>24.308969807234458</v>
      </c>
      <c r="S52" s="72">
        <v>280.59091973301912</v>
      </c>
      <c r="T52" s="72">
        <v>3168.1906825568794</v>
      </c>
      <c r="U52" s="4">
        <v>0.41</v>
      </c>
      <c r="V52" s="4">
        <v>0.42</v>
      </c>
      <c r="W52" s="4">
        <v>0.4</v>
      </c>
      <c r="X52" s="4">
        <v>0.4</v>
      </c>
    </row>
    <row r="53" spans="1:24" ht="15.75" customHeight="1" x14ac:dyDescent="0.25">
      <c r="A53" s="4" t="s">
        <v>120</v>
      </c>
      <c r="B53" s="4" t="s">
        <v>121</v>
      </c>
      <c r="C53" s="4" t="s">
        <v>118</v>
      </c>
      <c r="D53" s="4" t="s">
        <v>119</v>
      </c>
      <c r="E53" s="4">
        <f t="shared" si="0"/>
        <v>0</v>
      </c>
      <c r="F53" s="4">
        <f t="shared" si="1"/>
        <v>9</v>
      </c>
      <c r="G53" s="4">
        <f t="shared" si="2"/>
        <v>9</v>
      </c>
      <c r="H53" s="4">
        <v>0</v>
      </c>
      <c r="I53" s="4">
        <v>850886</v>
      </c>
      <c r="J53" s="72" t="s">
        <v>40</v>
      </c>
      <c r="K53" s="72">
        <v>22.447190340421631</v>
      </c>
      <c r="L53" s="72" t="s">
        <v>40</v>
      </c>
      <c r="M53" s="72" t="s">
        <v>40</v>
      </c>
      <c r="N53" s="72" t="s">
        <v>40</v>
      </c>
      <c r="O53" s="72" t="s">
        <v>40</v>
      </c>
      <c r="P53" s="72" t="s">
        <v>40</v>
      </c>
      <c r="Q53" s="72">
        <v>4547.6190476190477</v>
      </c>
      <c r="R53" s="72" t="s">
        <v>40</v>
      </c>
      <c r="S53" s="72" t="s">
        <v>40</v>
      </c>
      <c r="T53" s="72" t="s">
        <v>40</v>
      </c>
      <c r="U53" s="4">
        <v>0</v>
      </c>
      <c r="V53" s="4">
        <v>0</v>
      </c>
      <c r="W53" s="4">
        <v>0</v>
      </c>
      <c r="X53" s="4">
        <v>0</v>
      </c>
    </row>
    <row r="54" spans="1:24" ht="15.75" customHeight="1" x14ac:dyDescent="0.25">
      <c r="A54" s="4" t="s">
        <v>238</v>
      </c>
      <c r="B54" s="4" t="s">
        <v>239</v>
      </c>
      <c r="C54" s="4" t="s">
        <v>118</v>
      </c>
      <c r="D54" s="4" t="s">
        <v>231</v>
      </c>
      <c r="E54" s="4">
        <f t="shared" si="0"/>
        <v>0</v>
      </c>
      <c r="F54" s="4">
        <f t="shared" si="1"/>
        <v>9</v>
      </c>
      <c r="G54" s="4">
        <f t="shared" si="2"/>
        <v>13</v>
      </c>
      <c r="H54" s="4">
        <v>0</v>
      </c>
      <c r="I54" s="4">
        <v>5380508</v>
      </c>
      <c r="J54" s="72" t="s">
        <v>40</v>
      </c>
      <c r="K54" s="72">
        <v>23.046151032579079</v>
      </c>
      <c r="L54" s="72" t="s">
        <v>40</v>
      </c>
      <c r="M54" s="72" t="s">
        <v>40</v>
      </c>
      <c r="N54" s="72" t="s">
        <v>40</v>
      </c>
      <c r="O54" s="72" t="s">
        <v>40</v>
      </c>
      <c r="P54" s="72" t="s">
        <v>40</v>
      </c>
      <c r="Q54" s="72">
        <v>1666.6666666666667</v>
      </c>
      <c r="R54" s="72" t="s">
        <v>40</v>
      </c>
      <c r="S54" s="72" t="s">
        <v>40</v>
      </c>
      <c r="T54" s="72" t="s">
        <v>40</v>
      </c>
    </row>
    <row r="55" spans="1:24" ht="15.75" customHeight="1" x14ac:dyDescent="0.25">
      <c r="A55" s="4" t="s">
        <v>310</v>
      </c>
      <c r="B55" s="4" t="s">
        <v>311</v>
      </c>
      <c r="C55" s="4" t="s">
        <v>22</v>
      </c>
      <c r="D55" s="4" t="s">
        <v>309</v>
      </c>
      <c r="E55" s="4">
        <f t="shared" si="0"/>
        <v>0</v>
      </c>
      <c r="F55" s="4">
        <f t="shared" si="1"/>
        <v>8</v>
      </c>
      <c r="G55" s="4">
        <f t="shared" si="2"/>
        <v>12</v>
      </c>
      <c r="H55" s="4">
        <v>0</v>
      </c>
      <c r="I55" s="4">
        <v>17548</v>
      </c>
      <c r="J55" s="72" t="s">
        <v>40</v>
      </c>
      <c r="K55" s="72">
        <v>273.53544563483018</v>
      </c>
      <c r="L55" s="72" t="s">
        <v>40</v>
      </c>
      <c r="M55" s="72" t="s">
        <v>40</v>
      </c>
      <c r="N55" s="72" t="s">
        <v>40</v>
      </c>
      <c r="O55" s="72" t="s">
        <v>40</v>
      </c>
      <c r="P55" s="72" t="s">
        <v>40</v>
      </c>
      <c r="Q55" s="72">
        <v>6849.3150684931607</v>
      </c>
      <c r="R55" s="72">
        <v>5.6986551173922955</v>
      </c>
      <c r="S55" s="72" t="s">
        <v>40</v>
      </c>
      <c r="T55" s="72" t="s">
        <v>40</v>
      </c>
    </row>
    <row r="56" spans="1:24" ht="15.75" customHeight="1" x14ac:dyDescent="0.25">
      <c r="A56" s="4" t="s">
        <v>90</v>
      </c>
      <c r="B56" s="4" t="s">
        <v>91</v>
      </c>
      <c r="C56" s="4" t="s">
        <v>28</v>
      </c>
      <c r="D56" s="4" t="s">
        <v>89</v>
      </c>
      <c r="E56" s="4">
        <f t="shared" si="0"/>
        <v>1</v>
      </c>
      <c r="F56" s="4">
        <f t="shared" si="1"/>
        <v>0</v>
      </c>
      <c r="G56" s="4">
        <f t="shared" si="2"/>
        <v>0</v>
      </c>
      <c r="H56" s="4">
        <v>1</v>
      </c>
      <c r="I56" s="4">
        <v>5047561</v>
      </c>
      <c r="J56" s="72">
        <v>266.5643862451588</v>
      </c>
      <c r="K56" s="72">
        <v>281.7994671089661</v>
      </c>
      <c r="L56" s="72">
        <v>99.711524041017029</v>
      </c>
      <c r="M56" s="72">
        <v>353.83858267716533</v>
      </c>
      <c r="N56" s="72">
        <v>5.4877989587446292</v>
      </c>
      <c r="O56" s="72">
        <v>48516.24548736462</v>
      </c>
      <c r="P56" s="72">
        <v>1603.7884767166536</v>
      </c>
      <c r="Q56" s="72">
        <v>4613.6879662666233</v>
      </c>
      <c r="R56" s="72">
        <v>11.94636379827802</v>
      </c>
      <c r="S56" s="72">
        <v>1469.7069116360456</v>
      </c>
      <c r="T56" s="72">
        <v>23170.689655172413</v>
      </c>
      <c r="U56" s="4">
        <v>0.57999999999999996</v>
      </c>
      <c r="V56" s="4">
        <v>0.7</v>
      </c>
      <c r="W56" s="4">
        <v>0.7</v>
      </c>
      <c r="X56" s="4">
        <v>0.7</v>
      </c>
    </row>
    <row r="57" spans="1:24" ht="15.75" customHeight="1" x14ac:dyDescent="0.25">
      <c r="A57" s="4" t="s">
        <v>454</v>
      </c>
      <c r="B57" s="4" t="s">
        <v>455</v>
      </c>
      <c r="C57" s="4" t="s">
        <v>118</v>
      </c>
      <c r="D57" s="4" t="s">
        <v>449</v>
      </c>
      <c r="E57" s="4">
        <f t="shared" si="0"/>
        <v>0</v>
      </c>
      <c r="F57" s="4">
        <f t="shared" si="1"/>
        <v>8</v>
      </c>
      <c r="G57" s="4">
        <f t="shared" si="2"/>
        <v>12</v>
      </c>
      <c r="H57" s="4">
        <v>0</v>
      </c>
      <c r="I57" s="4">
        <v>25716544</v>
      </c>
      <c r="J57" s="72">
        <v>61.322392309013217</v>
      </c>
      <c r="K57" s="72">
        <v>53.533631890817055</v>
      </c>
      <c r="L57" s="72" t="s">
        <v>40</v>
      </c>
      <c r="M57" s="72" t="s">
        <v>40</v>
      </c>
      <c r="N57" s="72" t="s">
        <v>40</v>
      </c>
      <c r="O57" s="72" t="s">
        <v>40</v>
      </c>
      <c r="P57" s="72" t="s">
        <v>40</v>
      </c>
      <c r="Q57" s="72">
        <v>2457.0765661252899</v>
      </c>
      <c r="R57" s="72" t="s">
        <v>40</v>
      </c>
      <c r="S57" s="72" t="s">
        <v>40</v>
      </c>
      <c r="T57" s="72" t="s">
        <v>40</v>
      </c>
    </row>
    <row r="58" spans="1:24" ht="15.75" customHeight="1" x14ac:dyDescent="0.25">
      <c r="A58" s="4" t="s">
        <v>417</v>
      </c>
      <c r="B58" s="4" t="s">
        <v>418</v>
      </c>
      <c r="C58" s="4" t="s">
        <v>181</v>
      </c>
      <c r="D58" s="4" t="s">
        <v>412</v>
      </c>
      <c r="E58" s="4">
        <f t="shared" si="0"/>
        <v>1</v>
      </c>
      <c r="F58" s="4">
        <f t="shared" si="1"/>
        <v>2</v>
      </c>
      <c r="G58" s="4">
        <f t="shared" si="2"/>
        <v>2</v>
      </c>
      <c r="H58" s="4">
        <v>1</v>
      </c>
      <c r="I58" s="4">
        <v>4130304</v>
      </c>
      <c r="J58" s="72">
        <v>496.23465972480471</v>
      </c>
      <c r="K58" s="72">
        <v>75.248698400892522</v>
      </c>
      <c r="L58" s="72" t="s">
        <v>40</v>
      </c>
      <c r="M58" s="72" t="s">
        <v>40</v>
      </c>
      <c r="N58" s="72">
        <v>43.289791744142804</v>
      </c>
      <c r="O58" s="72">
        <v>9122.4832214765102</v>
      </c>
      <c r="P58" s="72">
        <v>225.59338027146694</v>
      </c>
      <c r="Q58" s="72">
        <v>4036.363636363636</v>
      </c>
      <c r="R58" s="72">
        <v>1.1137194744018843</v>
      </c>
      <c r="S58" s="72">
        <v>870.9419051687313</v>
      </c>
      <c r="T58" s="72">
        <v>26608.482871125612</v>
      </c>
      <c r="U58" s="4">
        <v>0.48</v>
      </c>
      <c r="V58" s="4">
        <v>0.39</v>
      </c>
      <c r="W58" s="4">
        <v>0.62</v>
      </c>
      <c r="X58" s="4">
        <v>0.62</v>
      </c>
    </row>
    <row r="59" spans="1:24" ht="15.75" customHeight="1" x14ac:dyDescent="0.25">
      <c r="A59" s="4" t="s">
        <v>45</v>
      </c>
      <c r="B59" s="4" t="s">
        <v>46</v>
      </c>
      <c r="C59" s="4" t="s">
        <v>28</v>
      </c>
      <c r="D59" s="4" t="s">
        <v>29</v>
      </c>
      <c r="E59" s="4">
        <f t="shared" si="0"/>
        <v>0</v>
      </c>
      <c r="F59" s="4">
        <f t="shared" si="1"/>
        <v>9</v>
      </c>
      <c r="G59" s="4">
        <f t="shared" si="2"/>
        <v>13</v>
      </c>
      <c r="H59" s="4">
        <v>0</v>
      </c>
      <c r="I59" s="4">
        <v>11333483</v>
      </c>
      <c r="J59" s="72" t="s">
        <v>40</v>
      </c>
      <c r="K59" s="72">
        <v>505.90802492049443</v>
      </c>
      <c r="L59" s="72" t="s">
        <v>40</v>
      </c>
      <c r="M59" s="72" t="s">
        <v>40</v>
      </c>
      <c r="N59" s="72" t="s">
        <v>40</v>
      </c>
      <c r="O59" s="72" t="s">
        <v>40</v>
      </c>
      <c r="P59" s="72" t="s">
        <v>40</v>
      </c>
      <c r="Q59" s="72" t="s">
        <v>40</v>
      </c>
      <c r="R59" s="72">
        <v>5.0469921735445311</v>
      </c>
      <c r="S59" s="72" t="s">
        <v>40</v>
      </c>
      <c r="T59" s="72" t="s">
        <v>40</v>
      </c>
    </row>
    <row r="60" spans="1:24" ht="15.75" customHeight="1" x14ac:dyDescent="0.25">
      <c r="A60" s="4" t="s">
        <v>47</v>
      </c>
      <c r="B60" s="4" t="s">
        <v>48</v>
      </c>
      <c r="C60" s="4" t="s">
        <v>28</v>
      </c>
      <c r="D60" s="4" t="s">
        <v>29</v>
      </c>
      <c r="E60" s="4">
        <f t="shared" si="0"/>
        <v>0</v>
      </c>
      <c r="F60" s="4">
        <f t="shared" si="1"/>
        <v>8</v>
      </c>
      <c r="G60" s="4">
        <f t="shared" si="2"/>
        <v>12</v>
      </c>
      <c r="H60" s="4">
        <v>0</v>
      </c>
      <c r="I60" s="4">
        <v>163424</v>
      </c>
      <c r="J60" s="72" t="s">
        <v>40</v>
      </c>
      <c r="K60" s="72">
        <v>230.68827100058741</v>
      </c>
      <c r="L60" s="72" t="s">
        <v>40</v>
      </c>
      <c r="M60" s="72" t="s">
        <v>40</v>
      </c>
      <c r="N60" s="72" t="s">
        <v>40</v>
      </c>
      <c r="O60" s="72" t="s">
        <v>40</v>
      </c>
      <c r="P60" s="72" t="s">
        <v>40</v>
      </c>
      <c r="Q60" s="72">
        <v>1557.8512396694216</v>
      </c>
      <c r="R60" s="72">
        <v>15.909535931074995</v>
      </c>
      <c r="S60" s="72" t="s">
        <v>40</v>
      </c>
      <c r="T60" s="72" t="s">
        <v>40</v>
      </c>
    </row>
    <row r="61" spans="1:24" ht="15.75" customHeight="1" x14ac:dyDescent="0.25">
      <c r="A61" s="4" t="s">
        <v>489</v>
      </c>
      <c r="B61" s="4" t="s">
        <v>490</v>
      </c>
      <c r="C61" s="4" t="s">
        <v>106</v>
      </c>
      <c r="D61" s="4" t="s">
        <v>484</v>
      </c>
      <c r="E61" s="4">
        <f t="shared" si="0"/>
        <v>1</v>
      </c>
      <c r="F61" s="4">
        <f t="shared" si="1"/>
        <v>1</v>
      </c>
      <c r="G61" s="4">
        <f t="shared" si="2"/>
        <v>1</v>
      </c>
      <c r="H61" s="4">
        <v>0</v>
      </c>
      <c r="I61" s="4">
        <v>1198575</v>
      </c>
      <c r="J61" s="72">
        <v>417.24547900631995</v>
      </c>
      <c r="K61" s="72">
        <v>49.391986317084871</v>
      </c>
      <c r="L61" s="72">
        <v>34.207287820954051</v>
      </c>
      <c r="M61" s="72">
        <v>692.56756756756749</v>
      </c>
      <c r="N61" s="72">
        <v>9.9284567090086142</v>
      </c>
      <c r="O61" s="72">
        <v>696563.02521008404</v>
      </c>
      <c r="P61" s="72">
        <v>13.061512664372078</v>
      </c>
      <c r="Q61" s="72">
        <v>3920.5298013245033</v>
      </c>
      <c r="R61" s="72">
        <v>0.58402686523580083</v>
      </c>
      <c r="S61" s="72">
        <v>18527.268663388466</v>
      </c>
      <c r="T61" s="72" t="s">
        <v>40</v>
      </c>
      <c r="U61" s="4">
        <v>0</v>
      </c>
      <c r="V61" s="4">
        <v>0</v>
      </c>
      <c r="W61" s="4">
        <v>0</v>
      </c>
      <c r="X61" s="4">
        <v>0</v>
      </c>
    </row>
    <row r="62" spans="1:24" ht="15.75" customHeight="1" x14ac:dyDescent="0.25">
      <c r="A62" s="4" t="s">
        <v>185</v>
      </c>
      <c r="B62" s="4" t="s">
        <v>186</v>
      </c>
      <c r="C62" s="4" t="s">
        <v>181</v>
      </c>
      <c r="D62" s="4" t="s">
        <v>182</v>
      </c>
      <c r="E62" s="4">
        <f t="shared" si="0"/>
        <v>0</v>
      </c>
      <c r="F62" s="4">
        <f t="shared" si="1"/>
        <v>5</v>
      </c>
      <c r="G62" s="4">
        <f t="shared" si="2"/>
        <v>5</v>
      </c>
      <c r="H62" s="4">
        <v>1</v>
      </c>
      <c r="I62" s="4">
        <v>10689209</v>
      </c>
      <c r="J62" s="72">
        <v>372.0387542240029</v>
      </c>
      <c r="K62" s="72">
        <v>207.30252350758602</v>
      </c>
      <c r="L62" s="72">
        <v>103.38463772202415</v>
      </c>
      <c r="M62" s="72">
        <v>498.71384087729592</v>
      </c>
      <c r="N62" s="72">
        <v>7.1380398680575894</v>
      </c>
      <c r="O62" s="72" t="s">
        <v>40</v>
      </c>
      <c r="P62" s="72" t="s">
        <v>40</v>
      </c>
      <c r="Q62" s="72">
        <v>12249.309010503041</v>
      </c>
      <c r="R62" s="72" t="s">
        <v>40</v>
      </c>
      <c r="S62" s="72" t="s">
        <v>40</v>
      </c>
      <c r="T62" s="72" t="s">
        <v>40</v>
      </c>
      <c r="U62" s="4">
        <v>0.62</v>
      </c>
      <c r="V62" s="4">
        <v>0.62</v>
      </c>
      <c r="W62" s="4">
        <v>0.77</v>
      </c>
      <c r="X62" s="4">
        <v>0.77</v>
      </c>
    </row>
    <row r="63" spans="1:24" ht="15.75" customHeight="1" x14ac:dyDescent="0.25">
      <c r="A63" s="5" t="s">
        <v>187</v>
      </c>
      <c r="B63" s="5" t="s">
        <v>188</v>
      </c>
      <c r="C63" s="4" t="s">
        <v>181</v>
      </c>
      <c r="D63" s="4" t="s">
        <v>182</v>
      </c>
      <c r="E63" s="4">
        <f t="shared" si="0"/>
        <v>0</v>
      </c>
      <c r="F63" s="4">
        <f t="shared" si="1"/>
        <v>9</v>
      </c>
      <c r="G63" s="4">
        <f t="shared" si="2"/>
        <v>13</v>
      </c>
      <c r="H63" s="4">
        <v>0</v>
      </c>
      <c r="I63" s="4">
        <v>10689209</v>
      </c>
      <c r="J63" s="72" t="s">
        <v>40</v>
      </c>
      <c r="K63" s="72" t="s">
        <v>40</v>
      </c>
      <c r="L63" s="72" t="s">
        <v>40</v>
      </c>
      <c r="M63" s="72" t="s">
        <v>40</v>
      </c>
      <c r="N63" s="72" t="s">
        <v>40</v>
      </c>
      <c r="O63" s="72" t="s">
        <v>40</v>
      </c>
      <c r="P63" s="72" t="s">
        <v>40</v>
      </c>
      <c r="Q63" s="72" t="s">
        <v>40</v>
      </c>
      <c r="R63" s="72">
        <v>0.61744512620157388</v>
      </c>
      <c r="S63" s="72">
        <v>853.27350735270034</v>
      </c>
      <c r="T63" s="72" t="s">
        <v>40</v>
      </c>
    </row>
    <row r="64" spans="1:24" ht="15.75" customHeight="1" x14ac:dyDescent="0.25">
      <c r="A64" s="4" t="s">
        <v>167</v>
      </c>
      <c r="B64" s="4" t="s">
        <v>168</v>
      </c>
      <c r="C64" s="4" t="s">
        <v>106</v>
      </c>
      <c r="D64" s="4" t="s">
        <v>160</v>
      </c>
      <c r="E64" s="4">
        <f t="shared" si="0"/>
        <v>0</v>
      </c>
      <c r="F64" s="4">
        <f t="shared" si="1"/>
        <v>11</v>
      </c>
      <c r="G64" s="4">
        <f t="shared" si="2"/>
        <v>15</v>
      </c>
      <c r="H64" s="4">
        <v>0</v>
      </c>
      <c r="I64" s="4">
        <v>25666161</v>
      </c>
      <c r="J64" s="72" t="s">
        <v>40</v>
      </c>
      <c r="K64" s="72" t="s">
        <v>40</v>
      </c>
      <c r="L64" s="72" t="s">
        <v>40</v>
      </c>
      <c r="M64" s="72" t="s">
        <v>40</v>
      </c>
      <c r="N64" s="72" t="s">
        <v>40</v>
      </c>
      <c r="O64" s="72" t="s">
        <v>40</v>
      </c>
      <c r="P64" s="72" t="s">
        <v>40</v>
      </c>
      <c r="Q64" s="72" t="s">
        <v>40</v>
      </c>
      <c r="R64" s="72" t="s">
        <v>40</v>
      </c>
      <c r="S64" s="72" t="s">
        <v>40</v>
      </c>
      <c r="T64" s="72" t="s">
        <v>40</v>
      </c>
    </row>
    <row r="65" spans="1:24" ht="15.75" customHeight="1" x14ac:dyDescent="0.25">
      <c r="A65" s="4" t="s">
        <v>240</v>
      </c>
      <c r="B65" s="4" t="s">
        <v>241</v>
      </c>
      <c r="C65" s="4" t="s">
        <v>118</v>
      </c>
      <c r="D65" s="4" t="s">
        <v>231</v>
      </c>
      <c r="E65" s="4">
        <f t="shared" si="0"/>
        <v>0</v>
      </c>
      <c r="F65" s="4">
        <f t="shared" si="1"/>
        <v>9</v>
      </c>
      <c r="G65" s="4">
        <f t="shared" si="2"/>
        <v>13</v>
      </c>
      <c r="H65" s="4">
        <v>0</v>
      </c>
      <c r="I65" s="4">
        <v>86790567</v>
      </c>
      <c r="J65" s="72" t="s">
        <v>40</v>
      </c>
      <c r="K65" s="72">
        <v>23.677688382886128</v>
      </c>
      <c r="L65" s="72" t="s">
        <v>40</v>
      </c>
      <c r="M65" s="72" t="s">
        <v>40</v>
      </c>
      <c r="N65" s="72" t="s">
        <v>40</v>
      </c>
      <c r="O65" s="72" t="s">
        <v>40</v>
      </c>
      <c r="P65" s="72" t="s">
        <v>40</v>
      </c>
      <c r="Q65" s="72">
        <v>1369.8630136986301</v>
      </c>
      <c r="R65" s="72" t="s">
        <v>40</v>
      </c>
      <c r="S65" s="72" t="s">
        <v>40</v>
      </c>
      <c r="T65" s="72" t="s">
        <v>40</v>
      </c>
    </row>
    <row r="66" spans="1:24" ht="15.75" customHeight="1" x14ac:dyDescent="0.25">
      <c r="A66" s="4" t="s">
        <v>277</v>
      </c>
      <c r="B66" s="4" t="s">
        <v>278</v>
      </c>
      <c r="C66" s="4" t="s">
        <v>181</v>
      </c>
      <c r="D66" s="4" t="s">
        <v>276</v>
      </c>
      <c r="E66" s="4">
        <f t="shared" si="0"/>
        <v>1</v>
      </c>
      <c r="F66" s="4">
        <f t="shared" si="1"/>
        <v>0</v>
      </c>
      <c r="G66" s="4">
        <f t="shared" si="2"/>
        <v>0</v>
      </c>
      <c r="H66" s="4">
        <v>1</v>
      </c>
      <c r="I66" s="4">
        <v>5771876</v>
      </c>
      <c r="J66" s="72">
        <v>187.51269084782831</v>
      </c>
      <c r="K66" s="72">
        <v>62.977790929673468</v>
      </c>
      <c r="L66" s="72">
        <v>54.696254735895224</v>
      </c>
      <c r="M66" s="72">
        <v>868.50068775790919</v>
      </c>
      <c r="N66" s="72">
        <v>13.149970650790143</v>
      </c>
      <c r="O66" s="72">
        <v>277822.13438735175</v>
      </c>
      <c r="P66" s="72">
        <v>18.500045804790165</v>
      </c>
      <c r="Q66" s="72">
        <v>2817.8294573643411</v>
      </c>
      <c r="R66" s="72">
        <v>1.2301026563980237</v>
      </c>
      <c r="S66" s="72">
        <v>6050.7030129124823</v>
      </c>
      <c r="T66" s="72">
        <v>170604.36893203884</v>
      </c>
      <c r="U66" s="4">
        <v>0.93</v>
      </c>
      <c r="V66" s="4">
        <v>0.92</v>
      </c>
      <c r="W66" s="4">
        <v>0.88</v>
      </c>
      <c r="X66" s="4">
        <v>0.88</v>
      </c>
    </row>
    <row r="67" spans="1:24" ht="15.75" customHeight="1" x14ac:dyDescent="0.25">
      <c r="A67" s="4" t="s">
        <v>122</v>
      </c>
      <c r="B67" s="4" t="s">
        <v>123</v>
      </c>
      <c r="C67" s="4" t="s">
        <v>118</v>
      </c>
      <c r="D67" s="4" t="s">
        <v>119</v>
      </c>
      <c r="E67" s="4">
        <f t="shared" si="0"/>
        <v>0</v>
      </c>
      <c r="F67" s="4">
        <f t="shared" si="1"/>
        <v>9</v>
      </c>
      <c r="G67" s="4">
        <f t="shared" si="2"/>
        <v>13</v>
      </c>
      <c r="H67" s="4">
        <v>0</v>
      </c>
      <c r="I67" s="4">
        <v>973560</v>
      </c>
      <c r="J67" s="72" t="s">
        <v>40</v>
      </c>
      <c r="K67" s="72">
        <v>61.629483544927893</v>
      </c>
      <c r="L67" s="72" t="s">
        <v>40</v>
      </c>
      <c r="M67" s="72" t="s">
        <v>40</v>
      </c>
      <c r="N67" s="72" t="s">
        <v>40</v>
      </c>
      <c r="O67" s="72" t="s">
        <v>40</v>
      </c>
      <c r="P67" s="72" t="s">
        <v>40</v>
      </c>
      <c r="Q67" s="72">
        <v>5000</v>
      </c>
      <c r="R67" s="72" t="s">
        <v>40</v>
      </c>
      <c r="S67" s="72" t="s">
        <v>40</v>
      </c>
      <c r="T67" s="72" t="s">
        <v>40</v>
      </c>
    </row>
    <row r="68" spans="1:24" ht="15.75" customHeight="1" x14ac:dyDescent="0.25">
      <c r="A68" s="4" t="s">
        <v>49</v>
      </c>
      <c r="B68" s="4" t="s">
        <v>50</v>
      </c>
      <c r="C68" s="4" t="s">
        <v>28</v>
      </c>
      <c r="D68" s="4" t="s">
        <v>29</v>
      </c>
      <c r="E68" s="4">
        <f t="shared" si="0"/>
        <v>0</v>
      </c>
      <c r="F68" s="4">
        <f t="shared" si="1"/>
        <v>8</v>
      </c>
      <c r="G68" s="4">
        <f t="shared" si="2"/>
        <v>12</v>
      </c>
      <c r="H68" s="4">
        <v>0</v>
      </c>
      <c r="I68" s="4">
        <v>71808</v>
      </c>
      <c r="J68" s="72" t="s">
        <v>40</v>
      </c>
      <c r="K68" s="72">
        <v>293.83912655971477</v>
      </c>
      <c r="L68" s="72" t="s">
        <v>40</v>
      </c>
      <c r="M68" s="72" t="s">
        <v>40</v>
      </c>
      <c r="N68" s="72" t="s">
        <v>40</v>
      </c>
      <c r="O68" s="72" t="s">
        <v>40</v>
      </c>
      <c r="P68" s="72" t="s">
        <v>40</v>
      </c>
      <c r="Q68" s="72">
        <v>4219.4092827004215</v>
      </c>
      <c r="R68" s="72">
        <v>26.459447415329766</v>
      </c>
      <c r="S68" s="72" t="s">
        <v>40</v>
      </c>
      <c r="T68" s="72" t="s">
        <v>40</v>
      </c>
    </row>
    <row r="69" spans="1:24" ht="15.75" customHeight="1" x14ac:dyDescent="0.25">
      <c r="A69" s="4" t="s">
        <v>51</v>
      </c>
      <c r="B69" s="4" t="s">
        <v>52</v>
      </c>
      <c r="C69" s="4" t="s">
        <v>28</v>
      </c>
      <c r="D69" s="4" t="s">
        <v>29</v>
      </c>
      <c r="E69" s="4">
        <f t="shared" si="0"/>
        <v>1</v>
      </c>
      <c r="F69" s="4">
        <f t="shared" si="1"/>
        <v>4</v>
      </c>
      <c r="G69" s="4">
        <f t="shared" si="2"/>
        <v>4</v>
      </c>
      <c r="H69" s="4">
        <v>1</v>
      </c>
      <c r="I69" s="4">
        <v>10738958</v>
      </c>
      <c r="J69" s="72">
        <v>327.56436890804491</v>
      </c>
      <c r="K69" s="72">
        <v>244.77235128398863</v>
      </c>
      <c r="L69" s="72" t="s">
        <v>40</v>
      </c>
      <c r="M69" s="72" t="s">
        <v>40</v>
      </c>
      <c r="N69" s="72" t="s">
        <v>40</v>
      </c>
      <c r="O69" s="72">
        <v>30274.480712166172</v>
      </c>
      <c r="P69" s="72">
        <v>7243.3177183797188</v>
      </c>
      <c r="Q69" s="72">
        <v>1658.0042891383878</v>
      </c>
      <c r="R69" s="72">
        <v>11.323258737020854</v>
      </c>
      <c r="S69" s="72">
        <v>518.47240573228987</v>
      </c>
      <c r="T69" s="72" t="s">
        <v>40</v>
      </c>
      <c r="U69" s="4">
        <v>0.33</v>
      </c>
      <c r="V69" s="4">
        <v>0.19</v>
      </c>
      <c r="W69" s="4">
        <v>0.4</v>
      </c>
      <c r="X69" s="4">
        <v>0.4</v>
      </c>
    </row>
    <row r="70" spans="1:24" ht="15.75" customHeight="1" x14ac:dyDescent="0.25">
      <c r="A70" s="4" t="s">
        <v>337</v>
      </c>
      <c r="B70" s="4" t="s">
        <v>338</v>
      </c>
      <c r="C70" s="4" t="s">
        <v>28</v>
      </c>
      <c r="D70" s="4" t="s">
        <v>328</v>
      </c>
      <c r="E70" s="4">
        <f t="shared" si="0"/>
        <v>1</v>
      </c>
      <c r="F70" s="4">
        <f t="shared" si="1"/>
        <v>4</v>
      </c>
      <c r="G70" s="4">
        <f t="shared" si="2"/>
        <v>4</v>
      </c>
      <c r="H70" s="4">
        <v>1</v>
      </c>
      <c r="I70" s="4">
        <v>17373662</v>
      </c>
      <c r="J70" s="72">
        <v>250.91428623395575</v>
      </c>
      <c r="K70" s="72">
        <v>215.82669215045166</v>
      </c>
      <c r="L70" s="72" t="s">
        <v>40</v>
      </c>
      <c r="M70" s="72" t="s">
        <v>40</v>
      </c>
      <c r="N70" s="72" t="s">
        <v>40</v>
      </c>
      <c r="O70" s="72">
        <v>28196.969696969696</v>
      </c>
      <c r="P70" s="72">
        <v>15990.191897654584</v>
      </c>
      <c r="Q70" s="72">
        <v>2868.2781304979731</v>
      </c>
      <c r="R70" s="72">
        <v>5.5946754345744729</v>
      </c>
      <c r="S70" s="72">
        <v>113.49637128743063</v>
      </c>
      <c r="T70" s="72" t="s">
        <v>40</v>
      </c>
      <c r="U70" s="4">
        <v>0.38</v>
      </c>
      <c r="V70" s="4">
        <v>0.36</v>
      </c>
      <c r="W70" s="4">
        <v>0.42</v>
      </c>
      <c r="X70" s="4">
        <v>0.42</v>
      </c>
    </row>
    <row r="71" spans="1:24" ht="15.75" customHeight="1" x14ac:dyDescent="0.25">
      <c r="A71" s="4" t="s">
        <v>251</v>
      </c>
      <c r="B71" s="4" t="s">
        <v>252</v>
      </c>
      <c r="C71" s="4" t="s">
        <v>118</v>
      </c>
      <c r="D71" s="4" t="s">
        <v>250</v>
      </c>
      <c r="E71" s="4">
        <f t="shared" si="0"/>
        <v>0</v>
      </c>
      <c r="F71" s="4">
        <f t="shared" si="1"/>
        <v>5</v>
      </c>
      <c r="G71" s="4">
        <f t="shared" si="2"/>
        <v>9</v>
      </c>
      <c r="H71" s="4">
        <v>0</v>
      </c>
      <c r="I71" s="4">
        <v>100388073</v>
      </c>
      <c r="J71" s="72" t="s">
        <v>40</v>
      </c>
      <c r="K71" s="72">
        <v>105.59023281580473</v>
      </c>
      <c r="L71" s="72" t="s">
        <v>40</v>
      </c>
      <c r="M71" s="72" t="s">
        <v>40</v>
      </c>
      <c r="N71" s="72" t="s">
        <v>40</v>
      </c>
      <c r="O71" s="72">
        <v>771340.88541666663</v>
      </c>
      <c r="P71" s="72">
        <v>18.97921203325015</v>
      </c>
      <c r="Q71" s="72">
        <v>16583.229036295368</v>
      </c>
      <c r="R71" s="72">
        <v>2.1984683379668022</v>
      </c>
      <c r="S71" s="72">
        <v>99981.400843881856</v>
      </c>
      <c r="T71" s="72" t="s">
        <v>40</v>
      </c>
    </row>
    <row r="72" spans="1:24" ht="15.75" customHeight="1" x14ac:dyDescent="0.25">
      <c r="A72" s="4" t="s">
        <v>92</v>
      </c>
      <c r="B72" s="4" t="s">
        <v>93</v>
      </c>
      <c r="C72" s="4" t="s">
        <v>28</v>
      </c>
      <c r="D72" s="4" t="s">
        <v>89</v>
      </c>
      <c r="E72" s="4">
        <f t="shared" si="0"/>
        <v>1</v>
      </c>
      <c r="F72" s="4">
        <f t="shared" si="1"/>
        <v>4</v>
      </c>
      <c r="G72" s="4">
        <f t="shared" si="2"/>
        <v>4</v>
      </c>
      <c r="H72" s="4">
        <v>1</v>
      </c>
      <c r="I72" s="4">
        <v>6453553</v>
      </c>
      <c r="J72" s="72">
        <v>357.83389398057164</v>
      </c>
      <c r="K72" s="72">
        <v>593.93639441715288</v>
      </c>
      <c r="L72" s="72" t="s">
        <v>40</v>
      </c>
      <c r="M72" s="72" t="s">
        <v>40</v>
      </c>
      <c r="N72" s="72" t="s">
        <v>40</v>
      </c>
      <c r="O72" s="72">
        <v>56790.935672514621</v>
      </c>
      <c r="P72" s="72">
        <v>6375.5821689953427</v>
      </c>
      <c r="Q72" s="72">
        <v>3554.339762611276</v>
      </c>
      <c r="R72" s="72">
        <v>61.082631536457512</v>
      </c>
      <c r="S72" s="72">
        <v>979.82091058140998</v>
      </c>
      <c r="T72" s="72" t="s">
        <v>40</v>
      </c>
      <c r="U72" s="4">
        <v>0.35</v>
      </c>
      <c r="V72" s="4">
        <v>0.37</v>
      </c>
      <c r="W72" s="4">
        <v>0.32</v>
      </c>
      <c r="X72" s="4">
        <v>0.32</v>
      </c>
    </row>
    <row r="73" spans="1:24" ht="15.75" customHeight="1" x14ac:dyDescent="0.25">
      <c r="A73" s="4" t="s">
        <v>242</v>
      </c>
      <c r="B73" s="4" t="s">
        <v>243</v>
      </c>
      <c r="C73" s="4" t="s">
        <v>118</v>
      </c>
      <c r="D73" s="4" t="s">
        <v>231</v>
      </c>
      <c r="E73" s="4">
        <f t="shared" si="0"/>
        <v>0</v>
      </c>
      <c r="F73" s="4">
        <f t="shared" si="1"/>
        <v>10</v>
      </c>
      <c r="G73" s="4">
        <f t="shared" si="2"/>
        <v>14</v>
      </c>
      <c r="H73" s="4">
        <v>0</v>
      </c>
      <c r="I73" s="4">
        <v>1355986</v>
      </c>
      <c r="J73" s="72" t="s">
        <v>40</v>
      </c>
      <c r="K73" s="72">
        <v>36.873537042417844</v>
      </c>
      <c r="L73" s="72" t="s">
        <v>40</v>
      </c>
      <c r="M73" s="72" t="s">
        <v>40</v>
      </c>
      <c r="N73" s="72" t="s">
        <v>40</v>
      </c>
      <c r="O73" s="72" t="s">
        <v>40</v>
      </c>
      <c r="P73" s="72" t="s">
        <v>40</v>
      </c>
      <c r="Q73" s="72" t="s">
        <v>40</v>
      </c>
      <c r="R73" s="72" t="s">
        <v>40</v>
      </c>
      <c r="S73" s="72" t="s">
        <v>40</v>
      </c>
      <c r="T73" s="72" t="s">
        <v>40</v>
      </c>
    </row>
    <row r="74" spans="1:24" ht="15.75" customHeight="1" x14ac:dyDescent="0.25">
      <c r="A74" s="4" t="s">
        <v>124</v>
      </c>
      <c r="B74" s="4" t="s">
        <v>125</v>
      </c>
      <c r="C74" s="4" t="s">
        <v>118</v>
      </c>
      <c r="D74" s="4" t="s">
        <v>119</v>
      </c>
      <c r="E74" s="4">
        <f t="shared" si="0"/>
        <v>0</v>
      </c>
      <c r="F74" s="4">
        <f t="shared" si="1"/>
        <v>11</v>
      </c>
      <c r="G74" s="4">
        <f t="shared" si="2"/>
        <v>15</v>
      </c>
      <c r="H74" s="4">
        <v>0</v>
      </c>
      <c r="I74" s="4">
        <v>3497117</v>
      </c>
      <c r="J74" s="72" t="s">
        <v>40</v>
      </c>
      <c r="K74" s="72" t="s">
        <v>40</v>
      </c>
      <c r="L74" s="72" t="s">
        <v>40</v>
      </c>
      <c r="M74" s="72" t="s">
        <v>40</v>
      </c>
      <c r="N74" s="72" t="s">
        <v>40</v>
      </c>
      <c r="O74" s="72" t="s">
        <v>40</v>
      </c>
      <c r="P74" s="72" t="s">
        <v>40</v>
      </c>
      <c r="Q74" s="72" t="s">
        <v>40</v>
      </c>
      <c r="R74" s="72" t="s">
        <v>40</v>
      </c>
      <c r="S74" s="72" t="s">
        <v>40</v>
      </c>
      <c r="T74" s="72" t="s">
        <v>40</v>
      </c>
    </row>
    <row r="75" spans="1:24" ht="15.75" customHeight="1" x14ac:dyDescent="0.25">
      <c r="A75" s="4" t="s">
        <v>279</v>
      </c>
      <c r="B75" s="4" t="s">
        <v>280</v>
      </c>
      <c r="C75" s="4" t="s">
        <v>181</v>
      </c>
      <c r="D75" s="4" t="s">
        <v>276</v>
      </c>
      <c r="E75" s="4">
        <f t="shared" si="0"/>
        <v>1</v>
      </c>
      <c r="F75" s="4">
        <f t="shared" si="1"/>
        <v>0</v>
      </c>
      <c r="G75" s="4">
        <f t="shared" si="2"/>
        <v>0</v>
      </c>
      <c r="H75" s="4">
        <v>1</v>
      </c>
      <c r="I75" s="4">
        <v>1325648</v>
      </c>
      <c r="J75" s="72">
        <v>293.81857023885675</v>
      </c>
      <c r="K75" s="72">
        <v>194.32006083062774</v>
      </c>
      <c r="L75" s="72">
        <v>91.351550336137493</v>
      </c>
      <c r="M75" s="72">
        <v>470.10869565217388</v>
      </c>
      <c r="N75" s="72">
        <v>17.350005431306048</v>
      </c>
      <c r="O75" s="72">
        <v>64300</v>
      </c>
      <c r="P75" s="72">
        <v>349.28813559322037</v>
      </c>
      <c r="Q75" s="72">
        <v>4860.3773584905657</v>
      </c>
      <c r="R75" s="72">
        <v>2.1876093804690235</v>
      </c>
      <c r="S75" s="72">
        <v>749.03768233387359</v>
      </c>
      <c r="T75" s="72">
        <v>88029.761904761894</v>
      </c>
      <c r="U75" s="4">
        <v>0.8</v>
      </c>
      <c r="V75" s="4">
        <v>0.66</v>
      </c>
      <c r="W75" s="4">
        <v>0.78</v>
      </c>
      <c r="X75" s="4">
        <v>0.78</v>
      </c>
    </row>
    <row r="76" spans="1:24" ht="15.75" customHeight="1" x14ac:dyDescent="0.25">
      <c r="A76" s="4" t="s">
        <v>381</v>
      </c>
      <c r="B76" s="4" t="s">
        <v>382</v>
      </c>
      <c r="C76" s="4" t="s">
        <v>118</v>
      </c>
      <c r="D76" s="4" t="s">
        <v>380</v>
      </c>
      <c r="E76" s="4">
        <f t="shared" si="0"/>
        <v>0</v>
      </c>
      <c r="F76" s="4">
        <f t="shared" si="1"/>
        <v>7</v>
      </c>
      <c r="G76" s="4">
        <f t="shared" si="2"/>
        <v>11</v>
      </c>
      <c r="H76" s="4">
        <v>0</v>
      </c>
      <c r="I76" s="4">
        <v>1148130</v>
      </c>
      <c r="J76" s="72">
        <v>255.80726921167465</v>
      </c>
      <c r="K76" s="72">
        <v>314.42432477158508</v>
      </c>
      <c r="L76" s="72" t="s">
        <v>40</v>
      </c>
      <c r="M76" s="72" t="s">
        <v>40</v>
      </c>
      <c r="N76" s="72" t="s">
        <v>40</v>
      </c>
      <c r="O76" s="72" t="s">
        <v>40</v>
      </c>
      <c r="P76" s="72" t="s">
        <v>40</v>
      </c>
      <c r="Q76" s="72">
        <v>5831.987075928917</v>
      </c>
      <c r="R76" s="72">
        <v>11.322759617813313</v>
      </c>
      <c r="S76" s="72" t="s">
        <v>40</v>
      </c>
      <c r="T76" s="72" t="s">
        <v>40</v>
      </c>
    </row>
    <row r="77" spans="1:24" ht="15.75" customHeight="1" x14ac:dyDescent="0.25">
      <c r="A77" s="4" t="s">
        <v>126</v>
      </c>
      <c r="B77" s="4" t="s">
        <v>127</v>
      </c>
      <c r="C77" s="4" t="s">
        <v>118</v>
      </c>
      <c r="D77" s="4" t="s">
        <v>119</v>
      </c>
      <c r="E77" s="4">
        <f t="shared" si="0"/>
        <v>0</v>
      </c>
      <c r="F77" s="4">
        <f t="shared" si="1"/>
        <v>9</v>
      </c>
      <c r="G77" s="4">
        <f t="shared" si="2"/>
        <v>13</v>
      </c>
      <c r="H77" s="4">
        <v>0</v>
      </c>
      <c r="I77" s="4">
        <v>112078730</v>
      </c>
      <c r="J77" s="72" t="s">
        <v>40</v>
      </c>
      <c r="K77" s="72">
        <v>101.47063586462836</v>
      </c>
      <c r="L77" s="72" t="s">
        <v>40</v>
      </c>
      <c r="M77" s="72" t="s">
        <v>40</v>
      </c>
      <c r="N77" s="72" t="s">
        <v>40</v>
      </c>
      <c r="O77" s="72" t="s">
        <v>40</v>
      </c>
      <c r="P77" s="72" t="s">
        <v>40</v>
      </c>
      <c r="Q77" s="72">
        <v>6857.22037986132</v>
      </c>
      <c r="R77" s="72" t="s">
        <v>40</v>
      </c>
      <c r="S77" s="72" t="s">
        <v>40</v>
      </c>
      <c r="T77" s="72" t="s">
        <v>40</v>
      </c>
    </row>
    <row r="78" spans="1:24" ht="15.75" customHeight="1" x14ac:dyDescent="0.25">
      <c r="A78" s="4" t="s">
        <v>281</v>
      </c>
      <c r="B78" s="5" t="s">
        <v>282</v>
      </c>
      <c r="C78" s="4" t="s">
        <v>181</v>
      </c>
      <c r="D78" s="4" t="s">
        <v>276</v>
      </c>
      <c r="E78" s="4">
        <f t="shared" si="0"/>
        <v>0</v>
      </c>
      <c r="F78" s="4">
        <f t="shared" si="1"/>
        <v>9</v>
      </c>
      <c r="G78" s="4">
        <f t="shared" si="2"/>
        <v>13</v>
      </c>
      <c r="H78" s="4">
        <v>0</v>
      </c>
      <c r="I78" s="4">
        <v>48678</v>
      </c>
      <c r="J78" s="72">
        <v>238.30066970705454</v>
      </c>
      <c r="K78" s="72" t="s">
        <v>40</v>
      </c>
      <c r="L78" s="72" t="s">
        <v>40</v>
      </c>
      <c r="M78" s="72" t="s">
        <v>40</v>
      </c>
      <c r="N78" s="72" t="s">
        <v>40</v>
      </c>
      <c r="O78" s="72">
        <v>104166.66666666667</v>
      </c>
      <c r="P78" s="72" t="s">
        <v>40</v>
      </c>
      <c r="Q78" s="72" t="s">
        <v>40</v>
      </c>
      <c r="R78" s="72" t="s">
        <v>40</v>
      </c>
      <c r="S78" s="72" t="s">
        <v>40</v>
      </c>
      <c r="T78" s="72" t="s">
        <v>40</v>
      </c>
    </row>
    <row r="79" spans="1:24" ht="15.75" customHeight="1" x14ac:dyDescent="0.25">
      <c r="A79" s="4" t="s">
        <v>339</v>
      </c>
      <c r="B79" s="4" t="s">
        <v>340</v>
      </c>
      <c r="C79" s="4" t="s">
        <v>28</v>
      </c>
      <c r="D79" s="4" t="s">
        <v>328</v>
      </c>
      <c r="E79" s="4">
        <f t="shared" si="0"/>
        <v>0</v>
      </c>
      <c r="F79" s="4">
        <f t="shared" si="1"/>
        <v>11</v>
      </c>
      <c r="G79" s="4">
        <f t="shared" si="2"/>
        <v>15</v>
      </c>
      <c r="H79" s="4">
        <v>0</v>
      </c>
      <c r="I79" s="4">
        <v>3377</v>
      </c>
      <c r="J79" s="72" t="s">
        <v>40</v>
      </c>
      <c r="K79" s="72" t="s">
        <v>40</v>
      </c>
      <c r="L79" s="72" t="s">
        <v>40</v>
      </c>
      <c r="M79" s="72" t="s">
        <v>40</v>
      </c>
      <c r="N79" s="72" t="s">
        <v>40</v>
      </c>
      <c r="O79" s="72" t="s">
        <v>40</v>
      </c>
      <c r="P79" s="72" t="s">
        <v>40</v>
      </c>
      <c r="Q79" s="72" t="s">
        <v>40</v>
      </c>
      <c r="R79" s="72" t="s">
        <v>40</v>
      </c>
      <c r="S79" s="72" t="s">
        <v>40</v>
      </c>
      <c r="T79" s="72" t="s">
        <v>40</v>
      </c>
    </row>
    <row r="80" spans="1:24" ht="15.75" customHeight="1" x14ac:dyDescent="0.25">
      <c r="A80" s="4" t="s">
        <v>203</v>
      </c>
      <c r="B80" s="4" t="s">
        <v>204</v>
      </c>
      <c r="C80" s="4" t="s">
        <v>22</v>
      </c>
      <c r="D80" s="4" t="s">
        <v>205</v>
      </c>
      <c r="E80" s="4">
        <f t="shared" si="0"/>
        <v>0</v>
      </c>
      <c r="F80" s="4">
        <f t="shared" si="1"/>
        <v>8</v>
      </c>
      <c r="G80" s="4">
        <f t="shared" si="2"/>
        <v>12</v>
      </c>
      <c r="H80" s="4">
        <v>0</v>
      </c>
      <c r="I80" s="4">
        <v>889953</v>
      </c>
      <c r="J80" s="72" t="s">
        <v>40</v>
      </c>
      <c r="K80" s="72">
        <v>205.17937464113274</v>
      </c>
      <c r="L80" s="72" t="s">
        <v>40</v>
      </c>
      <c r="M80" s="72" t="s">
        <v>40</v>
      </c>
      <c r="N80" s="72" t="s">
        <v>40</v>
      </c>
      <c r="O80" s="72" t="s">
        <v>40</v>
      </c>
      <c r="P80" s="72" t="s">
        <v>40</v>
      </c>
      <c r="Q80" s="72">
        <v>3860.4651162790701</v>
      </c>
      <c r="R80" s="72">
        <v>2.2473096893880911</v>
      </c>
      <c r="S80" s="72" t="s">
        <v>40</v>
      </c>
      <c r="T80" s="72" t="s">
        <v>40</v>
      </c>
    </row>
    <row r="81" spans="1:24" ht="15.75" customHeight="1" x14ac:dyDescent="0.25">
      <c r="A81" s="4" t="s">
        <v>283</v>
      </c>
      <c r="B81" s="4" t="s">
        <v>284</v>
      </c>
      <c r="C81" s="4" t="s">
        <v>181</v>
      </c>
      <c r="D81" s="4" t="s">
        <v>276</v>
      </c>
      <c r="E81" s="4">
        <f t="shared" si="0"/>
        <v>1</v>
      </c>
      <c r="F81" s="4">
        <f t="shared" si="1"/>
        <v>0</v>
      </c>
      <c r="G81" s="4">
        <f t="shared" si="2"/>
        <v>0</v>
      </c>
      <c r="H81" s="4">
        <v>1</v>
      </c>
      <c r="I81" s="4">
        <v>5532156</v>
      </c>
      <c r="J81" s="72">
        <v>135.84215629494179</v>
      </c>
      <c r="K81" s="72">
        <v>55.710648795876324</v>
      </c>
      <c r="L81" s="72">
        <v>37.652589695590656</v>
      </c>
      <c r="M81" s="72">
        <v>675.85983127839063</v>
      </c>
      <c r="N81" s="72">
        <v>18.88956132111965</v>
      </c>
      <c r="O81" s="72">
        <v>151956.93779904305</v>
      </c>
      <c r="P81" s="72">
        <v>19.752105310381072</v>
      </c>
      <c r="Q81" s="72">
        <v>5011.3821138211388</v>
      </c>
      <c r="R81" s="72">
        <v>1.2472533312509626</v>
      </c>
      <c r="S81" s="72">
        <v>395.0596091075551</v>
      </c>
      <c r="T81" s="72">
        <v>288194.19237749546</v>
      </c>
      <c r="U81" s="4">
        <v>0.93</v>
      </c>
      <c r="V81" s="4">
        <v>0.94</v>
      </c>
      <c r="W81" s="4">
        <v>0.92</v>
      </c>
      <c r="X81" s="4">
        <v>0.92</v>
      </c>
    </row>
    <row r="82" spans="1:24" ht="15.75" customHeight="1" x14ac:dyDescent="0.25">
      <c r="A82" s="4" t="s">
        <v>528</v>
      </c>
      <c r="B82" s="4" t="s">
        <v>529</v>
      </c>
      <c r="C82" s="4" t="s">
        <v>181</v>
      </c>
      <c r="D82" s="4" t="s">
        <v>525</v>
      </c>
      <c r="E82" s="4">
        <f t="shared" si="0"/>
        <v>1</v>
      </c>
      <c r="F82" s="4">
        <f t="shared" si="1"/>
        <v>4</v>
      </c>
      <c r="G82" s="4">
        <f t="shared" si="2"/>
        <v>4</v>
      </c>
      <c r="H82" s="4">
        <v>1</v>
      </c>
      <c r="I82" s="4">
        <v>65129728</v>
      </c>
      <c r="J82" s="72">
        <v>329.69429873866511</v>
      </c>
      <c r="K82" s="72">
        <v>105.90248434631877</v>
      </c>
      <c r="L82" s="72" t="s">
        <v>40</v>
      </c>
      <c r="M82" s="72" t="s">
        <v>40</v>
      </c>
      <c r="N82" s="72" t="s">
        <v>40</v>
      </c>
      <c r="O82" s="72">
        <v>184794.93006993007</v>
      </c>
      <c r="P82" s="72">
        <v>106.88075669108805</v>
      </c>
      <c r="Q82" s="72">
        <v>3480.8983093615948</v>
      </c>
      <c r="R82" s="72">
        <v>1.2651672673959271</v>
      </c>
      <c r="S82" s="72">
        <v>997.91359251989877</v>
      </c>
      <c r="T82" s="72" t="s">
        <v>40</v>
      </c>
      <c r="U82" s="4">
        <v>0.66</v>
      </c>
      <c r="V82" s="4">
        <v>0.77</v>
      </c>
      <c r="W82" s="4">
        <v>0.68</v>
      </c>
      <c r="X82" s="4">
        <v>0.68</v>
      </c>
    </row>
    <row r="83" spans="1:24" ht="15.75" customHeight="1" x14ac:dyDescent="0.25">
      <c r="A83" s="4" t="s">
        <v>341</v>
      </c>
      <c r="B83" s="4" t="s">
        <v>342</v>
      </c>
      <c r="C83" s="4" t="s">
        <v>28</v>
      </c>
      <c r="D83" s="4" t="s">
        <v>328</v>
      </c>
      <c r="E83" s="4">
        <f t="shared" si="0"/>
        <v>0</v>
      </c>
      <c r="F83" s="4">
        <f t="shared" si="1"/>
        <v>8</v>
      </c>
      <c r="G83" s="4">
        <f t="shared" si="2"/>
        <v>8</v>
      </c>
      <c r="H83" s="4">
        <v>0</v>
      </c>
      <c r="I83" s="4">
        <v>290832</v>
      </c>
      <c r="J83" s="72" t="s">
        <v>40</v>
      </c>
      <c r="K83" s="72">
        <v>249.62865159267204</v>
      </c>
      <c r="L83" s="72" t="s">
        <v>40</v>
      </c>
      <c r="M83" s="72" t="s">
        <v>40</v>
      </c>
      <c r="N83" s="72" t="s">
        <v>40</v>
      </c>
      <c r="O83" s="72" t="s">
        <v>40</v>
      </c>
      <c r="P83" s="72" t="s">
        <v>40</v>
      </c>
      <c r="Q83" s="72">
        <v>3184.2105263157896</v>
      </c>
      <c r="R83" s="72">
        <v>10.315233536887275</v>
      </c>
      <c r="S83" s="72" t="s">
        <v>40</v>
      </c>
      <c r="T83" s="72" t="s">
        <v>40</v>
      </c>
      <c r="U83" s="4">
        <v>0</v>
      </c>
      <c r="V83" s="4">
        <v>0</v>
      </c>
      <c r="W83" s="4">
        <v>0</v>
      </c>
      <c r="X83" s="4">
        <v>0</v>
      </c>
    </row>
    <row r="84" spans="1:24" ht="15.75" customHeight="1" x14ac:dyDescent="0.25">
      <c r="A84" s="4" t="s">
        <v>312</v>
      </c>
      <c r="B84" s="4" t="s">
        <v>313</v>
      </c>
      <c r="C84" s="4" t="s">
        <v>22</v>
      </c>
      <c r="D84" s="4" t="s">
        <v>309</v>
      </c>
      <c r="E84" s="4">
        <f t="shared" si="0"/>
        <v>0</v>
      </c>
      <c r="F84" s="4">
        <f t="shared" si="1"/>
        <v>8</v>
      </c>
      <c r="G84" s="4">
        <f t="shared" si="2"/>
        <v>8</v>
      </c>
      <c r="H84" s="4">
        <v>0</v>
      </c>
      <c r="I84" s="4">
        <v>279287</v>
      </c>
      <c r="J84" s="72" t="s">
        <v>40</v>
      </c>
      <c r="K84" s="72">
        <v>203.73307744363328</v>
      </c>
      <c r="L84" s="72" t="s">
        <v>40</v>
      </c>
      <c r="M84" s="72" t="s">
        <v>40</v>
      </c>
      <c r="N84" s="72" t="s">
        <v>40</v>
      </c>
      <c r="O84" s="72" t="s">
        <v>40</v>
      </c>
      <c r="P84" s="72" t="s">
        <v>40</v>
      </c>
      <c r="Q84" s="72">
        <v>9953.1206269241557</v>
      </c>
      <c r="R84" s="72">
        <v>0.35805461765137653</v>
      </c>
      <c r="S84" s="72" t="s">
        <v>40</v>
      </c>
      <c r="T84" s="72" t="s">
        <v>40</v>
      </c>
      <c r="U84" s="4">
        <v>0</v>
      </c>
      <c r="V84" s="4">
        <v>0</v>
      </c>
      <c r="W84" s="4">
        <v>0</v>
      </c>
      <c r="X84" s="4">
        <v>0</v>
      </c>
    </row>
    <row r="85" spans="1:24" ht="15.75" customHeight="1" x14ac:dyDescent="0.25">
      <c r="A85" s="4" t="s">
        <v>244</v>
      </c>
      <c r="B85" s="4" t="s">
        <v>245</v>
      </c>
      <c r="C85" s="4" t="s">
        <v>118</v>
      </c>
      <c r="D85" s="4" t="s">
        <v>231</v>
      </c>
      <c r="E85" s="4">
        <f t="shared" si="0"/>
        <v>0</v>
      </c>
      <c r="F85" s="4">
        <f t="shared" si="1"/>
        <v>9</v>
      </c>
      <c r="G85" s="4">
        <f t="shared" si="2"/>
        <v>13</v>
      </c>
      <c r="H85" s="4">
        <v>0</v>
      </c>
      <c r="I85" s="4">
        <v>2172579</v>
      </c>
      <c r="J85" s="72" t="s">
        <v>40</v>
      </c>
      <c r="K85" s="72">
        <v>155.25327272333942</v>
      </c>
      <c r="L85" s="72" t="s">
        <v>40</v>
      </c>
      <c r="M85" s="72" t="s">
        <v>40</v>
      </c>
      <c r="N85" s="72" t="s">
        <v>40</v>
      </c>
      <c r="O85" s="72" t="s">
        <v>40</v>
      </c>
      <c r="P85" s="72" t="s">
        <v>40</v>
      </c>
      <c r="Q85" s="72">
        <v>1499.1111111111111</v>
      </c>
      <c r="R85" s="72" t="s">
        <v>40</v>
      </c>
      <c r="S85" s="72" t="s">
        <v>40</v>
      </c>
      <c r="T85" s="72" t="s">
        <v>40</v>
      </c>
    </row>
    <row r="86" spans="1:24" ht="15.75" customHeight="1" x14ac:dyDescent="0.25">
      <c r="A86" s="4" t="s">
        <v>456</v>
      </c>
      <c r="B86" s="4" t="s">
        <v>457</v>
      </c>
      <c r="C86" s="4" t="s">
        <v>118</v>
      </c>
      <c r="D86" s="4" t="s">
        <v>449</v>
      </c>
      <c r="E86" s="4">
        <f t="shared" si="0"/>
        <v>0</v>
      </c>
      <c r="F86" s="4">
        <f t="shared" si="1"/>
        <v>9</v>
      </c>
      <c r="G86" s="4">
        <f t="shared" si="2"/>
        <v>13</v>
      </c>
      <c r="H86" s="4">
        <v>0</v>
      </c>
      <c r="I86" s="4">
        <v>2347706</v>
      </c>
      <c r="J86" s="72" t="s">
        <v>40</v>
      </c>
      <c r="K86" s="72">
        <v>47.74873855584984</v>
      </c>
      <c r="L86" s="72" t="s">
        <v>40</v>
      </c>
      <c r="M86" s="72" t="s">
        <v>40</v>
      </c>
      <c r="N86" s="72" t="s">
        <v>40</v>
      </c>
      <c r="O86" s="72" t="s">
        <v>40</v>
      </c>
      <c r="P86" s="72" t="s">
        <v>40</v>
      </c>
      <c r="Q86" s="72">
        <v>5522.1674876847283</v>
      </c>
      <c r="R86" s="72" t="s">
        <v>40</v>
      </c>
      <c r="S86" s="72" t="s">
        <v>40</v>
      </c>
      <c r="T86" s="72" t="s">
        <v>40</v>
      </c>
    </row>
    <row r="87" spans="1:24" ht="15.75" customHeight="1" x14ac:dyDescent="0.25">
      <c r="A87" s="4" t="s">
        <v>491</v>
      </c>
      <c r="B87" s="4" t="s">
        <v>492</v>
      </c>
      <c r="C87" s="4" t="s">
        <v>106</v>
      </c>
      <c r="D87" s="4" t="s">
        <v>484</v>
      </c>
      <c r="E87" s="4">
        <f t="shared" si="0"/>
        <v>1</v>
      </c>
      <c r="F87" s="4">
        <f t="shared" si="1"/>
        <v>3</v>
      </c>
      <c r="G87" s="4">
        <f t="shared" si="2"/>
        <v>3</v>
      </c>
      <c r="H87" s="4">
        <v>1</v>
      </c>
      <c r="I87" s="4">
        <v>3996765</v>
      </c>
      <c r="J87" s="72">
        <v>240.76972251308246</v>
      </c>
      <c r="K87" s="72">
        <v>249.95214880034226</v>
      </c>
      <c r="L87" s="72" t="s">
        <v>40</v>
      </c>
      <c r="M87" s="72" t="s">
        <v>40</v>
      </c>
      <c r="N87" s="72">
        <v>7.3559491238539163</v>
      </c>
      <c r="O87" s="72">
        <v>54503.401360544216</v>
      </c>
      <c r="P87" s="72">
        <v>638.74680306905373</v>
      </c>
      <c r="Q87" s="72">
        <v>9048.9130434782619</v>
      </c>
      <c r="R87" s="72">
        <v>0.97578916949082561</v>
      </c>
      <c r="S87" s="72">
        <v>879.521378780394</v>
      </c>
      <c r="T87" s="72" t="s">
        <v>40</v>
      </c>
      <c r="U87" s="4">
        <v>0.41</v>
      </c>
      <c r="V87" s="4">
        <v>0.36</v>
      </c>
      <c r="W87" s="4">
        <v>0.59</v>
      </c>
      <c r="X87" s="4">
        <v>0.59</v>
      </c>
    </row>
    <row r="88" spans="1:24" ht="15.75" customHeight="1" x14ac:dyDescent="0.25">
      <c r="A88" s="4" t="s">
        <v>530</v>
      </c>
      <c r="B88" s="4" t="s">
        <v>531</v>
      </c>
      <c r="C88" s="4" t="s">
        <v>181</v>
      </c>
      <c r="D88" s="4" t="s">
        <v>525</v>
      </c>
      <c r="E88" s="4">
        <f t="shared" si="0"/>
        <v>1</v>
      </c>
      <c r="F88" s="4">
        <f t="shared" si="1"/>
        <v>1</v>
      </c>
      <c r="G88" s="4">
        <f t="shared" si="2"/>
        <v>1</v>
      </c>
      <c r="H88" s="4">
        <v>1</v>
      </c>
      <c r="I88" s="4">
        <v>83517045</v>
      </c>
      <c r="J88" s="72">
        <v>295.27385697135236</v>
      </c>
      <c r="K88" s="72">
        <v>75.316362067168441</v>
      </c>
      <c r="L88" s="72">
        <v>43.445023707436007</v>
      </c>
      <c r="M88" s="72">
        <v>576.83380496645577</v>
      </c>
      <c r="N88" s="72" t="s">
        <v>40</v>
      </c>
      <c r="O88" s="72">
        <v>43426.153623607694</v>
      </c>
      <c r="P88" s="72">
        <v>85.247732333341915</v>
      </c>
      <c r="Q88" s="72">
        <v>4615.6442618139126</v>
      </c>
      <c r="R88" s="72">
        <v>0.97345398175905284</v>
      </c>
      <c r="S88" s="72">
        <v>381.48623817458952</v>
      </c>
      <c r="T88" s="72">
        <v>163658.91332000727</v>
      </c>
      <c r="U88" s="4">
        <v>0.79</v>
      </c>
      <c r="V88" s="4">
        <v>0.87</v>
      </c>
      <c r="W88" s="4">
        <v>0.82</v>
      </c>
      <c r="X88" s="4">
        <v>0.82</v>
      </c>
    </row>
    <row r="89" spans="1:24" ht="15.75" customHeight="1" x14ac:dyDescent="0.25">
      <c r="A89" s="4" t="s">
        <v>458</v>
      </c>
      <c r="B89" s="4" t="s">
        <v>459</v>
      </c>
      <c r="C89" s="4" t="s">
        <v>118</v>
      </c>
      <c r="D89" s="4" t="s">
        <v>449</v>
      </c>
      <c r="E89" s="4">
        <f t="shared" si="0"/>
        <v>0</v>
      </c>
      <c r="F89" s="4">
        <f t="shared" si="1"/>
        <v>8</v>
      </c>
      <c r="G89" s="4">
        <f t="shared" si="2"/>
        <v>8</v>
      </c>
      <c r="H89" s="4">
        <v>0</v>
      </c>
      <c r="I89" s="4">
        <v>30417856</v>
      </c>
      <c r="J89" s="72" t="s">
        <v>40</v>
      </c>
      <c r="K89" s="72">
        <v>48.806858708253472</v>
      </c>
      <c r="L89" s="72" t="s">
        <v>40</v>
      </c>
      <c r="M89" s="72" t="s">
        <v>40</v>
      </c>
      <c r="N89" s="72" t="s">
        <v>40</v>
      </c>
      <c r="O89" s="72" t="s">
        <v>40</v>
      </c>
      <c r="P89" s="72" t="s">
        <v>40</v>
      </c>
      <c r="Q89" s="72">
        <v>8312.4300111982084</v>
      </c>
      <c r="R89" s="72">
        <v>2.0021134954416246</v>
      </c>
      <c r="S89" s="72" t="s">
        <v>40</v>
      </c>
      <c r="T89" s="72" t="s">
        <v>40</v>
      </c>
      <c r="U89" s="4">
        <v>0.56000000000000005</v>
      </c>
      <c r="V89" s="4">
        <v>0.64</v>
      </c>
      <c r="W89" s="4">
        <v>0.46</v>
      </c>
      <c r="X89" s="4">
        <v>0.46</v>
      </c>
    </row>
    <row r="90" spans="1:24" ht="15.75" customHeight="1" x14ac:dyDescent="0.25">
      <c r="A90" s="4" t="s">
        <v>419</v>
      </c>
      <c r="B90" s="4" t="s">
        <v>420</v>
      </c>
      <c r="C90" s="4" t="s">
        <v>181</v>
      </c>
      <c r="D90" s="4" t="s">
        <v>412</v>
      </c>
      <c r="E90" s="4">
        <f t="shared" si="0"/>
        <v>0</v>
      </c>
      <c r="F90" s="4">
        <f t="shared" si="1"/>
        <v>8</v>
      </c>
      <c r="G90" s="4">
        <f t="shared" si="2"/>
        <v>12</v>
      </c>
      <c r="H90" s="4">
        <v>0</v>
      </c>
      <c r="I90" s="4">
        <v>33701</v>
      </c>
      <c r="J90" s="72" t="s">
        <v>40</v>
      </c>
      <c r="K90" s="72">
        <v>166.16717604818848</v>
      </c>
      <c r="L90" s="72" t="s">
        <v>40</v>
      </c>
      <c r="M90" s="72" t="s">
        <v>40</v>
      </c>
      <c r="N90" s="72" t="s">
        <v>40</v>
      </c>
      <c r="O90" s="72" t="s">
        <v>40</v>
      </c>
      <c r="P90" s="72" t="s">
        <v>40</v>
      </c>
      <c r="Q90" s="72">
        <v>3731.343283582089</v>
      </c>
      <c r="R90" s="72">
        <v>2.9672710008605083</v>
      </c>
      <c r="S90" s="72" t="s">
        <v>40</v>
      </c>
      <c r="T90" s="72" t="s">
        <v>40</v>
      </c>
    </row>
    <row r="91" spans="1:24" ht="15.75" customHeight="1" x14ac:dyDescent="0.25">
      <c r="A91" s="4" t="s">
        <v>421</v>
      </c>
      <c r="B91" s="4" t="s">
        <v>422</v>
      </c>
      <c r="C91" s="4" t="s">
        <v>181</v>
      </c>
      <c r="D91" s="4" t="s">
        <v>412</v>
      </c>
      <c r="E91" s="4">
        <f t="shared" si="0"/>
        <v>1</v>
      </c>
      <c r="F91" s="4">
        <f t="shared" si="1"/>
        <v>4</v>
      </c>
      <c r="G91" s="4">
        <f t="shared" si="2"/>
        <v>4</v>
      </c>
      <c r="H91" s="4">
        <v>1</v>
      </c>
      <c r="I91" s="4">
        <v>10473455</v>
      </c>
      <c r="J91" s="72">
        <v>510.65288388597645</v>
      </c>
      <c r="K91" s="72">
        <v>95.584503871931474</v>
      </c>
      <c r="L91" s="72">
        <v>42.984860296817047</v>
      </c>
      <c r="M91" s="72">
        <v>449.70532414344223</v>
      </c>
      <c r="N91" s="72">
        <v>41.333065354269436</v>
      </c>
      <c r="O91" s="72" t="s">
        <v>40</v>
      </c>
      <c r="P91" s="72" t="s">
        <v>40</v>
      </c>
      <c r="Q91" s="72">
        <v>3070.8588957055217</v>
      </c>
      <c r="R91" s="72">
        <v>0.78293170687227864</v>
      </c>
      <c r="S91" s="72" t="s">
        <v>40</v>
      </c>
      <c r="T91" s="72" t="s">
        <v>40</v>
      </c>
      <c r="U91" s="4">
        <v>0.55000000000000004</v>
      </c>
      <c r="V91" s="4">
        <v>0.44</v>
      </c>
      <c r="W91" s="4">
        <v>0.56000000000000005</v>
      </c>
      <c r="X91" s="4">
        <v>0.56000000000000005</v>
      </c>
    </row>
    <row r="92" spans="1:24" ht="15.75" customHeight="1" x14ac:dyDescent="0.25">
      <c r="A92" s="4" t="s">
        <v>268</v>
      </c>
      <c r="B92" s="4" t="s">
        <v>269</v>
      </c>
      <c r="C92" s="4" t="s">
        <v>28</v>
      </c>
      <c r="D92" s="4" t="s">
        <v>265</v>
      </c>
      <c r="E92" s="4">
        <f t="shared" si="0"/>
        <v>0</v>
      </c>
      <c r="F92" s="4">
        <f t="shared" si="1"/>
        <v>8</v>
      </c>
      <c r="G92" s="4">
        <f t="shared" si="2"/>
        <v>8</v>
      </c>
      <c r="H92" s="4">
        <v>0</v>
      </c>
      <c r="I92" s="4">
        <v>56672</v>
      </c>
      <c r="J92" s="72" t="s">
        <v>40</v>
      </c>
      <c r="K92" s="72">
        <v>245.27103331451158</v>
      </c>
      <c r="L92" s="72" t="s">
        <v>40</v>
      </c>
      <c r="M92" s="72" t="s">
        <v>40</v>
      </c>
      <c r="N92" s="72" t="s">
        <v>40</v>
      </c>
      <c r="O92" s="72" t="s">
        <v>40</v>
      </c>
      <c r="P92" s="72" t="s">
        <v>40</v>
      </c>
      <c r="Q92" s="72">
        <v>3390.2439024390242</v>
      </c>
      <c r="R92" s="72">
        <v>5.2936194240542074</v>
      </c>
      <c r="S92" s="72" t="s">
        <v>40</v>
      </c>
      <c r="T92" s="72" t="s">
        <v>40</v>
      </c>
      <c r="U92" s="4">
        <v>0</v>
      </c>
      <c r="V92" s="4">
        <v>0</v>
      </c>
      <c r="W92" s="4">
        <v>0</v>
      </c>
      <c r="X92" s="4">
        <v>0</v>
      </c>
    </row>
    <row r="93" spans="1:24" ht="15.75" customHeight="1" x14ac:dyDescent="0.25">
      <c r="A93" s="4" t="s">
        <v>53</v>
      </c>
      <c r="B93" s="4" t="s">
        <v>54</v>
      </c>
      <c r="C93" s="4" t="s">
        <v>28</v>
      </c>
      <c r="D93" s="4" t="s">
        <v>29</v>
      </c>
      <c r="E93" s="4">
        <f t="shared" si="0"/>
        <v>1</v>
      </c>
      <c r="F93" s="4">
        <f t="shared" si="1"/>
        <v>4</v>
      </c>
      <c r="G93" s="4">
        <f t="shared" si="2"/>
        <v>4</v>
      </c>
      <c r="H93" s="4">
        <v>1</v>
      </c>
      <c r="I93" s="4">
        <v>112003</v>
      </c>
      <c r="J93" s="72">
        <v>832.12056819906616</v>
      </c>
      <c r="K93" s="72">
        <v>408.02478505040045</v>
      </c>
      <c r="L93" s="72">
        <v>147.31748256743123</v>
      </c>
      <c r="M93" s="72">
        <v>361.05032822757113</v>
      </c>
      <c r="N93" s="72" t="s">
        <v>40</v>
      </c>
      <c r="O93" s="72" t="s">
        <v>40</v>
      </c>
      <c r="P93" s="72">
        <v>376.44151565074134</v>
      </c>
      <c r="Q93" s="72">
        <v>5193.181818181818</v>
      </c>
      <c r="R93" s="72">
        <v>10.713998732176817</v>
      </c>
      <c r="S93" s="72" t="s">
        <v>40</v>
      </c>
      <c r="T93" s="72" t="s">
        <v>40</v>
      </c>
      <c r="U93" s="4">
        <v>0.45</v>
      </c>
      <c r="V93" s="4">
        <v>0.42</v>
      </c>
      <c r="W93" s="4">
        <v>0.43</v>
      </c>
      <c r="X93" s="4">
        <v>0.43</v>
      </c>
    </row>
    <row r="94" spans="1:24" ht="15.75" customHeight="1" x14ac:dyDescent="0.25">
      <c r="A94" s="4" t="s">
        <v>55</v>
      </c>
      <c r="B94" s="4" t="s">
        <v>56</v>
      </c>
      <c r="C94" s="4" t="s">
        <v>28</v>
      </c>
      <c r="D94" s="4" t="s">
        <v>29</v>
      </c>
      <c r="E94" s="4">
        <f t="shared" si="0"/>
        <v>0</v>
      </c>
      <c r="F94" s="4">
        <f t="shared" si="1"/>
        <v>9</v>
      </c>
      <c r="G94" s="4">
        <f t="shared" si="2"/>
        <v>9</v>
      </c>
      <c r="H94" s="4">
        <v>0</v>
      </c>
      <c r="I94" s="4">
        <v>400056</v>
      </c>
      <c r="J94" s="72" t="s">
        <v>40</v>
      </c>
      <c r="K94" s="72">
        <v>238.9665446837443</v>
      </c>
      <c r="L94" s="72" t="s">
        <v>40</v>
      </c>
      <c r="M94" s="72" t="s">
        <v>40</v>
      </c>
      <c r="N94" s="72" t="s">
        <v>40</v>
      </c>
      <c r="O94" s="72" t="s">
        <v>40</v>
      </c>
      <c r="P94" s="72" t="s">
        <v>40</v>
      </c>
      <c r="Q94" s="72" t="s">
        <v>40</v>
      </c>
      <c r="R94" s="72">
        <v>5.749195112684224</v>
      </c>
      <c r="S94" s="72" t="s">
        <v>40</v>
      </c>
      <c r="T94" s="72" t="s">
        <v>40</v>
      </c>
      <c r="U94" s="4">
        <v>0</v>
      </c>
      <c r="V94" s="4">
        <v>0</v>
      </c>
      <c r="W94" s="4">
        <v>0</v>
      </c>
      <c r="X94" s="4">
        <v>0</v>
      </c>
    </row>
    <row r="95" spans="1:24" ht="15.75" customHeight="1" x14ac:dyDescent="0.25">
      <c r="A95" s="4" t="s">
        <v>214</v>
      </c>
      <c r="B95" s="4" t="s">
        <v>215</v>
      </c>
      <c r="C95" s="4" t="s">
        <v>22</v>
      </c>
      <c r="D95" s="4" t="s">
        <v>216</v>
      </c>
      <c r="E95" s="4">
        <f t="shared" si="0"/>
        <v>0</v>
      </c>
      <c r="F95" s="4">
        <f t="shared" si="1"/>
        <v>8</v>
      </c>
      <c r="G95" s="4">
        <f t="shared" si="2"/>
        <v>8</v>
      </c>
      <c r="H95" s="4">
        <v>0</v>
      </c>
      <c r="I95" s="4">
        <v>167294</v>
      </c>
      <c r="J95" s="72" t="s">
        <v>40</v>
      </c>
      <c r="K95" s="72">
        <v>398.69929585041899</v>
      </c>
      <c r="L95" s="72" t="s">
        <v>40</v>
      </c>
      <c r="M95" s="72" t="s">
        <v>40</v>
      </c>
      <c r="N95" s="72" t="s">
        <v>40</v>
      </c>
      <c r="O95" s="72" t="s">
        <v>40</v>
      </c>
      <c r="P95" s="72" t="s">
        <v>40</v>
      </c>
      <c r="Q95" s="72">
        <v>2215.9468438538206</v>
      </c>
      <c r="R95" s="72">
        <v>2.3910002749650316</v>
      </c>
      <c r="S95" s="72" t="s">
        <v>40</v>
      </c>
      <c r="T95" s="72" t="s">
        <v>40</v>
      </c>
      <c r="U95" s="4">
        <v>0</v>
      </c>
      <c r="V95" s="4">
        <v>0</v>
      </c>
      <c r="W95" s="4">
        <v>0</v>
      </c>
      <c r="X95" s="4">
        <v>0</v>
      </c>
    </row>
    <row r="96" spans="1:24" ht="15.75" customHeight="1" x14ac:dyDescent="0.25">
      <c r="A96" s="4" t="s">
        <v>94</v>
      </c>
      <c r="B96" s="4" t="s">
        <v>95</v>
      </c>
      <c r="C96" s="4" t="s">
        <v>28</v>
      </c>
      <c r="D96" s="4" t="s">
        <v>89</v>
      </c>
      <c r="E96" s="4">
        <f t="shared" si="0"/>
        <v>1</v>
      </c>
      <c r="F96" s="4">
        <f t="shared" si="1"/>
        <v>4</v>
      </c>
      <c r="G96" s="4">
        <f t="shared" si="2"/>
        <v>4</v>
      </c>
      <c r="H96" s="4">
        <v>1</v>
      </c>
      <c r="I96" s="4">
        <v>17581472</v>
      </c>
      <c r="J96" s="72">
        <v>175.4176214596821</v>
      </c>
      <c r="K96" s="72">
        <v>138.7028344384361</v>
      </c>
      <c r="L96" s="72" t="s">
        <v>40</v>
      </c>
      <c r="M96" s="72" t="s">
        <v>40</v>
      </c>
      <c r="N96" s="72" t="s">
        <v>40</v>
      </c>
      <c r="O96" s="72">
        <v>99976.519337016565</v>
      </c>
      <c r="P96" s="72">
        <v>1098.3200468405171</v>
      </c>
      <c r="Q96" s="72">
        <v>1929.8828743273189</v>
      </c>
      <c r="R96" s="72">
        <v>25.083223975785419</v>
      </c>
      <c r="S96" s="72">
        <v>1332.4068108605613</v>
      </c>
      <c r="T96" s="72" t="s">
        <v>40</v>
      </c>
      <c r="U96" s="4">
        <v>0.4</v>
      </c>
      <c r="V96" s="4">
        <v>0.3</v>
      </c>
      <c r="W96" s="4">
        <v>0.4</v>
      </c>
      <c r="X96" s="4">
        <v>0.4</v>
      </c>
    </row>
    <row r="97" spans="1:24" ht="15.75" customHeight="1" x14ac:dyDescent="0.25">
      <c r="A97" s="4" t="s">
        <v>460</v>
      </c>
      <c r="B97" s="4" t="s">
        <v>461</v>
      </c>
      <c r="C97" s="4" t="s">
        <v>118</v>
      </c>
      <c r="D97" s="4" t="s">
        <v>449</v>
      </c>
      <c r="E97" s="4">
        <f t="shared" si="0"/>
        <v>0</v>
      </c>
      <c r="F97" s="4">
        <f t="shared" si="1"/>
        <v>8</v>
      </c>
      <c r="G97" s="4">
        <f t="shared" si="2"/>
        <v>8</v>
      </c>
      <c r="H97" s="4">
        <v>0</v>
      </c>
      <c r="I97" s="4">
        <v>12771246</v>
      </c>
      <c r="J97" s="72">
        <v>43.981613070486624</v>
      </c>
      <c r="K97" s="72">
        <v>25.056286598817376</v>
      </c>
      <c r="L97" s="72" t="s">
        <v>40</v>
      </c>
      <c r="M97" s="72" t="s">
        <v>40</v>
      </c>
      <c r="N97" s="72" t="s">
        <v>40</v>
      </c>
      <c r="O97" s="72" t="s">
        <v>40</v>
      </c>
      <c r="P97" s="72" t="s">
        <v>40</v>
      </c>
      <c r="Q97" s="72">
        <v>1893.491124260355</v>
      </c>
      <c r="R97" s="72" t="s">
        <v>40</v>
      </c>
      <c r="S97" s="72" t="s">
        <v>40</v>
      </c>
      <c r="T97" s="72" t="s">
        <v>40</v>
      </c>
      <c r="U97" s="4">
        <v>0.28000000000000003</v>
      </c>
      <c r="V97" s="4">
        <v>0.49</v>
      </c>
      <c r="W97" s="4">
        <v>0.35</v>
      </c>
      <c r="X97" s="4">
        <v>0.35</v>
      </c>
    </row>
    <row r="98" spans="1:24" ht="15.75" customHeight="1" x14ac:dyDescent="0.25">
      <c r="A98" s="4" t="s">
        <v>462</v>
      </c>
      <c r="B98" s="4" t="s">
        <v>463</v>
      </c>
      <c r="C98" s="4" t="s">
        <v>118</v>
      </c>
      <c r="D98" s="4" t="s">
        <v>449</v>
      </c>
      <c r="E98" s="4">
        <f t="shared" si="0"/>
        <v>0</v>
      </c>
      <c r="F98" s="4">
        <f t="shared" si="1"/>
        <v>6</v>
      </c>
      <c r="G98" s="4">
        <f t="shared" si="2"/>
        <v>6</v>
      </c>
      <c r="H98" s="4">
        <v>0</v>
      </c>
      <c r="I98" s="4">
        <v>1920922</v>
      </c>
      <c r="J98" s="72" t="s">
        <v>40</v>
      </c>
      <c r="K98" s="72">
        <v>31.026767354426678</v>
      </c>
      <c r="L98" s="72">
        <v>5.3099501177038944</v>
      </c>
      <c r="M98" s="72">
        <v>171.14093959731545</v>
      </c>
      <c r="N98" s="72" t="s">
        <v>40</v>
      </c>
      <c r="O98" s="72" t="s">
        <v>40</v>
      </c>
      <c r="P98" s="72" t="s">
        <v>40</v>
      </c>
      <c r="Q98" s="72">
        <v>1800.6042296072508</v>
      </c>
      <c r="R98" s="72">
        <v>1.0932250242331547</v>
      </c>
      <c r="S98" s="72" t="s">
        <v>40</v>
      </c>
      <c r="T98" s="72" t="s">
        <v>40</v>
      </c>
      <c r="U98" s="4">
        <v>0</v>
      </c>
      <c r="V98" s="4">
        <v>0</v>
      </c>
      <c r="W98" s="4">
        <v>0</v>
      </c>
      <c r="X98" s="4">
        <v>0</v>
      </c>
    </row>
    <row r="99" spans="1:24" ht="15.75" customHeight="1" x14ac:dyDescent="0.25">
      <c r="A99" s="4" t="s">
        <v>343</v>
      </c>
      <c r="B99" s="4" t="s">
        <v>344</v>
      </c>
      <c r="C99" s="4" t="s">
        <v>28</v>
      </c>
      <c r="D99" s="4" t="s">
        <v>328</v>
      </c>
      <c r="E99" s="4">
        <f t="shared" si="0"/>
        <v>1</v>
      </c>
      <c r="F99" s="4">
        <f t="shared" si="1"/>
        <v>1</v>
      </c>
      <c r="G99" s="4">
        <f t="shared" si="2"/>
        <v>1</v>
      </c>
      <c r="H99" s="4">
        <v>0</v>
      </c>
      <c r="I99" s="4">
        <v>782766</v>
      </c>
      <c r="J99" s="72">
        <v>465.01764256495551</v>
      </c>
      <c r="K99" s="72">
        <v>284.3761737224151</v>
      </c>
      <c r="L99" s="72">
        <v>65.153570798936073</v>
      </c>
      <c r="M99" s="72">
        <v>229.11051212938006</v>
      </c>
      <c r="N99" s="72" t="s">
        <v>40</v>
      </c>
      <c r="O99" s="72">
        <v>101097.56097560975</v>
      </c>
      <c r="P99" s="72">
        <v>75.28663712923192</v>
      </c>
      <c r="Q99" s="72">
        <v>3184.5493562231759</v>
      </c>
      <c r="R99" s="72">
        <v>14.691491454662058</v>
      </c>
      <c r="S99" s="72">
        <v>75.565602610613823</v>
      </c>
      <c r="T99" s="72">
        <v>376818.18181818182</v>
      </c>
      <c r="U99" s="4">
        <v>0.41</v>
      </c>
      <c r="V99" s="4">
        <v>0.37</v>
      </c>
      <c r="W99" s="4">
        <v>0.37</v>
      </c>
      <c r="X99" s="4">
        <v>0.37</v>
      </c>
    </row>
    <row r="100" spans="1:24" ht="15.75" customHeight="1" x14ac:dyDescent="0.25">
      <c r="A100" s="4" t="s">
        <v>57</v>
      </c>
      <c r="B100" s="4" t="s">
        <v>58</v>
      </c>
      <c r="C100" s="4" t="s">
        <v>28</v>
      </c>
      <c r="D100" s="4" t="s">
        <v>29</v>
      </c>
      <c r="E100" s="4">
        <f t="shared" si="0"/>
        <v>0</v>
      </c>
      <c r="F100" s="4">
        <f t="shared" si="1"/>
        <v>8</v>
      </c>
      <c r="G100" s="4">
        <f t="shared" si="2"/>
        <v>8</v>
      </c>
      <c r="H100" s="4">
        <v>0</v>
      </c>
      <c r="I100" s="4">
        <v>11263077</v>
      </c>
      <c r="J100" s="72" t="s">
        <v>40</v>
      </c>
      <c r="K100" s="72">
        <v>78.859444892368217</v>
      </c>
      <c r="L100" s="72" t="s">
        <v>40</v>
      </c>
      <c r="M100" s="72" t="s">
        <v>40</v>
      </c>
      <c r="N100" s="72" t="s">
        <v>40</v>
      </c>
      <c r="O100" s="72" t="s">
        <v>40</v>
      </c>
      <c r="P100" s="72" t="s">
        <v>40</v>
      </c>
      <c r="Q100" s="72">
        <v>1498.0603811772644</v>
      </c>
      <c r="R100" s="72">
        <v>9.1271683572792757</v>
      </c>
      <c r="S100" s="72" t="s">
        <v>40</v>
      </c>
      <c r="T100" s="72" t="s">
        <v>40</v>
      </c>
      <c r="U100" s="4">
        <v>0</v>
      </c>
      <c r="V100" s="4">
        <v>0</v>
      </c>
      <c r="W100" s="4">
        <v>0</v>
      </c>
      <c r="X100" s="4">
        <v>0</v>
      </c>
    </row>
    <row r="101" spans="1:24" ht="15.75" customHeight="1" x14ac:dyDescent="0.25">
      <c r="A101" s="4" t="s">
        <v>423</v>
      </c>
      <c r="B101" s="4" t="s">
        <v>424</v>
      </c>
      <c r="C101" s="4" t="s">
        <v>181</v>
      </c>
      <c r="D101" s="4" t="s">
        <v>412</v>
      </c>
      <c r="E101" s="4">
        <f t="shared" si="0"/>
        <v>1</v>
      </c>
      <c r="F101" s="4">
        <f t="shared" si="1"/>
        <v>4</v>
      </c>
      <c r="G101" s="4">
        <f t="shared" si="2"/>
        <v>8</v>
      </c>
      <c r="H101" s="4">
        <v>0</v>
      </c>
      <c r="I101" s="4">
        <v>799</v>
      </c>
      <c r="J101" s="72">
        <v>18147.684605757197</v>
      </c>
      <c r="K101" s="72">
        <v>125.15644555694618</v>
      </c>
      <c r="L101" s="72" t="s">
        <v>40</v>
      </c>
      <c r="M101" s="72" t="s">
        <v>40</v>
      </c>
      <c r="N101" s="72" t="s">
        <v>40</v>
      </c>
      <c r="O101" s="72">
        <v>1266.6666666666665</v>
      </c>
      <c r="P101" s="72">
        <v>125</v>
      </c>
      <c r="Q101" s="72" t="e">
        <v>#DIV/0!</v>
      </c>
      <c r="R101" s="72">
        <v>0</v>
      </c>
      <c r="S101" s="72" t="e">
        <v>#DIV/0!</v>
      </c>
      <c r="T101" s="72" t="s">
        <v>40</v>
      </c>
    </row>
    <row r="102" spans="1:24" ht="15.75" customHeight="1" x14ac:dyDescent="0.25">
      <c r="A102" s="4" t="s">
        <v>96</v>
      </c>
      <c r="B102" s="4" t="s">
        <v>97</v>
      </c>
      <c r="C102" s="4" t="s">
        <v>28</v>
      </c>
      <c r="D102" s="4" t="s">
        <v>89</v>
      </c>
      <c r="E102" s="4">
        <f t="shared" si="0"/>
        <v>1</v>
      </c>
      <c r="F102" s="4">
        <f t="shared" si="1"/>
        <v>1</v>
      </c>
      <c r="G102" s="4">
        <f t="shared" si="2"/>
        <v>1</v>
      </c>
      <c r="H102" s="4">
        <v>1</v>
      </c>
      <c r="I102" s="4">
        <v>9746117</v>
      </c>
      <c r="J102" s="72">
        <v>154.60516224051077</v>
      </c>
      <c r="K102" s="72">
        <v>198.38670108310828</v>
      </c>
      <c r="L102" s="72">
        <v>22.788562870730978</v>
      </c>
      <c r="M102" s="72">
        <v>114.86940780967159</v>
      </c>
      <c r="N102" s="72" t="s">
        <v>40</v>
      </c>
      <c r="O102" s="72">
        <v>26835.891381345926</v>
      </c>
      <c r="P102" s="72">
        <v>3277.1186440677966</v>
      </c>
      <c r="Q102" s="72">
        <v>1707.2847682119204</v>
      </c>
      <c r="R102" s="72">
        <v>39.646558726926834</v>
      </c>
      <c r="S102" s="72">
        <v>1038.1365608586434</v>
      </c>
      <c r="T102" s="72">
        <v>366612.90322580648</v>
      </c>
      <c r="U102" s="4">
        <v>0.27</v>
      </c>
      <c r="V102" s="4">
        <v>0.2</v>
      </c>
      <c r="W102" s="4">
        <v>0.31</v>
      </c>
      <c r="X102" s="4">
        <v>0.31</v>
      </c>
    </row>
    <row r="103" spans="1:24" ht="15.75" customHeight="1" x14ac:dyDescent="0.25">
      <c r="A103" s="5" t="s">
        <v>169</v>
      </c>
      <c r="B103" s="5" t="s">
        <v>170</v>
      </c>
      <c r="C103" s="5" t="s">
        <v>106</v>
      </c>
      <c r="D103" s="4" t="s">
        <v>160</v>
      </c>
      <c r="E103" s="4">
        <f t="shared" si="0"/>
        <v>0</v>
      </c>
      <c r="F103" s="4">
        <f t="shared" si="1"/>
        <v>10</v>
      </c>
      <c r="G103" s="4">
        <f t="shared" si="2"/>
        <v>14</v>
      </c>
      <c r="H103" s="4">
        <v>0</v>
      </c>
      <c r="I103" s="4">
        <v>7436154</v>
      </c>
      <c r="J103" s="72">
        <v>432.05129963688222</v>
      </c>
      <c r="K103" s="72" t="s">
        <v>40</v>
      </c>
      <c r="L103" s="72" t="s">
        <v>40</v>
      </c>
      <c r="M103" s="72" t="s">
        <v>40</v>
      </c>
      <c r="N103" s="72" t="s">
        <v>40</v>
      </c>
      <c r="O103" s="72" t="s">
        <v>40</v>
      </c>
      <c r="P103" s="72" t="s">
        <v>40</v>
      </c>
      <c r="Q103" s="72" t="s">
        <v>40</v>
      </c>
      <c r="R103" s="72" t="s">
        <v>40</v>
      </c>
      <c r="S103" s="72" t="s">
        <v>40</v>
      </c>
      <c r="T103" s="72" t="s">
        <v>40</v>
      </c>
    </row>
    <row r="104" spans="1:24" ht="15.75" customHeight="1" x14ac:dyDescent="0.25">
      <c r="A104" s="4" t="s">
        <v>189</v>
      </c>
      <c r="B104" s="4" t="s">
        <v>190</v>
      </c>
      <c r="C104" s="4" t="s">
        <v>181</v>
      </c>
      <c r="D104" s="4" t="s">
        <v>182</v>
      </c>
      <c r="E104" s="4">
        <f t="shared" si="0"/>
        <v>1</v>
      </c>
      <c r="F104" s="4">
        <f t="shared" si="1"/>
        <v>0</v>
      </c>
      <c r="G104" s="4">
        <f t="shared" si="2"/>
        <v>0</v>
      </c>
      <c r="H104" s="4">
        <v>1</v>
      </c>
      <c r="I104" s="4">
        <v>9684679</v>
      </c>
      <c r="J104" s="72">
        <v>411.09261339482703</v>
      </c>
      <c r="K104" s="72">
        <v>179.07666325337163</v>
      </c>
      <c r="L104" s="72">
        <v>90.885820789723638</v>
      </c>
      <c r="M104" s="72">
        <v>507.52464971458221</v>
      </c>
      <c r="N104" s="72">
        <v>29.551831299726089</v>
      </c>
      <c r="O104" s="72">
        <v>25837.526205450733</v>
      </c>
      <c r="P104" s="72">
        <v>250.00360381139092</v>
      </c>
      <c r="Q104" s="72">
        <v>5099.3825345486621</v>
      </c>
      <c r="R104" s="72">
        <v>2.4987921644073077</v>
      </c>
      <c r="S104" s="72">
        <v>761.15531492213154</v>
      </c>
      <c r="T104" s="72">
        <v>33414.821509263442</v>
      </c>
      <c r="U104" s="4">
        <v>0.33</v>
      </c>
      <c r="V104" s="4">
        <v>0.32</v>
      </c>
      <c r="W104" s="4">
        <v>0.57999999999999996</v>
      </c>
      <c r="X104" s="4">
        <v>0.57999999999999996</v>
      </c>
    </row>
    <row r="105" spans="1:24" ht="15.75" customHeight="1" x14ac:dyDescent="0.25">
      <c r="A105" s="4" t="s">
        <v>285</v>
      </c>
      <c r="B105" s="4" t="s">
        <v>286</v>
      </c>
      <c r="C105" s="4" t="s">
        <v>181</v>
      </c>
      <c r="D105" s="4" t="s">
        <v>276</v>
      </c>
      <c r="E105" s="4">
        <f t="shared" si="0"/>
        <v>1</v>
      </c>
      <c r="F105" s="4">
        <f t="shared" si="1"/>
        <v>0</v>
      </c>
      <c r="G105" s="4">
        <f t="shared" si="2"/>
        <v>0</v>
      </c>
      <c r="H105" s="4">
        <v>1</v>
      </c>
      <c r="I105" s="4">
        <v>339031</v>
      </c>
      <c r="J105" s="72">
        <v>191.13296424220792</v>
      </c>
      <c r="K105" s="72">
        <v>38.639534437853769</v>
      </c>
      <c r="L105" s="72">
        <v>33.330285431125773</v>
      </c>
      <c r="M105" s="72">
        <v>862.59541984732823</v>
      </c>
      <c r="N105" s="72">
        <v>15.04287218572933</v>
      </c>
      <c r="O105" s="72">
        <v>36078.431372549021</v>
      </c>
      <c r="P105" s="72">
        <v>51.012461059190031</v>
      </c>
      <c r="Q105" s="72">
        <v>5695.652173913044</v>
      </c>
      <c r="R105" s="72">
        <v>0.88487483445466641</v>
      </c>
      <c r="S105" s="72">
        <v>478.6680541103018</v>
      </c>
      <c r="T105" s="72">
        <v>230000</v>
      </c>
      <c r="U105" s="4">
        <v>0</v>
      </c>
      <c r="V105" s="4">
        <v>0</v>
      </c>
      <c r="W105" s="4">
        <v>0</v>
      </c>
      <c r="X105" s="4">
        <v>0</v>
      </c>
    </row>
    <row r="106" spans="1:24" ht="15.75" customHeight="1" x14ac:dyDescent="0.25">
      <c r="A106" s="4" t="s">
        <v>398</v>
      </c>
      <c r="B106" s="4" t="s">
        <v>399</v>
      </c>
      <c r="C106" s="4" t="s">
        <v>106</v>
      </c>
      <c r="D106" s="4" t="s">
        <v>393</v>
      </c>
      <c r="E106" s="4">
        <f t="shared" si="0"/>
        <v>0</v>
      </c>
      <c r="F106" s="4">
        <f t="shared" si="1"/>
        <v>5</v>
      </c>
      <c r="G106" s="4">
        <f t="shared" si="2"/>
        <v>9</v>
      </c>
      <c r="H106" s="4">
        <v>1</v>
      </c>
      <c r="I106" s="4">
        <v>1366417754</v>
      </c>
      <c r="J106" s="72">
        <v>126.72090910200514</v>
      </c>
      <c r="K106" s="72">
        <v>30.709715149090488</v>
      </c>
      <c r="L106" s="72" t="s">
        <v>40</v>
      </c>
      <c r="M106" s="72" t="s">
        <v>40</v>
      </c>
      <c r="N106" s="72" t="s">
        <v>40</v>
      </c>
      <c r="O106" s="72" t="s">
        <v>40</v>
      </c>
      <c r="P106" s="72">
        <v>551.14346807325762</v>
      </c>
      <c r="Q106" s="72">
        <v>1487.6239027779748</v>
      </c>
      <c r="R106" s="72">
        <v>3.1233493472304521</v>
      </c>
      <c r="S106" s="72">
        <v>5012.0420243406061</v>
      </c>
      <c r="T106" s="72" t="s">
        <v>40</v>
      </c>
    </row>
    <row r="107" spans="1:24" ht="15.75" customHeight="1" x14ac:dyDescent="0.25">
      <c r="A107" s="4" t="s">
        <v>360</v>
      </c>
      <c r="B107" s="4" t="s">
        <v>361</v>
      </c>
      <c r="C107" s="4" t="s">
        <v>106</v>
      </c>
      <c r="D107" s="4" t="s">
        <v>357</v>
      </c>
      <c r="E107" s="4">
        <f t="shared" si="0"/>
        <v>0</v>
      </c>
      <c r="F107" s="4">
        <f t="shared" si="1"/>
        <v>5</v>
      </c>
      <c r="G107" s="4">
        <f t="shared" si="2"/>
        <v>5</v>
      </c>
      <c r="H107" s="4">
        <v>0</v>
      </c>
      <c r="I107" s="4">
        <v>270625568</v>
      </c>
      <c r="J107" s="72">
        <v>143.8670421561942</v>
      </c>
      <c r="K107" s="72">
        <v>90.902349625738239</v>
      </c>
      <c r="L107" s="72">
        <v>9.4813657813736203</v>
      </c>
      <c r="M107" s="72">
        <v>104.30275807402288</v>
      </c>
      <c r="N107" s="72" t="s">
        <v>40</v>
      </c>
      <c r="O107" s="72" t="s">
        <v>40</v>
      </c>
      <c r="P107" s="72" t="s">
        <v>40</v>
      </c>
      <c r="Q107" s="72">
        <v>3506.3426453819839</v>
      </c>
      <c r="R107" s="72">
        <v>0.42494137139326021</v>
      </c>
      <c r="S107" s="72" t="s">
        <v>40</v>
      </c>
      <c r="T107" s="72" t="s">
        <v>40</v>
      </c>
      <c r="U107" s="4">
        <v>0.57999999999999996</v>
      </c>
      <c r="V107" s="4">
        <v>0.43</v>
      </c>
      <c r="W107" s="4">
        <v>0.4</v>
      </c>
      <c r="X107" s="4">
        <v>0.4</v>
      </c>
    </row>
    <row r="108" spans="1:24" ht="15.75" customHeight="1" x14ac:dyDescent="0.25">
      <c r="A108" s="4" t="s">
        <v>400</v>
      </c>
      <c r="B108" s="4" t="s">
        <v>401</v>
      </c>
      <c r="C108" s="4" t="s">
        <v>106</v>
      </c>
      <c r="D108" s="4" t="s">
        <v>393</v>
      </c>
      <c r="E108" s="4">
        <f t="shared" si="0"/>
        <v>0</v>
      </c>
      <c r="F108" s="4">
        <f t="shared" si="1"/>
        <v>8</v>
      </c>
      <c r="G108" s="4">
        <f t="shared" si="2"/>
        <v>8</v>
      </c>
      <c r="H108" s="4">
        <v>0</v>
      </c>
      <c r="I108" s="4">
        <v>82913906</v>
      </c>
      <c r="J108" s="72" t="s">
        <v>40</v>
      </c>
      <c r="K108" s="72">
        <v>277.39617043249655</v>
      </c>
      <c r="L108" s="72" t="s">
        <v>40</v>
      </c>
      <c r="M108" s="72" t="s">
        <v>40</v>
      </c>
      <c r="N108" s="72" t="s">
        <v>40</v>
      </c>
      <c r="O108" s="72" t="s">
        <v>40</v>
      </c>
      <c r="P108" s="72" t="s">
        <v>40</v>
      </c>
      <c r="Q108" s="72">
        <v>4060.0176522506617</v>
      </c>
      <c r="R108" s="72">
        <v>2.3349521128578838</v>
      </c>
      <c r="S108" s="72" t="s">
        <v>40</v>
      </c>
      <c r="T108" s="72" t="s">
        <v>40</v>
      </c>
      <c r="U108" s="4">
        <v>0</v>
      </c>
      <c r="V108" s="4">
        <v>0</v>
      </c>
      <c r="W108" s="4">
        <v>0</v>
      </c>
      <c r="X108" s="4">
        <v>0</v>
      </c>
    </row>
    <row r="109" spans="1:24" ht="15.75" customHeight="1" x14ac:dyDescent="0.25">
      <c r="A109" s="4" t="s">
        <v>493</v>
      </c>
      <c r="B109" s="4" t="s">
        <v>494</v>
      </c>
      <c r="C109" s="4" t="s">
        <v>106</v>
      </c>
      <c r="D109" s="4" t="s">
        <v>484</v>
      </c>
      <c r="E109" s="4">
        <f t="shared" si="0"/>
        <v>0</v>
      </c>
      <c r="F109" s="4">
        <f t="shared" si="1"/>
        <v>10</v>
      </c>
      <c r="G109" s="4">
        <f t="shared" si="2"/>
        <v>14</v>
      </c>
      <c r="H109" s="4">
        <v>0</v>
      </c>
      <c r="I109" s="4">
        <v>39309783</v>
      </c>
      <c r="J109" s="72" t="s">
        <v>40</v>
      </c>
      <c r="K109" s="72" t="s">
        <v>40</v>
      </c>
      <c r="L109" s="72" t="s">
        <v>40</v>
      </c>
      <c r="M109" s="72" t="s">
        <v>40</v>
      </c>
      <c r="N109" s="72" t="s">
        <v>40</v>
      </c>
      <c r="O109" s="72" t="s">
        <v>40</v>
      </c>
      <c r="P109" s="72" t="s">
        <v>40</v>
      </c>
      <c r="Q109" s="72" t="s">
        <v>40</v>
      </c>
      <c r="R109" s="72">
        <v>8.4940687665459773</v>
      </c>
      <c r="S109" s="72" t="s">
        <v>40</v>
      </c>
      <c r="T109" s="72" t="s">
        <v>40</v>
      </c>
    </row>
    <row r="110" spans="1:24" ht="15.75" customHeight="1" x14ac:dyDescent="0.25">
      <c r="A110" s="4" t="s">
        <v>495</v>
      </c>
      <c r="B110" s="4" t="s">
        <v>496</v>
      </c>
      <c r="C110" s="4" t="s">
        <v>106</v>
      </c>
      <c r="D110" s="4" t="s">
        <v>484</v>
      </c>
      <c r="E110" s="4">
        <f t="shared" si="0"/>
        <v>0</v>
      </c>
      <c r="F110" s="4">
        <f t="shared" si="1"/>
        <v>8</v>
      </c>
      <c r="G110" s="4">
        <f t="shared" si="2"/>
        <v>12</v>
      </c>
      <c r="H110" s="4">
        <v>0</v>
      </c>
      <c r="J110" s="72" t="s">
        <v>40</v>
      </c>
      <c r="K110" s="72" t="s">
        <v>40</v>
      </c>
      <c r="L110" s="72" t="s">
        <v>40</v>
      </c>
      <c r="M110" s="72" t="s">
        <v>40</v>
      </c>
      <c r="N110" s="72" t="s">
        <v>40</v>
      </c>
      <c r="O110" s="72" t="s">
        <v>40</v>
      </c>
      <c r="P110" s="72">
        <v>3544.423440453686</v>
      </c>
      <c r="Q110" s="72">
        <v>5574.8265609514374</v>
      </c>
      <c r="R110" s="72" t="s">
        <v>40</v>
      </c>
      <c r="S110" s="72">
        <v>220.24088580512628</v>
      </c>
      <c r="T110" s="72" t="s">
        <v>40</v>
      </c>
    </row>
    <row r="111" spans="1:24" ht="15.75" customHeight="1" x14ac:dyDescent="0.25">
      <c r="A111" s="4" t="s">
        <v>497</v>
      </c>
      <c r="B111" s="4" t="s">
        <v>498</v>
      </c>
      <c r="C111" s="4" t="s">
        <v>106</v>
      </c>
      <c r="D111" s="4" t="s">
        <v>484</v>
      </c>
      <c r="E111" s="4">
        <f t="shared" si="0"/>
        <v>0</v>
      </c>
      <c r="F111" s="4">
        <f t="shared" si="1"/>
        <v>11</v>
      </c>
      <c r="G111" s="4">
        <f t="shared" si="2"/>
        <v>15</v>
      </c>
      <c r="H111" s="4">
        <v>0</v>
      </c>
      <c r="J111" s="72" t="s">
        <v>40</v>
      </c>
      <c r="K111" s="72" t="s">
        <v>40</v>
      </c>
      <c r="L111" s="72" t="s">
        <v>40</v>
      </c>
      <c r="M111" s="72" t="s">
        <v>40</v>
      </c>
      <c r="N111" s="72" t="s">
        <v>40</v>
      </c>
      <c r="O111" s="72" t="s">
        <v>40</v>
      </c>
      <c r="P111" s="72" t="s">
        <v>40</v>
      </c>
      <c r="Q111" s="72" t="s">
        <v>40</v>
      </c>
      <c r="R111" s="72" t="s">
        <v>40</v>
      </c>
      <c r="S111" s="72" t="s">
        <v>40</v>
      </c>
      <c r="T111" s="72" t="s">
        <v>40</v>
      </c>
    </row>
    <row r="112" spans="1:24" ht="15.75" customHeight="1" x14ac:dyDescent="0.25">
      <c r="A112" s="4" t="s">
        <v>287</v>
      </c>
      <c r="B112" s="4" t="s">
        <v>288</v>
      </c>
      <c r="C112" s="4" t="s">
        <v>181</v>
      </c>
      <c r="D112" s="4" t="s">
        <v>276</v>
      </c>
      <c r="E112" s="4">
        <f t="shared" si="0"/>
        <v>0</v>
      </c>
      <c r="F112" s="4">
        <f t="shared" si="1"/>
        <v>5</v>
      </c>
      <c r="G112" s="4">
        <f t="shared" si="2"/>
        <v>5</v>
      </c>
      <c r="H112" s="4">
        <v>1</v>
      </c>
      <c r="I112" s="4">
        <v>4882495</v>
      </c>
      <c r="J112" s="72">
        <v>262.14056542812642</v>
      </c>
      <c r="K112" s="72">
        <v>76.559218186603374</v>
      </c>
      <c r="L112" s="72" t="s">
        <v>40</v>
      </c>
      <c r="M112" s="72" t="s">
        <v>40</v>
      </c>
      <c r="N112" s="72" t="s">
        <v>40</v>
      </c>
      <c r="O112" s="72">
        <v>2711000</v>
      </c>
      <c r="P112" s="72" t="s">
        <v>40</v>
      </c>
      <c r="Q112" s="72">
        <v>5849.7652582159617</v>
      </c>
      <c r="R112" s="72">
        <v>0.83973460290281909</v>
      </c>
      <c r="S112" s="72">
        <v>8511.5249609984403</v>
      </c>
      <c r="T112" s="72" t="s">
        <v>40</v>
      </c>
      <c r="U112" s="4">
        <v>0</v>
      </c>
      <c r="V112" s="4">
        <v>0</v>
      </c>
      <c r="W112" s="4">
        <v>0</v>
      </c>
      <c r="X112" s="4">
        <v>0</v>
      </c>
    </row>
    <row r="113" spans="1:24" ht="15.75" customHeight="1" x14ac:dyDescent="0.25">
      <c r="A113" s="4" t="s">
        <v>289</v>
      </c>
      <c r="B113" s="4" t="s">
        <v>290</v>
      </c>
      <c r="C113" s="4" t="s">
        <v>181</v>
      </c>
      <c r="D113" s="4" t="s">
        <v>276</v>
      </c>
      <c r="E113" s="4">
        <f t="shared" si="0"/>
        <v>0</v>
      </c>
      <c r="F113" s="4">
        <f t="shared" si="1"/>
        <v>8</v>
      </c>
      <c r="G113" s="4">
        <f t="shared" si="2"/>
        <v>8</v>
      </c>
      <c r="H113" s="4">
        <v>0</v>
      </c>
      <c r="I113" s="4">
        <v>84584</v>
      </c>
      <c r="J113" s="72" t="s">
        <v>40</v>
      </c>
      <c r="K113" s="72">
        <v>125.31920930672469</v>
      </c>
      <c r="L113" s="72" t="s">
        <v>40</v>
      </c>
      <c r="M113" s="72" t="s">
        <v>40</v>
      </c>
      <c r="N113" s="72" t="s">
        <v>40</v>
      </c>
      <c r="O113" s="72" t="s">
        <v>40</v>
      </c>
      <c r="P113" s="72" t="s">
        <v>40</v>
      </c>
      <c r="Q113" s="72">
        <v>15142.857142857143</v>
      </c>
      <c r="R113" s="72">
        <v>0</v>
      </c>
      <c r="S113" s="72" t="s">
        <v>40</v>
      </c>
      <c r="T113" s="72" t="s">
        <v>40</v>
      </c>
      <c r="U113" s="4">
        <v>0</v>
      </c>
      <c r="V113" s="4">
        <v>0</v>
      </c>
      <c r="W113" s="4">
        <v>0</v>
      </c>
      <c r="X113" s="4">
        <v>0</v>
      </c>
    </row>
    <row r="114" spans="1:24" ht="15.75" customHeight="1" x14ac:dyDescent="0.25">
      <c r="A114" s="4" t="s">
        <v>499</v>
      </c>
      <c r="B114" s="4" t="s">
        <v>500</v>
      </c>
      <c r="C114" s="4" t="s">
        <v>106</v>
      </c>
      <c r="D114" s="4" t="s">
        <v>484</v>
      </c>
      <c r="E114" s="4">
        <f t="shared" si="0"/>
        <v>1</v>
      </c>
      <c r="F114" s="4">
        <f t="shared" si="1"/>
        <v>4</v>
      </c>
      <c r="G114" s="4">
        <f t="shared" si="2"/>
        <v>4</v>
      </c>
      <c r="H114" s="4">
        <v>0</v>
      </c>
      <c r="I114" s="4">
        <v>8519377</v>
      </c>
      <c r="J114" s="72">
        <v>318.42703991148647</v>
      </c>
      <c r="K114" s="72">
        <v>226.8358355311662</v>
      </c>
      <c r="L114" s="72" t="s">
        <v>40</v>
      </c>
      <c r="M114" s="72" t="s">
        <v>40</v>
      </c>
      <c r="N114" s="72" t="s">
        <v>40</v>
      </c>
      <c r="O114" s="72">
        <v>72273.301737756716</v>
      </c>
      <c r="P114" s="72">
        <v>589.82419728970831</v>
      </c>
      <c r="Q114" s="72">
        <v>3685.1639969488938</v>
      </c>
      <c r="R114" s="72">
        <v>1.291174225533158</v>
      </c>
      <c r="S114" s="72">
        <v>219.15583637922691</v>
      </c>
      <c r="T114" s="72" t="s">
        <v>40</v>
      </c>
      <c r="U114" s="4">
        <v>0</v>
      </c>
      <c r="V114" s="4">
        <v>0</v>
      </c>
      <c r="W114" s="4">
        <v>0</v>
      </c>
      <c r="X114" s="4">
        <v>0</v>
      </c>
    </row>
    <row r="115" spans="1:24" ht="15.75" customHeight="1" x14ac:dyDescent="0.25">
      <c r="A115" s="4" t="s">
        <v>425</v>
      </c>
      <c r="B115" s="4" t="s">
        <v>426</v>
      </c>
      <c r="C115" s="4" t="s">
        <v>181</v>
      </c>
      <c r="D115" s="4" t="s">
        <v>412</v>
      </c>
      <c r="E115" s="4">
        <f t="shared" si="0"/>
        <v>1</v>
      </c>
      <c r="F115" s="4">
        <f t="shared" si="1"/>
        <v>0</v>
      </c>
      <c r="G115" s="4">
        <f t="shared" si="2"/>
        <v>0</v>
      </c>
      <c r="H115" s="4">
        <v>1</v>
      </c>
      <c r="I115" s="4">
        <v>60550075</v>
      </c>
      <c r="J115" s="72">
        <v>453.59646540487353</v>
      </c>
      <c r="K115" s="72">
        <v>98.521760707976</v>
      </c>
      <c r="L115" s="72">
        <v>68.777784338004537</v>
      </c>
      <c r="M115" s="72">
        <v>698.09739334506753</v>
      </c>
      <c r="N115" s="72">
        <v>17.426898315154851</v>
      </c>
      <c r="O115" s="72">
        <v>67791.603487490516</v>
      </c>
      <c r="P115" s="72">
        <v>284.17833375412653</v>
      </c>
      <c r="Q115" s="72">
        <v>5804.7095455872341</v>
      </c>
      <c r="R115" s="72">
        <v>0.66061024697326964</v>
      </c>
      <c r="S115" s="72">
        <v>799.67290341260343</v>
      </c>
      <c r="T115" s="72">
        <v>211638.16568047338</v>
      </c>
      <c r="U115" s="4">
        <v>0.61</v>
      </c>
      <c r="V115" s="4">
        <v>0.56999999999999995</v>
      </c>
      <c r="W115" s="4">
        <v>0.7</v>
      </c>
      <c r="X115" s="4">
        <v>0.7</v>
      </c>
    </row>
    <row r="116" spans="1:24" ht="15.75" customHeight="1" x14ac:dyDescent="0.25">
      <c r="A116" s="4" t="s">
        <v>59</v>
      </c>
      <c r="B116" s="4" t="s">
        <v>60</v>
      </c>
      <c r="C116" s="4" t="s">
        <v>28</v>
      </c>
      <c r="D116" s="4" t="s">
        <v>29</v>
      </c>
      <c r="E116" s="4">
        <f t="shared" si="0"/>
        <v>1</v>
      </c>
      <c r="F116" s="4">
        <f t="shared" si="1"/>
        <v>4</v>
      </c>
      <c r="G116" s="4">
        <f t="shared" si="2"/>
        <v>4</v>
      </c>
      <c r="H116" s="4">
        <v>0</v>
      </c>
      <c r="I116" s="4">
        <v>2948279</v>
      </c>
      <c r="J116" s="72">
        <v>400.74226353747389</v>
      </c>
      <c r="K116" s="72">
        <v>130.82208298468362</v>
      </c>
      <c r="L116" s="72" t="s">
        <v>40</v>
      </c>
      <c r="M116" s="72" t="s">
        <v>40</v>
      </c>
      <c r="N116" s="72" t="s">
        <v>40</v>
      </c>
      <c r="O116" s="72">
        <v>334608.24742268038</v>
      </c>
      <c r="P116" s="72">
        <v>217.79885933706026</v>
      </c>
      <c r="Q116" s="72">
        <v>3093.0232558139537</v>
      </c>
      <c r="R116" s="72">
        <v>55.863098438105752</v>
      </c>
      <c r="S116" s="72">
        <v>1709.4327697898561</v>
      </c>
      <c r="T116" s="72" t="s">
        <v>40</v>
      </c>
      <c r="U116" s="4">
        <v>0.44</v>
      </c>
      <c r="V116" s="4">
        <v>0.52</v>
      </c>
      <c r="W116" s="4">
        <v>0.5</v>
      </c>
      <c r="X116" s="4">
        <v>0.5</v>
      </c>
    </row>
    <row r="117" spans="1:24" ht="15.75" customHeight="1" x14ac:dyDescent="0.25">
      <c r="A117" s="4" t="s">
        <v>171</v>
      </c>
      <c r="B117" s="4" t="s">
        <v>172</v>
      </c>
      <c r="C117" s="4" t="s">
        <v>106</v>
      </c>
      <c r="D117" s="4" t="s">
        <v>160</v>
      </c>
      <c r="E117" s="4">
        <f t="shared" si="0"/>
        <v>1</v>
      </c>
      <c r="F117" s="4">
        <f t="shared" si="1"/>
        <v>3</v>
      </c>
      <c r="G117" s="4">
        <f t="shared" si="2"/>
        <v>3</v>
      </c>
      <c r="H117" s="4">
        <v>1</v>
      </c>
      <c r="I117" s="4">
        <v>126860301</v>
      </c>
      <c r="J117" s="72">
        <v>202.58504668060027</v>
      </c>
      <c r="K117" s="72">
        <v>40.836258145091428</v>
      </c>
      <c r="L117" s="72" t="s">
        <v>40</v>
      </c>
      <c r="M117" s="72" t="s">
        <v>40</v>
      </c>
      <c r="N117" s="72" t="s">
        <v>40</v>
      </c>
      <c r="O117" s="72">
        <v>93197.333333333328</v>
      </c>
      <c r="P117" s="72">
        <v>899.73601028170481</v>
      </c>
      <c r="Q117" s="72">
        <v>9257.5053609721235</v>
      </c>
      <c r="R117" s="72">
        <v>0.24121021122281586</v>
      </c>
      <c r="S117" s="72">
        <v>1209.2410108782906</v>
      </c>
      <c r="T117" s="72">
        <v>133037.68557289682</v>
      </c>
      <c r="U117" s="4">
        <v>0.73</v>
      </c>
      <c r="V117" s="4">
        <v>0.73</v>
      </c>
      <c r="W117" s="4">
        <v>0.74</v>
      </c>
      <c r="X117" s="4">
        <v>0.74</v>
      </c>
    </row>
    <row r="118" spans="1:24" ht="15.75" customHeight="1" x14ac:dyDescent="0.25">
      <c r="A118" s="4" t="s">
        <v>501</v>
      </c>
      <c r="B118" s="4" t="s">
        <v>502</v>
      </c>
      <c r="C118" s="4" t="s">
        <v>106</v>
      </c>
      <c r="D118" s="4" t="s">
        <v>484</v>
      </c>
      <c r="E118" s="4">
        <f t="shared" si="0"/>
        <v>0</v>
      </c>
      <c r="F118" s="4">
        <f t="shared" si="1"/>
        <v>7</v>
      </c>
      <c r="G118" s="4">
        <f t="shared" si="2"/>
        <v>7</v>
      </c>
      <c r="H118" s="4">
        <v>0</v>
      </c>
      <c r="I118" s="4">
        <v>10101694</v>
      </c>
      <c r="J118" s="72">
        <v>65.93943550457972</v>
      </c>
      <c r="K118" s="72">
        <v>155.41947716887881</v>
      </c>
      <c r="L118" s="72" t="s">
        <v>40</v>
      </c>
      <c r="M118" s="72" t="s">
        <v>40</v>
      </c>
      <c r="N118" s="72" t="s">
        <v>40</v>
      </c>
      <c r="O118" s="72" t="s">
        <v>40</v>
      </c>
      <c r="P118" s="72" t="s">
        <v>40</v>
      </c>
      <c r="Q118" s="72">
        <v>3504.4642857142858</v>
      </c>
      <c r="R118" s="72">
        <v>1.3166108575452791</v>
      </c>
      <c r="S118" s="72" t="s">
        <v>40</v>
      </c>
      <c r="T118" s="72" t="s">
        <v>40</v>
      </c>
      <c r="U118" s="4">
        <v>0.54</v>
      </c>
      <c r="V118" s="4">
        <v>0.6</v>
      </c>
      <c r="W118" s="4">
        <v>0.48</v>
      </c>
      <c r="X118" s="4">
        <v>0.48</v>
      </c>
    </row>
    <row r="119" spans="1:24" ht="15.75" customHeight="1" x14ac:dyDescent="0.25">
      <c r="A119" s="4" t="s">
        <v>104</v>
      </c>
      <c r="B119" s="4" t="s">
        <v>105</v>
      </c>
      <c r="C119" s="4" t="s">
        <v>106</v>
      </c>
      <c r="D119" s="4" t="s">
        <v>107</v>
      </c>
      <c r="E119" s="4">
        <f t="shared" si="0"/>
        <v>1</v>
      </c>
      <c r="F119" s="4">
        <f t="shared" si="1"/>
        <v>4</v>
      </c>
      <c r="G119" s="4">
        <f t="shared" si="2"/>
        <v>4</v>
      </c>
      <c r="H119" s="4">
        <v>1</v>
      </c>
      <c r="I119" s="4">
        <v>18551427</v>
      </c>
      <c r="J119" s="72">
        <v>234.34854903614692</v>
      </c>
      <c r="K119" s="72">
        <v>183.21501628958248</v>
      </c>
      <c r="L119" s="72" t="s">
        <v>40</v>
      </c>
      <c r="M119" s="72" t="s">
        <v>40</v>
      </c>
      <c r="N119" s="72" t="s">
        <v>40</v>
      </c>
      <c r="O119" s="72">
        <v>16079.437476244773</v>
      </c>
      <c r="P119" s="72">
        <v>1165.7634792152558</v>
      </c>
      <c r="Q119" s="72">
        <v>5898.8198542172859</v>
      </c>
      <c r="R119" s="72">
        <v>4.9322351321006197</v>
      </c>
      <c r="S119" s="72">
        <v>390.06961412567426</v>
      </c>
      <c r="T119" s="72" t="s">
        <v>40</v>
      </c>
      <c r="U119" s="4">
        <v>0.45</v>
      </c>
      <c r="V119" s="4">
        <v>0.26</v>
      </c>
      <c r="W119" s="4">
        <v>0.45</v>
      </c>
      <c r="X119" s="4">
        <v>0.45</v>
      </c>
    </row>
    <row r="120" spans="1:24" ht="15.75" customHeight="1" x14ac:dyDescent="0.25">
      <c r="A120" s="4" t="s">
        <v>128</v>
      </c>
      <c r="B120" s="4" t="s">
        <v>129</v>
      </c>
      <c r="C120" s="4" t="s">
        <v>118</v>
      </c>
      <c r="D120" s="4" t="s">
        <v>119</v>
      </c>
      <c r="E120" s="4">
        <f t="shared" si="0"/>
        <v>1</v>
      </c>
      <c r="F120" s="4">
        <f t="shared" si="1"/>
        <v>3</v>
      </c>
      <c r="G120" s="4">
        <f t="shared" si="2"/>
        <v>3</v>
      </c>
      <c r="H120" s="4">
        <v>1</v>
      </c>
      <c r="I120" s="4">
        <v>52573973</v>
      </c>
      <c r="J120" s="72">
        <v>74.030927812893268</v>
      </c>
      <c r="K120" s="72">
        <v>97.046118238011047</v>
      </c>
      <c r="L120" s="72" t="s">
        <v>40</v>
      </c>
      <c r="M120" s="72" t="s">
        <v>40</v>
      </c>
      <c r="N120" s="72" t="s">
        <v>40</v>
      </c>
      <c r="O120" s="72">
        <v>807614.76725521672</v>
      </c>
      <c r="P120" s="72">
        <v>123.51001713903925</v>
      </c>
      <c r="Q120" s="72">
        <v>2647.4159402241594</v>
      </c>
      <c r="R120" s="72">
        <v>4.6905338502760676</v>
      </c>
      <c r="S120" s="72">
        <v>7135.276182372545</v>
      </c>
      <c r="T120" s="72">
        <v>824826.22950819682</v>
      </c>
      <c r="U120" s="4">
        <v>0.32</v>
      </c>
      <c r="V120" s="4">
        <v>0.36</v>
      </c>
      <c r="W120" s="4">
        <v>0.38</v>
      </c>
      <c r="X120" s="4">
        <v>0.38</v>
      </c>
    </row>
    <row r="121" spans="1:24" ht="15.75" customHeight="1" x14ac:dyDescent="0.25">
      <c r="A121" s="4" t="s">
        <v>217</v>
      </c>
      <c r="B121" s="4" t="s">
        <v>218</v>
      </c>
      <c r="C121" s="4" t="s">
        <v>22</v>
      </c>
      <c r="D121" s="4" t="s">
        <v>216</v>
      </c>
      <c r="E121" s="4">
        <f t="shared" si="0"/>
        <v>0</v>
      </c>
      <c r="F121" s="4">
        <f t="shared" si="1"/>
        <v>8</v>
      </c>
      <c r="G121" s="4">
        <f t="shared" si="2"/>
        <v>12</v>
      </c>
      <c r="H121" s="4">
        <v>0</v>
      </c>
      <c r="I121" s="4">
        <v>117606</v>
      </c>
      <c r="J121" s="72" t="s">
        <v>40</v>
      </c>
      <c r="K121" s="72">
        <v>109.68828121014234</v>
      </c>
      <c r="L121" s="72" t="s">
        <v>40</v>
      </c>
      <c r="M121" s="72" t="s">
        <v>40</v>
      </c>
      <c r="N121" s="72" t="s">
        <v>40</v>
      </c>
      <c r="O121" s="72" t="s">
        <v>40</v>
      </c>
      <c r="P121" s="72" t="s">
        <v>40</v>
      </c>
      <c r="Q121" s="72">
        <v>18518.518518518518</v>
      </c>
      <c r="R121" s="72">
        <v>6.8023740285359588</v>
      </c>
      <c r="S121" s="72" t="s">
        <v>40</v>
      </c>
      <c r="T121" s="72" t="s">
        <v>40</v>
      </c>
    </row>
    <row r="122" spans="1:24" ht="15.75" customHeight="1" x14ac:dyDescent="0.25">
      <c r="A122" s="4" t="s">
        <v>427</v>
      </c>
      <c r="B122" s="4" t="s">
        <v>428</v>
      </c>
      <c r="C122" s="4" t="s">
        <v>181</v>
      </c>
      <c r="D122" s="4" t="s">
        <v>412</v>
      </c>
      <c r="E122" s="4">
        <f t="shared" si="0"/>
        <v>1</v>
      </c>
      <c r="F122" s="4">
        <f t="shared" si="1"/>
        <v>1</v>
      </c>
      <c r="G122" s="4">
        <f t="shared" si="2"/>
        <v>1</v>
      </c>
      <c r="H122" s="4">
        <v>0</v>
      </c>
      <c r="I122" s="74">
        <v>1845300</v>
      </c>
      <c r="J122" s="72">
        <v>474.28602395274481</v>
      </c>
      <c r="K122" s="72">
        <v>89.307971603533304</v>
      </c>
      <c r="L122" s="72">
        <v>37.392293935945375</v>
      </c>
      <c r="M122" s="72">
        <v>418.68932038834947</v>
      </c>
      <c r="N122" s="72">
        <v>21.351541754728228</v>
      </c>
      <c r="O122" s="72">
        <v>72654.822335025383</v>
      </c>
      <c r="P122" s="72">
        <v>88.836181337933269</v>
      </c>
      <c r="Q122" s="72">
        <v>3971.0843373493976</v>
      </c>
      <c r="R122" s="72">
        <v>2.0592857529940933</v>
      </c>
      <c r="S122" s="72" t="s">
        <v>40</v>
      </c>
      <c r="T122" s="72">
        <v>204471.42857142855</v>
      </c>
      <c r="U122" s="4">
        <v>0</v>
      </c>
      <c r="V122" s="4">
        <v>0</v>
      </c>
      <c r="W122" s="4">
        <v>0</v>
      </c>
      <c r="X122" s="4">
        <v>0</v>
      </c>
    </row>
    <row r="123" spans="1:24" ht="15.75" customHeight="1" x14ac:dyDescent="0.25">
      <c r="A123" s="4" t="s">
        <v>503</v>
      </c>
      <c r="B123" s="4" t="s">
        <v>504</v>
      </c>
      <c r="C123" s="4" t="s">
        <v>106</v>
      </c>
      <c r="D123" s="4" t="s">
        <v>484</v>
      </c>
      <c r="E123" s="4">
        <f t="shared" si="0"/>
        <v>0</v>
      </c>
      <c r="F123" s="4">
        <f t="shared" si="1"/>
        <v>7</v>
      </c>
      <c r="G123" s="4">
        <f t="shared" si="2"/>
        <v>7</v>
      </c>
      <c r="H123" s="4">
        <v>0</v>
      </c>
      <c r="I123" s="4">
        <v>4207083</v>
      </c>
      <c r="J123" s="72">
        <v>180.24365100474603</v>
      </c>
      <c r="K123" s="72">
        <v>142.61663009738575</v>
      </c>
      <c r="L123" s="72" t="s">
        <v>40</v>
      </c>
      <c r="M123" s="72" t="s">
        <v>40</v>
      </c>
      <c r="N123" s="72" t="s">
        <v>40</v>
      </c>
      <c r="O123" s="72" t="s">
        <v>40</v>
      </c>
      <c r="P123" s="72" t="s">
        <v>40</v>
      </c>
      <c r="Q123" s="72">
        <v>20000</v>
      </c>
      <c r="R123" s="72">
        <v>1.449935739323422</v>
      </c>
      <c r="S123" s="72" t="s">
        <v>40</v>
      </c>
      <c r="T123" s="72" t="s">
        <v>40</v>
      </c>
      <c r="U123" s="4">
        <v>0</v>
      </c>
      <c r="V123" s="4">
        <v>0</v>
      </c>
      <c r="W123" s="4">
        <v>0</v>
      </c>
      <c r="X123" s="4">
        <v>0</v>
      </c>
    </row>
    <row r="124" spans="1:24" ht="15.75" customHeight="1" x14ac:dyDescent="0.25">
      <c r="A124" s="4" t="s">
        <v>108</v>
      </c>
      <c r="B124" s="4" t="s">
        <v>109</v>
      </c>
      <c r="C124" s="4" t="s">
        <v>106</v>
      </c>
      <c r="D124" s="4" t="s">
        <v>107</v>
      </c>
      <c r="E124" s="4">
        <f t="shared" si="0"/>
        <v>1</v>
      </c>
      <c r="F124" s="4">
        <f t="shared" si="1"/>
        <v>4</v>
      </c>
      <c r="G124" s="4">
        <f t="shared" si="2"/>
        <v>4</v>
      </c>
      <c r="H124" s="4">
        <v>0</v>
      </c>
      <c r="I124" s="4">
        <v>6415850</v>
      </c>
      <c r="J124" s="72" t="s">
        <v>40</v>
      </c>
      <c r="K124" s="72">
        <v>164.81058628240996</v>
      </c>
      <c r="L124" s="72" t="s">
        <v>40</v>
      </c>
      <c r="M124" s="72" t="s">
        <v>40</v>
      </c>
      <c r="N124" s="72" t="s">
        <v>40</v>
      </c>
      <c r="O124" s="72">
        <v>57092.537313432833</v>
      </c>
      <c r="P124" s="72">
        <v>1343.5832274459976</v>
      </c>
      <c r="Q124" s="72">
        <v>5425.3463314520268</v>
      </c>
      <c r="R124" s="72">
        <v>3.9901182228387508</v>
      </c>
      <c r="S124" s="72">
        <v>1151.6830252303246</v>
      </c>
      <c r="T124" s="72">
        <v>22741.973840665876</v>
      </c>
      <c r="U124" s="4">
        <v>0.47</v>
      </c>
      <c r="V124" s="4">
        <v>0.32</v>
      </c>
      <c r="W124" s="4">
        <v>0.33</v>
      </c>
      <c r="X124" s="4">
        <v>0.33</v>
      </c>
    </row>
    <row r="125" spans="1:24" ht="15.75" customHeight="1" x14ac:dyDescent="0.25">
      <c r="A125" s="4" t="s">
        <v>362</v>
      </c>
      <c r="B125" s="4" t="s">
        <v>363</v>
      </c>
      <c r="C125" s="4" t="s">
        <v>106</v>
      </c>
      <c r="D125" s="4" t="s">
        <v>357</v>
      </c>
      <c r="E125" s="4">
        <f t="shared" si="0"/>
        <v>0</v>
      </c>
      <c r="F125" s="4">
        <f t="shared" si="1"/>
        <v>9</v>
      </c>
      <c r="G125" s="4">
        <f t="shared" si="2"/>
        <v>13</v>
      </c>
      <c r="H125" s="4">
        <v>0</v>
      </c>
      <c r="I125" s="4">
        <v>7169455</v>
      </c>
      <c r="J125" s="72" t="s">
        <v>40</v>
      </c>
      <c r="K125" s="72">
        <v>114.38805320627579</v>
      </c>
      <c r="L125" s="72" t="s">
        <v>40</v>
      </c>
      <c r="M125" s="72" t="s">
        <v>40</v>
      </c>
      <c r="N125" s="72" t="s">
        <v>40</v>
      </c>
      <c r="O125" s="72" t="s">
        <v>40</v>
      </c>
      <c r="P125" s="72" t="s">
        <v>40</v>
      </c>
      <c r="Q125" s="72">
        <v>205025</v>
      </c>
      <c r="R125" s="72" t="s">
        <v>40</v>
      </c>
      <c r="S125" s="72" t="s">
        <v>40</v>
      </c>
      <c r="T125" s="72" t="s">
        <v>40</v>
      </c>
    </row>
    <row r="126" spans="1:24" ht="15.75" customHeight="1" x14ac:dyDescent="0.25">
      <c r="A126" s="4" t="s">
        <v>291</v>
      </c>
      <c r="B126" s="4" t="s">
        <v>292</v>
      </c>
      <c r="C126" s="4" t="s">
        <v>181</v>
      </c>
      <c r="D126" s="4" t="s">
        <v>276</v>
      </c>
      <c r="E126" s="4">
        <f t="shared" si="0"/>
        <v>1</v>
      </c>
      <c r="F126" s="4">
        <f t="shared" si="1"/>
        <v>0</v>
      </c>
      <c r="G126" s="4">
        <f t="shared" si="2"/>
        <v>0</v>
      </c>
      <c r="H126" s="4">
        <v>1</v>
      </c>
      <c r="I126" s="4">
        <v>1906743</v>
      </c>
      <c r="J126" s="72">
        <v>459.31727558459636</v>
      </c>
      <c r="K126" s="72">
        <v>197.45712977574848</v>
      </c>
      <c r="L126" s="72">
        <v>134.26035915694985</v>
      </c>
      <c r="M126" s="72">
        <v>679.94687915006637</v>
      </c>
      <c r="N126" s="72">
        <v>23.810235569240323</v>
      </c>
      <c r="O126" s="72">
        <v>25057.268722466961</v>
      </c>
      <c r="P126" s="72">
        <v>421.65976033150412</v>
      </c>
      <c r="Q126" s="72">
        <v>3582.3025689819219</v>
      </c>
      <c r="R126" s="72">
        <v>4.2480816764503659</v>
      </c>
      <c r="S126" s="72">
        <v>758.55171034206842</v>
      </c>
      <c r="T126" s="72">
        <v>25336.30289532294</v>
      </c>
      <c r="U126" s="4">
        <v>0</v>
      </c>
      <c r="V126" s="4">
        <v>0</v>
      </c>
      <c r="W126" s="4">
        <v>0</v>
      </c>
      <c r="X126" s="4">
        <v>0</v>
      </c>
    </row>
    <row r="127" spans="1:24" ht="15.75" customHeight="1" x14ac:dyDescent="0.25">
      <c r="A127" s="4" t="s">
        <v>505</v>
      </c>
      <c r="B127" s="4" t="s">
        <v>506</v>
      </c>
      <c r="C127" s="4" t="s">
        <v>106</v>
      </c>
      <c r="D127" s="4" t="s">
        <v>484</v>
      </c>
      <c r="E127" s="4">
        <f t="shared" si="0"/>
        <v>0</v>
      </c>
      <c r="F127" s="4">
        <f t="shared" si="1"/>
        <v>7</v>
      </c>
      <c r="G127" s="4">
        <f t="shared" si="2"/>
        <v>7</v>
      </c>
      <c r="H127" s="4">
        <v>0</v>
      </c>
      <c r="I127" s="4">
        <v>6855713</v>
      </c>
      <c r="J127" s="72">
        <v>424.40516398513182</v>
      </c>
      <c r="K127" s="72">
        <v>94.198809080835204</v>
      </c>
      <c r="L127" s="72" t="s">
        <v>40</v>
      </c>
      <c r="M127" s="72" t="s">
        <v>40</v>
      </c>
      <c r="N127" s="72" t="s">
        <v>40</v>
      </c>
      <c r="O127" s="72" t="s">
        <v>40</v>
      </c>
      <c r="P127" s="72" t="s">
        <v>40</v>
      </c>
      <c r="Q127" s="72">
        <v>2399.8513563730953</v>
      </c>
      <c r="R127" s="72">
        <v>3.4277981006497793</v>
      </c>
      <c r="S127" s="72" t="s">
        <v>40</v>
      </c>
      <c r="T127" s="72" t="s">
        <v>40</v>
      </c>
      <c r="U127" s="4">
        <v>0.33</v>
      </c>
      <c r="V127" s="4">
        <v>0.48</v>
      </c>
      <c r="W127" s="4">
        <v>0.45</v>
      </c>
      <c r="X127" s="4">
        <v>0.45</v>
      </c>
    </row>
    <row r="128" spans="1:24" ht="15.75" customHeight="1" x14ac:dyDescent="0.25">
      <c r="A128" s="4" t="s">
        <v>383</v>
      </c>
      <c r="B128" s="4" t="s">
        <v>384</v>
      </c>
      <c r="C128" s="4" t="s">
        <v>118</v>
      </c>
      <c r="D128" s="4" t="s">
        <v>380</v>
      </c>
      <c r="E128" s="4">
        <f t="shared" si="0"/>
        <v>0</v>
      </c>
      <c r="F128" s="4">
        <f t="shared" si="1"/>
        <v>7</v>
      </c>
      <c r="G128" s="4">
        <f t="shared" si="2"/>
        <v>11</v>
      </c>
      <c r="H128" s="4">
        <v>0</v>
      </c>
      <c r="I128" s="4">
        <v>2125268</v>
      </c>
      <c r="J128" s="72">
        <v>165.29680021531402</v>
      </c>
      <c r="K128" s="72">
        <v>97.540639580514082</v>
      </c>
      <c r="L128" s="72" t="s">
        <v>40</v>
      </c>
      <c r="M128" s="72" t="s">
        <v>40</v>
      </c>
      <c r="N128" s="72" t="s">
        <v>40</v>
      </c>
      <c r="O128" s="72" t="s">
        <v>40</v>
      </c>
      <c r="P128" s="72" t="s">
        <v>40</v>
      </c>
      <c r="Q128" s="72">
        <v>5131.1881188118814</v>
      </c>
      <c r="R128" s="72">
        <v>42.206441728760794</v>
      </c>
      <c r="S128" s="72" t="s">
        <v>40</v>
      </c>
      <c r="T128" s="72" t="s">
        <v>40</v>
      </c>
    </row>
    <row r="129" spans="1:24" ht="15.75" customHeight="1" x14ac:dyDescent="0.25">
      <c r="A129" s="4" t="s">
        <v>464</v>
      </c>
      <c r="B129" s="4" t="s">
        <v>465</v>
      </c>
      <c r="C129" s="4" t="s">
        <v>118</v>
      </c>
      <c r="D129" s="4" t="s">
        <v>449</v>
      </c>
      <c r="E129" s="4">
        <f t="shared" si="0"/>
        <v>0</v>
      </c>
      <c r="F129" s="4">
        <f t="shared" si="1"/>
        <v>8</v>
      </c>
      <c r="G129" s="4">
        <f t="shared" si="2"/>
        <v>8</v>
      </c>
      <c r="H129" s="4">
        <v>0</v>
      </c>
      <c r="I129" s="4">
        <v>4937374</v>
      </c>
      <c r="J129" s="72" t="s">
        <v>40</v>
      </c>
      <c r="K129" s="72">
        <v>44.780889598397856</v>
      </c>
      <c r="L129" s="72" t="s">
        <v>40</v>
      </c>
      <c r="M129" s="72" t="s">
        <v>40</v>
      </c>
      <c r="N129" s="72" t="s">
        <v>40</v>
      </c>
      <c r="O129" s="72" t="s">
        <v>40</v>
      </c>
      <c r="P129" s="72" t="s">
        <v>40</v>
      </c>
      <c r="Q129" s="72">
        <v>1587.221823402728</v>
      </c>
      <c r="R129" s="72">
        <v>2.7342469904042108</v>
      </c>
      <c r="S129" s="72" t="s">
        <v>40</v>
      </c>
      <c r="T129" s="72" t="s">
        <v>40</v>
      </c>
      <c r="U129" s="4">
        <v>0.35</v>
      </c>
      <c r="V129" s="4">
        <v>0.48</v>
      </c>
      <c r="W129" s="4">
        <v>0.37</v>
      </c>
      <c r="X129" s="4">
        <v>0.37</v>
      </c>
    </row>
    <row r="130" spans="1:24" ht="15.75" customHeight="1" x14ac:dyDescent="0.25">
      <c r="A130" s="4" t="s">
        <v>253</v>
      </c>
      <c r="B130" s="4" t="s">
        <v>254</v>
      </c>
      <c r="C130" s="4" t="s">
        <v>118</v>
      </c>
      <c r="D130" s="4" t="s">
        <v>250</v>
      </c>
      <c r="E130" s="4">
        <f t="shared" si="0"/>
        <v>0</v>
      </c>
      <c r="F130" s="4">
        <f t="shared" si="1"/>
        <v>9</v>
      </c>
      <c r="G130" s="4">
        <f t="shared" si="2"/>
        <v>13</v>
      </c>
      <c r="H130" s="4">
        <v>0</v>
      </c>
      <c r="I130" s="4">
        <v>6777452</v>
      </c>
      <c r="J130" s="72" t="s">
        <v>40</v>
      </c>
      <c r="K130" s="72">
        <v>91.287994367204661</v>
      </c>
      <c r="L130" s="72" t="s">
        <v>40</v>
      </c>
      <c r="M130" s="72" t="s">
        <v>40</v>
      </c>
      <c r="N130" s="72" t="s">
        <v>40</v>
      </c>
      <c r="O130" s="72" t="s">
        <v>40</v>
      </c>
      <c r="P130" s="72" t="s">
        <v>40</v>
      </c>
      <c r="Q130" s="72">
        <v>1110.9714490931945</v>
      </c>
      <c r="R130" s="72" t="s">
        <v>40</v>
      </c>
      <c r="S130" s="72" t="s">
        <v>40</v>
      </c>
      <c r="T130" s="72" t="s">
        <v>40</v>
      </c>
    </row>
    <row r="131" spans="1:24" ht="15.75" customHeight="1" x14ac:dyDescent="0.25">
      <c r="A131" s="4" t="s">
        <v>532</v>
      </c>
      <c r="B131" s="4" t="s">
        <v>533</v>
      </c>
      <c r="C131" s="4" t="s">
        <v>181</v>
      </c>
      <c r="D131" s="4" t="s">
        <v>525</v>
      </c>
      <c r="E131" s="4">
        <f t="shared" si="0"/>
        <v>1</v>
      </c>
      <c r="F131" s="4">
        <f t="shared" si="1"/>
        <v>4</v>
      </c>
      <c r="G131" s="4">
        <f t="shared" si="2"/>
        <v>4</v>
      </c>
      <c r="H131" s="4">
        <v>0</v>
      </c>
      <c r="I131" s="4">
        <v>38019</v>
      </c>
      <c r="J131" s="72">
        <v>220.94216049869803</v>
      </c>
      <c r="K131" s="72">
        <v>192.00925852863043</v>
      </c>
      <c r="L131" s="72" t="s">
        <v>40</v>
      </c>
      <c r="M131" s="72" t="s">
        <v>40</v>
      </c>
      <c r="N131" s="72" t="s">
        <v>40</v>
      </c>
      <c r="O131" s="72">
        <v>2633.3333333333335</v>
      </c>
      <c r="P131" s="72" t="s">
        <v>40</v>
      </c>
      <c r="Q131" s="72">
        <v>5615.3846153846152</v>
      </c>
      <c r="R131" s="72">
        <v>0</v>
      </c>
      <c r="S131" s="72">
        <v>95.931997571341839</v>
      </c>
      <c r="T131" s="72">
        <v>22571.428571428572</v>
      </c>
      <c r="U131" s="4">
        <v>0</v>
      </c>
      <c r="V131" s="4">
        <v>0</v>
      </c>
      <c r="W131" s="4">
        <v>0</v>
      </c>
      <c r="X131" s="4">
        <v>0</v>
      </c>
    </row>
    <row r="132" spans="1:24" ht="15.75" customHeight="1" x14ac:dyDescent="0.25">
      <c r="A132" s="4" t="s">
        <v>293</v>
      </c>
      <c r="B132" s="4" t="s">
        <v>294</v>
      </c>
      <c r="C132" s="4" t="s">
        <v>181</v>
      </c>
      <c r="D132" s="4" t="s">
        <v>276</v>
      </c>
      <c r="E132" s="4">
        <f t="shared" si="0"/>
        <v>1</v>
      </c>
      <c r="F132" s="4">
        <f t="shared" si="1"/>
        <v>0</v>
      </c>
      <c r="G132" s="4">
        <f t="shared" si="2"/>
        <v>0</v>
      </c>
      <c r="H132" s="4">
        <v>1</v>
      </c>
      <c r="I132" s="4">
        <v>2759627</v>
      </c>
      <c r="J132" s="72">
        <v>298.26494667576452</v>
      </c>
      <c r="K132" s="72">
        <v>239.12651963471876</v>
      </c>
      <c r="L132" s="72">
        <v>107.22463579317059</v>
      </c>
      <c r="M132" s="72">
        <v>448.40127292013943</v>
      </c>
      <c r="N132" s="72">
        <v>27.902321581865955</v>
      </c>
      <c r="O132" s="72">
        <v>26164.935064935064</v>
      </c>
      <c r="P132" s="72">
        <v>425.52231106525664</v>
      </c>
      <c r="Q132" s="72">
        <v>10800.327332242226</v>
      </c>
      <c r="R132" s="72">
        <v>4.6745447844944259</v>
      </c>
      <c r="S132" s="72">
        <v>955.10571726557316</v>
      </c>
      <c r="T132" s="72">
        <v>29980.654761904763</v>
      </c>
      <c r="U132" s="4">
        <v>0</v>
      </c>
      <c r="V132" s="4">
        <v>0</v>
      </c>
      <c r="W132" s="4">
        <v>0</v>
      </c>
      <c r="X132" s="4">
        <v>0</v>
      </c>
    </row>
    <row r="133" spans="1:24" ht="15.75" customHeight="1" x14ac:dyDescent="0.25">
      <c r="A133" s="4" t="s">
        <v>534</v>
      </c>
      <c r="B133" s="4" t="s">
        <v>535</v>
      </c>
      <c r="C133" s="4" t="s">
        <v>181</v>
      </c>
      <c r="D133" s="4" t="s">
        <v>525</v>
      </c>
      <c r="E133" s="4">
        <f t="shared" si="0"/>
        <v>1</v>
      </c>
      <c r="F133" s="4">
        <f t="shared" si="1"/>
        <v>3</v>
      </c>
      <c r="G133" s="4">
        <f t="shared" si="2"/>
        <v>3</v>
      </c>
      <c r="H133" s="4">
        <v>0</v>
      </c>
      <c r="I133" s="4">
        <v>615729</v>
      </c>
      <c r="J133" s="72">
        <v>289.57544634084149</v>
      </c>
      <c r="K133" s="72">
        <v>105.56592267052551</v>
      </c>
      <c r="L133" s="72">
        <v>75.68264609917675</v>
      </c>
      <c r="M133" s="72">
        <v>716.92307692307691</v>
      </c>
      <c r="N133" s="72">
        <v>23.062093875714805</v>
      </c>
      <c r="O133" s="72" t="s">
        <v>40</v>
      </c>
      <c r="P133" s="72">
        <v>77.078145381240361</v>
      </c>
      <c r="Q133" s="72">
        <v>2249.1349480968856</v>
      </c>
      <c r="R133" s="72">
        <v>0.32481822360161694</v>
      </c>
      <c r="S133" s="72" t="s">
        <v>40</v>
      </c>
      <c r="T133" s="72" t="s">
        <v>40</v>
      </c>
      <c r="U133" s="4">
        <v>0</v>
      </c>
      <c r="V133" s="4">
        <v>0</v>
      </c>
      <c r="W133" s="4">
        <v>0</v>
      </c>
      <c r="X133" s="4">
        <v>0</v>
      </c>
    </row>
    <row r="134" spans="1:24" ht="15.75" customHeight="1" x14ac:dyDescent="0.25">
      <c r="A134" s="5" t="s">
        <v>173</v>
      </c>
      <c r="B134" s="5" t="s">
        <v>174</v>
      </c>
      <c r="C134" s="4" t="s">
        <v>106</v>
      </c>
      <c r="D134" s="4" t="s">
        <v>160</v>
      </c>
      <c r="E134" s="4">
        <f t="shared" si="0"/>
        <v>0</v>
      </c>
      <c r="F134" s="4">
        <f t="shared" si="1"/>
        <v>5</v>
      </c>
      <c r="G134" s="4">
        <f t="shared" si="2"/>
        <v>5</v>
      </c>
      <c r="H134" s="4">
        <v>0</v>
      </c>
      <c r="I134" s="4">
        <v>640445</v>
      </c>
      <c r="J134" s="72">
        <v>1075.0337655848668</v>
      </c>
      <c r="K134" s="72">
        <v>200.48559985634986</v>
      </c>
      <c r="L134" s="72">
        <v>104.14633575092319</v>
      </c>
      <c r="M134" s="72">
        <v>519.47040498442368</v>
      </c>
      <c r="N134" s="72">
        <v>4.0596772556581753</v>
      </c>
      <c r="O134" s="72" t="s">
        <v>40</v>
      </c>
      <c r="P134" s="72" t="s">
        <v>40</v>
      </c>
      <c r="Q134" s="72">
        <v>4900.7633587786258</v>
      </c>
      <c r="R134" s="72" t="s">
        <v>40</v>
      </c>
      <c r="S134" s="72" t="s">
        <v>40</v>
      </c>
      <c r="T134" s="72" t="s">
        <v>40</v>
      </c>
      <c r="U134" s="4">
        <v>0</v>
      </c>
      <c r="V134" s="4">
        <v>0</v>
      </c>
      <c r="W134" s="4">
        <v>0</v>
      </c>
      <c r="X134" s="4">
        <v>0</v>
      </c>
    </row>
    <row r="135" spans="1:24" ht="15.75" customHeight="1" x14ac:dyDescent="0.25">
      <c r="A135" s="4" t="s">
        <v>130</v>
      </c>
      <c r="B135" s="4" t="s">
        <v>131</v>
      </c>
      <c r="C135" s="4" t="s">
        <v>118</v>
      </c>
      <c r="D135" s="4" t="s">
        <v>119</v>
      </c>
      <c r="E135" s="4">
        <f t="shared" si="0"/>
        <v>0</v>
      </c>
      <c r="F135" s="4">
        <f t="shared" si="1"/>
        <v>6</v>
      </c>
      <c r="G135" s="4">
        <f t="shared" si="2"/>
        <v>6</v>
      </c>
      <c r="H135" s="4">
        <v>0</v>
      </c>
      <c r="I135" s="4">
        <v>26969307</v>
      </c>
      <c r="J135" s="72">
        <v>30.671904176106565</v>
      </c>
      <c r="K135" s="72">
        <v>77.773596481363057</v>
      </c>
      <c r="L135" s="72" t="s">
        <v>40</v>
      </c>
      <c r="M135" s="72" t="s">
        <v>40</v>
      </c>
      <c r="N135" s="72" t="s">
        <v>40</v>
      </c>
      <c r="O135" s="72">
        <v>45892.624728850322</v>
      </c>
      <c r="P135" s="72" t="s">
        <v>40</v>
      </c>
      <c r="Q135" s="72">
        <v>1792.2754849183971</v>
      </c>
      <c r="R135" s="72" t="s">
        <v>40</v>
      </c>
      <c r="S135" s="72">
        <v>1554.2535997649134</v>
      </c>
      <c r="T135" s="72" t="s">
        <v>40</v>
      </c>
      <c r="U135" s="4">
        <v>0.37</v>
      </c>
      <c r="V135" s="4">
        <v>0.25</v>
      </c>
      <c r="W135" s="4">
        <v>0.34</v>
      </c>
      <c r="X135" s="4">
        <v>0.34</v>
      </c>
    </row>
    <row r="136" spans="1:24" ht="15.75" customHeight="1" x14ac:dyDescent="0.25">
      <c r="A136" s="4" t="s">
        <v>132</v>
      </c>
      <c r="B136" s="4" t="s">
        <v>133</v>
      </c>
      <c r="C136" s="4" t="s">
        <v>118</v>
      </c>
      <c r="D136" s="4" t="s">
        <v>119</v>
      </c>
      <c r="E136" s="4">
        <f t="shared" si="0"/>
        <v>0</v>
      </c>
      <c r="F136" s="4">
        <f t="shared" si="1"/>
        <v>8</v>
      </c>
      <c r="G136" s="4">
        <f t="shared" si="2"/>
        <v>8</v>
      </c>
      <c r="H136" s="4">
        <v>0</v>
      </c>
      <c r="I136" s="4">
        <v>18628747</v>
      </c>
      <c r="J136" s="72" t="s">
        <v>40</v>
      </c>
      <c r="K136" s="72">
        <v>79.42026374613387</v>
      </c>
      <c r="L136" s="72" t="s">
        <v>40</v>
      </c>
      <c r="M136" s="72" t="s">
        <v>40</v>
      </c>
      <c r="N136" s="72" t="s">
        <v>40</v>
      </c>
      <c r="O136" s="72" t="s">
        <v>40</v>
      </c>
      <c r="P136" s="72" t="s">
        <v>40</v>
      </c>
      <c r="Q136" s="72">
        <v>9258.448060075094</v>
      </c>
      <c r="R136" s="72">
        <v>1.4976852710490942</v>
      </c>
      <c r="S136" s="72" t="s">
        <v>40</v>
      </c>
      <c r="T136" s="72" t="s">
        <v>40</v>
      </c>
      <c r="U136" s="4">
        <v>0.44</v>
      </c>
      <c r="V136" s="4">
        <v>0.54</v>
      </c>
      <c r="W136" s="4">
        <v>0.39</v>
      </c>
      <c r="X136" s="4">
        <v>0.39</v>
      </c>
    </row>
    <row r="137" spans="1:24" ht="15.75" customHeight="1" x14ac:dyDescent="0.25">
      <c r="A137" s="4" t="s">
        <v>364</v>
      </c>
      <c r="B137" s="4" t="s">
        <v>365</v>
      </c>
      <c r="C137" s="4" t="s">
        <v>106</v>
      </c>
      <c r="D137" s="4" t="s">
        <v>357</v>
      </c>
      <c r="E137" s="4">
        <f t="shared" si="0"/>
        <v>0</v>
      </c>
      <c r="F137" s="4">
        <f t="shared" si="1"/>
        <v>5</v>
      </c>
      <c r="G137" s="4">
        <f t="shared" si="2"/>
        <v>5</v>
      </c>
      <c r="H137" s="4">
        <v>0</v>
      </c>
      <c r="I137" s="4">
        <v>31949777</v>
      </c>
      <c r="J137" s="72" t="s">
        <v>40</v>
      </c>
      <c r="K137" s="72">
        <v>173.43783025465248</v>
      </c>
      <c r="L137" s="72" t="s">
        <v>40</v>
      </c>
      <c r="M137" s="72" t="s">
        <v>40</v>
      </c>
      <c r="N137" s="72" t="s">
        <v>40</v>
      </c>
      <c r="O137" s="72">
        <v>426938.3259911894</v>
      </c>
      <c r="P137" s="72">
        <v>660.62231759656652</v>
      </c>
      <c r="Q137" s="72">
        <v>3137.2360301194585</v>
      </c>
      <c r="R137" s="72">
        <v>1.9624550118143236</v>
      </c>
      <c r="S137" s="72">
        <v>16345.926800472256</v>
      </c>
      <c r="T137" s="72" t="s">
        <v>40</v>
      </c>
      <c r="U137" s="4">
        <v>0.55000000000000004</v>
      </c>
      <c r="V137" s="4">
        <v>0.5</v>
      </c>
      <c r="W137" s="4">
        <v>0.54</v>
      </c>
      <c r="X137" s="4">
        <v>0.54</v>
      </c>
    </row>
    <row r="138" spans="1:24" ht="15.75" customHeight="1" x14ac:dyDescent="0.25">
      <c r="A138" s="4" t="s">
        <v>402</v>
      </c>
      <c r="B138" s="4" t="s">
        <v>403</v>
      </c>
      <c r="C138" s="4" t="s">
        <v>106</v>
      </c>
      <c r="D138" s="4" t="s">
        <v>393</v>
      </c>
      <c r="E138" s="4">
        <f t="shared" si="0"/>
        <v>0</v>
      </c>
      <c r="F138" s="4">
        <f t="shared" si="1"/>
        <v>8</v>
      </c>
      <c r="G138" s="4">
        <f t="shared" si="2"/>
        <v>8</v>
      </c>
      <c r="H138" s="4">
        <v>0</v>
      </c>
      <c r="I138" s="4">
        <v>530953</v>
      </c>
      <c r="J138" s="72">
        <v>590.07106090369575</v>
      </c>
      <c r="K138" s="72">
        <v>348.80676820735545</v>
      </c>
      <c r="L138" s="72" t="s">
        <v>40</v>
      </c>
      <c r="M138" s="72" t="s">
        <v>40</v>
      </c>
      <c r="N138" s="72" t="s">
        <v>40</v>
      </c>
      <c r="O138" s="72" t="s">
        <v>40</v>
      </c>
      <c r="P138" s="72" t="s">
        <v>40</v>
      </c>
      <c r="Q138" s="72" t="s">
        <v>40</v>
      </c>
      <c r="R138" s="72">
        <v>0.56502176275489546</v>
      </c>
      <c r="S138" s="72" t="s">
        <v>40</v>
      </c>
      <c r="T138" s="72" t="s">
        <v>40</v>
      </c>
      <c r="U138" s="4">
        <v>0</v>
      </c>
      <c r="V138" s="4">
        <v>0</v>
      </c>
      <c r="W138" s="4">
        <v>0</v>
      </c>
      <c r="X138" s="4">
        <v>0</v>
      </c>
    </row>
    <row r="139" spans="1:24" ht="15.75" customHeight="1" x14ac:dyDescent="0.25">
      <c r="A139" s="4" t="s">
        <v>466</v>
      </c>
      <c r="B139" s="4" t="s">
        <v>467</v>
      </c>
      <c r="C139" s="4" t="s">
        <v>118</v>
      </c>
      <c r="D139" s="4" t="s">
        <v>449</v>
      </c>
      <c r="E139" s="4">
        <f t="shared" si="0"/>
        <v>0</v>
      </c>
      <c r="F139" s="4">
        <f t="shared" si="1"/>
        <v>9</v>
      </c>
      <c r="G139" s="4">
        <f t="shared" si="2"/>
        <v>13</v>
      </c>
      <c r="H139" s="4">
        <v>0</v>
      </c>
      <c r="I139" s="4">
        <v>19658031</v>
      </c>
      <c r="J139" s="72" t="s">
        <v>40</v>
      </c>
      <c r="K139" s="72">
        <v>26.498076028062016</v>
      </c>
      <c r="L139" s="72" t="s">
        <v>40</v>
      </c>
      <c r="M139" s="72" t="s">
        <v>40</v>
      </c>
      <c r="N139" s="72" t="s">
        <v>40</v>
      </c>
      <c r="O139" s="72" t="s">
        <v>40</v>
      </c>
      <c r="P139" s="72" t="s">
        <v>40</v>
      </c>
      <c r="Q139" s="72">
        <v>1893.9393939393938</v>
      </c>
      <c r="R139" s="72" t="s">
        <v>40</v>
      </c>
      <c r="S139" s="72" t="s">
        <v>40</v>
      </c>
      <c r="T139" s="72" t="s">
        <v>40</v>
      </c>
    </row>
    <row r="140" spans="1:24" ht="15.75" customHeight="1" x14ac:dyDescent="0.25">
      <c r="A140" s="4" t="s">
        <v>429</v>
      </c>
      <c r="B140" s="4" t="s">
        <v>430</v>
      </c>
      <c r="C140" s="4" t="s">
        <v>181</v>
      </c>
      <c r="D140" s="4" t="s">
        <v>412</v>
      </c>
      <c r="E140" s="4">
        <f t="shared" si="0"/>
        <v>1</v>
      </c>
      <c r="F140" s="4">
        <f t="shared" si="1"/>
        <v>4</v>
      </c>
      <c r="G140" s="4">
        <f t="shared" si="2"/>
        <v>4</v>
      </c>
      <c r="H140" s="4">
        <v>0</v>
      </c>
      <c r="I140" s="4">
        <v>440372</v>
      </c>
      <c r="J140" s="72">
        <v>490.94856167058765</v>
      </c>
      <c r="K140" s="72">
        <v>133.52347560698681</v>
      </c>
      <c r="L140" s="72" t="s">
        <v>40</v>
      </c>
      <c r="M140" s="72" t="s">
        <v>40</v>
      </c>
      <c r="N140" s="72" t="s">
        <v>40</v>
      </c>
      <c r="O140" s="72">
        <v>343071.42857142858</v>
      </c>
      <c r="P140" s="72">
        <v>18375</v>
      </c>
      <c r="Q140" s="72">
        <v>3769.2307692307691</v>
      </c>
      <c r="R140" s="72">
        <v>0.90832296331283546</v>
      </c>
      <c r="S140" s="72">
        <v>2650.1747287106859</v>
      </c>
      <c r="T140" s="72" t="s">
        <v>40</v>
      </c>
      <c r="U140" s="4">
        <v>0</v>
      </c>
      <c r="V140" s="4">
        <v>0</v>
      </c>
      <c r="W140" s="4">
        <v>0</v>
      </c>
      <c r="X140" s="4">
        <v>0</v>
      </c>
    </row>
    <row r="141" spans="1:24" ht="15.75" customHeight="1" x14ac:dyDescent="0.25">
      <c r="A141" s="4" t="s">
        <v>219</v>
      </c>
      <c r="B141" s="4" t="s">
        <v>220</v>
      </c>
      <c r="C141" s="4" t="s">
        <v>22</v>
      </c>
      <c r="D141" s="4" t="s">
        <v>216</v>
      </c>
      <c r="E141" s="4">
        <f t="shared" si="0"/>
        <v>0</v>
      </c>
      <c r="F141" s="4">
        <f t="shared" si="1"/>
        <v>9</v>
      </c>
      <c r="G141" s="4">
        <f t="shared" si="2"/>
        <v>13</v>
      </c>
      <c r="H141" s="4">
        <v>0</v>
      </c>
      <c r="I141" s="4">
        <v>58791</v>
      </c>
      <c r="J141" s="72" t="s">
        <v>40</v>
      </c>
      <c r="K141" s="72">
        <v>59.532921705703252</v>
      </c>
      <c r="L141" s="72" t="s">
        <v>40</v>
      </c>
      <c r="M141" s="72" t="s">
        <v>40</v>
      </c>
      <c r="N141" s="72" t="s">
        <v>40</v>
      </c>
      <c r="O141" s="72" t="s">
        <v>40</v>
      </c>
      <c r="P141" s="72" t="s">
        <v>40</v>
      </c>
      <c r="Q141" s="72">
        <v>8771.9298245614027</v>
      </c>
      <c r="R141" s="72" t="s">
        <v>40</v>
      </c>
      <c r="S141" s="72" t="s">
        <v>40</v>
      </c>
      <c r="T141" s="72" t="s">
        <v>40</v>
      </c>
    </row>
    <row r="142" spans="1:24" ht="15.75" customHeight="1" x14ac:dyDescent="0.25">
      <c r="A142" s="4" t="s">
        <v>61</v>
      </c>
      <c r="B142" s="4" t="s">
        <v>62</v>
      </c>
      <c r="C142" s="4" t="s">
        <v>28</v>
      </c>
      <c r="D142" s="4" t="s">
        <v>29</v>
      </c>
      <c r="E142" s="4">
        <f t="shared" si="0"/>
        <v>0</v>
      </c>
      <c r="F142" s="4">
        <f t="shared" si="1"/>
        <v>8</v>
      </c>
      <c r="G142" s="4">
        <f t="shared" si="2"/>
        <v>8</v>
      </c>
      <c r="H142" s="4">
        <v>0</v>
      </c>
      <c r="I142" s="4">
        <v>375554</v>
      </c>
      <c r="J142" s="72" t="s">
        <v>40</v>
      </c>
      <c r="K142" s="72">
        <v>231.65776426292891</v>
      </c>
      <c r="L142" s="72" t="s">
        <v>40</v>
      </c>
      <c r="M142" s="72" t="s">
        <v>40</v>
      </c>
      <c r="N142" s="72" t="s">
        <v>40</v>
      </c>
      <c r="O142" s="72" t="s">
        <v>40</v>
      </c>
      <c r="P142" s="72" t="s">
        <v>40</v>
      </c>
      <c r="Q142" s="72">
        <v>3390.2267944821137</v>
      </c>
      <c r="R142" s="72">
        <v>2.9290062148186413</v>
      </c>
      <c r="S142" s="72" t="s">
        <v>40</v>
      </c>
      <c r="T142" s="72" t="s">
        <v>40</v>
      </c>
      <c r="U142" s="4">
        <v>0</v>
      </c>
      <c r="V142" s="4">
        <v>0</v>
      </c>
      <c r="W142" s="4">
        <v>0</v>
      </c>
      <c r="X142" s="4">
        <v>0</v>
      </c>
    </row>
    <row r="143" spans="1:24" ht="15.75" customHeight="1" x14ac:dyDescent="0.25">
      <c r="A143" s="4" t="s">
        <v>468</v>
      </c>
      <c r="B143" s="4" t="s">
        <v>469</v>
      </c>
      <c r="C143" s="4" t="s">
        <v>118</v>
      </c>
      <c r="D143" s="4" t="s">
        <v>449</v>
      </c>
      <c r="E143" s="4">
        <f t="shared" si="0"/>
        <v>0</v>
      </c>
      <c r="F143" s="4">
        <f t="shared" si="1"/>
        <v>9</v>
      </c>
      <c r="G143" s="4">
        <f t="shared" si="2"/>
        <v>13</v>
      </c>
      <c r="H143" s="4">
        <v>0</v>
      </c>
      <c r="I143" s="4">
        <v>4525696</v>
      </c>
      <c r="J143" s="72" t="s">
        <v>40</v>
      </c>
      <c r="K143" s="72">
        <v>42.424413836015496</v>
      </c>
      <c r="L143" s="72" t="s">
        <v>40</v>
      </c>
      <c r="M143" s="72" t="s">
        <v>40</v>
      </c>
      <c r="N143" s="72" t="s">
        <v>40</v>
      </c>
      <c r="O143" s="72" t="s">
        <v>40</v>
      </c>
      <c r="P143" s="72" t="s">
        <v>40</v>
      </c>
      <c r="Q143" s="72">
        <v>2648.7142699481292</v>
      </c>
      <c r="R143" s="72" t="s">
        <v>40</v>
      </c>
      <c r="S143" s="72" t="s">
        <v>40</v>
      </c>
      <c r="T143" s="72" t="s">
        <v>40</v>
      </c>
    </row>
    <row r="144" spans="1:24" ht="15.75" customHeight="1" x14ac:dyDescent="0.25">
      <c r="A144" s="4" t="s">
        <v>134</v>
      </c>
      <c r="B144" s="4" t="s">
        <v>135</v>
      </c>
      <c r="C144" s="4" t="s">
        <v>118</v>
      </c>
      <c r="D144" s="4" t="s">
        <v>119</v>
      </c>
      <c r="E144" s="4">
        <f t="shared" si="0"/>
        <v>1</v>
      </c>
      <c r="F144" s="4">
        <f t="shared" si="1"/>
        <v>4</v>
      </c>
      <c r="G144" s="4">
        <f t="shared" si="2"/>
        <v>4</v>
      </c>
      <c r="H144" s="4">
        <v>0</v>
      </c>
      <c r="I144" s="4">
        <v>1269668</v>
      </c>
      <c r="J144" s="72">
        <v>843.44883859402614</v>
      </c>
      <c r="K144" s="72">
        <v>201.62751207402252</v>
      </c>
      <c r="L144" s="72" t="s">
        <v>40</v>
      </c>
      <c r="M144" s="72" t="s">
        <v>40</v>
      </c>
      <c r="N144" s="72" t="s">
        <v>40</v>
      </c>
      <c r="O144" s="72">
        <v>612614.2857142858</v>
      </c>
      <c r="P144" s="72">
        <v>91.415512069704334</v>
      </c>
      <c r="Q144" s="72">
        <v>2323.0490018148821</v>
      </c>
      <c r="R144" s="72">
        <v>1.8114971787900458</v>
      </c>
      <c r="S144" s="72">
        <v>2191.5980988398833</v>
      </c>
      <c r="T144" s="72" t="s">
        <v>40</v>
      </c>
      <c r="U144" s="4">
        <v>0.53</v>
      </c>
      <c r="V144" s="4">
        <v>0.54</v>
      </c>
      <c r="W144" s="4">
        <v>0.56000000000000005</v>
      </c>
      <c r="X144" s="4">
        <v>0.56000000000000005</v>
      </c>
    </row>
    <row r="145" spans="1:35" ht="15.75" customHeight="1" x14ac:dyDescent="0.25">
      <c r="A145" s="4" t="s">
        <v>136</v>
      </c>
      <c r="B145" s="4" t="s">
        <v>137</v>
      </c>
      <c r="C145" s="4" t="s">
        <v>118</v>
      </c>
      <c r="D145" s="4" t="s">
        <v>119</v>
      </c>
      <c r="E145" s="4">
        <f t="shared" si="0"/>
        <v>0</v>
      </c>
      <c r="F145" s="4">
        <f t="shared" si="1"/>
        <v>8</v>
      </c>
      <c r="G145" s="4">
        <f t="shared" si="2"/>
        <v>8</v>
      </c>
      <c r="H145" s="4">
        <v>0</v>
      </c>
      <c r="I145" s="4">
        <v>266150</v>
      </c>
      <c r="J145" s="72" t="s">
        <v>40</v>
      </c>
      <c r="K145" s="72">
        <v>110.0882960736427</v>
      </c>
      <c r="L145" s="72" t="s">
        <v>40</v>
      </c>
      <c r="M145" s="72" t="s">
        <v>40</v>
      </c>
      <c r="N145" s="72" t="s">
        <v>40</v>
      </c>
      <c r="O145" s="72" t="s">
        <v>40</v>
      </c>
      <c r="P145" s="72" t="s">
        <v>40</v>
      </c>
      <c r="Q145" s="72">
        <v>1782.5311942959004</v>
      </c>
      <c r="R145" s="72">
        <v>4.5087356753710308</v>
      </c>
      <c r="S145" s="72" t="s">
        <v>40</v>
      </c>
      <c r="T145" s="72" t="s">
        <v>40</v>
      </c>
      <c r="U145" s="4">
        <v>0</v>
      </c>
      <c r="V145" s="4">
        <v>0</v>
      </c>
      <c r="W145" s="4">
        <v>0</v>
      </c>
      <c r="X145" s="4">
        <v>0</v>
      </c>
    </row>
    <row r="146" spans="1:35" ht="15.75" customHeight="1" x14ac:dyDescent="0.25">
      <c r="A146" s="6" t="s">
        <v>98</v>
      </c>
      <c r="B146" s="6" t="s">
        <v>99</v>
      </c>
      <c r="C146" s="6" t="s">
        <v>28</v>
      </c>
      <c r="D146" s="6" t="s">
        <v>89</v>
      </c>
      <c r="E146" s="4">
        <f t="shared" si="0"/>
        <v>1</v>
      </c>
      <c r="F146" s="4">
        <f t="shared" si="1"/>
        <v>0</v>
      </c>
      <c r="G146" s="4">
        <f t="shared" si="2"/>
        <v>0</v>
      </c>
      <c r="H146" s="4">
        <v>1</v>
      </c>
      <c r="I146" s="6">
        <v>127575529</v>
      </c>
      <c r="J146" s="72">
        <v>347.7618344815956</v>
      </c>
      <c r="K146" s="72">
        <v>142.65980429522654</v>
      </c>
      <c r="L146" s="72">
        <v>31.755306301728133</v>
      </c>
      <c r="M146" s="72">
        <v>222.59462964082218</v>
      </c>
      <c r="N146" s="72">
        <v>2.1696950988147576</v>
      </c>
      <c r="O146" s="72">
        <v>62153.901734104045</v>
      </c>
      <c r="P146" s="72">
        <v>4622.4316155741244</v>
      </c>
      <c r="Q146" s="72">
        <v>3233.6407085620881</v>
      </c>
      <c r="R146" s="72">
        <v>25.145104434565972</v>
      </c>
      <c r="S146" s="72">
        <v>1860.67790011032</v>
      </c>
      <c r="T146" s="72">
        <v>18771.631205673759</v>
      </c>
      <c r="U146" s="4">
        <v>0.26</v>
      </c>
      <c r="V146" s="4">
        <v>0.37</v>
      </c>
      <c r="W146" s="4">
        <v>0.42</v>
      </c>
      <c r="X146" s="4">
        <v>0.42</v>
      </c>
      <c r="Y146" s="6"/>
      <c r="Z146" s="6"/>
      <c r="AA146" s="6"/>
      <c r="AB146" s="6"/>
      <c r="AC146" s="6"/>
      <c r="AD146" s="6"/>
      <c r="AE146" s="6"/>
      <c r="AF146" s="6"/>
      <c r="AG146" s="6"/>
      <c r="AH146" s="6"/>
      <c r="AI146" s="6"/>
    </row>
    <row r="147" spans="1:35" ht="15.75" customHeight="1" x14ac:dyDescent="0.25">
      <c r="A147" s="4" t="s">
        <v>221</v>
      </c>
      <c r="B147" s="4" t="s">
        <v>222</v>
      </c>
      <c r="C147" s="4" t="s">
        <v>22</v>
      </c>
      <c r="D147" s="4" t="s">
        <v>216</v>
      </c>
      <c r="E147" s="4">
        <f t="shared" si="0"/>
        <v>0</v>
      </c>
      <c r="F147" s="4">
        <f t="shared" si="1"/>
        <v>10</v>
      </c>
      <c r="G147" s="4">
        <f t="shared" si="2"/>
        <v>14</v>
      </c>
      <c r="H147" s="4">
        <v>0</v>
      </c>
      <c r="I147" s="4">
        <v>113815</v>
      </c>
      <c r="J147" s="72" t="s">
        <v>40</v>
      </c>
      <c r="K147" s="72">
        <v>115.97768308219479</v>
      </c>
      <c r="L147" s="72" t="s">
        <v>40</v>
      </c>
      <c r="M147" s="72" t="s">
        <v>40</v>
      </c>
      <c r="N147" s="72" t="s">
        <v>40</v>
      </c>
      <c r="O147" s="72" t="s">
        <v>40</v>
      </c>
      <c r="P147" s="72" t="s">
        <v>40</v>
      </c>
      <c r="Q147" s="72" t="s">
        <v>40</v>
      </c>
      <c r="R147" s="72" t="s">
        <v>40</v>
      </c>
      <c r="S147" s="72" t="s">
        <v>40</v>
      </c>
      <c r="T147" s="72" t="s">
        <v>40</v>
      </c>
    </row>
    <row r="148" spans="1:35" ht="15.75" customHeight="1" x14ac:dyDescent="0.25">
      <c r="A148" s="4" t="s">
        <v>536</v>
      </c>
      <c r="B148" s="4" t="s">
        <v>537</v>
      </c>
      <c r="C148" s="4" t="s">
        <v>181</v>
      </c>
      <c r="D148" s="4" t="s">
        <v>525</v>
      </c>
      <c r="E148" s="4">
        <f t="shared" si="0"/>
        <v>1</v>
      </c>
      <c r="F148" s="4">
        <f t="shared" si="1"/>
        <v>3</v>
      </c>
      <c r="G148" s="4">
        <f t="shared" si="2"/>
        <v>3</v>
      </c>
      <c r="H148" s="4">
        <v>0</v>
      </c>
      <c r="I148" s="4">
        <v>38964</v>
      </c>
      <c r="J148" s="72">
        <v>1326.865824863977</v>
      </c>
      <c r="K148" s="72">
        <v>74.427676829894253</v>
      </c>
      <c r="L148" s="72" t="s">
        <v>40</v>
      </c>
      <c r="M148" s="72" t="s">
        <v>40</v>
      </c>
      <c r="N148" s="72" t="s">
        <v>40</v>
      </c>
      <c r="O148" s="72">
        <v>26818.181818181816</v>
      </c>
      <c r="P148" s="72">
        <v>51.236749116607776</v>
      </c>
      <c r="Q148" s="72">
        <v>2636.363636363636</v>
      </c>
      <c r="R148" s="72">
        <v>0</v>
      </c>
      <c r="S148" s="72">
        <v>533.4538878842676</v>
      </c>
      <c r="T148" s="72">
        <v>118000</v>
      </c>
      <c r="U148" s="4">
        <v>0</v>
      </c>
      <c r="V148" s="4">
        <v>0</v>
      </c>
      <c r="W148" s="4">
        <v>0</v>
      </c>
      <c r="X148" s="4">
        <v>0</v>
      </c>
    </row>
    <row r="149" spans="1:35" ht="15.75" customHeight="1" x14ac:dyDescent="0.25">
      <c r="A149" s="4" t="s">
        <v>175</v>
      </c>
      <c r="B149" s="4" t="s">
        <v>176</v>
      </c>
      <c r="C149" s="4" t="s">
        <v>106</v>
      </c>
      <c r="D149" s="4" t="s">
        <v>160</v>
      </c>
      <c r="E149" s="4">
        <f t="shared" si="0"/>
        <v>1</v>
      </c>
      <c r="F149" s="4">
        <f t="shared" si="1"/>
        <v>0</v>
      </c>
      <c r="G149" s="4">
        <f t="shared" si="2"/>
        <v>0</v>
      </c>
      <c r="H149" s="4">
        <v>1</v>
      </c>
      <c r="I149" s="4">
        <v>3225167</v>
      </c>
      <c r="J149" s="72">
        <v>216.4229015117667</v>
      </c>
      <c r="K149" s="72">
        <v>119.9627802219234</v>
      </c>
      <c r="L149" s="72">
        <v>93.452525094049392</v>
      </c>
      <c r="M149" s="72">
        <v>779.01266477125876</v>
      </c>
      <c r="N149" s="72">
        <v>15.844140784027617</v>
      </c>
      <c r="O149" s="72">
        <v>19804.305283757338</v>
      </c>
      <c r="P149" s="72">
        <v>589.24763935424915</v>
      </c>
      <c r="Q149" s="72">
        <v>4352.0809898762654</v>
      </c>
      <c r="R149" s="72">
        <v>5.9221739525426127</v>
      </c>
      <c r="S149" s="72">
        <v>425.12077294685992</v>
      </c>
      <c r="T149" s="72">
        <v>19276.190476190473</v>
      </c>
      <c r="U149" s="4">
        <v>0.4</v>
      </c>
      <c r="V149" s="4">
        <v>0.34</v>
      </c>
      <c r="W149" s="4">
        <v>0.49</v>
      </c>
      <c r="X149" s="4">
        <v>0.49</v>
      </c>
    </row>
    <row r="150" spans="1:35" ht="15.75" customHeight="1" x14ac:dyDescent="0.25">
      <c r="A150" s="4" t="s">
        <v>431</v>
      </c>
      <c r="B150" s="4" t="s">
        <v>432</v>
      </c>
      <c r="C150" s="4" t="s">
        <v>181</v>
      </c>
      <c r="D150" s="4" t="s">
        <v>412</v>
      </c>
      <c r="E150" s="4">
        <f t="shared" si="0"/>
        <v>1</v>
      </c>
      <c r="F150" s="4">
        <f t="shared" si="1"/>
        <v>0</v>
      </c>
      <c r="G150" s="4">
        <f t="shared" si="2"/>
        <v>0</v>
      </c>
      <c r="H150" s="4">
        <v>1</v>
      </c>
      <c r="I150" s="4">
        <v>627987</v>
      </c>
      <c r="J150" s="72">
        <v>651.76508430907018</v>
      </c>
      <c r="K150" s="72">
        <v>178.18840198921313</v>
      </c>
      <c r="L150" s="72">
        <v>78.027092917528549</v>
      </c>
      <c r="M150" s="72">
        <v>437.89097408400357</v>
      </c>
      <c r="N150" s="72">
        <v>49.841796088135581</v>
      </c>
      <c r="O150" s="72">
        <v>13511.182108626197</v>
      </c>
      <c r="P150" s="72">
        <v>301.45474137931035</v>
      </c>
      <c r="Q150" s="72">
        <v>3621.3592233009708</v>
      </c>
      <c r="R150" s="72">
        <v>2.3885844770672002</v>
      </c>
      <c r="S150" s="72">
        <v>1172.7676095396562</v>
      </c>
      <c r="T150" s="72">
        <v>35838.983050847462</v>
      </c>
      <c r="U150" s="4">
        <v>0</v>
      </c>
      <c r="V150" s="4">
        <v>0</v>
      </c>
      <c r="W150" s="4">
        <v>0</v>
      </c>
      <c r="X150" s="4">
        <v>0</v>
      </c>
    </row>
    <row r="151" spans="1:35" ht="15.75" customHeight="1" x14ac:dyDescent="0.25">
      <c r="A151" s="4" t="s">
        <v>63</v>
      </c>
      <c r="B151" s="4" t="s">
        <v>64</v>
      </c>
      <c r="C151" s="4" t="s">
        <v>28</v>
      </c>
      <c r="D151" s="4" t="s">
        <v>29</v>
      </c>
      <c r="E151" s="4">
        <f t="shared" si="0"/>
        <v>0</v>
      </c>
      <c r="F151" s="4">
        <f t="shared" si="1"/>
        <v>10</v>
      </c>
      <c r="G151" s="4">
        <f t="shared" si="2"/>
        <v>14</v>
      </c>
      <c r="H151" s="4">
        <v>0</v>
      </c>
      <c r="I151" s="4">
        <v>4989</v>
      </c>
      <c r="J151" s="72" t="s">
        <v>40</v>
      </c>
      <c r="K151" s="72" t="s">
        <v>40</v>
      </c>
      <c r="L151" s="72" t="s">
        <v>40</v>
      </c>
      <c r="M151" s="72" t="s">
        <v>40</v>
      </c>
      <c r="N151" s="72" t="s">
        <v>40</v>
      </c>
      <c r="O151" s="72" t="s">
        <v>40</v>
      </c>
      <c r="P151" s="72" t="s">
        <v>40</v>
      </c>
      <c r="Q151" s="72" t="s">
        <v>40</v>
      </c>
      <c r="R151" s="72">
        <v>20.044097013429546</v>
      </c>
      <c r="S151" s="72" t="s">
        <v>40</v>
      </c>
      <c r="T151" s="72" t="s">
        <v>40</v>
      </c>
    </row>
    <row r="152" spans="1:35" ht="15.75" customHeight="1" x14ac:dyDescent="0.25">
      <c r="A152" s="4" t="s">
        <v>255</v>
      </c>
      <c r="B152" s="4" t="s">
        <v>256</v>
      </c>
      <c r="C152" s="4" t="s">
        <v>118</v>
      </c>
      <c r="D152" s="4" t="s">
        <v>250</v>
      </c>
      <c r="E152" s="4">
        <f t="shared" si="0"/>
        <v>1</v>
      </c>
      <c r="F152" s="4">
        <f t="shared" si="1"/>
        <v>1</v>
      </c>
      <c r="G152" s="4">
        <f t="shared" si="2"/>
        <v>1</v>
      </c>
      <c r="H152" s="4">
        <v>0</v>
      </c>
      <c r="I152" s="4">
        <v>36471769</v>
      </c>
      <c r="J152" s="72">
        <v>153.47486983699639</v>
      </c>
      <c r="K152" s="72">
        <v>227.85294565777713</v>
      </c>
      <c r="L152" s="72">
        <v>25.803519428958875</v>
      </c>
      <c r="M152" s="72">
        <v>113.24637192847344</v>
      </c>
      <c r="N152" s="72">
        <v>8.3708580189790087</v>
      </c>
      <c r="O152" s="72">
        <v>154480.51097281362</v>
      </c>
      <c r="P152" s="72" t="s">
        <v>40</v>
      </c>
      <c r="Q152" s="72">
        <v>6707.1832122679589</v>
      </c>
      <c r="R152" s="72">
        <v>2.0865453496374142</v>
      </c>
      <c r="S152" s="72">
        <v>597.75159853232879</v>
      </c>
      <c r="T152" s="72">
        <v>481745.65883554646</v>
      </c>
      <c r="U152" s="4">
        <v>0.48</v>
      </c>
      <c r="V152" s="4">
        <v>0.5</v>
      </c>
      <c r="W152" s="4">
        <v>0.38</v>
      </c>
      <c r="X152" s="4">
        <v>0.38</v>
      </c>
    </row>
    <row r="153" spans="1:35" ht="15.75" customHeight="1" x14ac:dyDescent="0.25">
      <c r="A153" s="4" t="s">
        <v>138</v>
      </c>
      <c r="B153" s="4" t="s">
        <v>139</v>
      </c>
      <c r="C153" s="4" t="s">
        <v>118</v>
      </c>
      <c r="D153" s="4" t="s">
        <v>119</v>
      </c>
      <c r="E153" s="4">
        <f t="shared" si="0"/>
        <v>0</v>
      </c>
      <c r="F153" s="4">
        <f t="shared" si="1"/>
        <v>8</v>
      </c>
      <c r="G153" s="4">
        <f t="shared" si="2"/>
        <v>8</v>
      </c>
      <c r="H153" s="4">
        <v>0</v>
      </c>
      <c r="I153" s="4">
        <v>30366036</v>
      </c>
      <c r="J153" s="72" t="s">
        <v>40</v>
      </c>
      <c r="K153" s="72">
        <v>59.885985777004279</v>
      </c>
      <c r="L153" s="72" t="s">
        <v>40</v>
      </c>
      <c r="M153" s="72" t="s">
        <v>40</v>
      </c>
      <c r="N153" s="72" t="s">
        <v>40</v>
      </c>
      <c r="O153" s="72" t="s">
        <v>40</v>
      </c>
      <c r="P153" s="72" t="s">
        <v>40</v>
      </c>
      <c r="Q153" s="72">
        <v>2872.827804107425</v>
      </c>
      <c r="R153" s="72">
        <v>2.7958868256627238</v>
      </c>
      <c r="S153" s="72" t="s">
        <v>40</v>
      </c>
      <c r="T153" s="72" t="s">
        <v>40</v>
      </c>
      <c r="U153" s="4">
        <v>0.43</v>
      </c>
      <c r="V153" s="4">
        <v>0.25</v>
      </c>
      <c r="W153" s="4">
        <v>0.26</v>
      </c>
      <c r="X153" s="4">
        <v>0.26</v>
      </c>
    </row>
    <row r="154" spans="1:35" ht="15.75" customHeight="1" x14ac:dyDescent="0.25">
      <c r="A154" s="4" t="s">
        <v>366</v>
      </c>
      <c r="B154" s="4" t="s">
        <v>367</v>
      </c>
      <c r="C154" s="4" t="s">
        <v>106</v>
      </c>
      <c r="D154" s="4" t="s">
        <v>357</v>
      </c>
      <c r="E154" s="4">
        <f t="shared" si="0"/>
        <v>0</v>
      </c>
      <c r="F154" s="4">
        <f t="shared" si="1"/>
        <v>7</v>
      </c>
      <c r="G154" s="4">
        <f t="shared" si="2"/>
        <v>7</v>
      </c>
      <c r="H154" s="4">
        <v>0</v>
      </c>
      <c r="I154" s="4">
        <v>54045420</v>
      </c>
      <c r="J154" s="72">
        <v>139.4937813416937</v>
      </c>
      <c r="K154" s="72">
        <v>147.40934569478782</v>
      </c>
      <c r="L154" s="72" t="s">
        <v>40</v>
      </c>
      <c r="M154" s="72" t="s">
        <v>40</v>
      </c>
      <c r="N154" s="72" t="s">
        <v>40</v>
      </c>
      <c r="O154" s="72" t="s">
        <v>40</v>
      </c>
      <c r="P154" s="72" t="s">
        <v>40</v>
      </c>
      <c r="Q154" s="72">
        <v>12266.050808314087</v>
      </c>
      <c r="R154" s="72">
        <v>2.2166540661539869</v>
      </c>
      <c r="S154" s="72" t="s">
        <v>40</v>
      </c>
      <c r="T154" s="72" t="s">
        <v>40</v>
      </c>
      <c r="U154" s="4">
        <v>0.47</v>
      </c>
      <c r="V154" s="4">
        <v>0.38</v>
      </c>
      <c r="W154" s="4">
        <v>0.2</v>
      </c>
      <c r="X154" s="4">
        <v>0.2</v>
      </c>
    </row>
    <row r="155" spans="1:35" ht="15.75" customHeight="1" x14ac:dyDescent="0.25">
      <c r="A155" s="4" t="s">
        <v>385</v>
      </c>
      <c r="B155" s="4" t="s">
        <v>386</v>
      </c>
      <c r="C155" s="4" t="s">
        <v>118</v>
      </c>
      <c r="D155" s="4" t="s">
        <v>380</v>
      </c>
      <c r="E155" s="4">
        <f t="shared" si="0"/>
        <v>0</v>
      </c>
      <c r="F155" s="4">
        <f t="shared" si="1"/>
        <v>8</v>
      </c>
      <c r="G155" s="4">
        <f t="shared" si="2"/>
        <v>12</v>
      </c>
      <c r="H155" s="4">
        <v>0</v>
      </c>
      <c r="I155" s="4">
        <v>2494530</v>
      </c>
      <c r="J155" s="72" t="s">
        <v>40</v>
      </c>
      <c r="K155" s="72">
        <v>296.64906816113654</v>
      </c>
      <c r="L155" s="72" t="s">
        <v>40</v>
      </c>
      <c r="M155" s="72" t="s">
        <v>40</v>
      </c>
      <c r="N155" s="72" t="s">
        <v>40</v>
      </c>
      <c r="O155" s="72" t="s">
        <v>40</v>
      </c>
      <c r="P155" s="72" t="s">
        <v>40</v>
      </c>
      <c r="Q155" s="72">
        <v>31623.931623931625</v>
      </c>
      <c r="R155" s="72">
        <v>15.554032222502837</v>
      </c>
      <c r="S155" s="72" t="s">
        <v>40</v>
      </c>
      <c r="T155" s="72" t="s">
        <v>40</v>
      </c>
    </row>
    <row r="156" spans="1:35" ht="15.75" customHeight="1" x14ac:dyDescent="0.25">
      <c r="A156" s="4" t="s">
        <v>223</v>
      </c>
      <c r="B156" s="4" t="s">
        <v>224</v>
      </c>
      <c r="C156" s="4" t="s">
        <v>22</v>
      </c>
      <c r="D156" s="4" t="s">
        <v>216</v>
      </c>
      <c r="E156" s="4">
        <f t="shared" si="0"/>
        <v>0</v>
      </c>
      <c r="F156" s="4">
        <f t="shared" si="1"/>
        <v>9</v>
      </c>
      <c r="G156" s="4">
        <f t="shared" si="2"/>
        <v>13</v>
      </c>
      <c r="H156" s="4">
        <v>0</v>
      </c>
      <c r="I156" s="4">
        <v>10756</v>
      </c>
      <c r="J156" s="72" t="s">
        <v>40</v>
      </c>
      <c r="K156" s="72">
        <v>130.15991074748979</v>
      </c>
      <c r="L156" s="72" t="s">
        <v>40</v>
      </c>
      <c r="M156" s="72" t="s">
        <v>40</v>
      </c>
      <c r="N156" s="72" t="s">
        <v>40</v>
      </c>
      <c r="O156" s="72" t="s">
        <v>40</v>
      </c>
      <c r="P156" s="72" t="s">
        <v>40</v>
      </c>
      <c r="Q156" s="72">
        <v>2800</v>
      </c>
      <c r="R156" s="72" t="s">
        <v>40</v>
      </c>
      <c r="S156" s="72" t="s">
        <v>40</v>
      </c>
      <c r="T156" s="72" t="s">
        <v>40</v>
      </c>
    </row>
    <row r="157" spans="1:35" ht="15.75" customHeight="1" x14ac:dyDescent="0.25">
      <c r="A157" s="4" t="s">
        <v>404</v>
      </c>
      <c r="B157" s="4" t="s">
        <v>405</v>
      </c>
      <c r="C157" s="4" t="s">
        <v>106</v>
      </c>
      <c r="D157" s="4" t="s">
        <v>393</v>
      </c>
      <c r="E157" s="4">
        <f t="shared" si="0"/>
        <v>1</v>
      </c>
      <c r="F157" s="4">
        <f t="shared" si="1"/>
        <v>4</v>
      </c>
      <c r="G157" s="4">
        <f t="shared" si="2"/>
        <v>4</v>
      </c>
      <c r="H157" s="4">
        <v>0</v>
      </c>
      <c r="I157" s="4">
        <v>28608710</v>
      </c>
      <c r="J157" s="72">
        <v>195.96829077578124</v>
      </c>
      <c r="K157" s="72">
        <v>65.997383314382233</v>
      </c>
      <c r="L157" s="72" t="s">
        <v>40</v>
      </c>
      <c r="M157" s="72" t="s">
        <v>40</v>
      </c>
      <c r="N157" s="72" t="s">
        <v>40</v>
      </c>
      <c r="O157" s="72">
        <v>91959.641255605369</v>
      </c>
      <c r="P157" s="72">
        <v>6441.8287273967926</v>
      </c>
      <c r="Q157" s="72">
        <v>3773.9356386168297</v>
      </c>
      <c r="R157" s="72">
        <v>2.1916402382351388</v>
      </c>
      <c r="S157" s="72">
        <v>3309.7159457714652</v>
      </c>
      <c r="T157" s="72" t="s">
        <v>40</v>
      </c>
      <c r="U157" s="4">
        <v>0.44</v>
      </c>
      <c r="V157" s="4">
        <v>0.43</v>
      </c>
      <c r="W157" s="4">
        <v>0.4</v>
      </c>
      <c r="X157" s="4">
        <v>0.4</v>
      </c>
    </row>
    <row r="158" spans="1:35" ht="15.75" customHeight="1" x14ac:dyDescent="0.25">
      <c r="A158" s="4" t="s">
        <v>538</v>
      </c>
      <c r="B158" s="4" t="s">
        <v>539</v>
      </c>
      <c r="C158" s="4" t="s">
        <v>181</v>
      </c>
      <c r="D158" s="4" t="s">
        <v>525</v>
      </c>
      <c r="E158" s="4">
        <f t="shared" si="0"/>
        <v>1</v>
      </c>
      <c r="F158" s="4">
        <f t="shared" si="1"/>
        <v>4</v>
      </c>
      <c r="G158" s="4">
        <f t="shared" si="2"/>
        <v>4</v>
      </c>
      <c r="H158" s="4">
        <v>1</v>
      </c>
      <c r="I158" s="4">
        <v>17097130</v>
      </c>
      <c r="J158" s="72">
        <v>356.31711287216041</v>
      </c>
      <c r="K158" s="72">
        <v>61.203254581324465</v>
      </c>
      <c r="L158" s="72" t="s">
        <v>40</v>
      </c>
      <c r="M158" s="72" t="s">
        <v>40</v>
      </c>
      <c r="N158" s="72" t="s">
        <v>40</v>
      </c>
      <c r="O158" s="72">
        <v>44445.48154433602</v>
      </c>
      <c r="P158" s="72">
        <v>127.92332424601769</v>
      </c>
      <c r="Q158" s="72">
        <v>3807.8602620087336</v>
      </c>
      <c r="R158" s="72">
        <v>0.7720594041222123</v>
      </c>
      <c r="S158" s="72">
        <v>369.50372120912846</v>
      </c>
      <c r="T158" s="72" t="s">
        <v>40</v>
      </c>
      <c r="U158" s="4">
        <v>0.84</v>
      </c>
      <c r="V158" s="4">
        <v>0.83</v>
      </c>
      <c r="W158" s="4">
        <v>0.84</v>
      </c>
      <c r="X158" s="4">
        <v>0.84</v>
      </c>
    </row>
    <row r="159" spans="1:35" ht="15.75" customHeight="1" x14ac:dyDescent="0.25">
      <c r="A159" s="4" t="s">
        <v>206</v>
      </c>
      <c r="B159" s="4" t="s">
        <v>207</v>
      </c>
      <c r="C159" s="4" t="s">
        <v>22</v>
      </c>
      <c r="D159" s="4" t="s">
        <v>205</v>
      </c>
      <c r="E159" s="4">
        <f t="shared" si="0"/>
        <v>0</v>
      </c>
      <c r="F159" s="4">
        <f t="shared" si="1"/>
        <v>9</v>
      </c>
      <c r="G159" s="4">
        <f t="shared" si="2"/>
        <v>9</v>
      </c>
      <c r="H159" s="4">
        <v>0</v>
      </c>
      <c r="I159" s="4">
        <v>282750</v>
      </c>
      <c r="J159" s="72" t="s">
        <v>40</v>
      </c>
      <c r="K159" s="72">
        <v>194.16445623342176</v>
      </c>
      <c r="L159" s="72" t="s">
        <v>40</v>
      </c>
      <c r="M159" s="72" t="s">
        <v>40</v>
      </c>
      <c r="N159" s="72" t="s">
        <v>40</v>
      </c>
      <c r="O159" s="72" t="s">
        <v>40</v>
      </c>
      <c r="P159" s="72" t="s">
        <v>40</v>
      </c>
      <c r="Q159" s="72" t="s">
        <v>40</v>
      </c>
      <c r="R159" s="72">
        <v>2.8293545534924847</v>
      </c>
      <c r="S159" s="72" t="s">
        <v>40</v>
      </c>
      <c r="T159" s="72" t="s">
        <v>40</v>
      </c>
      <c r="U159" s="4">
        <v>0</v>
      </c>
      <c r="V159" s="4">
        <v>0</v>
      </c>
      <c r="W159" s="4">
        <v>0</v>
      </c>
      <c r="X159" s="4">
        <v>0</v>
      </c>
    </row>
    <row r="160" spans="1:35" ht="15.75" customHeight="1" x14ac:dyDescent="0.25">
      <c r="A160" s="4" t="s">
        <v>24</v>
      </c>
      <c r="B160" s="4" t="s">
        <v>25</v>
      </c>
      <c r="C160" s="4" t="s">
        <v>22</v>
      </c>
      <c r="D160" s="4" t="s">
        <v>23</v>
      </c>
      <c r="E160" s="4">
        <f t="shared" si="0"/>
        <v>1</v>
      </c>
      <c r="F160" s="4">
        <f t="shared" si="1"/>
        <v>4</v>
      </c>
      <c r="G160" s="4">
        <f t="shared" si="2"/>
        <v>4</v>
      </c>
      <c r="H160" s="4">
        <v>0</v>
      </c>
      <c r="I160" s="4">
        <v>4783063</v>
      </c>
      <c r="J160" s="72">
        <v>183.62710254914057</v>
      </c>
      <c r="K160" s="72">
        <v>218.16563988389868</v>
      </c>
      <c r="L160" s="72" t="s">
        <v>40</v>
      </c>
      <c r="M160" s="72" t="s">
        <v>40</v>
      </c>
      <c r="N160" s="72" t="s">
        <v>40</v>
      </c>
      <c r="O160" s="72">
        <v>302481.88405797101</v>
      </c>
      <c r="P160" s="72">
        <v>152.7885558662899</v>
      </c>
      <c r="Q160" s="72">
        <v>3265.0187734668339</v>
      </c>
      <c r="R160" s="72">
        <v>0.73174867234656948</v>
      </c>
      <c r="S160" s="72">
        <v>485.82701450759714</v>
      </c>
      <c r="T160" s="72" t="s">
        <v>40</v>
      </c>
      <c r="U160" s="4">
        <v>0.81</v>
      </c>
      <c r="V160" s="4">
        <v>0.87</v>
      </c>
      <c r="W160" s="4">
        <v>0.76</v>
      </c>
      <c r="X160" s="4">
        <v>0.76</v>
      </c>
    </row>
    <row r="161" spans="1:24" ht="15.75" customHeight="1" x14ac:dyDescent="0.25">
      <c r="A161" s="4" t="s">
        <v>100</v>
      </c>
      <c r="B161" s="4" t="s">
        <v>101</v>
      </c>
      <c r="C161" s="4" t="s">
        <v>28</v>
      </c>
      <c r="D161" s="4" t="s">
        <v>89</v>
      </c>
      <c r="E161" s="4">
        <f t="shared" si="0"/>
        <v>0</v>
      </c>
      <c r="F161" s="4">
        <f t="shared" si="1"/>
        <v>6</v>
      </c>
      <c r="G161" s="4">
        <f t="shared" si="2"/>
        <v>10</v>
      </c>
      <c r="H161" s="4">
        <v>1</v>
      </c>
      <c r="I161" s="4">
        <v>6545502</v>
      </c>
      <c r="J161" s="72">
        <v>148.94197572623153</v>
      </c>
      <c r="K161" s="72">
        <v>161.46966267827892</v>
      </c>
      <c r="L161" s="72" t="s">
        <v>40</v>
      </c>
      <c r="M161" s="72" t="s">
        <v>40</v>
      </c>
      <c r="N161" s="72" t="s">
        <v>40</v>
      </c>
      <c r="O161" s="72" t="s">
        <v>40</v>
      </c>
      <c r="P161" s="72">
        <v>1556.7830313742818</v>
      </c>
      <c r="Q161" s="72">
        <v>9377.9946761313222</v>
      </c>
      <c r="R161" s="72">
        <v>6.9207831576554408</v>
      </c>
      <c r="S161" s="72" t="s">
        <v>40</v>
      </c>
      <c r="T161" s="72" t="s">
        <v>40</v>
      </c>
    </row>
    <row r="162" spans="1:24" ht="15.75" customHeight="1" x14ac:dyDescent="0.25">
      <c r="A162" s="4" t="s">
        <v>470</v>
      </c>
      <c r="B162" s="4" t="s">
        <v>471</v>
      </c>
      <c r="C162" s="4" t="s">
        <v>118</v>
      </c>
      <c r="D162" s="4" t="s">
        <v>449</v>
      </c>
      <c r="E162" s="4">
        <f t="shared" si="0"/>
        <v>0</v>
      </c>
      <c r="F162" s="4">
        <f t="shared" si="1"/>
        <v>8</v>
      </c>
      <c r="G162" s="4">
        <f t="shared" si="2"/>
        <v>12</v>
      </c>
      <c r="H162" s="4">
        <v>0</v>
      </c>
      <c r="I162" s="4">
        <v>23310715</v>
      </c>
      <c r="J162" s="72" t="s">
        <v>40</v>
      </c>
      <c r="K162" s="72">
        <v>36.571164805541144</v>
      </c>
      <c r="L162" s="72" t="s">
        <v>40</v>
      </c>
      <c r="M162" s="72" t="s">
        <v>40</v>
      </c>
      <c r="N162" s="72" t="s">
        <v>40</v>
      </c>
      <c r="O162" s="72" t="s">
        <v>40</v>
      </c>
      <c r="P162" s="72" t="s">
        <v>40</v>
      </c>
      <c r="Q162" s="72">
        <v>1666.340891321345</v>
      </c>
      <c r="R162" s="72">
        <v>3.3804196911162956</v>
      </c>
      <c r="S162" s="72" t="s">
        <v>40</v>
      </c>
      <c r="T162" s="72" t="s">
        <v>40</v>
      </c>
    </row>
    <row r="163" spans="1:24" ht="15.75" customHeight="1" x14ac:dyDescent="0.25">
      <c r="A163" s="4" t="s">
        <v>472</v>
      </c>
      <c r="B163" s="4" t="s">
        <v>473</v>
      </c>
      <c r="C163" s="4" t="s">
        <v>118</v>
      </c>
      <c r="D163" s="4" t="s">
        <v>449</v>
      </c>
      <c r="E163" s="4">
        <f t="shared" si="0"/>
        <v>0</v>
      </c>
      <c r="F163" s="4">
        <f t="shared" si="1"/>
        <v>8</v>
      </c>
      <c r="G163" s="4">
        <f t="shared" si="2"/>
        <v>8</v>
      </c>
      <c r="H163" s="4">
        <v>0</v>
      </c>
      <c r="I163" s="4">
        <v>200963599</v>
      </c>
      <c r="J163" s="72">
        <v>179.13691921888798</v>
      </c>
      <c r="K163" s="72">
        <v>37.704340675148835</v>
      </c>
      <c r="L163" s="72" t="s">
        <v>40</v>
      </c>
      <c r="M163" s="72" t="s">
        <v>40</v>
      </c>
      <c r="N163" s="72" t="s">
        <v>40</v>
      </c>
      <c r="O163" s="72" t="s">
        <v>40</v>
      </c>
      <c r="P163" s="72" t="s">
        <v>40</v>
      </c>
      <c r="Q163" s="72">
        <v>1474.6224505682703</v>
      </c>
      <c r="R163" s="72" t="s">
        <v>40</v>
      </c>
      <c r="S163" s="72" t="s">
        <v>40</v>
      </c>
      <c r="T163" s="72" t="s">
        <v>40</v>
      </c>
      <c r="U163" s="4">
        <v>0.46</v>
      </c>
      <c r="V163" s="4">
        <v>0.41</v>
      </c>
      <c r="W163" s="4">
        <v>0.37</v>
      </c>
      <c r="X163" s="4">
        <v>0.37</v>
      </c>
    </row>
    <row r="164" spans="1:24" ht="15.75" customHeight="1" x14ac:dyDescent="0.25">
      <c r="A164" s="4" t="s">
        <v>314</v>
      </c>
      <c r="B164" s="4" t="s">
        <v>315</v>
      </c>
      <c r="C164" s="4" t="s">
        <v>22</v>
      </c>
      <c r="D164" s="4" t="s">
        <v>309</v>
      </c>
      <c r="E164" s="4">
        <f t="shared" si="0"/>
        <v>0</v>
      </c>
      <c r="F164" s="4">
        <f t="shared" si="1"/>
        <v>11</v>
      </c>
      <c r="G164" s="4">
        <f t="shared" si="2"/>
        <v>15</v>
      </c>
      <c r="H164" s="4">
        <v>0</v>
      </c>
      <c r="I164" s="4">
        <v>1615</v>
      </c>
      <c r="J164" s="72" t="s">
        <v>40</v>
      </c>
      <c r="K164" s="72" t="s">
        <v>40</v>
      </c>
      <c r="L164" s="72" t="s">
        <v>40</v>
      </c>
      <c r="M164" s="72" t="s">
        <v>40</v>
      </c>
      <c r="N164" s="72" t="s">
        <v>40</v>
      </c>
      <c r="O164" s="72" t="s">
        <v>40</v>
      </c>
      <c r="P164" s="72" t="s">
        <v>40</v>
      </c>
      <c r="Q164" s="72" t="s">
        <v>40</v>
      </c>
      <c r="R164" s="72" t="s">
        <v>40</v>
      </c>
      <c r="S164" s="72" t="s">
        <v>40</v>
      </c>
      <c r="T164" s="72" t="s">
        <v>40</v>
      </c>
    </row>
    <row r="165" spans="1:24" ht="15.75" customHeight="1" x14ac:dyDescent="0.25">
      <c r="A165" s="4" t="s">
        <v>433</v>
      </c>
      <c r="B165" s="4" t="s">
        <v>434</v>
      </c>
      <c r="C165" s="4" t="s">
        <v>181</v>
      </c>
      <c r="D165" s="4" t="s">
        <v>412</v>
      </c>
      <c r="E165" s="4">
        <f t="shared" si="0"/>
        <v>0</v>
      </c>
      <c r="F165" s="4">
        <f t="shared" si="1"/>
        <v>5</v>
      </c>
      <c r="G165" s="4">
        <f t="shared" si="2"/>
        <v>5</v>
      </c>
      <c r="H165" s="4">
        <v>0</v>
      </c>
      <c r="I165" s="4">
        <v>2083458.9999999998</v>
      </c>
      <c r="J165" s="72">
        <v>468.49974009567745</v>
      </c>
      <c r="K165" s="72">
        <v>145.47922469316654</v>
      </c>
      <c r="L165" s="72">
        <v>37.00576781208558</v>
      </c>
      <c r="M165" s="72">
        <v>254.37149455625209</v>
      </c>
      <c r="N165" s="72">
        <v>2.4958494503611544</v>
      </c>
      <c r="O165" s="72" t="s">
        <v>40</v>
      </c>
      <c r="P165" s="72" t="s">
        <v>40</v>
      </c>
      <c r="Q165" s="72">
        <v>11980.237154150198</v>
      </c>
      <c r="R165" s="72" t="s">
        <v>40</v>
      </c>
      <c r="S165" s="72" t="s">
        <v>40</v>
      </c>
      <c r="T165" s="72" t="s">
        <v>40</v>
      </c>
      <c r="U165" s="4">
        <v>0</v>
      </c>
      <c r="V165" s="4">
        <v>0</v>
      </c>
      <c r="W165" s="4">
        <v>0</v>
      </c>
      <c r="X165" s="4">
        <v>0</v>
      </c>
    </row>
    <row r="166" spans="1:24" ht="15.75" customHeight="1" x14ac:dyDescent="0.25">
      <c r="A166" s="4" t="s">
        <v>225</v>
      </c>
      <c r="B166" s="4" t="s">
        <v>226</v>
      </c>
      <c r="C166" s="4" t="s">
        <v>22</v>
      </c>
      <c r="D166" s="4" t="s">
        <v>216</v>
      </c>
      <c r="E166" s="4">
        <f t="shared" si="0"/>
        <v>0</v>
      </c>
      <c r="F166" s="4">
        <f t="shared" si="1"/>
        <v>10</v>
      </c>
      <c r="G166" s="4">
        <f t="shared" si="2"/>
        <v>14</v>
      </c>
      <c r="H166" s="4">
        <v>0</v>
      </c>
      <c r="I166" s="4">
        <v>57216</v>
      </c>
      <c r="J166" s="72" t="s">
        <v>40</v>
      </c>
      <c r="K166" s="72">
        <v>305.85850111856826</v>
      </c>
      <c r="L166" s="72" t="s">
        <v>40</v>
      </c>
      <c r="M166" s="72" t="s">
        <v>40</v>
      </c>
      <c r="N166" s="72" t="s">
        <v>40</v>
      </c>
      <c r="O166" s="72" t="s">
        <v>40</v>
      </c>
      <c r="P166" s="72" t="s">
        <v>40</v>
      </c>
      <c r="Q166" s="72" t="s">
        <v>40</v>
      </c>
      <c r="R166" s="72" t="s">
        <v>40</v>
      </c>
      <c r="S166" s="72" t="s">
        <v>40</v>
      </c>
      <c r="T166" s="72" t="s">
        <v>40</v>
      </c>
    </row>
    <row r="167" spans="1:24" ht="15.75" customHeight="1" x14ac:dyDescent="0.25">
      <c r="A167" s="4" t="s">
        <v>295</v>
      </c>
      <c r="B167" s="4" t="s">
        <v>296</v>
      </c>
      <c r="C167" s="4" t="s">
        <v>181</v>
      </c>
      <c r="D167" s="4" t="s">
        <v>276</v>
      </c>
      <c r="E167" s="4">
        <f t="shared" si="0"/>
        <v>1</v>
      </c>
      <c r="F167" s="4">
        <f t="shared" si="1"/>
        <v>4</v>
      </c>
      <c r="G167" s="4">
        <f t="shared" si="2"/>
        <v>4</v>
      </c>
      <c r="H167" s="4">
        <v>1</v>
      </c>
      <c r="I167" s="4">
        <v>5378857</v>
      </c>
      <c r="J167" s="72">
        <v>159.94104323650919</v>
      </c>
      <c r="K167" s="72">
        <v>62.708489926391429</v>
      </c>
      <c r="L167" s="72">
        <v>85.464253836828149</v>
      </c>
      <c r="M167" s="72">
        <v>1362.8817076786245</v>
      </c>
      <c r="N167" s="72" t="s">
        <v>40</v>
      </c>
      <c r="O167" s="72" t="s">
        <v>40</v>
      </c>
      <c r="P167" s="72">
        <v>50.773723506743735</v>
      </c>
      <c r="Q167" s="72">
        <v>4374.8378728923471</v>
      </c>
      <c r="R167" s="72">
        <v>0.52055669076162459</v>
      </c>
      <c r="S167" s="72" t="s">
        <v>40</v>
      </c>
      <c r="T167" s="72" t="s">
        <v>40</v>
      </c>
      <c r="U167" s="4">
        <v>0.88</v>
      </c>
      <c r="V167" s="4">
        <v>0.83</v>
      </c>
      <c r="W167" s="4">
        <v>0.91</v>
      </c>
      <c r="X167" s="4">
        <v>0.91</v>
      </c>
    </row>
    <row r="168" spans="1:24" ht="15.75" customHeight="1" x14ac:dyDescent="0.25">
      <c r="A168" s="4" t="s">
        <v>507</v>
      </c>
      <c r="B168" s="4" t="s">
        <v>508</v>
      </c>
      <c r="C168" s="4" t="s">
        <v>106</v>
      </c>
      <c r="D168" s="4" t="s">
        <v>484</v>
      </c>
      <c r="E168" s="4">
        <f t="shared" si="0"/>
        <v>0</v>
      </c>
      <c r="F168" s="4">
        <f t="shared" si="1"/>
        <v>9</v>
      </c>
      <c r="G168" s="4">
        <f t="shared" si="2"/>
        <v>13</v>
      </c>
      <c r="H168" s="4">
        <v>0</v>
      </c>
      <c r="I168" s="4">
        <v>4974986</v>
      </c>
      <c r="J168" s="72" t="s">
        <v>40</v>
      </c>
      <c r="K168" s="72">
        <v>26.130726800035216</v>
      </c>
      <c r="L168" s="72" t="s">
        <v>40</v>
      </c>
      <c r="M168" s="72" t="s">
        <v>40</v>
      </c>
      <c r="N168" s="72" t="s">
        <v>40</v>
      </c>
      <c r="O168" s="72" t="s">
        <v>40</v>
      </c>
      <c r="P168" s="72" t="s">
        <v>40</v>
      </c>
      <c r="Q168" s="72" t="s">
        <v>40</v>
      </c>
      <c r="R168" s="72">
        <v>0.48241341784680403</v>
      </c>
      <c r="S168" s="72" t="s">
        <v>40</v>
      </c>
      <c r="T168" s="72" t="s">
        <v>40</v>
      </c>
    </row>
    <row r="169" spans="1:24" ht="15.75" customHeight="1" x14ac:dyDescent="0.25">
      <c r="A169" s="4" t="s">
        <v>406</v>
      </c>
      <c r="B169" s="4" t="s">
        <v>407</v>
      </c>
      <c r="C169" s="4" t="s">
        <v>106</v>
      </c>
      <c r="D169" s="4" t="s">
        <v>393</v>
      </c>
      <c r="E169" s="4">
        <f t="shared" si="0"/>
        <v>0</v>
      </c>
      <c r="F169" s="4">
        <f t="shared" si="1"/>
        <v>8</v>
      </c>
      <c r="G169" s="4">
        <f t="shared" si="2"/>
        <v>8</v>
      </c>
      <c r="H169" s="4">
        <v>0</v>
      </c>
      <c r="I169" s="4">
        <v>216565318</v>
      </c>
      <c r="J169" s="72" t="s">
        <v>40</v>
      </c>
      <c r="K169" s="72">
        <v>38.657159314863151</v>
      </c>
      <c r="L169" s="72" t="s">
        <v>40</v>
      </c>
      <c r="M169" s="72" t="s">
        <v>40</v>
      </c>
      <c r="N169" s="72" t="s">
        <v>40</v>
      </c>
      <c r="O169" s="72" t="s">
        <v>40</v>
      </c>
      <c r="P169" s="72" t="s">
        <v>40</v>
      </c>
      <c r="Q169" s="72">
        <v>1510.3646105829077</v>
      </c>
      <c r="R169" s="72">
        <v>3.8025479222855068</v>
      </c>
      <c r="S169" s="72" t="s">
        <v>40</v>
      </c>
      <c r="T169" s="72" t="s">
        <v>40</v>
      </c>
      <c r="U169" s="4">
        <v>0.38</v>
      </c>
      <c r="V169" s="4">
        <v>0.18</v>
      </c>
      <c r="W169" s="4">
        <v>0.3</v>
      </c>
      <c r="X169" s="4">
        <v>0.3</v>
      </c>
    </row>
    <row r="170" spans="1:24" ht="15.75" customHeight="1" x14ac:dyDescent="0.25">
      <c r="A170" s="4" t="s">
        <v>227</v>
      </c>
      <c r="B170" s="4" t="s">
        <v>228</v>
      </c>
      <c r="C170" s="4" t="s">
        <v>22</v>
      </c>
      <c r="D170" s="4" t="s">
        <v>216</v>
      </c>
      <c r="E170" s="4">
        <f t="shared" si="0"/>
        <v>0</v>
      </c>
      <c r="F170" s="4">
        <f t="shared" si="1"/>
        <v>9</v>
      </c>
      <c r="G170" s="4">
        <f t="shared" si="2"/>
        <v>9</v>
      </c>
      <c r="H170" s="4">
        <v>0</v>
      </c>
      <c r="I170" s="4">
        <v>18008</v>
      </c>
      <c r="J170" s="72" t="s">
        <v>40</v>
      </c>
      <c r="K170" s="72">
        <v>483.11861394935585</v>
      </c>
      <c r="L170" s="72" t="s">
        <v>40</v>
      </c>
      <c r="M170" s="72" t="s">
        <v>40</v>
      </c>
      <c r="N170" s="72" t="s">
        <v>40</v>
      </c>
      <c r="O170" s="72" t="s">
        <v>40</v>
      </c>
      <c r="P170" s="72" t="s">
        <v>40</v>
      </c>
      <c r="Q170" s="72">
        <v>21750</v>
      </c>
      <c r="R170" s="72" t="s">
        <v>40</v>
      </c>
      <c r="S170" s="72" t="s">
        <v>40</v>
      </c>
      <c r="T170" s="72" t="s">
        <v>40</v>
      </c>
      <c r="U170" s="4">
        <v>0</v>
      </c>
      <c r="V170" s="4">
        <v>0</v>
      </c>
      <c r="W170" s="4">
        <v>0</v>
      </c>
      <c r="X170" s="4">
        <v>0</v>
      </c>
    </row>
    <row r="171" spans="1:24" ht="15.75" customHeight="1" x14ac:dyDescent="0.25">
      <c r="A171" s="4" t="s">
        <v>102</v>
      </c>
      <c r="B171" s="4" t="s">
        <v>103</v>
      </c>
      <c r="C171" s="4" t="s">
        <v>28</v>
      </c>
      <c r="D171" s="4" t="s">
        <v>89</v>
      </c>
      <c r="E171" s="4">
        <f t="shared" si="0"/>
        <v>1</v>
      </c>
      <c r="F171" s="4">
        <f t="shared" si="1"/>
        <v>2</v>
      </c>
      <c r="G171" s="4">
        <f t="shared" si="2"/>
        <v>2</v>
      </c>
      <c r="H171" s="4">
        <v>1</v>
      </c>
      <c r="I171" s="4">
        <v>4246439</v>
      </c>
      <c r="J171" s="72">
        <v>399.20507512294421</v>
      </c>
      <c r="K171" s="72">
        <v>380.4364080115127</v>
      </c>
      <c r="L171" s="72" t="s">
        <v>40</v>
      </c>
      <c r="M171" s="72" t="s">
        <v>40</v>
      </c>
      <c r="N171" s="72">
        <v>11.845219017628652</v>
      </c>
      <c r="O171" s="72">
        <v>119035.78528827037</v>
      </c>
      <c r="P171" s="72">
        <v>2240.6380027739251</v>
      </c>
      <c r="Q171" s="72">
        <v>1844.3886288389087</v>
      </c>
      <c r="R171" s="72">
        <v>9.3490098409514424</v>
      </c>
      <c r="S171" s="72">
        <v>970.67310809934509</v>
      </c>
      <c r="T171" s="72">
        <v>19227.681438664098</v>
      </c>
      <c r="U171" s="4">
        <v>0.32</v>
      </c>
      <c r="V171" s="4">
        <v>0.47</v>
      </c>
      <c r="W171" s="4">
        <v>0.48</v>
      </c>
      <c r="X171" s="4">
        <v>0.48</v>
      </c>
    </row>
    <row r="172" spans="1:24" ht="15.75" customHeight="1" x14ac:dyDescent="0.25">
      <c r="A172" s="4" t="s">
        <v>208</v>
      </c>
      <c r="B172" s="4" t="s">
        <v>209</v>
      </c>
      <c r="C172" s="4" t="s">
        <v>22</v>
      </c>
      <c r="D172" s="4" t="s">
        <v>205</v>
      </c>
      <c r="E172" s="4">
        <f t="shared" si="0"/>
        <v>0</v>
      </c>
      <c r="F172" s="4">
        <f t="shared" si="1"/>
        <v>8</v>
      </c>
      <c r="G172" s="4">
        <f t="shared" si="2"/>
        <v>12</v>
      </c>
      <c r="H172" s="4">
        <v>0</v>
      </c>
      <c r="I172" s="4">
        <v>8776109</v>
      </c>
      <c r="J172" s="72" t="s">
        <v>40</v>
      </c>
      <c r="K172" s="72">
        <v>56.346155226649991</v>
      </c>
      <c r="L172" s="72" t="s">
        <v>40</v>
      </c>
      <c r="M172" s="72" t="s">
        <v>40</v>
      </c>
      <c r="N172" s="72" t="s">
        <v>40</v>
      </c>
      <c r="O172" s="72" t="s">
        <v>40</v>
      </c>
      <c r="P172" s="72" t="s">
        <v>40</v>
      </c>
      <c r="Q172" s="72">
        <v>2610.8764519535375</v>
      </c>
      <c r="R172" s="72">
        <v>8.1243293582611606</v>
      </c>
      <c r="S172" s="72" t="s">
        <v>40</v>
      </c>
      <c r="T172" s="72" t="s">
        <v>40</v>
      </c>
    </row>
    <row r="173" spans="1:24" ht="15.75" customHeight="1" x14ac:dyDescent="0.25">
      <c r="A173" s="4" t="s">
        <v>345</v>
      </c>
      <c r="B173" s="4" t="s">
        <v>346</v>
      </c>
      <c r="C173" s="4" t="s">
        <v>28</v>
      </c>
      <c r="D173" s="4" t="s">
        <v>328</v>
      </c>
      <c r="E173" s="4">
        <f t="shared" si="0"/>
        <v>1</v>
      </c>
      <c r="F173" s="4">
        <f t="shared" si="1"/>
        <v>2</v>
      </c>
      <c r="G173" s="4">
        <f t="shared" si="2"/>
        <v>2</v>
      </c>
      <c r="H173" s="4">
        <v>1</v>
      </c>
      <c r="I173" s="4">
        <v>7044636</v>
      </c>
      <c r="J173" s="72">
        <v>230.43064254845814</v>
      </c>
      <c r="K173" s="72">
        <v>199.59867337361365</v>
      </c>
      <c r="L173" s="72" t="s">
        <v>40</v>
      </c>
      <c r="M173" s="72" t="s">
        <v>40</v>
      </c>
      <c r="N173" s="72">
        <v>10.944497345214147</v>
      </c>
      <c r="O173" s="72">
        <v>51003.891050583661</v>
      </c>
      <c r="P173" s="72">
        <v>3789.0056588520615</v>
      </c>
      <c r="Q173" s="72">
        <v>1305.5710306406686</v>
      </c>
      <c r="R173" s="72">
        <v>8.5029233589925717</v>
      </c>
      <c r="S173" s="72">
        <v>2533.2732074985506</v>
      </c>
      <c r="T173" s="72">
        <v>9065.0069156293212</v>
      </c>
      <c r="U173" s="4">
        <v>0</v>
      </c>
      <c r="V173" s="4">
        <v>0</v>
      </c>
      <c r="W173" s="4">
        <v>0</v>
      </c>
      <c r="X173" s="4">
        <v>0</v>
      </c>
    </row>
    <row r="174" spans="1:24" ht="15.75" customHeight="1" x14ac:dyDescent="0.25">
      <c r="A174" s="4" t="s">
        <v>347</v>
      </c>
      <c r="B174" s="4" t="s">
        <v>348</v>
      </c>
      <c r="C174" s="4" t="s">
        <v>28</v>
      </c>
      <c r="D174" s="4" t="s">
        <v>328</v>
      </c>
      <c r="E174" s="4">
        <f t="shared" si="0"/>
        <v>1</v>
      </c>
      <c r="F174" s="4">
        <f t="shared" si="1"/>
        <v>3</v>
      </c>
      <c r="G174" s="4">
        <f t="shared" si="2"/>
        <v>3</v>
      </c>
      <c r="H174" s="4">
        <v>1</v>
      </c>
      <c r="I174" s="4">
        <v>32510453</v>
      </c>
      <c r="J174" s="72">
        <v>370.05328716889915</v>
      </c>
      <c r="K174" s="72">
        <v>275.27761609473725</v>
      </c>
      <c r="L174" s="72">
        <v>30.094935927223162</v>
      </c>
      <c r="M174" s="72">
        <v>109.32576485574452</v>
      </c>
      <c r="N174" s="72">
        <v>9.4892556557117178</v>
      </c>
      <c r="O174" s="72" t="s">
        <v>40</v>
      </c>
      <c r="P174" s="72">
        <v>1048.3319276543903</v>
      </c>
      <c r="Q174" s="72">
        <v>2543.0934045636668</v>
      </c>
      <c r="R174" s="72">
        <v>7.6498472660470158</v>
      </c>
      <c r="S174" s="72" t="s">
        <v>40</v>
      </c>
      <c r="T174" s="72" t="s">
        <v>40</v>
      </c>
      <c r="U174" s="4">
        <v>0.42</v>
      </c>
      <c r="V174" s="4">
        <v>0.41</v>
      </c>
      <c r="W174" s="4">
        <v>0.41</v>
      </c>
      <c r="X174" s="4">
        <v>0.41</v>
      </c>
    </row>
    <row r="175" spans="1:24" ht="15.75" customHeight="1" x14ac:dyDescent="0.25">
      <c r="A175" s="4" t="s">
        <v>368</v>
      </c>
      <c r="B175" s="4" t="s">
        <v>369</v>
      </c>
      <c r="C175" s="4" t="s">
        <v>106</v>
      </c>
      <c r="D175" s="4" t="s">
        <v>357</v>
      </c>
      <c r="E175" s="4">
        <f t="shared" si="0"/>
        <v>1</v>
      </c>
      <c r="F175" s="4">
        <f t="shared" si="1"/>
        <v>0</v>
      </c>
      <c r="G175" s="4">
        <f t="shared" si="2"/>
        <v>0</v>
      </c>
      <c r="H175" s="4">
        <v>1</v>
      </c>
      <c r="I175" s="4">
        <v>108116615</v>
      </c>
      <c r="J175" s="72">
        <v>168.47271809240419</v>
      </c>
      <c r="K175" s="72">
        <v>157.73986264738309</v>
      </c>
      <c r="L175" s="72">
        <v>2.3030687743969787</v>
      </c>
      <c r="M175" s="72">
        <v>14.600423353641016</v>
      </c>
      <c r="N175" s="72">
        <v>1.7804848958691502</v>
      </c>
      <c r="O175" s="72">
        <v>256484.15584415584</v>
      </c>
      <c r="P175" s="72">
        <v>32348.823975720792</v>
      </c>
      <c r="Q175" s="72">
        <v>1339.2833303229961</v>
      </c>
      <c r="R175" s="72">
        <v>8.1634076316577247</v>
      </c>
      <c r="S175" s="72">
        <v>20201.800327332243</v>
      </c>
      <c r="T175" s="72">
        <v>122059.82694684796</v>
      </c>
      <c r="U175" s="4">
        <v>0.42</v>
      </c>
      <c r="V175" s="4">
        <v>0.4</v>
      </c>
      <c r="W175" s="4">
        <v>0.31</v>
      </c>
      <c r="X175" s="4">
        <v>0.31</v>
      </c>
    </row>
    <row r="176" spans="1:24" ht="15.75" customHeight="1" x14ac:dyDescent="0.25">
      <c r="A176" s="4" t="s">
        <v>191</v>
      </c>
      <c r="B176" s="4" t="s">
        <v>192</v>
      </c>
      <c r="C176" s="4" t="s">
        <v>181</v>
      </c>
      <c r="D176" s="4" t="s">
        <v>182</v>
      </c>
      <c r="E176" s="4">
        <f t="shared" si="0"/>
        <v>1</v>
      </c>
      <c r="F176" s="4">
        <f t="shared" si="1"/>
        <v>0</v>
      </c>
      <c r="G176" s="4">
        <f t="shared" si="2"/>
        <v>0</v>
      </c>
      <c r="H176" s="4">
        <v>1</v>
      </c>
      <c r="I176" s="4">
        <v>37887768</v>
      </c>
      <c r="J176" s="72">
        <v>260.6936360041056</v>
      </c>
      <c r="K176" s="72">
        <v>196.58059561597821</v>
      </c>
      <c r="L176" s="72">
        <v>79.780366053761739</v>
      </c>
      <c r="M176" s="72">
        <v>405.84049409237377</v>
      </c>
      <c r="N176" s="72">
        <v>25.414534844068932</v>
      </c>
      <c r="O176" s="72">
        <v>92960.432028248004</v>
      </c>
      <c r="P176" s="72">
        <v>247.55124357274144</v>
      </c>
      <c r="Q176" s="72">
        <v>10288.713910761155</v>
      </c>
      <c r="R176" s="72">
        <v>0.75750041543751012</v>
      </c>
      <c r="S176" s="72">
        <v>2865.0771550109944</v>
      </c>
      <c r="T176" s="72">
        <v>148222.55340288125</v>
      </c>
      <c r="U176" s="4">
        <v>0.56000000000000005</v>
      </c>
      <c r="V176" s="4">
        <v>0.49</v>
      </c>
      <c r="W176" s="4">
        <v>0.64</v>
      </c>
      <c r="X176" s="4">
        <v>0.64</v>
      </c>
    </row>
    <row r="177" spans="1:24" ht="15.75" customHeight="1" x14ac:dyDescent="0.25">
      <c r="A177" s="4" t="s">
        <v>435</v>
      </c>
      <c r="B177" s="4" t="s">
        <v>436</v>
      </c>
      <c r="C177" s="4" t="s">
        <v>181</v>
      </c>
      <c r="D177" s="4" t="s">
        <v>412</v>
      </c>
      <c r="E177" s="4">
        <f t="shared" si="0"/>
        <v>1</v>
      </c>
      <c r="F177" s="4">
        <f t="shared" si="1"/>
        <v>0</v>
      </c>
      <c r="G177" s="4">
        <f t="shared" si="2"/>
        <v>0</v>
      </c>
      <c r="H177" s="4">
        <v>1</v>
      </c>
      <c r="I177" s="4">
        <v>10226187</v>
      </c>
      <c r="J177" s="72">
        <v>452.91563707958795</v>
      </c>
      <c r="K177" s="72">
        <v>132.86477159081875</v>
      </c>
      <c r="L177" s="72">
        <v>52.864278738497546</v>
      </c>
      <c r="M177" s="72">
        <v>397.88032678295434</v>
      </c>
      <c r="N177" s="72">
        <v>17.318282953362775</v>
      </c>
      <c r="O177" s="72">
        <v>48304.347826086952</v>
      </c>
      <c r="P177" s="72">
        <v>240.62693704064463</v>
      </c>
      <c r="Q177" s="72">
        <v>6454.6318289786223</v>
      </c>
      <c r="R177" s="72">
        <v>0.74319000816237757</v>
      </c>
      <c r="S177" s="72">
        <v>492.50990235814294</v>
      </c>
      <c r="T177" s="72">
        <v>63651.041666666664</v>
      </c>
      <c r="U177" s="4">
        <v>0.64</v>
      </c>
      <c r="V177" s="4">
        <v>0.52</v>
      </c>
      <c r="W177" s="4">
        <v>0.66</v>
      </c>
      <c r="X177" s="4">
        <v>0.66</v>
      </c>
    </row>
    <row r="178" spans="1:24" ht="15.75" customHeight="1" x14ac:dyDescent="0.25">
      <c r="A178" s="4" t="s">
        <v>65</v>
      </c>
      <c r="B178" s="4" t="s">
        <v>66</v>
      </c>
      <c r="C178" s="4" t="s">
        <v>28</v>
      </c>
      <c r="D178" s="4" t="s">
        <v>29</v>
      </c>
      <c r="E178" s="4">
        <f t="shared" si="0"/>
        <v>0</v>
      </c>
      <c r="F178" s="4">
        <f t="shared" si="1"/>
        <v>8</v>
      </c>
      <c r="G178" s="4">
        <f t="shared" si="2"/>
        <v>8</v>
      </c>
      <c r="H178" s="4">
        <v>0</v>
      </c>
      <c r="I178" s="4">
        <v>2933408</v>
      </c>
      <c r="J178" s="72" t="s">
        <v>40</v>
      </c>
      <c r="K178" s="72">
        <v>342.22992505645311</v>
      </c>
      <c r="L178" s="72" t="s">
        <v>40</v>
      </c>
      <c r="M178" s="72" t="s">
        <v>40</v>
      </c>
      <c r="N178" s="72" t="s">
        <v>40</v>
      </c>
      <c r="O178" s="72" t="s">
        <v>40</v>
      </c>
      <c r="P178" s="72" t="s">
        <v>40</v>
      </c>
      <c r="Q178" s="72">
        <v>7447.3293768546</v>
      </c>
      <c r="R178" s="72">
        <v>23.147138072849057</v>
      </c>
      <c r="S178" s="72" t="s">
        <v>40</v>
      </c>
      <c r="T178" s="72" t="s">
        <v>40</v>
      </c>
      <c r="U178" s="4">
        <v>0</v>
      </c>
      <c r="V178" s="4">
        <v>0</v>
      </c>
      <c r="W178" s="4">
        <v>0</v>
      </c>
      <c r="X178" s="4">
        <v>0</v>
      </c>
    </row>
    <row r="179" spans="1:24" ht="15.75" customHeight="1" x14ac:dyDescent="0.25">
      <c r="A179" s="4" t="s">
        <v>509</v>
      </c>
      <c r="B179" s="4" t="s">
        <v>510</v>
      </c>
      <c r="C179" s="4" t="s">
        <v>106</v>
      </c>
      <c r="D179" s="4" t="s">
        <v>484</v>
      </c>
      <c r="E179" s="4">
        <f t="shared" si="0"/>
        <v>0</v>
      </c>
      <c r="F179" s="4">
        <f t="shared" si="1"/>
        <v>7</v>
      </c>
      <c r="G179" s="4">
        <f t="shared" si="2"/>
        <v>11</v>
      </c>
      <c r="H179" s="4">
        <v>0</v>
      </c>
      <c r="I179" s="4">
        <v>2832067</v>
      </c>
      <c r="J179" s="72">
        <v>122.56065975840261</v>
      </c>
      <c r="K179" s="72">
        <v>40.606383959136558</v>
      </c>
      <c r="L179" s="72" t="s">
        <v>40</v>
      </c>
      <c r="M179" s="72" t="s">
        <v>40</v>
      </c>
      <c r="N179" s="72" t="s">
        <v>40</v>
      </c>
      <c r="O179" s="72" t="s">
        <v>40</v>
      </c>
      <c r="P179" s="72" t="s">
        <v>40</v>
      </c>
      <c r="Q179" s="72">
        <v>2300</v>
      </c>
      <c r="R179" s="72">
        <v>0.31778909185411219</v>
      </c>
      <c r="S179" s="72" t="s">
        <v>40</v>
      </c>
      <c r="T179" s="72" t="s">
        <v>40</v>
      </c>
    </row>
    <row r="180" spans="1:24" ht="15.75" customHeight="1" x14ac:dyDescent="0.25">
      <c r="A180" s="4" t="s">
        <v>177</v>
      </c>
      <c r="B180" s="4" t="s">
        <v>178</v>
      </c>
      <c r="C180" s="4" t="s">
        <v>106</v>
      </c>
      <c r="D180" s="4" t="s">
        <v>160</v>
      </c>
      <c r="E180" s="4">
        <f t="shared" si="0"/>
        <v>1</v>
      </c>
      <c r="F180" s="4">
        <f t="shared" si="1"/>
        <v>0</v>
      </c>
      <c r="G180" s="4">
        <f t="shared" si="2"/>
        <v>0</v>
      </c>
      <c r="H180" s="4">
        <v>1</v>
      </c>
      <c r="I180" s="4">
        <v>51225308</v>
      </c>
      <c r="J180" s="72">
        <v>227.59062766396642</v>
      </c>
      <c r="K180" s="72">
        <v>107.75533062680658</v>
      </c>
      <c r="L180" s="72">
        <v>30.881219884514895</v>
      </c>
      <c r="M180" s="72">
        <v>286.58647052429438</v>
      </c>
      <c r="N180" s="72">
        <v>5.8506236799981766</v>
      </c>
      <c r="O180" s="72">
        <v>89592.926259592932</v>
      </c>
      <c r="P180" s="72">
        <v>239.07761208251941</v>
      </c>
      <c r="Q180" s="72">
        <v>2900.4256213546319</v>
      </c>
      <c r="R180" s="72">
        <v>0.58760017606921955</v>
      </c>
      <c r="S180" s="72">
        <v>145.32868226704301</v>
      </c>
      <c r="T180" s="72">
        <v>134997.48617395677</v>
      </c>
      <c r="U180" s="4">
        <v>0.69</v>
      </c>
      <c r="V180" s="4">
        <v>0.71</v>
      </c>
      <c r="W180" s="4">
        <v>0.78</v>
      </c>
      <c r="X180" s="4">
        <v>0.78</v>
      </c>
    </row>
    <row r="181" spans="1:24" ht="15.75" customHeight="1" x14ac:dyDescent="0.25">
      <c r="A181" s="4" t="s">
        <v>193</v>
      </c>
      <c r="B181" s="4" t="s">
        <v>194</v>
      </c>
      <c r="C181" s="4" t="s">
        <v>181</v>
      </c>
      <c r="D181" s="4" t="s">
        <v>182</v>
      </c>
      <c r="E181" s="4">
        <f t="shared" si="0"/>
        <v>1</v>
      </c>
      <c r="F181" s="4">
        <f t="shared" si="1"/>
        <v>4</v>
      </c>
      <c r="G181" s="4">
        <f t="shared" si="2"/>
        <v>4</v>
      </c>
      <c r="H181" s="4">
        <v>1</v>
      </c>
      <c r="I181" s="4">
        <v>4043263</v>
      </c>
      <c r="J181" s="72">
        <v>273.81350161985506</v>
      </c>
      <c r="K181" s="72">
        <v>185.74107101121049</v>
      </c>
      <c r="L181" s="72" t="s">
        <v>40</v>
      </c>
      <c r="M181" s="72" t="s">
        <v>40</v>
      </c>
      <c r="N181" s="72" t="s">
        <v>40</v>
      </c>
      <c r="O181" s="72">
        <v>31857.142857142859</v>
      </c>
      <c r="P181" s="72">
        <v>759.04588639579538</v>
      </c>
      <c r="Q181" s="72">
        <v>5936.7588932806329</v>
      </c>
      <c r="R181" s="72">
        <v>3.2152249309530445</v>
      </c>
      <c r="S181" s="72">
        <v>694.31078403622985</v>
      </c>
      <c r="T181" s="72" t="s">
        <v>40</v>
      </c>
      <c r="U181" s="4">
        <v>0</v>
      </c>
      <c r="V181" s="4">
        <v>0</v>
      </c>
      <c r="W181" s="4">
        <v>0</v>
      </c>
      <c r="X181" s="4">
        <v>0</v>
      </c>
    </row>
    <row r="182" spans="1:24" ht="15.75" customHeight="1" x14ac:dyDescent="0.25">
      <c r="A182" s="4" t="s">
        <v>140</v>
      </c>
      <c r="B182" s="4" t="s">
        <v>141</v>
      </c>
      <c r="C182" s="4" t="s">
        <v>118</v>
      </c>
      <c r="D182" s="4" t="s">
        <v>119</v>
      </c>
      <c r="E182" s="4">
        <f t="shared" si="0"/>
        <v>0</v>
      </c>
      <c r="F182" s="4">
        <f t="shared" si="1"/>
        <v>9</v>
      </c>
      <c r="G182" s="4">
        <f t="shared" si="2"/>
        <v>13</v>
      </c>
      <c r="H182" s="4">
        <v>0</v>
      </c>
      <c r="I182" s="4">
        <v>888927</v>
      </c>
      <c r="J182" s="72" t="s">
        <v>40</v>
      </c>
      <c r="K182" s="72">
        <v>119.24488737545377</v>
      </c>
      <c r="L182" s="72" t="s">
        <v>40</v>
      </c>
      <c r="M182" s="72" t="s">
        <v>40</v>
      </c>
      <c r="N182" s="72" t="s">
        <v>40</v>
      </c>
      <c r="O182" s="72" t="s">
        <v>40</v>
      </c>
      <c r="P182" s="72" t="s">
        <v>40</v>
      </c>
      <c r="Q182" s="72" t="s">
        <v>40</v>
      </c>
      <c r="R182" s="72">
        <v>1.6874276515394402</v>
      </c>
      <c r="S182" s="72" t="s">
        <v>40</v>
      </c>
      <c r="T182" s="72" t="s">
        <v>40</v>
      </c>
    </row>
    <row r="183" spans="1:24" ht="15.75" customHeight="1" x14ac:dyDescent="0.25">
      <c r="A183" s="4" t="s">
        <v>195</v>
      </c>
      <c r="B183" s="4" t="s">
        <v>196</v>
      </c>
      <c r="C183" s="4" t="s">
        <v>181</v>
      </c>
      <c r="D183" s="4" t="s">
        <v>182</v>
      </c>
      <c r="E183" s="4">
        <f t="shared" si="0"/>
        <v>1</v>
      </c>
      <c r="F183" s="4">
        <f t="shared" si="1"/>
        <v>0</v>
      </c>
      <c r="G183" s="4">
        <f t="shared" si="2"/>
        <v>0</v>
      </c>
      <c r="H183" s="4">
        <v>1</v>
      </c>
      <c r="I183" s="4">
        <v>19364557</v>
      </c>
      <c r="J183" s="72">
        <v>246.03196448026154</v>
      </c>
      <c r="K183" s="72">
        <v>121.09752885129259</v>
      </c>
      <c r="L183" s="72">
        <v>63.404497195572297</v>
      </c>
      <c r="M183" s="72">
        <v>523.58208955223881</v>
      </c>
      <c r="N183" s="72">
        <v>36.30343828676277</v>
      </c>
      <c r="O183" s="72">
        <v>9064.2958748221918</v>
      </c>
      <c r="P183" s="72">
        <v>716.68704156479214</v>
      </c>
      <c r="Q183" s="72">
        <v>17116.788321167885</v>
      </c>
      <c r="R183" s="72">
        <v>1.4769250853505194</v>
      </c>
      <c r="S183" s="72">
        <v>328.81985654574544</v>
      </c>
      <c r="T183" s="72">
        <v>24979.223833790671</v>
      </c>
      <c r="U183" s="4">
        <v>0.55000000000000004</v>
      </c>
      <c r="V183" s="4">
        <v>0.42</v>
      </c>
      <c r="W183" s="4">
        <v>0.62</v>
      </c>
      <c r="X183" s="4">
        <v>0.62</v>
      </c>
    </row>
    <row r="184" spans="1:24" ht="15.75" customHeight="1" x14ac:dyDescent="0.25">
      <c r="A184" s="4" t="s">
        <v>197</v>
      </c>
      <c r="B184" s="4" t="s">
        <v>198</v>
      </c>
      <c r="C184" s="4" t="s">
        <v>181</v>
      </c>
      <c r="D184" s="4" t="s">
        <v>182</v>
      </c>
      <c r="E184" s="4">
        <f t="shared" si="0"/>
        <v>1</v>
      </c>
      <c r="F184" s="4">
        <f t="shared" si="1"/>
        <v>0</v>
      </c>
      <c r="G184" s="4">
        <f t="shared" si="2"/>
        <v>0</v>
      </c>
      <c r="H184" s="4">
        <v>1</v>
      </c>
      <c r="I184" s="4">
        <v>145872256</v>
      </c>
      <c r="J184" s="72">
        <v>411.02812586925376</v>
      </c>
      <c r="K184" s="72">
        <v>412.81050729756316</v>
      </c>
      <c r="L184" s="72">
        <v>177.72467987332698</v>
      </c>
      <c r="M184" s="72">
        <v>430.52363428632162</v>
      </c>
      <c r="N184" s="72">
        <v>22.680803675237598</v>
      </c>
      <c r="O184" s="72">
        <v>29654.919147649991</v>
      </c>
      <c r="P184" s="72">
        <v>813.33369350873875</v>
      </c>
      <c r="Q184" s="72">
        <v>11288.753913353205</v>
      </c>
      <c r="R184" s="72">
        <v>9.1127678178912923</v>
      </c>
      <c r="S184" s="72">
        <v>965.8009105450966</v>
      </c>
      <c r="T184" s="72">
        <v>28562.823871906839</v>
      </c>
      <c r="U184" s="4">
        <v>0</v>
      </c>
      <c r="V184" s="4">
        <v>0</v>
      </c>
      <c r="W184" s="4">
        <v>0</v>
      </c>
      <c r="X184" s="4">
        <v>0</v>
      </c>
    </row>
    <row r="185" spans="1:24" ht="15.75" customHeight="1" x14ac:dyDescent="0.25">
      <c r="A185" s="4" t="s">
        <v>142</v>
      </c>
      <c r="B185" s="4" t="s">
        <v>143</v>
      </c>
      <c r="C185" s="4" t="s">
        <v>118</v>
      </c>
      <c r="D185" s="4" t="s">
        <v>119</v>
      </c>
      <c r="E185" s="4">
        <f t="shared" si="0"/>
        <v>0</v>
      </c>
      <c r="F185" s="4">
        <f t="shared" si="1"/>
        <v>7</v>
      </c>
      <c r="G185" s="4">
        <f t="shared" si="2"/>
        <v>7</v>
      </c>
      <c r="H185" s="4">
        <v>0</v>
      </c>
      <c r="I185" s="4">
        <v>12626950</v>
      </c>
      <c r="J185" s="72">
        <v>4.1973714950958065</v>
      </c>
      <c r="K185" s="72">
        <v>483.09370037895133</v>
      </c>
      <c r="L185" s="72" t="s">
        <v>40</v>
      </c>
      <c r="M185" s="72" t="s">
        <v>40</v>
      </c>
      <c r="N185" s="72" t="s">
        <v>40</v>
      </c>
      <c r="O185" s="72" t="s">
        <v>40</v>
      </c>
      <c r="P185" s="72" t="s">
        <v>40</v>
      </c>
      <c r="Q185" s="72">
        <v>16526.811907540887</v>
      </c>
      <c r="R185" s="72">
        <v>2.3204336755907007</v>
      </c>
      <c r="S185" s="72" t="s">
        <v>40</v>
      </c>
      <c r="T185" s="72" t="s">
        <v>40</v>
      </c>
      <c r="U185" s="4">
        <v>0.71</v>
      </c>
      <c r="V185" s="4">
        <v>0.43</v>
      </c>
      <c r="W185" s="4">
        <v>0.5</v>
      </c>
      <c r="X185" s="4">
        <v>0.5</v>
      </c>
    </row>
    <row r="186" spans="1:24" ht="15.75" customHeight="1" x14ac:dyDescent="0.25">
      <c r="A186" s="4" t="s">
        <v>474</v>
      </c>
      <c r="B186" s="4" t="s">
        <v>475</v>
      </c>
      <c r="C186" s="4" t="s">
        <v>118</v>
      </c>
      <c r="D186" s="4" t="s">
        <v>449</v>
      </c>
      <c r="E186" s="4">
        <f t="shared" si="0"/>
        <v>0</v>
      </c>
      <c r="F186" s="4">
        <f t="shared" si="1"/>
        <v>10</v>
      </c>
      <c r="G186" s="4">
        <f t="shared" si="2"/>
        <v>14</v>
      </c>
      <c r="H186" s="4">
        <v>0</v>
      </c>
      <c r="I186" s="4">
        <v>6059</v>
      </c>
      <c r="J186" s="72" t="s">
        <v>40</v>
      </c>
      <c r="K186" s="72" t="s">
        <v>40</v>
      </c>
      <c r="L186" s="72" t="s">
        <v>40</v>
      </c>
      <c r="M186" s="72" t="s">
        <v>40</v>
      </c>
      <c r="N186" s="72" t="s">
        <v>40</v>
      </c>
      <c r="O186" s="72" t="s">
        <v>40</v>
      </c>
      <c r="P186" s="72" t="s">
        <v>40</v>
      </c>
      <c r="Q186" s="72" t="s">
        <v>40</v>
      </c>
      <c r="R186" s="72">
        <v>0</v>
      </c>
      <c r="S186" s="72" t="s">
        <v>40</v>
      </c>
      <c r="T186" s="72" t="s">
        <v>40</v>
      </c>
    </row>
    <row r="187" spans="1:24" ht="15.75" customHeight="1" x14ac:dyDescent="0.25">
      <c r="A187" s="6" t="s">
        <v>67</v>
      </c>
      <c r="B187" s="4" t="s">
        <v>68</v>
      </c>
      <c r="C187" s="4" t="s">
        <v>28</v>
      </c>
      <c r="D187" s="4" t="s">
        <v>29</v>
      </c>
      <c r="E187" s="4">
        <f t="shared" si="0"/>
        <v>0</v>
      </c>
      <c r="F187" s="4">
        <f t="shared" si="1"/>
        <v>6</v>
      </c>
      <c r="G187" s="4">
        <f t="shared" si="2"/>
        <v>6</v>
      </c>
      <c r="H187" s="4">
        <v>0</v>
      </c>
      <c r="I187" s="4">
        <v>52823</v>
      </c>
      <c r="J187" s="72" t="s">
        <v>40</v>
      </c>
      <c r="K187" s="72">
        <v>416.48524317058855</v>
      </c>
      <c r="L187" s="72" t="s">
        <v>40</v>
      </c>
      <c r="M187" s="72" t="s">
        <v>40</v>
      </c>
      <c r="N187" s="72" t="s">
        <v>40</v>
      </c>
      <c r="O187" s="72" t="s">
        <v>40</v>
      </c>
      <c r="P187" s="72">
        <v>740.74074074074065</v>
      </c>
      <c r="Q187" s="72">
        <v>3283.5820895522388</v>
      </c>
      <c r="R187" s="72">
        <v>34.076065350320881</v>
      </c>
      <c r="S187" s="72">
        <v>297.64453961456104</v>
      </c>
      <c r="T187" s="72" t="s">
        <v>40</v>
      </c>
      <c r="U187" s="4">
        <v>0</v>
      </c>
      <c r="V187" s="4">
        <v>0</v>
      </c>
      <c r="W187" s="4">
        <v>0</v>
      </c>
      <c r="X187" s="4">
        <v>0</v>
      </c>
    </row>
    <row r="188" spans="1:24" ht="15.75" customHeight="1" x14ac:dyDescent="0.25">
      <c r="A188" s="4" t="s">
        <v>69</v>
      </c>
      <c r="B188" s="4" t="s">
        <v>70</v>
      </c>
      <c r="C188" s="4" t="s">
        <v>28</v>
      </c>
      <c r="D188" s="4" t="s">
        <v>29</v>
      </c>
      <c r="E188" s="4">
        <f t="shared" si="0"/>
        <v>0</v>
      </c>
      <c r="F188" s="4">
        <f t="shared" si="1"/>
        <v>8</v>
      </c>
      <c r="G188" s="4">
        <f t="shared" si="2"/>
        <v>8</v>
      </c>
      <c r="H188" s="4">
        <v>0</v>
      </c>
      <c r="I188" s="4">
        <v>182790</v>
      </c>
      <c r="J188" s="72" t="s">
        <v>40</v>
      </c>
      <c r="K188" s="72">
        <v>288.3089884566989</v>
      </c>
      <c r="L188" s="72" t="s">
        <v>40</v>
      </c>
      <c r="M188" s="72" t="s">
        <v>40</v>
      </c>
      <c r="N188" s="72" t="s">
        <v>40</v>
      </c>
      <c r="O188" s="72" t="s">
        <v>40</v>
      </c>
      <c r="P188" s="72" t="s">
        <v>40</v>
      </c>
      <c r="Q188" s="72">
        <v>1875.4448398576512</v>
      </c>
      <c r="R188" s="72">
        <v>28.995021609497236</v>
      </c>
      <c r="S188" s="72" t="s">
        <v>40</v>
      </c>
      <c r="T188" s="72" t="s">
        <v>40</v>
      </c>
      <c r="U188" s="4">
        <v>0</v>
      </c>
      <c r="V188" s="4">
        <v>0</v>
      </c>
      <c r="W188" s="4">
        <v>0</v>
      </c>
      <c r="X188" s="4">
        <v>0</v>
      </c>
    </row>
    <row r="189" spans="1:24" ht="15.75" customHeight="1" x14ac:dyDescent="0.25">
      <c r="A189" s="4" t="s">
        <v>71</v>
      </c>
      <c r="B189" s="4" t="s">
        <v>72</v>
      </c>
      <c r="C189" s="4" t="s">
        <v>28</v>
      </c>
      <c r="D189" s="4" t="s">
        <v>29</v>
      </c>
      <c r="E189" s="4">
        <f t="shared" si="0"/>
        <v>0</v>
      </c>
      <c r="F189" s="4">
        <f t="shared" si="1"/>
        <v>10</v>
      </c>
      <c r="G189" s="4">
        <f t="shared" si="2"/>
        <v>14</v>
      </c>
      <c r="H189" s="4">
        <v>0</v>
      </c>
      <c r="I189" s="4">
        <v>38002</v>
      </c>
      <c r="J189" s="72" t="s">
        <v>40</v>
      </c>
      <c r="K189" s="72" t="s">
        <v>40</v>
      </c>
      <c r="L189" s="72" t="s">
        <v>40</v>
      </c>
      <c r="M189" s="72" t="s">
        <v>40</v>
      </c>
      <c r="N189" s="72" t="s">
        <v>40</v>
      </c>
      <c r="O189" s="72" t="s">
        <v>40</v>
      </c>
      <c r="P189" s="72" t="s">
        <v>40</v>
      </c>
      <c r="Q189" s="72" t="s">
        <v>40</v>
      </c>
      <c r="R189" s="72">
        <v>26.314404505026051</v>
      </c>
      <c r="S189" s="72" t="s">
        <v>40</v>
      </c>
      <c r="T189" s="72" t="s">
        <v>40</v>
      </c>
    </row>
    <row r="190" spans="1:24" ht="15.75" customHeight="1" x14ac:dyDescent="0.25">
      <c r="A190" s="4" t="s">
        <v>270</v>
      </c>
      <c r="B190" s="4" t="s">
        <v>271</v>
      </c>
      <c r="C190" s="4" t="s">
        <v>28</v>
      </c>
      <c r="D190" s="4" t="s">
        <v>265</v>
      </c>
      <c r="E190" s="4">
        <f t="shared" si="0"/>
        <v>0</v>
      </c>
      <c r="F190" s="4">
        <f t="shared" si="1"/>
        <v>10</v>
      </c>
      <c r="G190" s="4">
        <f t="shared" si="2"/>
        <v>14</v>
      </c>
      <c r="H190" s="4">
        <v>0</v>
      </c>
      <c r="I190" s="4">
        <v>5822</v>
      </c>
      <c r="J190" s="72" t="s">
        <v>40</v>
      </c>
      <c r="K190" s="72" t="s">
        <v>40</v>
      </c>
      <c r="L190" s="72" t="s">
        <v>40</v>
      </c>
      <c r="M190" s="72" t="s">
        <v>40</v>
      </c>
      <c r="N190" s="72" t="s">
        <v>40</v>
      </c>
      <c r="O190" s="72" t="s">
        <v>40</v>
      </c>
      <c r="P190" s="72" t="s">
        <v>40</v>
      </c>
      <c r="Q190" s="72" t="s">
        <v>40</v>
      </c>
      <c r="R190" s="72">
        <v>17.176228100309174</v>
      </c>
      <c r="S190" s="72" t="s">
        <v>40</v>
      </c>
      <c r="T190" s="72" t="s">
        <v>40</v>
      </c>
    </row>
    <row r="191" spans="1:24" ht="15.75" customHeight="1" x14ac:dyDescent="0.25">
      <c r="A191" s="6" t="s">
        <v>73</v>
      </c>
      <c r="B191" s="4" t="s">
        <v>74</v>
      </c>
      <c r="C191" s="4" t="s">
        <v>28</v>
      </c>
      <c r="D191" s="4" t="s">
        <v>29</v>
      </c>
      <c r="E191" s="4">
        <f t="shared" si="0"/>
        <v>0</v>
      </c>
      <c r="F191" s="4">
        <f t="shared" si="1"/>
        <v>7</v>
      </c>
      <c r="G191" s="4">
        <f t="shared" si="2"/>
        <v>7</v>
      </c>
      <c r="H191" s="4">
        <v>0</v>
      </c>
      <c r="I191" s="4">
        <v>110589</v>
      </c>
      <c r="J191" s="72" t="s">
        <v>40</v>
      </c>
      <c r="K191" s="72">
        <v>424.09281212417153</v>
      </c>
      <c r="L191" s="72" t="s">
        <v>40</v>
      </c>
      <c r="M191" s="72" t="s">
        <v>40</v>
      </c>
      <c r="N191" s="72" t="s">
        <v>40</v>
      </c>
      <c r="O191" s="72" t="s">
        <v>40</v>
      </c>
      <c r="P191" s="72" t="s">
        <v>40</v>
      </c>
      <c r="Q191" s="72">
        <v>4114.0350877192977</v>
      </c>
      <c r="R191" s="72">
        <v>36.169962654513562</v>
      </c>
      <c r="S191" s="72">
        <v>740.72890025575441</v>
      </c>
      <c r="T191" s="72" t="s">
        <v>40</v>
      </c>
      <c r="U191" s="4">
        <v>0</v>
      </c>
      <c r="V191" s="4">
        <v>0</v>
      </c>
      <c r="W191" s="4">
        <v>0</v>
      </c>
      <c r="X191" s="4">
        <v>0</v>
      </c>
    </row>
    <row r="192" spans="1:24" ht="15.75" customHeight="1" x14ac:dyDescent="0.25">
      <c r="A192" s="4" t="s">
        <v>316</v>
      </c>
      <c r="B192" s="4" t="s">
        <v>317</v>
      </c>
      <c r="C192" s="4" t="s">
        <v>22</v>
      </c>
      <c r="D192" s="4" t="s">
        <v>309</v>
      </c>
      <c r="E192" s="4">
        <f t="shared" si="0"/>
        <v>0</v>
      </c>
      <c r="F192" s="4">
        <f t="shared" si="1"/>
        <v>8</v>
      </c>
      <c r="G192" s="4">
        <f t="shared" si="2"/>
        <v>8</v>
      </c>
      <c r="H192" s="4">
        <v>0</v>
      </c>
      <c r="I192" s="4">
        <v>197097</v>
      </c>
      <c r="J192" s="72" t="s">
        <v>40</v>
      </c>
      <c r="K192" s="72">
        <v>202.94575767261804</v>
      </c>
      <c r="L192" s="72" t="s">
        <v>40</v>
      </c>
      <c r="M192" s="72" t="s">
        <v>40</v>
      </c>
      <c r="N192" s="72" t="s">
        <v>40</v>
      </c>
      <c r="O192" s="72" t="s">
        <v>40</v>
      </c>
      <c r="P192" s="72" t="s">
        <v>40</v>
      </c>
      <c r="Q192" s="72">
        <v>15384.615384615385</v>
      </c>
      <c r="R192" s="72">
        <v>3.0441863650892707</v>
      </c>
      <c r="S192" s="72" t="s">
        <v>40</v>
      </c>
      <c r="T192" s="72" t="s">
        <v>40</v>
      </c>
      <c r="U192" s="4">
        <v>0</v>
      </c>
      <c r="V192" s="4">
        <v>0</v>
      </c>
      <c r="W192" s="4">
        <v>0</v>
      </c>
      <c r="X192" s="4">
        <v>0</v>
      </c>
    </row>
    <row r="193" spans="1:24" ht="15.75" customHeight="1" x14ac:dyDescent="0.25">
      <c r="A193" s="4" t="s">
        <v>437</v>
      </c>
      <c r="B193" s="4" t="s">
        <v>438</v>
      </c>
      <c r="C193" s="4" t="s">
        <v>181</v>
      </c>
      <c r="D193" s="4" t="s">
        <v>412</v>
      </c>
      <c r="E193" s="4">
        <f t="shared" si="0"/>
        <v>0</v>
      </c>
      <c r="F193" s="4">
        <f t="shared" si="1"/>
        <v>8</v>
      </c>
      <c r="G193" s="4">
        <f t="shared" si="2"/>
        <v>8</v>
      </c>
      <c r="H193" s="4">
        <v>0</v>
      </c>
      <c r="I193" s="4">
        <v>33860</v>
      </c>
      <c r="J193" s="72" t="s">
        <v>40</v>
      </c>
      <c r="K193" s="72">
        <v>8.8600118133490842</v>
      </c>
      <c r="L193" s="72" t="s">
        <v>40</v>
      </c>
      <c r="M193" s="72" t="s">
        <v>40</v>
      </c>
      <c r="N193" s="72" t="s">
        <v>40</v>
      </c>
      <c r="O193" s="72" t="s">
        <v>40</v>
      </c>
      <c r="P193" s="72" t="s">
        <v>40</v>
      </c>
      <c r="Q193" s="72">
        <v>1500</v>
      </c>
      <c r="R193" s="72">
        <v>0</v>
      </c>
      <c r="S193" s="72" t="s">
        <v>40</v>
      </c>
      <c r="T193" s="72" t="s">
        <v>40</v>
      </c>
      <c r="U193" s="4">
        <v>0</v>
      </c>
      <c r="V193" s="4">
        <v>0</v>
      </c>
      <c r="W193" s="4">
        <v>0</v>
      </c>
      <c r="X193" s="4">
        <v>0</v>
      </c>
    </row>
    <row r="194" spans="1:24" ht="15.75" customHeight="1" x14ac:dyDescent="0.25">
      <c r="A194" s="4" t="s">
        <v>246</v>
      </c>
      <c r="B194" s="4" t="s">
        <v>247</v>
      </c>
      <c r="C194" s="4" t="s">
        <v>118</v>
      </c>
      <c r="D194" s="4" t="s">
        <v>231</v>
      </c>
      <c r="E194" s="4">
        <f t="shared" si="0"/>
        <v>0</v>
      </c>
      <c r="F194" s="4">
        <f t="shared" si="1"/>
        <v>8</v>
      </c>
      <c r="G194" s="4">
        <f t="shared" si="2"/>
        <v>8</v>
      </c>
      <c r="H194" s="4">
        <v>0</v>
      </c>
      <c r="I194" s="4">
        <v>215056</v>
      </c>
      <c r="J194" s="72" t="s">
        <v>40</v>
      </c>
      <c r="K194" s="72">
        <v>116.71378617662376</v>
      </c>
      <c r="L194" s="72" t="s">
        <v>40</v>
      </c>
      <c r="M194" s="72" t="s">
        <v>40</v>
      </c>
      <c r="N194" s="72" t="s">
        <v>40</v>
      </c>
      <c r="O194" s="72" t="s">
        <v>40</v>
      </c>
      <c r="P194" s="72" t="s">
        <v>40</v>
      </c>
      <c r="Q194" s="72">
        <v>2988.0952380952381</v>
      </c>
      <c r="R194" s="72">
        <v>2.7899709843017635</v>
      </c>
      <c r="S194" s="72" t="s">
        <v>40</v>
      </c>
      <c r="T194" s="72" t="s">
        <v>40</v>
      </c>
      <c r="U194" s="4">
        <v>0</v>
      </c>
      <c r="V194" s="4">
        <v>0</v>
      </c>
      <c r="W194" s="4">
        <v>0</v>
      </c>
      <c r="X194" s="4">
        <v>0</v>
      </c>
    </row>
    <row r="195" spans="1:24" ht="15.75" customHeight="1" x14ac:dyDescent="0.25">
      <c r="A195" s="4" t="s">
        <v>511</v>
      </c>
      <c r="B195" s="4" t="s">
        <v>512</v>
      </c>
      <c r="C195" s="4" t="s">
        <v>106</v>
      </c>
      <c r="D195" s="4" t="s">
        <v>484</v>
      </c>
      <c r="E195" s="4">
        <f t="shared" si="0"/>
        <v>0</v>
      </c>
      <c r="F195" s="4">
        <f t="shared" si="1"/>
        <v>7</v>
      </c>
      <c r="G195" s="4">
        <f t="shared" si="2"/>
        <v>7</v>
      </c>
      <c r="H195" s="4">
        <v>0</v>
      </c>
      <c r="I195" s="4">
        <v>34268528</v>
      </c>
      <c r="J195" s="72" t="s">
        <v>40</v>
      </c>
      <c r="K195" s="72">
        <v>198.59621633003906</v>
      </c>
      <c r="L195" s="72" t="s">
        <v>40</v>
      </c>
      <c r="M195" s="72" t="s">
        <v>40</v>
      </c>
      <c r="N195" s="72" t="s">
        <v>40</v>
      </c>
      <c r="O195" s="72" t="s">
        <v>40</v>
      </c>
      <c r="P195" s="72">
        <v>718.34494405742032</v>
      </c>
      <c r="Q195" s="72">
        <v>2069.9555934059249</v>
      </c>
      <c r="R195" s="72">
        <v>1.2226962301969901</v>
      </c>
      <c r="S195" s="72" t="s">
        <v>40</v>
      </c>
      <c r="T195" s="72" t="s">
        <v>40</v>
      </c>
      <c r="U195" s="4">
        <v>0</v>
      </c>
      <c r="V195" s="4">
        <v>0</v>
      </c>
      <c r="W195" s="4">
        <v>0</v>
      </c>
      <c r="X195" s="4">
        <v>0</v>
      </c>
    </row>
    <row r="196" spans="1:24" ht="15.75" customHeight="1" x14ac:dyDescent="0.25">
      <c r="A196" s="4" t="s">
        <v>476</v>
      </c>
      <c r="B196" s="4" t="s">
        <v>477</v>
      </c>
      <c r="C196" s="4" t="s">
        <v>118</v>
      </c>
      <c r="D196" s="4" t="s">
        <v>449</v>
      </c>
      <c r="E196" s="4">
        <f t="shared" si="0"/>
        <v>0</v>
      </c>
      <c r="F196" s="4">
        <f t="shared" si="1"/>
        <v>9</v>
      </c>
      <c r="G196" s="4">
        <f t="shared" si="2"/>
        <v>9</v>
      </c>
      <c r="H196" s="4">
        <v>0</v>
      </c>
      <c r="I196" s="4">
        <v>16296364</v>
      </c>
      <c r="J196" s="72" t="s">
        <v>40</v>
      </c>
      <c r="K196" s="72">
        <v>57.196807827807483</v>
      </c>
      <c r="L196" s="72" t="s">
        <v>40</v>
      </c>
      <c r="M196" s="72" t="s">
        <v>40</v>
      </c>
      <c r="N196" s="72" t="s">
        <v>40</v>
      </c>
      <c r="O196" s="72" t="s">
        <v>40</v>
      </c>
      <c r="P196" s="72" t="s">
        <v>40</v>
      </c>
      <c r="Q196" s="72">
        <v>2375.3822629969422</v>
      </c>
      <c r="R196" s="72" t="s">
        <v>40</v>
      </c>
      <c r="S196" s="72" t="s">
        <v>40</v>
      </c>
      <c r="T196" s="72" t="s">
        <v>40</v>
      </c>
      <c r="U196" s="4">
        <v>0.5</v>
      </c>
      <c r="V196" s="4">
        <v>0.49</v>
      </c>
      <c r="W196" s="4">
        <v>0.45</v>
      </c>
      <c r="X196" s="4">
        <v>0.45</v>
      </c>
    </row>
    <row r="197" spans="1:24" ht="15.75" customHeight="1" x14ac:dyDescent="0.25">
      <c r="A197" s="4" t="s">
        <v>439</v>
      </c>
      <c r="B197" s="4" t="s">
        <v>440</v>
      </c>
      <c r="C197" s="4" t="s">
        <v>181</v>
      </c>
      <c r="D197" s="4" t="s">
        <v>412</v>
      </c>
      <c r="E197" s="4">
        <f t="shared" si="0"/>
        <v>1</v>
      </c>
      <c r="F197" s="4">
        <f t="shared" si="1"/>
        <v>2</v>
      </c>
      <c r="G197" s="4">
        <f t="shared" si="2"/>
        <v>2</v>
      </c>
      <c r="H197" s="4">
        <v>1</v>
      </c>
      <c r="I197" s="4">
        <v>8772235</v>
      </c>
      <c r="J197" s="72">
        <v>483.63957417921426</v>
      </c>
      <c r="K197" s="72">
        <v>123.19551402806695</v>
      </c>
      <c r="L197" s="72" t="s">
        <v>40</v>
      </c>
      <c r="M197" s="72" t="s">
        <v>40</v>
      </c>
      <c r="N197" s="72">
        <v>30.687732373790713</v>
      </c>
      <c r="O197" s="72">
        <v>15644.502228826152</v>
      </c>
      <c r="P197" s="72">
        <v>312.72969297103339</v>
      </c>
      <c r="Q197" s="72">
        <v>6687.5</v>
      </c>
      <c r="R197" s="72">
        <v>1.0715627203329596</v>
      </c>
      <c r="S197" s="72">
        <v>850.75651980688042</v>
      </c>
      <c r="T197" s="72">
        <v>55634.081902245707</v>
      </c>
      <c r="U197" s="4">
        <v>0.27</v>
      </c>
      <c r="V197" s="4">
        <v>0.36</v>
      </c>
      <c r="W197" s="4">
        <v>0.46</v>
      </c>
      <c r="X197" s="4">
        <v>0.46</v>
      </c>
    </row>
    <row r="198" spans="1:24" ht="15.75" customHeight="1" x14ac:dyDescent="0.25">
      <c r="A198" s="4" t="s">
        <v>144</v>
      </c>
      <c r="B198" s="4" t="s">
        <v>145</v>
      </c>
      <c r="C198" s="4" t="s">
        <v>118</v>
      </c>
      <c r="D198" s="4" t="s">
        <v>119</v>
      </c>
      <c r="E198" s="4">
        <f t="shared" si="0"/>
        <v>0</v>
      </c>
      <c r="F198" s="4">
        <f t="shared" si="1"/>
        <v>8</v>
      </c>
      <c r="G198" s="4">
        <f t="shared" si="2"/>
        <v>8</v>
      </c>
      <c r="H198" s="4">
        <v>0</v>
      </c>
      <c r="I198" s="4">
        <v>97739</v>
      </c>
      <c r="J198" s="72" t="s">
        <v>40</v>
      </c>
      <c r="K198" s="72">
        <v>432.78527506931727</v>
      </c>
      <c r="L198" s="72" t="s">
        <v>40</v>
      </c>
      <c r="M198" s="72" t="s">
        <v>40</v>
      </c>
      <c r="N198" s="72" t="s">
        <v>40</v>
      </c>
      <c r="O198" s="72" t="s">
        <v>40</v>
      </c>
      <c r="P198" s="72" t="s">
        <v>40</v>
      </c>
      <c r="Q198" s="72">
        <v>5957.7464788732386</v>
      </c>
      <c r="R198" s="72">
        <v>12.277596455867156</v>
      </c>
      <c r="S198" s="72" t="s">
        <v>40</v>
      </c>
      <c r="T198" s="72" t="s">
        <v>40</v>
      </c>
      <c r="U198" s="4">
        <v>0</v>
      </c>
      <c r="V198" s="4">
        <v>0</v>
      </c>
      <c r="W198" s="4">
        <v>0</v>
      </c>
      <c r="X198" s="4">
        <v>0</v>
      </c>
    </row>
    <row r="199" spans="1:24" ht="15.75" customHeight="1" x14ac:dyDescent="0.25">
      <c r="A199" s="4" t="s">
        <v>478</v>
      </c>
      <c r="B199" s="4" t="s">
        <v>479</v>
      </c>
      <c r="C199" s="4" t="s">
        <v>118</v>
      </c>
      <c r="D199" s="4" t="s">
        <v>449</v>
      </c>
      <c r="E199" s="4">
        <f t="shared" si="0"/>
        <v>0</v>
      </c>
      <c r="F199" s="4">
        <f t="shared" si="1"/>
        <v>7</v>
      </c>
      <c r="G199" s="4">
        <f t="shared" si="2"/>
        <v>7</v>
      </c>
      <c r="H199" s="4">
        <v>0</v>
      </c>
      <c r="I199" s="4">
        <v>7813215</v>
      </c>
      <c r="J199" s="72">
        <v>124.23822971721627</v>
      </c>
      <c r="K199" s="72">
        <v>57.837906674781124</v>
      </c>
      <c r="L199" s="72" t="s">
        <v>40</v>
      </c>
      <c r="M199" s="72" t="s">
        <v>40</v>
      </c>
      <c r="N199" s="72" t="s">
        <v>40</v>
      </c>
      <c r="O199" s="72" t="s">
        <v>40</v>
      </c>
      <c r="P199" s="72" t="s">
        <v>40</v>
      </c>
      <c r="Q199" s="72">
        <v>3322.794117647059</v>
      </c>
      <c r="R199" s="72">
        <v>1.5870547527490284</v>
      </c>
      <c r="S199" s="72" t="s">
        <v>40</v>
      </c>
      <c r="T199" s="72" t="s">
        <v>40</v>
      </c>
      <c r="U199" s="4">
        <v>0.38</v>
      </c>
      <c r="V199" s="4">
        <v>0.28999999999999998</v>
      </c>
      <c r="W199" s="4">
        <v>0.4</v>
      </c>
      <c r="X199" s="4">
        <v>0.4</v>
      </c>
    </row>
    <row r="200" spans="1:24" ht="15.75" customHeight="1" x14ac:dyDescent="0.25">
      <c r="A200" s="4" t="s">
        <v>370</v>
      </c>
      <c r="B200" s="4" t="s">
        <v>371</v>
      </c>
      <c r="C200" s="4" t="s">
        <v>106</v>
      </c>
      <c r="D200" s="4" t="s">
        <v>357</v>
      </c>
      <c r="E200" s="4">
        <f t="shared" si="0"/>
        <v>1</v>
      </c>
      <c r="F200" s="4">
        <f t="shared" si="1"/>
        <v>1</v>
      </c>
      <c r="G200" s="4">
        <f t="shared" si="2"/>
        <v>1</v>
      </c>
      <c r="H200" s="4">
        <v>1</v>
      </c>
      <c r="I200" s="4">
        <v>5804337</v>
      </c>
      <c r="J200" s="72">
        <v>169.66623405911821</v>
      </c>
      <c r="K200" s="72">
        <v>201.41835320726551</v>
      </c>
      <c r="L200" s="72">
        <v>35.28396094162003</v>
      </c>
      <c r="M200" s="72">
        <v>175.17748695577794</v>
      </c>
      <c r="N200" s="72">
        <v>1.9640486071018963</v>
      </c>
      <c r="O200" s="72">
        <v>95289.473684210519</v>
      </c>
      <c r="P200" s="72" t="s">
        <v>40</v>
      </c>
      <c r="Q200" s="72">
        <v>8705.1377513030529</v>
      </c>
      <c r="R200" s="72">
        <v>0.18951346208877948</v>
      </c>
      <c r="S200" s="72">
        <v>629.59313782311347</v>
      </c>
      <c r="T200" s="72">
        <v>55707.692307692305</v>
      </c>
      <c r="U200" s="4">
        <v>0.9</v>
      </c>
      <c r="V200" s="4">
        <v>0.87</v>
      </c>
      <c r="W200" s="4">
        <v>0.74</v>
      </c>
      <c r="X200" s="4">
        <v>0.74</v>
      </c>
    </row>
    <row r="201" spans="1:24" ht="15.75" customHeight="1" x14ac:dyDescent="0.25">
      <c r="A201" s="4" t="s">
        <v>75</v>
      </c>
      <c r="B201" s="4" t="s">
        <v>76</v>
      </c>
      <c r="C201" s="4" t="s">
        <v>28</v>
      </c>
      <c r="D201" s="4" t="s">
        <v>29</v>
      </c>
      <c r="E201" s="4">
        <f t="shared" si="0"/>
        <v>0</v>
      </c>
      <c r="F201" s="4">
        <f t="shared" si="1"/>
        <v>9</v>
      </c>
      <c r="G201" s="4">
        <f t="shared" si="2"/>
        <v>9</v>
      </c>
      <c r="H201" s="4">
        <v>0</v>
      </c>
      <c r="I201" s="4">
        <v>42388</v>
      </c>
      <c r="J201" s="72" t="s">
        <v>40</v>
      </c>
      <c r="K201" s="72">
        <v>283.09899028026803</v>
      </c>
      <c r="L201" s="72" t="s">
        <v>40</v>
      </c>
      <c r="M201" s="72" t="s">
        <v>40</v>
      </c>
      <c r="N201" s="72" t="s">
        <v>40</v>
      </c>
      <c r="O201" s="72" t="s">
        <v>40</v>
      </c>
      <c r="P201" s="72" t="s">
        <v>40</v>
      </c>
      <c r="Q201" s="72">
        <v>7058.8235294117649</v>
      </c>
      <c r="R201" s="72" t="s">
        <v>40</v>
      </c>
      <c r="S201" s="72" t="s">
        <v>40</v>
      </c>
      <c r="T201" s="72" t="s">
        <v>40</v>
      </c>
      <c r="U201" s="4">
        <v>0</v>
      </c>
      <c r="V201" s="4">
        <v>0</v>
      </c>
      <c r="W201" s="4">
        <v>0</v>
      </c>
      <c r="X201" s="4">
        <v>0</v>
      </c>
    </row>
    <row r="202" spans="1:24" ht="15.75" customHeight="1" x14ac:dyDescent="0.25">
      <c r="A202" s="4" t="s">
        <v>199</v>
      </c>
      <c r="B202" s="4" t="s">
        <v>200</v>
      </c>
      <c r="C202" s="4" t="s">
        <v>181</v>
      </c>
      <c r="D202" s="4" t="s">
        <v>182</v>
      </c>
      <c r="E202" s="4">
        <f t="shared" si="0"/>
        <v>1</v>
      </c>
      <c r="F202" s="4">
        <f t="shared" si="1"/>
        <v>0</v>
      </c>
      <c r="G202" s="4">
        <f t="shared" si="2"/>
        <v>0</v>
      </c>
      <c r="H202" s="4">
        <v>1</v>
      </c>
      <c r="I202" s="4">
        <v>5457013</v>
      </c>
      <c r="J202" s="72">
        <v>403.51745542845515</v>
      </c>
      <c r="K202" s="72">
        <v>192.00980463121491</v>
      </c>
      <c r="L202" s="72">
        <v>96.371403183389887</v>
      </c>
      <c r="M202" s="72">
        <v>501.90876121397207</v>
      </c>
      <c r="N202" s="72">
        <v>26.241462133221965</v>
      </c>
      <c r="O202" s="72">
        <v>23254.189944134079</v>
      </c>
      <c r="P202" s="72">
        <v>385.40478905359174</v>
      </c>
      <c r="Q202" s="72">
        <v>6293.0930930930926</v>
      </c>
      <c r="R202" s="72">
        <v>1.4660034711297187</v>
      </c>
      <c r="S202" s="72">
        <v>766.82171970708794</v>
      </c>
      <c r="T202" s="72">
        <v>35501.066098081028</v>
      </c>
      <c r="U202" s="4">
        <v>0</v>
      </c>
      <c r="V202" s="4">
        <v>0</v>
      </c>
      <c r="W202" s="4">
        <v>0</v>
      </c>
      <c r="X202" s="4">
        <v>0</v>
      </c>
    </row>
    <row r="203" spans="1:24" ht="15.75" customHeight="1" x14ac:dyDescent="0.25">
      <c r="A203" s="4" t="s">
        <v>441</v>
      </c>
      <c r="B203" s="4" t="s">
        <v>442</v>
      </c>
      <c r="C203" s="4" t="s">
        <v>181</v>
      </c>
      <c r="D203" s="4" t="s">
        <v>412</v>
      </c>
      <c r="E203" s="4">
        <f t="shared" si="0"/>
        <v>1</v>
      </c>
      <c r="F203" s="4">
        <f t="shared" si="1"/>
        <v>2</v>
      </c>
      <c r="G203" s="4">
        <f t="shared" si="2"/>
        <v>2</v>
      </c>
      <c r="H203" s="4">
        <v>1</v>
      </c>
      <c r="I203" s="4">
        <v>2078654</v>
      </c>
      <c r="J203" s="72">
        <v>394.67847943909851</v>
      </c>
      <c r="K203" s="72">
        <v>63.310199773507279</v>
      </c>
      <c r="L203" s="72" t="s">
        <v>40</v>
      </c>
      <c r="M203" s="72" t="s">
        <v>40</v>
      </c>
      <c r="N203" s="72">
        <v>42.768060485294811</v>
      </c>
      <c r="O203" s="72">
        <v>13133.858267716536</v>
      </c>
      <c r="P203" s="72">
        <v>187.83899514701685</v>
      </c>
      <c r="Q203" s="72">
        <v>4802.919708029197</v>
      </c>
      <c r="R203" s="72">
        <v>0.91405303624364609</v>
      </c>
      <c r="S203" s="72">
        <v>829.61489270996162</v>
      </c>
      <c r="T203" s="72">
        <v>54055.555555555555</v>
      </c>
      <c r="U203" s="4">
        <v>0.51</v>
      </c>
      <c r="V203" s="4">
        <v>0.48</v>
      </c>
      <c r="W203" s="4">
        <v>0.7</v>
      </c>
      <c r="X203" s="4">
        <v>0.7</v>
      </c>
    </row>
    <row r="204" spans="1:24" ht="15.75" customHeight="1" x14ac:dyDescent="0.25">
      <c r="A204" s="4" t="s">
        <v>210</v>
      </c>
      <c r="B204" s="4" t="s">
        <v>211</v>
      </c>
      <c r="C204" s="4" t="s">
        <v>22</v>
      </c>
      <c r="D204" s="4" t="s">
        <v>205</v>
      </c>
      <c r="E204" s="4">
        <f t="shared" si="0"/>
        <v>0</v>
      </c>
      <c r="F204" s="4">
        <f t="shared" si="1"/>
        <v>8</v>
      </c>
      <c r="G204" s="4">
        <f t="shared" si="2"/>
        <v>8</v>
      </c>
      <c r="H204" s="4">
        <v>0</v>
      </c>
      <c r="I204" s="4">
        <v>669823</v>
      </c>
      <c r="J204" s="72" t="s">
        <v>40</v>
      </c>
      <c r="K204" s="72">
        <v>71.212842795783374</v>
      </c>
      <c r="L204" s="72" t="s">
        <v>40</v>
      </c>
      <c r="M204" s="72" t="s">
        <v>40</v>
      </c>
      <c r="N204" s="72" t="s">
        <v>40</v>
      </c>
      <c r="O204" s="72" t="s">
        <v>40</v>
      </c>
      <c r="P204" s="72" t="s">
        <v>40</v>
      </c>
      <c r="Q204" s="72">
        <v>2073.9130434782605</v>
      </c>
      <c r="R204" s="72">
        <v>2.8365702581129639</v>
      </c>
      <c r="S204" s="72" t="s">
        <v>40</v>
      </c>
      <c r="T204" s="72" t="s">
        <v>40</v>
      </c>
      <c r="U204" s="4">
        <v>0</v>
      </c>
      <c r="V204" s="4">
        <v>0</v>
      </c>
      <c r="W204" s="4">
        <v>0</v>
      </c>
      <c r="X204" s="4">
        <v>0</v>
      </c>
    </row>
    <row r="205" spans="1:24" ht="15.75" customHeight="1" x14ac:dyDescent="0.25">
      <c r="A205" s="4" t="s">
        <v>146</v>
      </c>
      <c r="B205" s="4" t="s">
        <v>147</v>
      </c>
      <c r="C205" s="4" t="s">
        <v>118</v>
      </c>
      <c r="D205" s="4" t="s">
        <v>119</v>
      </c>
      <c r="E205" s="4">
        <f t="shared" si="0"/>
        <v>0</v>
      </c>
      <c r="F205" s="4">
        <f t="shared" si="1"/>
        <v>11</v>
      </c>
      <c r="G205" s="4">
        <f t="shared" si="2"/>
        <v>15</v>
      </c>
      <c r="H205" s="4">
        <v>0</v>
      </c>
      <c r="I205" s="4">
        <v>15442905</v>
      </c>
      <c r="J205" s="72" t="s">
        <v>40</v>
      </c>
      <c r="K205" s="72" t="s">
        <v>40</v>
      </c>
      <c r="L205" s="72" t="s">
        <v>40</v>
      </c>
      <c r="M205" s="72" t="s">
        <v>40</v>
      </c>
      <c r="N205" s="72" t="s">
        <v>40</v>
      </c>
      <c r="O205" s="72" t="s">
        <v>40</v>
      </c>
      <c r="P205" s="72" t="s">
        <v>40</v>
      </c>
      <c r="Q205" s="72" t="s">
        <v>40</v>
      </c>
      <c r="R205" s="72" t="s">
        <v>40</v>
      </c>
      <c r="S205" s="72" t="s">
        <v>40</v>
      </c>
      <c r="T205" s="72" t="s">
        <v>40</v>
      </c>
    </row>
    <row r="206" spans="1:24" ht="15.75" customHeight="1" x14ac:dyDescent="0.25">
      <c r="A206" s="4" t="s">
        <v>387</v>
      </c>
      <c r="B206" s="4" t="s">
        <v>388</v>
      </c>
      <c r="C206" s="4" t="s">
        <v>118</v>
      </c>
      <c r="D206" s="4" t="s">
        <v>380</v>
      </c>
      <c r="E206" s="4">
        <f t="shared" si="0"/>
        <v>0</v>
      </c>
      <c r="F206" s="4">
        <f t="shared" si="1"/>
        <v>6</v>
      </c>
      <c r="G206" s="4">
        <f t="shared" si="2"/>
        <v>6</v>
      </c>
      <c r="H206" s="4">
        <v>0</v>
      </c>
      <c r="I206" s="4">
        <v>58558270</v>
      </c>
      <c r="J206" s="72" t="s">
        <v>40</v>
      </c>
      <c r="K206" s="72">
        <v>270.00626896935313</v>
      </c>
      <c r="L206" s="72" t="s">
        <v>40</v>
      </c>
      <c r="M206" s="72" t="s">
        <v>40</v>
      </c>
      <c r="N206" s="72" t="s">
        <v>40</v>
      </c>
      <c r="O206" s="72">
        <v>301264.60309535696</v>
      </c>
      <c r="P206" s="72">
        <v>736.83940721409272</v>
      </c>
      <c r="Q206" s="72">
        <v>3873.0862503980597</v>
      </c>
      <c r="R206" s="72">
        <v>34.727801897153043</v>
      </c>
      <c r="S206" s="72" t="s">
        <v>40</v>
      </c>
      <c r="T206" s="72" t="s">
        <v>40</v>
      </c>
      <c r="U206" s="4">
        <v>0.47</v>
      </c>
      <c r="V206" s="4">
        <v>0.6</v>
      </c>
      <c r="W206" s="4">
        <v>0.55000000000000004</v>
      </c>
      <c r="X206" s="4">
        <v>0.55000000000000004</v>
      </c>
    </row>
    <row r="207" spans="1:24" ht="15.75" customHeight="1" x14ac:dyDescent="0.25">
      <c r="A207" s="4" t="s">
        <v>148</v>
      </c>
      <c r="B207" s="4" t="s">
        <v>149</v>
      </c>
      <c r="C207" s="4" t="s">
        <v>118</v>
      </c>
      <c r="D207" s="4" t="s">
        <v>119</v>
      </c>
      <c r="E207" s="4">
        <f t="shared" si="0"/>
        <v>0</v>
      </c>
      <c r="F207" s="4">
        <f t="shared" si="1"/>
        <v>8</v>
      </c>
      <c r="G207" s="4">
        <f t="shared" si="2"/>
        <v>12</v>
      </c>
      <c r="H207" s="4">
        <v>0</v>
      </c>
      <c r="I207" s="4">
        <v>11062113</v>
      </c>
      <c r="J207" s="72" t="s">
        <v>40</v>
      </c>
      <c r="K207" s="72">
        <v>58.795277177154126</v>
      </c>
      <c r="L207" s="72" t="s">
        <v>40</v>
      </c>
      <c r="M207" s="72" t="s">
        <v>40</v>
      </c>
      <c r="N207" s="72" t="s">
        <v>40</v>
      </c>
      <c r="O207" s="72" t="s">
        <v>40</v>
      </c>
      <c r="P207" s="72" t="s">
        <v>40</v>
      </c>
      <c r="Q207" s="72">
        <v>3459.5744680851067</v>
      </c>
      <c r="R207" s="72">
        <v>13.595955854003661</v>
      </c>
      <c r="S207" s="72" t="s">
        <v>40</v>
      </c>
      <c r="T207" s="72" t="s">
        <v>40</v>
      </c>
    </row>
    <row r="208" spans="1:24" ht="15.75" customHeight="1" x14ac:dyDescent="0.25">
      <c r="A208" s="4" t="s">
        <v>148</v>
      </c>
      <c r="B208" s="4" t="s">
        <v>149</v>
      </c>
      <c r="C208" s="4" t="s">
        <v>118</v>
      </c>
      <c r="D208" s="4" t="s">
        <v>250</v>
      </c>
      <c r="E208" s="4">
        <f t="shared" si="0"/>
        <v>0</v>
      </c>
      <c r="F208" s="4">
        <f t="shared" si="1"/>
        <v>8</v>
      </c>
      <c r="G208" s="4">
        <f t="shared" si="2"/>
        <v>12</v>
      </c>
      <c r="H208" s="4">
        <v>0</v>
      </c>
      <c r="I208" s="4">
        <v>11062113</v>
      </c>
      <c r="J208" s="72" t="s">
        <v>40</v>
      </c>
      <c r="K208" s="72">
        <v>58.795277177154126</v>
      </c>
      <c r="L208" s="72" t="s">
        <v>40</v>
      </c>
      <c r="M208" s="72" t="s">
        <v>40</v>
      </c>
      <c r="N208" s="72" t="s">
        <v>40</v>
      </c>
      <c r="O208" s="72" t="s">
        <v>40</v>
      </c>
      <c r="P208" s="72" t="s">
        <v>40</v>
      </c>
      <c r="Q208" s="72">
        <v>3459.5744680851067</v>
      </c>
      <c r="R208" s="72">
        <v>13.595955854003661</v>
      </c>
      <c r="S208" s="72" t="s">
        <v>40</v>
      </c>
      <c r="T208" s="72" t="s">
        <v>40</v>
      </c>
    </row>
    <row r="209" spans="1:24" ht="15.75" customHeight="1" x14ac:dyDescent="0.25">
      <c r="A209" s="4" t="s">
        <v>443</v>
      </c>
      <c r="B209" s="4" t="s">
        <v>444</v>
      </c>
      <c r="C209" s="4" t="s">
        <v>181</v>
      </c>
      <c r="D209" s="4" t="s">
        <v>412</v>
      </c>
      <c r="E209" s="4">
        <f t="shared" si="0"/>
        <v>1</v>
      </c>
      <c r="F209" s="4">
        <f t="shared" si="1"/>
        <v>0</v>
      </c>
      <c r="G209" s="4">
        <f t="shared" si="2"/>
        <v>0</v>
      </c>
      <c r="H209" s="4">
        <v>1</v>
      </c>
      <c r="I209" s="4">
        <v>46736776</v>
      </c>
      <c r="J209" s="72">
        <v>358.58699367709914</v>
      </c>
      <c r="K209" s="72">
        <v>125.84094375701054</v>
      </c>
      <c r="L209" s="72">
        <v>51.248721135578549</v>
      </c>
      <c r="M209" s="72">
        <v>407.24997449586829</v>
      </c>
      <c r="N209" s="72">
        <v>11.504858614980204</v>
      </c>
      <c r="O209" s="72">
        <v>51559.791705411939</v>
      </c>
      <c r="P209" s="72">
        <v>253.44525937481149</v>
      </c>
      <c r="Q209" s="72">
        <v>7033.4848122458743</v>
      </c>
      <c r="R209" s="72">
        <v>0.65687029845618794</v>
      </c>
      <c r="S209" s="72">
        <v>759.40362449051145</v>
      </c>
      <c r="T209" s="72">
        <v>111744.05481660621</v>
      </c>
      <c r="U209" s="4">
        <v>0.65</v>
      </c>
      <c r="V209" s="4">
        <v>0.71</v>
      </c>
      <c r="W209" s="4">
        <v>0.78</v>
      </c>
      <c r="X209" s="4">
        <v>0.78</v>
      </c>
    </row>
    <row r="210" spans="1:24" ht="15.75" customHeight="1" x14ac:dyDescent="0.25">
      <c r="A210" s="4" t="s">
        <v>408</v>
      </c>
      <c r="B210" s="4" t="s">
        <v>409</v>
      </c>
      <c r="C210" s="4" t="s">
        <v>106</v>
      </c>
      <c r="D210" s="4" t="s">
        <v>393</v>
      </c>
      <c r="E210" s="4">
        <f t="shared" si="0"/>
        <v>0</v>
      </c>
      <c r="F210" s="4">
        <f t="shared" si="1"/>
        <v>6</v>
      </c>
      <c r="G210" s="4">
        <f t="shared" si="2"/>
        <v>6</v>
      </c>
      <c r="H210" s="4">
        <v>0</v>
      </c>
      <c r="I210" s="4">
        <v>21323733</v>
      </c>
      <c r="J210" s="72">
        <v>300.06003170270424</v>
      </c>
      <c r="K210" s="72">
        <v>96.596594977061471</v>
      </c>
      <c r="L210" s="72" t="s">
        <v>40</v>
      </c>
      <c r="M210" s="72" t="s">
        <v>40</v>
      </c>
      <c r="N210" s="72" t="s">
        <v>40</v>
      </c>
      <c r="O210" s="72" t="s">
        <v>40</v>
      </c>
      <c r="P210" s="72">
        <v>2987.8154917319407</v>
      </c>
      <c r="Q210" s="72">
        <v>1871.0146243982194</v>
      </c>
      <c r="R210" s="72">
        <v>2.2791506534057615</v>
      </c>
      <c r="S210" s="72" t="s">
        <v>40</v>
      </c>
      <c r="T210" s="72" t="s">
        <v>40</v>
      </c>
      <c r="U210" s="4">
        <v>0.41</v>
      </c>
      <c r="V210" s="4">
        <v>0.4</v>
      </c>
      <c r="W210" s="4">
        <v>0.41</v>
      </c>
      <c r="X210" s="4">
        <v>0.41</v>
      </c>
    </row>
    <row r="211" spans="1:24" ht="15.75" customHeight="1" x14ac:dyDescent="0.25">
      <c r="A211" s="4" t="s">
        <v>77</v>
      </c>
      <c r="B211" s="4" t="s">
        <v>78</v>
      </c>
      <c r="C211" s="4" t="s">
        <v>28</v>
      </c>
      <c r="D211" s="4" t="s">
        <v>29</v>
      </c>
      <c r="E211" s="4">
        <f t="shared" si="0"/>
        <v>0</v>
      </c>
      <c r="F211" s="4">
        <f t="shared" si="1"/>
        <v>10</v>
      </c>
      <c r="G211" s="4">
        <f t="shared" si="2"/>
        <v>14</v>
      </c>
      <c r="H211" s="4">
        <v>0</v>
      </c>
      <c r="I211" s="4">
        <v>52823</v>
      </c>
      <c r="J211" s="72">
        <v>762.9252408988508</v>
      </c>
      <c r="K211" s="72" t="s">
        <v>40</v>
      </c>
      <c r="L211" s="72" t="s">
        <v>40</v>
      </c>
      <c r="M211" s="72" t="s">
        <v>40</v>
      </c>
      <c r="N211" s="72" t="s">
        <v>40</v>
      </c>
      <c r="O211" s="72" t="s">
        <v>40</v>
      </c>
      <c r="P211" s="72" t="s">
        <v>40</v>
      </c>
      <c r="Q211" s="72" t="s">
        <v>40</v>
      </c>
      <c r="R211" s="72" t="s">
        <v>40</v>
      </c>
      <c r="S211" s="72" t="s">
        <v>40</v>
      </c>
      <c r="T211" s="72" t="s">
        <v>40</v>
      </c>
    </row>
    <row r="212" spans="1:24" ht="15.75" customHeight="1" x14ac:dyDescent="0.25">
      <c r="A212" s="4" t="s">
        <v>79</v>
      </c>
      <c r="B212" s="4" t="s">
        <v>80</v>
      </c>
      <c r="C212" s="4" t="s">
        <v>28</v>
      </c>
      <c r="D212" s="4" t="s">
        <v>29</v>
      </c>
      <c r="E212" s="4">
        <f t="shared" si="0"/>
        <v>0</v>
      </c>
      <c r="F212" s="4">
        <f t="shared" si="1"/>
        <v>10</v>
      </c>
      <c r="G212" s="4">
        <f t="shared" si="2"/>
        <v>14</v>
      </c>
      <c r="H212" s="4">
        <v>0</v>
      </c>
      <c r="I212" s="4">
        <v>110589</v>
      </c>
      <c r="J212" s="72">
        <v>763.18621201023609</v>
      </c>
      <c r="K212" s="72" t="s">
        <v>40</v>
      </c>
      <c r="L212" s="72" t="s">
        <v>40</v>
      </c>
      <c r="M212" s="72" t="s">
        <v>40</v>
      </c>
      <c r="N212" s="72" t="s">
        <v>40</v>
      </c>
      <c r="O212" s="72" t="s">
        <v>40</v>
      </c>
      <c r="P212" s="72" t="s">
        <v>40</v>
      </c>
      <c r="Q212" s="72" t="s">
        <v>40</v>
      </c>
      <c r="R212" s="72" t="s">
        <v>40</v>
      </c>
      <c r="S212" s="72" t="s">
        <v>40</v>
      </c>
      <c r="T212" s="72" t="s">
        <v>40</v>
      </c>
    </row>
    <row r="213" spans="1:24" ht="15.75" customHeight="1" x14ac:dyDescent="0.25">
      <c r="A213" s="4" t="s">
        <v>513</v>
      </c>
      <c r="B213" s="4" t="s">
        <v>514</v>
      </c>
      <c r="C213" s="4" t="s">
        <v>106</v>
      </c>
      <c r="D213" s="4" t="s">
        <v>484</v>
      </c>
      <c r="E213" s="4">
        <f t="shared" si="0"/>
        <v>1</v>
      </c>
      <c r="F213" s="4">
        <f t="shared" si="1"/>
        <v>4</v>
      </c>
      <c r="G213" s="4">
        <f t="shared" si="2"/>
        <v>8</v>
      </c>
      <c r="H213" s="4">
        <v>0</v>
      </c>
      <c r="I213" s="4">
        <v>4981420</v>
      </c>
      <c r="J213" s="72">
        <v>13.751099084196875</v>
      </c>
      <c r="K213" s="72">
        <v>163.70834019215405</v>
      </c>
      <c r="L213" s="72" t="s">
        <v>40</v>
      </c>
      <c r="M213" s="72" t="s">
        <v>40</v>
      </c>
      <c r="N213" s="72" t="s">
        <v>40</v>
      </c>
      <c r="O213" s="72">
        <v>10615.384615384615</v>
      </c>
      <c r="P213" s="72">
        <v>664.68334827614319</v>
      </c>
      <c r="Q213" s="72">
        <v>1363.4843671626818</v>
      </c>
      <c r="R213" s="72">
        <v>0.6624617077058349</v>
      </c>
      <c r="S213" s="72">
        <v>385.866802236909</v>
      </c>
      <c r="T213" s="72" t="s">
        <v>40</v>
      </c>
    </row>
    <row r="214" spans="1:24" ht="15.75" customHeight="1" x14ac:dyDescent="0.25">
      <c r="A214" s="4" t="s">
        <v>257</v>
      </c>
      <c r="B214" s="4" t="s">
        <v>258</v>
      </c>
      <c r="C214" s="4" t="s">
        <v>118</v>
      </c>
      <c r="D214" s="4" t="s">
        <v>250</v>
      </c>
      <c r="E214" s="4">
        <f t="shared" si="0"/>
        <v>0</v>
      </c>
      <c r="F214" s="4">
        <f t="shared" si="1"/>
        <v>8</v>
      </c>
      <c r="G214" s="4">
        <f t="shared" si="2"/>
        <v>8</v>
      </c>
      <c r="H214" s="4">
        <v>0</v>
      </c>
      <c r="I214" s="4">
        <v>42813238</v>
      </c>
      <c r="J214" s="72" t="s">
        <v>40</v>
      </c>
      <c r="K214" s="72">
        <v>49.050249364460583</v>
      </c>
      <c r="L214" s="72" t="s">
        <v>40</v>
      </c>
      <c r="M214" s="72" t="s">
        <v>40</v>
      </c>
      <c r="N214" s="72" t="s">
        <v>40</v>
      </c>
      <c r="O214" s="72" t="s">
        <v>40</v>
      </c>
      <c r="P214" s="72" t="s">
        <v>40</v>
      </c>
      <c r="Q214" s="72">
        <v>5394.2974569740554</v>
      </c>
      <c r="R214" s="72">
        <v>3.9754059246815201</v>
      </c>
      <c r="S214" s="72" t="s">
        <v>40</v>
      </c>
      <c r="T214" s="72" t="s">
        <v>40</v>
      </c>
      <c r="U214" s="4">
        <v>0</v>
      </c>
      <c r="V214" s="4">
        <v>0</v>
      </c>
      <c r="W214" s="4">
        <v>0</v>
      </c>
      <c r="X214" s="4">
        <v>0</v>
      </c>
    </row>
    <row r="215" spans="1:24" ht="15.75" customHeight="1" x14ac:dyDescent="0.25">
      <c r="A215" s="4" t="s">
        <v>349</v>
      </c>
      <c r="B215" s="4" t="s">
        <v>350</v>
      </c>
      <c r="C215" s="4" t="s">
        <v>28</v>
      </c>
      <c r="D215" s="4" t="s">
        <v>328</v>
      </c>
      <c r="E215" s="4">
        <f t="shared" si="0"/>
        <v>0</v>
      </c>
      <c r="F215" s="4">
        <f t="shared" si="1"/>
        <v>8</v>
      </c>
      <c r="G215" s="4">
        <f t="shared" si="2"/>
        <v>12</v>
      </c>
      <c r="H215" s="4">
        <v>0</v>
      </c>
      <c r="I215" s="4">
        <v>581372</v>
      </c>
      <c r="J215" s="72" t="s">
        <v>40</v>
      </c>
      <c r="K215" s="72">
        <v>172.00690779741714</v>
      </c>
      <c r="L215" s="72" t="s">
        <v>40</v>
      </c>
      <c r="M215" s="72" t="s">
        <v>40</v>
      </c>
      <c r="N215" s="72" t="s">
        <v>40</v>
      </c>
      <c r="O215" s="72" t="s">
        <v>40</v>
      </c>
      <c r="P215" s="72" t="s">
        <v>40</v>
      </c>
      <c r="Q215" s="72">
        <v>416.31973355537048</v>
      </c>
      <c r="R215" s="72">
        <v>5.3322141417199314</v>
      </c>
      <c r="S215" s="72" t="s">
        <v>40</v>
      </c>
      <c r="T215" s="72" t="s">
        <v>40</v>
      </c>
    </row>
    <row r="216" spans="1:24" ht="15.75" customHeight="1" x14ac:dyDescent="0.25">
      <c r="A216" s="6" t="s">
        <v>389</v>
      </c>
      <c r="B216" s="6" t="s">
        <v>390</v>
      </c>
      <c r="C216" s="4" t="s">
        <v>118</v>
      </c>
      <c r="D216" s="4" t="s">
        <v>380</v>
      </c>
      <c r="E216" s="4">
        <f t="shared" si="0"/>
        <v>0</v>
      </c>
      <c r="F216" s="4">
        <f t="shared" si="1"/>
        <v>11</v>
      </c>
      <c r="G216" s="4">
        <f t="shared" si="2"/>
        <v>15</v>
      </c>
      <c r="H216" s="4">
        <v>0</v>
      </c>
      <c r="I216" s="4">
        <v>1148130</v>
      </c>
      <c r="J216" s="72" t="s">
        <v>40</v>
      </c>
      <c r="K216" s="72" t="s">
        <v>40</v>
      </c>
      <c r="L216" s="72" t="s">
        <v>40</v>
      </c>
      <c r="M216" s="72" t="s">
        <v>40</v>
      </c>
      <c r="N216" s="72" t="s">
        <v>40</v>
      </c>
      <c r="O216" s="72" t="s">
        <v>40</v>
      </c>
      <c r="P216" s="72" t="s">
        <v>40</v>
      </c>
      <c r="Q216" s="72" t="s">
        <v>40</v>
      </c>
      <c r="R216" s="72" t="s">
        <v>40</v>
      </c>
      <c r="S216" s="72" t="s">
        <v>40</v>
      </c>
      <c r="T216" s="72" t="s">
        <v>40</v>
      </c>
    </row>
    <row r="217" spans="1:24" ht="15.75" customHeight="1" x14ac:dyDescent="0.25">
      <c r="A217" s="4" t="s">
        <v>297</v>
      </c>
      <c r="B217" s="4" t="s">
        <v>298</v>
      </c>
      <c r="C217" s="4" t="s">
        <v>181</v>
      </c>
      <c r="D217" s="4" t="s">
        <v>276</v>
      </c>
      <c r="E217" s="4">
        <f t="shared" si="0"/>
        <v>1</v>
      </c>
      <c r="F217" s="4">
        <f t="shared" si="1"/>
        <v>3</v>
      </c>
      <c r="G217" s="4">
        <f t="shared" si="2"/>
        <v>3</v>
      </c>
      <c r="H217" s="4">
        <v>1</v>
      </c>
      <c r="I217" s="4">
        <v>10036379</v>
      </c>
      <c r="J217" s="72">
        <v>196.69444527752492</v>
      </c>
      <c r="K217" s="72">
        <v>56.922920108935706</v>
      </c>
      <c r="L217" s="72">
        <v>60.499907386917137</v>
      </c>
      <c r="M217" s="72">
        <v>1062.8391388062314</v>
      </c>
      <c r="N217" s="72">
        <v>23.036196620314954</v>
      </c>
      <c r="O217" s="72" t="s">
        <v>40</v>
      </c>
      <c r="P217" s="72">
        <v>100.83128893909175</v>
      </c>
      <c r="Q217" s="72">
        <v>3650.4792332268371</v>
      </c>
      <c r="R217" s="72">
        <v>1.1259040735707568</v>
      </c>
      <c r="S217" s="72" t="s">
        <v>40</v>
      </c>
      <c r="T217" s="72" t="s">
        <v>40</v>
      </c>
      <c r="U217" s="4">
        <v>0.84</v>
      </c>
      <c r="V217" s="4">
        <v>0.82</v>
      </c>
      <c r="W217" s="4">
        <v>0.92</v>
      </c>
      <c r="X217" s="4">
        <v>0.92</v>
      </c>
    </row>
    <row r="218" spans="1:24" ht="15.75" customHeight="1" x14ac:dyDescent="0.25">
      <c r="A218" s="4" t="s">
        <v>540</v>
      </c>
      <c r="B218" s="4" t="s">
        <v>541</v>
      </c>
      <c r="C218" s="4" t="s">
        <v>181</v>
      </c>
      <c r="D218" s="4" t="s">
        <v>525</v>
      </c>
      <c r="E218" s="4">
        <f t="shared" si="0"/>
        <v>1</v>
      </c>
      <c r="F218" s="4">
        <f t="shared" si="1"/>
        <v>4</v>
      </c>
      <c r="G218" s="4">
        <f t="shared" si="2"/>
        <v>4</v>
      </c>
      <c r="H218" s="4">
        <v>1</v>
      </c>
      <c r="I218" s="4">
        <v>8591365</v>
      </c>
      <c r="J218" s="72">
        <v>215.46052344417916</v>
      </c>
      <c r="K218" s="72">
        <v>76.402294629549559</v>
      </c>
      <c r="L218" s="72">
        <v>48.525467140553332</v>
      </c>
      <c r="M218" s="72">
        <v>635.13101767215107</v>
      </c>
      <c r="N218" s="72" t="s">
        <v>40</v>
      </c>
      <c r="O218" s="72" t="s">
        <v>40</v>
      </c>
      <c r="P218" s="72">
        <v>61.999395496448543</v>
      </c>
      <c r="Q218" s="72">
        <v>2381.7126269956457</v>
      </c>
      <c r="R218" s="72">
        <v>0.52378172735065964</v>
      </c>
      <c r="S218" s="72" t="s">
        <v>40</v>
      </c>
      <c r="T218" s="72" t="s">
        <v>40</v>
      </c>
      <c r="U218" s="4">
        <v>0</v>
      </c>
      <c r="V218" s="4">
        <v>0</v>
      </c>
      <c r="W218" s="4">
        <v>0</v>
      </c>
      <c r="X218" s="4">
        <v>0</v>
      </c>
    </row>
    <row r="219" spans="1:24" ht="15.75" customHeight="1" x14ac:dyDescent="0.25">
      <c r="A219" s="4" t="s">
        <v>515</v>
      </c>
      <c r="B219" s="4" t="s">
        <v>516</v>
      </c>
      <c r="C219" s="4" t="s">
        <v>106</v>
      </c>
      <c r="D219" s="4" t="s">
        <v>484</v>
      </c>
      <c r="E219" s="4">
        <f t="shared" si="0"/>
        <v>0</v>
      </c>
      <c r="F219" s="4">
        <f t="shared" si="1"/>
        <v>5</v>
      </c>
      <c r="G219" s="4">
        <f t="shared" si="2"/>
        <v>9</v>
      </c>
      <c r="H219" s="4">
        <v>0</v>
      </c>
      <c r="I219" s="4">
        <v>17070135</v>
      </c>
      <c r="J219" s="72">
        <v>11.077826859600114</v>
      </c>
      <c r="K219" s="72">
        <v>62.090897347912012</v>
      </c>
      <c r="L219" s="72" t="s">
        <v>40</v>
      </c>
      <c r="M219" s="72" t="s">
        <v>40</v>
      </c>
      <c r="N219" s="72" t="s">
        <v>40</v>
      </c>
      <c r="O219" s="72" t="s">
        <v>40</v>
      </c>
      <c r="P219" s="72">
        <v>144.06687508495312</v>
      </c>
      <c r="Q219" s="72">
        <v>1980.0112086680365</v>
      </c>
      <c r="R219" s="72">
        <v>2.7123394161791925</v>
      </c>
      <c r="S219" s="72">
        <v>41.989027176875879</v>
      </c>
      <c r="T219" s="72" t="s">
        <v>40</v>
      </c>
    </row>
    <row r="220" spans="1:24" ht="15.75" customHeight="1" x14ac:dyDescent="0.25">
      <c r="A220" s="4" t="s">
        <v>110</v>
      </c>
      <c r="B220" s="4" t="s">
        <v>111</v>
      </c>
      <c r="C220" s="4" t="s">
        <v>106</v>
      </c>
      <c r="D220" s="4" t="s">
        <v>107</v>
      </c>
      <c r="E220" s="4">
        <f t="shared" si="0"/>
        <v>0</v>
      </c>
      <c r="F220" s="4">
        <f t="shared" si="1"/>
        <v>5</v>
      </c>
      <c r="G220" s="4">
        <f t="shared" si="2"/>
        <v>9</v>
      </c>
      <c r="H220" s="4">
        <v>0</v>
      </c>
      <c r="I220" s="4">
        <v>9321018</v>
      </c>
      <c r="J220" s="72" t="s">
        <v>40</v>
      </c>
      <c r="K220" s="72">
        <v>99.956893120472458</v>
      </c>
      <c r="L220" s="72" t="s">
        <v>40</v>
      </c>
      <c r="M220" s="72" t="s">
        <v>40</v>
      </c>
      <c r="N220" s="72" t="s">
        <v>40</v>
      </c>
      <c r="O220" s="72">
        <v>29238.726790450928</v>
      </c>
      <c r="P220" s="72">
        <v>945.69630531871701</v>
      </c>
      <c r="Q220" s="72">
        <v>8470</v>
      </c>
      <c r="R220" s="72">
        <v>1.3517836785638651</v>
      </c>
      <c r="S220" s="72">
        <v>1057.5650004797083</v>
      </c>
      <c r="T220" s="72" t="s">
        <v>40</v>
      </c>
    </row>
    <row r="221" spans="1:24" ht="15.75" customHeight="1" x14ac:dyDescent="0.25">
      <c r="A221" s="4" t="s">
        <v>372</v>
      </c>
      <c r="B221" s="4" t="s">
        <v>373</v>
      </c>
      <c r="C221" s="4" t="s">
        <v>106</v>
      </c>
      <c r="D221" s="4" t="s">
        <v>357</v>
      </c>
      <c r="E221" s="4">
        <f t="shared" si="0"/>
        <v>1</v>
      </c>
      <c r="F221" s="4">
        <f t="shared" si="1"/>
        <v>4</v>
      </c>
      <c r="G221" s="4">
        <f t="shared" si="2"/>
        <v>4</v>
      </c>
      <c r="H221" s="4">
        <v>0</v>
      </c>
      <c r="I221" s="4">
        <v>69625582</v>
      </c>
      <c r="J221" s="72">
        <v>315.65840268308278</v>
      </c>
      <c r="K221" s="72">
        <v>535.69247004642625</v>
      </c>
      <c r="L221" s="72" t="s">
        <v>40</v>
      </c>
      <c r="M221" s="72" t="s">
        <v>40</v>
      </c>
      <c r="N221" s="72" t="s">
        <v>40</v>
      </c>
      <c r="O221" s="72">
        <v>202196.03619129685</v>
      </c>
      <c r="P221" s="72">
        <v>536.46282808059186</v>
      </c>
      <c r="Q221" s="72">
        <v>5827.6147620386864</v>
      </c>
      <c r="R221" s="72">
        <v>3.2014095049144435</v>
      </c>
      <c r="S221" s="72">
        <v>9813.9252815274103</v>
      </c>
      <c r="T221" s="72" t="s">
        <v>40</v>
      </c>
      <c r="U221" s="4">
        <v>0.45</v>
      </c>
      <c r="V221" s="4">
        <v>0.33</v>
      </c>
      <c r="W221" s="4">
        <v>0.4</v>
      </c>
      <c r="X221" s="4">
        <v>0.4</v>
      </c>
    </row>
    <row r="222" spans="1:24" ht="15.75" customHeight="1" x14ac:dyDescent="0.25">
      <c r="A222" s="4" t="s">
        <v>445</v>
      </c>
      <c r="B222" s="4" t="s">
        <v>446</v>
      </c>
      <c r="C222" s="4" t="s">
        <v>181</v>
      </c>
      <c r="D222" s="4" t="s">
        <v>412</v>
      </c>
      <c r="E222" s="4">
        <f t="shared" si="0"/>
        <v>0</v>
      </c>
      <c r="F222" s="4">
        <f t="shared" si="1"/>
        <v>10</v>
      </c>
      <c r="G222" s="4">
        <f t="shared" si="2"/>
        <v>14</v>
      </c>
      <c r="H222" s="4">
        <v>0</v>
      </c>
      <c r="J222" s="72" t="s">
        <v>40</v>
      </c>
      <c r="K222" s="72" t="s">
        <v>40</v>
      </c>
      <c r="L222" s="72" t="s">
        <v>40</v>
      </c>
      <c r="M222" s="72" t="s">
        <v>40</v>
      </c>
      <c r="N222" s="72" t="s">
        <v>40</v>
      </c>
      <c r="O222" s="72" t="s">
        <v>40</v>
      </c>
      <c r="P222" s="72" t="s">
        <v>40</v>
      </c>
      <c r="Q222" s="72" t="s">
        <v>40</v>
      </c>
      <c r="R222" s="72" t="s">
        <v>40</v>
      </c>
      <c r="S222" s="72">
        <v>586.31125596554534</v>
      </c>
      <c r="T222" s="72" t="s">
        <v>40</v>
      </c>
    </row>
    <row r="223" spans="1:24" ht="15.75" customHeight="1" x14ac:dyDescent="0.25">
      <c r="A223" s="4" t="s">
        <v>374</v>
      </c>
      <c r="B223" s="4" t="s">
        <v>375</v>
      </c>
      <c r="C223" s="4" t="s">
        <v>106</v>
      </c>
      <c r="D223" s="4" t="s">
        <v>357</v>
      </c>
      <c r="E223" s="4">
        <f t="shared" si="0"/>
        <v>1</v>
      </c>
      <c r="F223" s="4">
        <f t="shared" si="1"/>
        <v>4</v>
      </c>
      <c r="G223" s="4">
        <f t="shared" si="2"/>
        <v>4</v>
      </c>
      <c r="H223" s="4">
        <v>0</v>
      </c>
      <c r="I223" s="4">
        <v>1293119</v>
      </c>
      <c r="J223" s="72">
        <v>310.72159638826741</v>
      </c>
      <c r="K223" s="72">
        <v>50.962053763033417</v>
      </c>
      <c r="L223" s="72">
        <v>13.378505767837298</v>
      </c>
      <c r="M223" s="72">
        <v>262.51896813353562</v>
      </c>
      <c r="N223" s="72">
        <v>2.3973045017511923</v>
      </c>
      <c r="O223" s="72" t="s">
        <v>40</v>
      </c>
      <c r="P223" s="72" t="s">
        <v>40</v>
      </c>
      <c r="Q223" s="72">
        <v>4307.1895424836603</v>
      </c>
      <c r="R223" s="72">
        <v>3.7892877608325293</v>
      </c>
      <c r="S223" s="72" t="s">
        <v>40</v>
      </c>
      <c r="T223" s="72" t="s">
        <v>40</v>
      </c>
      <c r="U223" s="4">
        <v>0</v>
      </c>
      <c r="V223" s="4">
        <v>0</v>
      </c>
      <c r="W223" s="4">
        <v>0</v>
      </c>
      <c r="X223" s="4">
        <v>0</v>
      </c>
    </row>
    <row r="224" spans="1:24" ht="15.75" customHeight="1" x14ac:dyDescent="0.25">
      <c r="A224" s="4" t="s">
        <v>480</v>
      </c>
      <c r="B224" s="4" t="s">
        <v>481</v>
      </c>
      <c r="C224" s="4" t="s">
        <v>118</v>
      </c>
      <c r="D224" s="4" t="s">
        <v>449</v>
      </c>
      <c r="E224" s="4">
        <f t="shared" si="0"/>
        <v>0</v>
      </c>
      <c r="F224" s="4">
        <f t="shared" si="1"/>
        <v>8</v>
      </c>
      <c r="G224" s="4">
        <f t="shared" si="2"/>
        <v>8</v>
      </c>
      <c r="H224" s="4">
        <v>0</v>
      </c>
      <c r="I224" s="4">
        <v>8082366</v>
      </c>
      <c r="J224" s="72" t="s">
        <v>40</v>
      </c>
      <c r="K224" s="72">
        <v>60.11853459741863</v>
      </c>
      <c r="L224" s="72" t="s">
        <v>40</v>
      </c>
      <c r="M224" s="72" t="s">
        <v>40</v>
      </c>
      <c r="N224" s="72" t="s">
        <v>40</v>
      </c>
      <c r="O224" s="72">
        <v>4947.3684210526317</v>
      </c>
      <c r="P224" s="72" t="s">
        <v>40</v>
      </c>
      <c r="Q224" s="72">
        <v>1508.0695220360026</v>
      </c>
      <c r="R224" s="72" t="s">
        <v>40</v>
      </c>
      <c r="S224" s="72" t="s">
        <v>40</v>
      </c>
      <c r="T224" s="72" t="s">
        <v>40</v>
      </c>
      <c r="U224" s="4">
        <v>0.32</v>
      </c>
      <c r="V224" s="4">
        <v>0.47</v>
      </c>
      <c r="W224" s="4">
        <v>0.44</v>
      </c>
      <c r="X224" s="4">
        <v>0.44</v>
      </c>
    </row>
    <row r="225" spans="1:24" ht="15.75" customHeight="1" x14ac:dyDescent="0.25">
      <c r="A225" s="4" t="s">
        <v>318</v>
      </c>
      <c r="B225" s="4" t="s">
        <v>319</v>
      </c>
      <c r="C225" s="4" t="s">
        <v>22</v>
      </c>
      <c r="D225" s="4" t="s">
        <v>309</v>
      </c>
      <c r="E225" s="4">
        <f t="shared" si="0"/>
        <v>0</v>
      </c>
      <c r="F225" s="4">
        <f t="shared" si="1"/>
        <v>11</v>
      </c>
      <c r="G225" s="4">
        <f t="shared" si="2"/>
        <v>15</v>
      </c>
      <c r="H225" s="4">
        <v>0</v>
      </c>
      <c r="I225" s="4">
        <v>1340</v>
      </c>
      <c r="J225" s="72" t="s">
        <v>40</v>
      </c>
      <c r="K225" s="72" t="s">
        <v>40</v>
      </c>
      <c r="L225" s="72" t="s">
        <v>40</v>
      </c>
      <c r="M225" s="72" t="s">
        <v>40</v>
      </c>
      <c r="N225" s="72" t="s">
        <v>40</v>
      </c>
      <c r="O225" s="72" t="s">
        <v>40</v>
      </c>
      <c r="P225" s="72" t="s">
        <v>40</v>
      </c>
      <c r="Q225" s="72" t="s">
        <v>40</v>
      </c>
      <c r="R225" s="72" t="s">
        <v>40</v>
      </c>
      <c r="S225" s="72" t="s">
        <v>40</v>
      </c>
      <c r="T225" s="72" t="s">
        <v>40</v>
      </c>
    </row>
    <row r="226" spans="1:24" ht="15.75" customHeight="1" x14ac:dyDescent="0.25">
      <c r="A226" s="4" t="s">
        <v>320</v>
      </c>
      <c r="B226" s="4" t="s">
        <v>321</v>
      </c>
      <c r="C226" s="4" t="s">
        <v>22</v>
      </c>
      <c r="D226" s="4" t="s">
        <v>309</v>
      </c>
      <c r="E226" s="4">
        <f t="shared" si="0"/>
        <v>0</v>
      </c>
      <c r="F226" s="4">
        <f t="shared" si="1"/>
        <v>8</v>
      </c>
      <c r="G226" s="4">
        <f t="shared" si="2"/>
        <v>12</v>
      </c>
      <c r="H226" s="4">
        <v>0</v>
      </c>
      <c r="I226" s="4">
        <v>104494</v>
      </c>
      <c r="J226" s="72" t="s">
        <v>40</v>
      </c>
      <c r="K226" s="72">
        <v>168.43072329511745</v>
      </c>
      <c r="L226" s="72" t="s">
        <v>40</v>
      </c>
      <c r="M226" s="72" t="s">
        <v>40</v>
      </c>
      <c r="N226" s="72" t="s">
        <v>40</v>
      </c>
      <c r="O226" s="72" t="s">
        <v>40</v>
      </c>
      <c r="P226" s="72" t="s">
        <v>40</v>
      </c>
      <c r="Q226" s="72">
        <v>13538.461538461539</v>
      </c>
      <c r="R226" s="72">
        <v>0.95699274599498529</v>
      </c>
      <c r="S226" s="72" t="s">
        <v>40</v>
      </c>
      <c r="T226" s="72" t="s">
        <v>40</v>
      </c>
    </row>
    <row r="227" spans="1:24" ht="15.75" customHeight="1" x14ac:dyDescent="0.25">
      <c r="A227" s="4" t="s">
        <v>81</v>
      </c>
      <c r="B227" s="4" t="s">
        <v>82</v>
      </c>
      <c r="C227" s="4" t="s">
        <v>28</v>
      </c>
      <c r="D227" s="4" t="s">
        <v>29</v>
      </c>
      <c r="E227" s="4">
        <f t="shared" si="0"/>
        <v>1</v>
      </c>
      <c r="F227" s="4">
        <f t="shared" si="1"/>
        <v>4</v>
      </c>
      <c r="G227" s="4">
        <f t="shared" si="2"/>
        <v>4</v>
      </c>
      <c r="H227" s="4">
        <v>1</v>
      </c>
      <c r="I227" s="4">
        <v>1394973</v>
      </c>
      <c r="J227" s="72">
        <v>473.48586675154291</v>
      </c>
      <c r="K227" s="72">
        <v>286.67221516115364</v>
      </c>
      <c r="L227" s="72" t="s">
        <v>40</v>
      </c>
      <c r="M227" s="72" t="s">
        <v>40</v>
      </c>
      <c r="N227" s="72" t="s">
        <v>40</v>
      </c>
      <c r="O227" s="72">
        <v>2923.0769230769229</v>
      </c>
      <c r="P227" s="72">
        <v>51935.064935064933</v>
      </c>
      <c r="Q227" s="72">
        <v>780.59730626585986</v>
      </c>
      <c r="R227" s="72">
        <v>30.108109619325965</v>
      </c>
      <c r="S227" s="72">
        <v>78.489229861316019</v>
      </c>
      <c r="T227" s="72" t="s">
        <v>40</v>
      </c>
      <c r="U227" s="4">
        <v>0.37</v>
      </c>
      <c r="V227" s="4">
        <v>0.51</v>
      </c>
      <c r="W227" s="4">
        <v>0.31</v>
      </c>
      <c r="X227" s="4">
        <v>0.31</v>
      </c>
    </row>
    <row r="228" spans="1:24" ht="15.75" customHeight="1" x14ac:dyDescent="0.25">
      <c r="A228" s="4" t="s">
        <v>259</v>
      </c>
      <c r="B228" s="4" t="s">
        <v>260</v>
      </c>
      <c r="C228" s="4" t="s">
        <v>118</v>
      </c>
      <c r="D228" s="4" t="s">
        <v>250</v>
      </c>
      <c r="E228" s="4">
        <f t="shared" si="0"/>
        <v>0</v>
      </c>
      <c r="F228" s="4">
        <f t="shared" si="1"/>
        <v>7</v>
      </c>
      <c r="G228" s="4">
        <f t="shared" si="2"/>
        <v>7</v>
      </c>
      <c r="H228" s="4">
        <v>0</v>
      </c>
      <c r="I228" s="4">
        <v>11694719</v>
      </c>
      <c r="J228" s="72" t="s">
        <v>40</v>
      </c>
      <c r="K228" s="72">
        <v>177.47326806227665</v>
      </c>
      <c r="L228" s="72" t="s">
        <v>40</v>
      </c>
      <c r="M228" s="72" t="s">
        <v>40</v>
      </c>
      <c r="N228" s="72">
        <v>15.990123405273783</v>
      </c>
      <c r="O228" s="72" t="s">
        <v>40</v>
      </c>
      <c r="P228" s="72" t="s">
        <v>40</v>
      </c>
      <c r="Q228" s="72">
        <v>1808.7145969498911</v>
      </c>
      <c r="R228" s="72">
        <v>2.8388882195459337</v>
      </c>
      <c r="S228" s="72" t="s">
        <v>40</v>
      </c>
      <c r="T228" s="72" t="s">
        <v>40</v>
      </c>
      <c r="U228" s="4">
        <v>0.48</v>
      </c>
      <c r="V228" s="4">
        <v>0.56000000000000005</v>
      </c>
      <c r="W228" s="4">
        <v>0.44</v>
      </c>
      <c r="X228" s="4">
        <v>0.44</v>
      </c>
    </row>
    <row r="229" spans="1:24" ht="15.75" customHeight="1" x14ac:dyDescent="0.25">
      <c r="A229" s="4" t="s">
        <v>517</v>
      </c>
      <c r="B229" s="4" t="s">
        <v>518</v>
      </c>
      <c r="C229" s="4" t="s">
        <v>106</v>
      </c>
      <c r="D229" s="4" t="s">
        <v>484</v>
      </c>
      <c r="E229" s="4">
        <f t="shared" si="0"/>
        <v>1</v>
      </c>
      <c r="F229" s="4">
        <f t="shared" si="1"/>
        <v>4</v>
      </c>
      <c r="G229" s="4">
        <f t="shared" si="2"/>
        <v>4</v>
      </c>
      <c r="H229" s="4">
        <v>1</v>
      </c>
      <c r="I229" s="4">
        <v>83429615</v>
      </c>
      <c r="J229" s="72">
        <v>452.99382000024815</v>
      </c>
      <c r="K229" s="72">
        <v>311.63993744907009</v>
      </c>
      <c r="L229" s="72" t="s">
        <v>40</v>
      </c>
      <c r="M229" s="72" t="s">
        <v>40</v>
      </c>
      <c r="N229" s="72" t="s">
        <v>40</v>
      </c>
      <c r="O229" s="72">
        <v>312170.75732976792</v>
      </c>
      <c r="P229" s="72">
        <v>575.41601471294496</v>
      </c>
      <c r="Q229" s="72">
        <v>3579.2458804256548</v>
      </c>
      <c r="R229" s="72">
        <v>3.8547463032161904</v>
      </c>
      <c r="S229" s="72">
        <v>1947.3744099772598</v>
      </c>
      <c r="T229" s="72" t="s">
        <v>40</v>
      </c>
      <c r="U229" s="4">
        <v>0.28999999999999998</v>
      </c>
      <c r="V229" s="4">
        <v>0.14000000000000001</v>
      </c>
      <c r="W229" s="4">
        <v>0.42</v>
      </c>
      <c r="X229" s="4">
        <v>0.42</v>
      </c>
    </row>
    <row r="230" spans="1:24" ht="15.75" customHeight="1" x14ac:dyDescent="0.25">
      <c r="A230" s="4" t="s">
        <v>112</v>
      </c>
      <c r="B230" s="4" t="s">
        <v>113</v>
      </c>
      <c r="C230" s="4" t="s">
        <v>106</v>
      </c>
      <c r="D230" s="4" t="s">
        <v>107</v>
      </c>
      <c r="E230" s="4">
        <f t="shared" si="0"/>
        <v>0</v>
      </c>
      <c r="F230" s="4">
        <f t="shared" si="1"/>
        <v>6</v>
      </c>
      <c r="G230" s="4">
        <f t="shared" si="2"/>
        <v>6</v>
      </c>
      <c r="H230" s="4">
        <v>0</v>
      </c>
      <c r="I230" s="4">
        <v>5942089</v>
      </c>
      <c r="J230" s="72" t="s">
        <v>40</v>
      </c>
      <c r="K230" s="72">
        <v>512.47970200379018</v>
      </c>
      <c r="L230" s="72" t="s">
        <v>40</v>
      </c>
      <c r="M230" s="72" t="s">
        <v>40</v>
      </c>
      <c r="N230" s="72" t="s">
        <v>40</v>
      </c>
      <c r="O230" s="72" t="s">
        <v>40</v>
      </c>
      <c r="P230" s="72">
        <v>3417.349343508024</v>
      </c>
      <c r="Q230" s="72">
        <v>25568.429890848027</v>
      </c>
      <c r="R230" s="72">
        <v>3.4163069587143515</v>
      </c>
      <c r="S230" s="72">
        <v>1668.4141546526866</v>
      </c>
      <c r="T230" s="72" t="s">
        <v>40</v>
      </c>
      <c r="U230" s="4">
        <v>0</v>
      </c>
      <c r="V230" s="4">
        <v>0</v>
      </c>
      <c r="W230" s="4">
        <v>0</v>
      </c>
      <c r="X230" s="4">
        <v>0</v>
      </c>
    </row>
    <row r="231" spans="1:24" ht="15.75" customHeight="1" x14ac:dyDescent="0.25">
      <c r="A231" s="4" t="s">
        <v>83</v>
      </c>
      <c r="B231" s="4" t="s">
        <v>84</v>
      </c>
      <c r="C231" s="4" t="s">
        <v>28</v>
      </c>
      <c r="D231" s="4" t="s">
        <v>29</v>
      </c>
      <c r="E231" s="4">
        <f t="shared" si="0"/>
        <v>0</v>
      </c>
      <c r="F231" s="4">
        <f t="shared" si="1"/>
        <v>10</v>
      </c>
      <c r="G231" s="4">
        <f t="shared" si="2"/>
        <v>14</v>
      </c>
      <c r="H231" s="4">
        <v>0</v>
      </c>
      <c r="I231" s="4">
        <v>38191</v>
      </c>
      <c r="J231" s="72" t="s">
        <v>40</v>
      </c>
      <c r="K231" s="72" t="s">
        <v>40</v>
      </c>
      <c r="L231" s="72" t="s">
        <v>40</v>
      </c>
      <c r="M231" s="72" t="s">
        <v>40</v>
      </c>
      <c r="N231" s="72" t="s">
        <v>40</v>
      </c>
      <c r="O231" s="72" t="s">
        <v>40</v>
      </c>
      <c r="P231" s="72" t="s">
        <v>40</v>
      </c>
      <c r="Q231" s="72" t="s">
        <v>40</v>
      </c>
      <c r="R231" s="72">
        <v>5.2368359037469556</v>
      </c>
      <c r="S231" s="72" t="s">
        <v>40</v>
      </c>
      <c r="T231" s="72" t="s">
        <v>40</v>
      </c>
    </row>
    <row r="232" spans="1:24" ht="15.75" customHeight="1" x14ac:dyDescent="0.25">
      <c r="A232" s="4" t="s">
        <v>322</v>
      </c>
      <c r="B232" s="4" t="s">
        <v>323</v>
      </c>
      <c r="C232" s="4" t="s">
        <v>22</v>
      </c>
      <c r="D232" s="4" t="s">
        <v>309</v>
      </c>
      <c r="E232" s="4">
        <f t="shared" si="0"/>
        <v>0</v>
      </c>
      <c r="F232" s="4">
        <f t="shared" si="1"/>
        <v>8</v>
      </c>
      <c r="G232" s="4">
        <f t="shared" si="2"/>
        <v>12</v>
      </c>
      <c r="H232" s="4">
        <v>0</v>
      </c>
      <c r="I232" s="4">
        <v>11646</v>
      </c>
      <c r="J232" s="72" t="s">
        <v>40</v>
      </c>
      <c r="K232" s="72">
        <v>94.45303108363386</v>
      </c>
      <c r="L232" s="72" t="s">
        <v>40</v>
      </c>
      <c r="M232" s="72" t="s">
        <v>40</v>
      </c>
      <c r="N232" s="72" t="s">
        <v>40</v>
      </c>
      <c r="O232" s="72" t="s">
        <v>40</v>
      </c>
      <c r="P232" s="72" t="s">
        <v>40</v>
      </c>
      <c r="Q232" s="72" t="e">
        <v>#DIV/0!</v>
      </c>
      <c r="R232" s="72">
        <v>17.173278378842522</v>
      </c>
      <c r="S232" s="72" t="s">
        <v>40</v>
      </c>
      <c r="T232" s="72" t="s">
        <v>40</v>
      </c>
    </row>
    <row r="233" spans="1:24" ht="15.75" customHeight="1" x14ac:dyDescent="0.25">
      <c r="A233" s="4" t="s">
        <v>150</v>
      </c>
      <c r="B233" s="4" t="s">
        <v>151</v>
      </c>
      <c r="C233" s="4" t="s">
        <v>118</v>
      </c>
      <c r="D233" s="4" t="s">
        <v>119</v>
      </c>
      <c r="E233" s="4">
        <f t="shared" si="0"/>
        <v>0</v>
      </c>
      <c r="F233" s="4">
        <f t="shared" si="1"/>
        <v>6</v>
      </c>
      <c r="G233" s="4">
        <f t="shared" si="2"/>
        <v>6</v>
      </c>
      <c r="H233" s="4">
        <v>0</v>
      </c>
      <c r="I233" s="4">
        <v>44269594</v>
      </c>
      <c r="J233" s="72">
        <v>101.78317876599456</v>
      </c>
      <c r="K233" s="72">
        <v>122.11315965536073</v>
      </c>
      <c r="L233" s="72" t="s">
        <v>40</v>
      </c>
      <c r="M233" s="72" t="s">
        <v>40</v>
      </c>
      <c r="N233" s="72" t="s">
        <v>40</v>
      </c>
      <c r="O233" s="72" t="s">
        <v>40</v>
      </c>
      <c r="P233" s="72">
        <v>2862.0817450232953</v>
      </c>
      <c r="Q233" s="72">
        <v>2060.4894038725415</v>
      </c>
      <c r="R233" s="72">
        <v>10.695828834572099</v>
      </c>
      <c r="S233" s="72" t="s">
        <v>40</v>
      </c>
      <c r="T233" s="72" t="s">
        <v>40</v>
      </c>
      <c r="U233" s="4">
        <v>0.41</v>
      </c>
      <c r="V233" s="4">
        <v>0.38</v>
      </c>
      <c r="W233" s="4">
        <v>0.3</v>
      </c>
      <c r="X233" s="4">
        <v>0.3</v>
      </c>
    </row>
    <row r="234" spans="1:24" ht="15.75" customHeight="1" x14ac:dyDescent="0.25">
      <c r="A234" s="4" t="s">
        <v>201</v>
      </c>
      <c r="B234" s="4" t="s">
        <v>202</v>
      </c>
      <c r="C234" s="4" t="s">
        <v>181</v>
      </c>
      <c r="D234" s="4" t="s">
        <v>182</v>
      </c>
      <c r="E234" s="4">
        <f t="shared" si="0"/>
        <v>1</v>
      </c>
      <c r="F234" s="4">
        <f t="shared" si="1"/>
        <v>2</v>
      </c>
      <c r="G234" s="4">
        <f t="shared" si="2"/>
        <v>2</v>
      </c>
      <c r="H234" s="4">
        <v>1</v>
      </c>
      <c r="I234" s="4">
        <v>43993638</v>
      </c>
      <c r="J234" s="72">
        <v>401.66034916230387</v>
      </c>
      <c r="K234" s="72">
        <v>129.79149394282874</v>
      </c>
      <c r="L234" s="72">
        <v>59.795009451139272</v>
      </c>
      <c r="M234" s="72">
        <v>460.70052539404554</v>
      </c>
      <c r="N234" s="72" t="s">
        <v>40</v>
      </c>
      <c r="O234" s="72">
        <v>34826.092020966804</v>
      </c>
      <c r="P234" s="72">
        <v>338.32225342766066</v>
      </c>
      <c r="Q234" s="72">
        <v>2961.9255109451187</v>
      </c>
      <c r="R234" s="72">
        <v>6.253176879802484</v>
      </c>
      <c r="S234" s="72">
        <v>1320.6793736334121</v>
      </c>
      <c r="T234" s="72" t="s">
        <v>40</v>
      </c>
      <c r="U234" s="4">
        <v>0.28000000000000003</v>
      </c>
      <c r="V234" s="4">
        <v>0.37</v>
      </c>
      <c r="W234" s="4">
        <v>0.45</v>
      </c>
      <c r="X234" s="4">
        <v>0.45</v>
      </c>
    </row>
    <row r="235" spans="1:24" ht="15.75" customHeight="1" x14ac:dyDescent="0.25">
      <c r="A235" s="4" t="s">
        <v>519</v>
      </c>
      <c r="B235" s="4" t="s">
        <v>520</v>
      </c>
      <c r="C235" s="4" t="s">
        <v>106</v>
      </c>
      <c r="D235" s="4" t="s">
        <v>484</v>
      </c>
      <c r="E235" s="4">
        <f t="shared" si="0"/>
        <v>0</v>
      </c>
      <c r="F235" s="4">
        <f t="shared" si="1"/>
        <v>7</v>
      </c>
      <c r="G235" s="4">
        <f t="shared" si="2"/>
        <v>11</v>
      </c>
      <c r="H235" s="4">
        <v>0</v>
      </c>
      <c r="I235" s="4">
        <v>9770529</v>
      </c>
      <c r="J235" s="72" t="s">
        <v>40</v>
      </c>
      <c r="K235" s="72">
        <v>100.56773793926614</v>
      </c>
      <c r="L235" s="72" t="s">
        <v>40</v>
      </c>
      <c r="M235" s="72" t="s">
        <v>40</v>
      </c>
      <c r="N235" s="72" t="s">
        <v>40</v>
      </c>
      <c r="O235" s="72" t="s">
        <v>40</v>
      </c>
      <c r="P235" s="72">
        <v>120.02980589521518</v>
      </c>
      <c r="Q235" s="72">
        <v>2616.7776298268977</v>
      </c>
      <c r="R235" s="72">
        <v>0.45033385602765214</v>
      </c>
      <c r="S235" s="72" t="s">
        <v>40</v>
      </c>
      <c r="T235" s="72" t="s">
        <v>40</v>
      </c>
    </row>
    <row r="236" spans="1:24" ht="15.75" customHeight="1" x14ac:dyDescent="0.25">
      <c r="A236" s="4" t="s">
        <v>299</v>
      </c>
      <c r="B236" s="4" t="s">
        <v>300</v>
      </c>
      <c r="C236" s="4" t="s">
        <v>181</v>
      </c>
      <c r="D236" s="4" t="s">
        <v>276</v>
      </c>
      <c r="E236" s="4">
        <f t="shared" si="0"/>
        <v>1</v>
      </c>
      <c r="F236" s="4">
        <f t="shared" si="1"/>
        <v>4</v>
      </c>
      <c r="G236" s="4">
        <f t="shared" si="2"/>
        <v>4</v>
      </c>
      <c r="H236" s="4">
        <v>0</v>
      </c>
      <c r="I236" s="74">
        <v>59115809</v>
      </c>
      <c r="J236" s="72">
        <v>209.86941073579825</v>
      </c>
      <c r="K236" s="72">
        <v>140.78467572016143</v>
      </c>
      <c r="L236" s="72" t="s">
        <v>40</v>
      </c>
      <c r="M236" s="72" t="s">
        <v>40</v>
      </c>
      <c r="N236" s="72" t="s">
        <v>40</v>
      </c>
      <c r="O236" s="72">
        <v>55172.698121850663</v>
      </c>
      <c r="P236" s="72">
        <v>67.568598860460853</v>
      </c>
      <c r="Q236" s="72">
        <v>8695.6430884964993</v>
      </c>
      <c r="R236" s="72">
        <v>1.2280978849498618</v>
      </c>
      <c r="S236" s="72">
        <v>979.57756215789766</v>
      </c>
      <c r="T236" s="72" t="s">
        <v>40</v>
      </c>
      <c r="U236" s="4">
        <v>0</v>
      </c>
      <c r="V236" s="4">
        <v>0</v>
      </c>
      <c r="W236" s="4">
        <v>0</v>
      </c>
      <c r="X236" s="96">
        <v>0.81</v>
      </c>
    </row>
    <row r="237" spans="1:24" ht="15.75" customHeight="1" x14ac:dyDescent="0.25">
      <c r="A237" s="4" t="s">
        <v>301</v>
      </c>
      <c r="B237" s="4" t="s">
        <v>302</v>
      </c>
      <c r="C237" s="4" t="s">
        <v>181</v>
      </c>
      <c r="D237" s="4" t="s">
        <v>276</v>
      </c>
      <c r="E237" s="4">
        <f t="shared" si="0"/>
        <v>1</v>
      </c>
      <c r="F237" s="4">
        <f t="shared" si="1"/>
        <v>2</v>
      </c>
      <c r="G237" s="4">
        <f t="shared" si="2"/>
        <v>2</v>
      </c>
      <c r="H237" s="4">
        <v>0</v>
      </c>
      <c r="I237" s="74">
        <v>1881641</v>
      </c>
      <c r="J237" s="72">
        <v>357.45394578455722</v>
      </c>
      <c r="K237" s="72">
        <v>80.780552719673949</v>
      </c>
      <c r="L237" s="72" t="s">
        <v>40</v>
      </c>
      <c r="M237" s="72" t="s">
        <v>40</v>
      </c>
      <c r="N237" s="72">
        <v>7.1214434634449404</v>
      </c>
      <c r="O237" s="72">
        <v>280873.13432835822</v>
      </c>
      <c r="P237" s="72">
        <v>50.815726129981279</v>
      </c>
      <c r="Q237" s="72">
        <v>3290.0432900432902</v>
      </c>
      <c r="R237" s="72">
        <v>1.2754824113632728</v>
      </c>
      <c r="S237" s="72">
        <v>463.59549177803785</v>
      </c>
      <c r="T237" s="72">
        <v>197052.35602094239</v>
      </c>
      <c r="U237" s="4">
        <v>0</v>
      </c>
      <c r="V237" s="4">
        <v>0</v>
      </c>
      <c r="W237" s="4">
        <v>0</v>
      </c>
      <c r="X237" s="96">
        <v>0.81</v>
      </c>
    </row>
    <row r="238" spans="1:24" ht="15.75" customHeight="1" x14ac:dyDescent="0.25">
      <c r="A238" s="4" t="s">
        <v>303</v>
      </c>
      <c r="B238" s="4" t="s">
        <v>304</v>
      </c>
      <c r="C238" s="4" t="s">
        <v>181</v>
      </c>
      <c r="D238" s="4" t="s">
        <v>276</v>
      </c>
      <c r="E238" s="4">
        <f t="shared" si="0"/>
        <v>1</v>
      </c>
      <c r="F238" s="4">
        <f t="shared" si="1"/>
        <v>2</v>
      </c>
      <c r="G238" s="4">
        <f t="shared" si="2"/>
        <v>2</v>
      </c>
      <c r="H238" s="4">
        <v>0</v>
      </c>
      <c r="I238" s="74">
        <v>5438100</v>
      </c>
      <c r="J238" s="72">
        <v>317.2063772273404</v>
      </c>
      <c r="K238" s="72">
        <v>143.83700189404388</v>
      </c>
      <c r="L238" s="72" t="s">
        <v>40</v>
      </c>
      <c r="M238" s="72" t="s">
        <v>40</v>
      </c>
      <c r="N238" s="72">
        <v>4.8362479542487264</v>
      </c>
      <c r="O238" s="72">
        <v>212216.7300380228</v>
      </c>
      <c r="P238" s="72">
        <v>171.31343218204518</v>
      </c>
      <c r="Q238" s="72">
        <v>5508.4507042253526</v>
      </c>
      <c r="R238" s="72">
        <v>1.0849377539949614</v>
      </c>
      <c r="S238" s="72">
        <v>289.50903856627855</v>
      </c>
      <c r="T238" s="72">
        <v>106513.35877862596</v>
      </c>
      <c r="U238" s="4">
        <v>0</v>
      </c>
      <c r="V238" s="4">
        <v>0</v>
      </c>
      <c r="W238" s="4">
        <v>0</v>
      </c>
      <c r="X238" s="96">
        <v>0.81</v>
      </c>
    </row>
    <row r="239" spans="1:24" ht="15.75" customHeight="1" x14ac:dyDescent="0.25">
      <c r="A239" s="4" t="s">
        <v>305</v>
      </c>
      <c r="B239" s="4" t="s">
        <v>306</v>
      </c>
      <c r="C239" s="4" t="s">
        <v>181</v>
      </c>
      <c r="D239" s="4" t="s">
        <v>276</v>
      </c>
      <c r="E239" s="4">
        <f t="shared" si="0"/>
        <v>0</v>
      </c>
      <c r="F239" s="4">
        <f t="shared" si="1"/>
        <v>10</v>
      </c>
      <c r="G239" s="4">
        <f t="shared" si="2"/>
        <v>13</v>
      </c>
      <c r="H239" s="4">
        <v>1</v>
      </c>
      <c r="I239" s="4">
        <v>67530172</v>
      </c>
      <c r="J239" s="72" t="s">
        <v>40</v>
      </c>
      <c r="K239" s="72" t="s">
        <v>40</v>
      </c>
      <c r="L239" s="72" t="s">
        <v>40</v>
      </c>
      <c r="M239" s="72" t="s">
        <v>40</v>
      </c>
      <c r="N239" s="72" t="s">
        <v>40</v>
      </c>
      <c r="O239" s="72" t="s">
        <v>40</v>
      </c>
      <c r="P239" s="72" t="s">
        <v>40</v>
      </c>
      <c r="Q239" s="72" t="s">
        <v>40</v>
      </c>
      <c r="R239" s="72">
        <v>1.1890981115818866</v>
      </c>
      <c r="S239" s="72" t="s">
        <v>40</v>
      </c>
      <c r="T239" s="72" t="s">
        <v>40</v>
      </c>
      <c r="X239" s="96">
        <v>0.81</v>
      </c>
    </row>
    <row r="240" spans="1:24" ht="15.75" customHeight="1" x14ac:dyDescent="0.25">
      <c r="A240" s="4" t="s">
        <v>152</v>
      </c>
      <c r="B240" s="4" t="s">
        <v>153</v>
      </c>
      <c r="C240" s="4" t="s">
        <v>118</v>
      </c>
      <c r="D240" s="4" t="s">
        <v>119</v>
      </c>
      <c r="E240" s="4">
        <f t="shared" si="0"/>
        <v>0</v>
      </c>
      <c r="F240" s="4">
        <f t="shared" si="1"/>
        <v>7</v>
      </c>
      <c r="G240" s="4">
        <f t="shared" si="2"/>
        <v>11</v>
      </c>
      <c r="H240" s="4">
        <v>0</v>
      </c>
      <c r="I240" s="4">
        <v>58005463</v>
      </c>
      <c r="J240" s="72">
        <v>78.418475859765138</v>
      </c>
      <c r="K240" s="72">
        <v>59.311654834993725</v>
      </c>
      <c r="L240" s="72" t="s">
        <v>40</v>
      </c>
      <c r="M240" s="72" t="s">
        <v>40</v>
      </c>
      <c r="N240" s="72" t="s">
        <v>40</v>
      </c>
      <c r="O240" s="72" t="s">
        <v>40</v>
      </c>
      <c r="P240" s="72" t="s">
        <v>40</v>
      </c>
      <c r="Q240" s="72">
        <v>2000.2325581395351</v>
      </c>
      <c r="R240" s="72">
        <v>5.9287519177288521</v>
      </c>
      <c r="S240" s="72" t="s">
        <v>40</v>
      </c>
      <c r="T240" s="72" t="s">
        <v>40</v>
      </c>
    </row>
    <row r="241" spans="1:35" ht="15.75" customHeight="1" x14ac:dyDescent="0.25">
      <c r="A241" s="4" t="s">
        <v>272</v>
      </c>
      <c r="B241" s="4" t="s">
        <v>273</v>
      </c>
      <c r="C241" s="4" t="s">
        <v>28</v>
      </c>
      <c r="D241" s="4" t="s">
        <v>265</v>
      </c>
      <c r="E241" s="4">
        <f t="shared" si="0"/>
        <v>1</v>
      </c>
      <c r="F241" s="4">
        <f t="shared" si="1"/>
        <v>2</v>
      </c>
      <c r="G241" s="4">
        <f t="shared" si="2"/>
        <v>2</v>
      </c>
      <c r="H241" s="4">
        <v>1</v>
      </c>
      <c r="I241" s="4">
        <v>329064917</v>
      </c>
      <c r="J241" s="72">
        <v>203.6920271266718</v>
      </c>
      <c r="K241" s="72">
        <v>657.13477441291616</v>
      </c>
      <c r="L241" s="72" t="s">
        <v>40</v>
      </c>
      <c r="M241" s="72" t="s">
        <v>40</v>
      </c>
      <c r="N241" s="72">
        <v>0.73055493788783321</v>
      </c>
      <c r="O241" s="72">
        <v>32093.178036605656</v>
      </c>
      <c r="P241" s="72">
        <v>30882.163922251893</v>
      </c>
      <c r="Q241" s="72">
        <v>4490.9657320872275</v>
      </c>
      <c r="R241" s="72">
        <v>5.2524590459456357</v>
      </c>
      <c r="S241" s="72">
        <v>7.235994797346752</v>
      </c>
      <c r="T241" s="72">
        <v>14153.733259952302</v>
      </c>
      <c r="U241" s="4">
        <v>0</v>
      </c>
      <c r="V241" s="4">
        <v>0</v>
      </c>
      <c r="W241" s="4">
        <v>0</v>
      </c>
      <c r="X241" s="4">
        <v>0</v>
      </c>
    </row>
    <row r="242" spans="1:35" ht="15.75" customHeight="1" x14ac:dyDescent="0.25">
      <c r="A242" s="4" t="s">
        <v>85</v>
      </c>
      <c r="B242" s="4" t="s">
        <v>86</v>
      </c>
      <c r="C242" s="4" t="s">
        <v>28</v>
      </c>
      <c r="D242" s="4" t="s">
        <v>29</v>
      </c>
      <c r="E242" s="4">
        <f t="shared" si="0"/>
        <v>0</v>
      </c>
      <c r="F242" s="4">
        <f t="shared" si="1"/>
        <v>8</v>
      </c>
      <c r="G242" s="4">
        <f t="shared" si="2"/>
        <v>12</v>
      </c>
      <c r="H242" s="4">
        <v>0</v>
      </c>
      <c r="I242" s="4">
        <v>104578</v>
      </c>
      <c r="J242" s="72" t="s">
        <v>40</v>
      </c>
      <c r="K242" s="72">
        <v>551.74128401767109</v>
      </c>
      <c r="L242" s="72" t="s">
        <v>40</v>
      </c>
      <c r="M242" s="72" t="s">
        <v>40</v>
      </c>
      <c r="N242" s="72" t="s">
        <v>40</v>
      </c>
      <c r="O242" s="72" t="s">
        <v>40</v>
      </c>
      <c r="P242" s="72" t="s">
        <v>40</v>
      </c>
      <c r="Q242" s="72">
        <v>2774.0384615384619</v>
      </c>
      <c r="R242" s="72">
        <v>49.723651245959957</v>
      </c>
      <c r="S242" s="72" t="s">
        <v>40</v>
      </c>
      <c r="T242" s="72" t="s">
        <v>40</v>
      </c>
    </row>
    <row r="243" spans="1:35" ht="15.75" customHeight="1" x14ac:dyDescent="0.25">
      <c r="A243" s="4" t="s">
        <v>351</v>
      </c>
      <c r="B243" s="4" t="s">
        <v>352</v>
      </c>
      <c r="C243" s="4" t="s">
        <v>28</v>
      </c>
      <c r="D243" s="4" t="s">
        <v>328</v>
      </c>
      <c r="E243" s="4">
        <f t="shared" si="0"/>
        <v>0</v>
      </c>
      <c r="F243" s="4">
        <f t="shared" si="1"/>
        <v>6</v>
      </c>
      <c r="G243" s="4">
        <f t="shared" si="2"/>
        <v>6</v>
      </c>
      <c r="H243" s="4">
        <v>0</v>
      </c>
      <c r="I243" s="4">
        <v>3461734</v>
      </c>
      <c r="J243" s="72">
        <v>670.76210939373163</v>
      </c>
      <c r="K243" s="72">
        <v>320.01303393039439</v>
      </c>
      <c r="L243" s="72" t="s">
        <v>40</v>
      </c>
      <c r="M243" s="72" t="s">
        <v>40</v>
      </c>
      <c r="N243" s="72" t="s">
        <v>40</v>
      </c>
      <c r="O243" s="72" t="s">
        <v>40</v>
      </c>
      <c r="P243" s="72" t="s">
        <v>40</v>
      </c>
      <c r="Q243" s="72">
        <v>1433.8596945379238</v>
      </c>
      <c r="R243" s="72">
        <v>8.2039810106726865</v>
      </c>
      <c r="S243" s="72">
        <v>117.23467287817455</v>
      </c>
      <c r="T243" s="72" t="s">
        <v>40</v>
      </c>
      <c r="U243" s="4">
        <v>0.66</v>
      </c>
      <c r="V243" s="4">
        <v>0.57999999999999996</v>
      </c>
      <c r="W243" s="4">
        <v>0.62</v>
      </c>
      <c r="X243" s="4">
        <v>0.62</v>
      </c>
    </row>
    <row r="244" spans="1:35" ht="15.75" customHeight="1" x14ac:dyDescent="0.25">
      <c r="A244" s="4" t="s">
        <v>114</v>
      </c>
      <c r="B244" s="4" t="s">
        <v>115</v>
      </c>
      <c r="C244" s="4" t="s">
        <v>106</v>
      </c>
      <c r="D244" s="4" t="s">
        <v>107</v>
      </c>
      <c r="E244" s="4">
        <f t="shared" si="0"/>
        <v>0</v>
      </c>
      <c r="F244" s="4">
        <f t="shared" si="1"/>
        <v>8</v>
      </c>
      <c r="G244" s="4">
        <f t="shared" si="2"/>
        <v>12</v>
      </c>
      <c r="H244" s="4">
        <v>0</v>
      </c>
      <c r="I244" s="4">
        <v>32981716</v>
      </c>
      <c r="J244" s="72" t="s">
        <v>40</v>
      </c>
      <c r="K244" s="72">
        <v>133.10405074132589</v>
      </c>
      <c r="L244" s="72" t="s">
        <v>40</v>
      </c>
      <c r="M244" s="72" t="s">
        <v>40</v>
      </c>
      <c r="N244" s="72" t="s">
        <v>40</v>
      </c>
      <c r="O244" s="72" t="s">
        <v>40</v>
      </c>
      <c r="P244" s="72" t="s">
        <v>40</v>
      </c>
      <c r="Q244" s="72">
        <v>12911.764705882353</v>
      </c>
      <c r="R244" s="72">
        <v>1.100609804535337</v>
      </c>
      <c r="S244" s="72" t="s">
        <v>40</v>
      </c>
      <c r="T244" s="72" t="s">
        <v>40</v>
      </c>
    </row>
    <row r="245" spans="1:35" ht="15.75" customHeight="1" x14ac:dyDescent="0.25">
      <c r="A245" s="4" t="s">
        <v>212</v>
      </c>
      <c r="B245" s="4" t="s">
        <v>213</v>
      </c>
      <c r="C245" s="4" t="s">
        <v>22</v>
      </c>
      <c r="D245" s="4" t="s">
        <v>205</v>
      </c>
      <c r="E245" s="4">
        <f t="shared" si="0"/>
        <v>0</v>
      </c>
      <c r="F245" s="4">
        <f t="shared" si="1"/>
        <v>9</v>
      </c>
      <c r="G245" s="4">
        <f t="shared" si="2"/>
        <v>13</v>
      </c>
      <c r="H245" s="4">
        <v>0</v>
      </c>
      <c r="I245" s="4">
        <v>299882</v>
      </c>
      <c r="J245" s="72" t="s">
        <v>40</v>
      </c>
      <c r="K245" s="72">
        <v>64.025183238740567</v>
      </c>
      <c r="L245" s="72" t="s">
        <v>40</v>
      </c>
      <c r="M245" s="72" t="s">
        <v>40</v>
      </c>
      <c r="N245" s="72" t="s">
        <v>40</v>
      </c>
      <c r="O245" s="72" t="s">
        <v>40</v>
      </c>
      <c r="P245" s="72" t="s">
        <v>40</v>
      </c>
      <c r="Q245" s="72">
        <v>4465.1162790697672</v>
      </c>
      <c r="R245" s="72" t="s">
        <v>40</v>
      </c>
      <c r="S245" s="72" t="s">
        <v>40</v>
      </c>
      <c r="T245" s="72" t="s">
        <v>40</v>
      </c>
    </row>
    <row r="246" spans="1:35" ht="15.75" customHeight="1" x14ac:dyDescent="0.25">
      <c r="A246" s="4" t="s">
        <v>353</v>
      </c>
      <c r="B246" s="4" t="s">
        <v>354</v>
      </c>
      <c r="C246" s="4" t="s">
        <v>28</v>
      </c>
      <c r="D246" s="4" t="s">
        <v>328</v>
      </c>
      <c r="E246" s="4">
        <f t="shared" si="0"/>
        <v>0</v>
      </c>
      <c r="F246" s="4">
        <f t="shared" si="1"/>
        <v>8</v>
      </c>
      <c r="G246" s="4">
        <f t="shared" si="2"/>
        <v>8</v>
      </c>
      <c r="H246" s="4">
        <v>1</v>
      </c>
      <c r="I246" s="4">
        <v>28515829</v>
      </c>
      <c r="J246" s="72" t="s">
        <v>40</v>
      </c>
      <c r="K246" s="72">
        <v>200.22563608443579</v>
      </c>
      <c r="L246" s="72" t="s">
        <v>40</v>
      </c>
      <c r="M246" s="72" t="s">
        <v>40</v>
      </c>
      <c r="N246" s="72" t="s">
        <v>40</v>
      </c>
      <c r="O246" s="72" t="s">
        <v>40</v>
      </c>
      <c r="P246" s="72" t="s">
        <v>40</v>
      </c>
      <c r="Q246" s="72">
        <v>1587.3227689741452</v>
      </c>
      <c r="R246" s="72">
        <v>62.344321113722486</v>
      </c>
      <c r="S246" s="72" t="s">
        <v>40</v>
      </c>
      <c r="T246" s="72" t="s">
        <v>40</v>
      </c>
      <c r="U246" s="4">
        <v>0</v>
      </c>
      <c r="V246" s="4">
        <v>0</v>
      </c>
      <c r="W246" s="4">
        <v>0</v>
      </c>
      <c r="X246" s="4">
        <v>0</v>
      </c>
    </row>
    <row r="247" spans="1:35" ht="15.75" customHeight="1" x14ac:dyDescent="0.25">
      <c r="A247" s="4" t="s">
        <v>376</v>
      </c>
      <c r="B247" s="4" t="s">
        <v>377</v>
      </c>
      <c r="C247" s="4" t="s">
        <v>106</v>
      </c>
      <c r="D247" s="4" t="s">
        <v>357</v>
      </c>
      <c r="E247" s="4">
        <f t="shared" si="0"/>
        <v>0</v>
      </c>
      <c r="F247" s="4">
        <f t="shared" si="1"/>
        <v>8</v>
      </c>
      <c r="G247" s="4">
        <f t="shared" si="2"/>
        <v>8</v>
      </c>
      <c r="H247" s="4">
        <v>0</v>
      </c>
      <c r="I247" s="4">
        <v>96462106</v>
      </c>
      <c r="J247" s="72" t="s">
        <v>40</v>
      </c>
      <c r="K247" s="72">
        <v>134.77002046793379</v>
      </c>
      <c r="L247" s="72" t="s">
        <v>40</v>
      </c>
      <c r="M247" s="72" t="s">
        <v>40</v>
      </c>
      <c r="N247" s="72" t="s">
        <v>40</v>
      </c>
      <c r="O247" s="72" t="s">
        <v>40</v>
      </c>
      <c r="P247" s="72" t="s">
        <v>40</v>
      </c>
      <c r="Q247" s="72">
        <v>8000.123076923076</v>
      </c>
      <c r="R247" s="72">
        <v>1.4078067090925841</v>
      </c>
      <c r="S247" s="72" t="s">
        <v>40</v>
      </c>
      <c r="T247" s="72" t="s">
        <v>40</v>
      </c>
      <c r="U247" s="4">
        <v>0</v>
      </c>
      <c r="V247" s="4">
        <v>0</v>
      </c>
      <c r="W247" s="4">
        <v>0</v>
      </c>
      <c r="X247" s="4">
        <v>0</v>
      </c>
    </row>
    <row r="248" spans="1:35" ht="15.75" customHeight="1" x14ac:dyDescent="0.25">
      <c r="A248" s="4" t="s">
        <v>324</v>
      </c>
      <c r="B248" s="4" t="s">
        <v>325</v>
      </c>
      <c r="C248" s="4" t="s">
        <v>22</v>
      </c>
      <c r="D248" s="4" t="s">
        <v>309</v>
      </c>
      <c r="E248" s="4">
        <f t="shared" si="0"/>
        <v>0</v>
      </c>
      <c r="F248" s="4">
        <f t="shared" si="1"/>
        <v>11</v>
      </c>
      <c r="G248" s="4">
        <f t="shared" si="2"/>
        <v>15</v>
      </c>
      <c r="H248" s="4">
        <v>0</v>
      </c>
      <c r="I248" s="4">
        <v>11432</v>
      </c>
      <c r="J248" s="72" t="s">
        <v>40</v>
      </c>
      <c r="K248" s="72" t="s">
        <v>40</v>
      </c>
      <c r="L248" s="72" t="s">
        <v>40</v>
      </c>
      <c r="M248" s="72" t="s">
        <v>40</v>
      </c>
      <c r="N248" s="72" t="s">
        <v>40</v>
      </c>
      <c r="O248" s="72" t="s">
        <v>40</v>
      </c>
      <c r="P248" s="72" t="s">
        <v>40</v>
      </c>
      <c r="Q248" s="72" t="s">
        <v>40</v>
      </c>
      <c r="R248" s="72" t="s">
        <v>40</v>
      </c>
      <c r="S248" s="72" t="s">
        <v>40</v>
      </c>
      <c r="T248" s="72" t="s">
        <v>40</v>
      </c>
    </row>
    <row r="249" spans="1:35" ht="15.75" customHeight="1" x14ac:dyDescent="0.25">
      <c r="A249" s="4" t="s">
        <v>261</v>
      </c>
      <c r="B249" s="4" t="s">
        <v>262</v>
      </c>
      <c r="C249" s="4" t="s">
        <v>118</v>
      </c>
      <c r="D249" s="4" t="s">
        <v>250</v>
      </c>
      <c r="E249" s="4">
        <f t="shared" si="0"/>
        <v>0</v>
      </c>
      <c r="F249" s="4">
        <f t="shared" si="1"/>
        <v>11</v>
      </c>
      <c r="G249" s="4">
        <f t="shared" si="2"/>
        <v>15</v>
      </c>
      <c r="H249" s="4">
        <v>0</v>
      </c>
      <c r="I249" s="4">
        <v>582463</v>
      </c>
      <c r="J249" s="72" t="s">
        <v>40</v>
      </c>
      <c r="K249" s="72" t="s">
        <v>40</v>
      </c>
      <c r="L249" s="72" t="s">
        <v>40</v>
      </c>
      <c r="M249" s="72" t="s">
        <v>40</v>
      </c>
      <c r="N249" s="72" t="s">
        <v>40</v>
      </c>
      <c r="O249" s="72" t="s">
        <v>40</v>
      </c>
      <c r="P249" s="72" t="s">
        <v>40</v>
      </c>
      <c r="Q249" s="72" t="s">
        <v>40</v>
      </c>
      <c r="R249" s="72" t="s">
        <v>40</v>
      </c>
      <c r="S249" s="72" t="s">
        <v>40</v>
      </c>
      <c r="T249" s="72" t="s">
        <v>40</v>
      </c>
    </row>
    <row r="250" spans="1:35" ht="15.75" customHeight="1" x14ac:dyDescent="0.25">
      <c r="A250" s="4" t="s">
        <v>521</v>
      </c>
      <c r="B250" s="4" t="s">
        <v>522</v>
      </c>
      <c r="C250" s="4" t="s">
        <v>106</v>
      </c>
      <c r="D250" s="4" t="s">
        <v>484</v>
      </c>
      <c r="E250" s="4">
        <f t="shared" si="0"/>
        <v>0</v>
      </c>
      <c r="F250" s="4">
        <f t="shared" si="1"/>
        <v>8</v>
      </c>
      <c r="G250" s="4">
        <f t="shared" si="2"/>
        <v>12</v>
      </c>
      <c r="H250" s="4">
        <v>0</v>
      </c>
      <c r="I250" s="4">
        <v>29161922</v>
      </c>
      <c r="J250" s="72" t="s">
        <v>40</v>
      </c>
      <c r="K250" s="72">
        <v>48.007809636141268</v>
      </c>
      <c r="L250" s="72" t="s">
        <v>40</v>
      </c>
      <c r="M250" s="72" t="s">
        <v>40</v>
      </c>
      <c r="N250" s="72" t="s">
        <v>40</v>
      </c>
      <c r="O250" s="72" t="s">
        <v>40</v>
      </c>
      <c r="P250" s="72" t="s">
        <v>40</v>
      </c>
      <c r="Q250" s="72">
        <v>1411.2903225806454</v>
      </c>
      <c r="R250" s="72">
        <v>5.8398071293106133</v>
      </c>
      <c r="S250" s="72" t="s">
        <v>40</v>
      </c>
      <c r="T250" s="72" t="s">
        <v>40</v>
      </c>
    </row>
    <row r="251" spans="1:35" ht="15.75" customHeight="1" x14ac:dyDescent="0.25">
      <c r="A251" s="4" t="s">
        <v>154</v>
      </c>
      <c r="B251" s="4" t="s">
        <v>155</v>
      </c>
      <c r="C251" s="4" t="s">
        <v>118</v>
      </c>
      <c r="D251" s="4" t="s">
        <v>119</v>
      </c>
      <c r="E251" s="4">
        <f t="shared" si="0"/>
        <v>0</v>
      </c>
      <c r="F251" s="4">
        <f t="shared" si="1"/>
        <v>8</v>
      </c>
      <c r="G251" s="4">
        <f t="shared" si="2"/>
        <v>8</v>
      </c>
      <c r="H251" s="4">
        <v>0</v>
      </c>
      <c r="I251" s="4">
        <v>17861030</v>
      </c>
      <c r="J251" s="72" t="s">
        <v>40</v>
      </c>
      <c r="K251" s="72">
        <v>139.96953143239779</v>
      </c>
      <c r="L251" s="72" t="s">
        <v>40</v>
      </c>
      <c r="M251" s="72" t="s">
        <v>40</v>
      </c>
      <c r="N251" s="72" t="s">
        <v>40</v>
      </c>
      <c r="O251" s="72" t="s">
        <v>40</v>
      </c>
      <c r="P251" s="72" t="s">
        <v>40</v>
      </c>
      <c r="Q251" s="72">
        <v>3571.4285714285716</v>
      </c>
      <c r="R251" s="72">
        <v>4.7757604124734128</v>
      </c>
      <c r="S251" s="72" t="s">
        <v>40</v>
      </c>
      <c r="T251" s="72" t="s">
        <v>40</v>
      </c>
      <c r="U251" s="4">
        <v>0.57999999999999996</v>
      </c>
      <c r="V251" s="4">
        <v>0.4</v>
      </c>
      <c r="W251" s="4">
        <v>0.42</v>
      </c>
      <c r="X251" s="4">
        <v>0.42</v>
      </c>
    </row>
    <row r="252" spans="1:35" ht="15.75" customHeight="1" x14ac:dyDescent="0.25">
      <c r="A252" s="4" t="s">
        <v>156</v>
      </c>
      <c r="B252" s="4" t="s">
        <v>157</v>
      </c>
      <c r="C252" s="4" t="s">
        <v>118</v>
      </c>
      <c r="D252" s="4" t="s">
        <v>119</v>
      </c>
      <c r="E252" s="4">
        <f t="shared" si="0"/>
        <v>0</v>
      </c>
      <c r="F252" s="4">
        <f t="shared" si="1"/>
        <v>5</v>
      </c>
      <c r="G252" s="4">
        <f t="shared" si="2"/>
        <v>5</v>
      </c>
      <c r="H252" s="4">
        <v>0</v>
      </c>
      <c r="I252" s="4">
        <v>14645468</v>
      </c>
      <c r="J252" s="72">
        <v>196.45667861211399</v>
      </c>
      <c r="K252" s="72">
        <v>133.29038034155002</v>
      </c>
      <c r="L252" s="72" t="s">
        <v>40</v>
      </c>
      <c r="M252" s="72" t="s">
        <v>40</v>
      </c>
      <c r="N252" s="72" t="s">
        <v>40</v>
      </c>
      <c r="O252" s="72" t="s">
        <v>40</v>
      </c>
      <c r="P252" s="72">
        <v>564.45176960444132</v>
      </c>
      <c r="Q252" s="72">
        <v>6054.9007444168737</v>
      </c>
      <c r="R252" s="72">
        <v>6.6983178687085996</v>
      </c>
      <c r="S252" s="72">
        <v>304.05252503012173</v>
      </c>
      <c r="T252" s="72" t="s">
        <v>40</v>
      </c>
      <c r="U252" s="4">
        <v>0.36</v>
      </c>
      <c r="V252" s="4">
        <v>0.34</v>
      </c>
      <c r="W252" s="4">
        <v>0.36</v>
      </c>
      <c r="X252" s="4">
        <v>0.36</v>
      </c>
    </row>
    <row r="253" spans="1:35" ht="15.75" customHeight="1" x14ac:dyDescent="0.25">
      <c r="K253" s="72"/>
      <c r="L253" s="72"/>
      <c r="M253" s="72"/>
      <c r="N253" s="72"/>
      <c r="O253" s="72"/>
      <c r="P253" s="72"/>
      <c r="Q253" s="72"/>
      <c r="R253" s="72"/>
      <c r="S253" s="72"/>
      <c r="T253" s="72"/>
    </row>
    <row r="254" spans="1:35" ht="15.75" customHeight="1" x14ac:dyDescent="0.25"/>
    <row r="255" spans="1:35" ht="15.75" customHeight="1" x14ac:dyDescent="0.25">
      <c r="A255" s="60" t="s">
        <v>11</v>
      </c>
      <c r="B255" s="60" t="s">
        <v>712</v>
      </c>
      <c r="C255" s="60" t="s">
        <v>13</v>
      </c>
      <c r="D255" s="60" t="s">
        <v>713</v>
      </c>
      <c r="E255" s="79" t="s">
        <v>764</v>
      </c>
      <c r="F255" s="60"/>
      <c r="G255" s="60"/>
      <c r="H255" s="80"/>
      <c r="I255" s="81" t="s">
        <v>714</v>
      </c>
      <c r="J255" s="82" t="s">
        <v>717</v>
      </c>
      <c r="K255" s="82" t="s">
        <v>720</v>
      </c>
      <c r="L255" s="82" t="s">
        <v>723</v>
      </c>
      <c r="M255" s="82" t="s">
        <v>728</v>
      </c>
      <c r="N255" s="83" t="s">
        <v>731</v>
      </c>
      <c r="O255" s="56" t="s">
        <v>736</v>
      </c>
      <c r="P255" s="56" t="s">
        <v>741</v>
      </c>
      <c r="Q255" s="56" t="s">
        <v>746</v>
      </c>
      <c r="R255" s="56" t="s">
        <v>749</v>
      </c>
      <c r="S255" s="84" t="s">
        <v>754</v>
      </c>
      <c r="T255" s="84" t="s">
        <v>759</v>
      </c>
      <c r="U255" s="71" t="s">
        <v>760</v>
      </c>
      <c r="V255" s="71" t="s">
        <v>761</v>
      </c>
      <c r="W255" s="71" t="s">
        <v>762</v>
      </c>
      <c r="X255" s="71" t="s">
        <v>763</v>
      </c>
      <c r="Y255" s="12"/>
      <c r="Z255" s="12"/>
      <c r="AA255" s="12"/>
      <c r="AB255" s="12"/>
      <c r="AC255" s="12"/>
      <c r="AD255" s="12"/>
      <c r="AE255" s="12"/>
      <c r="AF255" s="12"/>
      <c r="AG255" s="12"/>
      <c r="AH255" s="12"/>
      <c r="AI255" s="12"/>
    </row>
    <row r="256" spans="1:35" ht="15" customHeight="1" x14ac:dyDescent="0.25">
      <c r="A256" s="4" t="s">
        <v>391</v>
      </c>
      <c r="B256" s="4" t="s">
        <v>392</v>
      </c>
      <c r="C256" s="4" t="s">
        <v>106</v>
      </c>
      <c r="D256" s="4" t="s">
        <v>393</v>
      </c>
      <c r="E256" s="4">
        <f t="shared" ref="E256:E503" si="3">+E5</f>
        <v>0</v>
      </c>
      <c r="I256" s="4" t="str">
        <f t="shared" ref="I256:X256" si="4">+IF($E5=1,I5,"")</f>
        <v/>
      </c>
      <c r="J256" s="4" t="str">
        <f t="shared" si="4"/>
        <v/>
      </c>
      <c r="K256" s="4" t="str">
        <f t="shared" si="4"/>
        <v/>
      </c>
      <c r="L256" s="4" t="str">
        <f t="shared" si="4"/>
        <v/>
      </c>
      <c r="M256" s="4" t="str">
        <f t="shared" si="4"/>
        <v/>
      </c>
      <c r="N256" s="4" t="str">
        <f t="shared" si="4"/>
        <v/>
      </c>
      <c r="O256" s="4" t="str">
        <f t="shared" si="4"/>
        <v/>
      </c>
      <c r="P256" s="4" t="str">
        <f t="shared" si="4"/>
        <v/>
      </c>
      <c r="Q256" s="4" t="str">
        <f t="shared" si="4"/>
        <v/>
      </c>
      <c r="R256" s="4" t="str">
        <f t="shared" si="4"/>
        <v/>
      </c>
      <c r="S256" s="4" t="str">
        <f t="shared" si="4"/>
        <v/>
      </c>
      <c r="T256" s="4" t="str">
        <f t="shared" si="4"/>
        <v/>
      </c>
      <c r="U256" s="4" t="str">
        <f t="shared" si="4"/>
        <v/>
      </c>
      <c r="V256" s="4" t="str">
        <f t="shared" si="4"/>
        <v/>
      </c>
      <c r="W256" s="4" t="str">
        <f t="shared" si="4"/>
        <v/>
      </c>
      <c r="X256" s="4" t="str">
        <f t="shared" si="4"/>
        <v/>
      </c>
    </row>
    <row r="257" spans="1:24" ht="15.75" customHeight="1" x14ac:dyDescent="0.25">
      <c r="A257" s="4" t="s">
        <v>410</v>
      </c>
      <c r="B257" s="4" t="s">
        <v>411</v>
      </c>
      <c r="C257" s="4" t="s">
        <v>181</v>
      </c>
      <c r="D257" s="4" t="s">
        <v>412</v>
      </c>
      <c r="E257" s="4">
        <f t="shared" si="3"/>
        <v>1</v>
      </c>
      <c r="I257" s="4">
        <f t="shared" ref="I257:X257" si="5">+IF($E6=1,I6,"")</f>
        <v>2880917</v>
      </c>
      <c r="J257" s="85">
        <f t="shared" si="5"/>
        <v>369.70867262055799</v>
      </c>
      <c r="K257" s="85">
        <f t="shared" si="5"/>
        <v>196.95117908638116</v>
      </c>
      <c r="L257" s="85">
        <f t="shared" si="5"/>
        <v>137.59507823377072</v>
      </c>
      <c r="M257" s="85">
        <f t="shared" si="5"/>
        <v>698.62530842439196</v>
      </c>
      <c r="N257" s="85">
        <f t="shared" si="5"/>
        <v>13.78033452543062</v>
      </c>
      <c r="O257" s="85">
        <f t="shared" si="5"/>
        <v>40198.99244332494</v>
      </c>
      <c r="P257" s="85">
        <f t="shared" si="5"/>
        <v>388.257834952785</v>
      </c>
      <c r="Q257" s="85">
        <f t="shared" si="5"/>
        <v>2390.0589721988204</v>
      </c>
      <c r="R257" s="85">
        <f t="shared" si="5"/>
        <v>2.3603595660687207</v>
      </c>
      <c r="S257" s="85">
        <f t="shared" si="5"/>
        <v>460.25840687546867</v>
      </c>
      <c r="T257" s="85">
        <f t="shared" si="5"/>
        <v>18492.46813441483</v>
      </c>
      <c r="U257" s="4">
        <f t="shared" si="5"/>
        <v>0.41</v>
      </c>
      <c r="V257" s="4">
        <f t="shared" si="5"/>
        <v>0.37</v>
      </c>
      <c r="W257" s="4">
        <f t="shared" si="5"/>
        <v>0.56999999999999995</v>
      </c>
      <c r="X257" s="4">
        <f t="shared" si="5"/>
        <v>0.56999999999999995</v>
      </c>
    </row>
    <row r="258" spans="1:24" ht="15.75" customHeight="1" x14ac:dyDescent="0.25">
      <c r="A258" s="4" t="s">
        <v>248</v>
      </c>
      <c r="B258" s="4" t="s">
        <v>249</v>
      </c>
      <c r="C258" s="4" t="s">
        <v>118</v>
      </c>
      <c r="D258" s="4" t="s">
        <v>250</v>
      </c>
      <c r="E258" s="4">
        <f t="shared" si="3"/>
        <v>1</v>
      </c>
      <c r="I258" s="4">
        <f t="shared" ref="I258:X258" si="6">+IF($E7=1,I7,"")</f>
        <v>43053054</v>
      </c>
      <c r="J258" s="85">
        <f t="shared" si="6"/>
        <v>402.24324155958834</v>
      </c>
      <c r="K258" s="85">
        <f t="shared" si="6"/>
        <v>139.36293578615818</v>
      </c>
      <c r="L258" s="85" t="str">
        <f t="shared" si="6"/>
        <v/>
      </c>
      <c r="M258" s="85" t="str">
        <f t="shared" si="6"/>
        <v/>
      </c>
      <c r="N258" s="85" t="str">
        <f t="shared" si="6"/>
        <v/>
      </c>
      <c r="O258" s="85">
        <f t="shared" si="6"/>
        <v>196138.310682952</v>
      </c>
      <c r="P258" s="85">
        <f t="shared" si="6"/>
        <v>3959.8732840549101</v>
      </c>
      <c r="Q258" s="85">
        <f t="shared" si="6"/>
        <v>11210.762331838565</v>
      </c>
      <c r="R258" s="85">
        <f t="shared" si="6"/>
        <v>1.2589118532682955</v>
      </c>
      <c r="S258" s="85">
        <f t="shared" si="6"/>
        <v>3631.7165854948194</v>
      </c>
      <c r="T258" s="85" t="str">
        <f t="shared" si="6"/>
        <v/>
      </c>
      <c r="U258" s="4">
        <f t="shared" si="6"/>
        <v>0.5</v>
      </c>
      <c r="V258" s="4">
        <f t="shared" si="6"/>
        <v>0.55000000000000004</v>
      </c>
      <c r="W258" s="4">
        <f t="shared" si="6"/>
        <v>0.52</v>
      </c>
      <c r="X258" s="4">
        <f t="shared" si="6"/>
        <v>0.52</v>
      </c>
    </row>
    <row r="259" spans="1:24" ht="15.75" customHeight="1" x14ac:dyDescent="0.25">
      <c r="A259" s="4" t="s">
        <v>307</v>
      </c>
      <c r="B259" s="4" t="s">
        <v>308</v>
      </c>
      <c r="C259" s="4" t="s">
        <v>22</v>
      </c>
      <c r="D259" s="4" t="s">
        <v>309</v>
      </c>
      <c r="E259" s="4">
        <f t="shared" si="3"/>
        <v>0</v>
      </c>
      <c r="I259" s="4" t="str">
        <f t="shared" ref="I259:X259" si="7">+IF($E8=1,I8,"")</f>
        <v/>
      </c>
      <c r="J259" s="4" t="str">
        <f t="shared" si="7"/>
        <v/>
      </c>
      <c r="K259" s="4" t="str">
        <f t="shared" si="7"/>
        <v/>
      </c>
      <c r="L259" s="4" t="str">
        <f t="shared" si="7"/>
        <v/>
      </c>
      <c r="M259" s="4" t="str">
        <f t="shared" si="7"/>
        <v/>
      </c>
      <c r="N259" s="4" t="str">
        <f t="shared" si="7"/>
        <v/>
      </c>
      <c r="O259" s="4" t="str">
        <f t="shared" si="7"/>
        <v/>
      </c>
      <c r="P259" s="4" t="str">
        <f t="shared" si="7"/>
        <v/>
      </c>
      <c r="Q259" s="4" t="str">
        <f t="shared" si="7"/>
        <v/>
      </c>
      <c r="R259" s="4" t="str">
        <f t="shared" si="7"/>
        <v/>
      </c>
      <c r="S259" s="4" t="str">
        <f t="shared" si="7"/>
        <v/>
      </c>
      <c r="T259" s="4" t="str">
        <f t="shared" si="7"/>
        <v/>
      </c>
      <c r="U259" s="4" t="str">
        <f t="shared" si="7"/>
        <v/>
      </c>
      <c r="V259" s="4" t="str">
        <f t="shared" si="7"/>
        <v/>
      </c>
      <c r="W259" s="4" t="str">
        <f t="shared" si="7"/>
        <v/>
      </c>
      <c r="X259" s="4" t="str">
        <f t="shared" si="7"/>
        <v/>
      </c>
    </row>
    <row r="260" spans="1:24" ht="15.75" customHeight="1" x14ac:dyDescent="0.25">
      <c r="A260" s="4" t="s">
        <v>413</v>
      </c>
      <c r="B260" s="4" t="s">
        <v>414</v>
      </c>
      <c r="C260" s="4" t="s">
        <v>181</v>
      </c>
      <c r="D260" s="4" t="s">
        <v>412</v>
      </c>
      <c r="E260" s="4">
        <f t="shared" si="3"/>
        <v>1</v>
      </c>
      <c r="I260" s="4">
        <f t="shared" ref="I260:X260" si="8">+IF($E9=1,I9,"")</f>
        <v>77142</v>
      </c>
      <c r="J260" s="85">
        <f t="shared" si="8"/>
        <v>298.15146094215862</v>
      </c>
      <c r="K260" s="85">
        <f t="shared" si="8"/>
        <v>67.408156386922826</v>
      </c>
      <c r="L260" s="85" t="str">
        <f t="shared" si="8"/>
        <v/>
      </c>
      <c r="M260" s="85" t="str">
        <f t="shared" si="8"/>
        <v/>
      </c>
      <c r="N260" s="85" t="str">
        <f t="shared" si="8"/>
        <v/>
      </c>
      <c r="O260" s="85">
        <f t="shared" si="8"/>
        <v>8461.538461538461</v>
      </c>
      <c r="P260" s="85">
        <f t="shared" si="8"/>
        <v>333.33333333333331</v>
      </c>
      <c r="Q260" s="85">
        <f t="shared" si="8"/>
        <v>2000</v>
      </c>
      <c r="R260" s="85">
        <f t="shared" si="8"/>
        <v>0</v>
      </c>
      <c r="S260" s="85">
        <f t="shared" si="8"/>
        <v>104.26540284360189</v>
      </c>
      <c r="T260" s="85">
        <f t="shared" si="8"/>
        <v>44000</v>
      </c>
      <c r="U260" s="4">
        <f t="shared" si="8"/>
        <v>0</v>
      </c>
      <c r="V260" s="4">
        <f t="shared" si="8"/>
        <v>0</v>
      </c>
      <c r="W260" s="4">
        <f t="shared" si="8"/>
        <v>0</v>
      </c>
      <c r="X260" s="4">
        <f t="shared" si="8"/>
        <v>0</v>
      </c>
    </row>
    <row r="261" spans="1:24" ht="15.75" customHeight="1" x14ac:dyDescent="0.25">
      <c r="A261" s="4" t="s">
        <v>229</v>
      </c>
      <c r="B261" s="4" t="s">
        <v>230</v>
      </c>
      <c r="C261" s="4" t="s">
        <v>118</v>
      </c>
      <c r="D261" s="4" t="s">
        <v>231</v>
      </c>
      <c r="E261" s="4">
        <f t="shared" si="3"/>
        <v>0</v>
      </c>
      <c r="I261" s="4" t="str">
        <f t="shared" ref="I261:X261" si="9">+IF($E10=1,I10,"")</f>
        <v/>
      </c>
      <c r="J261" s="4" t="str">
        <f t="shared" si="9"/>
        <v/>
      </c>
      <c r="K261" s="4" t="str">
        <f t="shared" si="9"/>
        <v/>
      </c>
      <c r="L261" s="4" t="str">
        <f t="shared" si="9"/>
        <v/>
      </c>
      <c r="M261" s="4" t="str">
        <f t="shared" si="9"/>
        <v/>
      </c>
      <c r="N261" s="4" t="str">
        <f t="shared" si="9"/>
        <v/>
      </c>
      <c r="O261" s="4" t="str">
        <f t="shared" si="9"/>
        <v/>
      </c>
      <c r="P261" s="4" t="str">
        <f t="shared" si="9"/>
        <v/>
      </c>
      <c r="Q261" s="4" t="str">
        <f t="shared" si="9"/>
        <v/>
      </c>
      <c r="R261" s="4" t="str">
        <f t="shared" si="9"/>
        <v/>
      </c>
      <c r="S261" s="4" t="str">
        <f t="shared" si="9"/>
        <v/>
      </c>
      <c r="T261" s="4" t="str">
        <f t="shared" si="9"/>
        <v/>
      </c>
      <c r="U261" s="4" t="str">
        <f t="shared" si="9"/>
        <v/>
      </c>
      <c r="V261" s="4" t="str">
        <f t="shared" si="9"/>
        <v/>
      </c>
      <c r="W261" s="4" t="str">
        <f t="shared" si="9"/>
        <v/>
      </c>
      <c r="X261" s="4" t="str">
        <f t="shared" si="9"/>
        <v/>
      </c>
    </row>
    <row r="262" spans="1:24" ht="15.75" customHeight="1" x14ac:dyDescent="0.25">
      <c r="A262" s="4" t="s">
        <v>26</v>
      </c>
      <c r="B262" s="4" t="s">
        <v>27</v>
      </c>
      <c r="C262" s="4" t="s">
        <v>28</v>
      </c>
      <c r="D262" s="4" t="s">
        <v>29</v>
      </c>
      <c r="E262" s="4">
        <f t="shared" si="3"/>
        <v>0</v>
      </c>
      <c r="I262" s="4" t="str">
        <f t="shared" ref="I262:X262" si="10">+IF($E11=1,I11,"")</f>
        <v/>
      </c>
      <c r="J262" s="4" t="str">
        <f t="shared" si="10"/>
        <v/>
      </c>
      <c r="K262" s="4" t="str">
        <f t="shared" si="10"/>
        <v/>
      </c>
      <c r="L262" s="4" t="str">
        <f t="shared" si="10"/>
        <v/>
      </c>
      <c r="M262" s="4" t="str">
        <f t="shared" si="10"/>
        <v/>
      </c>
      <c r="N262" s="4" t="str">
        <f t="shared" si="10"/>
        <v/>
      </c>
      <c r="O262" s="4" t="str">
        <f t="shared" si="10"/>
        <v/>
      </c>
      <c r="P262" s="4" t="str">
        <f t="shared" si="10"/>
        <v/>
      </c>
      <c r="Q262" s="4" t="str">
        <f t="shared" si="10"/>
        <v/>
      </c>
      <c r="R262" s="4" t="str">
        <f t="shared" si="10"/>
        <v/>
      </c>
      <c r="S262" s="4" t="str">
        <f t="shared" si="10"/>
        <v/>
      </c>
      <c r="T262" s="4" t="str">
        <f t="shared" si="10"/>
        <v/>
      </c>
      <c r="U262" s="4" t="str">
        <f t="shared" si="10"/>
        <v/>
      </c>
      <c r="V262" s="4" t="str">
        <f t="shared" si="10"/>
        <v/>
      </c>
      <c r="W262" s="4" t="str">
        <f t="shared" si="10"/>
        <v/>
      </c>
      <c r="X262" s="4" t="str">
        <f t="shared" si="10"/>
        <v/>
      </c>
    </row>
    <row r="263" spans="1:24" ht="15.75" customHeight="1" x14ac:dyDescent="0.25">
      <c r="A263" s="4" t="s">
        <v>30</v>
      </c>
      <c r="B263" s="4" t="s">
        <v>31</v>
      </c>
      <c r="C263" s="4" t="s">
        <v>28</v>
      </c>
      <c r="D263" s="4" t="s">
        <v>29</v>
      </c>
      <c r="E263" s="4">
        <f t="shared" si="3"/>
        <v>0</v>
      </c>
      <c r="I263" s="4" t="str">
        <f t="shared" ref="I263:X263" si="11">+IF($E12=1,I12,"")</f>
        <v/>
      </c>
      <c r="J263" s="4" t="str">
        <f t="shared" si="11"/>
        <v/>
      </c>
      <c r="K263" s="4" t="str">
        <f t="shared" si="11"/>
        <v/>
      </c>
      <c r="L263" s="4" t="str">
        <f t="shared" si="11"/>
        <v/>
      </c>
      <c r="M263" s="4" t="str">
        <f t="shared" si="11"/>
        <v/>
      </c>
      <c r="N263" s="4" t="str">
        <f t="shared" si="11"/>
        <v/>
      </c>
      <c r="O263" s="4" t="str">
        <f t="shared" si="11"/>
        <v/>
      </c>
      <c r="P263" s="4" t="str">
        <f t="shared" si="11"/>
        <v/>
      </c>
      <c r="Q263" s="4" t="str">
        <f t="shared" si="11"/>
        <v/>
      </c>
      <c r="R263" s="4" t="str">
        <f t="shared" si="11"/>
        <v/>
      </c>
      <c r="S263" s="4" t="str">
        <f t="shared" si="11"/>
        <v/>
      </c>
      <c r="T263" s="4" t="str">
        <f t="shared" si="11"/>
        <v/>
      </c>
      <c r="U263" s="4" t="str">
        <f t="shared" si="11"/>
        <v/>
      </c>
      <c r="V263" s="4" t="str">
        <f t="shared" si="11"/>
        <v/>
      </c>
      <c r="W263" s="4" t="str">
        <f t="shared" si="11"/>
        <v/>
      </c>
      <c r="X263" s="4" t="str">
        <f t="shared" si="11"/>
        <v/>
      </c>
    </row>
    <row r="264" spans="1:24" ht="15.75" customHeight="1" x14ac:dyDescent="0.25">
      <c r="A264" s="4" t="s">
        <v>326</v>
      </c>
      <c r="B264" s="4" t="s">
        <v>327</v>
      </c>
      <c r="C264" s="4" t="s">
        <v>28</v>
      </c>
      <c r="D264" s="4" t="s">
        <v>328</v>
      </c>
      <c r="E264" s="4">
        <f t="shared" si="3"/>
        <v>0</v>
      </c>
      <c r="I264" s="4" t="str">
        <f t="shared" ref="I264:X264" si="12">+IF($E13=1,I13,"")</f>
        <v/>
      </c>
      <c r="J264" s="4" t="str">
        <f t="shared" si="12"/>
        <v/>
      </c>
      <c r="K264" s="4" t="str">
        <f t="shared" si="12"/>
        <v/>
      </c>
      <c r="L264" s="4" t="str">
        <f t="shared" si="12"/>
        <v/>
      </c>
      <c r="M264" s="4" t="str">
        <f t="shared" si="12"/>
        <v/>
      </c>
      <c r="N264" s="4" t="str">
        <f t="shared" si="12"/>
        <v/>
      </c>
      <c r="O264" s="4" t="str">
        <f t="shared" si="12"/>
        <v/>
      </c>
      <c r="P264" s="4" t="str">
        <f t="shared" si="12"/>
        <v/>
      </c>
      <c r="Q264" s="4" t="str">
        <f t="shared" si="12"/>
        <v/>
      </c>
      <c r="R264" s="4" t="str">
        <f t="shared" si="12"/>
        <v/>
      </c>
      <c r="S264" s="4" t="str">
        <f t="shared" si="12"/>
        <v/>
      </c>
      <c r="T264" s="4" t="str">
        <f t="shared" si="12"/>
        <v/>
      </c>
      <c r="U264" s="4" t="str">
        <f t="shared" si="12"/>
        <v/>
      </c>
      <c r="V264" s="4" t="str">
        <f t="shared" si="12"/>
        <v/>
      </c>
      <c r="W264" s="4" t="str">
        <f t="shared" si="12"/>
        <v/>
      </c>
      <c r="X264" s="4" t="str">
        <f t="shared" si="12"/>
        <v/>
      </c>
    </row>
    <row r="265" spans="1:24" ht="15.75" customHeight="1" x14ac:dyDescent="0.25">
      <c r="A265" s="4" t="s">
        <v>482</v>
      </c>
      <c r="B265" s="4" t="s">
        <v>483</v>
      </c>
      <c r="C265" s="4" t="s">
        <v>106</v>
      </c>
      <c r="D265" s="4" t="s">
        <v>484</v>
      </c>
      <c r="E265" s="4">
        <f t="shared" si="3"/>
        <v>1</v>
      </c>
      <c r="I265" s="4">
        <f t="shared" ref="I265:X265" si="13">+IF($E14=1,I14,"")</f>
        <v>2957731</v>
      </c>
      <c r="J265" s="85" t="str">
        <f t="shared" si="13"/>
        <v/>
      </c>
      <c r="K265" s="85">
        <f t="shared" si="13"/>
        <v>119.5511018412425</v>
      </c>
      <c r="L265" s="85" t="str">
        <f t="shared" si="13"/>
        <v/>
      </c>
      <c r="M265" s="85" t="str">
        <f t="shared" si="13"/>
        <v/>
      </c>
      <c r="N265" s="85">
        <f t="shared" si="13"/>
        <v>7.6409923688124453</v>
      </c>
      <c r="O265" s="85">
        <f t="shared" si="13"/>
        <v>12867.256637168142</v>
      </c>
      <c r="P265" s="85">
        <f t="shared" si="13"/>
        <v>1395.9731543624162</v>
      </c>
      <c r="Q265" s="85">
        <f t="shared" si="13"/>
        <v>2726.2914417887432</v>
      </c>
      <c r="R265" s="85">
        <f t="shared" si="13"/>
        <v>2.3666790522870405</v>
      </c>
      <c r="S265" s="85">
        <f t="shared" si="13"/>
        <v>259.78202608540289</v>
      </c>
      <c r="T265" s="85">
        <f t="shared" si="13"/>
        <v>9661.1295681063129</v>
      </c>
      <c r="U265" s="4">
        <f t="shared" si="13"/>
        <v>0</v>
      </c>
      <c r="V265" s="4">
        <f t="shared" si="13"/>
        <v>0</v>
      </c>
      <c r="W265" s="4">
        <f t="shared" si="13"/>
        <v>0</v>
      </c>
      <c r="X265" s="4">
        <f t="shared" si="13"/>
        <v>0</v>
      </c>
    </row>
    <row r="266" spans="1:24" ht="15.75" customHeight="1" x14ac:dyDescent="0.25">
      <c r="A266" s="4" t="s">
        <v>32</v>
      </c>
      <c r="B266" s="4" t="s">
        <v>33</v>
      </c>
      <c r="C266" s="4" t="s">
        <v>28</v>
      </c>
      <c r="D266" s="4" t="s">
        <v>29</v>
      </c>
      <c r="E266" s="4">
        <f t="shared" si="3"/>
        <v>0</v>
      </c>
      <c r="I266" s="4" t="str">
        <f t="shared" ref="I266:X266" si="14">+IF($E15=1,I15,"")</f>
        <v/>
      </c>
      <c r="J266" s="4" t="str">
        <f t="shared" si="14"/>
        <v/>
      </c>
      <c r="K266" s="4" t="str">
        <f t="shared" si="14"/>
        <v/>
      </c>
      <c r="L266" s="4" t="str">
        <f t="shared" si="14"/>
        <v/>
      </c>
      <c r="M266" s="4" t="str">
        <f t="shared" si="14"/>
        <v/>
      </c>
      <c r="N266" s="4" t="str">
        <f t="shared" si="14"/>
        <v/>
      </c>
      <c r="O266" s="4" t="str">
        <f t="shared" si="14"/>
        <v/>
      </c>
      <c r="P266" s="4" t="str">
        <f t="shared" si="14"/>
        <v/>
      </c>
      <c r="Q266" s="4" t="str">
        <f t="shared" si="14"/>
        <v/>
      </c>
      <c r="R266" s="4" t="str">
        <f t="shared" si="14"/>
        <v/>
      </c>
      <c r="S266" s="4" t="str">
        <f t="shared" si="14"/>
        <v/>
      </c>
      <c r="T266" s="4" t="str">
        <f t="shared" si="14"/>
        <v/>
      </c>
      <c r="U266" s="4" t="str">
        <f t="shared" si="14"/>
        <v/>
      </c>
      <c r="V266" s="4" t="str">
        <f t="shared" si="14"/>
        <v/>
      </c>
      <c r="W266" s="4" t="str">
        <f t="shared" si="14"/>
        <v/>
      </c>
      <c r="X266" s="4" t="str">
        <f t="shared" si="14"/>
        <v/>
      </c>
    </row>
    <row r="267" spans="1:24" ht="15.75" customHeight="1" x14ac:dyDescent="0.25">
      <c r="A267" s="4" t="s">
        <v>20</v>
      </c>
      <c r="B267" s="4" t="s">
        <v>21</v>
      </c>
      <c r="C267" s="4" t="s">
        <v>22</v>
      </c>
      <c r="D267" s="4" t="s">
        <v>23</v>
      </c>
      <c r="E267" s="4">
        <f t="shared" si="3"/>
        <v>1</v>
      </c>
      <c r="I267" s="4">
        <f t="shared" ref="I267:X267" si="15">+IF($E16=1,I16,"")</f>
        <v>25203.198</v>
      </c>
      <c r="J267" s="85">
        <f t="shared" si="15"/>
        <v>265394.89155304816</v>
      </c>
      <c r="K267" s="85">
        <f t="shared" si="15"/>
        <v>163479.25370423228</v>
      </c>
      <c r="L267" s="85" t="str">
        <f t="shared" si="15"/>
        <v/>
      </c>
      <c r="M267" s="85" t="str">
        <f t="shared" si="15"/>
        <v/>
      </c>
      <c r="N267" s="85">
        <f t="shared" si="15"/>
        <v>4277.234976291501</v>
      </c>
      <c r="O267" s="85">
        <f t="shared" si="15"/>
        <v>559145.64007421152</v>
      </c>
      <c r="P267" s="85">
        <f t="shared" si="15"/>
        <v>130.12171474409587</v>
      </c>
      <c r="Q267" s="85">
        <f t="shared" si="15"/>
        <v>3191.232282549764</v>
      </c>
      <c r="R267" s="85">
        <f t="shared" si="15"/>
        <v>805.45333969125659</v>
      </c>
      <c r="S267" s="85">
        <f t="shared" si="15"/>
        <v>1428.1121243783571</v>
      </c>
      <c r="T267" s="85" t="str">
        <f t="shared" si="15"/>
        <v/>
      </c>
      <c r="U267" s="4">
        <f t="shared" si="15"/>
        <v>0.78</v>
      </c>
      <c r="V267" s="4">
        <f t="shared" si="15"/>
        <v>0.87</v>
      </c>
      <c r="W267" s="4">
        <f t="shared" si="15"/>
        <v>0.76</v>
      </c>
      <c r="X267" s="4">
        <f t="shared" si="15"/>
        <v>0.76</v>
      </c>
    </row>
    <row r="268" spans="1:24" ht="15.75" customHeight="1" x14ac:dyDescent="0.25">
      <c r="A268" s="4" t="s">
        <v>523</v>
      </c>
      <c r="B268" s="4" t="s">
        <v>524</v>
      </c>
      <c r="C268" s="4" t="s">
        <v>181</v>
      </c>
      <c r="D268" s="4" t="s">
        <v>525</v>
      </c>
      <c r="E268" s="4">
        <f t="shared" si="3"/>
        <v>1</v>
      </c>
      <c r="I268" s="4">
        <f t="shared" ref="I268:X268" si="16">+IF($E17=1,I17,"")</f>
        <v>8955102</v>
      </c>
      <c r="J268" s="85">
        <f t="shared" si="16"/>
        <v>312.19074891609279</v>
      </c>
      <c r="K268" s="85">
        <f t="shared" si="16"/>
        <v>97.061987680318992</v>
      </c>
      <c r="L268" s="85">
        <f t="shared" si="16"/>
        <v>46.431631934510627</v>
      </c>
      <c r="M268" s="85">
        <f t="shared" si="16"/>
        <v>478.37091578462952</v>
      </c>
      <c r="N268" s="85">
        <f t="shared" si="16"/>
        <v>4.3997265469449705</v>
      </c>
      <c r="O268" s="85">
        <f t="shared" si="16"/>
        <v>168774.11167512691</v>
      </c>
      <c r="P268" s="85">
        <f t="shared" si="16"/>
        <v>285.45155993431854</v>
      </c>
      <c r="Q268" s="85">
        <f t="shared" si="16"/>
        <v>4690.7717215326493</v>
      </c>
      <c r="R268" s="85">
        <f t="shared" si="16"/>
        <v>0.63650866288290187</v>
      </c>
      <c r="S268" s="85">
        <f t="shared" si="16"/>
        <v>246.13932484453656</v>
      </c>
      <c r="T268" s="85">
        <f t="shared" si="16"/>
        <v>129371.59533073929</v>
      </c>
      <c r="U268" s="4">
        <f t="shared" si="16"/>
        <v>0.82</v>
      </c>
      <c r="V268" s="4">
        <f t="shared" si="16"/>
        <v>0.84</v>
      </c>
      <c r="W268" s="4">
        <f t="shared" si="16"/>
        <v>0.82</v>
      </c>
      <c r="X268" s="4">
        <f t="shared" si="16"/>
        <v>0.82</v>
      </c>
    </row>
    <row r="269" spans="1:24" ht="15.75" customHeight="1" x14ac:dyDescent="0.25">
      <c r="A269" s="4" t="s">
        <v>485</v>
      </c>
      <c r="B269" s="4" t="s">
        <v>486</v>
      </c>
      <c r="C269" s="4" t="s">
        <v>106</v>
      </c>
      <c r="D269" s="4" t="s">
        <v>484</v>
      </c>
      <c r="E269" s="4">
        <f t="shared" si="3"/>
        <v>1</v>
      </c>
      <c r="I269" s="4">
        <f t="shared" ref="I269:X269" si="17">+IF($E18=1,I18,"")</f>
        <v>10047718</v>
      </c>
      <c r="J269" s="85">
        <f t="shared" si="17"/>
        <v>116.40454081215258</v>
      </c>
      <c r="K269" s="85">
        <f t="shared" si="17"/>
        <v>232.08254849509115</v>
      </c>
      <c r="L269" s="85" t="str">
        <f t="shared" si="17"/>
        <v/>
      </c>
      <c r="M269" s="85" t="str">
        <f t="shared" si="17"/>
        <v/>
      </c>
      <c r="N269" s="85">
        <f t="shared" si="17"/>
        <v>4.8070616631557535</v>
      </c>
      <c r="O269" s="85">
        <f t="shared" si="17"/>
        <v>33424.430641821949</v>
      </c>
      <c r="P269" s="85">
        <f t="shared" si="17"/>
        <v>1694.9411251635411</v>
      </c>
      <c r="Q269" s="85">
        <f t="shared" si="17"/>
        <v>6639.8063781321189</v>
      </c>
      <c r="R269" s="85">
        <f t="shared" si="17"/>
        <v>2.0004542324933881</v>
      </c>
      <c r="S269" s="85">
        <f t="shared" si="17"/>
        <v>1156.5298373809012</v>
      </c>
      <c r="T269" s="85" t="str">
        <f t="shared" si="17"/>
        <v/>
      </c>
      <c r="U269" s="4">
        <f t="shared" si="17"/>
        <v>0</v>
      </c>
      <c r="V269" s="4">
        <f t="shared" si="17"/>
        <v>0</v>
      </c>
      <c r="W269" s="4">
        <f t="shared" si="17"/>
        <v>0</v>
      </c>
      <c r="X269" s="4">
        <f t="shared" si="17"/>
        <v>0</v>
      </c>
    </row>
    <row r="270" spans="1:24" ht="15.75" customHeight="1" x14ac:dyDescent="0.25">
      <c r="A270" s="4" t="s">
        <v>34</v>
      </c>
      <c r="B270" s="4" t="s">
        <v>35</v>
      </c>
      <c r="C270" s="4" t="s">
        <v>28</v>
      </c>
      <c r="D270" s="4" t="s">
        <v>29</v>
      </c>
      <c r="E270" s="4">
        <f t="shared" si="3"/>
        <v>0</v>
      </c>
      <c r="I270" s="4" t="str">
        <f t="shared" ref="I270:X270" si="18">+IF($E19=1,I19,"")</f>
        <v/>
      </c>
      <c r="J270" s="4" t="str">
        <f t="shared" si="18"/>
        <v/>
      </c>
      <c r="K270" s="4" t="str">
        <f t="shared" si="18"/>
        <v/>
      </c>
      <c r="L270" s="4" t="str">
        <f t="shared" si="18"/>
        <v/>
      </c>
      <c r="M270" s="4" t="str">
        <f t="shared" si="18"/>
        <v/>
      </c>
      <c r="N270" s="4" t="str">
        <f t="shared" si="18"/>
        <v/>
      </c>
      <c r="O270" s="4" t="str">
        <f t="shared" si="18"/>
        <v/>
      </c>
      <c r="P270" s="4" t="str">
        <f t="shared" si="18"/>
        <v/>
      </c>
      <c r="Q270" s="4" t="str">
        <f t="shared" si="18"/>
        <v/>
      </c>
      <c r="R270" s="4" t="str">
        <f t="shared" si="18"/>
        <v/>
      </c>
      <c r="S270" s="4" t="str">
        <f t="shared" si="18"/>
        <v/>
      </c>
      <c r="T270" s="4" t="str">
        <f t="shared" si="18"/>
        <v/>
      </c>
      <c r="U270" s="4" t="str">
        <f t="shared" si="18"/>
        <v/>
      </c>
      <c r="V270" s="4" t="str">
        <f t="shared" si="18"/>
        <v/>
      </c>
      <c r="W270" s="4" t="str">
        <f t="shared" si="18"/>
        <v/>
      </c>
      <c r="X270" s="4" t="str">
        <f t="shared" si="18"/>
        <v/>
      </c>
    </row>
    <row r="271" spans="1:24" ht="15.75" customHeight="1" x14ac:dyDescent="0.25">
      <c r="A271" s="4" t="s">
        <v>487</v>
      </c>
      <c r="B271" s="4" t="s">
        <v>488</v>
      </c>
      <c r="C271" s="4" t="s">
        <v>106</v>
      </c>
      <c r="D271" s="4" t="s">
        <v>484</v>
      </c>
      <c r="E271" s="4">
        <f t="shared" si="3"/>
        <v>1</v>
      </c>
      <c r="I271" s="4">
        <f t="shared" ref="I271:X271" si="19">+IF($E20=1,I20,"")</f>
        <v>1641172</v>
      </c>
      <c r="J271" s="85">
        <f t="shared" si="19"/>
        <v>809.48249178026435</v>
      </c>
      <c r="K271" s="85">
        <f t="shared" si="19"/>
        <v>212.34824869056993</v>
      </c>
      <c r="L271" s="85" t="str">
        <f t="shared" si="19"/>
        <v/>
      </c>
      <c r="M271" s="85" t="str">
        <f t="shared" si="19"/>
        <v/>
      </c>
      <c r="N271" s="85" t="str">
        <f t="shared" si="19"/>
        <v/>
      </c>
      <c r="O271" s="85">
        <f t="shared" si="19"/>
        <v>1784.4827586206898</v>
      </c>
      <c r="P271" s="85">
        <f t="shared" si="19"/>
        <v>1619.4237918215613</v>
      </c>
      <c r="Q271" s="85">
        <f t="shared" si="19"/>
        <v>3891.0505836575876</v>
      </c>
      <c r="R271" s="85">
        <f t="shared" si="19"/>
        <v>0.42652445934978173</v>
      </c>
      <c r="S271" s="85">
        <f t="shared" si="19"/>
        <v>15.58500225869598</v>
      </c>
      <c r="T271" s="85" t="str">
        <f t="shared" si="19"/>
        <v/>
      </c>
      <c r="U271" s="4">
        <f t="shared" si="19"/>
        <v>0</v>
      </c>
      <c r="V271" s="4">
        <f t="shared" si="19"/>
        <v>0</v>
      </c>
      <c r="W271" s="4">
        <f t="shared" si="19"/>
        <v>0</v>
      </c>
      <c r="X271" s="4">
        <f t="shared" si="19"/>
        <v>0</v>
      </c>
    </row>
    <row r="272" spans="1:24" ht="15.75" customHeight="1" x14ac:dyDescent="0.25">
      <c r="A272" s="4" t="s">
        <v>394</v>
      </c>
      <c r="B272" s="4" t="s">
        <v>395</v>
      </c>
      <c r="C272" s="4" t="s">
        <v>106</v>
      </c>
      <c r="D272" s="4" t="s">
        <v>393</v>
      </c>
      <c r="E272" s="4">
        <f t="shared" si="3"/>
        <v>0</v>
      </c>
      <c r="I272" s="4" t="str">
        <f t="shared" ref="I272:X272" si="20">+IF($E21=1,I21,"")</f>
        <v/>
      </c>
      <c r="J272" s="4" t="str">
        <f t="shared" si="20"/>
        <v/>
      </c>
      <c r="K272" s="4" t="str">
        <f t="shared" si="20"/>
        <v/>
      </c>
      <c r="L272" s="4" t="str">
        <f t="shared" si="20"/>
        <v/>
      </c>
      <c r="M272" s="4" t="str">
        <f t="shared" si="20"/>
        <v/>
      </c>
      <c r="N272" s="4" t="str">
        <f t="shared" si="20"/>
        <v/>
      </c>
      <c r="O272" s="4" t="str">
        <f t="shared" si="20"/>
        <v/>
      </c>
      <c r="P272" s="4" t="str">
        <f t="shared" si="20"/>
        <v/>
      </c>
      <c r="Q272" s="4" t="str">
        <f t="shared" si="20"/>
        <v/>
      </c>
      <c r="R272" s="4" t="str">
        <f t="shared" si="20"/>
        <v/>
      </c>
      <c r="S272" s="4" t="str">
        <f t="shared" si="20"/>
        <v/>
      </c>
      <c r="T272" s="4" t="str">
        <f t="shared" si="20"/>
        <v/>
      </c>
      <c r="U272" s="4" t="str">
        <f t="shared" si="20"/>
        <v/>
      </c>
      <c r="V272" s="4" t="str">
        <f t="shared" si="20"/>
        <v/>
      </c>
      <c r="W272" s="4" t="str">
        <f t="shared" si="20"/>
        <v/>
      </c>
      <c r="X272" s="4" t="str">
        <f t="shared" si="20"/>
        <v/>
      </c>
    </row>
    <row r="273" spans="1:24" ht="15.75" customHeight="1" x14ac:dyDescent="0.25">
      <c r="A273" s="4" t="s">
        <v>36</v>
      </c>
      <c r="B273" s="4" t="s">
        <v>37</v>
      </c>
      <c r="C273" s="4" t="s">
        <v>28</v>
      </c>
      <c r="D273" s="4" t="s">
        <v>29</v>
      </c>
      <c r="E273" s="4">
        <f t="shared" si="3"/>
        <v>1</v>
      </c>
      <c r="I273" s="4">
        <f t="shared" ref="I273:X273" si="21">+IF($E22=1,I22,"")</f>
        <v>287025</v>
      </c>
      <c r="J273" s="85">
        <f t="shared" si="21"/>
        <v>489.504398571553</v>
      </c>
      <c r="K273" s="85">
        <f t="shared" si="21"/>
        <v>304.50309206515112</v>
      </c>
      <c r="L273" s="85" t="str">
        <f t="shared" si="21"/>
        <v/>
      </c>
      <c r="M273" s="85" t="str">
        <f t="shared" si="21"/>
        <v/>
      </c>
      <c r="N273" s="85" t="str">
        <f t="shared" si="21"/>
        <v/>
      </c>
      <c r="O273" s="85">
        <f t="shared" si="21"/>
        <v>103541.66666666667</v>
      </c>
      <c r="P273" s="85">
        <f t="shared" si="21"/>
        <v>653.70231862378455</v>
      </c>
      <c r="Q273" s="85">
        <f t="shared" si="21"/>
        <v>1730.6930693069307</v>
      </c>
      <c r="R273" s="85">
        <f t="shared" si="21"/>
        <v>10.452051215050954</v>
      </c>
      <c r="S273" s="85">
        <f t="shared" si="21"/>
        <v>923.44853214418436</v>
      </c>
      <c r="T273" s="85" t="str">
        <f t="shared" si="21"/>
        <v/>
      </c>
      <c r="U273" s="4">
        <f t="shared" si="21"/>
        <v>0.45</v>
      </c>
      <c r="V273" s="4">
        <f t="shared" si="21"/>
        <v>0.71</v>
      </c>
      <c r="W273" s="4">
        <f t="shared" si="21"/>
        <v>0.56999999999999995</v>
      </c>
      <c r="X273" s="4">
        <f t="shared" si="21"/>
        <v>0.56999999999999995</v>
      </c>
    </row>
    <row r="274" spans="1:24" ht="15.75" customHeight="1" x14ac:dyDescent="0.25">
      <c r="A274" s="4" t="s">
        <v>179</v>
      </c>
      <c r="B274" s="4" t="s">
        <v>180</v>
      </c>
      <c r="C274" s="4" t="s">
        <v>181</v>
      </c>
      <c r="D274" s="4" t="s">
        <v>182</v>
      </c>
      <c r="E274" s="4">
        <f t="shared" si="3"/>
        <v>1</v>
      </c>
      <c r="I274" s="4">
        <f t="shared" ref="I274:X274" si="22">+IF($E23=1,I23,"")</f>
        <v>9452411</v>
      </c>
      <c r="J274" s="85">
        <f t="shared" si="22"/>
        <v>339.59589780850621</v>
      </c>
      <c r="K274" s="85">
        <f t="shared" si="22"/>
        <v>343.82762239178976</v>
      </c>
      <c r="L274" s="85" t="str">
        <f t="shared" si="22"/>
        <v/>
      </c>
      <c r="M274" s="85" t="str">
        <f t="shared" si="22"/>
        <v/>
      </c>
      <c r="N274" s="85">
        <f t="shared" si="22"/>
        <v>12.705753061308908</v>
      </c>
      <c r="O274" s="85">
        <f t="shared" si="22"/>
        <v>37502.081598667777</v>
      </c>
      <c r="P274" s="85">
        <f t="shared" si="22"/>
        <v>800.15756949060733</v>
      </c>
      <c r="Q274" s="85">
        <f t="shared" si="22"/>
        <v>6500</v>
      </c>
      <c r="R274" s="85">
        <f t="shared" si="22"/>
        <v>3.5969658957910311</v>
      </c>
      <c r="S274" s="85">
        <f t="shared" si="22"/>
        <v>901.82808401577802</v>
      </c>
      <c r="T274" s="85" t="str">
        <f t="shared" si="22"/>
        <v/>
      </c>
      <c r="U274" s="4">
        <f t="shared" si="22"/>
        <v>0.56000000000000005</v>
      </c>
      <c r="V274" s="4">
        <f t="shared" si="22"/>
        <v>0.39</v>
      </c>
      <c r="W274" s="4">
        <f t="shared" si="22"/>
        <v>0.46</v>
      </c>
      <c r="X274" s="4">
        <f t="shared" si="22"/>
        <v>0.46</v>
      </c>
    </row>
    <row r="275" spans="1:24" ht="15.75" customHeight="1" x14ac:dyDescent="0.25">
      <c r="A275" s="4" t="s">
        <v>526</v>
      </c>
      <c r="B275" s="4" t="s">
        <v>527</v>
      </c>
      <c r="C275" s="4" t="s">
        <v>181</v>
      </c>
      <c r="D275" s="4" t="s">
        <v>525</v>
      </c>
      <c r="E275" s="4">
        <f t="shared" si="3"/>
        <v>1</v>
      </c>
      <c r="I275" s="4">
        <f t="shared" ref="I275:X275" si="23">+IF($E24=1,I24,"")</f>
        <v>11539328</v>
      </c>
      <c r="J275" s="85">
        <f t="shared" si="23"/>
        <v>329.75923727967518</v>
      </c>
      <c r="K275" s="85">
        <f t="shared" si="23"/>
        <v>87.292778227640298</v>
      </c>
      <c r="L275" s="85" t="str">
        <f t="shared" si="23"/>
        <v/>
      </c>
      <c r="M275" s="85" t="str">
        <f t="shared" si="23"/>
        <v/>
      </c>
      <c r="N275" s="85" t="str">
        <f t="shared" si="23"/>
        <v/>
      </c>
      <c r="O275" s="85">
        <f t="shared" si="23"/>
        <v>138221.18126272911</v>
      </c>
      <c r="P275" s="85">
        <f t="shared" si="23"/>
        <v>76.240141687228473</v>
      </c>
      <c r="Q275" s="85">
        <f t="shared" si="23"/>
        <v>2808.9793641940882</v>
      </c>
      <c r="R275" s="85">
        <f t="shared" si="23"/>
        <v>1.6725410699825847</v>
      </c>
      <c r="S275" s="85">
        <f t="shared" si="23"/>
        <v>1386.1868657984608</v>
      </c>
      <c r="T275" s="85" t="str">
        <f t="shared" si="23"/>
        <v/>
      </c>
      <c r="U275" s="4">
        <f t="shared" si="23"/>
        <v>0.74</v>
      </c>
      <c r="V275" s="4">
        <f t="shared" si="23"/>
        <v>0.85</v>
      </c>
      <c r="W275" s="4">
        <f t="shared" si="23"/>
        <v>0.8</v>
      </c>
      <c r="X275" s="4">
        <f t="shared" si="23"/>
        <v>0.8</v>
      </c>
    </row>
    <row r="276" spans="1:24" ht="15.75" customHeight="1" x14ac:dyDescent="0.25">
      <c r="A276" s="4" t="s">
        <v>87</v>
      </c>
      <c r="B276" s="4" t="s">
        <v>88</v>
      </c>
      <c r="C276" s="4" t="s">
        <v>28</v>
      </c>
      <c r="D276" s="4" t="s">
        <v>89</v>
      </c>
      <c r="E276" s="4">
        <f t="shared" si="3"/>
        <v>1</v>
      </c>
      <c r="I276" s="4">
        <f t="shared" ref="I276:X276" si="24">+IF($E25=1,I25,"")</f>
        <v>390353</v>
      </c>
      <c r="J276" s="85">
        <f t="shared" si="24"/>
        <v>442.16388755818451</v>
      </c>
      <c r="K276" s="85">
        <f t="shared" si="24"/>
        <v>332.26336162396603</v>
      </c>
      <c r="L276" s="85" t="str">
        <f t="shared" si="24"/>
        <v/>
      </c>
      <c r="M276" s="85" t="str">
        <f t="shared" si="24"/>
        <v/>
      </c>
      <c r="N276" s="85" t="str">
        <f t="shared" si="24"/>
        <v/>
      </c>
      <c r="O276" s="85">
        <f t="shared" si="24"/>
        <v>1157400</v>
      </c>
      <c r="P276" s="85">
        <f t="shared" si="24"/>
        <v>199.6613300492611</v>
      </c>
      <c r="Q276" s="85">
        <f t="shared" si="24"/>
        <v>1200.9259259259259</v>
      </c>
      <c r="R276" s="85">
        <f t="shared" si="24"/>
        <v>36.37733026260846</v>
      </c>
      <c r="S276" s="85">
        <f t="shared" si="24"/>
        <v>2827.7547031517224</v>
      </c>
      <c r="T276" s="85" t="str">
        <f t="shared" si="24"/>
        <v/>
      </c>
      <c r="U276" s="4">
        <f t="shared" si="24"/>
        <v>0.24</v>
      </c>
      <c r="V276" s="4">
        <f t="shared" si="24"/>
        <v>0.37</v>
      </c>
      <c r="W276" s="4">
        <f t="shared" si="24"/>
        <v>0.35</v>
      </c>
      <c r="X276" s="4">
        <f t="shared" si="24"/>
        <v>0.35</v>
      </c>
    </row>
    <row r="277" spans="1:24" ht="15.75" customHeight="1" x14ac:dyDescent="0.25">
      <c r="A277" s="4" t="s">
        <v>447</v>
      </c>
      <c r="B277" s="4" t="s">
        <v>448</v>
      </c>
      <c r="C277" s="4" t="s">
        <v>118</v>
      </c>
      <c r="D277" s="4" t="s">
        <v>449</v>
      </c>
      <c r="E277" s="4">
        <f t="shared" si="3"/>
        <v>0</v>
      </c>
      <c r="I277" s="4" t="str">
        <f t="shared" ref="I277:X277" si="25">+IF($E26=1,I26,"")</f>
        <v/>
      </c>
      <c r="J277" s="4" t="str">
        <f t="shared" si="25"/>
        <v/>
      </c>
      <c r="K277" s="4" t="str">
        <f t="shared" si="25"/>
        <v/>
      </c>
      <c r="L277" s="4" t="str">
        <f t="shared" si="25"/>
        <v/>
      </c>
      <c r="M277" s="4" t="str">
        <f t="shared" si="25"/>
        <v/>
      </c>
      <c r="N277" s="4" t="str">
        <f t="shared" si="25"/>
        <v/>
      </c>
      <c r="O277" s="4" t="str">
        <f t="shared" si="25"/>
        <v/>
      </c>
      <c r="P277" s="4" t="str">
        <f t="shared" si="25"/>
        <v/>
      </c>
      <c r="Q277" s="4" t="str">
        <f t="shared" si="25"/>
        <v/>
      </c>
      <c r="R277" s="4" t="str">
        <f t="shared" si="25"/>
        <v/>
      </c>
      <c r="S277" s="4" t="str">
        <f t="shared" si="25"/>
        <v/>
      </c>
      <c r="T277" s="4" t="str">
        <f t="shared" si="25"/>
        <v/>
      </c>
      <c r="U277" s="4" t="str">
        <f t="shared" si="25"/>
        <v/>
      </c>
      <c r="V277" s="4" t="str">
        <f t="shared" si="25"/>
        <v/>
      </c>
      <c r="W277" s="4" t="str">
        <f t="shared" si="25"/>
        <v/>
      </c>
      <c r="X277" s="4" t="str">
        <f t="shared" si="25"/>
        <v/>
      </c>
    </row>
    <row r="278" spans="1:24" ht="15.75" customHeight="1" x14ac:dyDescent="0.25">
      <c r="A278" s="4" t="s">
        <v>263</v>
      </c>
      <c r="B278" s="4" t="s">
        <v>264</v>
      </c>
      <c r="C278" s="4" t="s">
        <v>28</v>
      </c>
      <c r="D278" s="4" t="s">
        <v>265</v>
      </c>
      <c r="E278" s="4">
        <f t="shared" si="3"/>
        <v>1</v>
      </c>
      <c r="I278" s="4">
        <f t="shared" ref="I278:X278" si="26">+IF($E27=1,I27,"")</f>
        <v>62506</v>
      </c>
      <c r="J278" s="85">
        <f t="shared" si="26"/>
        <v>764.72658624772021</v>
      </c>
      <c r="K278" s="85">
        <f t="shared" si="26"/>
        <v>334.36790068153454</v>
      </c>
      <c r="L278" s="85">
        <f t="shared" si="26"/>
        <v>323.16897577832526</v>
      </c>
      <c r="M278" s="85">
        <f t="shared" si="26"/>
        <v>966.50717703349289</v>
      </c>
      <c r="N278" s="85" t="str">
        <f t="shared" si="26"/>
        <v/>
      </c>
      <c r="O278" s="85">
        <f t="shared" si="26"/>
        <v>931833.33333333337</v>
      </c>
      <c r="P278" s="85">
        <f t="shared" si="26"/>
        <v>26.385557379118801</v>
      </c>
      <c r="Q278" s="85">
        <f t="shared" si="26"/>
        <v>8360</v>
      </c>
      <c r="R278" s="85">
        <f t="shared" si="26"/>
        <v>7.9992320737209228</v>
      </c>
      <c r="S278" s="85">
        <f t="shared" si="26"/>
        <v>2150.3846153846157</v>
      </c>
      <c r="T278" s="85">
        <f t="shared" si="26"/>
        <v>931833.33333333337</v>
      </c>
      <c r="U278" s="4">
        <f t="shared" si="26"/>
        <v>0</v>
      </c>
      <c r="V278" s="4">
        <f t="shared" si="26"/>
        <v>0</v>
      </c>
      <c r="W278" s="4">
        <f t="shared" si="26"/>
        <v>0</v>
      </c>
      <c r="X278" s="4">
        <f t="shared" si="26"/>
        <v>0</v>
      </c>
    </row>
    <row r="279" spans="1:24" ht="15.75" customHeight="1" x14ac:dyDescent="0.25">
      <c r="A279" s="4" t="s">
        <v>396</v>
      </c>
      <c r="B279" s="4" t="s">
        <v>397</v>
      </c>
      <c r="C279" s="4" t="s">
        <v>106</v>
      </c>
      <c r="D279" s="4" t="s">
        <v>393</v>
      </c>
      <c r="E279" s="4">
        <f t="shared" si="3"/>
        <v>0</v>
      </c>
      <c r="I279" s="4" t="str">
        <f t="shared" ref="I279:X279" si="27">+IF($E28=1,I28,"")</f>
        <v/>
      </c>
      <c r="J279" s="4" t="str">
        <f t="shared" si="27"/>
        <v/>
      </c>
      <c r="K279" s="4" t="str">
        <f t="shared" si="27"/>
        <v/>
      </c>
      <c r="L279" s="4" t="str">
        <f t="shared" si="27"/>
        <v/>
      </c>
      <c r="M279" s="4" t="str">
        <f t="shared" si="27"/>
        <v/>
      </c>
      <c r="N279" s="4" t="str">
        <f t="shared" si="27"/>
        <v/>
      </c>
      <c r="O279" s="4" t="str">
        <f t="shared" si="27"/>
        <v/>
      </c>
      <c r="P279" s="4" t="str">
        <f t="shared" si="27"/>
        <v/>
      </c>
      <c r="Q279" s="4" t="str">
        <f t="shared" si="27"/>
        <v/>
      </c>
      <c r="R279" s="4" t="str">
        <f t="shared" si="27"/>
        <v/>
      </c>
      <c r="S279" s="4" t="str">
        <f t="shared" si="27"/>
        <v/>
      </c>
      <c r="T279" s="4" t="str">
        <f t="shared" si="27"/>
        <v/>
      </c>
      <c r="U279" s="4" t="str">
        <f t="shared" si="27"/>
        <v/>
      </c>
      <c r="V279" s="4" t="str">
        <f t="shared" si="27"/>
        <v/>
      </c>
      <c r="W279" s="4" t="str">
        <f t="shared" si="27"/>
        <v/>
      </c>
      <c r="X279" s="4" t="str">
        <f t="shared" si="27"/>
        <v/>
      </c>
    </row>
    <row r="280" spans="1:24" ht="15.75" customHeight="1" x14ac:dyDescent="0.25">
      <c r="A280" s="4" t="s">
        <v>329</v>
      </c>
      <c r="B280" s="4" t="s">
        <v>330</v>
      </c>
      <c r="C280" s="4" t="s">
        <v>28</v>
      </c>
      <c r="D280" s="4" t="s">
        <v>328</v>
      </c>
      <c r="E280" s="4">
        <f t="shared" si="3"/>
        <v>0</v>
      </c>
      <c r="I280" s="4" t="str">
        <f t="shared" ref="I280:X280" si="28">+IF($E29=1,I29,"")</f>
        <v/>
      </c>
      <c r="J280" s="4" t="str">
        <f t="shared" si="28"/>
        <v/>
      </c>
      <c r="K280" s="4" t="str">
        <f t="shared" si="28"/>
        <v/>
      </c>
      <c r="L280" s="4" t="str">
        <f t="shared" si="28"/>
        <v/>
      </c>
      <c r="M280" s="4" t="str">
        <f t="shared" si="28"/>
        <v/>
      </c>
      <c r="N280" s="4" t="str">
        <f t="shared" si="28"/>
        <v/>
      </c>
      <c r="O280" s="4" t="str">
        <f t="shared" si="28"/>
        <v/>
      </c>
      <c r="P280" s="4" t="str">
        <f t="shared" si="28"/>
        <v/>
      </c>
      <c r="Q280" s="4" t="str">
        <f t="shared" si="28"/>
        <v/>
      </c>
      <c r="R280" s="4" t="str">
        <f t="shared" si="28"/>
        <v/>
      </c>
      <c r="S280" s="4" t="str">
        <f t="shared" si="28"/>
        <v/>
      </c>
      <c r="T280" s="4" t="str">
        <f t="shared" si="28"/>
        <v/>
      </c>
      <c r="U280" s="4" t="str">
        <f t="shared" si="28"/>
        <v/>
      </c>
      <c r="V280" s="4" t="str">
        <f t="shared" si="28"/>
        <v/>
      </c>
      <c r="W280" s="4" t="str">
        <f t="shared" si="28"/>
        <v/>
      </c>
      <c r="X280" s="4" t="str">
        <f t="shared" si="28"/>
        <v/>
      </c>
    </row>
    <row r="281" spans="1:24" ht="15.75" customHeight="1" x14ac:dyDescent="0.25">
      <c r="A281" s="4" t="s">
        <v>38</v>
      </c>
      <c r="B281" s="4" t="s">
        <v>39</v>
      </c>
      <c r="C281" s="4" t="s">
        <v>28</v>
      </c>
      <c r="D281" s="4" t="s">
        <v>29</v>
      </c>
      <c r="E281" s="4">
        <f t="shared" si="3"/>
        <v>0</v>
      </c>
      <c r="I281" s="4" t="str">
        <f t="shared" ref="I281:X281" si="29">+IF($E30=1,I30,"")</f>
        <v/>
      </c>
      <c r="J281" s="4" t="str">
        <f t="shared" si="29"/>
        <v/>
      </c>
      <c r="K281" s="4" t="str">
        <f t="shared" si="29"/>
        <v/>
      </c>
      <c r="L281" s="4" t="str">
        <f t="shared" si="29"/>
        <v/>
      </c>
      <c r="M281" s="4" t="str">
        <f t="shared" si="29"/>
        <v/>
      </c>
      <c r="N281" s="4" t="str">
        <f t="shared" si="29"/>
        <v/>
      </c>
      <c r="O281" s="4" t="str">
        <f t="shared" si="29"/>
        <v/>
      </c>
      <c r="P281" s="4" t="str">
        <f t="shared" si="29"/>
        <v/>
      </c>
      <c r="Q281" s="4" t="str">
        <f t="shared" si="29"/>
        <v/>
      </c>
      <c r="R281" s="4" t="str">
        <f t="shared" si="29"/>
        <v/>
      </c>
      <c r="S281" s="4" t="str">
        <f t="shared" si="29"/>
        <v/>
      </c>
      <c r="T281" s="4" t="str">
        <f t="shared" si="29"/>
        <v/>
      </c>
      <c r="U281" s="4" t="str">
        <f t="shared" si="29"/>
        <v/>
      </c>
      <c r="V281" s="4" t="str">
        <f t="shared" si="29"/>
        <v/>
      </c>
      <c r="W281" s="4" t="str">
        <f t="shared" si="29"/>
        <v/>
      </c>
      <c r="X281" s="4" t="str">
        <f t="shared" si="29"/>
        <v/>
      </c>
    </row>
    <row r="282" spans="1:24" ht="15.75" customHeight="1" x14ac:dyDescent="0.25">
      <c r="A282" s="4" t="s">
        <v>415</v>
      </c>
      <c r="B282" s="4" t="s">
        <v>416</v>
      </c>
      <c r="C282" s="4" t="s">
        <v>181</v>
      </c>
      <c r="D282" s="4" t="s">
        <v>412</v>
      </c>
      <c r="E282" s="4">
        <f t="shared" si="3"/>
        <v>1</v>
      </c>
      <c r="I282" s="4">
        <f t="shared" ref="I282:X282" si="30">+IF($E31=1,I31,"")</f>
        <v>3301000</v>
      </c>
      <c r="J282" s="85">
        <f t="shared" si="30"/>
        <v>463.16267797637084</v>
      </c>
      <c r="K282" s="85">
        <f t="shared" si="30"/>
        <v>85.792184186610129</v>
      </c>
      <c r="L282" s="85" t="str">
        <f t="shared" si="30"/>
        <v/>
      </c>
      <c r="M282" s="85" t="str">
        <f t="shared" si="30"/>
        <v/>
      </c>
      <c r="N282" s="85">
        <f t="shared" si="30"/>
        <v>33.898818539836412</v>
      </c>
      <c r="O282" s="85">
        <f t="shared" si="30"/>
        <v>15592.493297587131</v>
      </c>
      <c r="P282" s="85">
        <f t="shared" si="30"/>
        <v>170.68466730954677</v>
      </c>
      <c r="Q282" s="85">
        <f t="shared" si="30"/>
        <v>6510.3448275862065</v>
      </c>
      <c r="R282" s="85">
        <f t="shared" si="30"/>
        <v>1.2723417146319298</v>
      </c>
      <c r="S282" s="85">
        <f t="shared" si="30"/>
        <v>808.18935569039786</v>
      </c>
      <c r="T282" s="85">
        <f t="shared" si="30"/>
        <v>46652.406417112303</v>
      </c>
      <c r="U282" s="4">
        <f t="shared" si="30"/>
        <v>0.35</v>
      </c>
      <c r="V282" s="4">
        <f t="shared" si="30"/>
        <v>0.49</v>
      </c>
      <c r="W282" s="4">
        <f t="shared" si="30"/>
        <v>0.64</v>
      </c>
      <c r="X282" s="4">
        <f t="shared" si="30"/>
        <v>0.64</v>
      </c>
    </row>
    <row r="283" spans="1:24" ht="15.75" customHeight="1" x14ac:dyDescent="0.25">
      <c r="A283" s="4" t="s">
        <v>378</v>
      </c>
      <c r="B283" s="4" t="s">
        <v>379</v>
      </c>
      <c r="C283" s="4" t="s">
        <v>118</v>
      </c>
      <c r="D283" s="4" t="s">
        <v>380</v>
      </c>
      <c r="E283" s="4">
        <f t="shared" si="3"/>
        <v>0</v>
      </c>
      <c r="I283" s="4" t="str">
        <f t="shared" ref="I283:X283" si="31">+IF($E32=1,I32,"")</f>
        <v/>
      </c>
      <c r="J283" s="4" t="str">
        <f t="shared" si="31"/>
        <v/>
      </c>
      <c r="K283" s="4" t="str">
        <f t="shared" si="31"/>
        <v/>
      </c>
      <c r="L283" s="4" t="str">
        <f t="shared" si="31"/>
        <v/>
      </c>
      <c r="M283" s="4" t="str">
        <f t="shared" si="31"/>
        <v/>
      </c>
      <c r="N283" s="4" t="str">
        <f t="shared" si="31"/>
        <v/>
      </c>
      <c r="O283" s="4" t="str">
        <f t="shared" si="31"/>
        <v/>
      </c>
      <c r="P283" s="4" t="str">
        <f t="shared" si="31"/>
        <v/>
      </c>
      <c r="Q283" s="4" t="str">
        <f t="shared" si="31"/>
        <v/>
      </c>
      <c r="R283" s="4" t="str">
        <f t="shared" si="31"/>
        <v/>
      </c>
      <c r="S283" s="4" t="str">
        <f t="shared" si="31"/>
        <v/>
      </c>
      <c r="T283" s="4" t="str">
        <f t="shared" si="31"/>
        <v/>
      </c>
      <c r="U283" s="4" t="str">
        <f t="shared" si="31"/>
        <v/>
      </c>
      <c r="V283" s="4" t="str">
        <f t="shared" si="31"/>
        <v/>
      </c>
      <c r="W283" s="4" t="str">
        <f t="shared" si="31"/>
        <v/>
      </c>
      <c r="X283" s="4" t="str">
        <f t="shared" si="31"/>
        <v/>
      </c>
    </row>
    <row r="284" spans="1:24" ht="15.75" customHeight="1" x14ac:dyDescent="0.25">
      <c r="A284" s="4" t="s">
        <v>331</v>
      </c>
      <c r="B284" s="4" t="s">
        <v>332</v>
      </c>
      <c r="C284" s="4" t="s">
        <v>28</v>
      </c>
      <c r="D284" s="4" t="s">
        <v>328</v>
      </c>
      <c r="E284" s="4">
        <f t="shared" si="3"/>
        <v>0</v>
      </c>
      <c r="I284" s="4" t="str">
        <f t="shared" ref="I284:X284" si="32">+IF($E33=1,I33,"")</f>
        <v/>
      </c>
      <c r="J284" s="4" t="str">
        <f t="shared" si="32"/>
        <v/>
      </c>
      <c r="K284" s="4" t="str">
        <f t="shared" si="32"/>
        <v/>
      </c>
      <c r="L284" s="4" t="str">
        <f t="shared" si="32"/>
        <v/>
      </c>
      <c r="M284" s="4" t="str">
        <f t="shared" si="32"/>
        <v/>
      </c>
      <c r="N284" s="4" t="str">
        <f t="shared" si="32"/>
        <v/>
      </c>
      <c r="O284" s="4" t="str">
        <f t="shared" si="32"/>
        <v/>
      </c>
      <c r="P284" s="4" t="str">
        <f t="shared" si="32"/>
        <v/>
      </c>
      <c r="Q284" s="4" t="str">
        <f t="shared" si="32"/>
        <v/>
      </c>
      <c r="R284" s="4" t="str">
        <f t="shared" si="32"/>
        <v/>
      </c>
      <c r="S284" s="4" t="str">
        <f t="shared" si="32"/>
        <v/>
      </c>
      <c r="T284" s="4" t="str">
        <f t="shared" si="32"/>
        <v/>
      </c>
      <c r="U284" s="4" t="str">
        <f t="shared" si="32"/>
        <v/>
      </c>
      <c r="V284" s="4" t="str">
        <f t="shared" si="32"/>
        <v/>
      </c>
      <c r="W284" s="4" t="str">
        <f t="shared" si="32"/>
        <v/>
      </c>
      <c r="X284" s="4" t="str">
        <f t="shared" si="32"/>
        <v/>
      </c>
    </row>
    <row r="285" spans="1:24" ht="15.75" customHeight="1" x14ac:dyDescent="0.25">
      <c r="A285" s="4" t="s">
        <v>41</v>
      </c>
      <c r="B285" s="4" t="s">
        <v>42</v>
      </c>
      <c r="C285" s="4" t="s">
        <v>28</v>
      </c>
      <c r="D285" s="4" t="s">
        <v>29</v>
      </c>
      <c r="E285" s="4">
        <f t="shared" si="3"/>
        <v>0</v>
      </c>
      <c r="I285" s="4" t="str">
        <f t="shared" ref="I285:X285" si="33">+IF($E34=1,I34,"")</f>
        <v/>
      </c>
      <c r="J285" s="4" t="str">
        <f t="shared" si="33"/>
        <v/>
      </c>
      <c r="K285" s="4" t="str">
        <f t="shared" si="33"/>
        <v/>
      </c>
      <c r="L285" s="4" t="str">
        <f t="shared" si="33"/>
        <v/>
      </c>
      <c r="M285" s="4" t="str">
        <f t="shared" si="33"/>
        <v/>
      </c>
      <c r="N285" s="4" t="str">
        <f t="shared" si="33"/>
        <v/>
      </c>
      <c r="O285" s="4" t="str">
        <f t="shared" si="33"/>
        <v/>
      </c>
      <c r="P285" s="4" t="str">
        <f t="shared" si="33"/>
        <v/>
      </c>
      <c r="Q285" s="4" t="str">
        <f t="shared" si="33"/>
        <v/>
      </c>
      <c r="R285" s="4" t="str">
        <f t="shared" si="33"/>
        <v/>
      </c>
      <c r="S285" s="4" t="str">
        <f t="shared" si="33"/>
        <v/>
      </c>
      <c r="T285" s="4" t="str">
        <f t="shared" si="33"/>
        <v/>
      </c>
      <c r="U285" s="4" t="str">
        <f t="shared" si="33"/>
        <v/>
      </c>
      <c r="V285" s="4" t="str">
        <f t="shared" si="33"/>
        <v/>
      </c>
      <c r="W285" s="4" t="str">
        <f t="shared" si="33"/>
        <v/>
      </c>
      <c r="X285" s="4" t="str">
        <f t="shared" si="33"/>
        <v/>
      </c>
    </row>
    <row r="286" spans="1:24" ht="15.75" customHeight="1" x14ac:dyDescent="0.25">
      <c r="A286" s="4" t="s">
        <v>355</v>
      </c>
      <c r="B286" s="4" t="s">
        <v>356</v>
      </c>
      <c r="C286" s="4" t="s">
        <v>106</v>
      </c>
      <c r="D286" s="4" t="s">
        <v>357</v>
      </c>
      <c r="E286" s="4">
        <f t="shared" si="3"/>
        <v>0</v>
      </c>
      <c r="I286" s="4" t="str">
        <f t="shared" ref="I286:X286" si="34">+IF($E35=1,I35,"")</f>
        <v/>
      </c>
      <c r="J286" s="4" t="str">
        <f t="shared" si="34"/>
        <v/>
      </c>
      <c r="K286" s="4" t="str">
        <f t="shared" si="34"/>
        <v/>
      </c>
      <c r="L286" s="4" t="str">
        <f t="shared" si="34"/>
        <v/>
      </c>
      <c r="M286" s="4" t="str">
        <f t="shared" si="34"/>
        <v/>
      </c>
      <c r="N286" s="4" t="str">
        <f t="shared" si="34"/>
        <v/>
      </c>
      <c r="O286" s="4" t="str">
        <f t="shared" si="34"/>
        <v/>
      </c>
      <c r="P286" s="4" t="str">
        <f t="shared" si="34"/>
        <v/>
      </c>
      <c r="Q286" s="4" t="str">
        <f t="shared" si="34"/>
        <v/>
      </c>
      <c r="R286" s="4" t="str">
        <f t="shared" si="34"/>
        <v/>
      </c>
      <c r="S286" s="4" t="str">
        <f t="shared" si="34"/>
        <v/>
      </c>
      <c r="T286" s="4" t="str">
        <f t="shared" si="34"/>
        <v/>
      </c>
      <c r="U286" s="4" t="str">
        <f t="shared" si="34"/>
        <v/>
      </c>
      <c r="V286" s="4" t="str">
        <f t="shared" si="34"/>
        <v/>
      </c>
      <c r="W286" s="4" t="str">
        <f t="shared" si="34"/>
        <v/>
      </c>
      <c r="X286" s="4" t="str">
        <f t="shared" si="34"/>
        <v/>
      </c>
    </row>
    <row r="287" spans="1:24" ht="15.75" customHeight="1" x14ac:dyDescent="0.25">
      <c r="A287" s="4" t="s">
        <v>183</v>
      </c>
      <c r="B287" s="4" t="s">
        <v>184</v>
      </c>
      <c r="C287" s="4" t="s">
        <v>181</v>
      </c>
      <c r="D287" s="4" t="s">
        <v>182</v>
      </c>
      <c r="E287" s="4">
        <f t="shared" si="3"/>
        <v>1</v>
      </c>
      <c r="I287" s="4">
        <f t="shared" ref="I287:X287" si="35">+IF($E36=1,I36,"")</f>
        <v>7000119</v>
      </c>
      <c r="J287" s="85">
        <f t="shared" si="35"/>
        <v>404.26455607397531</v>
      </c>
      <c r="K287" s="85">
        <f t="shared" si="35"/>
        <v>99.826874371707106</v>
      </c>
      <c r="L287" s="85">
        <f t="shared" si="35"/>
        <v>23.471029563925985</v>
      </c>
      <c r="M287" s="85">
        <f t="shared" si="35"/>
        <v>235.11734401831711</v>
      </c>
      <c r="N287" s="85">
        <f t="shared" si="35"/>
        <v>31.928028652084343</v>
      </c>
      <c r="O287" s="85">
        <f t="shared" si="35"/>
        <v>15257.71812080537</v>
      </c>
      <c r="P287" s="85">
        <f t="shared" si="35"/>
        <v>246.91707006819547</v>
      </c>
      <c r="Q287" s="85">
        <f t="shared" si="35"/>
        <v>10935.837245696401</v>
      </c>
      <c r="R287" s="85">
        <f t="shared" si="35"/>
        <v>1.4714035575680928</v>
      </c>
      <c r="S287" s="85">
        <f t="shared" si="35"/>
        <v>738.26070013639026</v>
      </c>
      <c r="T287" s="85">
        <f t="shared" si="35"/>
        <v>17532.647814910026</v>
      </c>
      <c r="U287" s="4">
        <f t="shared" si="35"/>
        <v>0.28999999999999998</v>
      </c>
      <c r="V287" s="4">
        <f t="shared" si="35"/>
        <v>0.37</v>
      </c>
      <c r="W287" s="4">
        <f t="shared" si="35"/>
        <v>0.55000000000000004</v>
      </c>
      <c r="X287" s="4">
        <f t="shared" si="35"/>
        <v>0.55000000000000004</v>
      </c>
    </row>
    <row r="288" spans="1:24" ht="15.75" customHeight="1" x14ac:dyDescent="0.25">
      <c r="A288" s="4" t="s">
        <v>450</v>
      </c>
      <c r="B288" s="4" t="s">
        <v>451</v>
      </c>
      <c r="C288" s="4" t="s">
        <v>118</v>
      </c>
      <c r="D288" s="4" t="s">
        <v>449</v>
      </c>
      <c r="E288" s="4">
        <f t="shared" si="3"/>
        <v>0</v>
      </c>
      <c r="I288" s="4" t="str">
        <f t="shared" ref="I288:X288" si="36">+IF($E37=1,I37,"")</f>
        <v/>
      </c>
      <c r="J288" s="4" t="str">
        <f t="shared" si="36"/>
        <v/>
      </c>
      <c r="K288" s="4" t="str">
        <f t="shared" si="36"/>
        <v/>
      </c>
      <c r="L288" s="4" t="str">
        <f t="shared" si="36"/>
        <v/>
      </c>
      <c r="M288" s="4" t="str">
        <f t="shared" si="36"/>
        <v/>
      </c>
      <c r="N288" s="4" t="str">
        <f t="shared" si="36"/>
        <v/>
      </c>
      <c r="O288" s="4" t="str">
        <f t="shared" si="36"/>
        <v/>
      </c>
      <c r="P288" s="4" t="str">
        <f t="shared" si="36"/>
        <v/>
      </c>
      <c r="Q288" s="4" t="str">
        <f t="shared" si="36"/>
        <v/>
      </c>
      <c r="R288" s="4" t="str">
        <f t="shared" si="36"/>
        <v/>
      </c>
      <c r="S288" s="4" t="str">
        <f t="shared" si="36"/>
        <v/>
      </c>
      <c r="T288" s="4" t="str">
        <f t="shared" si="36"/>
        <v/>
      </c>
      <c r="U288" s="4" t="str">
        <f t="shared" si="36"/>
        <v/>
      </c>
      <c r="V288" s="4" t="str">
        <f t="shared" si="36"/>
        <v/>
      </c>
      <c r="W288" s="4" t="str">
        <f t="shared" si="36"/>
        <v/>
      </c>
      <c r="X288" s="4" t="str">
        <f t="shared" si="36"/>
        <v/>
      </c>
    </row>
    <row r="289" spans="1:24" ht="15.75" customHeight="1" x14ac:dyDescent="0.25">
      <c r="A289" s="4" t="s">
        <v>116</v>
      </c>
      <c r="B289" s="4" t="s">
        <v>117</v>
      </c>
      <c r="C289" s="4" t="s">
        <v>118</v>
      </c>
      <c r="D289" s="4" t="s">
        <v>119</v>
      </c>
      <c r="E289" s="4">
        <f t="shared" si="3"/>
        <v>0</v>
      </c>
      <c r="I289" s="4" t="str">
        <f t="shared" ref="I289:X289" si="37">+IF($E38=1,I38,"")</f>
        <v/>
      </c>
      <c r="J289" s="4" t="str">
        <f t="shared" si="37"/>
        <v/>
      </c>
      <c r="K289" s="4" t="str">
        <f t="shared" si="37"/>
        <v/>
      </c>
      <c r="L289" s="4" t="str">
        <f t="shared" si="37"/>
        <v/>
      </c>
      <c r="M289" s="4" t="str">
        <f t="shared" si="37"/>
        <v/>
      </c>
      <c r="N289" s="4" t="str">
        <f t="shared" si="37"/>
        <v/>
      </c>
      <c r="O289" s="4" t="str">
        <f t="shared" si="37"/>
        <v/>
      </c>
      <c r="P289" s="4" t="str">
        <f t="shared" si="37"/>
        <v/>
      </c>
      <c r="Q289" s="4" t="str">
        <f t="shared" si="37"/>
        <v/>
      </c>
      <c r="R289" s="4" t="str">
        <f t="shared" si="37"/>
        <v/>
      </c>
      <c r="S289" s="4" t="str">
        <f t="shared" si="37"/>
        <v/>
      </c>
      <c r="T289" s="4" t="str">
        <f t="shared" si="37"/>
        <v/>
      </c>
      <c r="U289" s="4" t="str">
        <f t="shared" si="37"/>
        <v/>
      </c>
      <c r="V289" s="4" t="str">
        <f t="shared" si="37"/>
        <v/>
      </c>
      <c r="W289" s="4" t="str">
        <f t="shared" si="37"/>
        <v/>
      </c>
      <c r="X289" s="4" t="str">
        <f t="shared" si="37"/>
        <v/>
      </c>
    </row>
    <row r="290" spans="1:24" ht="15.75" customHeight="1" x14ac:dyDescent="0.25">
      <c r="A290" s="4" t="s">
        <v>452</v>
      </c>
      <c r="B290" s="4" t="s">
        <v>453</v>
      </c>
      <c r="C290" s="4" t="s">
        <v>118</v>
      </c>
      <c r="D290" s="4" t="s">
        <v>449</v>
      </c>
      <c r="E290" s="4">
        <f t="shared" si="3"/>
        <v>0</v>
      </c>
      <c r="I290" s="4" t="str">
        <f t="shared" ref="I290:X290" si="38">+IF($E39=1,I39,"")</f>
        <v/>
      </c>
      <c r="J290" s="4" t="str">
        <f t="shared" si="38"/>
        <v/>
      </c>
      <c r="K290" s="4" t="str">
        <f t="shared" si="38"/>
        <v/>
      </c>
      <c r="L290" s="4" t="str">
        <f t="shared" si="38"/>
        <v/>
      </c>
      <c r="M290" s="4" t="str">
        <f t="shared" si="38"/>
        <v/>
      </c>
      <c r="N290" s="4" t="str">
        <f t="shared" si="38"/>
        <v/>
      </c>
      <c r="O290" s="4" t="str">
        <f t="shared" si="38"/>
        <v/>
      </c>
      <c r="P290" s="4" t="str">
        <f t="shared" si="38"/>
        <v/>
      </c>
      <c r="Q290" s="4" t="str">
        <f t="shared" si="38"/>
        <v/>
      </c>
      <c r="R290" s="4" t="str">
        <f t="shared" si="38"/>
        <v/>
      </c>
      <c r="S290" s="4" t="str">
        <f t="shared" si="38"/>
        <v/>
      </c>
      <c r="T290" s="4" t="str">
        <f t="shared" si="38"/>
        <v/>
      </c>
      <c r="U290" s="4" t="str">
        <f t="shared" si="38"/>
        <v/>
      </c>
      <c r="V290" s="4" t="str">
        <f t="shared" si="38"/>
        <v/>
      </c>
      <c r="W290" s="4" t="str">
        <f t="shared" si="38"/>
        <v/>
      </c>
      <c r="X290" s="4" t="str">
        <f t="shared" si="38"/>
        <v/>
      </c>
    </row>
    <row r="291" spans="1:24" ht="15.75" customHeight="1" x14ac:dyDescent="0.25">
      <c r="A291" s="4" t="s">
        <v>358</v>
      </c>
      <c r="B291" s="4" t="s">
        <v>359</v>
      </c>
      <c r="C291" s="4" t="s">
        <v>106</v>
      </c>
      <c r="D291" s="4" t="s">
        <v>357</v>
      </c>
      <c r="E291" s="4">
        <f t="shared" si="3"/>
        <v>0</v>
      </c>
      <c r="I291" s="4" t="str">
        <f t="shared" ref="I291:X291" si="39">+IF($E40=1,I40,"")</f>
        <v/>
      </c>
      <c r="J291" s="4" t="str">
        <f t="shared" si="39"/>
        <v/>
      </c>
      <c r="K291" s="4" t="str">
        <f t="shared" si="39"/>
        <v/>
      </c>
      <c r="L291" s="4" t="str">
        <f t="shared" si="39"/>
        <v/>
      </c>
      <c r="M291" s="4" t="str">
        <f t="shared" si="39"/>
        <v/>
      </c>
      <c r="N291" s="4" t="str">
        <f t="shared" si="39"/>
        <v/>
      </c>
      <c r="O291" s="4" t="str">
        <f t="shared" si="39"/>
        <v/>
      </c>
      <c r="P291" s="4" t="str">
        <f t="shared" si="39"/>
        <v/>
      </c>
      <c r="Q291" s="4" t="str">
        <f t="shared" si="39"/>
        <v/>
      </c>
      <c r="R291" s="4" t="str">
        <f t="shared" si="39"/>
        <v/>
      </c>
      <c r="S291" s="4" t="str">
        <f t="shared" si="39"/>
        <v/>
      </c>
      <c r="T291" s="4" t="str">
        <f t="shared" si="39"/>
        <v/>
      </c>
      <c r="U291" s="4" t="str">
        <f t="shared" si="39"/>
        <v/>
      </c>
      <c r="V291" s="4" t="str">
        <f t="shared" si="39"/>
        <v/>
      </c>
      <c r="W291" s="4" t="str">
        <f t="shared" si="39"/>
        <v/>
      </c>
      <c r="X291" s="4" t="str">
        <f t="shared" si="39"/>
        <v/>
      </c>
    </row>
    <row r="292" spans="1:24" ht="15.75" customHeight="1" x14ac:dyDescent="0.25">
      <c r="A292" s="4" t="s">
        <v>232</v>
      </c>
      <c r="B292" s="4" t="s">
        <v>233</v>
      </c>
      <c r="C292" s="4" t="s">
        <v>118</v>
      </c>
      <c r="D292" s="4" t="s">
        <v>231</v>
      </c>
      <c r="E292" s="4">
        <f t="shared" si="3"/>
        <v>1</v>
      </c>
      <c r="I292" s="4">
        <f t="shared" ref="I292:X292" si="40">+IF($E41=1,I41,"")</f>
        <v>25876380</v>
      </c>
      <c r="J292" s="85">
        <f t="shared" si="40"/>
        <v>14.835923726579992</v>
      </c>
      <c r="K292" s="85">
        <f t="shared" si="40"/>
        <v>113.38912166230361</v>
      </c>
      <c r="L292" s="85">
        <f t="shared" si="40"/>
        <v>25.911661522979646</v>
      </c>
      <c r="M292" s="85">
        <f t="shared" si="40"/>
        <v>228.51981868375313</v>
      </c>
      <c r="N292" s="85" t="str">
        <f t="shared" si="40"/>
        <v/>
      </c>
      <c r="O292" s="85">
        <f t="shared" si="40"/>
        <v>58527.325023969315</v>
      </c>
      <c r="P292" s="85">
        <f t="shared" si="40"/>
        <v>951.02424478153773</v>
      </c>
      <c r="Q292" s="85">
        <f t="shared" si="40"/>
        <v>1784.8409270636901</v>
      </c>
      <c r="R292" s="85">
        <f t="shared" si="40"/>
        <v>1.3178041132492258</v>
      </c>
      <c r="S292" s="85" t="str">
        <f t="shared" si="40"/>
        <v/>
      </c>
      <c r="T292" s="85" t="str">
        <f t="shared" si="40"/>
        <v/>
      </c>
      <c r="U292" s="4">
        <f t="shared" si="40"/>
        <v>0.4</v>
      </c>
      <c r="V292" s="4">
        <f t="shared" si="40"/>
        <v>0.41</v>
      </c>
      <c r="W292" s="4">
        <f t="shared" si="40"/>
        <v>0.34</v>
      </c>
      <c r="X292" s="4">
        <f t="shared" si="40"/>
        <v>0.34</v>
      </c>
    </row>
    <row r="293" spans="1:24" ht="15.75" customHeight="1" x14ac:dyDescent="0.25">
      <c r="A293" s="4" t="s">
        <v>266</v>
      </c>
      <c r="B293" s="4" t="s">
        <v>267</v>
      </c>
      <c r="C293" s="4" t="s">
        <v>28</v>
      </c>
      <c r="D293" s="4" t="s">
        <v>265</v>
      </c>
      <c r="E293" s="4">
        <f t="shared" si="3"/>
        <v>1</v>
      </c>
      <c r="I293" s="4">
        <f t="shared" ref="I293:X293" si="41">+IF($E42=1,I42,"")</f>
        <v>37411047</v>
      </c>
      <c r="J293" s="85">
        <f t="shared" si="41"/>
        <v>184.50967170205101</v>
      </c>
      <c r="K293" s="85">
        <f t="shared" si="41"/>
        <v>109.98088345402363</v>
      </c>
      <c r="L293" s="85">
        <f t="shared" si="41"/>
        <v>75.23446216300762</v>
      </c>
      <c r="M293" s="85">
        <f t="shared" si="41"/>
        <v>684.06853809697407</v>
      </c>
      <c r="N293" s="85" t="str">
        <f t="shared" si="41"/>
        <v/>
      </c>
      <c r="O293" s="85">
        <f t="shared" si="41"/>
        <v>180675.53191489363</v>
      </c>
      <c r="P293" s="85">
        <f t="shared" si="41"/>
        <v>189.10546611084811</v>
      </c>
      <c r="Q293" s="85">
        <f t="shared" si="41"/>
        <v>2588.2241932440083</v>
      </c>
      <c r="R293" s="85">
        <f t="shared" si="41"/>
        <v>1.7641847874506158</v>
      </c>
      <c r="S293" s="85">
        <f t="shared" si="41"/>
        <v>371.60580268253722</v>
      </c>
      <c r="T293" s="85" t="str">
        <f t="shared" si="41"/>
        <v/>
      </c>
      <c r="U293" s="4">
        <f t="shared" si="41"/>
        <v>0.78</v>
      </c>
      <c r="V293" s="4">
        <f t="shared" si="41"/>
        <v>0.86</v>
      </c>
      <c r="W293" s="4">
        <f t="shared" si="41"/>
        <v>0.79</v>
      </c>
      <c r="X293" s="4">
        <f t="shared" si="41"/>
        <v>0.79</v>
      </c>
    </row>
    <row r="294" spans="1:24" ht="15.75" customHeight="1" x14ac:dyDescent="0.25">
      <c r="A294" s="4" t="s">
        <v>43</v>
      </c>
      <c r="B294" s="4" t="s">
        <v>44</v>
      </c>
      <c r="C294" s="4" t="s">
        <v>28</v>
      </c>
      <c r="D294" s="4" t="s">
        <v>29</v>
      </c>
      <c r="E294" s="4">
        <f t="shared" si="3"/>
        <v>0</v>
      </c>
      <c r="I294" s="4" t="str">
        <f t="shared" ref="I294:X294" si="42">+IF($E43=1,I43,"")</f>
        <v/>
      </c>
      <c r="J294" s="4" t="str">
        <f t="shared" si="42"/>
        <v/>
      </c>
      <c r="K294" s="4" t="str">
        <f t="shared" si="42"/>
        <v/>
      </c>
      <c r="L294" s="4" t="str">
        <f t="shared" si="42"/>
        <v/>
      </c>
      <c r="M294" s="4" t="str">
        <f t="shared" si="42"/>
        <v/>
      </c>
      <c r="N294" s="4" t="str">
        <f t="shared" si="42"/>
        <v/>
      </c>
      <c r="O294" s="4" t="str">
        <f t="shared" si="42"/>
        <v/>
      </c>
      <c r="P294" s="4" t="str">
        <f t="shared" si="42"/>
        <v/>
      </c>
      <c r="Q294" s="4" t="str">
        <f t="shared" si="42"/>
        <v/>
      </c>
      <c r="R294" s="4" t="str">
        <f t="shared" si="42"/>
        <v/>
      </c>
      <c r="S294" s="4" t="str">
        <f t="shared" si="42"/>
        <v/>
      </c>
      <c r="T294" s="4" t="str">
        <f t="shared" si="42"/>
        <v/>
      </c>
      <c r="U294" s="4" t="str">
        <f t="shared" si="42"/>
        <v/>
      </c>
      <c r="V294" s="4" t="str">
        <f t="shared" si="42"/>
        <v/>
      </c>
      <c r="W294" s="4" t="str">
        <f t="shared" si="42"/>
        <v/>
      </c>
      <c r="X294" s="4" t="str">
        <f t="shared" si="42"/>
        <v/>
      </c>
    </row>
    <row r="295" spans="1:24" ht="15.75" customHeight="1" x14ac:dyDescent="0.25">
      <c r="A295" s="4" t="s">
        <v>234</v>
      </c>
      <c r="B295" s="4" t="s">
        <v>235</v>
      </c>
      <c r="C295" s="4" t="s">
        <v>118</v>
      </c>
      <c r="D295" s="4" t="s">
        <v>231</v>
      </c>
      <c r="E295" s="4">
        <f t="shared" si="3"/>
        <v>0</v>
      </c>
      <c r="I295" s="4" t="str">
        <f t="shared" ref="I295:X295" si="43">+IF($E44=1,I44,"")</f>
        <v/>
      </c>
      <c r="J295" s="4" t="str">
        <f t="shared" si="43"/>
        <v/>
      </c>
      <c r="K295" s="4" t="str">
        <f t="shared" si="43"/>
        <v/>
      </c>
      <c r="L295" s="4" t="str">
        <f t="shared" si="43"/>
        <v/>
      </c>
      <c r="M295" s="4" t="str">
        <f t="shared" si="43"/>
        <v/>
      </c>
      <c r="N295" s="4" t="str">
        <f t="shared" si="43"/>
        <v/>
      </c>
      <c r="O295" s="4" t="str">
        <f t="shared" si="43"/>
        <v/>
      </c>
      <c r="P295" s="4" t="str">
        <f t="shared" si="43"/>
        <v/>
      </c>
      <c r="Q295" s="4" t="str">
        <f t="shared" si="43"/>
        <v/>
      </c>
      <c r="R295" s="4" t="str">
        <f t="shared" si="43"/>
        <v/>
      </c>
      <c r="S295" s="4" t="str">
        <f t="shared" si="43"/>
        <v/>
      </c>
      <c r="T295" s="4" t="str">
        <f t="shared" si="43"/>
        <v/>
      </c>
      <c r="U295" s="4" t="str">
        <f t="shared" si="43"/>
        <v/>
      </c>
      <c r="V295" s="4" t="str">
        <f t="shared" si="43"/>
        <v/>
      </c>
      <c r="W295" s="4" t="str">
        <f t="shared" si="43"/>
        <v/>
      </c>
      <c r="X295" s="4" t="str">
        <f t="shared" si="43"/>
        <v/>
      </c>
    </row>
    <row r="296" spans="1:24" ht="15.75" customHeight="1" x14ac:dyDescent="0.25">
      <c r="A296" s="4" t="s">
        <v>236</v>
      </c>
      <c r="B296" s="4" t="s">
        <v>237</v>
      </c>
      <c r="C296" s="4" t="s">
        <v>118</v>
      </c>
      <c r="D296" s="4" t="s">
        <v>231</v>
      </c>
      <c r="E296" s="4">
        <f t="shared" si="3"/>
        <v>0</v>
      </c>
      <c r="I296" s="4" t="str">
        <f t="shared" ref="I296:X296" si="44">+IF($E45=1,I45,"")</f>
        <v/>
      </c>
      <c r="J296" s="4" t="str">
        <f t="shared" si="44"/>
        <v/>
      </c>
      <c r="K296" s="4" t="str">
        <f t="shared" si="44"/>
        <v/>
      </c>
      <c r="L296" s="4" t="str">
        <f t="shared" si="44"/>
        <v/>
      </c>
      <c r="M296" s="4" t="str">
        <f t="shared" si="44"/>
        <v/>
      </c>
      <c r="N296" s="4" t="str">
        <f t="shared" si="44"/>
        <v/>
      </c>
      <c r="O296" s="4" t="str">
        <f t="shared" si="44"/>
        <v/>
      </c>
      <c r="P296" s="4" t="str">
        <f t="shared" si="44"/>
        <v/>
      </c>
      <c r="Q296" s="4" t="str">
        <f t="shared" si="44"/>
        <v/>
      </c>
      <c r="R296" s="4" t="str">
        <f t="shared" si="44"/>
        <v/>
      </c>
      <c r="S296" s="4" t="str">
        <f t="shared" si="44"/>
        <v/>
      </c>
      <c r="T296" s="4" t="str">
        <f t="shared" si="44"/>
        <v/>
      </c>
      <c r="U296" s="4" t="str">
        <f t="shared" si="44"/>
        <v/>
      </c>
      <c r="V296" s="4" t="str">
        <f t="shared" si="44"/>
        <v/>
      </c>
      <c r="W296" s="4" t="str">
        <f t="shared" si="44"/>
        <v/>
      </c>
      <c r="X296" s="4" t="str">
        <f t="shared" si="44"/>
        <v/>
      </c>
    </row>
    <row r="297" spans="1:24" ht="15.75" customHeight="1" x14ac:dyDescent="0.25">
      <c r="A297" s="4" t="s">
        <v>274</v>
      </c>
      <c r="B297" s="4" t="s">
        <v>275</v>
      </c>
      <c r="C297" s="4" t="s">
        <v>181</v>
      </c>
      <c r="D297" s="4" t="s">
        <v>276</v>
      </c>
      <c r="E297" s="4">
        <f t="shared" si="3"/>
        <v>0</v>
      </c>
      <c r="I297" s="4" t="str">
        <f t="shared" ref="I297:X297" si="45">+IF($E46=1,I46,"")</f>
        <v/>
      </c>
      <c r="J297" s="4" t="str">
        <f t="shared" si="45"/>
        <v/>
      </c>
      <c r="K297" s="4" t="str">
        <f t="shared" si="45"/>
        <v/>
      </c>
      <c r="L297" s="4" t="str">
        <f t="shared" si="45"/>
        <v/>
      </c>
      <c r="M297" s="4" t="str">
        <f t="shared" si="45"/>
        <v/>
      </c>
      <c r="N297" s="4" t="str">
        <f t="shared" si="45"/>
        <v/>
      </c>
      <c r="O297" s="4" t="str">
        <f t="shared" si="45"/>
        <v/>
      </c>
      <c r="P297" s="4" t="str">
        <f t="shared" si="45"/>
        <v/>
      </c>
      <c r="Q297" s="4" t="str">
        <f t="shared" si="45"/>
        <v/>
      </c>
      <c r="R297" s="4" t="str">
        <f t="shared" si="45"/>
        <v/>
      </c>
      <c r="S297" s="4" t="str">
        <f t="shared" si="45"/>
        <v/>
      </c>
      <c r="T297" s="4" t="str">
        <f t="shared" si="45"/>
        <v/>
      </c>
      <c r="U297" s="4" t="str">
        <f t="shared" si="45"/>
        <v/>
      </c>
      <c r="V297" s="4" t="str">
        <f t="shared" si="45"/>
        <v/>
      </c>
      <c r="W297" s="4" t="str">
        <f t="shared" si="45"/>
        <v/>
      </c>
      <c r="X297" s="4" t="str">
        <f t="shared" si="45"/>
        <v/>
      </c>
    </row>
    <row r="298" spans="1:24" ht="15.75" customHeight="1" x14ac:dyDescent="0.25">
      <c r="A298" s="4" t="s">
        <v>333</v>
      </c>
      <c r="B298" s="4" t="s">
        <v>334</v>
      </c>
      <c r="C298" s="4" t="s">
        <v>28</v>
      </c>
      <c r="D298" s="4" t="s">
        <v>328</v>
      </c>
      <c r="E298" s="4">
        <f t="shared" si="3"/>
        <v>1</v>
      </c>
      <c r="I298" s="4">
        <f t="shared" ref="I298:X298" si="46">+IF($E47=1,I47,"")</f>
        <v>18952038</v>
      </c>
      <c r="J298" s="85">
        <f t="shared" si="46"/>
        <v>306.48418919379543</v>
      </c>
      <c r="K298" s="85">
        <f t="shared" si="46"/>
        <v>220.35624875804913</v>
      </c>
      <c r="L298" s="85">
        <f t="shared" si="46"/>
        <v>119.15341241928704</v>
      </c>
      <c r="M298" s="85">
        <f t="shared" si="46"/>
        <v>540.73080791149857</v>
      </c>
      <c r="N298" s="85">
        <f t="shared" si="46"/>
        <v>5.1234595456172043</v>
      </c>
      <c r="O298" s="85">
        <f t="shared" si="46"/>
        <v>414524.201853759</v>
      </c>
      <c r="P298" s="85">
        <f t="shared" si="46"/>
        <v>1646.7665615141955</v>
      </c>
      <c r="Q298" s="85">
        <f t="shared" si="46"/>
        <v>2742.8083541310916</v>
      </c>
      <c r="R298" s="85">
        <f t="shared" si="46"/>
        <v>4.1103758867515987</v>
      </c>
      <c r="S298" s="85">
        <f t="shared" si="46"/>
        <v>931.6810873621007</v>
      </c>
      <c r="T298" s="85">
        <f t="shared" si="46"/>
        <v>325386.41875505255</v>
      </c>
      <c r="U298" s="4">
        <f t="shared" si="46"/>
        <v>0.59</v>
      </c>
      <c r="V298" s="4">
        <f t="shared" si="46"/>
        <v>0.53</v>
      </c>
      <c r="W298" s="4">
        <f t="shared" si="46"/>
        <v>0.64</v>
      </c>
      <c r="X298" s="4">
        <f t="shared" si="46"/>
        <v>0.64</v>
      </c>
    </row>
    <row r="299" spans="1:24" ht="15.75" customHeight="1" x14ac:dyDescent="0.25">
      <c r="A299" s="4" t="s">
        <v>158</v>
      </c>
      <c r="B299" s="4" t="s">
        <v>159</v>
      </c>
      <c r="C299" s="4" t="s">
        <v>106</v>
      </c>
      <c r="D299" s="4" t="s">
        <v>160</v>
      </c>
      <c r="E299" s="4">
        <f t="shared" si="3"/>
        <v>0</v>
      </c>
      <c r="I299" s="4" t="str">
        <f t="shared" ref="I299:X299" si="47">+IF($E48=1,I48,"")</f>
        <v/>
      </c>
      <c r="J299" s="4" t="str">
        <f t="shared" si="47"/>
        <v/>
      </c>
      <c r="K299" s="4" t="str">
        <f t="shared" si="47"/>
        <v/>
      </c>
      <c r="L299" s="4" t="str">
        <f t="shared" si="47"/>
        <v/>
      </c>
      <c r="M299" s="4" t="str">
        <f t="shared" si="47"/>
        <v/>
      </c>
      <c r="N299" s="4" t="str">
        <f t="shared" si="47"/>
        <v/>
      </c>
      <c r="O299" s="4" t="str">
        <f t="shared" si="47"/>
        <v/>
      </c>
      <c r="P299" s="4" t="str">
        <f t="shared" si="47"/>
        <v/>
      </c>
      <c r="Q299" s="4" t="str">
        <f t="shared" si="47"/>
        <v/>
      </c>
      <c r="R299" s="4" t="str">
        <f t="shared" si="47"/>
        <v/>
      </c>
      <c r="S299" s="4" t="str">
        <f t="shared" si="47"/>
        <v/>
      </c>
      <c r="T299" s="4" t="str">
        <f t="shared" si="47"/>
        <v/>
      </c>
      <c r="U299" s="4" t="str">
        <f t="shared" si="47"/>
        <v/>
      </c>
      <c r="V299" s="4" t="str">
        <f t="shared" si="47"/>
        <v/>
      </c>
      <c r="W299" s="4" t="str">
        <f t="shared" si="47"/>
        <v/>
      </c>
      <c r="X299" s="4" t="str">
        <f t="shared" si="47"/>
        <v/>
      </c>
    </row>
    <row r="300" spans="1:24" ht="15.75" customHeight="1" x14ac:dyDescent="0.25">
      <c r="A300" s="4" t="s">
        <v>161</v>
      </c>
      <c r="B300" s="4" t="s">
        <v>162</v>
      </c>
      <c r="C300" s="4" t="s">
        <v>106</v>
      </c>
      <c r="D300" s="4" t="s">
        <v>160</v>
      </c>
      <c r="E300" s="4">
        <f t="shared" si="3"/>
        <v>0</v>
      </c>
      <c r="I300" s="4" t="str">
        <f t="shared" ref="I300:X300" si="48">+IF($E49=1,I49,"")</f>
        <v/>
      </c>
      <c r="J300" s="4" t="str">
        <f t="shared" si="48"/>
        <v/>
      </c>
      <c r="K300" s="4" t="str">
        <f t="shared" si="48"/>
        <v/>
      </c>
      <c r="L300" s="4" t="str">
        <f t="shared" si="48"/>
        <v/>
      </c>
      <c r="M300" s="4" t="str">
        <f t="shared" si="48"/>
        <v/>
      </c>
      <c r="N300" s="4" t="str">
        <f t="shared" si="48"/>
        <v/>
      </c>
      <c r="O300" s="4" t="str">
        <f t="shared" si="48"/>
        <v/>
      </c>
      <c r="P300" s="4" t="str">
        <f t="shared" si="48"/>
        <v/>
      </c>
      <c r="Q300" s="4" t="str">
        <f t="shared" si="48"/>
        <v/>
      </c>
      <c r="R300" s="4" t="str">
        <f t="shared" si="48"/>
        <v/>
      </c>
      <c r="S300" s="4" t="str">
        <f t="shared" si="48"/>
        <v/>
      </c>
      <c r="T300" s="4" t="str">
        <f t="shared" si="48"/>
        <v/>
      </c>
      <c r="U300" s="4" t="str">
        <f t="shared" si="48"/>
        <v/>
      </c>
      <c r="V300" s="4" t="str">
        <f t="shared" si="48"/>
        <v/>
      </c>
      <c r="W300" s="4" t="str">
        <f t="shared" si="48"/>
        <v/>
      </c>
      <c r="X300" s="4" t="str">
        <f t="shared" si="48"/>
        <v/>
      </c>
    </row>
    <row r="301" spans="1:24" ht="15.75" customHeight="1" x14ac:dyDescent="0.25">
      <c r="A301" s="4" t="s">
        <v>163</v>
      </c>
      <c r="B301" s="4" t="s">
        <v>164</v>
      </c>
      <c r="C301" s="4" t="s">
        <v>106</v>
      </c>
      <c r="D301" s="4" t="s">
        <v>160</v>
      </c>
      <c r="E301" s="4">
        <f t="shared" si="3"/>
        <v>0</v>
      </c>
      <c r="I301" s="4" t="str">
        <f t="shared" ref="I301:X301" si="49">+IF($E50=1,I50,"")</f>
        <v/>
      </c>
      <c r="J301" s="4" t="str">
        <f t="shared" si="49"/>
        <v/>
      </c>
      <c r="K301" s="4" t="str">
        <f t="shared" si="49"/>
        <v/>
      </c>
      <c r="L301" s="4" t="str">
        <f t="shared" si="49"/>
        <v/>
      </c>
      <c r="M301" s="4" t="str">
        <f t="shared" si="49"/>
        <v/>
      </c>
      <c r="N301" s="4" t="str">
        <f t="shared" si="49"/>
        <v/>
      </c>
      <c r="O301" s="4" t="str">
        <f t="shared" si="49"/>
        <v/>
      </c>
      <c r="P301" s="4" t="str">
        <f t="shared" si="49"/>
        <v/>
      </c>
      <c r="Q301" s="4" t="str">
        <f t="shared" si="49"/>
        <v/>
      </c>
      <c r="R301" s="4" t="str">
        <f t="shared" si="49"/>
        <v/>
      </c>
      <c r="S301" s="4" t="str">
        <f t="shared" si="49"/>
        <v/>
      </c>
      <c r="T301" s="4" t="str">
        <f t="shared" si="49"/>
        <v/>
      </c>
      <c r="U301" s="4" t="str">
        <f t="shared" si="49"/>
        <v/>
      </c>
      <c r="V301" s="4" t="str">
        <f t="shared" si="49"/>
        <v/>
      </c>
      <c r="W301" s="4" t="str">
        <f t="shared" si="49"/>
        <v/>
      </c>
      <c r="X301" s="4" t="str">
        <f t="shared" si="49"/>
        <v/>
      </c>
    </row>
    <row r="302" spans="1:24" ht="15.75" customHeight="1" x14ac:dyDescent="0.25">
      <c r="A302" s="4" t="s">
        <v>165</v>
      </c>
      <c r="B302" s="4" t="s">
        <v>166</v>
      </c>
      <c r="C302" s="4" t="s">
        <v>106</v>
      </c>
      <c r="D302" s="4" t="s">
        <v>160</v>
      </c>
      <c r="E302" s="4">
        <f t="shared" si="3"/>
        <v>0</v>
      </c>
      <c r="I302" s="4" t="str">
        <f t="shared" ref="I302:X302" si="50">+IF($E51=1,I51,"")</f>
        <v/>
      </c>
      <c r="J302" s="4" t="str">
        <f t="shared" si="50"/>
        <v/>
      </c>
      <c r="K302" s="4" t="str">
        <f t="shared" si="50"/>
        <v/>
      </c>
      <c r="L302" s="4" t="str">
        <f t="shared" si="50"/>
        <v/>
      </c>
      <c r="M302" s="4" t="str">
        <f t="shared" si="50"/>
        <v/>
      </c>
      <c r="N302" s="4" t="str">
        <f t="shared" si="50"/>
        <v/>
      </c>
      <c r="O302" s="4" t="str">
        <f t="shared" si="50"/>
        <v/>
      </c>
      <c r="P302" s="4" t="str">
        <f t="shared" si="50"/>
        <v/>
      </c>
      <c r="Q302" s="4" t="str">
        <f t="shared" si="50"/>
        <v/>
      </c>
      <c r="R302" s="4" t="str">
        <f t="shared" si="50"/>
        <v/>
      </c>
      <c r="S302" s="4" t="str">
        <f t="shared" si="50"/>
        <v/>
      </c>
      <c r="T302" s="4" t="str">
        <f t="shared" si="50"/>
        <v/>
      </c>
      <c r="U302" s="4" t="str">
        <f t="shared" si="50"/>
        <v/>
      </c>
      <c r="V302" s="4" t="str">
        <f t="shared" si="50"/>
        <v/>
      </c>
      <c r="W302" s="4" t="str">
        <f t="shared" si="50"/>
        <v/>
      </c>
      <c r="X302" s="4" t="str">
        <f t="shared" si="50"/>
        <v/>
      </c>
    </row>
    <row r="303" spans="1:24" ht="15.75" customHeight="1" x14ac:dyDescent="0.25">
      <c r="A303" s="4" t="s">
        <v>335</v>
      </c>
      <c r="B303" s="4" t="s">
        <v>336</v>
      </c>
      <c r="C303" s="4" t="s">
        <v>28</v>
      </c>
      <c r="D303" s="4" t="s">
        <v>328</v>
      </c>
      <c r="E303" s="4">
        <f t="shared" si="3"/>
        <v>1</v>
      </c>
      <c r="I303" s="4">
        <f t="shared" ref="I303:X303" si="51">+IF($E52=1,I52,"")</f>
        <v>50339443</v>
      </c>
      <c r="J303" s="85">
        <f t="shared" si="51"/>
        <v>357.32417619320898</v>
      </c>
      <c r="K303" s="85">
        <f t="shared" si="51"/>
        <v>237.37052473941756</v>
      </c>
      <c r="L303" s="85">
        <f t="shared" si="51"/>
        <v>29.503703487541571</v>
      </c>
      <c r="M303" s="85">
        <f t="shared" si="51"/>
        <v>124.29387987379803</v>
      </c>
      <c r="N303" s="85">
        <f t="shared" si="51"/>
        <v>5.5284680047016019</v>
      </c>
      <c r="O303" s="85">
        <f t="shared" si="51"/>
        <v>26268.774703557312</v>
      </c>
      <c r="P303" s="85">
        <f t="shared" si="51"/>
        <v>1884.8350053631145</v>
      </c>
      <c r="Q303" s="85">
        <f t="shared" si="51"/>
        <v>2982.0564012977288</v>
      </c>
      <c r="R303" s="85">
        <f t="shared" si="51"/>
        <v>24.308969807234458</v>
      </c>
      <c r="S303" s="85">
        <f t="shared" si="51"/>
        <v>280.59091973301912</v>
      </c>
      <c r="T303" s="85">
        <f t="shared" si="51"/>
        <v>3168.1906825568794</v>
      </c>
      <c r="U303" s="4">
        <f t="shared" si="51"/>
        <v>0.41</v>
      </c>
      <c r="V303" s="4">
        <f t="shared" si="51"/>
        <v>0.42</v>
      </c>
      <c r="W303" s="4">
        <f t="shared" si="51"/>
        <v>0.4</v>
      </c>
      <c r="X303" s="4">
        <f t="shared" si="51"/>
        <v>0.4</v>
      </c>
    </row>
    <row r="304" spans="1:24" ht="15.75" customHeight="1" x14ac:dyDescent="0.25">
      <c r="A304" s="4" t="s">
        <v>120</v>
      </c>
      <c r="B304" s="4" t="s">
        <v>121</v>
      </c>
      <c r="C304" s="4" t="s">
        <v>118</v>
      </c>
      <c r="D304" s="4" t="s">
        <v>119</v>
      </c>
      <c r="E304" s="4">
        <f t="shared" si="3"/>
        <v>0</v>
      </c>
      <c r="I304" s="4" t="str">
        <f t="shared" ref="I304:X304" si="52">+IF($E53=1,I53,"")</f>
        <v/>
      </c>
      <c r="J304" s="4" t="str">
        <f t="shared" si="52"/>
        <v/>
      </c>
      <c r="K304" s="4" t="str">
        <f t="shared" si="52"/>
        <v/>
      </c>
      <c r="L304" s="4" t="str">
        <f t="shared" si="52"/>
        <v/>
      </c>
      <c r="M304" s="4" t="str">
        <f t="shared" si="52"/>
        <v/>
      </c>
      <c r="N304" s="4" t="str">
        <f t="shared" si="52"/>
        <v/>
      </c>
      <c r="O304" s="4" t="str">
        <f t="shared" si="52"/>
        <v/>
      </c>
      <c r="P304" s="4" t="str">
        <f t="shared" si="52"/>
        <v/>
      </c>
      <c r="Q304" s="4" t="str">
        <f t="shared" si="52"/>
        <v/>
      </c>
      <c r="R304" s="4" t="str">
        <f t="shared" si="52"/>
        <v/>
      </c>
      <c r="S304" s="4" t="str">
        <f t="shared" si="52"/>
        <v/>
      </c>
      <c r="T304" s="4" t="str">
        <f t="shared" si="52"/>
        <v/>
      </c>
      <c r="U304" s="4" t="str">
        <f t="shared" si="52"/>
        <v/>
      </c>
      <c r="V304" s="4" t="str">
        <f t="shared" si="52"/>
        <v/>
      </c>
      <c r="W304" s="4" t="str">
        <f t="shared" si="52"/>
        <v/>
      </c>
      <c r="X304" s="4" t="str">
        <f t="shared" si="52"/>
        <v/>
      </c>
    </row>
    <row r="305" spans="1:24" ht="15.75" customHeight="1" x14ac:dyDescent="0.25">
      <c r="A305" s="4" t="s">
        <v>238</v>
      </c>
      <c r="B305" s="4" t="s">
        <v>239</v>
      </c>
      <c r="C305" s="4" t="s">
        <v>118</v>
      </c>
      <c r="D305" s="4" t="s">
        <v>231</v>
      </c>
      <c r="E305" s="4">
        <f t="shared" si="3"/>
        <v>0</v>
      </c>
      <c r="I305" s="4" t="str">
        <f t="shared" ref="I305:X305" si="53">+IF($E54=1,I54,"")</f>
        <v/>
      </c>
      <c r="J305" s="4" t="str">
        <f t="shared" si="53"/>
        <v/>
      </c>
      <c r="K305" s="4" t="str">
        <f t="shared" si="53"/>
        <v/>
      </c>
      <c r="L305" s="4" t="str">
        <f t="shared" si="53"/>
        <v/>
      </c>
      <c r="M305" s="4" t="str">
        <f t="shared" si="53"/>
        <v/>
      </c>
      <c r="N305" s="4" t="str">
        <f t="shared" si="53"/>
        <v/>
      </c>
      <c r="O305" s="4" t="str">
        <f t="shared" si="53"/>
        <v/>
      </c>
      <c r="P305" s="4" t="str">
        <f t="shared" si="53"/>
        <v/>
      </c>
      <c r="Q305" s="4" t="str">
        <f t="shared" si="53"/>
        <v/>
      </c>
      <c r="R305" s="4" t="str">
        <f t="shared" si="53"/>
        <v/>
      </c>
      <c r="S305" s="4" t="str">
        <f t="shared" si="53"/>
        <v/>
      </c>
      <c r="T305" s="4" t="str">
        <f t="shared" si="53"/>
        <v/>
      </c>
      <c r="U305" s="4" t="str">
        <f t="shared" si="53"/>
        <v/>
      </c>
      <c r="V305" s="4" t="str">
        <f t="shared" si="53"/>
        <v/>
      </c>
      <c r="W305" s="4" t="str">
        <f t="shared" si="53"/>
        <v/>
      </c>
      <c r="X305" s="4" t="str">
        <f t="shared" si="53"/>
        <v/>
      </c>
    </row>
    <row r="306" spans="1:24" ht="15.75" customHeight="1" x14ac:dyDescent="0.25">
      <c r="A306" s="4" t="s">
        <v>310</v>
      </c>
      <c r="B306" s="4" t="s">
        <v>311</v>
      </c>
      <c r="C306" s="4" t="s">
        <v>22</v>
      </c>
      <c r="D306" s="4" t="s">
        <v>309</v>
      </c>
      <c r="E306" s="4">
        <f t="shared" si="3"/>
        <v>0</v>
      </c>
      <c r="I306" s="4" t="str">
        <f t="shared" ref="I306:X306" si="54">+IF($E55=1,I55,"")</f>
        <v/>
      </c>
      <c r="J306" s="4" t="str">
        <f t="shared" si="54"/>
        <v/>
      </c>
      <c r="K306" s="4" t="str">
        <f t="shared" si="54"/>
        <v/>
      </c>
      <c r="L306" s="4" t="str">
        <f t="shared" si="54"/>
        <v/>
      </c>
      <c r="M306" s="4" t="str">
        <f t="shared" si="54"/>
        <v/>
      </c>
      <c r="N306" s="4" t="str">
        <f t="shared" si="54"/>
        <v/>
      </c>
      <c r="O306" s="4" t="str">
        <f t="shared" si="54"/>
        <v/>
      </c>
      <c r="P306" s="4" t="str">
        <f t="shared" si="54"/>
        <v/>
      </c>
      <c r="Q306" s="4" t="str">
        <f t="shared" si="54"/>
        <v/>
      </c>
      <c r="R306" s="4" t="str">
        <f t="shared" si="54"/>
        <v/>
      </c>
      <c r="S306" s="4" t="str">
        <f t="shared" si="54"/>
        <v/>
      </c>
      <c r="T306" s="4" t="str">
        <f t="shared" si="54"/>
        <v/>
      </c>
      <c r="U306" s="4" t="str">
        <f t="shared" si="54"/>
        <v/>
      </c>
      <c r="V306" s="4" t="str">
        <f t="shared" si="54"/>
        <v/>
      </c>
      <c r="W306" s="4" t="str">
        <f t="shared" si="54"/>
        <v/>
      </c>
      <c r="X306" s="4" t="str">
        <f t="shared" si="54"/>
        <v/>
      </c>
    </row>
    <row r="307" spans="1:24" ht="15.75" customHeight="1" x14ac:dyDescent="0.25">
      <c r="A307" s="4" t="s">
        <v>90</v>
      </c>
      <c r="B307" s="4" t="s">
        <v>91</v>
      </c>
      <c r="C307" s="4" t="s">
        <v>28</v>
      </c>
      <c r="D307" s="4" t="s">
        <v>89</v>
      </c>
      <c r="E307" s="4">
        <f t="shared" si="3"/>
        <v>1</v>
      </c>
      <c r="I307" s="4">
        <f t="shared" ref="I307:X307" si="55">+IF($E56=1,I56,"")</f>
        <v>5047561</v>
      </c>
      <c r="J307" s="85">
        <f t="shared" si="55"/>
        <v>266.5643862451588</v>
      </c>
      <c r="K307" s="85">
        <f t="shared" si="55"/>
        <v>281.7994671089661</v>
      </c>
      <c r="L307" s="85">
        <f t="shared" si="55"/>
        <v>99.711524041017029</v>
      </c>
      <c r="M307" s="85">
        <f t="shared" si="55"/>
        <v>353.83858267716533</v>
      </c>
      <c r="N307" s="85">
        <f t="shared" si="55"/>
        <v>5.4877989587446292</v>
      </c>
      <c r="O307" s="85">
        <f t="shared" si="55"/>
        <v>48516.24548736462</v>
      </c>
      <c r="P307" s="85">
        <f t="shared" si="55"/>
        <v>1603.7884767166536</v>
      </c>
      <c r="Q307" s="85">
        <f t="shared" si="55"/>
        <v>4613.6879662666233</v>
      </c>
      <c r="R307" s="85">
        <f t="shared" si="55"/>
        <v>11.94636379827802</v>
      </c>
      <c r="S307" s="85">
        <f t="shared" si="55"/>
        <v>1469.7069116360456</v>
      </c>
      <c r="T307" s="85">
        <f t="shared" si="55"/>
        <v>23170.689655172413</v>
      </c>
      <c r="U307" s="4">
        <f t="shared" si="55"/>
        <v>0.57999999999999996</v>
      </c>
      <c r="V307" s="4">
        <f t="shared" si="55"/>
        <v>0.7</v>
      </c>
      <c r="W307" s="4">
        <f t="shared" si="55"/>
        <v>0.7</v>
      </c>
      <c r="X307" s="4">
        <f t="shared" si="55"/>
        <v>0.7</v>
      </c>
    </row>
    <row r="308" spans="1:24" ht="15.75" customHeight="1" x14ac:dyDescent="0.25">
      <c r="A308" s="4" t="s">
        <v>454</v>
      </c>
      <c r="B308" s="4" t="s">
        <v>455</v>
      </c>
      <c r="C308" s="4" t="s">
        <v>118</v>
      </c>
      <c r="D308" s="4" t="s">
        <v>449</v>
      </c>
      <c r="E308" s="4">
        <f t="shared" si="3"/>
        <v>0</v>
      </c>
      <c r="I308" s="4" t="str">
        <f t="shared" ref="I308:X308" si="56">+IF($E57=1,I57,"")</f>
        <v/>
      </c>
      <c r="J308" s="4" t="str">
        <f t="shared" si="56"/>
        <v/>
      </c>
      <c r="K308" s="4" t="str">
        <f t="shared" si="56"/>
        <v/>
      </c>
      <c r="L308" s="4" t="str">
        <f t="shared" si="56"/>
        <v/>
      </c>
      <c r="M308" s="4" t="str">
        <f t="shared" si="56"/>
        <v/>
      </c>
      <c r="N308" s="4" t="str">
        <f t="shared" si="56"/>
        <v/>
      </c>
      <c r="O308" s="4" t="str">
        <f t="shared" si="56"/>
        <v/>
      </c>
      <c r="P308" s="4" t="str">
        <f t="shared" si="56"/>
        <v/>
      </c>
      <c r="Q308" s="4" t="str">
        <f t="shared" si="56"/>
        <v/>
      </c>
      <c r="R308" s="4" t="str">
        <f t="shared" si="56"/>
        <v/>
      </c>
      <c r="S308" s="4" t="str">
        <f t="shared" si="56"/>
        <v/>
      </c>
      <c r="T308" s="4" t="str">
        <f t="shared" si="56"/>
        <v/>
      </c>
      <c r="U308" s="4" t="str">
        <f t="shared" si="56"/>
        <v/>
      </c>
      <c r="V308" s="4" t="str">
        <f t="shared" si="56"/>
        <v/>
      </c>
      <c r="W308" s="4" t="str">
        <f t="shared" si="56"/>
        <v/>
      </c>
      <c r="X308" s="4" t="str">
        <f t="shared" si="56"/>
        <v/>
      </c>
    </row>
    <row r="309" spans="1:24" ht="15.75" customHeight="1" x14ac:dyDescent="0.25">
      <c r="A309" s="4" t="s">
        <v>417</v>
      </c>
      <c r="B309" s="4" t="s">
        <v>418</v>
      </c>
      <c r="C309" s="4" t="s">
        <v>181</v>
      </c>
      <c r="D309" s="4" t="s">
        <v>412</v>
      </c>
      <c r="E309" s="4">
        <f t="shared" si="3"/>
        <v>1</v>
      </c>
      <c r="I309" s="4">
        <f t="shared" ref="I309:X309" si="57">+IF($E58=1,I58,"")</f>
        <v>4130304</v>
      </c>
      <c r="J309" s="85">
        <f t="shared" si="57"/>
        <v>496.23465972480471</v>
      </c>
      <c r="K309" s="85">
        <f t="shared" si="57"/>
        <v>75.248698400892522</v>
      </c>
      <c r="L309" s="85" t="str">
        <f t="shared" si="57"/>
        <v/>
      </c>
      <c r="M309" s="85" t="str">
        <f t="shared" si="57"/>
        <v/>
      </c>
      <c r="N309" s="85">
        <f t="shared" si="57"/>
        <v>43.289791744142804</v>
      </c>
      <c r="O309" s="85">
        <f t="shared" si="57"/>
        <v>9122.4832214765102</v>
      </c>
      <c r="P309" s="85">
        <f t="shared" si="57"/>
        <v>225.59338027146694</v>
      </c>
      <c r="Q309" s="85">
        <f t="shared" si="57"/>
        <v>4036.363636363636</v>
      </c>
      <c r="R309" s="85">
        <f t="shared" si="57"/>
        <v>1.1137194744018843</v>
      </c>
      <c r="S309" s="85">
        <f t="shared" si="57"/>
        <v>870.9419051687313</v>
      </c>
      <c r="T309" s="85">
        <f t="shared" si="57"/>
        <v>26608.482871125612</v>
      </c>
      <c r="U309" s="4">
        <f t="shared" si="57"/>
        <v>0.48</v>
      </c>
      <c r="V309" s="4">
        <f t="shared" si="57"/>
        <v>0.39</v>
      </c>
      <c r="W309" s="4">
        <f t="shared" si="57"/>
        <v>0.62</v>
      </c>
      <c r="X309" s="4">
        <f t="shared" si="57"/>
        <v>0.62</v>
      </c>
    </row>
    <row r="310" spans="1:24" ht="15.75" customHeight="1" x14ac:dyDescent="0.25">
      <c r="A310" s="4" t="s">
        <v>45</v>
      </c>
      <c r="B310" s="4" t="s">
        <v>46</v>
      </c>
      <c r="C310" s="4" t="s">
        <v>28</v>
      </c>
      <c r="D310" s="4" t="s">
        <v>29</v>
      </c>
      <c r="E310" s="4">
        <f t="shared" si="3"/>
        <v>0</v>
      </c>
      <c r="I310" s="4" t="str">
        <f t="shared" ref="I310:X310" si="58">+IF($E59=1,I59,"")</f>
        <v/>
      </c>
      <c r="J310" s="4" t="str">
        <f t="shared" si="58"/>
        <v/>
      </c>
      <c r="K310" s="4" t="str">
        <f t="shared" si="58"/>
        <v/>
      </c>
      <c r="L310" s="4" t="str">
        <f t="shared" si="58"/>
        <v/>
      </c>
      <c r="M310" s="4" t="str">
        <f t="shared" si="58"/>
        <v/>
      </c>
      <c r="N310" s="4" t="str">
        <f t="shared" si="58"/>
        <v/>
      </c>
      <c r="O310" s="4" t="str">
        <f t="shared" si="58"/>
        <v/>
      </c>
      <c r="P310" s="4" t="str">
        <f t="shared" si="58"/>
        <v/>
      </c>
      <c r="Q310" s="4" t="str">
        <f t="shared" si="58"/>
        <v/>
      </c>
      <c r="R310" s="4" t="str">
        <f t="shared" si="58"/>
        <v/>
      </c>
      <c r="S310" s="4" t="str">
        <f t="shared" si="58"/>
        <v/>
      </c>
      <c r="T310" s="4" t="str">
        <f t="shared" si="58"/>
        <v/>
      </c>
      <c r="U310" s="4" t="str">
        <f t="shared" si="58"/>
        <v/>
      </c>
      <c r="V310" s="4" t="str">
        <f t="shared" si="58"/>
        <v/>
      </c>
      <c r="W310" s="4" t="str">
        <f t="shared" si="58"/>
        <v/>
      </c>
      <c r="X310" s="4" t="str">
        <f t="shared" si="58"/>
        <v/>
      </c>
    </row>
    <row r="311" spans="1:24" ht="15.75" customHeight="1" x14ac:dyDescent="0.25">
      <c r="A311" s="4" t="s">
        <v>47</v>
      </c>
      <c r="B311" s="4" t="s">
        <v>48</v>
      </c>
      <c r="C311" s="4" t="s">
        <v>28</v>
      </c>
      <c r="D311" s="4" t="s">
        <v>29</v>
      </c>
      <c r="E311" s="4">
        <f t="shared" si="3"/>
        <v>0</v>
      </c>
      <c r="I311" s="4" t="str">
        <f t="shared" ref="I311:X311" si="59">+IF($E60=1,I60,"")</f>
        <v/>
      </c>
      <c r="J311" s="4" t="str">
        <f t="shared" si="59"/>
        <v/>
      </c>
      <c r="K311" s="4" t="str">
        <f t="shared" si="59"/>
        <v/>
      </c>
      <c r="L311" s="4" t="str">
        <f t="shared" si="59"/>
        <v/>
      </c>
      <c r="M311" s="4" t="str">
        <f t="shared" si="59"/>
        <v/>
      </c>
      <c r="N311" s="4" t="str">
        <f t="shared" si="59"/>
        <v/>
      </c>
      <c r="O311" s="4" t="str">
        <f t="shared" si="59"/>
        <v/>
      </c>
      <c r="P311" s="4" t="str">
        <f t="shared" si="59"/>
        <v/>
      </c>
      <c r="Q311" s="4" t="str">
        <f t="shared" si="59"/>
        <v/>
      </c>
      <c r="R311" s="4" t="str">
        <f t="shared" si="59"/>
        <v/>
      </c>
      <c r="S311" s="4" t="str">
        <f t="shared" si="59"/>
        <v/>
      </c>
      <c r="T311" s="4" t="str">
        <f t="shared" si="59"/>
        <v/>
      </c>
      <c r="U311" s="4" t="str">
        <f t="shared" si="59"/>
        <v/>
      </c>
      <c r="V311" s="4" t="str">
        <f t="shared" si="59"/>
        <v/>
      </c>
      <c r="W311" s="4" t="str">
        <f t="shared" si="59"/>
        <v/>
      </c>
      <c r="X311" s="4" t="str">
        <f t="shared" si="59"/>
        <v/>
      </c>
    </row>
    <row r="312" spans="1:24" ht="15.75" customHeight="1" x14ac:dyDescent="0.25">
      <c r="A312" s="4" t="s">
        <v>489</v>
      </c>
      <c r="B312" s="4" t="s">
        <v>490</v>
      </c>
      <c r="C312" s="4" t="s">
        <v>106</v>
      </c>
      <c r="D312" s="4" t="s">
        <v>484</v>
      </c>
      <c r="E312" s="4">
        <f t="shared" si="3"/>
        <v>1</v>
      </c>
      <c r="I312" s="4">
        <f t="shared" ref="I312:X312" si="60">+IF($E61=1,I61,"")</f>
        <v>1198575</v>
      </c>
      <c r="J312" s="85">
        <f t="shared" si="60"/>
        <v>417.24547900631995</v>
      </c>
      <c r="K312" s="85">
        <f t="shared" si="60"/>
        <v>49.391986317084871</v>
      </c>
      <c r="L312" s="85">
        <f t="shared" si="60"/>
        <v>34.207287820954051</v>
      </c>
      <c r="M312" s="85">
        <f t="shared" si="60"/>
        <v>692.56756756756749</v>
      </c>
      <c r="N312" s="85">
        <f t="shared" si="60"/>
        <v>9.9284567090086142</v>
      </c>
      <c r="O312" s="85">
        <f t="shared" si="60"/>
        <v>696563.02521008404</v>
      </c>
      <c r="P312" s="85">
        <f t="shared" si="60"/>
        <v>13.061512664372078</v>
      </c>
      <c r="Q312" s="85">
        <f t="shared" si="60"/>
        <v>3920.5298013245033</v>
      </c>
      <c r="R312" s="85">
        <f t="shared" si="60"/>
        <v>0.58402686523580083</v>
      </c>
      <c r="S312" s="85">
        <f t="shared" si="60"/>
        <v>18527.268663388466</v>
      </c>
      <c r="T312" s="85" t="str">
        <f t="shared" si="60"/>
        <v/>
      </c>
      <c r="U312" s="4">
        <f t="shared" si="60"/>
        <v>0</v>
      </c>
      <c r="V312" s="4">
        <f t="shared" si="60"/>
        <v>0</v>
      </c>
      <c r="W312" s="4">
        <f t="shared" si="60"/>
        <v>0</v>
      </c>
      <c r="X312" s="4">
        <f t="shared" si="60"/>
        <v>0</v>
      </c>
    </row>
    <row r="313" spans="1:24" ht="15.75" customHeight="1" x14ac:dyDescent="0.25">
      <c r="A313" s="4" t="s">
        <v>185</v>
      </c>
      <c r="B313" s="4" t="s">
        <v>186</v>
      </c>
      <c r="C313" s="4" t="s">
        <v>181</v>
      </c>
      <c r="D313" s="4" t="s">
        <v>182</v>
      </c>
      <c r="E313" s="4">
        <f t="shared" si="3"/>
        <v>0</v>
      </c>
      <c r="I313" s="4" t="str">
        <f t="shared" ref="I313:X313" si="61">+IF($E62=1,I62,"")</f>
        <v/>
      </c>
      <c r="J313" s="4" t="str">
        <f t="shared" si="61"/>
        <v/>
      </c>
      <c r="K313" s="4" t="str">
        <f t="shared" si="61"/>
        <v/>
      </c>
      <c r="L313" s="4" t="str">
        <f t="shared" si="61"/>
        <v/>
      </c>
      <c r="M313" s="4" t="str">
        <f t="shared" si="61"/>
        <v/>
      </c>
      <c r="N313" s="4" t="str">
        <f t="shared" si="61"/>
        <v/>
      </c>
      <c r="O313" s="4" t="str">
        <f t="shared" si="61"/>
        <v/>
      </c>
      <c r="P313" s="4" t="str">
        <f t="shared" si="61"/>
        <v/>
      </c>
      <c r="Q313" s="4" t="str">
        <f t="shared" si="61"/>
        <v/>
      </c>
      <c r="R313" s="4" t="str">
        <f t="shared" si="61"/>
        <v/>
      </c>
      <c r="S313" s="4" t="str">
        <f t="shared" si="61"/>
        <v/>
      </c>
      <c r="T313" s="4" t="str">
        <f t="shared" si="61"/>
        <v/>
      </c>
      <c r="U313" s="4" t="str">
        <f t="shared" si="61"/>
        <v/>
      </c>
      <c r="V313" s="4" t="str">
        <f t="shared" si="61"/>
        <v/>
      </c>
      <c r="W313" s="4" t="str">
        <f t="shared" si="61"/>
        <v/>
      </c>
      <c r="X313" s="4" t="str">
        <f t="shared" si="61"/>
        <v/>
      </c>
    </row>
    <row r="314" spans="1:24" ht="15.75" customHeight="1" x14ac:dyDescent="0.25">
      <c r="A314" s="5" t="s">
        <v>187</v>
      </c>
      <c r="B314" s="5" t="s">
        <v>188</v>
      </c>
      <c r="C314" s="4" t="s">
        <v>181</v>
      </c>
      <c r="D314" s="4" t="s">
        <v>182</v>
      </c>
      <c r="E314" s="4">
        <f t="shared" si="3"/>
        <v>0</v>
      </c>
      <c r="I314" s="4" t="str">
        <f t="shared" ref="I314:X314" si="62">+IF($E63=1,I63,"")</f>
        <v/>
      </c>
      <c r="J314" s="4" t="str">
        <f t="shared" si="62"/>
        <v/>
      </c>
      <c r="K314" s="4" t="str">
        <f t="shared" si="62"/>
        <v/>
      </c>
      <c r="L314" s="4" t="str">
        <f t="shared" si="62"/>
        <v/>
      </c>
      <c r="M314" s="4" t="str">
        <f t="shared" si="62"/>
        <v/>
      </c>
      <c r="N314" s="4" t="str">
        <f t="shared" si="62"/>
        <v/>
      </c>
      <c r="O314" s="4" t="str">
        <f t="shared" si="62"/>
        <v/>
      </c>
      <c r="P314" s="4" t="str">
        <f t="shared" si="62"/>
        <v/>
      </c>
      <c r="Q314" s="4" t="str">
        <f t="shared" si="62"/>
        <v/>
      </c>
      <c r="R314" s="4" t="str">
        <f t="shared" si="62"/>
        <v/>
      </c>
      <c r="S314" s="4" t="str">
        <f t="shared" si="62"/>
        <v/>
      </c>
      <c r="T314" s="4" t="str">
        <f t="shared" si="62"/>
        <v/>
      </c>
      <c r="U314" s="4" t="str">
        <f t="shared" si="62"/>
        <v/>
      </c>
      <c r="V314" s="4" t="str">
        <f t="shared" si="62"/>
        <v/>
      </c>
      <c r="W314" s="4" t="str">
        <f t="shared" si="62"/>
        <v/>
      </c>
      <c r="X314" s="4" t="str">
        <f t="shared" si="62"/>
        <v/>
      </c>
    </row>
    <row r="315" spans="1:24" ht="15.75" customHeight="1" x14ac:dyDescent="0.25">
      <c r="A315" s="4" t="s">
        <v>167</v>
      </c>
      <c r="B315" s="4" t="s">
        <v>168</v>
      </c>
      <c r="C315" s="4" t="s">
        <v>106</v>
      </c>
      <c r="D315" s="4" t="s">
        <v>160</v>
      </c>
      <c r="E315" s="4">
        <f t="shared" si="3"/>
        <v>0</v>
      </c>
      <c r="I315" s="4" t="str">
        <f t="shared" ref="I315:X315" si="63">+IF($E64=1,I64,"")</f>
        <v/>
      </c>
      <c r="J315" s="4" t="str">
        <f t="shared" si="63"/>
        <v/>
      </c>
      <c r="K315" s="4" t="str">
        <f t="shared" si="63"/>
        <v/>
      </c>
      <c r="L315" s="4" t="str">
        <f t="shared" si="63"/>
        <v/>
      </c>
      <c r="M315" s="4" t="str">
        <f t="shared" si="63"/>
        <v/>
      </c>
      <c r="N315" s="4" t="str">
        <f t="shared" si="63"/>
        <v/>
      </c>
      <c r="O315" s="4" t="str">
        <f t="shared" si="63"/>
        <v/>
      </c>
      <c r="P315" s="4" t="str">
        <f t="shared" si="63"/>
        <v/>
      </c>
      <c r="Q315" s="4" t="str">
        <f t="shared" si="63"/>
        <v/>
      </c>
      <c r="R315" s="4" t="str">
        <f t="shared" si="63"/>
        <v/>
      </c>
      <c r="S315" s="4" t="str">
        <f t="shared" si="63"/>
        <v/>
      </c>
      <c r="T315" s="4" t="str">
        <f t="shared" si="63"/>
        <v/>
      </c>
      <c r="U315" s="4" t="str">
        <f t="shared" si="63"/>
        <v/>
      </c>
      <c r="V315" s="4" t="str">
        <f t="shared" si="63"/>
        <v/>
      </c>
      <c r="W315" s="4" t="str">
        <f t="shared" si="63"/>
        <v/>
      </c>
      <c r="X315" s="4" t="str">
        <f t="shared" si="63"/>
        <v/>
      </c>
    </row>
    <row r="316" spans="1:24" ht="15.75" customHeight="1" x14ac:dyDescent="0.25">
      <c r="A316" s="4" t="s">
        <v>240</v>
      </c>
      <c r="B316" s="4" t="s">
        <v>241</v>
      </c>
      <c r="C316" s="4" t="s">
        <v>118</v>
      </c>
      <c r="D316" s="4" t="s">
        <v>231</v>
      </c>
      <c r="E316" s="4">
        <f t="shared" si="3"/>
        <v>0</v>
      </c>
      <c r="I316" s="4" t="str">
        <f t="shared" ref="I316:X316" si="64">+IF($E65=1,I65,"")</f>
        <v/>
      </c>
      <c r="J316" s="4" t="str">
        <f t="shared" si="64"/>
        <v/>
      </c>
      <c r="K316" s="4" t="str">
        <f t="shared" si="64"/>
        <v/>
      </c>
      <c r="L316" s="4" t="str">
        <f t="shared" si="64"/>
        <v/>
      </c>
      <c r="M316" s="4" t="str">
        <f t="shared" si="64"/>
        <v/>
      </c>
      <c r="N316" s="4" t="str">
        <f t="shared" si="64"/>
        <v/>
      </c>
      <c r="O316" s="4" t="str">
        <f t="shared" si="64"/>
        <v/>
      </c>
      <c r="P316" s="4" t="str">
        <f t="shared" si="64"/>
        <v/>
      </c>
      <c r="Q316" s="4" t="str">
        <f t="shared" si="64"/>
        <v/>
      </c>
      <c r="R316" s="4" t="str">
        <f t="shared" si="64"/>
        <v/>
      </c>
      <c r="S316" s="4" t="str">
        <f t="shared" si="64"/>
        <v/>
      </c>
      <c r="T316" s="4" t="str">
        <f t="shared" si="64"/>
        <v/>
      </c>
      <c r="U316" s="4" t="str">
        <f t="shared" si="64"/>
        <v/>
      </c>
      <c r="V316" s="4" t="str">
        <f t="shared" si="64"/>
        <v/>
      </c>
      <c r="W316" s="4" t="str">
        <f t="shared" si="64"/>
        <v/>
      </c>
      <c r="X316" s="4" t="str">
        <f t="shared" si="64"/>
        <v/>
      </c>
    </row>
    <row r="317" spans="1:24" ht="15.75" customHeight="1" x14ac:dyDescent="0.25">
      <c r="A317" s="4" t="s">
        <v>277</v>
      </c>
      <c r="B317" s="4" t="s">
        <v>278</v>
      </c>
      <c r="C317" s="4" t="s">
        <v>181</v>
      </c>
      <c r="D317" s="4" t="s">
        <v>276</v>
      </c>
      <c r="E317" s="4">
        <f t="shared" si="3"/>
        <v>1</v>
      </c>
      <c r="I317" s="4">
        <f t="shared" ref="I317:X317" si="65">+IF($E66=1,I66,"")</f>
        <v>5771876</v>
      </c>
      <c r="J317" s="85">
        <f t="shared" si="65"/>
        <v>187.51269084782831</v>
      </c>
      <c r="K317" s="85">
        <f t="shared" si="65"/>
        <v>62.977790929673468</v>
      </c>
      <c r="L317" s="85">
        <f t="shared" si="65"/>
        <v>54.696254735895224</v>
      </c>
      <c r="M317" s="85">
        <f t="shared" si="65"/>
        <v>868.50068775790919</v>
      </c>
      <c r="N317" s="85">
        <f t="shared" si="65"/>
        <v>13.149970650790143</v>
      </c>
      <c r="O317" s="85">
        <f t="shared" si="65"/>
        <v>277822.13438735175</v>
      </c>
      <c r="P317" s="85">
        <f t="shared" si="65"/>
        <v>18.500045804790165</v>
      </c>
      <c r="Q317" s="85">
        <f t="shared" si="65"/>
        <v>2817.8294573643411</v>
      </c>
      <c r="R317" s="85">
        <f t="shared" si="65"/>
        <v>1.2301026563980237</v>
      </c>
      <c r="S317" s="85">
        <f t="shared" si="65"/>
        <v>6050.7030129124823</v>
      </c>
      <c r="T317" s="85">
        <f t="shared" si="65"/>
        <v>170604.36893203884</v>
      </c>
      <c r="U317" s="4">
        <f t="shared" si="65"/>
        <v>0.93</v>
      </c>
      <c r="V317" s="4">
        <f t="shared" si="65"/>
        <v>0.92</v>
      </c>
      <c r="W317" s="4">
        <f t="shared" si="65"/>
        <v>0.88</v>
      </c>
      <c r="X317" s="4">
        <f t="shared" si="65"/>
        <v>0.88</v>
      </c>
    </row>
    <row r="318" spans="1:24" ht="15.75" customHeight="1" x14ac:dyDescent="0.25">
      <c r="A318" s="4" t="s">
        <v>122</v>
      </c>
      <c r="B318" s="4" t="s">
        <v>123</v>
      </c>
      <c r="C318" s="4" t="s">
        <v>118</v>
      </c>
      <c r="D318" s="4" t="s">
        <v>119</v>
      </c>
      <c r="E318" s="4">
        <f t="shared" si="3"/>
        <v>0</v>
      </c>
      <c r="I318" s="4" t="str">
        <f t="shared" ref="I318:X318" si="66">+IF($E67=1,I67,"")</f>
        <v/>
      </c>
      <c r="J318" s="4" t="str">
        <f t="shared" si="66"/>
        <v/>
      </c>
      <c r="K318" s="4" t="str">
        <f t="shared" si="66"/>
        <v/>
      </c>
      <c r="L318" s="4" t="str">
        <f t="shared" si="66"/>
        <v/>
      </c>
      <c r="M318" s="4" t="str">
        <f t="shared" si="66"/>
        <v/>
      </c>
      <c r="N318" s="4" t="str">
        <f t="shared" si="66"/>
        <v/>
      </c>
      <c r="O318" s="4" t="str">
        <f t="shared" si="66"/>
        <v/>
      </c>
      <c r="P318" s="4" t="str">
        <f t="shared" si="66"/>
        <v/>
      </c>
      <c r="Q318" s="4" t="str">
        <f t="shared" si="66"/>
        <v/>
      </c>
      <c r="R318" s="4" t="str">
        <f t="shared" si="66"/>
        <v/>
      </c>
      <c r="S318" s="4" t="str">
        <f t="shared" si="66"/>
        <v/>
      </c>
      <c r="T318" s="4" t="str">
        <f t="shared" si="66"/>
        <v/>
      </c>
      <c r="U318" s="4" t="str">
        <f t="shared" si="66"/>
        <v/>
      </c>
      <c r="V318" s="4" t="str">
        <f t="shared" si="66"/>
        <v/>
      </c>
      <c r="W318" s="4" t="str">
        <f t="shared" si="66"/>
        <v/>
      </c>
      <c r="X318" s="4" t="str">
        <f t="shared" si="66"/>
        <v/>
      </c>
    </row>
    <row r="319" spans="1:24" ht="15.75" customHeight="1" x14ac:dyDescent="0.25">
      <c r="A319" s="4" t="s">
        <v>49</v>
      </c>
      <c r="B319" s="4" t="s">
        <v>50</v>
      </c>
      <c r="C319" s="4" t="s">
        <v>28</v>
      </c>
      <c r="D319" s="4" t="s">
        <v>29</v>
      </c>
      <c r="E319" s="4">
        <f t="shared" si="3"/>
        <v>0</v>
      </c>
      <c r="I319" s="4" t="str">
        <f t="shared" ref="I319:X319" si="67">+IF($E68=1,I68,"")</f>
        <v/>
      </c>
      <c r="J319" s="4" t="str">
        <f t="shared" si="67"/>
        <v/>
      </c>
      <c r="K319" s="4" t="str">
        <f t="shared" si="67"/>
        <v/>
      </c>
      <c r="L319" s="4" t="str">
        <f t="shared" si="67"/>
        <v/>
      </c>
      <c r="M319" s="4" t="str">
        <f t="shared" si="67"/>
        <v/>
      </c>
      <c r="N319" s="4" t="str">
        <f t="shared" si="67"/>
        <v/>
      </c>
      <c r="O319" s="4" t="str">
        <f t="shared" si="67"/>
        <v/>
      </c>
      <c r="P319" s="4" t="str">
        <f t="shared" si="67"/>
        <v/>
      </c>
      <c r="Q319" s="4" t="str">
        <f t="shared" si="67"/>
        <v/>
      </c>
      <c r="R319" s="4" t="str">
        <f t="shared" si="67"/>
        <v/>
      </c>
      <c r="S319" s="4" t="str">
        <f t="shared" si="67"/>
        <v/>
      </c>
      <c r="T319" s="4" t="str">
        <f t="shared" si="67"/>
        <v/>
      </c>
      <c r="U319" s="4" t="str">
        <f t="shared" si="67"/>
        <v/>
      </c>
      <c r="V319" s="4" t="str">
        <f t="shared" si="67"/>
        <v/>
      </c>
      <c r="W319" s="4" t="str">
        <f t="shared" si="67"/>
        <v/>
      </c>
      <c r="X319" s="4" t="str">
        <f t="shared" si="67"/>
        <v/>
      </c>
    </row>
    <row r="320" spans="1:24" ht="15.75" customHeight="1" x14ac:dyDescent="0.25">
      <c r="A320" s="4" t="s">
        <v>51</v>
      </c>
      <c r="B320" s="4" t="s">
        <v>52</v>
      </c>
      <c r="C320" s="4" t="s">
        <v>28</v>
      </c>
      <c r="D320" s="4" t="s">
        <v>29</v>
      </c>
      <c r="E320" s="4">
        <f t="shared" si="3"/>
        <v>1</v>
      </c>
      <c r="I320" s="4">
        <f t="shared" ref="I320:X320" si="68">+IF($E69=1,I69,"")</f>
        <v>10738958</v>
      </c>
      <c r="J320" s="85">
        <f t="shared" si="68"/>
        <v>327.56436890804491</v>
      </c>
      <c r="K320" s="85">
        <f t="shared" si="68"/>
        <v>244.77235128398863</v>
      </c>
      <c r="L320" s="85" t="str">
        <f t="shared" si="68"/>
        <v/>
      </c>
      <c r="M320" s="85" t="str">
        <f t="shared" si="68"/>
        <v/>
      </c>
      <c r="N320" s="85" t="str">
        <f t="shared" si="68"/>
        <v/>
      </c>
      <c r="O320" s="85">
        <f t="shared" si="68"/>
        <v>30274.480712166172</v>
      </c>
      <c r="P320" s="85">
        <f t="shared" si="68"/>
        <v>7243.3177183797188</v>
      </c>
      <c r="Q320" s="85">
        <f t="shared" si="68"/>
        <v>1658.0042891383878</v>
      </c>
      <c r="R320" s="85">
        <f t="shared" si="68"/>
        <v>11.323258737020854</v>
      </c>
      <c r="S320" s="85">
        <f t="shared" si="68"/>
        <v>518.47240573228987</v>
      </c>
      <c r="T320" s="85" t="str">
        <f t="shared" si="68"/>
        <v/>
      </c>
      <c r="U320" s="4">
        <f t="shared" si="68"/>
        <v>0.33</v>
      </c>
      <c r="V320" s="4">
        <f t="shared" si="68"/>
        <v>0.19</v>
      </c>
      <c r="W320" s="4">
        <f t="shared" si="68"/>
        <v>0.4</v>
      </c>
      <c r="X320" s="4">
        <f t="shared" si="68"/>
        <v>0.4</v>
      </c>
    </row>
    <row r="321" spans="1:24" ht="15.75" customHeight="1" x14ac:dyDescent="0.25">
      <c r="A321" s="4" t="s">
        <v>337</v>
      </c>
      <c r="B321" s="4" t="s">
        <v>338</v>
      </c>
      <c r="C321" s="4" t="s">
        <v>28</v>
      </c>
      <c r="D321" s="4" t="s">
        <v>328</v>
      </c>
      <c r="E321" s="4">
        <f t="shared" si="3"/>
        <v>1</v>
      </c>
      <c r="I321" s="4">
        <f t="shared" ref="I321:X321" si="69">+IF($E70=1,I70,"")</f>
        <v>17373662</v>
      </c>
      <c r="J321" s="85">
        <f t="shared" si="69"/>
        <v>250.91428623395575</v>
      </c>
      <c r="K321" s="85">
        <f t="shared" si="69"/>
        <v>215.82669215045166</v>
      </c>
      <c r="L321" s="85" t="str">
        <f t="shared" si="69"/>
        <v/>
      </c>
      <c r="M321" s="85" t="str">
        <f t="shared" si="69"/>
        <v/>
      </c>
      <c r="N321" s="85" t="str">
        <f t="shared" si="69"/>
        <v/>
      </c>
      <c r="O321" s="85">
        <f t="shared" si="69"/>
        <v>28196.969696969696</v>
      </c>
      <c r="P321" s="85">
        <f t="shared" si="69"/>
        <v>15990.191897654584</v>
      </c>
      <c r="Q321" s="85">
        <f t="shared" si="69"/>
        <v>2868.2781304979731</v>
      </c>
      <c r="R321" s="85">
        <f t="shared" si="69"/>
        <v>5.5946754345744729</v>
      </c>
      <c r="S321" s="85">
        <f t="shared" si="69"/>
        <v>113.49637128743063</v>
      </c>
      <c r="T321" s="85" t="str">
        <f t="shared" si="69"/>
        <v/>
      </c>
      <c r="U321" s="4">
        <f t="shared" si="69"/>
        <v>0.38</v>
      </c>
      <c r="V321" s="4">
        <f t="shared" si="69"/>
        <v>0.36</v>
      </c>
      <c r="W321" s="4">
        <f t="shared" si="69"/>
        <v>0.42</v>
      </c>
      <c r="X321" s="4">
        <f t="shared" si="69"/>
        <v>0.42</v>
      </c>
    </row>
    <row r="322" spans="1:24" ht="15.75" customHeight="1" x14ac:dyDescent="0.25">
      <c r="A322" s="4" t="s">
        <v>251</v>
      </c>
      <c r="B322" s="4" t="s">
        <v>252</v>
      </c>
      <c r="C322" s="4" t="s">
        <v>118</v>
      </c>
      <c r="D322" s="4" t="s">
        <v>250</v>
      </c>
      <c r="E322" s="4">
        <f t="shared" si="3"/>
        <v>0</v>
      </c>
      <c r="I322" s="4" t="str">
        <f t="shared" ref="I322:X322" si="70">+IF($E71=1,I71,"")</f>
        <v/>
      </c>
      <c r="J322" s="4" t="str">
        <f t="shared" si="70"/>
        <v/>
      </c>
      <c r="K322" s="4" t="str">
        <f t="shared" si="70"/>
        <v/>
      </c>
      <c r="L322" s="4" t="str">
        <f t="shared" si="70"/>
        <v/>
      </c>
      <c r="M322" s="4" t="str">
        <f t="shared" si="70"/>
        <v/>
      </c>
      <c r="N322" s="4" t="str">
        <f t="shared" si="70"/>
        <v/>
      </c>
      <c r="O322" s="4" t="str">
        <f t="shared" si="70"/>
        <v/>
      </c>
      <c r="P322" s="4" t="str">
        <f t="shared" si="70"/>
        <v/>
      </c>
      <c r="Q322" s="4" t="str">
        <f t="shared" si="70"/>
        <v/>
      </c>
      <c r="R322" s="4" t="str">
        <f t="shared" si="70"/>
        <v/>
      </c>
      <c r="S322" s="4" t="str">
        <f t="shared" si="70"/>
        <v/>
      </c>
      <c r="T322" s="4" t="str">
        <f t="shared" si="70"/>
        <v/>
      </c>
      <c r="U322" s="4" t="str">
        <f t="shared" si="70"/>
        <v/>
      </c>
      <c r="V322" s="4" t="str">
        <f t="shared" si="70"/>
        <v/>
      </c>
      <c r="W322" s="4" t="str">
        <f t="shared" si="70"/>
        <v/>
      </c>
      <c r="X322" s="4" t="str">
        <f t="shared" si="70"/>
        <v/>
      </c>
    </row>
    <row r="323" spans="1:24" ht="15.75" customHeight="1" x14ac:dyDescent="0.25">
      <c r="A323" s="4" t="s">
        <v>92</v>
      </c>
      <c r="B323" s="4" t="s">
        <v>93</v>
      </c>
      <c r="C323" s="4" t="s">
        <v>28</v>
      </c>
      <c r="D323" s="4" t="s">
        <v>89</v>
      </c>
      <c r="E323" s="4">
        <f t="shared" si="3"/>
        <v>1</v>
      </c>
      <c r="I323" s="4">
        <f t="shared" ref="I323:X323" si="71">+IF($E72=1,I72,"")</f>
        <v>6453553</v>
      </c>
      <c r="J323" s="85">
        <f t="shared" si="71"/>
        <v>357.83389398057164</v>
      </c>
      <c r="K323" s="85">
        <f t="shared" si="71"/>
        <v>593.93639441715288</v>
      </c>
      <c r="L323" s="85" t="str">
        <f t="shared" si="71"/>
        <v/>
      </c>
      <c r="M323" s="85" t="str">
        <f t="shared" si="71"/>
        <v/>
      </c>
      <c r="N323" s="85" t="str">
        <f t="shared" si="71"/>
        <v/>
      </c>
      <c r="O323" s="85">
        <f t="shared" si="71"/>
        <v>56790.935672514621</v>
      </c>
      <c r="P323" s="85">
        <f t="shared" si="71"/>
        <v>6375.5821689953427</v>
      </c>
      <c r="Q323" s="85">
        <f t="shared" si="71"/>
        <v>3554.339762611276</v>
      </c>
      <c r="R323" s="85">
        <f t="shared" si="71"/>
        <v>61.082631536457512</v>
      </c>
      <c r="S323" s="85">
        <f t="shared" si="71"/>
        <v>979.82091058140998</v>
      </c>
      <c r="T323" s="85" t="str">
        <f t="shared" si="71"/>
        <v/>
      </c>
      <c r="U323" s="4">
        <f t="shared" si="71"/>
        <v>0.35</v>
      </c>
      <c r="V323" s="4">
        <f t="shared" si="71"/>
        <v>0.37</v>
      </c>
      <c r="W323" s="4">
        <f t="shared" si="71"/>
        <v>0.32</v>
      </c>
      <c r="X323" s="4">
        <f t="shared" si="71"/>
        <v>0.32</v>
      </c>
    </row>
    <row r="324" spans="1:24" ht="15.75" customHeight="1" x14ac:dyDescent="0.25">
      <c r="A324" s="4" t="s">
        <v>242</v>
      </c>
      <c r="B324" s="4" t="s">
        <v>243</v>
      </c>
      <c r="C324" s="4" t="s">
        <v>118</v>
      </c>
      <c r="D324" s="4" t="s">
        <v>231</v>
      </c>
      <c r="E324" s="4">
        <f t="shared" si="3"/>
        <v>0</v>
      </c>
      <c r="I324" s="4" t="str">
        <f t="shared" ref="I324:X324" si="72">+IF($E73=1,I73,"")</f>
        <v/>
      </c>
      <c r="J324" s="4" t="str">
        <f t="shared" si="72"/>
        <v/>
      </c>
      <c r="K324" s="4" t="str">
        <f t="shared" si="72"/>
        <v/>
      </c>
      <c r="L324" s="4" t="str">
        <f t="shared" si="72"/>
        <v/>
      </c>
      <c r="M324" s="4" t="str">
        <f t="shared" si="72"/>
        <v/>
      </c>
      <c r="N324" s="4" t="str">
        <f t="shared" si="72"/>
        <v/>
      </c>
      <c r="O324" s="4" t="str">
        <f t="shared" si="72"/>
        <v/>
      </c>
      <c r="P324" s="4" t="str">
        <f t="shared" si="72"/>
        <v/>
      </c>
      <c r="Q324" s="4" t="str">
        <f t="shared" si="72"/>
        <v/>
      </c>
      <c r="R324" s="4" t="str">
        <f t="shared" si="72"/>
        <v/>
      </c>
      <c r="S324" s="4" t="str">
        <f t="shared" si="72"/>
        <v/>
      </c>
      <c r="T324" s="4" t="str">
        <f t="shared" si="72"/>
        <v/>
      </c>
      <c r="U324" s="4" t="str">
        <f t="shared" si="72"/>
        <v/>
      </c>
      <c r="V324" s="4" t="str">
        <f t="shared" si="72"/>
        <v/>
      </c>
      <c r="W324" s="4" t="str">
        <f t="shared" si="72"/>
        <v/>
      </c>
      <c r="X324" s="4" t="str">
        <f t="shared" si="72"/>
        <v/>
      </c>
    </row>
    <row r="325" spans="1:24" ht="15.75" customHeight="1" x14ac:dyDescent="0.25">
      <c r="A325" s="4" t="s">
        <v>124</v>
      </c>
      <c r="B325" s="4" t="s">
        <v>125</v>
      </c>
      <c r="C325" s="4" t="s">
        <v>118</v>
      </c>
      <c r="D325" s="4" t="s">
        <v>119</v>
      </c>
      <c r="E325" s="4">
        <f t="shared" si="3"/>
        <v>0</v>
      </c>
      <c r="I325" s="4" t="str">
        <f t="shared" ref="I325:X325" si="73">+IF($E74=1,I74,"")</f>
        <v/>
      </c>
      <c r="J325" s="4" t="str">
        <f t="shared" si="73"/>
        <v/>
      </c>
      <c r="K325" s="4" t="str">
        <f t="shared" si="73"/>
        <v/>
      </c>
      <c r="L325" s="4" t="str">
        <f t="shared" si="73"/>
        <v/>
      </c>
      <c r="M325" s="4" t="str">
        <f t="shared" si="73"/>
        <v/>
      </c>
      <c r="N325" s="4" t="str">
        <f t="shared" si="73"/>
        <v/>
      </c>
      <c r="O325" s="4" t="str">
        <f t="shared" si="73"/>
        <v/>
      </c>
      <c r="P325" s="4" t="str">
        <f t="shared" si="73"/>
        <v/>
      </c>
      <c r="Q325" s="4" t="str">
        <f t="shared" si="73"/>
        <v/>
      </c>
      <c r="R325" s="4" t="str">
        <f t="shared" si="73"/>
        <v/>
      </c>
      <c r="S325" s="4" t="str">
        <f t="shared" si="73"/>
        <v/>
      </c>
      <c r="T325" s="4" t="str">
        <f t="shared" si="73"/>
        <v/>
      </c>
      <c r="U325" s="4" t="str">
        <f t="shared" si="73"/>
        <v/>
      </c>
      <c r="V325" s="4" t="str">
        <f t="shared" si="73"/>
        <v/>
      </c>
      <c r="W325" s="4" t="str">
        <f t="shared" si="73"/>
        <v/>
      </c>
      <c r="X325" s="4" t="str">
        <f t="shared" si="73"/>
        <v/>
      </c>
    </row>
    <row r="326" spans="1:24" ht="15.75" customHeight="1" x14ac:dyDescent="0.25">
      <c r="A326" s="4" t="s">
        <v>279</v>
      </c>
      <c r="B326" s="4" t="s">
        <v>280</v>
      </c>
      <c r="C326" s="4" t="s">
        <v>181</v>
      </c>
      <c r="D326" s="4" t="s">
        <v>276</v>
      </c>
      <c r="E326" s="4">
        <f t="shared" si="3"/>
        <v>1</v>
      </c>
      <c r="I326" s="4">
        <f t="shared" ref="I326:X326" si="74">+IF($E75=1,I75,"")</f>
        <v>1325648</v>
      </c>
      <c r="J326" s="85">
        <f t="shared" si="74"/>
        <v>293.81857023885675</v>
      </c>
      <c r="K326" s="85">
        <f t="shared" si="74"/>
        <v>194.32006083062774</v>
      </c>
      <c r="L326" s="85">
        <f t="shared" si="74"/>
        <v>91.351550336137493</v>
      </c>
      <c r="M326" s="85">
        <f t="shared" si="74"/>
        <v>470.10869565217388</v>
      </c>
      <c r="N326" s="85">
        <f t="shared" si="74"/>
        <v>17.350005431306048</v>
      </c>
      <c r="O326" s="85">
        <f t="shared" si="74"/>
        <v>64300</v>
      </c>
      <c r="P326" s="85">
        <f t="shared" si="74"/>
        <v>349.28813559322037</v>
      </c>
      <c r="Q326" s="85">
        <f t="shared" si="74"/>
        <v>4860.3773584905657</v>
      </c>
      <c r="R326" s="85">
        <f t="shared" si="74"/>
        <v>2.1876093804690235</v>
      </c>
      <c r="S326" s="85">
        <f t="shared" si="74"/>
        <v>749.03768233387359</v>
      </c>
      <c r="T326" s="85">
        <f t="shared" si="74"/>
        <v>88029.761904761894</v>
      </c>
      <c r="U326" s="4">
        <f t="shared" si="74"/>
        <v>0.8</v>
      </c>
      <c r="V326" s="4">
        <f t="shared" si="74"/>
        <v>0.66</v>
      </c>
      <c r="W326" s="4">
        <f t="shared" si="74"/>
        <v>0.78</v>
      </c>
      <c r="X326" s="4">
        <f t="shared" si="74"/>
        <v>0.78</v>
      </c>
    </row>
    <row r="327" spans="1:24" ht="15.75" customHeight="1" x14ac:dyDescent="0.25">
      <c r="A327" s="4" t="s">
        <v>381</v>
      </c>
      <c r="B327" s="4" t="s">
        <v>382</v>
      </c>
      <c r="C327" s="4" t="s">
        <v>118</v>
      </c>
      <c r="D327" s="4" t="s">
        <v>380</v>
      </c>
      <c r="E327" s="4">
        <f t="shared" si="3"/>
        <v>0</v>
      </c>
      <c r="I327" s="4" t="str">
        <f t="shared" ref="I327:X327" si="75">+IF($E76=1,I76,"")</f>
        <v/>
      </c>
      <c r="J327" s="4" t="str">
        <f t="shared" si="75"/>
        <v/>
      </c>
      <c r="K327" s="4" t="str">
        <f t="shared" si="75"/>
        <v/>
      </c>
      <c r="L327" s="4" t="str">
        <f t="shared" si="75"/>
        <v/>
      </c>
      <c r="M327" s="4" t="str">
        <f t="shared" si="75"/>
        <v/>
      </c>
      <c r="N327" s="4" t="str">
        <f t="shared" si="75"/>
        <v/>
      </c>
      <c r="O327" s="4" t="str">
        <f t="shared" si="75"/>
        <v/>
      </c>
      <c r="P327" s="4" t="str">
        <f t="shared" si="75"/>
        <v/>
      </c>
      <c r="Q327" s="4" t="str">
        <f t="shared" si="75"/>
        <v/>
      </c>
      <c r="R327" s="4" t="str">
        <f t="shared" si="75"/>
        <v/>
      </c>
      <c r="S327" s="4" t="str">
        <f t="shared" si="75"/>
        <v/>
      </c>
      <c r="T327" s="4" t="str">
        <f t="shared" si="75"/>
        <v/>
      </c>
      <c r="U327" s="4" t="str">
        <f t="shared" si="75"/>
        <v/>
      </c>
      <c r="V327" s="4" t="str">
        <f t="shared" si="75"/>
        <v/>
      </c>
      <c r="W327" s="4" t="str">
        <f t="shared" si="75"/>
        <v/>
      </c>
      <c r="X327" s="4" t="str">
        <f t="shared" si="75"/>
        <v/>
      </c>
    </row>
    <row r="328" spans="1:24" ht="15.75" customHeight="1" x14ac:dyDescent="0.25">
      <c r="A328" s="4" t="s">
        <v>126</v>
      </c>
      <c r="B328" s="4" t="s">
        <v>127</v>
      </c>
      <c r="C328" s="4" t="s">
        <v>118</v>
      </c>
      <c r="D328" s="4" t="s">
        <v>119</v>
      </c>
      <c r="E328" s="4">
        <f t="shared" si="3"/>
        <v>0</v>
      </c>
      <c r="I328" s="4" t="str">
        <f t="shared" ref="I328:X328" si="76">+IF($E77=1,I77,"")</f>
        <v/>
      </c>
      <c r="J328" s="4" t="str">
        <f t="shared" si="76"/>
        <v/>
      </c>
      <c r="K328" s="4" t="str">
        <f t="shared" si="76"/>
        <v/>
      </c>
      <c r="L328" s="4" t="str">
        <f t="shared" si="76"/>
        <v/>
      </c>
      <c r="M328" s="4" t="str">
        <f t="shared" si="76"/>
        <v/>
      </c>
      <c r="N328" s="4" t="str">
        <f t="shared" si="76"/>
        <v/>
      </c>
      <c r="O328" s="4" t="str">
        <f t="shared" si="76"/>
        <v/>
      </c>
      <c r="P328" s="4" t="str">
        <f t="shared" si="76"/>
        <v/>
      </c>
      <c r="Q328" s="4" t="str">
        <f t="shared" si="76"/>
        <v/>
      </c>
      <c r="R328" s="4" t="str">
        <f t="shared" si="76"/>
        <v/>
      </c>
      <c r="S328" s="4" t="str">
        <f t="shared" si="76"/>
        <v/>
      </c>
      <c r="T328" s="4" t="str">
        <f t="shared" si="76"/>
        <v/>
      </c>
      <c r="U328" s="4" t="str">
        <f t="shared" si="76"/>
        <v/>
      </c>
      <c r="V328" s="4" t="str">
        <f t="shared" si="76"/>
        <v/>
      </c>
      <c r="W328" s="4" t="str">
        <f t="shared" si="76"/>
        <v/>
      </c>
      <c r="X328" s="4" t="str">
        <f t="shared" si="76"/>
        <v/>
      </c>
    </row>
    <row r="329" spans="1:24" ht="15.75" customHeight="1" x14ac:dyDescent="0.25">
      <c r="A329" s="4" t="s">
        <v>281</v>
      </c>
      <c r="B329" s="5" t="s">
        <v>282</v>
      </c>
      <c r="C329" s="4" t="s">
        <v>181</v>
      </c>
      <c r="D329" s="4" t="s">
        <v>276</v>
      </c>
      <c r="E329" s="4">
        <f t="shared" si="3"/>
        <v>0</v>
      </c>
      <c r="I329" s="4" t="str">
        <f t="shared" ref="I329:X329" si="77">+IF($E78=1,I78,"")</f>
        <v/>
      </c>
      <c r="J329" s="4" t="str">
        <f t="shared" si="77"/>
        <v/>
      </c>
      <c r="K329" s="4" t="str">
        <f t="shared" si="77"/>
        <v/>
      </c>
      <c r="L329" s="4" t="str">
        <f t="shared" si="77"/>
        <v/>
      </c>
      <c r="M329" s="4" t="str">
        <f t="shared" si="77"/>
        <v/>
      </c>
      <c r="N329" s="4" t="str">
        <f t="shared" si="77"/>
        <v/>
      </c>
      <c r="O329" s="4" t="str">
        <f t="shared" si="77"/>
        <v/>
      </c>
      <c r="P329" s="4" t="str">
        <f t="shared" si="77"/>
        <v/>
      </c>
      <c r="Q329" s="4" t="str">
        <f t="shared" si="77"/>
        <v/>
      </c>
      <c r="R329" s="4" t="str">
        <f t="shared" si="77"/>
        <v/>
      </c>
      <c r="S329" s="4" t="str">
        <f t="shared" si="77"/>
        <v/>
      </c>
      <c r="T329" s="4" t="str">
        <f t="shared" si="77"/>
        <v/>
      </c>
      <c r="U329" s="4" t="str">
        <f t="shared" si="77"/>
        <v/>
      </c>
      <c r="V329" s="4" t="str">
        <f t="shared" si="77"/>
        <v/>
      </c>
      <c r="W329" s="4" t="str">
        <f t="shared" si="77"/>
        <v/>
      </c>
      <c r="X329" s="4" t="str">
        <f t="shared" si="77"/>
        <v/>
      </c>
    </row>
    <row r="330" spans="1:24" ht="15.75" customHeight="1" x14ac:dyDescent="0.25">
      <c r="A330" s="4" t="s">
        <v>339</v>
      </c>
      <c r="B330" s="4" t="s">
        <v>340</v>
      </c>
      <c r="C330" s="4" t="s">
        <v>28</v>
      </c>
      <c r="D330" s="4" t="s">
        <v>328</v>
      </c>
      <c r="E330" s="4">
        <f t="shared" si="3"/>
        <v>0</v>
      </c>
      <c r="I330" s="4" t="str">
        <f t="shared" ref="I330:X330" si="78">+IF($E79=1,I79,"")</f>
        <v/>
      </c>
      <c r="J330" s="4" t="str">
        <f t="shared" si="78"/>
        <v/>
      </c>
      <c r="K330" s="4" t="str">
        <f t="shared" si="78"/>
        <v/>
      </c>
      <c r="L330" s="4" t="str">
        <f t="shared" si="78"/>
        <v/>
      </c>
      <c r="M330" s="4" t="str">
        <f t="shared" si="78"/>
        <v/>
      </c>
      <c r="N330" s="4" t="str">
        <f t="shared" si="78"/>
        <v/>
      </c>
      <c r="O330" s="4" t="str">
        <f t="shared" si="78"/>
        <v/>
      </c>
      <c r="P330" s="4" t="str">
        <f t="shared" si="78"/>
        <v/>
      </c>
      <c r="Q330" s="4" t="str">
        <f t="shared" si="78"/>
        <v/>
      </c>
      <c r="R330" s="4" t="str">
        <f t="shared" si="78"/>
        <v/>
      </c>
      <c r="S330" s="4" t="str">
        <f t="shared" si="78"/>
        <v/>
      </c>
      <c r="T330" s="4" t="str">
        <f t="shared" si="78"/>
        <v/>
      </c>
      <c r="U330" s="4" t="str">
        <f t="shared" si="78"/>
        <v/>
      </c>
      <c r="V330" s="4" t="str">
        <f t="shared" si="78"/>
        <v/>
      </c>
      <c r="W330" s="4" t="str">
        <f t="shared" si="78"/>
        <v/>
      </c>
      <c r="X330" s="4" t="str">
        <f t="shared" si="78"/>
        <v/>
      </c>
    </row>
    <row r="331" spans="1:24" ht="15.75" customHeight="1" x14ac:dyDescent="0.25">
      <c r="A331" s="4" t="s">
        <v>203</v>
      </c>
      <c r="B331" s="4" t="s">
        <v>204</v>
      </c>
      <c r="C331" s="4" t="s">
        <v>22</v>
      </c>
      <c r="D331" s="4" t="s">
        <v>205</v>
      </c>
      <c r="E331" s="4">
        <f t="shared" si="3"/>
        <v>0</v>
      </c>
      <c r="I331" s="4" t="str">
        <f t="shared" ref="I331:X331" si="79">+IF($E80=1,I80,"")</f>
        <v/>
      </c>
      <c r="J331" s="4" t="str">
        <f t="shared" si="79"/>
        <v/>
      </c>
      <c r="K331" s="4" t="str">
        <f t="shared" si="79"/>
        <v/>
      </c>
      <c r="L331" s="4" t="str">
        <f t="shared" si="79"/>
        <v/>
      </c>
      <c r="M331" s="4" t="str">
        <f t="shared" si="79"/>
        <v/>
      </c>
      <c r="N331" s="4" t="str">
        <f t="shared" si="79"/>
        <v/>
      </c>
      <c r="O331" s="4" t="str">
        <f t="shared" si="79"/>
        <v/>
      </c>
      <c r="P331" s="4" t="str">
        <f t="shared" si="79"/>
        <v/>
      </c>
      <c r="Q331" s="4" t="str">
        <f t="shared" si="79"/>
        <v/>
      </c>
      <c r="R331" s="4" t="str">
        <f t="shared" si="79"/>
        <v/>
      </c>
      <c r="S331" s="4" t="str">
        <f t="shared" si="79"/>
        <v/>
      </c>
      <c r="T331" s="4" t="str">
        <f t="shared" si="79"/>
        <v/>
      </c>
      <c r="U331" s="4" t="str">
        <f t="shared" si="79"/>
        <v/>
      </c>
      <c r="V331" s="4" t="str">
        <f t="shared" si="79"/>
        <v/>
      </c>
      <c r="W331" s="4" t="str">
        <f t="shared" si="79"/>
        <v/>
      </c>
      <c r="X331" s="4" t="str">
        <f t="shared" si="79"/>
        <v/>
      </c>
    </row>
    <row r="332" spans="1:24" ht="15.75" customHeight="1" x14ac:dyDescent="0.25">
      <c r="A332" s="4" t="s">
        <v>283</v>
      </c>
      <c r="B332" s="4" t="s">
        <v>284</v>
      </c>
      <c r="C332" s="4" t="s">
        <v>181</v>
      </c>
      <c r="D332" s="4" t="s">
        <v>276</v>
      </c>
      <c r="E332" s="4">
        <f t="shared" si="3"/>
        <v>1</v>
      </c>
      <c r="I332" s="4">
        <f t="shared" ref="I332:X332" si="80">+IF($E81=1,I81,"")</f>
        <v>5532156</v>
      </c>
      <c r="J332" s="85">
        <f t="shared" si="80"/>
        <v>135.84215629494179</v>
      </c>
      <c r="K332" s="85">
        <f t="shared" si="80"/>
        <v>55.710648795876324</v>
      </c>
      <c r="L332" s="85">
        <f t="shared" si="80"/>
        <v>37.652589695590656</v>
      </c>
      <c r="M332" s="85">
        <f t="shared" si="80"/>
        <v>675.85983127839063</v>
      </c>
      <c r="N332" s="85">
        <f t="shared" si="80"/>
        <v>18.88956132111965</v>
      </c>
      <c r="O332" s="85">
        <f t="shared" si="80"/>
        <v>151956.93779904305</v>
      </c>
      <c r="P332" s="85">
        <f t="shared" si="80"/>
        <v>19.752105310381072</v>
      </c>
      <c r="Q332" s="85">
        <f t="shared" si="80"/>
        <v>5011.3821138211388</v>
      </c>
      <c r="R332" s="85">
        <f t="shared" si="80"/>
        <v>1.2472533312509626</v>
      </c>
      <c r="S332" s="85">
        <f t="shared" si="80"/>
        <v>395.0596091075551</v>
      </c>
      <c r="T332" s="85">
        <f t="shared" si="80"/>
        <v>288194.19237749546</v>
      </c>
      <c r="U332" s="4">
        <f t="shared" si="80"/>
        <v>0.93</v>
      </c>
      <c r="V332" s="4">
        <f t="shared" si="80"/>
        <v>0.94</v>
      </c>
      <c r="W332" s="4">
        <f t="shared" si="80"/>
        <v>0.92</v>
      </c>
      <c r="X332" s="4">
        <f t="shared" si="80"/>
        <v>0.92</v>
      </c>
    </row>
    <row r="333" spans="1:24" ht="15.75" customHeight="1" x14ac:dyDescent="0.25">
      <c r="A333" s="4" t="s">
        <v>528</v>
      </c>
      <c r="B333" s="4" t="s">
        <v>529</v>
      </c>
      <c r="C333" s="4" t="s">
        <v>181</v>
      </c>
      <c r="D333" s="4" t="s">
        <v>525</v>
      </c>
      <c r="E333" s="4">
        <f t="shared" si="3"/>
        <v>1</v>
      </c>
      <c r="I333" s="4">
        <f t="shared" ref="I333:X333" si="81">+IF($E82=1,I82,"")</f>
        <v>65129728</v>
      </c>
      <c r="J333" s="85">
        <f t="shared" si="81"/>
        <v>329.69429873866511</v>
      </c>
      <c r="K333" s="85">
        <f t="shared" si="81"/>
        <v>105.90248434631877</v>
      </c>
      <c r="L333" s="85" t="str">
        <f t="shared" si="81"/>
        <v/>
      </c>
      <c r="M333" s="85" t="str">
        <f t="shared" si="81"/>
        <v/>
      </c>
      <c r="N333" s="85" t="str">
        <f t="shared" si="81"/>
        <v/>
      </c>
      <c r="O333" s="85">
        <f t="shared" si="81"/>
        <v>184794.93006993007</v>
      </c>
      <c r="P333" s="85">
        <f t="shared" si="81"/>
        <v>106.88075669108805</v>
      </c>
      <c r="Q333" s="85">
        <f t="shared" si="81"/>
        <v>3480.8983093615948</v>
      </c>
      <c r="R333" s="85">
        <f t="shared" si="81"/>
        <v>1.2651672673959271</v>
      </c>
      <c r="S333" s="85">
        <f t="shared" si="81"/>
        <v>997.91359251989877</v>
      </c>
      <c r="T333" s="85" t="str">
        <f t="shared" si="81"/>
        <v/>
      </c>
      <c r="U333" s="4">
        <f t="shared" si="81"/>
        <v>0.66</v>
      </c>
      <c r="V333" s="4">
        <f t="shared" si="81"/>
        <v>0.77</v>
      </c>
      <c r="W333" s="4">
        <f t="shared" si="81"/>
        <v>0.68</v>
      </c>
      <c r="X333" s="4">
        <f t="shared" si="81"/>
        <v>0.68</v>
      </c>
    </row>
    <row r="334" spans="1:24" ht="15.75" customHeight="1" x14ac:dyDescent="0.25">
      <c r="A334" s="4" t="s">
        <v>341</v>
      </c>
      <c r="B334" s="4" t="s">
        <v>342</v>
      </c>
      <c r="C334" s="4" t="s">
        <v>28</v>
      </c>
      <c r="D334" s="4" t="s">
        <v>328</v>
      </c>
      <c r="E334" s="4">
        <f t="shared" si="3"/>
        <v>0</v>
      </c>
      <c r="I334" s="4" t="str">
        <f t="shared" ref="I334:X334" si="82">+IF($E83=1,I83,"")</f>
        <v/>
      </c>
      <c r="J334" s="4" t="str">
        <f t="shared" si="82"/>
        <v/>
      </c>
      <c r="K334" s="4" t="str">
        <f t="shared" si="82"/>
        <v/>
      </c>
      <c r="L334" s="4" t="str">
        <f t="shared" si="82"/>
        <v/>
      </c>
      <c r="M334" s="4" t="str">
        <f t="shared" si="82"/>
        <v/>
      </c>
      <c r="N334" s="4" t="str">
        <f t="shared" si="82"/>
        <v/>
      </c>
      <c r="O334" s="4" t="str">
        <f t="shared" si="82"/>
        <v/>
      </c>
      <c r="P334" s="4" t="str">
        <f t="shared" si="82"/>
        <v/>
      </c>
      <c r="Q334" s="4" t="str">
        <f t="shared" si="82"/>
        <v/>
      </c>
      <c r="R334" s="4" t="str">
        <f t="shared" si="82"/>
        <v/>
      </c>
      <c r="S334" s="4" t="str">
        <f t="shared" si="82"/>
        <v/>
      </c>
      <c r="T334" s="4" t="str">
        <f t="shared" si="82"/>
        <v/>
      </c>
      <c r="U334" s="4" t="str">
        <f t="shared" si="82"/>
        <v/>
      </c>
      <c r="V334" s="4" t="str">
        <f t="shared" si="82"/>
        <v/>
      </c>
      <c r="W334" s="4" t="str">
        <f t="shared" si="82"/>
        <v/>
      </c>
      <c r="X334" s="4" t="str">
        <f t="shared" si="82"/>
        <v/>
      </c>
    </row>
    <row r="335" spans="1:24" ht="15.75" customHeight="1" x14ac:dyDescent="0.25">
      <c r="A335" s="4" t="s">
        <v>312</v>
      </c>
      <c r="B335" s="4" t="s">
        <v>313</v>
      </c>
      <c r="C335" s="4" t="s">
        <v>22</v>
      </c>
      <c r="D335" s="4" t="s">
        <v>309</v>
      </c>
      <c r="E335" s="4">
        <f t="shared" si="3"/>
        <v>0</v>
      </c>
      <c r="I335" s="4" t="str">
        <f t="shared" ref="I335:X335" si="83">+IF($E84=1,I84,"")</f>
        <v/>
      </c>
      <c r="J335" s="4" t="str">
        <f t="shared" si="83"/>
        <v/>
      </c>
      <c r="K335" s="4" t="str">
        <f t="shared" si="83"/>
        <v/>
      </c>
      <c r="L335" s="4" t="str">
        <f t="shared" si="83"/>
        <v/>
      </c>
      <c r="M335" s="4" t="str">
        <f t="shared" si="83"/>
        <v/>
      </c>
      <c r="N335" s="4" t="str">
        <f t="shared" si="83"/>
        <v/>
      </c>
      <c r="O335" s="4" t="str">
        <f t="shared" si="83"/>
        <v/>
      </c>
      <c r="P335" s="4" t="str">
        <f t="shared" si="83"/>
        <v/>
      </c>
      <c r="Q335" s="4" t="str">
        <f t="shared" si="83"/>
        <v/>
      </c>
      <c r="R335" s="4" t="str">
        <f t="shared" si="83"/>
        <v/>
      </c>
      <c r="S335" s="4" t="str">
        <f t="shared" si="83"/>
        <v/>
      </c>
      <c r="T335" s="4" t="str">
        <f t="shared" si="83"/>
        <v/>
      </c>
      <c r="U335" s="4" t="str">
        <f t="shared" si="83"/>
        <v/>
      </c>
      <c r="V335" s="4" t="str">
        <f t="shared" si="83"/>
        <v/>
      </c>
      <c r="W335" s="4" t="str">
        <f t="shared" si="83"/>
        <v/>
      </c>
      <c r="X335" s="4" t="str">
        <f t="shared" si="83"/>
        <v/>
      </c>
    </row>
    <row r="336" spans="1:24" ht="15.75" customHeight="1" x14ac:dyDescent="0.25">
      <c r="A336" s="4" t="s">
        <v>244</v>
      </c>
      <c r="B336" s="4" t="s">
        <v>245</v>
      </c>
      <c r="C336" s="4" t="s">
        <v>118</v>
      </c>
      <c r="D336" s="4" t="s">
        <v>231</v>
      </c>
      <c r="E336" s="4">
        <f t="shared" si="3"/>
        <v>0</v>
      </c>
      <c r="I336" s="4" t="str">
        <f t="shared" ref="I336:X336" si="84">+IF($E85=1,I85,"")</f>
        <v/>
      </c>
      <c r="J336" s="4" t="str">
        <f t="shared" si="84"/>
        <v/>
      </c>
      <c r="K336" s="4" t="str">
        <f t="shared" si="84"/>
        <v/>
      </c>
      <c r="L336" s="4" t="str">
        <f t="shared" si="84"/>
        <v/>
      </c>
      <c r="M336" s="4" t="str">
        <f t="shared" si="84"/>
        <v/>
      </c>
      <c r="N336" s="4" t="str">
        <f t="shared" si="84"/>
        <v/>
      </c>
      <c r="O336" s="4" t="str">
        <f t="shared" si="84"/>
        <v/>
      </c>
      <c r="P336" s="4" t="str">
        <f t="shared" si="84"/>
        <v/>
      </c>
      <c r="Q336" s="4" t="str">
        <f t="shared" si="84"/>
        <v/>
      </c>
      <c r="R336" s="4" t="str">
        <f t="shared" si="84"/>
        <v/>
      </c>
      <c r="S336" s="4" t="str">
        <f t="shared" si="84"/>
        <v/>
      </c>
      <c r="T336" s="4" t="str">
        <f t="shared" si="84"/>
        <v/>
      </c>
      <c r="U336" s="4" t="str">
        <f t="shared" si="84"/>
        <v/>
      </c>
      <c r="V336" s="4" t="str">
        <f t="shared" si="84"/>
        <v/>
      </c>
      <c r="W336" s="4" t="str">
        <f t="shared" si="84"/>
        <v/>
      </c>
      <c r="X336" s="4" t="str">
        <f t="shared" si="84"/>
        <v/>
      </c>
    </row>
    <row r="337" spans="1:24" ht="15.75" customHeight="1" x14ac:dyDescent="0.25">
      <c r="A337" s="4" t="s">
        <v>456</v>
      </c>
      <c r="B337" s="4" t="s">
        <v>457</v>
      </c>
      <c r="C337" s="4" t="s">
        <v>118</v>
      </c>
      <c r="D337" s="4" t="s">
        <v>449</v>
      </c>
      <c r="E337" s="4">
        <f t="shared" si="3"/>
        <v>0</v>
      </c>
      <c r="I337" s="4" t="str">
        <f t="shared" ref="I337:X337" si="85">+IF($E86=1,I86,"")</f>
        <v/>
      </c>
      <c r="J337" s="4" t="str">
        <f t="shared" si="85"/>
        <v/>
      </c>
      <c r="K337" s="4" t="str">
        <f t="shared" si="85"/>
        <v/>
      </c>
      <c r="L337" s="4" t="str">
        <f t="shared" si="85"/>
        <v/>
      </c>
      <c r="M337" s="4" t="str">
        <f t="shared" si="85"/>
        <v/>
      </c>
      <c r="N337" s="4" t="str">
        <f t="shared" si="85"/>
        <v/>
      </c>
      <c r="O337" s="4" t="str">
        <f t="shared" si="85"/>
        <v/>
      </c>
      <c r="P337" s="4" t="str">
        <f t="shared" si="85"/>
        <v/>
      </c>
      <c r="Q337" s="4" t="str">
        <f t="shared" si="85"/>
        <v/>
      </c>
      <c r="R337" s="4" t="str">
        <f t="shared" si="85"/>
        <v/>
      </c>
      <c r="S337" s="4" t="str">
        <f t="shared" si="85"/>
        <v/>
      </c>
      <c r="T337" s="4" t="str">
        <f t="shared" si="85"/>
        <v/>
      </c>
      <c r="U337" s="4" t="str">
        <f t="shared" si="85"/>
        <v/>
      </c>
      <c r="V337" s="4" t="str">
        <f t="shared" si="85"/>
        <v/>
      </c>
      <c r="W337" s="4" t="str">
        <f t="shared" si="85"/>
        <v/>
      </c>
      <c r="X337" s="4" t="str">
        <f t="shared" si="85"/>
        <v/>
      </c>
    </row>
    <row r="338" spans="1:24" ht="15.75" customHeight="1" x14ac:dyDescent="0.25">
      <c r="A338" s="4" t="s">
        <v>491</v>
      </c>
      <c r="B338" s="4" t="s">
        <v>492</v>
      </c>
      <c r="C338" s="4" t="s">
        <v>106</v>
      </c>
      <c r="D338" s="4" t="s">
        <v>484</v>
      </c>
      <c r="E338" s="4">
        <f t="shared" si="3"/>
        <v>1</v>
      </c>
      <c r="I338" s="4">
        <f t="shared" ref="I338:X338" si="86">+IF($E87=1,I87,"")</f>
        <v>3996765</v>
      </c>
      <c r="J338" s="85">
        <f t="shared" si="86"/>
        <v>240.76972251308246</v>
      </c>
      <c r="K338" s="85">
        <f t="shared" si="86"/>
        <v>249.95214880034226</v>
      </c>
      <c r="L338" s="85" t="str">
        <f t="shared" si="86"/>
        <v/>
      </c>
      <c r="M338" s="85" t="str">
        <f t="shared" si="86"/>
        <v/>
      </c>
      <c r="N338" s="85">
        <f t="shared" si="86"/>
        <v>7.3559491238539163</v>
      </c>
      <c r="O338" s="85">
        <f t="shared" si="86"/>
        <v>54503.401360544216</v>
      </c>
      <c r="P338" s="85">
        <f t="shared" si="86"/>
        <v>638.74680306905373</v>
      </c>
      <c r="Q338" s="85">
        <f t="shared" si="86"/>
        <v>9048.9130434782619</v>
      </c>
      <c r="R338" s="85">
        <f t="shared" si="86"/>
        <v>0.97578916949082561</v>
      </c>
      <c r="S338" s="85">
        <f t="shared" si="86"/>
        <v>879.521378780394</v>
      </c>
      <c r="T338" s="85" t="str">
        <f t="shared" si="86"/>
        <v/>
      </c>
      <c r="U338" s="4">
        <f t="shared" si="86"/>
        <v>0.41</v>
      </c>
      <c r="V338" s="4">
        <f t="shared" si="86"/>
        <v>0.36</v>
      </c>
      <c r="W338" s="4">
        <f t="shared" si="86"/>
        <v>0.59</v>
      </c>
      <c r="X338" s="4">
        <f t="shared" si="86"/>
        <v>0.59</v>
      </c>
    </row>
    <row r="339" spans="1:24" ht="15.75" customHeight="1" x14ac:dyDescent="0.25">
      <c r="A339" s="4" t="s">
        <v>530</v>
      </c>
      <c r="B339" s="4" t="s">
        <v>531</v>
      </c>
      <c r="C339" s="4" t="s">
        <v>181</v>
      </c>
      <c r="D339" s="4" t="s">
        <v>525</v>
      </c>
      <c r="E339" s="4">
        <f t="shared" si="3"/>
        <v>1</v>
      </c>
      <c r="I339" s="4">
        <f t="shared" ref="I339:X339" si="87">+IF($E88=1,I88,"")</f>
        <v>83517045</v>
      </c>
      <c r="J339" s="85">
        <f t="shared" si="87"/>
        <v>295.27385697135236</v>
      </c>
      <c r="K339" s="85">
        <f t="shared" si="87"/>
        <v>75.316362067168441</v>
      </c>
      <c r="L339" s="85">
        <f t="shared" si="87"/>
        <v>43.445023707436007</v>
      </c>
      <c r="M339" s="85">
        <f t="shared" si="87"/>
        <v>576.83380496645577</v>
      </c>
      <c r="N339" s="85" t="str">
        <f t="shared" si="87"/>
        <v/>
      </c>
      <c r="O339" s="85">
        <f t="shared" si="87"/>
        <v>43426.153623607694</v>
      </c>
      <c r="P339" s="85">
        <f t="shared" si="87"/>
        <v>85.247732333341915</v>
      </c>
      <c r="Q339" s="85">
        <f t="shared" si="87"/>
        <v>4615.6442618139126</v>
      </c>
      <c r="R339" s="85">
        <f t="shared" si="87"/>
        <v>0.97345398175905284</v>
      </c>
      <c r="S339" s="85">
        <f t="shared" si="87"/>
        <v>381.48623817458952</v>
      </c>
      <c r="T339" s="85">
        <f t="shared" si="87"/>
        <v>163658.91332000727</v>
      </c>
      <c r="U339" s="4">
        <f t="shared" si="87"/>
        <v>0.79</v>
      </c>
      <c r="V339" s="4">
        <f t="shared" si="87"/>
        <v>0.87</v>
      </c>
      <c r="W339" s="4">
        <f t="shared" si="87"/>
        <v>0.82</v>
      </c>
      <c r="X339" s="4">
        <f t="shared" si="87"/>
        <v>0.82</v>
      </c>
    </row>
    <row r="340" spans="1:24" ht="15.75" customHeight="1" x14ac:dyDescent="0.25">
      <c r="A340" s="4" t="s">
        <v>458</v>
      </c>
      <c r="B340" s="4" t="s">
        <v>459</v>
      </c>
      <c r="C340" s="4" t="s">
        <v>118</v>
      </c>
      <c r="D340" s="4" t="s">
        <v>449</v>
      </c>
      <c r="E340" s="4">
        <f t="shared" si="3"/>
        <v>0</v>
      </c>
      <c r="I340" s="4" t="str">
        <f t="shared" ref="I340:X340" si="88">+IF($E89=1,I89,"")</f>
        <v/>
      </c>
      <c r="J340" s="4" t="str">
        <f t="shared" si="88"/>
        <v/>
      </c>
      <c r="K340" s="4" t="str">
        <f t="shared" si="88"/>
        <v/>
      </c>
      <c r="L340" s="4" t="str">
        <f t="shared" si="88"/>
        <v/>
      </c>
      <c r="M340" s="4" t="str">
        <f t="shared" si="88"/>
        <v/>
      </c>
      <c r="N340" s="4" t="str">
        <f t="shared" si="88"/>
        <v/>
      </c>
      <c r="O340" s="4" t="str">
        <f t="shared" si="88"/>
        <v/>
      </c>
      <c r="P340" s="4" t="str">
        <f t="shared" si="88"/>
        <v/>
      </c>
      <c r="Q340" s="4" t="str">
        <f t="shared" si="88"/>
        <v/>
      </c>
      <c r="R340" s="4" t="str">
        <f t="shared" si="88"/>
        <v/>
      </c>
      <c r="S340" s="4" t="str">
        <f t="shared" si="88"/>
        <v/>
      </c>
      <c r="T340" s="4" t="str">
        <f t="shared" si="88"/>
        <v/>
      </c>
      <c r="U340" s="4" t="str">
        <f t="shared" si="88"/>
        <v/>
      </c>
      <c r="V340" s="4" t="str">
        <f t="shared" si="88"/>
        <v/>
      </c>
      <c r="W340" s="4" t="str">
        <f t="shared" si="88"/>
        <v/>
      </c>
      <c r="X340" s="4" t="str">
        <f t="shared" si="88"/>
        <v/>
      </c>
    </row>
    <row r="341" spans="1:24" ht="15.75" customHeight="1" x14ac:dyDescent="0.25">
      <c r="A341" s="4" t="s">
        <v>419</v>
      </c>
      <c r="B341" s="4" t="s">
        <v>420</v>
      </c>
      <c r="C341" s="4" t="s">
        <v>181</v>
      </c>
      <c r="D341" s="4" t="s">
        <v>412</v>
      </c>
      <c r="E341" s="4">
        <f t="shared" si="3"/>
        <v>0</v>
      </c>
      <c r="I341" s="4" t="str">
        <f t="shared" ref="I341:X341" si="89">+IF($E90=1,I90,"")</f>
        <v/>
      </c>
      <c r="J341" s="4" t="str">
        <f t="shared" si="89"/>
        <v/>
      </c>
      <c r="K341" s="4" t="str">
        <f t="shared" si="89"/>
        <v/>
      </c>
      <c r="L341" s="4" t="str">
        <f t="shared" si="89"/>
        <v/>
      </c>
      <c r="M341" s="4" t="str">
        <f t="shared" si="89"/>
        <v/>
      </c>
      <c r="N341" s="4" t="str">
        <f t="shared" si="89"/>
        <v/>
      </c>
      <c r="O341" s="4" t="str">
        <f t="shared" si="89"/>
        <v/>
      </c>
      <c r="P341" s="4" t="str">
        <f t="shared" si="89"/>
        <v/>
      </c>
      <c r="Q341" s="4" t="str">
        <f t="shared" si="89"/>
        <v/>
      </c>
      <c r="R341" s="4" t="str">
        <f t="shared" si="89"/>
        <v/>
      </c>
      <c r="S341" s="4" t="str">
        <f t="shared" si="89"/>
        <v/>
      </c>
      <c r="T341" s="4" t="str">
        <f t="shared" si="89"/>
        <v/>
      </c>
      <c r="U341" s="4" t="str">
        <f t="shared" si="89"/>
        <v/>
      </c>
      <c r="V341" s="4" t="str">
        <f t="shared" si="89"/>
        <v/>
      </c>
      <c r="W341" s="4" t="str">
        <f t="shared" si="89"/>
        <v/>
      </c>
      <c r="X341" s="4" t="str">
        <f t="shared" si="89"/>
        <v/>
      </c>
    </row>
    <row r="342" spans="1:24" ht="15.75" customHeight="1" x14ac:dyDescent="0.25">
      <c r="A342" s="4" t="s">
        <v>421</v>
      </c>
      <c r="B342" s="4" t="s">
        <v>422</v>
      </c>
      <c r="C342" s="4" t="s">
        <v>181</v>
      </c>
      <c r="D342" s="4" t="s">
        <v>412</v>
      </c>
      <c r="E342" s="4">
        <f t="shared" si="3"/>
        <v>1</v>
      </c>
      <c r="I342" s="4">
        <f t="shared" ref="I342:X342" si="90">+IF($E91=1,I91,"")</f>
        <v>10473455</v>
      </c>
      <c r="J342" s="85">
        <f t="shared" si="90"/>
        <v>510.65288388597645</v>
      </c>
      <c r="K342" s="85">
        <f t="shared" si="90"/>
        <v>95.584503871931474</v>
      </c>
      <c r="L342" s="85">
        <f t="shared" si="90"/>
        <v>42.984860296817047</v>
      </c>
      <c r="M342" s="85">
        <f t="shared" si="90"/>
        <v>449.70532414344223</v>
      </c>
      <c r="N342" s="85">
        <f t="shared" si="90"/>
        <v>41.333065354269436</v>
      </c>
      <c r="O342" s="85" t="str">
        <f t="shared" si="90"/>
        <v/>
      </c>
      <c r="P342" s="85" t="str">
        <f t="shared" si="90"/>
        <v/>
      </c>
      <c r="Q342" s="85">
        <f t="shared" si="90"/>
        <v>3070.8588957055217</v>
      </c>
      <c r="R342" s="85">
        <f t="shared" si="90"/>
        <v>0.78293170687227864</v>
      </c>
      <c r="S342" s="85" t="str">
        <f t="shared" si="90"/>
        <v/>
      </c>
      <c r="T342" s="85" t="str">
        <f t="shared" si="90"/>
        <v/>
      </c>
      <c r="U342" s="4">
        <f t="shared" si="90"/>
        <v>0.55000000000000004</v>
      </c>
      <c r="V342" s="4">
        <f t="shared" si="90"/>
        <v>0.44</v>
      </c>
      <c r="W342" s="4">
        <f t="shared" si="90"/>
        <v>0.56000000000000005</v>
      </c>
      <c r="X342" s="4">
        <f t="shared" si="90"/>
        <v>0.56000000000000005</v>
      </c>
    </row>
    <row r="343" spans="1:24" ht="15.75" customHeight="1" x14ac:dyDescent="0.25">
      <c r="A343" s="4" t="s">
        <v>268</v>
      </c>
      <c r="B343" s="4" t="s">
        <v>269</v>
      </c>
      <c r="C343" s="4" t="s">
        <v>28</v>
      </c>
      <c r="D343" s="4" t="s">
        <v>265</v>
      </c>
      <c r="E343" s="4">
        <f t="shared" si="3"/>
        <v>0</v>
      </c>
      <c r="I343" s="4" t="str">
        <f t="shared" ref="I343:X343" si="91">+IF($E92=1,I92,"")</f>
        <v/>
      </c>
      <c r="J343" s="4" t="str">
        <f t="shared" si="91"/>
        <v/>
      </c>
      <c r="K343" s="4" t="str">
        <f t="shared" si="91"/>
        <v/>
      </c>
      <c r="L343" s="4" t="str">
        <f t="shared" si="91"/>
        <v/>
      </c>
      <c r="M343" s="4" t="str">
        <f t="shared" si="91"/>
        <v/>
      </c>
      <c r="N343" s="4" t="str">
        <f t="shared" si="91"/>
        <v/>
      </c>
      <c r="O343" s="4" t="str">
        <f t="shared" si="91"/>
        <v/>
      </c>
      <c r="P343" s="4" t="str">
        <f t="shared" si="91"/>
        <v/>
      </c>
      <c r="Q343" s="4" t="str">
        <f t="shared" si="91"/>
        <v/>
      </c>
      <c r="R343" s="4" t="str">
        <f t="shared" si="91"/>
        <v/>
      </c>
      <c r="S343" s="4" t="str">
        <f t="shared" si="91"/>
        <v/>
      </c>
      <c r="T343" s="4" t="str">
        <f t="shared" si="91"/>
        <v/>
      </c>
      <c r="U343" s="4" t="str">
        <f t="shared" si="91"/>
        <v/>
      </c>
      <c r="V343" s="4" t="str">
        <f t="shared" si="91"/>
        <v/>
      </c>
      <c r="W343" s="4" t="str">
        <f t="shared" si="91"/>
        <v/>
      </c>
      <c r="X343" s="4" t="str">
        <f t="shared" si="91"/>
        <v/>
      </c>
    </row>
    <row r="344" spans="1:24" ht="15.75" customHeight="1" x14ac:dyDescent="0.25">
      <c r="A344" s="4" t="s">
        <v>53</v>
      </c>
      <c r="B344" s="4" t="s">
        <v>54</v>
      </c>
      <c r="C344" s="4" t="s">
        <v>28</v>
      </c>
      <c r="D344" s="4" t="s">
        <v>29</v>
      </c>
      <c r="E344" s="4">
        <f t="shared" si="3"/>
        <v>1</v>
      </c>
      <c r="I344" s="4">
        <f t="shared" ref="I344:X344" si="92">+IF($E93=1,I93,"")</f>
        <v>112003</v>
      </c>
      <c r="J344" s="85">
        <f t="shared" si="92"/>
        <v>832.12056819906616</v>
      </c>
      <c r="K344" s="85">
        <f t="shared" si="92"/>
        <v>408.02478505040045</v>
      </c>
      <c r="L344" s="85">
        <f t="shared" si="92"/>
        <v>147.31748256743123</v>
      </c>
      <c r="M344" s="85">
        <f t="shared" si="92"/>
        <v>361.05032822757113</v>
      </c>
      <c r="N344" s="85" t="str">
        <f t="shared" si="92"/>
        <v/>
      </c>
      <c r="O344" s="85" t="str">
        <f t="shared" si="92"/>
        <v/>
      </c>
      <c r="P344" s="85">
        <f t="shared" si="92"/>
        <v>376.44151565074134</v>
      </c>
      <c r="Q344" s="85">
        <f t="shared" si="92"/>
        <v>5193.181818181818</v>
      </c>
      <c r="R344" s="85">
        <f t="shared" si="92"/>
        <v>10.713998732176817</v>
      </c>
      <c r="S344" s="85" t="str">
        <f t="shared" si="92"/>
        <v/>
      </c>
      <c r="T344" s="85" t="str">
        <f t="shared" si="92"/>
        <v/>
      </c>
      <c r="U344" s="4">
        <f t="shared" si="92"/>
        <v>0.45</v>
      </c>
      <c r="V344" s="4">
        <f t="shared" si="92"/>
        <v>0.42</v>
      </c>
      <c r="W344" s="4">
        <f t="shared" si="92"/>
        <v>0.43</v>
      </c>
      <c r="X344" s="4">
        <f t="shared" si="92"/>
        <v>0.43</v>
      </c>
    </row>
    <row r="345" spans="1:24" ht="15.75" customHeight="1" x14ac:dyDescent="0.25">
      <c r="A345" s="4" t="s">
        <v>55</v>
      </c>
      <c r="B345" s="4" t="s">
        <v>56</v>
      </c>
      <c r="C345" s="4" t="s">
        <v>28</v>
      </c>
      <c r="D345" s="4" t="s">
        <v>29</v>
      </c>
      <c r="E345" s="4">
        <f t="shared" si="3"/>
        <v>0</v>
      </c>
      <c r="I345" s="4" t="str">
        <f t="shared" ref="I345:X345" si="93">+IF($E94=1,I94,"")</f>
        <v/>
      </c>
      <c r="J345" s="4" t="str">
        <f t="shared" si="93"/>
        <v/>
      </c>
      <c r="K345" s="4" t="str">
        <f t="shared" si="93"/>
        <v/>
      </c>
      <c r="L345" s="4" t="str">
        <f t="shared" si="93"/>
        <v/>
      </c>
      <c r="M345" s="4" t="str">
        <f t="shared" si="93"/>
        <v/>
      </c>
      <c r="N345" s="4" t="str">
        <f t="shared" si="93"/>
        <v/>
      </c>
      <c r="O345" s="4" t="str">
        <f t="shared" si="93"/>
        <v/>
      </c>
      <c r="P345" s="4" t="str">
        <f t="shared" si="93"/>
        <v/>
      </c>
      <c r="Q345" s="4" t="str">
        <f t="shared" si="93"/>
        <v/>
      </c>
      <c r="R345" s="4" t="str">
        <f t="shared" si="93"/>
        <v/>
      </c>
      <c r="S345" s="4" t="str">
        <f t="shared" si="93"/>
        <v/>
      </c>
      <c r="T345" s="4" t="str">
        <f t="shared" si="93"/>
        <v/>
      </c>
      <c r="U345" s="4" t="str">
        <f t="shared" si="93"/>
        <v/>
      </c>
      <c r="V345" s="4" t="str">
        <f t="shared" si="93"/>
        <v/>
      </c>
      <c r="W345" s="4" t="str">
        <f t="shared" si="93"/>
        <v/>
      </c>
      <c r="X345" s="4" t="str">
        <f t="shared" si="93"/>
        <v/>
      </c>
    </row>
    <row r="346" spans="1:24" ht="15.75" customHeight="1" x14ac:dyDescent="0.25">
      <c r="A346" s="4" t="s">
        <v>214</v>
      </c>
      <c r="B346" s="4" t="s">
        <v>215</v>
      </c>
      <c r="C346" s="4" t="s">
        <v>22</v>
      </c>
      <c r="D346" s="4" t="s">
        <v>216</v>
      </c>
      <c r="E346" s="4">
        <f t="shared" si="3"/>
        <v>0</v>
      </c>
      <c r="I346" s="4" t="str">
        <f t="shared" ref="I346:X346" si="94">+IF($E95=1,I95,"")</f>
        <v/>
      </c>
      <c r="J346" s="4" t="str">
        <f t="shared" si="94"/>
        <v/>
      </c>
      <c r="K346" s="4" t="str">
        <f t="shared" si="94"/>
        <v/>
      </c>
      <c r="L346" s="4" t="str">
        <f t="shared" si="94"/>
        <v/>
      </c>
      <c r="M346" s="4" t="str">
        <f t="shared" si="94"/>
        <v/>
      </c>
      <c r="N346" s="4" t="str">
        <f t="shared" si="94"/>
        <v/>
      </c>
      <c r="O346" s="4" t="str">
        <f t="shared" si="94"/>
        <v/>
      </c>
      <c r="P346" s="4" t="str">
        <f t="shared" si="94"/>
        <v/>
      </c>
      <c r="Q346" s="4" t="str">
        <f t="shared" si="94"/>
        <v/>
      </c>
      <c r="R346" s="4" t="str">
        <f t="shared" si="94"/>
        <v/>
      </c>
      <c r="S346" s="4" t="str">
        <f t="shared" si="94"/>
        <v/>
      </c>
      <c r="T346" s="4" t="str">
        <f t="shared" si="94"/>
        <v/>
      </c>
      <c r="U346" s="4" t="str">
        <f t="shared" si="94"/>
        <v/>
      </c>
      <c r="V346" s="4" t="str">
        <f t="shared" si="94"/>
        <v/>
      </c>
      <c r="W346" s="4" t="str">
        <f t="shared" si="94"/>
        <v/>
      </c>
      <c r="X346" s="4" t="str">
        <f t="shared" si="94"/>
        <v/>
      </c>
    </row>
    <row r="347" spans="1:24" ht="15.75" customHeight="1" x14ac:dyDescent="0.25">
      <c r="A347" s="4" t="s">
        <v>94</v>
      </c>
      <c r="B347" s="4" t="s">
        <v>95</v>
      </c>
      <c r="C347" s="4" t="s">
        <v>28</v>
      </c>
      <c r="D347" s="4" t="s">
        <v>89</v>
      </c>
      <c r="E347" s="4">
        <f t="shared" si="3"/>
        <v>1</v>
      </c>
      <c r="I347" s="4">
        <f t="shared" ref="I347:X347" si="95">+IF($E96=1,I96,"")</f>
        <v>17581472</v>
      </c>
      <c r="J347" s="85">
        <f t="shared" si="95"/>
        <v>175.4176214596821</v>
      </c>
      <c r="K347" s="85">
        <f t="shared" si="95"/>
        <v>138.7028344384361</v>
      </c>
      <c r="L347" s="85" t="str">
        <f t="shared" si="95"/>
        <v/>
      </c>
      <c r="M347" s="85" t="str">
        <f t="shared" si="95"/>
        <v/>
      </c>
      <c r="N347" s="85" t="str">
        <f t="shared" si="95"/>
        <v/>
      </c>
      <c r="O347" s="85">
        <f t="shared" si="95"/>
        <v>99976.519337016565</v>
      </c>
      <c r="P347" s="85">
        <f t="shared" si="95"/>
        <v>1098.3200468405171</v>
      </c>
      <c r="Q347" s="85">
        <f t="shared" si="95"/>
        <v>1929.8828743273189</v>
      </c>
      <c r="R347" s="85">
        <f t="shared" si="95"/>
        <v>25.083223975785419</v>
      </c>
      <c r="S347" s="85">
        <f t="shared" si="95"/>
        <v>1332.4068108605613</v>
      </c>
      <c r="T347" s="85" t="str">
        <f t="shared" si="95"/>
        <v/>
      </c>
      <c r="U347" s="4">
        <f t="shared" si="95"/>
        <v>0.4</v>
      </c>
      <c r="V347" s="4">
        <f t="shared" si="95"/>
        <v>0.3</v>
      </c>
      <c r="W347" s="4">
        <f t="shared" si="95"/>
        <v>0.4</v>
      </c>
      <c r="X347" s="4">
        <f t="shared" si="95"/>
        <v>0.4</v>
      </c>
    </row>
    <row r="348" spans="1:24" ht="15.75" customHeight="1" x14ac:dyDescent="0.25">
      <c r="A348" s="4" t="s">
        <v>460</v>
      </c>
      <c r="B348" s="4" t="s">
        <v>461</v>
      </c>
      <c r="C348" s="4" t="s">
        <v>118</v>
      </c>
      <c r="D348" s="4" t="s">
        <v>449</v>
      </c>
      <c r="E348" s="4">
        <f t="shared" si="3"/>
        <v>0</v>
      </c>
      <c r="I348" s="4" t="str">
        <f t="shared" ref="I348:X348" si="96">+IF($E97=1,I97,"")</f>
        <v/>
      </c>
      <c r="J348" s="4" t="str">
        <f t="shared" si="96"/>
        <v/>
      </c>
      <c r="K348" s="4" t="str">
        <f t="shared" si="96"/>
        <v/>
      </c>
      <c r="L348" s="4" t="str">
        <f t="shared" si="96"/>
        <v/>
      </c>
      <c r="M348" s="4" t="str">
        <f t="shared" si="96"/>
        <v/>
      </c>
      <c r="N348" s="4" t="str">
        <f t="shared" si="96"/>
        <v/>
      </c>
      <c r="O348" s="4" t="str">
        <f t="shared" si="96"/>
        <v/>
      </c>
      <c r="P348" s="4" t="str">
        <f t="shared" si="96"/>
        <v/>
      </c>
      <c r="Q348" s="4" t="str">
        <f t="shared" si="96"/>
        <v/>
      </c>
      <c r="R348" s="4" t="str">
        <f t="shared" si="96"/>
        <v/>
      </c>
      <c r="S348" s="4" t="str">
        <f t="shared" si="96"/>
        <v/>
      </c>
      <c r="T348" s="4" t="str">
        <f t="shared" si="96"/>
        <v/>
      </c>
      <c r="U348" s="4" t="str">
        <f t="shared" si="96"/>
        <v/>
      </c>
      <c r="V348" s="4" t="str">
        <f t="shared" si="96"/>
        <v/>
      </c>
      <c r="W348" s="4" t="str">
        <f t="shared" si="96"/>
        <v/>
      </c>
      <c r="X348" s="4" t="str">
        <f t="shared" si="96"/>
        <v/>
      </c>
    </row>
    <row r="349" spans="1:24" ht="15.75" customHeight="1" x14ac:dyDescent="0.25">
      <c r="A349" s="4" t="s">
        <v>462</v>
      </c>
      <c r="B349" s="4" t="s">
        <v>463</v>
      </c>
      <c r="C349" s="4" t="s">
        <v>118</v>
      </c>
      <c r="D349" s="4" t="s">
        <v>449</v>
      </c>
      <c r="E349" s="4">
        <f t="shared" si="3"/>
        <v>0</v>
      </c>
      <c r="I349" s="4" t="str">
        <f t="shared" ref="I349:X349" si="97">+IF($E98=1,I98,"")</f>
        <v/>
      </c>
      <c r="J349" s="4" t="str">
        <f t="shared" si="97"/>
        <v/>
      </c>
      <c r="K349" s="4" t="str">
        <f t="shared" si="97"/>
        <v/>
      </c>
      <c r="L349" s="4" t="str">
        <f t="shared" si="97"/>
        <v/>
      </c>
      <c r="M349" s="4" t="str">
        <f t="shared" si="97"/>
        <v/>
      </c>
      <c r="N349" s="4" t="str">
        <f t="shared" si="97"/>
        <v/>
      </c>
      <c r="O349" s="4" t="str">
        <f t="shared" si="97"/>
        <v/>
      </c>
      <c r="P349" s="4" t="str">
        <f t="shared" si="97"/>
        <v/>
      </c>
      <c r="Q349" s="4" t="str">
        <f t="shared" si="97"/>
        <v/>
      </c>
      <c r="R349" s="4" t="str">
        <f t="shared" si="97"/>
        <v/>
      </c>
      <c r="S349" s="4" t="str">
        <f t="shared" si="97"/>
        <v/>
      </c>
      <c r="T349" s="4" t="str">
        <f t="shared" si="97"/>
        <v/>
      </c>
      <c r="U349" s="4" t="str">
        <f t="shared" si="97"/>
        <v/>
      </c>
      <c r="V349" s="4" t="str">
        <f t="shared" si="97"/>
        <v/>
      </c>
      <c r="W349" s="4" t="str">
        <f t="shared" si="97"/>
        <v/>
      </c>
      <c r="X349" s="4" t="str">
        <f t="shared" si="97"/>
        <v/>
      </c>
    </row>
    <row r="350" spans="1:24" ht="15.75" customHeight="1" x14ac:dyDescent="0.25">
      <c r="A350" s="4" t="s">
        <v>343</v>
      </c>
      <c r="B350" s="4" t="s">
        <v>344</v>
      </c>
      <c r="C350" s="4" t="s">
        <v>28</v>
      </c>
      <c r="D350" s="4" t="s">
        <v>328</v>
      </c>
      <c r="E350" s="4">
        <f t="shared" si="3"/>
        <v>1</v>
      </c>
      <c r="I350" s="4">
        <f t="shared" ref="I350:X350" si="98">+IF($E99=1,I99,"")</f>
        <v>782766</v>
      </c>
      <c r="J350" s="85">
        <f t="shared" si="98"/>
        <v>465.01764256495551</v>
      </c>
      <c r="K350" s="85">
        <f t="shared" si="98"/>
        <v>284.3761737224151</v>
      </c>
      <c r="L350" s="85">
        <f t="shared" si="98"/>
        <v>65.153570798936073</v>
      </c>
      <c r="M350" s="85">
        <f t="shared" si="98"/>
        <v>229.11051212938006</v>
      </c>
      <c r="N350" s="85" t="str">
        <f t="shared" si="98"/>
        <v/>
      </c>
      <c r="O350" s="85">
        <f t="shared" si="98"/>
        <v>101097.56097560975</v>
      </c>
      <c r="P350" s="85">
        <f t="shared" si="98"/>
        <v>75.28663712923192</v>
      </c>
      <c r="Q350" s="85">
        <f t="shared" si="98"/>
        <v>3184.5493562231759</v>
      </c>
      <c r="R350" s="85">
        <f t="shared" si="98"/>
        <v>14.691491454662058</v>
      </c>
      <c r="S350" s="85">
        <f t="shared" si="98"/>
        <v>75.565602610613823</v>
      </c>
      <c r="T350" s="85">
        <f t="shared" si="98"/>
        <v>376818.18181818182</v>
      </c>
      <c r="U350" s="4">
        <f t="shared" si="98"/>
        <v>0.41</v>
      </c>
      <c r="V350" s="4">
        <f t="shared" si="98"/>
        <v>0.37</v>
      </c>
      <c r="W350" s="4">
        <f t="shared" si="98"/>
        <v>0.37</v>
      </c>
      <c r="X350" s="4">
        <f t="shared" si="98"/>
        <v>0.37</v>
      </c>
    </row>
    <row r="351" spans="1:24" ht="15.75" customHeight="1" x14ac:dyDescent="0.25">
      <c r="A351" s="4" t="s">
        <v>57</v>
      </c>
      <c r="B351" s="4" t="s">
        <v>58</v>
      </c>
      <c r="C351" s="4" t="s">
        <v>28</v>
      </c>
      <c r="D351" s="4" t="s">
        <v>29</v>
      </c>
      <c r="E351" s="4">
        <f t="shared" si="3"/>
        <v>0</v>
      </c>
      <c r="I351" s="4" t="str">
        <f t="shared" ref="I351:X351" si="99">+IF($E100=1,I100,"")</f>
        <v/>
      </c>
      <c r="J351" s="4" t="str">
        <f t="shared" si="99"/>
        <v/>
      </c>
      <c r="K351" s="4" t="str">
        <f t="shared" si="99"/>
        <v/>
      </c>
      <c r="L351" s="4" t="str">
        <f t="shared" si="99"/>
        <v/>
      </c>
      <c r="M351" s="4" t="str">
        <f t="shared" si="99"/>
        <v/>
      </c>
      <c r="N351" s="4" t="str">
        <f t="shared" si="99"/>
        <v/>
      </c>
      <c r="O351" s="4" t="str">
        <f t="shared" si="99"/>
        <v/>
      </c>
      <c r="P351" s="4" t="str">
        <f t="shared" si="99"/>
        <v/>
      </c>
      <c r="Q351" s="4" t="str">
        <f t="shared" si="99"/>
        <v/>
      </c>
      <c r="R351" s="4" t="str">
        <f t="shared" si="99"/>
        <v/>
      </c>
      <c r="S351" s="4" t="str">
        <f t="shared" si="99"/>
        <v/>
      </c>
      <c r="T351" s="4" t="str">
        <f t="shared" si="99"/>
        <v/>
      </c>
      <c r="U351" s="4" t="str">
        <f t="shared" si="99"/>
        <v/>
      </c>
      <c r="V351" s="4" t="str">
        <f t="shared" si="99"/>
        <v/>
      </c>
      <c r="W351" s="4" t="str">
        <f t="shared" si="99"/>
        <v/>
      </c>
      <c r="X351" s="4" t="str">
        <f t="shared" si="99"/>
        <v/>
      </c>
    </row>
    <row r="352" spans="1:24" ht="15.75" customHeight="1" x14ac:dyDescent="0.25">
      <c r="A352" s="4" t="s">
        <v>423</v>
      </c>
      <c r="B352" s="4" t="s">
        <v>424</v>
      </c>
      <c r="C352" s="4" t="s">
        <v>181</v>
      </c>
      <c r="D352" s="4" t="s">
        <v>412</v>
      </c>
      <c r="E352" s="4">
        <f t="shared" si="3"/>
        <v>1</v>
      </c>
      <c r="I352" s="4">
        <f t="shared" ref="I352:X352" si="100">+IF($E101=1,I101,"")</f>
        <v>799</v>
      </c>
      <c r="J352" s="85">
        <f t="shared" si="100"/>
        <v>18147.684605757197</v>
      </c>
      <c r="K352" s="85">
        <f t="shared" si="100"/>
        <v>125.15644555694618</v>
      </c>
      <c r="L352" s="85" t="str">
        <f t="shared" si="100"/>
        <v/>
      </c>
      <c r="M352" s="85" t="str">
        <f t="shared" si="100"/>
        <v/>
      </c>
      <c r="N352" s="85" t="str">
        <f t="shared" si="100"/>
        <v/>
      </c>
      <c r="O352" s="85">
        <f t="shared" si="100"/>
        <v>1266.6666666666665</v>
      </c>
      <c r="P352" s="85">
        <f t="shared" si="100"/>
        <v>125</v>
      </c>
      <c r="Q352" s="4" t="e">
        <f t="shared" si="100"/>
        <v>#DIV/0!</v>
      </c>
      <c r="R352" s="85">
        <f t="shared" si="100"/>
        <v>0</v>
      </c>
      <c r="S352" s="4" t="e">
        <f t="shared" si="100"/>
        <v>#DIV/0!</v>
      </c>
      <c r="T352" s="85" t="str">
        <f t="shared" si="100"/>
        <v/>
      </c>
      <c r="U352" s="4">
        <f t="shared" si="100"/>
        <v>0</v>
      </c>
      <c r="V352" s="4">
        <f t="shared" si="100"/>
        <v>0</v>
      </c>
      <c r="W352" s="4">
        <f t="shared" si="100"/>
        <v>0</v>
      </c>
      <c r="X352" s="4">
        <f t="shared" si="100"/>
        <v>0</v>
      </c>
    </row>
    <row r="353" spans="1:24" ht="15.75" customHeight="1" x14ac:dyDescent="0.25">
      <c r="A353" s="4" t="s">
        <v>96</v>
      </c>
      <c r="B353" s="4" t="s">
        <v>97</v>
      </c>
      <c r="C353" s="4" t="s">
        <v>28</v>
      </c>
      <c r="D353" s="4" t="s">
        <v>89</v>
      </c>
      <c r="E353" s="4">
        <f t="shared" si="3"/>
        <v>1</v>
      </c>
      <c r="I353" s="4">
        <f t="shared" ref="I353:X353" si="101">+IF($E102=1,I102,"")</f>
        <v>9746117</v>
      </c>
      <c r="J353" s="85">
        <f t="shared" si="101"/>
        <v>154.60516224051077</v>
      </c>
      <c r="K353" s="85">
        <f t="shared" si="101"/>
        <v>198.38670108310828</v>
      </c>
      <c r="L353" s="85">
        <f t="shared" si="101"/>
        <v>22.788562870730978</v>
      </c>
      <c r="M353" s="85">
        <f t="shared" si="101"/>
        <v>114.86940780967159</v>
      </c>
      <c r="N353" s="85" t="str">
        <f t="shared" si="101"/>
        <v/>
      </c>
      <c r="O353" s="85">
        <f t="shared" si="101"/>
        <v>26835.891381345926</v>
      </c>
      <c r="P353" s="85">
        <f t="shared" si="101"/>
        <v>3277.1186440677966</v>
      </c>
      <c r="Q353" s="85">
        <f t="shared" si="101"/>
        <v>1707.2847682119204</v>
      </c>
      <c r="R353" s="85">
        <f t="shared" si="101"/>
        <v>39.646558726926834</v>
      </c>
      <c r="S353" s="85">
        <f t="shared" si="101"/>
        <v>1038.1365608586434</v>
      </c>
      <c r="T353" s="85">
        <f t="shared" si="101"/>
        <v>366612.90322580648</v>
      </c>
      <c r="U353" s="4">
        <f t="shared" si="101"/>
        <v>0.27</v>
      </c>
      <c r="V353" s="4">
        <f t="shared" si="101"/>
        <v>0.2</v>
      </c>
      <c r="W353" s="4">
        <f t="shared" si="101"/>
        <v>0.31</v>
      </c>
      <c r="X353" s="4">
        <f t="shared" si="101"/>
        <v>0.31</v>
      </c>
    </row>
    <row r="354" spans="1:24" ht="15.75" customHeight="1" x14ac:dyDescent="0.25">
      <c r="A354" s="5" t="s">
        <v>169</v>
      </c>
      <c r="B354" s="5" t="s">
        <v>170</v>
      </c>
      <c r="C354" s="5" t="s">
        <v>106</v>
      </c>
      <c r="D354" s="4" t="s">
        <v>160</v>
      </c>
      <c r="E354" s="4">
        <f t="shared" si="3"/>
        <v>0</v>
      </c>
      <c r="I354" s="4" t="str">
        <f t="shared" ref="I354:X354" si="102">+IF($E103=1,I103,"")</f>
        <v/>
      </c>
      <c r="J354" s="4" t="str">
        <f t="shared" si="102"/>
        <v/>
      </c>
      <c r="K354" s="4" t="str">
        <f t="shared" si="102"/>
        <v/>
      </c>
      <c r="L354" s="4" t="str">
        <f t="shared" si="102"/>
        <v/>
      </c>
      <c r="M354" s="4" t="str">
        <f t="shared" si="102"/>
        <v/>
      </c>
      <c r="N354" s="4" t="str">
        <f t="shared" si="102"/>
        <v/>
      </c>
      <c r="O354" s="4" t="str">
        <f t="shared" si="102"/>
        <v/>
      </c>
      <c r="P354" s="4" t="str">
        <f t="shared" si="102"/>
        <v/>
      </c>
      <c r="Q354" s="4" t="str">
        <f t="shared" si="102"/>
        <v/>
      </c>
      <c r="R354" s="4" t="str">
        <f t="shared" si="102"/>
        <v/>
      </c>
      <c r="S354" s="4" t="str">
        <f t="shared" si="102"/>
        <v/>
      </c>
      <c r="T354" s="4" t="str">
        <f t="shared" si="102"/>
        <v/>
      </c>
      <c r="U354" s="4" t="str">
        <f t="shared" si="102"/>
        <v/>
      </c>
      <c r="V354" s="4" t="str">
        <f t="shared" si="102"/>
        <v/>
      </c>
      <c r="W354" s="4" t="str">
        <f t="shared" si="102"/>
        <v/>
      </c>
      <c r="X354" s="4" t="str">
        <f t="shared" si="102"/>
        <v/>
      </c>
    </row>
    <row r="355" spans="1:24" ht="15.75" customHeight="1" x14ac:dyDescent="0.25">
      <c r="A355" s="4" t="s">
        <v>189</v>
      </c>
      <c r="B355" s="4" t="s">
        <v>190</v>
      </c>
      <c r="C355" s="4" t="s">
        <v>181</v>
      </c>
      <c r="D355" s="4" t="s">
        <v>182</v>
      </c>
      <c r="E355" s="4">
        <f t="shared" si="3"/>
        <v>1</v>
      </c>
      <c r="I355" s="4">
        <f t="shared" ref="I355:X355" si="103">+IF($E104=1,I104,"")</f>
        <v>9684679</v>
      </c>
      <c r="J355" s="85">
        <f t="shared" si="103"/>
        <v>411.09261339482703</v>
      </c>
      <c r="K355" s="85">
        <f t="shared" si="103"/>
        <v>179.07666325337163</v>
      </c>
      <c r="L355" s="85">
        <f t="shared" si="103"/>
        <v>90.885820789723638</v>
      </c>
      <c r="M355" s="85">
        <f t="shared" si="103"/>
        <v>507.52464971458221</v>
      </c>
      <c r="N355" s="85">
        <f t="shared" si="103"/>
        <v>29.551831299726089</v>
      </c>
      <c r="O355" s="85">
        <f t="shared" si="103"/>
        <v>25837.526205450733</v>
      </c>
      <c r="P355" s="85">
        <f t="shared" si="103"/>
        <v>250.00360381139092</v>
      </c>
      <c r="Q355" s="85">
        <f t="shared" si="103"/>
        <v>5099.3825345486621</v>
      </c>
      <c r="R355" s="85">
        <f t="shared" si="103"/>
        <v>2.4987921644073077</v>
      </c>
      <c r="S355" s="85">
        <f t="shared" si="103"/>
        <v>761.15531492213154</v>
      </c>
      <c r="T355" s="85">
        <f t="shared" si="103"/>
        <v>33414.821509263442</v>
      </c>
      <c r="U355" s="4">
        <f t="shared" si="103"/>
        <v>0.33</v>
      </c>
      <c r="V355" s="4">
        <f t="shared" si="103"/>
        <v>0.32</v>
      </c>
      <c r="W355" s="4">
        <f t="shared" si="103"/>
        <v>0.57999999999999996</v>
      </c>
      <c r="X355" s="4">
        <f t="shared" si="103"/>
        <v>0.57999999999999996</v>
      </c>
    </row>
    <row r="356" spans="1:24" ht="15.75" customHeight="1" x14ac:dyDescent="0.25">
      <c r="A356" s="4" t="s">
        <v>285</v>
      </c>
      <c r="B356" s="4" t="s">
        <v>286</v>
      </c>
      <c r="C356" s="4" t="s">
        <v>181</v>
      </c>
      <c r="D356" s="4" t="s">
        <v>276</v>
      </c>
      <c r="E356" s="4">
        <f t="shared" si="3"/>
        <v>1</v>
      </c>
      <c r="I356" s="4">
        <f t="shared" ref="I356:X356" si="104">+IF($E105=1,I105,"")</f>
        <v>339031</v>
      </c>
      <c r="J356" s="85">
        <f t="shared" si="104"/>
        <v>191.13296424220792</v>
      </c>
      <c r="K356" s="85">
        <f t="shared" si="104"/>
        <v>38.639534437853769</v>
      </c>
      <c r="L356" s="85">
        <f t="shared" si="104"/>
        <v>33.330285431125773</v>
      </c>
      <c r="M356" s="85">
        <f t="shared" si="104"/>
        <v>862.59541984732823</v>
      </c>
      <c r="N356" s="85">
        <f t="shared" si="104"/>
        <v>15.04287218572933</v>
      </c>
      <c r="O356" s="85">
        <f t="shared" si="104"/>
        <v>36078.431372549021</v>
      </c>
      <c r="P356" s="85">
        <f t="shared" si="104"/>
        <v>51.012461059190031</v>
      </c>
      <c r="Q356" s="85">
        <f t="shared" si="104"/>
        <v>5695.652173913044</v>
      </c>
      <c r="R356" s="85">
        <f t="shared" si="104"/>
        <v>0.88487483445466641</v>
      </c>
      <c r="S356" s="85">
        <f t="shared" si="104"/>
        <v>478.6680541103018</v>
      </c>
      <c r="T356" s="85">
        <f t="shared" si="104"/>
        <v>230000</v>
      </c>
      <c r="U356" s="4">
        <f t="shared" si="104"/>
        <v>0</v>
      </c>
      <c r="V356" s="4">
        <f t="shared" si="104"/>
        <v>0</v>
      </c>
      <c r="W356" s="4">
        <f t="shared" si="104"/>
        <v>0</v>
      </c>
      <c r="X356" s="4">
        <f t="shared" si="104"/>
        <v>0</v>
      </c>
    </row>
    <row r="357" spans="1:24" ht="15.75" customHeight="1" x14ac:dyDescent="0.25">
      <c r="A357" s="4" t="s">
        <v>398</v>
      </c>
      <c r="B357" s="4" t="s">
        <v>399</v>
      </c>
      <c r="C357" s="4" t="s">
        <v>106</v>
      </c>
      <c r="D357" s="4" t="s">
        <v>393</v>
      </c>
      <c r="E357" s="4">
        <f t="shared" si="3"/>
        <v>0</v>
      </c>
      <c r="I357" s="4" t="str">
        <f t="shared" ref="I357:X357" si="105">+IF($E106=1,I106,"")</f>
        <v/>
      </c>
      <c r="J357" s="4" t="str">
        <f t="shared" si="105"/>
        <v/>
      </c>
      <c r="K357" s="4" t="str">
        <f t="shared" si="105"/>
        <v/>
      </c>
      <c r="L357" s="4" t="str">
        <f t="shared" si="105"/>
        <v/>
      </c>
      <c r="M357" s="4" t="str">
        <f t="shared" si="105"/>
        <v/>
      </c>
      <c r="N357" s="4" t="str">
        <f t="shared" si="105"/>
        <v/>
      </c>
      <c r="O357" s="4" t="str">
        <f t="shared" si="105"/>
        <v/>
      </c>
      <c r="P357" s="4" t="str">
        <f t="shared" si="105"/>
        <v/>
      </c>
      <c r="Q357" s="4" t="str">
        <f t="shared" si="105"/>
        <v/>
      </c>
      <c r="R357" s="4" t="str">
        <f t="shared" si="105"/>
        <v/>
      </c>
      <c r="S357" s="4" t="str">
        <f t="shared" si="105"/>
        <v/>
      </c>
      <c r="T357" s="4" t="str">
        <f t="shared" si="105"/>
        <v/>
      </c>
      <c r="U357" s="4" t="str">
        <f t="shared" si="105"/>
        <v/>
      </c>
      <c r="V357" s="4" t="str">
        <f t="shared" si="105"/>
        <v/>
      </c>
      <c r="W357" s="4" t="str">
        <f t="shared" si="105"/>
        <v/>
      </c>
      <c r="X357" s="4" t="str">
        <f t="shared" si="105"/>
        <v/>
      </c>
    </row>
    <row r="358" spans="1:24" ht="15.75" customHeight="1" x14ac:dyDescent="0.25">
      <c r="A358" s="4" t="s">
        <v>360</v>
      </c>
      <c r="B358" s="4" t="s">
        <v>361</v>
      </c>
      <c r="C358" s="4" t="s">
        <v>106</v>
      </c>
      <c r="D358" s="4" t="s">
        <v>357</v>
      </c>
      <c r="E358" s="4">
        <f t="shared" si="3"/>
        <v>0</v>
      </c>
      <c r="I358" s="4" t="str">
        <f t="shared" ref="I358:X358" si="106">+IF($E107=1,I107,"")</f>
        <v/>
      </c>
      <c r="J358" s="4" t="str">
        <f t="shared" si="106"/>
        <v/>
      </c>
      <c r="K358" s="4" t="str">
        <f t="shared" si="106"/>
        <v/>
      </c>
      <c r="L358" s="4" t="str">
        <f t="shared" si="106"/>
        <v/>
      </c>
      <c r="M358" s="4" t="str">
        <f t="shared" si="106"/>
        <v/>
      </c>
      <c r="N358" s="4" t="str">
        <f t="shared" si="106"/>
        <v/>
      </c>
      <c r="O358" s="4" t="str">
        <f t="shared" si="106"/>
        <v/>
      </c>
      <c r="P358" s="4" t="str">
        <f t="shared" si="106"/>
        <v/>
      </c>
      <c r="Q358" s="4" t="str">
        <f t="shared" si="106"/>
        <v/>
      </c>
      <c r="R358" s="4" t="str">
        <f t="shared" si="106"/>
        <v/>
      </c>
      <c r="S358" s="4" t="str">
        <f t="shared" si="106"/>
        <v/>
      </c>
      <c r="T358" s="4" t="str">
        <f t="shared" si="106"/>
        <v/>
      </c>
      <c r="U358" s="4" t="str">
        <f t="shared" si="106"/>
        <v/>
      </c>
      <c r="V358" s="4" t="str">
        <f t="shared" si="106"/>
        <v/>
      </c>
      <c r="W358" s="4" t="str">
        <f t="shared" si="106"/>
        <v/>
      </c>
      <c r="X358" s="4" t="str">
        <f t="shared" si="106"/>
        <v/>
      </c>
    </row>
    <row r="359" spans="1:24" ht="15.75" customHeight="1" x14ac:dyDescent="0.25">
      <c r="A359" s="4" t="s">
        <v>400</v>
      </c>
      <c r="B359" s="4" t="s">
        <v>401</v>
      </c>
      <c r="C359" s="4" t="s">
        <v>106</v>
      </c>
      <c r="D359" s="4" t="s">
        <v>393</v>
      </c>
      <c r="E359" s="4">
        <f t="shared" si="3"/>
        <v>0</v>
      </c>
      <c r="I359" s="4" t="str">
        <f t="shared" ref="I359:X359" si="107">+IF($E108=1,I108,"")</f>
        <v/>
      </c>
      <c r="J359" s="4" t="str">
        <f t="shared" si="107"/>
        <v/>
      </c>
      <c r="K359" s="4" t="str">
        <f t="shared" si="107"/>
        <v/>
      </c>
      <c r="L359" s="4" t="str">
        <f t="shared" si="107"/>
        <v/>
      </c>
      <c r="M359" s="4" t="str">
        <f t="shared" si="107"/>
        <v/>
      </c>
      <c r="N359" s="4" t="str">
        <f t="shared" si="107"/>
        <v/>
      </c>
      <c r="O359" s="4" t="str">
        <f t="shared" si="107"/>
        <v/>
      </c>
      <c r="P359" s="4" t="str">
        <f t="shared" si="107"/>
        <v/>
      </c>
      <c r="Q359" s="4" t="str">
        <f t="shared" si="107"/>
        <v/>
      </c>
      <c r="R359" s="4" t="str">
        <f t="shared" si="107"/>
        <v/>
      </c>
      <c r="S359" s="4" t="str">
        <f t="shared" si="107"/>
        <v/>
      </c>
      <c r="T359" s="4" t="str">
        <f t="shared" si="107"/>
        <v/>
      </c>
      <c r="U359" s="4" t="str">
        <f t="shared" si="107"/>
        <v/>
      </c>
      <c r="V359" s="4" t="str">
        <f t="shared" si="107"/>
        <v/>
      </c>
      <c r="W359" s="4" t="str">
        <f t="shared" si="107"/>
        <v/>
      </c>
      <c r="X359" s="4" t="str">
        <f t="shared" si="107"/>
        <v/>
      </c>
    </row>
    <row r="360" spans="1:24" ht="15.75" customHeight="1" x14ac:dyDescent="0.25">
      <c r="A360" s="4" t="s">
        <v>493</v>
      </c>
      <c r="B360" s="4" t="s">
        <v>494</v>
      </c>
      <c r="C360" s="4" t="s">
        <v>106</v>
      </c>
      <c r="D360" s="4" t="s">
        <v>484</v>
      </c>
      <c r="E360" s="4">
        <f t="shared" si="3"/>
        <v>0</v>
      </c>
      <c r="I360" s="4" t="str">
        <f t="shared" ref="I360:X360" si="108">+IF($E109=1,I109,"")</f>
        <v/>
      </c>
      <c r="J360" s="4" t="str">
        <f t="shared" si="108"/>
        <v/>
      </c>
      <c r="K360" s="4" t="str">
        <f t="shared" si="108"/>
        <v/>
      </c>
      <c r="L360" s="4" t="str">
        <f t="shared" si="108"/>
        <v/>
      </c>
      <c r="M360" s="4" t="str">
        <f t="shared" si="108"/>
        <v/>
      </c>
      <c r="N360" s="4" t="str">
        <f t="shared" si="108"/>
        <v/>
      </c>
      <c r="O360" s="4" t="str">
        <f t="shared" si="108"/>
        <v/>
      </c>
      <c r="P360" s="4" t="str">
        <f t="shared" si="108"/>
        <v/>
      </c>
      <c r="Q360" s="4" t="str">
        <f t="shared" si="108"/>
        <v/>
      </c>
      <c r="R360" s="4" t="str">
        <f t="shared" si="108"/>
        <v/>
      </c>
      <c r="S360" s="4" t="str">
        <f t="shared" si="108"/>
        <v/>
      </c>
      <c r="T360" s="4" t="str">
        <f t="shared" si="108"/>
        <v/>
      </c>
      <c r="U360" s="4" t="str">
        <f t="shared" si="108"/>
        <v/>
      </c>
      <c r="V360" s="4" t="str">
        <f t="shared" si="108"/>
        <v/>
      </c>
      <c r="W360" s="4" t="str">
        <f t="shared" si="108"/>
        <v/>
      </c>
      <c r="X360" s="4" t="str">
        <f t="shared" si="108"/>
        <v/>
      </c>
    </row>
    <row r="361" spans="1:24" ht="15.75" customHeight="1" x14ac:dyDescent="0.25">
      <c r="A361" s="4" t="s">
        <v>495</v>
      </c>
      <c r="B361" s="4" t="s">
        <v>496</v>
      </c>
      <c r="C361" s="4" t="s">
        <v>106</v>
      </c>
      <c r="D361" s="4" t="s">
        <v>484</v>
      </c>
      <c r="E361" s="4">
        <f t="shared" si="3"/>
        <v>0</v>
      </c>
      <c r="I361" s="4" t="str">
        <f t="shared" ref="I361:X361" si="109">+IF($E110=1,I110,"")</f>
        <v/>
      </c>
      <c r="J361" s="4" t="str">
        <f t="shared" si="109"/>
        <v/>
      </c>
      <c r="K361" s="4" t="str">
        <f t="shared" si="109"/>
        <v/>
      </c>
      <c r="L361" s="4" t="str">
        <f t="shared" si="109"/>
        <v/>
      </c>
      <c r="M361" s="4" t="str">
        <f t="shared" si="109"/>
        <v/>
      </c>
      <c r="N361" s="4" t="str">
        <f t="shared" si="109"/>
        <v/>
      </c>
      <c r="O361" s="4" t="str">
        <f t="shared" si="109"/>
        <v/>
      </c>
      <c r="P361" s="4" t="str">
        <f t="shared" si="109"/>
        <v/>
      </c>
      <c r="Q361" s="4" t="str">
        <f t="shared" si="109"/>
        <v/>
      </c>
      <c r="R361" s="4" t="str">
        <f t="shared" si="109"/>
        <v/>
      </c>
      <c r="S361" s="4" t="str">
        <f t="shared" si="109"/>
        <v/>
      </c>
      <c r="T361" s="4" t="str">
        <f t="shared" si="109"/>
        <v/>
      </c>
      <c r="U361" s="4" t="str">
        <f t="shared" si="109"/>
        <v/>
      </c>
      <c r="V361" s="4" t="str">
        <f t="shared" si="109"/>
        <v/>
      </c>
      <c r="W361" s="4" t="str">
        <f t="shared" si="109"/>
        <v/>
      </c>
      <c r="X361" s="4" t="str">
        <f t="shared" si="109"/>
        <v/>
      </c>
    </row>
    <row r="362" spans="1:24" ht="15.75" customHeight="1" x14ac:dyDescent="0.25">
      <c r="A362" s="4" t="s">
        <v>497</v>
      </c>
      <c r="B362" s="4" t="s">
        <v>498</v>
      </c>
      <c r="C362" s="4" t="s">
        <v>106</v>
      </c>
      <c r="D362" s="4" t="s">
        <v>484</v>
      </c>
      <c r="E362" s="4">
        <f t="shared" si="3"/>
        <v>0</v>
      </c>
      <c r="I362" s="4" t="str">
        <f t="shared" ref="I362:X362" si="110">+IF($E111=1,I111,"")</f>
        <v/>
      </c>
      <c r="J362" s="4" t="str">
        <f t="shared" si="110"/>
        <v/>
      </c>
      <c r="K362" s="4" t="str">
        <f t="shared" si="110"/>
        <v/>
      </c>
      <c r="L362" s="4" t="str">
        <f t="shared" si="110"/>
        <v/>
      </c>
      <c r="M362" s="4" t="str">
        <f t="shared" si="110"/>
        <v/>
      </c>
      <c r="N362" s="4" t="str">
        <f t="shared" si="110"/>
        <v/>
      </c>
      <c r="O362" s="4" t="str">
        <f t="shared" si="110"/>
        <v/>
      </c>
      <c r="P362" s="4" t="str">
        <f t="shared" si="110"/>
        <v/>
      </c>
      <c r="Q362" s="4" t="str">
        <f t="shared" si="110"/>
        <v/>
      </c>
      <c r="R362" s="4" t="str">
        <f t="shared" si="110"/>
        <v/>
      </c>
      <c r="S362" s="4" t="str">
        <f t="shared" si="110"/>
        <v/>
      </c>
      <c r="T362" s="4" t="str">
        <f t="shared" si="110"/>
        <v/>
      </c>
      <c r="U362" s="4" t="str">
        <f t="shared" si="110"/>
        <v/>
      </c>
      <c r="V362" s="4" t="str">
        <f t="shared" si="110"/>
        <v/>
      </c>
      <c r="W362" s="4" t="str">
        <f t="shared" si="110"/>
        <v/>
      </c>
      <c r="X362" s="4" t="str">
        <f t="shared" si="110"/>
        <v/>
      </c>
    </row>
    <row r="363" spans="1:24" ht="15.75" customHeight="1" x14ac:dyDescent="0.25">
      <c r="A363" s="4" t="s">
        <v>287</v>
      </c>
      <c r="B363" s="4" t="s">
        <v>288</v>
      </c>
      <c r="C363" s="4" t="s">
        <v>181</v>
      </c>
      <c r="D363" s="4" t="s">
        <v>276</v>
      </c>
      <c r="E363" s="4">
        <f t="shared" si="3"/>
        <v>0</v>
      </c>
      <c r="I363" s="4" t="str">
        <f t="shared" ref="I363:X363" si="111">+IF($E112=1,I112,"")</f>
        <v/>
      </c>
      <c r="J363" s="4" t="str">
        <f t="shared" si="111"/>
        <v/>
      </c>
      <c r="K363" s="4" t="str">
        <f t="shared" si="111"/>
        <v/>
      </c>
      <c r="L363" s="4" t="str">
        <f t="shared" si="111"/>
        <v/>
      </c>
      <c r="M363" s="4" t="str">
        <f t="shared" si="111"/>
        <v/>
      </c>
      <c r="N363" s="4" t="str">
        <f t="shared" si="111"/>
        <v/>
      </c>
      <c r="O363" s="4" t="str">
        <f t="shared" si="111"/>
        <v/>
      </c>
      <c r="P363" s="4" t="str">
        <f t="shared" si="111"/>
        <v/>
      </c>
      <c r="Q363" s="4" t="str">
        <f t="shared" si="111"/>
        <v/>
      </c>
      <c r="R363" s="4" t="str">
        <f t="shared" si="111"/>
        <v/>
      </c>
      <c r="S363" s="4" t="str">
        <f t="shared" si="111"/>
        <v/>
      </c>
      <c r="T363" s="4" t="str">
        <f t="shared" si="111"/>
        <v/>
      </c>
      <c r="U363" s="4" t="str">
        <f t="shared" si="111"/>
        <v/>
      </c>
      <c r="V363" s="4" t="str">
        <f t="shared" si="111"/>
        <v/>
      </c>
      <c r="W363" s="4" t="str">
        <f t="shared" si="111"/>
        <v/>
      </c>
      <c r="X363" s="4" t="str">
        <f t="shared" si="111"/>
        <v/>
      </c>
    </row>
    <row r="364" spans="1:24" ht="15.75" customHeight="1" x14ac:dyDescent="0.25">
      <c r="A364" s="4" t="s">
        <v>289</v>
      </c>
      <c r="B364" s="4" t="s">
        <v>290</v>
      </c>
      <c r="C364" s="4" t="s">
        <v>181</v>
      </c>
      <c r="D364" s="4" t="s">
        <v>276</v>
      </c>
      <c r="E364" s="4">
        <f t="shared" si="3"/>
        <v>0</v>
      </c>
      <c r="I364" s="4" t="str">
        <f t="shared" ref="I364:X364" si="112">+IF($E113=1,I113,"")</f>
        <v/>
      </c>
      <c r="J364" s="4" t="str">
        <f t="shared" si="112"/>
        <v/>
      </c>
      <c r="K364" s="4" t="str">
        <f t="shared" si="112"/>
        <v/>
      </c>
      <c r="L364" s="4" t="str">
        <f t="shared" si="112"/>
        <v/>
      </c>
      <c r="M364" s="4" t="str">
        <f t="shared" si="112"/>
        <v/>
      </c>
      <c r="N364" s="4" t="str">
        <f t="shared" si="112"/>
        <v/>
      </c>
      <c r="O364" s="4" t="str">
        <f t="shared" si="112"/>
        <v/>
      </c>
      <c r="P364" s="4" t="str">
        <f t="shared" si="112"/>
        <v/>
      </c>
      <c r="Q364" s="4" t="str">
        <f t="shared" si="112"/>
        <v/>
      </c>
      <c r="R364" s="4" t="str">
        <f t="shared" si="112"/>
        <v/>
      </c>
      <c r="S364" s="4" t="str">
        <f t="shared" si="112"/>
        <v/>
      </c>
      <c r="T364" s="4" t="str">
        <f t="shared" si="112"/>
        <v/>
      </c>
      <c r="U364" s="4" t="str">
        <f t="shared" si="112"/>
        <v/>
      </c>
      <c r="V364" s="4" t="str">
        <f t="shared" si="112"/>
        <v/>
      </c>
      <c r="W364" s="4" t="str">
        <f t="shared" si="112"/>
        <v/>
      </c>
      <c r="X364" s="4" t="str">
        <f t="shared" si="112"/>
        <v/>
      </c>
    </row>
    <row r="365" spans="1:24" ht="15.75" customHeight="1" x14ac:dyDescent="0.25">
      <c r="A365" s="4" t="s">
        <v>499</v>
      </c>
      <c r="B365" s="4" t="s">
        <v>500</v>
      </c>
      <c r="C365" s="4" t="s">
        <v>106</v>
      </c>
      <c r="D365" s="4" t="s">
        <v>484</v>
      </c>
      <c r="E365" s="4">
        <f t="shared" si="3"/>
        <v>1</v>
      </c>
      <c r="I365" s="4">
        <f t="shared" ref="I365:X365" si="113">+IF($E114=1,I114,"")</f>
        <v>8519377</v>
      </c>
      <c r="J365" s="85">
        <f t="shared" si="113"/>
        <v>318.42703991148647</v>
      </c>
      <c r="K365" s="85">
        <f t="shared" si="113"/>
        <v>226.8358355311662</v>
      </c>
      <c r="L365" s="85" t="str">
        <f t="shared" si="113"/>
        <v/>
      </c>
      <c r="M365" s="85" t="str">
        <f t="shared" si="113"/>
        <v/>
      </c>
      <c r="N365" s="85" t="str">
        <f t="shared" si="113"/>
        <v/>
      </c>
      <c r="O365" s="85">
        <f t="shared" si="113"/>
        <v>72273.301737756716</v>
      </c>
      <c r="P365" s="85">
        <f t="shared" si="113"/>
        <v>589.82419728970831</v>
      </c>
      <c r="Q365" s="85">
        <f t="shared" si="113"/>
        <v>3685.1639969488938</v>
      </c>
      <c r="R365" s="85">
        <f t="shared" si="113"/>
        <v>1.291174225533158</v>
      </c>
      <c r="S365" s="85">
        <f t="shared" si="113"/>
        <v>219.15583637922691</v>
      </c>
      <c r="T365" s="85" t="str">
        <f t="shared" si="113"/>
        <v/>
      </c>
      <c r="U365" s="4">
        <f t="shared" si="113"/>
        <v>0</v>
      </c>
      <c r="V365" s="4">
        <f t="shared" si="113"/>
        <v>0</v>
      </c>
      <c r="W365" s="4">
        <f t="shared" si="113"/>
        <v>0</v>
      </c>
      <c r="X365" s="4">
        <f t="shared" si="113"/>
        <v>0</v>
      </c>
    </row>
    <row r="366" spans="1:24" ht="15.75" customHeight="1" x14ac:dyDescent="0.25">
      <c r="A366" s="4" t="s">
        <v>425</v>
      </c>
      <c r="B366" s="4" t="s">
        <v>426</v>
      </c>
      <c r="C366" s="4" t="s">
        <v>181</v>
      </c>
      <c r="D366" s="4" t="s">
        <v>412</v>
      </c>
      <c r="E366" s="4">
        <f t="shared" si="3"/>
        <v>1</v>
      </c>
      <c r="I366" s="4">
        <f t="shared" ref="I366:X366" si="114">+IF($E115=1,I115,"")</f>
        <v>60550075</v>
      </c>
      <c r="J366" s="85">
        <f t="shared" si="114"/>
        <v>453.59646540487353</v>
      </c>
      <c r="K366" s="85">
        <f t="shared" si="114"/>
        <v>98.521760707976</v>
      </c>
      <c r="L366" s="85">
        <f t="shared" si="114"/>
        <v>68.777784338004537</v>
      </c>
      <c r="M366" s="85">
        <f t="shared" si="114"/>
        <v>698.09739334506753</v>
      </c>
      <c r="N366" s="85">
        <f t="shared" si="114"/>
        <v>17.426898315154851</v>
      </c>
      <c r="O366" s="85">
        <f t="shared" si="114"/>
        <v>67791.603487490516</v>
      </c>
      <c r="P366" s="85">
        <f t="shared" si="114"/>
        <v>284.17833375412653</v>
      </c>
      <c r="Q366" s="85">
        <f t="shared" si="114"/>
        <v>5804.7095455872341</v>
      </c>
      <c r="R366" s="85">
        <f t="shared" si="114"/>
        <v>0.66061024697326964</v>
      </c>
      <c r="S366" s="85">
        <f t="shared" si="114"/>
        <v>799.67290341260343</v>
      </c>
      <c r="T366" s="85">
        <f t="shared" si="114"/>
        <v>211638.16568047338</v>
      </c>
      <c r="U366" s="4">
        <f t="shared" si="114"/>
        <v>0.61</v>
      </c>
      <c r="V366" s="4">
        <f t="shared" si="114"/>
        <v>0.56999999999999995</v>
      </c>
      <c r="W366" s="4">
        <f t="shared" si="114"/>
        <v>0.7</v>
      </c>
      <c r="X366" s="4">
        <f t="shared" si="114"/>
        <v>0.7</v>
      </c>
    </row>
    <row r="367" spans="1:24" ht="15.75" customHeight="1" x14ac:dyDescent="0.25">
      <c r="A367" s="4" t="s">
        <v>59</v>
      </c>
      <c r="B367" s="4" t="s">
        <v>60</v>
      </c>
      <c r="C367" s="4" t="s">
        <v>28</v>
      </c>
      <c r="D367" s="4" t="s">
        <v>29</v>
      </c>
      <c r="E367" s="4">
        <f t="shared" si="3"/>
        <v>1</v>
      </c>
      <c r="I367" s="4">
        <f t="shared" ref="I367:X367" si="115">+IF($E116=1,I116,"")</f>
        <v>2948279</v>
      </c>
      <c r="J367" s="85">
        <f t="shared" si="115"/>
        <v>400.74226353747389</v>
      </c>
      <c r="K367" s="85">
        <f t="shared" si="115"/>
        <v>130.82208298468362</v>
      </c>
      <c r="L367" s="85" t="str">
        <f t="shared" si="115"/>
        <v/>
      </c>
      <c r="M367" s="85" t="str">
        <f t="shared" si="115"/>
        <v/>
      </c>
      <c r="N367" s="85" t="str">
        <f t="shared" si="115"/>
        <v/>
      </c>
      <c r="O367" s="85">
        <f t="shared" si="115"/>
        <v>334608.24742268038</v>
      </c>
      <c r="P367" s="85">
        <f t="shared" si="115"/>
        <v>217.79885933706026</v>
      </c>
      <c r="Q367" s="85">
        <f t="shared" si="115"/>
        <v>3093.0232558139537</v>
      </c>
      <c r="R367" s="85">
        <f t="shared" si="115"/>
        <v>55.863098438105752</v>
      </c>
      <c r="S367" s="85">
        <f t="shared" si="115"/>
        <v>1709.4327697898561</v>
      </c>
      <c r="T367" s="85" t="str">
        <f t="shared" si="115"/>
        <v/>
      </c>
      <c r="U367" s="4">
        <f t="shared" si="115"/>
        <v>0.44</v>
      </c>
      <c r="V367" s="4">
        <f t="shared" si="115"/>
        <v>0.52</v>
      </c>
      <c r="W367" s="4">
        <f t="shared" si="115"/>
        <v>0.5</v>
      </c>
      <c r="X367" s="4">
        <f t="shared" si="115"/>
        <v>0.5</v>
      </c>
    </row>
    <row r="368" spans="1:24" ht="15.75" customHeight="1" x14ac:dyDescent="0.25">
      <c r="A368" s="4" t="s">
        <v>171</v>
      </c>
      <c r="B368" s="4" t="s">
        <v>172</v>
      </c>
      <c r="C368" s="4" t="s">
        <v>106</v>
      </c>
      <c r="D368" s="4" t="s">
        <v>160</v>
      </c>
      <c r="E368" s="4">
        <f t="shared" si="3"/>
        <v>1</v>
      </c>
      <c r="I368" s="4">
        <f t="shared" ref="I368:X368" si="116">+IF($E117=1,I117,"")</f>
        <v>126860301</v>
      </c>
      <c r="J368" s="85">
        <f t="shared" si="116"/>
        <v>202.58504668060027</v>
      </c>
      <c r="K368" s="85">
        <f t="shared" si="116"/>
        <v>40.836258145091428</v>
      </c>
      <c r="L368" s="85" t="str">
        <f t="shared" si="116"/>
        <v/>
      </c>
      <c r="M368" s="85" t="str">
        <f t="shared" si="116"/>
        <v/>
      </c>
      <c r="N368" s="85" t="str">
        <f t="shared" si="116"/>
        <v/>
      </c>
      <c r="O368" s="85">
        <f t="shared" si="116"/>
        <v>93197.333333333328</v>
      </c>
      <c r="P368" s="85">
        <f t="shared" si="116"/>
        <v>899.73601028170481</v>
      </c>
      <c r="Q368" s="85">
        <f t="shared" si="116"/>
        <v>9257.5053609721235</v>
      </c>
      <c r="R368" s="85">
        <f t="shared" si="116"/>
        <v>0.24121021122281586</v>
      </c>
      <c r="S368" s="85">
        <f t="shared" si="116"/>
        <v>1209.2410108782906</v>
      </c>
      <c r="T368" s="85">
        <f t="shared" si="116"/>
        <v>133037.68557289682</v>
      </c>
      <c r="U368" s="4">
        <f t="shared" si="116"/>
        <v>0.73</v>
      </c>
      <c r="V368" s="4">
        <f t="shared" si="116"/>
        <v>0.73</v>
      </c>
      <c r="W368" s="4">
        <f t="shared" si="116"/>
        <v>0.74</v>
      </c>
      <c r="X368" s="4">
        <f t="shared" si="116"/>
        <v>0.74</v>
      </c>
    </row>
    <row r="369" spans="1:24" ht="15.75" customHeight="1" x14ac:dyDescent="0.25">
      <c r="A369" s="4" t="s">
        <v>501</v>
      </c>
      <c r="B369" s="4" t="s">
        <v>502</v>
      </c>
      <c r="C369" s="4" t="s">
        <v>106</v>
      </c>
      <c r="D369" s="4" t="s">
        <v>484</v>
      </c>
      <c r="E369" s="4">
        <f t="shared" si="3"/>
        <v>0</v>
      </c>
      <c r="I369" s="4" t="str">
        <f t="shared" ref="I369:X369" si="117">+IF($E118=1,I118,"")</f>
        <v/>
      </c>
      <c r="J369" s="4" t="str">
        <f t="shared" si="117"/>
        <v/>
      </c>
      <c r="K369" s="4" t="str">
        <f t="shared" si="117"/>
        <v/>
      </c>
      <c r="L369" s="4" t="str">
        <f t="shared" si="117"/>
        <v/>
      </c>
      <c r="M369" s="4" t="str">
        <f t="shared" si="117"/>
        <v/>
      </c>
      <c r="N369" s="4" t="str">
        <f t="shared" si="117"/>
        <v/>
      </c>
      <c r="O369" s="4" t="str">
        <f t="shared" si="117"/>
        <v/>
      </c>
      <c r="P369" s="4" t="str">
        <f t="shared" si="117"/>
        <v/>
      </c>
      <c r="Q369" s="4" t="str">
        <f t="shared" si="117"/>
        <v/>
      </c>
      <c r="R369" s="4" t="str">
        <f t="shared" si="117"/>
        <v/>
      </c>
      <c r="S369" s="4" t="str">
        <f t="shared" si="117"/>
        <v/>
      </c>
      <c r="T369" s="4" t="str">
        <f t="shared" si="117"/>
        <v/>
      </c>
      <c r="U369" s="4" t="str">
        <f t="shared" si="117"/>
        <v/>
      </c>
      <c r="V369" s="4" t="str">
        <f t="shared" si="117"/>
        <v/>
      </c>
      <c r="W369" s="4" t="str">
        <f t="shared" si="117"/>
        <v/>
      </c>
      <c r="X369" s="4" t="str">
        <f t="shared" si="117"/>
        <v/>
      </c>
    </row>
    <row r="370" spans="1:24" ht="15.75" customHeight="1" x14ac:dyDescent="0.25">
      <c r="A370" s="4" t="s">
        <v>104</v>
      </c>
      <c r="B370" s="4" t="s">
        <v>105</v>
      </c>
      <c r="C370" s="4" t="s">
        <v>106</v>
      </c>
      <c r="D370" s="4" t="s">
        <v>107</v>
      </c>
      <c r="E370" s="4">
        <f t="shared" si="3"/>
        <v>1</v>
      </c>
      <c r="I370" s="4">
        <f t="shared" ref="I370:X370" si="118">+IF($E119=1,I119,"")</f>
        <v>18551427</v>
      </c>
      <c r="J370" s="85">
        <f t="shared" si="118"/>
        <v>234.34854903614692</v>
      </c>
      <c r="K370" s="85">
        <f t="shared" si="118"/>
        <v>183.21501628958248</v>
      </c>
      <c r="L370" s="85" t="str">
        <f t="shared" si="118"/>
        <v/>
      </c>
      <c r="M370" s="85" t="str">
        <f t="shared" si="118"/>
        <v/>
      </c>
      <c r="N370" s="85" t="str">
        <f t="shared" si="118"/>
        <v/>
      </c>
      <c r="O370" s="85">
        <f t="shared" si="118"/>
        <v>16079.437476244773</v>
      </c>
      <c r="P370" s="85">
        <f t="shared" si="118"/>
        <v>1165.7634792152558</v>
      </c>
      <c r="Q370" s="85">
        <f t="shared" si="118"/>
        <v>5898.8198542172859</v>
      </c>
      <c r="R370" s="85">
        <f t="shared" si="118"/>
        <v>4.9322351321006197</v>
      </c>
      <c r="S370" s="85">
        <f t="shared" si="118"/>
        <v>390.06961412567426</v>
      </c>
      <c r="T370" s="85" t="str">
        <f t="shared" si="118"/>
        <v/>
      </c>
      <c r="U370" s="4">
        <f t="shared" si="118"/>
        <v>0.45</v>
      </c>
      <c r="V370" s="4">
        <f t="shared" si="118"/>
        <v>0.26</v>
      </c>
      <c r="W370" s="4">
        <f t="shared" si="118"/>
        <v>0.45</v>
      </c>
      <c r="X370" s="4">
        <f t="shared" si="118"/>
        <v>0.45</v>
      </c>
    </row>
    <row r="371" spans="1:24" ht="15.75" customHeight="1" x14ac:dyDescent="0.25">
      <c r="A371" s="4" t="s">
        <v>128</v>
      </c>
      <c r="B371" s="4" t="s">
        <v>129</v>
      </c>
      <c r="C371" s="4" t="s">
        <v>118</v>
      </c>
      <c r="D371" s="4" t="s">
        <v>119</v>
      </c>
      <c r="E371" s="4">
        <f t="shared" si="3"/>
        <v>1</v>
      </c>
      <c r="I371" s="4">
        <f t="shared" ref="I371:X371" si="119">+IF($E120=1,I120,"")</f>
        <v>52573973</v>
      </c>
      <c r="J371" s="85">
        <f t="shared" si="119"/>
        <v>74.030927812893268</v>
      </c>
      <c r="K371" s="85">
        <f t="shared" si="119"/>
        <v>97.046118238011047</v>
      </c>
      <c r="L371" s="85" t="str">
        <f t="shared" si="119"/>
        <v/>
      </c>
      <c r="M371" s="85" t="str">
        <f t="shared" si="119"/>
        <v/>
      </c>
      <c r="N371" s="85" t="str">
        <f t="shared" si="119"/>
        <v/>
      </c>
      <c r="O371" s="85">
        <f t="shared" si="119"/>
        <v>807614.76725521672</v>
      </c>
      <c r="P371" s="85">
        <f t="shared" si="119"/>
        <v>123.51001713903925</v>
      </c>
      <c r="Q371" s="85">
        <f t="shared" si="119"/>
        <v>2647.4159402241594</v>
      </c>
      <c r="R371" s="85">
        <f t="shared" si="119"/>
        <v>4.6905338502760676</v>
      </c>
      <c r="S371" s="85">
        <f t="shared" si="119"/>
        <v>7135.276182372545</v>
      </c>
      <c r="T371" s="85">
        <f t="shared" si="119"/>
        <v>824826.22950819682</v>
      </c>
      <c r="U371" s="4">
        <f t="shared" si="119"/>
        <v>0.32</v>
      </c>
      <c r="V371" s="4">
        <f t="shared" si="119"/>
        <v>0.36</v>
      </c>
      <c r="W371" s="4">
        <f t="shared" si="119"/>
        <v>0.38</v>
      </c>
      <c r="X371" s="4">
        <f t="shared" si="119"/>
        <v>0.38</v>
      </c>
    </row>
    <row r="372" spans="1:24" ht="15.75" customHeight="1" x14ac:dyDescent="0.25">
      <c r="A372" s="4" t="s">
        <v>217</v>
      </c>
      <c r="B372" s="4" t="s">
        <v>218</v>
      </c>
      <c r="C372" s="4" t="s">
        <v>22</v>
      </c>
      <c r="D372" s="4" t="s">
        <v>216</v>
      </c>
      <c r="E372" s="4">
        <f t="shared" si="3"/>
        <v>0</v>
      </c>
      <c r="I372" s="4" t="str">
        <f t="shared" ref="I372:X372" si="120">+IF($E121=1,I121,"")</f>
        <v/>
      </c>
      <c r="J372" s="4" t="str">
        <f t="shared" si="120"/>
        <v/>
      </c>
      <c r="K372" s="4" t="str">
        <f t="shared" si="120"/>
        <v/>
      </c>
      <c r="L372" s="4" t="str">
        <f t="shared" si="120"/>
        <v/>
      </c>
      <c r="M372" s="4" t="str">
        <f t="shared" si="120"/>
        <v/>
      </c>
      <c r="N372" s="4" t="str">
        <f t="shared" si="120"/>
        <v/>
      </c>
      <c r="O372" s="4" t="str">
        <f t="shared" si="120"/>
        <v/>
      </c>
      <c r="P372" s="4" t="str">
        <f t="shared" si="120"/>
        <v/>
      </c>
      <c r="Q372" s="4" t="str">
        <f t="shared" si="120"/>
        <v/>
      </c>
      <c r="R372" s="4" t="str">
        <f t="shared" si="120"/>
        <v/>
      </c>
      <c r="S372" s="4" t="str">
        <f t="shared" si="120"/>
        <v/>
      </c>
      <c r="T372" s="4" t="str">
        <f t="shared" si="120"/>
        <v/>
      </c>
      <c r="U372" s="4" t="str">
        <f t="shared" si="120"/>
        <v/>
      </c>
      <c r="V372" s="4" t="str">
        <f t="shared" si="120"/>
        <v/>
      </c>
      <c r="W372" s="4" t="str">
        <f t="shared" si="120"/>
        <v/>
      </c>
      <c r="X372" s="4" t="str">
        <f t="shared" si="120"/>
        <v/>
      </c>
    </row>
    <row r="373" spans="1:24" ht="15.75" customHeight="1" x14ac:dyDescent="0.25">
      <c r="A373" s="4" t="s">
        <v>427</v>
      </c>
      <c r="B373" s="4" t="s">
        <v>428</v>
      </c>
      <c r="C373" s="4" t="s">
        <v>181</v>
      </c>
      <c r="D373" s="4" t="s">
        <v>412</v>
      </c>
      <c r="E373" s="4">
        <f t="shared" si="3"/>
        <v>1</v>
      </c>
      <c r="I373" s="4">
        <f t="shared" ref="I373:X373" si="121">+IF($E122=1,I122,"")</f>
        <v>1845300</v>
      </c>
      <c r="J373" s="85">
        <f t="shared" si="121"/>
        <v>474.28602395274481</v>
      </c>
      <c r="K373" s="85">
        <f t="shared" si="121"/>
        <v>89.307971603533304</v>
      </c>
      <c r="L373" s="85">
        <f t="shared" si="121"/>
        <v>37.392293935945375</v>
      </c>
      <c r="M373" s="85">
        <f t="shared" si="121"/>
        <v>418.68932038834947</v>
      </c>
      <c r="N373" s="85">
        <f t="shared" si="121"/>
        <v>21.351541754728228</v>
      </c>
      <c r="O373" s="85">
        <f t="shared" si="121"/>
        <v>72654.822335025383</v>
      </c>
      <c r="P373" s="85">
        <f t="shared" si="121"/>
        <v>88.836181337933269</v>
      </c>
      <c r="Q373" s="85">
        <f t="shared" si="121"/>
        <v>3971.0843373493976</v>
      </c>
      <c r="R373" s="85">
        <f t="shared" si="121"/>
        <v>2.0592857529940933</v>
      </c>
      <c r="S373" s="85" t="str">
        <f t="shared" si="121"/>
        <v/>
      </c>
      <c r="T373" s="85">
        <f t="shared" si="121"/>
        <v>204471.42857142855</v>
      </c>
      <c r="U373" s="4">
        <f t="shared" si="121"/>
        <v>0</v>
      </c>
      <c r="V373" s="4">
        <f t="shared" si="121"/>
        <v>0</v>
      </c>
      <c r="W373" s="4">
        <f t="shared" si="121"/>
        <v>0</v>
      </c>
      <c r="X373" s="4">
        <f t="shared" si="121"/>
        <v>0</v>
      </c>
    </row>
    <row r="374" spans="1:24" ht="15.75" customHeight="1" x14ac:dyDescent="0.25">
      <c r="A374" s="4" t="s">
        <v>503</v>
      </c>
      <c r="B374" s="4" t="s">
        <v>504</v>
      </c>
      <c r="C374" s="4" t="s">
        <v>106</v>
      </c>
      <c r="D374" s="4" t="s">
        <v>484</v>
      </c>
      <c r="E374" s="4">
        <f t="shared" si="3"/>
        <v>0</v>
      </c>
      <c r="I374" s="4" t="str">
        <f t="shared" ref="I374:X374" si="122">+IF($E123=1,I123,"")</f>
        <v/>
      </c>
      <c r="J374" s="4" t="str">
        <f t="shared" si="122"/>
        <v/>
      </c>
      <c r="K374" s="4" t="str">
        <f t="shared" si="122"/>
        <v/>
      </c>
      <c r="L374" s="4" t="str">
        <f t="shared" si="122"/>
        <v/>
      </c>
      <c r="M374" s="4" t="str">
        <f t="shared" si="122"/>
        <v/>
      </c>
      <c r="N374" s="4" t="str">
        <f t="shared" si="122"/>
        <v/>
      </c>
      <c r="O374" s="4" t="str">
        <f t="shared" si="122"/>
        <v/>
      </c>
      <c r="P374" s="4" t="str">
        <f t="shared" si="122"/>
        <v/>
      </c>
      <c r="Q374" s="4" t="str">
        <f t="shared" si="122"/>
        <v/>
      </c>
      <c r="R374" s="4" t="str">
        <f t="shared" si="122"/>
        <v/>
      </c>
      <c r="S374" s="4" t="str">
        <f t="shared" si="122"/>
        <v/>
      </c>
      <c r="T374" s="4" t="str">
        <f t="shared" si="122"/>
        <v/>
      </c>
      <c r="U374" s="4" t="str">
        <f t="shared" si="122"/>
        <v/>
      </c>
      <c r="V374" s="4" t="str">
        <f t="shared" si="122"/>
        <v/>
      </c>
      <c r="W374" s="4" t="str">
        <f t="shared" si="122"/>
        <v/>
      </c>
      <c r="X374" s="4" t="str">
        <f t="shared" si="122"/>
        <v/>
      </c>
    </row>
    <row r="375" spans="1:24" ht="15.75" customHeight="1" x14ac:dyDescent="0.25">
      <c r="A375" s="4" t="s">
        <v>108</v>
      </c>
      <c r="B375" s="4" t="s">
        <v>109</v>
      </c>
      <c r="C375" s="4" t="s">
        <v>106</v>
      </c>
      <c r="D375" s="4" t="s">
        <v>107</v>
      </c>
      <c r="E375" s="4">
        <f t="shared" si="3"/>
        <v>1</v>
      </c>
      <c r="I375" s="4">
        <f t="shared" ref="I375:X375" si="123">+IF($E124=1,I124,"")</f>
        <v>6415850</v>
      </c>
      <c r="J375" s="85" t="str">
        <f t="shared" si="123"/>
        <v/>
      </c>
      <c r="K375" s="85">
        <f t="shared" si="123"/>
        <v>164.81058628240996</v>
      </c>
      <c r="L375" s="85" t="str">
        <f t="shared" si="123"/>
        <v/>
      </c>
      <c r="M375" s="85" t="str">
        <f t="shared" si="123"/>
        <v/>
      </c>
      <c r="N375" s="85" t="str">
        <f t="shared" si="123"/>
        <v/>
      </c>
      <c r="O375" s="85">
        <f t="shared" si="123"/>
        <v>57092.537313432833</v>
      </c>
      <c r="P375" s="85">
        <f t="shared" si="123"/>
        <v>1343.5832274459976</v>
      </c>
      <c r="Q375" s="85">
        <f t="shared" si="123"/>
        <v>5425.3463314520268</v>
      </c>
      <c r="R375" s="85">
        <f t="shared" si="123"/>
        <v>3.9901182228387508</v>
      </c>
      <c r="S375" s="85">
        <f t="shared" si="123"/>
        <v>1151.6830252303246</v>
      </c>
      <c r="T375" s="85">
        <f t="shared" si="123"/>
        <v>22741.973840665876</v>
      </c>
      <c r="U375" s="4">
        <f t="shared" si="123"/>
        <v>0.47</v>
      </c>
      <c r="V375" s="4">
        <f t="shared" si="123"/>
        <v>0.32</v>
      </c>
      <c r="W375" s="4">
        <f t="shared" si="123"/>
        <v>0.33</v>
      </c>
      <c r="X375" s="4">
        <f t="shared" si="123"/>
        <v>0.33</v>
      </c>
    </row>
    <row r="376" spans="1:24" ht="15.75" customHeight="1" x14ac:dyDescent="0.25">
      <c r="A376" s="4" t="s">
        <v>362</v>
      </c>
      <c r="B376" s="4" t="s">
        <v>363</v>
      </c>
      <c r="C376" s="4" t="s">
        <v>106</v>
      </c>
      <c r="D376" s="4" t="s">
        <v>357</v>
      </c>
      <c r="E376" s="4">
        <f t="shared" si="3"/>
        <v>0</v>
      </c>
      <c r="I376" s="4" t="str">
        <f t="shared" ref="I376:X376" si="124">+IF($E125=1,I125,"")</f>
        <v/>
      </c>
      <c r="J376" s="4" t="str">
        <f t="shared" si="124"/>
        <v/>
      </c>
      <c r="K376" s="4" t="str">
        <f t="shared" si="124"/>
        <v/>
      </c>
      <c r="L376" s="4" t="str">
        <f t="shared" si="124"/>
        <v/>
      </c>
      <c r="M376" s="4" t="str">
        <f t="shared" si="124"/>
        <v/>
      </c>
      <c r="N376" s="4" t="str">
        <f t="shared" si="124"/>
        <v/>
      </c>
      <c r="O376" s="4" t="str">
        <f t="shared" si="124"/>
        <v/>
      </c>
      <c r="P376" s="4" t="str">
        <f t="shared" si="124"/>
        <v/>
      </c>
      <c r="Q376" s="4" t="str">
        <f t="shared" si="124"/>
        <v/>
      </c>
      <c r="R376" s="4" t="str">
        <f t="shared" si="124"/>
        <v/>
      </c>
      <c r="S376" s="4" t="str">
        <f t="shared" si="124"/>
        <v/>
      </c>
      <c r="T376" s="4" t="str">
        <f t="shared" si="124"/>
        <v/>
      </c>
      <c r="U376" s="4" t="str">
        <f t="shared" si="124"/>
        <v/>
      </c>
      <c r="V376" s="4" t="str">
        <f t="shared" si="124"/>
        <v/>
      </c>
      <c r="W376" s="4" t="str">
        <f t="shared" si="124"/>
        <v/>
      </c>
      <c r="X376" s="4" t="str">
        <f t="shared" si="124"/>
        <v/>
      </c>
    </row>
    <row r="377" spans="1:24" ht="15.75" customHeight="1" x14ac:dyDescent="0.25">
      <c r="A377" s="4" t="s">
        <v>291</v>
      </c>
      <c r="B377" s="4" t="s">
        <v>292</v>
      </c>
      <c r="C377" s="4" t="s">
        <v>181</v>
      </c>
      <c r="D377" s="4" t="s">
        <v>276</v>
      </c>
      <c r="E377" s="4">
        <f t="shared" si="3"/>
        <v>1</v>
      </c>
      <c r="I377" s="4">
        <f t="shared" ref="I377:X377" si="125">+IF($E126=1,I126,"")</f>
        <v>1906743</v>
      </c>
      <c r="J377" s="85">
        <f t="shared" si="125"/>
        <v>459.31727558459636</v>
      </c>
      <c r="K377" s="85">
        <f t="shared" si="125"/>
        <v>197.45712977574848</v>
      </c>
      <c r="L377" s="85">
        <f t="shared" si="125"/>
        <v>134.26035915694985</v>
      </c>
      <c r="M377" s="85">
        <f t="shared" si="125"/>
        <v>679.94687915006637</v>
      </c>
      <c r="N377" s="85">
        <f t="shared" si="125"/>
        <v>23.810235569240323</v>
      </c>
      <c r="O377" s="85">
        <f t="shared" si="125"/>
        <v>25057.268722466961</v>
      </c>
      <c r="P377" s="85">
        <f t="shared" si="125"/>
        <v>421.65976033150412</v>
      </c>
      <c r="Q377" s="85">
        <f t="shared" si="125"/>
        <v>3582.3025689819219</v>
      </c>
      <c r="R377" s="85">
        <f t="shared" si="125"/>
        <v>4.2480816764503659</v>
      </c>
      <c r="S377" s="85">
        <f t="shared" si="125"/>
        <v>758.55171034206842</v>
      </c>
      <c r="T377" s="85">
        <f t="shared" si="125"/>
        <v>25336.30289532294</v>
      </c>
      <c r="U377" s="4">
        <f t="shared" si="125"/>
        <v>0</v>
      </c>
      <c r="V377" s="4">
        <f t="shared" si="125"/>
        <v>0</v>
      </c>
      <c r="W377" s="4">
        <f t="shared" si="125"/>
        <v>0</v>
      </c>
      <c r="X377" s="4">
        <f t="shared" si="125"/>
        <v>0</v>
      </c>
    </row>
    <row r="378" spans="1:24" ht="15.75" customHeight="1" x14ac:dyDescent="0.25">
      <c r="A378" s="4" t="s">
        <v>505</v>
      </c>
      <c r="B378" s="4" t="s">
        <v>506</v>
      </c>
      <c r="C378" s="4" t="s">
        <v>106</v>
      </c>
      <c r="D378" s="4" t="s">
        <v>484</v>
      </c>
      <c r="E378" s="4">
        <f t="shared" si="3"/>
        <v>0</v>
      </c>
      <c r="I378" s="4" t="str">
        <f t="shared" ref="I378:X378" si="126">+IF($E127=1,I127,"")</f>
        <v/>
      </c>
      <c r="J378" s="4" t="str">
        <f t="shared" si="126"/>
        <v/>
      </c>
      <c r="K378" s="4" t="str">
        <f t="shared" si="126"/>
        <v/>
      </c>
      <c r="L378" s="4" t="str">
        <f t="shared" si="126"/>
        <v/>
      </c>
      <c r="M378" s="4" t="str">
        <f t="shared" si="126"/>
        <v/>
      </c>
      <c r="N378" s="4" t="str">
        <f t="shared" si="126"/>
        <v/>
      </c>
      <c r="O378" s="4" t="str">
        <f t="shared" si="126"/>
        <v/>
      </c>
      <c r="P378" s="4" t="str">
        <f t="shared" si="126"/>
        <v/>
      </c>
      <c r="Q378" s="4" t="str">
        <f t="shared" si="126"/>
        <v/>
      </c>
      <c r="R378" s="4" t="str">
        <f t="shared" si="126"/>
        <v/>
      </c>
      <c r="S378" s="4" t="str">
        <f t="shared" si="126"/>
        <v/>
      </c>
      <c r="T378" s="4" t="str">
        <f t="shared" si="126"/>
        <v/>
      </c>
      <c r="U378" s="4" t="str">
        <f t="shared" si="126"/>
        <v/>
      </c>
      <c r="V378" s="4" t="str">
        <f t="shared" si="126"/>
        <v/>
      </c>
      <c r="W378" s="4" t="str">
        <f t="shared" si="126"/>
        <v/>
      </c>
      <c r="X378" s="4" t="str">
        <f t="shared" si="126"/>
        <v/>
      </c>
    </row>
    <row r="379" spans="1:24" ht="15.75" customHeight="1" x14ac:dyDescent="0.25">
      <c r="A379" s="4" t="s">
        <v>383</v>
      </c>
      <c r="B379" s="4" t="s">
        <v>384</v>
      </c>
      <c r="C379" s="4" t="s">
        <v>118</v>
      </c>
      <c r="D379" s="4" t="s">
        <v>380</v>
      </c>
      <c r="E379" s="4">
        <f t="shared" si="3"/>
        <v>0</v>
      </c>
      <c r="I379" s="4" t="str">
        <f t="shared" ref="I379:X379" si="127">+IF($E128=1,I128,"")</f>
        <v/>
      </c>
      <c r="J379" s="4" t="str">
        <f t="shared" si="127"/>
        <v/>
      </c>
      <c r="K379" s="4" t="str">
        <f t="shared" si="127"/>
        <v/>
      </c>
      <c r="L379" s="4" t="str">
        <f t="shared" si="127"/>
        <v/>
      </c>
      <c r="M379" s="4" t="str">
        <f t="shared" si="127"/>
        <v/>
      </c>
      <c r="N379" s="4" t="str">
        <f t="shared" si="127"/>
        <v/>
      </c>
      <c r="O379" s="4" t="str">
        <f t="shared" si="127"/>
        <v/>
      </c>
      <c r="P379" s="4" t="str">
        <f t="shared" si="127"/>
        <v/>
      </c>
      <c r="Q379" s="4" t="str">
        <f t="shared" si="127"/>
        <v/>
      </c>
      <c r="R379" s="4" t="str">
        <f t="shared" si="127"/>
        <v/>
      </c>
      <c r="S379" s="4" t="str">
        <f t="shared" si="127"/>
        <v/>
      </c>
      <c r="T379" s="4" t="str">
        <f t="shared" si="127"/>
        <v/>
      </c>
      <c r="U379" s="4" t="str">
        <f t="shared" si="127"/>
        <v/>
      </c>
      <c r="V379" s="4" t="str">
        <f t="shared" si="127"/>
        <v/>
      </c>
      <c r="W379" s="4" t="str">
        <f t="shared" si="127"/>
        <v/>
      </c>
      <c r="X379" s="4" t="str">
        <f t="shared" si="127"/>
        <v/>
      </c>
    </row>
    <row r="380" spans="1:24" ht="15.75" customHeight="1" x14ac:dyDescent="0.25">
      <c r="A380" s="4" t="s">
        <v>464</v>
      </c>
      <c r="B380" s="4" t="s">
        <v>465</v>
      </c>
      <c r="C380" s="4" t="s">
        <v>118</v>
      </c>
      <c r="D380" s="4" t="s">
        <v>449</v>
      </c>
      <c r="E380" s="4">
        <f t="shared" si="3"/>
        <v>0</v>
      </c>
      <c r="I380" s="4" t="str">
        <f t="shared" ref="I380:X380" si="128">+IF($E129=1,I129,"")</f>
        <v/>
      </c>
      <c r="J380" s="4" t="str">
        <f t="shared" si="128"/>
        <v/>
      </c>
      <c r="K380" s="4" t="str">
        <f t="shared" si="128"/>
        <v/>
      </c>
      <c r="L380" s="4" t="str">
        <f t="shared" si="128"/>
        <v/>
      </c>
      <c r="M380" s="4" t="str">
        <f t="shared" si="128"/>
        <v/>
      </c>
      <c r="N380" s="4" t="str">
        <f t="shared" si="128"/>
        <v/>
      </c>
      <c r="O380" s="4" t="str">
        <f t="shared" si="128"/>
        <v/>
      </c>
      <c r="P380" s="4" t="str">
        <f t="shared" si="128"/>
        <v/>
      </c>
      <c r="Q380" s="4" t="str">
        <f t="shared" si="128"/>
        <v/>
      </c>
      <c r="R380" s="4" t="str">
        <f t="shared" si="128"/>
        <v/>
      </c>
      <c r="S380" s="4" t="str">
        <f t="shared" si="128"/>
        <v/>
      </c>
      <c r="T380" s="4" t="str">
        <f t="shared" si="128"/>
        <v/>
      </c>
      <c r="U380" s="4" t="str">
        <f t="shared" si="128"/>
        <v/>
      </c>
      <c r="V380" s="4" t="str">
        <f t="shared" si="128"/>
        <v/>
      </c>
      <c r="W380" s="4" t="str">
        <f t="shared" si="128"/>
        <v/>
      </c>
      <c r="X380" s="4" t="str">
        <f t="shared" si="128"/>
        <v/>
      </c>
    </row>
    <row r="381" spans="1:24" ht="15.75" customHeight="1" x14ac:dyDescent="0.25">
      <c r="A381" s="4" t="s">
        <v>253</v>
      </c>
      <c r="B381" s="4" t="s">
        <v>254</v>
      </c>
      <c r="C381" s="4" t="s">
        <v>118</v>
      </c>
      <c r="D381" s="4" t="s">
        <v>250</v>
      </c>
      <c r="E381" s="4">
        <f t="shared" si="3"/>
        <v>0</v>
      </c>
      <c r="I381" s="4" t="str">
        <f t="shared" ref="I381:X381" si="129">+IF($E130=1,I130,"")</f>
        <v/>
      </c>
      <c r="J381" s="4" t="str">
        <f t="shared" si="129"/>
        <v/>
      </c>
      <c r="K381" s="4" t="str">
        <f t="shared" si="129"/>
        <v/>
      </c>
      <c r="L381" s="4" t="str">
        <f t="shared" si="129"/>
        <v/>
      </c>
      <c r="M381" s="4" t="str">
        <f t="shared" si="129"/>
        <v/>
      </c>
      <c r="N381" s="4" t="str">
        <f t="shared" si="129"/>
        <v/>
      </c>
      <c r="O381" s="4" t="str">
        <f t="shared" si="129"/>
        <v/>
      </c>
      <c r="P381" s="4" t="str">
        <f t="shared" si="129"/>
        <v/>
      </c>
      <c r="Q381" s="4" t="str">
        <f t="shared" si="129"/>
        <v/>
      </c>
      <c r="R381" s="4" t="str">
        <f t="shared" si="129"/>
        <v/>
      </c>
      <c r="S381" s="4" t="str">
        <f t="shared" si="129"/>
        <v/>
      </c>
      <c r="T381" s="4" t="str">
        <f t="shared" si="129"/>
        <v/>
      </c>
      <c r="U381" s="4" t="str">
        <f t="shared" si="129"/>
        <v/>
      </c>
      <c r="V381" s="4" t="str">
        <f t="shared" si="129"/>
        <v/>
      </c>
      <c r="W381" s="4" t="str">
        <f t="shared" si="129"/>
        <v/>
      </c>
      <c r="X381" s="4" t="str">
        <f t="shared" si="129"/>
        <v/>
      </c>
    </row>
    <row r="382" spans="1:24" ht="15.75" customHeight="1" x14ac:dyDescent="0.25">
      <c r="A382" s="4" t="s">
        <v>532</v>
      </c>
      <c r="B382" s="4" t="s">
        <v>533</v>
      </c>
      <c r="C382" s="4" t="s">
        <v>181</v>
      </c>
      <c r="D382" s="4" t="s">
        <v>525</v>
      </c>
      <c r="E382" s="4">
        <f t="shared" si="3"/>
        <v>1</v>
      </c>
      <c r="I382" s="4">
        <f t="shared" ref="I382:X382" si="130">+IF($E131=1,I131,"")</f>
        <v>38019</v>
      </c>
      <c r="J382" s="85">
        <f t="shared" si="130"/>
        <v>220.94216049869803</v>
      </c>
      <c r="K382" s="85">
        <f t="shared" si="130"/>
        <v>192.00925852863043</v>
      </c>
      <c r="L382" s="85" t="str">
        <f t="shared" si="130"/>
        <v/>
      </c>
      <c r="M382" s="85" t="str">
        <f t="shared" si="130"/>
        <v/>
      </c>
      <c r="N382" s="85" t="str">
        <f t="shared" si="130"/>
        <v/>
      </c>
      <c r="O382" s="85">
        <f t="shared" si="130"/>
        <v>2633.3333333333335</v>
      </c>
      <c r="P382" s="85" t="str">
        <f t="shared" si="130"/>
        <v/>
      </c>
      <c r="Q382" s="85">
        <f t="shared" si="130"/>
        <v>5615.3846153846152</v>
      </c>
      <c r="R382" s="85">
        <f t="shared" si="130"/>
        <v>0</v>
      </c>
      <c r="S382" s="85">
        <f t="shared" si="130"/>
        <v>95.931997571341839</v>
      </c>
      <c r="T382" s="85">
        <f t="shared" si="130"/>
        <v>22571.428571428572</v>
      </c>
      <c r="U382" s="4">
        <f t="shared" si="130"/>
        <v>0</v>
      </c>
      <c r="V382" s="4">
        <f t="shared" si="130"/>
        <v>0</v>
      </c>
      <c r="W382" s="4">
        <f t="shared" si="130"/>
        <v>0</v>
      </c>
      <c r="X382" s="4">
        <f t="shared" si="130"/>
        <v>0</v>
      </c>
    </row>
    <row r="383" spans="1:24" ht="15.75" customHeight="1" x14ac:dyDescent="0.25">
      <c r="A383" s="4" t="s">
        <v>293</v>
      </c>
      <c r="B383" s="4" t="s">
        <v>294</v>
      </c>
      <c r="C383" s="4" t="s">
        <v>181</v>
      </c>
      <c r="D383" s="4" t="s">
        <v>276</v>
      </c>
      <c r="E383" s="4">
        <f t="shared" si="3"/>
        <v>1</v>
      </c>
      <c r="I383" s="4">
        <f t="shared" ref="I383:X383" si="131">+IF($E132=1,I132,"")</f>
        <v>2759627</v>
      </c>
      <c r="J383" s="85">
        <f t="shared" si="131"/>
        <v>298.26494667576452</v>
      </c>
      <c r="K383" s="85">
        <f t="shared" si="131"/>
        <v>239.12651963471876</v>
      </c>
      <c r="L383" s="85">
        <f t="shared" si="131"/>
        <v>107.22463579317059</v>
      </c>
      <c r="M383" s="85">
        <f t="shared" si="131"/>
        <v>448.40127292013943</v>
      </c>
      <c r="N383" s="85">
        <f t="shared" si="131"/>
        <v>27.902321581865955</v>
      </c>
      <c r="O383" s="85">
        <f t="shared" si="131"/>
        <v>26164.935064935064</v>
      </c>
      <c r="P383" s="85">
        <f t="shared" si="131"/>
        <v>425.52231106525664</v>
      </c>
      <c r="Q383" s="85">
        <f t="shared" si="131"/>
        <v>10800.327332242226</v>
      </c>
      <c r="R383" s="85">
        <f t="shared" si="131"/>
        <v>4.6745447844944259</v>
      </c>
      <c r="S383" s="85">
        <f t="shared" si="131"/>
        <v>955.10571726557316</v>
      </c>
      <c r="T383" s="85">
        <f t="shared" si="131"/>
        <v>29980.654761904763</v>
      </c>
      <c r="U383" s="4">
        <f t="shared" si="131"/>
        <v>0</v>
      </c>
      <c r="V383" s="4">
        <f t="shared" si="131"/>
        <v>0</v>
      </c>
      <c r="W383" s="4">
        <f t="shared" si="131"/>
        <v>0</v>
      </c>
      <c r="X383" s="4">
        <f t="shared" si="131"/>
        <v>0</v>
      </c>
    </row>
    <row r="384" spans="1:24" ht="15.75" customHeight="1" x14ac:dyDescent="0.25">
      <c r="A384" s="4" t="s">
        <v>534</v>
      </c>
      <c r="B384" s="4" t="s">
        <v>535</v>
      </c>
      <c r="C384" s="4" t="s">
        <v>181</v>
      </c>
      <c r="D384" s="4" t="s">
        <v>525</v>
      </c>
      <c r="E384" s="4">
        <f t="shared" si="3"/>
        <v>1</v>
      </c>
      <c r="I384" s="4">
        <f t="shared" ref="I384:X384" si="132">+IF($E133=1,I133,"")</f>
        <v>615729</v>
      </c>
      <c r="J384" s="85">
        <f t="shared" si="132"/>
        <v>289.57544634084149</v>
      </c>
      <c r="K384" s="85">
        <f t="shared" si="132"/>
        <v>105.56592267052551</v>
      </c>
      <c r="L384" s="85">
        <f t="shared" si="132"/>
        <v>75.68264609917675</v>
      </c>
      <c r="M384" s="85">
        <f t="shared" si="132"/>
        <v>716.92307692307691</v>
      </c>
      <c r="N384" s="85">
        <f t="shared" si="132"/>
        <v>23.062093875714805</v>
      </c>
      <c r="O384" s="85" t="str">
        <f t="shared" si="132"/>
        <v/>
      </c>
      <c r="P384" s="85">
        <f t="shared" si="132"/>
        <v>77.078145381240361</v>
      </c>
      <c r="Q384" s="85">
        <f t="shared" si="132"/>
        <v>2249.1349480968856</v>
      </c>
      <c r="R384" s="85">
        <f t="shared" si="132"/>
        <v>0.32481822360161694</v>
      </c>
      <c r="S384" s="85" t="str">
        <f t="shared" si="132"/>
        <v/>
      </c>
      <c r="T384" s="85" t="str">
        <f t="shared" si="132"/>
        <v/>
      </c>
      <c r="U384" s="4">
        <f t="shared" si="132"/>
        <v>0</v>
      </c>
      <c r="V384" s="4">
        <f t="shared" si="132"/>
        <v>0</v>
      </c>
      <c r="W384" s="4">
        <f t="shared" si="132"/>
        <v>0</v>
      </c>
      <c r="X384" s="4">
        <f t="shared" si="132"/>
        <v>0</v>
      </c>
    </row>
    <row r="385" spans="1:35" ht="15.75" customHeight="1" x14ac:dyDescent="0.25">
      <c r="A385" s="5" t="s">
        <v>173</v>
      </c>
      <c r="B385" s="5" t="s">
        <v>174</v>
      </c>
      <c r="C385" s="4" t="s">
        <v>106</v>
      </c>
      <c r="D385" s="4" t="s">
        <v>160</v>
      </c>
      <c r="E385" s="4">
        <f t="shared" si="3"/>
        <v>0</v>
      </c>
      <c r="I385" s="4" t="str">
        <f t="shared" ref="I385:X385" si="133">+IF($E134=1,I134,"")</f>
        <v/>
      </c>
      <c r="J385" s="4" t="str">
        <f t="shared" si="133"/>
        <v/>
      </c>
      <c r="K385" s="4" t="str">
        <f t="shared" si="133"/>
        <v/>
      </c>
      <c r="L385" s="4" t="str">
        <f t="shared" si="133"/>
        <v/>
      </c>
      <c r="M385" s="4" t="str">
        <f t="shared" si="133"/>
        <v/>
      </c>
      <c r="N385" s="4" t="str">
        <f t="shared" si="133"/>
        <v/>
      </c>
      <c r="O385" s="4" t="str">
        <f t="shared" si="133"/>
        <v/>
      </c>
      <c r="P385" s="4" t="str">
        <f t="shared" si="133"/>
        <v/>
      </c>
      <c r="Q385" s="4" t="str">
        <f t="shared" si="133"/>
        <v/>
      </c>
      <c r="R385" s="4" t="str">
        <f t="shared" si="133"/>
        <v/>
      </c>
      <c r="S385" s="4" t="str">
        <f t="shared" si="133"/>
        <v/>
      </c>
      <c r="T385" s="4" t="str">
        <f t="shared" si="133"/>
        <v/>
      </c>
      <c r="U385" s="4" t="str">
        <f t="shared" si="133"/>
        <v/>
      </c>
      <c r="V385" s="4" t="str">
        <f t="shared" si="133"/>
        <v/>
      </c>
      <c r="W385" s="4" t="str">
        <f t="shared" si="133"/>
        <v/>
      </c>
      <c r="X385" s="4" t="str">
        <f t="shared" si="133"/>
        <v/>
      </c>
    </row>
    <row r="386" spans="1:35" ht="15.75" customHeight="1" x14ac:dyDescent="0.25">
      <c r="A386" s="4" t="s">
        <v>130</v>
      </c>
      <c r="B386" s="4" t="s">
        <v>131</v>
      </c>
      <c r="C386" s="4" t="s">
        <v>118</v>
      </c>
      <c r="D386" s="4" t="s">
        <v>119</v>
      </c>
      <c r="E386" s="4">
        <f t="shared" si="3"/>
        <v>0</v>
      </c>
      <c r="I386" s="4" t="str">
        <f t="shared" ref="I386:X386" si="134">+IF($E135=1,I135,"")</f>
        <v/>
      </c>
      <c r="J386" s="4" t="str">
        <f t="shared" si="134"/>
        <v/>
      </c>
      <c r="K386" s="4" t="str">
        <f t="shared" si="134"/>
        <v/>
      </c>
      <c r="L386" s="4" t="str">
        <f t="shared" si="134"/>
        <v/>
      </c>
      <c r="M386" s="4" t="str">
        <f t="shared" si="134"/>
        <v/>
      </c>
      <c r="N386" s="4" t="str">
        <f t="shared" si="134"/>
        <v/>
      </c>
      <c r="O386" s="4" t="str">
        <f t="shared" si="134"/>
        <v/>
      </c>
      <c r="P386" s="4" t="str">
        <f t="shared" si="134"/>
        <v/>
      </c>
      <c r="Q386" s="4" t="str">
        <f t="shared" si="134"/>
        <v/>
      </c>
      <c r="R386" s="4" t="str">
        <f t="shared" si="134"/>
        <v/>
      </c>
      <c r="S386" s="4" t="str">
        <f t="shared" si="134"/>
        <v/>
      </c>
      <c r="T386" s="4" t="str">
        <f t="shared" si="134"/>
        <v/>
      </c>
      <c r="U386" s="4" t="str">
        <f t="shared" si="134"/>
        <v/>
      </c>
      <c r="V386" s="4" t="str">
        <f t="shared" si="134"/>
        <v/>
      </c>
      <c r="W386" s="4" t="str">
        <f t="shared" si="134"/>
        <v/>
      </c>
      <c r="X386" s="4" t="str">
        <f t="shared" si="134"/>
        <v/>
      </c>
    </row>
    <row r="387" spans="1:35" ht="15.75" customHeight="1" x14ac:dyDescent="0.25">
      <c r="A387" s="4" t="s">
        <v>132</v>
      </c>
      <c r="B387" s="4" t="s">
        <v>133</v>
      </c>
      <c r="C387" s="4" t="s">
        <v>118</v>
      </c>
      <c r="D387" s="4" t="s">
        <v>119</v>
      </c>
      <c r="E387" s="4">
        <f t="shared" si="3"/>
        <v>0</v>
      </c>
      <c r="I387" s="4" t="str">
        <f t="shared" ref="I387:X387" si="135">+IF($E136=1,I136,"")</f>
        <v/>
      </c>
      <c r="J387" s="4" t="str">
        <f t="shared" si="135"/>
        <v/>
      </c>
      <c r="K387" s="4" t="str">
        <f t="shared" si="135"/>
        <v/>
      </c>
      <c r="L387" s="4" t="str">
        <f t="shared" si="135"/>
        <v/>
      </c>
      <c r="M387" s="4" t="str">
        <f t="shared" si="135"/>
        <v/>
      </c>
      <c r="N387" s="4" t="str">
        <f t="shared" si="135"/>
        <v/>
      </c>
      <c r="O387" s="4" t="str">
        <f t="shared" si="135"/>
        <v/>
      </c>
      <c r="P387" s="4" t="str">
        <f t="shared" si="135"/>
        <v/>
      </c>
      <c r="Q387" s="4" t="str">
        <f t="shared" si="135"/>
        <v/>
      </c>
      <c r="R387" s="4" t="str">
        <f t="shared" si="135"/>
        <v/>
      </c>
      <c r="S387" s="4" t="str">
        <f t="shared" si="135"/>
        <v/>
      </c>
      <c r="T387" s="4" t="str">
        <f t="shared" si="135"/>
        <v/>
      </c>
      <c r="U387" s="4" t="str">
        <f t="shared" si="135"/>
        <v/>
      </c>
      <c r="V387" s="4" t="str">
        <f t="shared" si="135"/>
        <v/>
      </c>
      <c r="W387" s="4" t="str">
        <f t="shared" si="135"/>
        <v/>
      </c>
      <c r="X387" s="4" t="str">
        <f t="shared" si="135"/>
        <v/>
      </c>
    </row>
    <row r="388" spans="1:35" ht="15.75" customHeight="1" x14ac:dyDescent="0.25">
      <c r="A388" s="4" t="s">
        <v>364</v>
      </c>
      <c r="B388" s="4" t="s">
        <v>365</v>
      </c>
      <c r="C388" s="4" t="s">
        <v>106</v>
      </c>
      <c r="D388" s="4" t="s">
        <v>357</v>
      </c>
      <c r="E388" s="4">
        <f t="shared" si="3"/>
        <v>0</v>
      </c>
      <c r="I388" s="4" t="str">
        <f t="shared" ref="I388:X388" si="136">+IF($E137=1,I137,"")</f>
        <v/>
      </c>
      <c r="J388" s="4" t="str">
        <f t="shared" si="136"/>
        <v/>
      </c>
      <c r="K388" s="4" t="str">
        <f t="shared" si="136"/>
        <v/>
      </c>
      <c r="L388" s="4" t="str">
        <f t="shared" si="136"/>
        <v/>
      </c>
      <c r="M388" s="4" t="str">
        <f t="shared" si="136"/>
        <v/>
      </c>
      <c r="N388" s="4" t="str">
        <f t="shared" si="136"/>
        <v/>
      </c>
      <c r="O388" s="4" t="str">
        <f t="shared" si="136"/>
        <v/>
      </c>
      <c r="P388" s="4" t="str">
        <f t="shared" si="136"/>
        <v/>
      </c>
      <c r="Q388" s="4" t="str">
        <f t="shared" si="136"/>
        <v/>
      </c>
      <c r="R388" s="4" t="str">
        <f t="shared" si="136"/>
        <v/>
      </c>
      <c r="S388" s="4" t="str">
        <f t="shared" si="136"/>
        <v/>
      </c>
      <c r="T388" s="4" t="str">
        <f t="shared" si="136"/>
        <v/>
      </c>
      <c r="U388" s="4" t="str">
        <f t="shared" si="136"/>
        <v/>
      </c>
      <c r="V388" s="4" t="str">
        <f t="shared" si="136"/>
        <v/>
      </c>
      <c r="W388" s="4" t="str">
        <f t="shared" si="136"/>
        <v/>
      </c>
      <c r="X388" s="4" t="str">
        <f t="shared" si="136"/>
        <v/>
      </c>
    </row>
    <row r="389" spans="1:35" ht="15.75" customHeight="1" x14ac:dyDescent="0.25">
      <c r="A389" s="4" t="s">
        <v>402</v>
      </c>
      <c r="B389" s="4" t="s">
        <v>403</v>
      </c>
      <c r="C389" s="4" t="s">
        <v>106</v>
      </c>
      <c r="D389" s="4" t="s">
        <v>393</v>
      </c>
      <c r="E389" s="4">
        <f t="shared" si="3"/>
        <v>0</v>
      </c>
      <c r="I389" s="4" t="str">
        <f t="shared" ref="I389:X389" si="137">+IF($E138=1,I138,"")</f>
        <v/>
      </c>
      <c r="J389" s="4" t="str">
        <f t="shared" si="137"/>
        <v/>
      </c>
      <c r="K389" s="4" t="str">
        <f t="shared" si="137"/>
        <v/>
      </c>
      <c r="L389" s="4" t="str">
        <f t="shared" si="137"/>
        <v/>
      </c>
      <c r="M389" s="4" t="str">
        <f t="shared" si="137"/>
        <v/>
      </c>
      <c r="N389" s="4" t="str">
        <f t="shared" si="137"/>
        <v/>
      </c>
      <c r="O389" s="4" t="str">
        <f t="shared" si="137"/>
        <v/>
      </c>
      <c r="P389" s="4" t="str">
        <f t="shared" si="137"/>
        <v/>
      </c>
      <c r="Q389" s="4" t="str">
        <f t="shared" si="137"/>
        <v/>
      </c>
      <c r="R389" s="4" t="str">
        <f t="shared" si="137"/>
        <v/>
      </c>
      <c r="S389" s="4" t="str">
        <f t="shared" si="137"/>
        <v/>
      </c>
      <c r="T389" s="4" t="str">
        <f t="shared" si="137"/>
        <v/>
      </c>
      <c r="U389" s="4" t="str">
        <f t="shared" si="137"/>
        <v/>
      </c>
      <c r="V389" s="4" t="str">
        <f t="shared" si="137"/>
        <v/>
      </c>
      <c r="W389" s="4" t="str">
        <f t="shared" si="137"/>
        <v/>
      </c>
      <c r="X389" s="4" t="str">
        <f t="shared" si="137"/>
        <v/>
      </c>
    </row>
    <row r="390" spans="1:35" ht="15.75" customHeight="1" x14ac:dyDescent="0.25">
      <c r="A390" s="4" t="s">
        <v>466</v>
      </c>
      <c r="B390" s="4" t="s">
        <v>467</v>
      </c>
      <c r="C390" s="4" t="s">
        <v>118</v>
      </c>
      <c r="D390" s="4" t="s">
        <v>449</v>
      </c>
      <c r="E390" s="4">
        <f t="shared" si="3"/>
        <v>0</v>
      </c>
      <c r="I390" s="4" t="str">
        <f t="shared" ref="I390:X390" si="138">+IF($E139=1,I139,"")</f>
        <v/>
      </c>
      <c r="J390" s="4" t="str">
        <f t="shared" si="138"/>
        <v/>
      </c>
      <c r="K390" s="4" t="str">
        <f t="shared" si="138"/>
        <v/>
      </c>
      <c r="L390" s="4" t="str">
        <f t="shared" si="138"/>
        <v/>
      </c>
      <c r="M390" s="4" t="str">
        <f t="shared" si="138"/>
        <v/>
      </c>
      <c r="N390" s="4" t="str">
        <f t="shared" si="138"/>
        <v/>
      </c>
      <c r="O390" s="4" t="str">
        <f t="shared" si="138"/>
        <v/>
      </c>
      <c r="P390" s="4" t="str">
        <f t="shared" si="138"/>
        <v/>
      </c>
      <c r="Q390" s="4" t="str">
        <f t="shared" si="138"/>
        <v/>
      </c>
      <c r="R390" s="4" t="str">
        <f t="shared" si="138"/>
        <v/>
      </c>
      <c r="S390" s="4" t="str">
        <f t="shared" si="138"/>
        <v/>
      </c>
      <c r="T390" s="4" t="str">
        <f t="shared" si="138"/>
        <v/>
      </c>
      <c r="U390" s="4" t="str">
        <f t="shared" si="138"/>
        <v/>
      </c>
      <c r="V390" s="4" t="str">
        <f t="shared" si="138"/>
        <v/>
      </c>
      <c r="W390" s="4" t="str">
        <f t="shared" si="138"/>
        <v/>
      </c>
      <c r="X390" s="4" t="str">
        <f t="shared" si="138"/>
        <v/>
      </c>
    </row>
    <row r="391" spans="1:35" ht="15.75" customHeight="1" x14ac:dyDescent="0.25">
      <c r="A391" s="4" t="s">
        <v>429</v>
      </c>
      <c r="B391" s="4" t="s">
        <v>430</v>
      </c>
      <c r="C391" s="4" t="s">
        <v>181</v>
      </c>
      <c r="D391" s="4" t="s">
        <v>412</v>
      </c>
      <c r="E391" s="4">
        <f t="shared" si="3"/>
        <v>1</v>
      </c>
      <c r="I391" s="4">
        <f t="shared" ref="I391:X391" si="139">+IF($E140=1,I140,"")</f>
        <v>440372</v>
      </c>
      <c r="J391" s="85">
        <f t="shared" si="139"/>
        <v>490.94856167058765</v>
      </c>
      <c r="K391" s="85">
        <f t="shared" si="139"/>
        <v>133.52347560698681</v>
      </c>
      <c r="L391" s="85" t="str">
        <f t="shared" si="139"/>
        <v/>
      </c>
      <c r="M391" s="85" t="str">
        <f t="shared" si="139"/>
        <v/>
      </c>
      <c r="N391" s="85" t="str">
        <f t="shared" si="139"/>
        <v/>
      </c>
      <c r="O391" s="85">
        <f t="shared" si="139"/>
        <v>343071.42857142858</v>
      </c>
      <c r="P391" s="85">
        <f t="shared" si="139"/>
        <v>18375</v>
      </c>
      <c r="Q391" s="85">
        <f t="shared" si="139"/>
        <v>3769.2307692307691</v>
      </c>
      <c r="R391" s="85">
        <f t="shared" si="139"/>
        <v>0.90832296331283546</v>
      </c>
      <c r="S391" s="85">
        <f t="shared" si="139"/>
        <v>2650.1747287106859</v>
      </c>
      <c r="T391" s="85" t="str">
        <f t="shared" si="139"/>
        <v/>
      </c>
      <c r="U391" s="4">
        <f t="shared" si="139"/>
        <v>0</v>
      </c>
      <c r="V391" s="4">
        <f t="shared" si="139"/>
        <v>0</v>
      </c>
      <c r="W391" s="4">
        <f t="shared" si="139"/>
        <v>0</v>
      </c>
      <c r="X391" s="4">
        <f t="shared" si="139"/>
        <v>0</v>
      </c>
    </row>
    <row r="392" spans="1:35" ht="15.75" customHeight="1" x14ac:dyDescent="0.25">
      <c r="A392" s="4" t="s">
        <v>219</v>
      </c>
      <c r="B392" s="4" t="s">
        <v>220</v>
      </c>
      <c r="C392" s="4" t="s">
        <v>22</v>
      </c>
      <c r="D392" s="4" t="s">
        <v>216</v>
      </c>
      <c r="E392" s="4">
        <f t="shared" si="3"/>
        <v>0</v>
      </c>
      <c r="I392" s="4" t="str">
        <f t="shared" ref="I392:X392" si="140">+IF($E141=1,I141,"")</f>
        <v/>
      </c>
      <c r="J392" s="4" t="str">
        <f t="shared" si="140"/>
        <v/>
      </c>
      <c r="K392" s="4" t="str">
        <f t="shared" si="140"/>
        <v/>
      </c>
      <c r="L392" s="4" t="str">
        <f t="shared" si="140"/>
        <v/>
      </c>
      <c r="M392" s="4" t="str">
        <f t="shared" si="140"/>
        <v/>
      </c>
      <c r="N392" s="4" t="str">
        <f t="shared" si="140"/>
        <v/>
      </c>
      <c r="O392" s="4" t="str">
        <f t="shared" si="140"/>
        <v/>
      </c>
      <c r="P392" s="4" t="str">
        <f t="shared" si="140"/>
        <v/>
      </c>
      <c r="Q392" s="4" t="str">
        <f t="shared" si="140"/>
        <v/>
      </c>
      <c r="R392" s="4" t="str">
        <f t="shared" si="140"/>
        <v/>
      </c>
      <c r="S392" s="4" t="str">
        <f t="shared" si="140"/>
        <v/>
      </c>
      <c r="T392" s="4" t="str">
        <f t="shared" si="140"/>
        <v/>
      </c>
      <c r="U392" s="4" t="str">
        <f t="shared" si="140"/>
        <v/>
      </c>
      <c r="V392" s="4" t="str">
        <f t="shared" si="140"/>
        <v/>
      </c>
      <c r="W392" s="4" t="str">
        <f t="shared" si="140"/>
        <v/>
      </c>
      <c r="X392" s="4" t="str">
        <f t="shared" si="140"/>
        <v/>
      </c>
    </row>
    <row r="393" spans="1:35" ht="15.75" customHeight="1" x14ac:dyDescent="0.25">
      <c r="A393" s="4" t="s">
        <v>61</v>
      </c>
      <c r="B393" s="4" t="s">
        <v>62</v>
      </c>
      <c r="C393" s="4" t="s">
        <v>28</v>
      </c>
      <c r="D393" s="4" t="s">
        <v>29</v>
      </c>
      <c r="E393" s="4">
        <f t="shared" si="3"/>
        <v>0</v>
      </c>
      <c r="I393" s="4" t="str">
        <f t="shared" ref="I393:X393" si="141">+IF($E142=1,I142,"")</f>
        <v/>
      </c>
      <c r="J393" s="4" t="str">
        <f t="shared" si="141"/>
        <v/>
      </c>
      <c r="K393" s="4" t="str">
        <f t="shared" si="141"/>
        <v/>
      </c>
      <c r="L393" s="4" t="str">
        <f t="shared" si="141"/>
        <v/>
      </c>
      <c r="M393" s="4" t="str">
        <f t="shared" si="141"/>
        <v/>
      </c>
      <c r="N393" s="4" t="str">
        <f t="shared" si="141"/>
        <v/>
      </c>
      <c r="O393" s="4" t="str">
        <f t="shared" si="141"/>
        <v/>
      </c>
      <c r="P393" s="4" t="str">
        <f t="shared" si="141"/>
        <v/>
      </c>
      <c r="Q393" s="4" t="str">
        <f t="shared" si="141"/>
        <v/>
      </c>
      <c r="R393" s="4" t="str">
        <f t="shared" si="141"/>
        <v/>
      </c>
      <c r="S393" s="4" t="str">
        <f t="shared" si="141"/>
        <v/>
      </c>
      <c r="T393" s="4" t="str">
        <f t="shared" si="141"/>
        <v/>
      </c>
      <c r="U393" s="4" t="str">
        <f t="shared" si="141"/>
        <v/>
      </c>
      <c r="V393" s="4" t="str">
        <f t="shared" si="141"/>
        <v/>
      </c>
      <c r="W393" s="4" t="str">
        <f t="shared" si="141"/>
        <v/>
      </c>
      <c r="X393" s="4" t="str">
        <f t="shared" si="141"/>
        <v/>
      </c>
    </row>
    <row r="394" spans="1:35" ht="15.75" customHeight="1" x14ac:dyDescent="0.25">
      <c r="A394" s="4" t="s">
        <v>468</v>
      </c>
      <c r="B394" s="4" t="s">
        <v>469</v>
      </c>
      <c r="C394" s="4" t="s">
        <v>118</v>
      </c>
      <c r="D394" s="4" t="s">
        <v>449</v>
      </c>
      <c r="E394" s="4">
        <f t="shared" si="3"/>
        <v>0</v>
      </c>
      <c r="I394" s="4" t="str">
        <f t="shared" ref="I394:X394" si="142">+IF($E143=1,I143,"")</f>
        <v/>
      </c>
      <c r="J394" s="4" t="str">
        <f t="shared" si="142"/>
        <v/>
      </c>
      <c r="K394" s="4" t="str">
        <f t="shared" si="142"/>
        <v/>
      </c>
      <c r="L394" s="4" t="str">
        <f t="shared" si="142"/>
        <v/>
      </c>
      <c r="M394" s="4" t="str">
        <f t="shared" si="142"/>
        <v/>
      </c>
      <c r="N394" s="4" t="str">
        <f t="shared" si="142"/>
        <v/>
      </c>
      <c r="O394" s="4" t="str">
        <f t="shared" si="142"/>
        <v/>
      </c>
      <c r="P394" s="4" t="str">
        <f t="shared" si="142"/>
        <v/>
      </c>
      <c r="Q394" s="4" t="str">
        <f t="shared" si="142"/>
        <v/>
      </c>
      <c r="R394" s="4" t="str">
        <f t="shared" si="142"/>
        <v/>
      </c>
      <c r="S394" s="4" t="str">
        <f t="shared" si="142"/>
        <v/>
      </c>
      <c r="T394" s="4" t="str">
        <f t="shared" si="142"/>
        <v/>
      </c>
      <c r="U394" s="4" t="str">
        <f t="shared" si="142"/>
        <v/>
      </c>
      <c r="V394" s="4" t="str">
        <f t="shared" si="142"/>
        <v/>
      </c>
      <c r="W394" s="4" t="str">
        <f t="shared" si="142"/>
        <v/>
      </c>
      <c r="X394" s="4" t="str">
        <f t="shared" si="142"/>
        <v/>
      </c>
    </row>
    <row r="395" spans="1:35" ht="15.75" customHeight="1" x14ac:dyDescent="0.25">
      <c r="A395" s="4" t="s">
        <v>134</v>
      </c>
      <c r="B395" s="4" t="s">
        <v>135</v>
      </c>
      <c r="C395" s="4" t="s">
        <v>118</v>
      </c>
      <c r="D395" s="4" t="s">
        <v>119</v>
      </c>
      <c r="E395" s="4">
        <f t="shared" si="3"/>
        <v>1</v>
      </c>
      <c r="I395" s="4">
        <f t="shared" ref="I395:X395" si="143">+IF($E144=1,I144,"")</f>
        <v>1269668</v>
      </c>
      <c r="J395" s="85">
        <f t="shared" si="143"/>
        <v>843.44883859402614</v>
      </c>
      <c r="K395" s="85">
        <f t="shared" si="143"/>
        <v>201.62751207402252</v>
      </c>
      <c r="L395" s="85" t="str">
        <f t="shared" si="143"/>
        <v/>
      </c>
      <c r="M395" s="85" t="str">
        <f t="shared" si="143"/>
        <v/>
      </c>
      <c r="N395" s="85" t="str">
        <f t="shared" si="143"/>
        <v/>
      </c>
      <c r="O395" s="85">
        <f t="shared" si="143"/>
        <v>612614.2857142858</v>
      </c>
      <c r="P395" s="85">
        <f t="shared" si="143"/>
        <v>91.415512069704334</v>
      </c>
      <c r="Q395" s="85">
        <f t="shared" si="143"/>
        <v>2323.0490018148821</v>
      </c>
      <c r="R395" s="85">
        <f t="shared" si="143"/>
        <v>1.8114971787900458</v>
      </c>
      <c r="S395" s="85">
        <f t="shared" si="143"/>
        <v>2191.5980988398833</v>
      </c>
      <c r="T395" s="85" t="str">
        <f t="shared" si="143"/>
        <v/>
      </c>
      <c r="U395" s="4">
        <f t="shared" si="143"/>
        <v>0.53</v>
      </c>
      <c r="V395" s="4">
        <f t="shared" si="143"/>
        <v>0.54</v>
      </c>
      <c r="W395" s="4">
        <f t="shared" si="143"/>
        <v>0.56000000000000005</v>
      </c>
      <c r="X395" s="4">
        <f t="shared" si="143"/>
        <v>0.56000000000000005</v>
      </c>
    </row>
    <row r="396" spans="1:35" ht="15.75" customHeight="1" x14ac:dyDescent="0.25">
      <c r="A396" s="4" t="s">
        <v>136</v>
      </c>
      <c r="B396" s="4" t="s">
        <v>137</v>
      </c>
      <c r="C396" s="4" t="s">
        <v>118</v>
      </c>
      <c r="D396" s="4" t="s">
        <v>119</v>
      </c>
      <c r="E396" s="4">
        <f t="shared" si="3"/>
        <v>0</v>
      </c>
      <c r="I396" s="4" t="str">
        <f t="shared" ref="I396:X396" si="144">+IF($E145=1,I145,"")</f>
        <v/>
      </c>
      <c r="J396" s="4" t="str">
        <f t="shared" si="144"/>
        <v/>
      </c>
      <c r="K396" s="4" t="str">
        <f t="shared" si="144"/>
        <v/>
      </c>
      <c r="L396" s="4" t="str">
        <f t="shared" si="144"/>
        <v/>
      </c>
      <c r="M396" s="4" t="str">
        <f t="shared" si="144"/>
        <v/>
      </c>
      <c r="N396" s="4" t="str">
        <f t="shared" si="144"/>
        <v/>
      </c>
      <c r="O396" s="4" t="str">
        <f t="shared" si="144"/>
        <v/>
      </c>
      <c r="P396" s="4" t="str">
        <f t="shared" si="144"/>
        <v/>
      </c>
      <c r="Q396" s="4" t="str">
        <f t="shared" si="144"/>
        <v/>
      </c>
      <c r="R396" s="4" t="str">
        <f t="shared" si="144"/>
        <v/>
      </c>
      <c r="S396" s="4" t="str">
        <f t="shared" si="144"/>
        <v/>
      </c>
      <c r="T396" s="4" t="str">
        <f t="shared" si="144"/>
        <v/>
      </c>
      <c r="U396" s="4" t="str">
        <f t="shared" si="144"/>
        <v/>
      </c>
      <c r="V396" s="4" t="str">
        <f t="shared" si="144"/>
        <v/>
      </c>
      <c r="W396" s="4" t="str">
        <f t="shared" si="144"/>
        <v/>
      </c>
      <c r="X396" s="4" t="str">
        <f t="shared" si="144"/>
        <v/>
      </c>
    </row>
    <row r="397" spans="1:35" ht="15.75" customHeight="1" x14ac:dyDescent="0.25">
      <c r="A397" s="6" t="s">
        <v>98</v>
      </c>
      <c r="B397" s="6" t="s">
        <v>99</v>
      </c>
      <c r="C397" s="6" t="s">
        <v>28</v>
      </c>
      <c r="D397" s="6" t="s">
        <v>89</v>
      </c>
      <c r="E397" s="4">
        <f t="shared" si="3"/>
        <v>1</v>
      </c>
      <c r="I397" s="4">
        <f t="shared" ref="I397:X397" si="145">+IF($E146=1,I146,"")</f>
        <v>127575529</v>
      </c>
      <c r="J397" s="85">
        <f t="shared" si="145"/>
        <v>347.7618344815956</v>
      </c>
      <c r="K397" s="85">
        <f t="shared" si="145"/>
        <v>142.65980429522654</v>
      </c>
      <c r="L397" s="85">
        <f t="shared" si="145"/>
        <v>31.755306301728133</v>
      </c>
      <c r="M397" s="85">
        <f t="shared" si="145"/>
        <v>222.59462964082218</v>
      </c>
      <c r="N397" s="85">
        <f t="shared" si="145"/>
        <v>2.1696950988147576</v>
      </c>
      <c r="O397" s="85">
        <f t="shared" si="145"/>
        <v>62153.901734104045</v>
      </c>
      <c r="P397" s="85">
        <f t="shared" si="145"/>
        <v>4622.4316155741244</v>
      </c>
      <c r="Q397" s="85">
        <f t="shared" si="145"/>
        <v>3233.6407085620881</v>
      </c>
      <c r="R397" s="85">
        <f t="shared" si="145"/>
        <v>25.145104434565972</v>
      </c>
      <c r="S397" s="85">
        <f t="shared" si="145"/>
        <v>1860.67790011032</v>
      </c>
      <c r="T397" s="85">
        <f t="shared" si="145"/>
        <v>18771.631205673759</v>
      </c>
      <c r="U397" s="4">
        <f t="shared" si="145"/>
        <v>0.26</v>
      </c>
      <c r="V397" s="4">
        <f t="shared" si="145"/>
        <v>0.37</v>
      </c>
      <c r="W397" s="4">
        <f t="shared" si="145"/>
        <v>0.42</v>
      </c>
      <c r="X397" s="4">
        <f t="shared" si="145"/>
        <v>0.42</v>
      </c>
      <c r="Y397" s="6"/>
      <c r="Z397" s="6"/>
      <c r="AA397" s="6"/>
      <c r="AB397" s="6"/>
      <c r="AC397" s="6"/>
      <c r="AD397" s="6"/>
      <c r="AE397" s="6"/>
      <c r="AF397" s="6"/>
      <c r="AG397" s="6"/>
      <c r="AH397" s="6"/>
      <c r="AI397" s="6"/>
    </row>
    <row r="398" spans="1:35" ht="15.75" customHeight="1" x14ac:dyDescent="0.25">
      <c r="A398" s="4" t="s">
        <v>221</v>
      </c>
      <c r="B398" s="4" t="s">
        <v>222</v>
      </c>
      <c r="C398" s="4" t="s">
        <v>22</v>
      </c>
      <c r="D398" s="4" t="s">
        <v>216</v>
      </c>
      <c r="E398" s="4">
        <f t="shared" si="3"/>
        <v>0</v>
      </c>
      <c r="I398" s="4" t="str">
        <f t="shared" ref="I398:X398" si="146">+IF($E147=1,I147,"")</f>
        <v/>
      </c>
      <c r="J398" s="4" t="str">
        <f t="shared" si="146"/>
        <v/>
      </c>
      <c r="K398" s="4" t="str">
        <f t="shared" si="146"/>
        <v/>
      </c>
      <c r="L398" s="4" t="str">
        <f t="shared" si="146"/>
        <v/>
      </c>
      <c r="M398" s="4" t="str">
        <f t="shared" si="146"/>
        <v/>
      </c>
      <c r="N398" s="4" t="str">
        <f t="shared" si="146"/>
        <v/>
      </c>
      <c r="O398" s="4" t="str">
        <f t="shared" si="146"/>
        <v/>
      </c>
      <c r="P398" s="4" t="str">
        <f t="shared" si="146"/>
        <v/>
      </c>
      <c r="Q398" s="4" t="str">
        <f t="shared" si="146"/>
        <v/>
      </c>
      <c r="R398" s="4" t="str">
        <f t="shared" si="146"/>
        <v/>
      </c>
      <c r="S398" s="4" t="str">
        <f t="shared" si="146"/>
        <v/>
      </c>
      <c r="T398" s="4" t="str">
        <f t="shared" si="146"/>
        <v/>
      </c>
      <c r="U398" s="4" t="str">
        <f t="shared" si="146"/>
        <v/>
      </c>
      <c r="V398" s="4" t="str">
        <f t="shared" si="146"/>
        <v/>
      </c>
      <c r="W398" s="4" t="str">
        <f t="shared" si="146"/>
        <v/>
      </c>
      <c r="X398" s="4" t="str">
        <f t="shared" si="146"/>
        <v/>
      </c>
    </row>
    <row r="399" spans="1:35" ht="15.75" customHeight="1" x14ac:dyDescent="0.25">
      <c r="A399" s="4" t="s">
        <v>536</v>
      </c>
      <c r="B399" s="4" t="s">
        <v>537</v>
      </c>
      <c r="C399" s="4" t="s">
        <v>181</v>
      </c>
      <c r="D399" s="4" t="s">
        <v>525</v>
      </c>
      <c r="E399" s="4">
        <f t="shared" si="3"/>
        <v>1</v>
      </c>
      <c r="I399" s="4">
        <f t="shared" ref="I399:X399" si="147">+IF($E148=1,I148,"")</f>
        <v>38964</v>
      </c>
      <c r="J399" s="85">
        <f t="shared" si="147"/>
        <v>1326.865824863977</v>
      </c>
      <c r="K399" s="85">
        <f t="shared" si="147"/>
        <v>74.427676829894253</v>
      </c>
      <c r="L399" s="85" t="str">
        <f t="shared" si="147"/>
        <v/>
      </c>
      <c r="M399" s="85" t="str">
        <f t="shared" si="147"/>
        <v/>
      </c>
      <c r="N399" s="85" t="str">
        <f t="shared" si="147"/>
        <v/>
      </c>
      <c r="O399" s="85">
        <f t="shared" si="147"/>
        <v>26818.181818181816</v>
      </c>
      <c r="P399" s="85">
        <f t="shared" si="147"/>
        <v>51.236749116607776</v>
      </c>
      <c r="Q399" s="85">
        <f t="shared" si="147"/>
        <v>2636.363636363636</v>
      </c>
      <c r="R399" s="85">
        <f t="shared" si="147"/>
        <v>0</v>
      </c>
      <c r="S399" s="85">
        <f t="shared" si="147"/>
        <v>533.4538878842676</v>
      </c>
      <c r="T399" s="85">
        <f t="shared" si="147"/>
        <v>118000</v>
      </c>
      <c r="U399" s="4">
        <f t="shared" si="147"/>
        <v>0</v>
      </c>
      <c r="V399" s="4">
        <f t="shared" si="147"/>
        <v>0</v>
      </c>
      <c r="W399" s="4">
        <f t="shared" si="147"/>
        <v>0</v>
      </c>
      <c r="X399" s="4">
        <f t="shared" si="147"/>
        <v>0</v>
      </c>
    </row>
    <row r="400" spans="1:35" ht="15.75" customHeight="1" x14ac:dyDescent="0.25">
      <c r="A400" s="4" t="s">
        <v>175</v>
      </c>
      <c r="B400" s="4" t="s">
        <v>176</v>
      </c>
      <c r="C400" s="4" t="s">
        <v>106</v>
      </c>
      <c r="D400" s="4" t="s">
        <v>160</v>
      </c>
      <c r="E400" s="4">
        <f t="shared" si="3"/>
        <v>1</v>
      </c>
      <c r="I400" s="4">
        <f t="shared" ref="I400:X400" si="148">+IF($E149=1,I149,"")</f>
        <v>3225167</v>
      </c>
      <c r="J400" s="85">
        <f t="shared" si="148"/>
        <v>216.4229015117667</v>
      </c>
      <c r="K400" s="85">
        <f t="shared" si="148"/>
        <v>119.9627802219234</v>
      </c>
      <c r="L400" s="85">
        <f t="shared" si="148"/>
        <v>93.452525094049392</v>
      </c>
      <c r="M400" s="85">
        <f t="shared" si="148"/>
        <v>779.01266477125876</v>
      </c>
      <c r="N400" s="85">
        <f t="shared" si="148"/>
        <v>15.844140784027617</v>
      </c>
      <c r="O400" s="85">
        <f t="shared" si="148"/>
        <v>19804.305283757338</v>
      </c>
      <c r="P400" s="85">
        <f t="shared" si="148"/>
        <v>589.24763935424915</v>
      </c>
      <c r="Q400" s="85">
        <f t="shared" si="148"/>
        <v>4352.0809898762654</v>
      </c>
      <c r="R400" s="85">
        <f t="shared" si="148"/>
        <v>5.9221739525426127</v>
      </c>
      <c r="S400" s="85">
        <f t="shared" si="148"/>
        <v>425.12077294685992</v>
      </c>
      <c r="T400" s="85">
        <f t="shared" si="148"/>
        <v>19276.190476190473</v>
      </c>
      <c r="U400" s="4">
        <f t="shared" si="148"/>
        <v>0.4</v>
      </c>
      <c r="V400" s="4">
        <f t="shared" si="148"/>
        <v>0.34</v>
      </c>
      <c r="W400" s="4">
        <f t="shared" si="148"/>
        <v>0.49</v>
      </c>
      <c r="X400" s="4">
        <f t="shared" si="148"/>
        <v>0.49</v>
      </c>
    </row>
    <row r="401" spans="1:24" ht="15.75" customHeight="1" x14ac:dyDescent="0.25">
      <c r="A401" s="4" t="s">
        <v>431</v>
      </c>
      <c r="B401" s="4" t="s">
        <v>432</v>
      </c>
      <c r="C401" s="4" t="s">
        <v>181</v>
      </c>
      <c r="D401" s="4" t="s">
        <v>412</v>
      </c>
      <c r="E401" s="4">
        <f t="shared" si="3"/>
        <v>1</v>
      </c>
      <c r="I401" s="4">
        <f t="shared" ref="I401:X401" si="149">+IF($E150=1,I150,"")</f>
        <v>627987</v>
      </c>
      <c r="J401" s="85">
        <f t="shared" si="149"/>
        <v>651.76508430907018</v>
      </c>
      <c r="K401" s="85">
        <f t="shared" si="149"/>
        <v>178.18840198921313</v>
      </c>
      <c r="L401" s="85">
        <f t="shared" si="149"/>
        <v>78.027092917528549</v>
      </c>
      <c r="M401" s="85">
        <f t="shared" si="149"/>
        <v>437.89097408400357</v>
      </c>
      <c r="N401" s="85">
        <f t="shared" si="149"/>
        <v>49.841796088135581</v>
      </c>
      <c r="O401" s="85">
        <f t="shared" si="149"/>
        <v>13511.182108626197</v>
      </c>
      <c r="P401" s="85">
        <f t="shared" si="149"/>
        <v>301.45474137931035</v>
      </c>
      <c r="Q401" s="85">
        <f t="shared" si="149"/>
        <v>3621.3592233009708</v>
      </c>
      <c r="R401" s="85">
        <f t="shared" si="149"/>
        <v>2.3885844770672002</v>
      </c>
      <c r="S401" s="85">
        <f t="shared" si="149"/>
        <v>1172.7676095396562</v>
      </c>
      <c r="T401" s="85">
        <f t="shared" si="149"/>
        <v>35838.983050847462</v>
      </c>
      <c r="U401" s="4">
        <f t="shared" si="149"/>
        <v>0</v>
      </c>
      <c r="V401" s="4">
        <f t="shared" si="149"/>
        <v>0</v>
      </c>
      <c r="W401" s="4">
        <f t="shared" si="149"/>
        <v>0</v>
      </c>
      <c r="X401" s="4">
        <f t="shared" si="149"/>
        <v>0</v>
      </c>
    </row>
    <row r="402" spans="1:24" ht="15.75" customHeight="1" x14ac:dyDescent="0.25">
      <c r="A402" s="4" t="s">
        <v>63</v>
      </c>
      <c r="B402" s="4" t="s">
        <v>64</v>
      </c>
      <c r="C402" s="4" t="s">
        <v>28</v>
      </c>
      <c r="D402" s="4" t="s">
        <v>29</v>
      </c>
      <c r="E402" s="4">
        <f t="shared" si="3"/>
        <v>0</v>
      </c>
      <c r="I402" s="4" t="str">
        <f t="shared" ref="I402:X402" si="150">+IF($E151=1,I151,"")</f>
        <v/>
      </c>
      <c r="J402" s="4" t="str">
        <f t="shared" si="150"/>
        <v/>
      </c>
      <c r="K402" s="4" t="str">
        <f t="shared" si="150"/>
        <v/>
      </c>
      <c r="L402" s="4" t="str">
        <f t="shared" si="150"/>
        <v/>
      </c>
      <c r="M402" s="4" t="str">
        <f t="shared" si="150"/>
        <v/>
      </c>
      <c r="N402" s="4" t="str">
        <f t="shared" si="150"/>
        <v/>
      </c>
      <c r="O402" s="4" t="str">
        <f t="shared" si="150"/>
        <v/>
      </c>
      <c r="P402" s="4" t="str">
        <f t="shared" si="150"/>
        <v/>
      </c>
      <c r="Q402" s="4" t="str">
        <f t="shared" si="150"/>
        <v/>
      </c>
      <c r="R402" s="4" t="str">
        <f t="shared" si="150"/>
        <v/>
      </c>
      <c r="S402" s="4" t="str">
        <f t="shared" si="150"/>
        <v/>
      </c>
      <c r="T402" s="4" t="str">
        <f t="shared" si="150"/>
        <v/>
      </c>
      <c r="U402" s="4" t="str">
        <f t="shared" si="150"/>
        <v/>
      </c>
      <c r="V402" s="4" t="str">
        <f t="shared" si="150"/>
        <v/>
      </c>
      <c r="W402" s="4" t="str">
        <f t="shared" si="150"/>
        <v/>
      </c>
      <c r="X402" s="4" t="str">
        <f t="shared" si="150"/>
        <v/>
      </c>
    </row>
    <row r="403" spans="1:24" ht="15.75" customHeight="1" x14ac:dyDescent="0.25">
      <c r="A403" s="4" t="s">
        <v>255</v>
      </c>
      <c r="B403" s="4" t="s">
        <v>256</v>
      </c>
      <c r="C403" s="4" t="s">
        <v>118</v>
      </c>
      <c r="D403" s="4" t="s">
        <v>250</v>
      </c>
      <c r="E403" s="4">
        <f t="shared" si="3"/>
        <v>1</v>
      </c>
      <c r="I403" s="4">
        <f t="shared" ref="I403:X403" si="151">+IF($E152=1,I152,"")</f>
        <v>36471769</v>
      </c>
      <c r="J403" s="85">
        <f t="shared" si="151"/>
        <v>153.47486983699639</v>
      </c>
      <c r="K403" s="85">
        <f t="shared" si="151"/>
        <v>227.85294565777713</v>
      </c>
      <c r="L403" s="85">
        <f t="shared" si="151"/>
        <v>25.803519428958875</v>
      </c>
      <c r="M403" s="85">
        <f t="shared" si="151"/>
        <v>113.24637192847344</v>
      </c>
      <c r="N403" s="85">
        <f t="shared" si="151"/>
        <v>8.3708580189790087</v>
      </c>
      <c r="O403" s="85">
        <f t="shared" si="151"/>
        <v>154480.51097281362</v>
      </c>
      <c r="P403" s="85" t="str">
        <f t="shared" si="151"/>
        <v/>
      </c>
      <c r="Q403" s="85">
        <f t="shared" si="151"/>
        <v>6707.1832122679589</v>
      </c>
      <c r="R403" s="85">
        <f t="shared" si="151"/>
        <v>2.0865453496374142</v>
      </c>
      <c r="S403" s="85">
        <f t="shared" si="151"/>
        <v>597.75159853232879</v>
      </c>
      <c r="T403" s="85">
        <f t="shared" si="151"/>
        <v>481745.65883554646</v>
      </c>
      <c r="U403" s="4">
        <f t="shared" si="151"/>
        <v>0.48</v>
      </c>
      <c r="V403" s="4">
        <f t="shared" si="151"/>
        <v>0.5</v>
      </c>
      <c r="W403" s="4">
        <f t="shared" si="151"/>
        <v>0.38</v>
      </c>
      <c r="X403" s="4">
        <f t="shared" si="151"/>
        <v>0.38</v>
      </c>
    </row>
    <row r="404" spans="1:24" ht="15.75" customHeight="1" x14ac:dyDescent="0.25">
      <c r="A404" s="4" t="s">
        <v>138</v>
      </c>
      <c r="B404" s="4" t="s">
        <v>139</v>
      </c>
      <c r="C404" s="4" t="s">
        <v>118</v>
      </c>
      <c r="D404" s="4" t="s">
        <v>119</v>
      </c>
      <c r="E404" s="4">
        <f t="shared" si="3"/>
        <v>0</v>
      </c>
      <c r="I404" s="4" t="str">
        <f t="shared" ref="I404:X404" si="152">+IF($E153=1,I153,"")</f>
        <v/>
      </c>
      <c r="J404" s="4" t="str">
        <f t="shared" si="152"/>
        <v/>
      </c>
      <c r="K404" s="4" t="str">
        <f t="shared" si="152"/>
        <v/>
      </c>
      <c r="L404" s="4" t="str">
        <f t="shared" si="152"/>
        <v/>
      </c>
      <c r="M404" s="4" t="str">
        <f t="shared" si="152"/>
        <v/>
      </c>
      <c r="N404" s="4" t="str">
        <f t="shared" si="152"/>
        <v/>
      </c>
      <c r="O404" s="4" t="str">
        <f t="shared" si="152"/>
        <v/>
      </c>
      <c r="P404" s="4" t="str">
        <f t="shared" si="152"/>
        <v/>
      </c>
      <c r="Q404" s="4" t="str">
        <f t="shared" si="152"/>
        <v/>
      </c>
      <c r="R404" s="4" t="str">
        <f t="shared" si="152"/>
        <v/>
      </c>
      <c r="S404" s="4" t="str">
        <f t="shared" si="152"/>
        <v/>
      </c>
      <c r="T404" s="4" t="str">
        <f t="shared" si="152"/>
        <v/>
      </c>
      <c r="U404" s="4" t="str">
        <f t="shared" si="152"/>
        <v/>
      </c>
      <c r="V404" s="4" t="str">
        <f t="shared" si="152"/>
        <v/>
      </c>
      <c r="W404" s="4" t="str">
        <f t="shared" si="152"/>
        <v/>
      </c>
      <c r="X404" s="4" t="str">
        <f t="shared" si="152"/>
        <v/>
      </c>
    </row>
    <row r="405" spans="1:24" ht="15.75" customHeight="1" x14ac:dyDescent="0.25">
      <c r="A405" s="4" t="s">
        <v>366</v>
      </c>
      <c r="B405" s="4" t="s">
        <v>367</v>
      </c>
      <c r="C405" s="4" t="s">
        <v>106</v>
      </c>
      <c r="D405" s="4" t="s">
        <v>357</v>
      </c>
      <c r="E405" s="4">
        <f t="shared" si="3"/>
        <v>0</v>
      </c>
      <c r="I405" s="4" t="str">
        <f t="shared" ref="I405:X405" si="153">+IF($E154=1,I154,"")</f>
        <v/>
      </c>
      <c r="J405" s="4" t="str">
        <f t="shared" si="153"/>
        <v/>
      </c>
      <c r="K405" s="4" t="str">
        <f t="shared" si="153"/>
        <v/>
      </c>
      <c r="L405" s="4" t="str">
        <f t="shared" si="153"/>
        <v/>
      </c>
      <c r="M405" s="4" t="str">
        <f t="shared" si="153"/>
        <v/>
      </c>
      <c r="N405" s="4" t="str">
        <f t="shared" si="153"/>
        <v/>
      </c>
      <c r="O405" s="4" t="str">
        <f t="shared" si="153"/>
        <v/>
      </c>
      <c r="P405" s="4" t="str">
        <f t="shared" si="153"/>
        <v/>
      </c>
      <c r="Q405" s="4" t="str">
        <f t="shared" si="153"/>
        <v/>
      </c>
      <c r="R405" s="4" t="str">
        <f t="shared" si="153"/>
        <v/>
      </c>
      <c r="S405" s="4" t="str">
        <f t="shared" si="153"/>
        <v/>
      </c>
      <c r="T405" s="4" t="str">
        <f t="shared" si="153"/>
        <v/>
      </c>
      <c r="U405" s="4" t="str">
        <f t="shared" si="153"/>
        <v/>
      </c>
      <c r="V405" s="4" t="str">
        <f t="shared" si="153"/>
        <v/>
      </c>
      <c r="W405" s="4" t="str">
        <f t="shared" si="153"/>
        <v/>
      </c>
      <c r="X405" s="4" t="str">
        <f t="shared" si="153"/>
        <v/>
      </c>
    </row>
    <row r="406" spans="1:24" ht="15.75" customHeight="1" x14ac:dyDescent="0.25">
      <c r="A406" s="4" t="s">
        <v>385</v>
      </c>
      <c r="B406" s="4" t="s">
        <v>386</v>
      </c>
      <c r="C406" s="4" t="s">
        <v>118</v>
      </c>
      <c r="D406" s="4" t="s">
        <v>380</v>
      </c>
      <c r="E406" s="4">
        <f t="shared" si="3"/>
        <v>0</v>
      </c>
      <c r="I406" s="4" t="str">
        <f t="shared" ref="I406:X406" si="154">+IF($E155=1,I155,"")</f>
        <v/>
      </c>
      <c r="J406" s="4" t="str">
        <f t="shared" si="154"/>
        <v/>
      </c>
      <c r="K406" s="4" t="str">
        <f t="shared" si="154"/>
        <v/>
      </c>
      <c r="L406" s="4" t="str">
        <f t="shared" si="154"/>
        <v/>
      </c>
      <c r="M406" s="4" t="str">
        <f t="shared" si="154"/>
        <v/>
      </c>
      <c r="N406" s="4" t="str">
        <f t="shared" si="154"/>
        <v/>
      </c>
      <c r="O406" s="4" t="str">
        <f t="shared" si="154"/>
        <v/>
      </c>
      <c r="P406" s="4" t="str">
        <f t="shared" si="154"/>
        <v/>
      </c>
      <c r="Q406" s="4" t="str">
        <f t="shared" si="154"/>
        <v/>
      </c>
      <c r="R406" s="4" t="str">
        <f t="shared" si="154"/>
        <v/>
      </c>
      <c r="S406" s="4" t="str">
        <f t="shared" si="154"/>
        <v/>
      </c>
      <c r="T406" s="4" t="str">
        <f t="shared" si="154"/>
        <v/>
      </c>
      <c r="U406" s="4" t="str">
        <f t="shared" si="154"/>
        <v/>
      </c>
      <c r="V406" s="4" t="str">
        <f t="shared" si="154"/>
        <v/>
      </c>
      <c r="W406" s="4" t="str">
        <f t="shared" si="154"/>
        <v/>
      </c>
      <c r="X406" s="4" t="str">
        <f t="shared" si="154"/>
        <v/>
      </c>
    </row>
    <row r="407" spans="1:24" ht="15.75" customHeight="1" x14ac:dyDescent="0.25">
      <c r="A407" s="4" t="s">
        <v>223</v>
      </c>
      <c r="B407" s="4" t="s">
        <v>224</v>
      </c>
      <c r="C407" s="4" t="s">
        <v>22</v>
      </c>
      <c r="D407" s="4" t="s">
        <v>216</v>
      </c>
      <c r="E407" s="4">
        <f t="shared" si="3"/>
        <v>0</v>
      </c>
      <c r="I407" s="4" t="str">
        <f t="shared" ref="I407:X407" si="155">+IF($E156=1,I156,"")</f>
        <v/>
      </c>
      <c r="J407" s="4" t="str">
        <f t="shared" si="155"/>
        <v/>
      </c>
      <c r="K407" s="4" t="str">
        <f t="shared" si="155"/>
        <v/>
      </c>
      <c r="L407" s="4" t="str">
        <f t="shared" si="155"/>
        <v/>
      </c>
      <c r="M407" s="4" t="str">
        <f t="shared" si="155"/>
        <v/>
      </c>
      <c r="N407" s="4" t="str">
        <f t="shared" si="155"/>
        <v/>
      </c>
      <c r="O407" s="4" t="str">
        <f t="shared" si="155"/>
        <v/>
      </c>
      <c r="P407" s="4" t="str">
        <f t="shared" si="155"/>
        <v/>
      </c>
      <c r="Q407" s="4" t="str">
        <f t="shared" si="155"/>
        <v/>
      </c>
      <c r="R407" s="4" t="str">
        <f t="shared" si="155"/>
        <v/>
      </c>
      <c r="S407" s="4" t="str">
        <f t="shared" si="155"/>
        <v/>
      </c>
      <c r="T407" s="4" t="str">
        <f t="shared" si="155"/>
        <v/>
      </c>
      <c r="U407" s="4" t="str">
        <f t="shared" si="155"/>
        <v/>
      </c>
      <c r="V407" s="4" t="str">
        <f t="shared" si="155"/>
        <v/>
      </c>
      <c r="W407" s="4" t="str">
        <f t="shared" si="155"/>
        <v/>
      </c>
      <c r="X407" s="4" t="str">
        <f t="shared" si="155"/>
        <v/>
      </c>
    </row>
    <row r="408" spans="1:24" ht="15.75" customHeight="1" x14ac:dyDescent="0.25">
      <c r="A408" s="4" t="s">
        <v>404</v>
      </c>
      <c r="B408" s="4" t="s">
        <v>405</v>
      </c>
      <c r="C408" s="4" t="s">
        <v>106</v>
      </c>
      <c r="D408" s="4" t="s">
        <v>393</v>
      </c>
      <c r="E408" s="4">
        <f t="shared" si="3"/>
        <v>1</v>
      </c>
      <c r="I408" s="4">
        <f t="shared" ref="I408:X408" si="156">+IF($E157=1,I157,"")</f>
        <v>28608710</v>
      </c>
      <c r="J408" s="85">
        <f t="shared" si="156"/>
        <v>195.96829077578124</v>
      </c>
      <c r="K408" s="85">
        <f t="shared" si="156"/>
        <v>65.997383314382233</v>
      </c>
      <c r="L408" s="85" t="str">
        <f t="shared" si="156"/>
        <v/>
      </c>
      <c r="M408" s="85" t="str">
        <f t="shared" si="156"/>
        <v/>
      </c>
      <c r="N408" s="85" t="str">
        <f t="shared" si="156"/>
        <v/>
      </c>
      <c r="O408" s="85">
        <f t="shared" si="156"/>
        <v>91959.641255605369</v>
      </c>
      <c r="P408" s="85">
        <f t="shared" si="156"/>
        <v>6441.8287273967926</v>
      </c>
      <c r="Q408" s="85">
        <f t="shared" si="156"/>
        <v>3773.9356386168297</v>
      </c>
      <c r="R408" s="85">
        <f t="shared" si="156"/>
        <v>2.1916402382351388</v>
      </c>
      <c r="S408" s="85">
        <f t="shared" si="156"/>
        <v>3309.7159457714652</v>
      </c>
      <c r="T408" s="85" t="str">
        <f t="shared" si="156"/>
        <v/>
      </c>
      <c r="U408" s="4">
        <f t="shared" si="156"/>
        <v>0.44</v>
      </c>
      <c r="V408" s="4">
        <f t="shared" si="156"/>
        <v>0.43</v>
      </c>
      <c r="W408" s="4">
        <f t="shared" si="156"/>
        <v>0.4</v>
      </c>
      <c r="X408" s="4">
        <f t="shared" si="156"/>
        <v>0.4</v>
      </c>
    </row>
    <row r="409" spans="1:24" ht="15.75" customHeight="1" x14ac:dyDescent="0.25">
      <c r="A409" s="4" t="s">
        <v>538</v>
      </c>
      <c r="B409" s="4" t="s">
        <v>539</v>
      </c>
      <c r="C409" s="4" t="s">
        <v>181</v>
      </c>
      <c r="D409" s="4" t="s">
        <v>525</v>
      </c>
      <c r="E409" s="4">
        <f t="shared" si="3"/>
        <v>1</v>
      </c>
      <c r="I409" s="4">
        <f t="shared" ref="I409:X409" si="157">+IF($E158=1,I158,"")</f>
        <v>17097130</v>
      </c>
      <c r="J409" s="85">
        <f t="shared" si="157"/>
        <v>356.31711287216041</v>
      </c>
      <c r="K409" s="85">
        <f t="shared" si="157"/>
        <v>61.203254581324465</v>
      </c>
      <c r="L409" s="85" t="str">
        <f t="shared" si="157"/>
        <v/>
      </c>
      <c r="M409" s="85" t="str">
        <f t="shared" si="157"/>
        <v/>
      </c>
      <c r="N409" s="85" t="str">
        <f t="shared" si="157"/>
        <v/>
      </c>
      <c r="O409" s="85">
        <f t="shared" si="157"/>
        <v>44445.48154433602</v>
      </c>
      <c r="P409" s="85">
        <f t="shared" si="157"/>
        <v>127.92332424601769</v>
      </c>
      <c r="Q409" s="85">
        <f t="shared" si="157"/>
        <v>3807.8602620087336</v>
      </c>
      <c r="R409" s="85">
        <f t="shared" si="157"/>
        <v>0.7720594041222123</v>
      </c>
      <c r="S409" s="85">
        <f t="shared" si="157"/>
        <v>369.50372120912846</v>
      </c>
      <c r="T409" s="85" t="str">
        <f t="shared" si="157"/>
        <v/>
      </c>
      <c r="U409" s="4">
        <f t="shared" si="157"/>
        <v>0.84</v>
      </c>
      <c r="V409" s="4">
        <f t="shared" si="157"/>
        <v>0.83</v>
      </c>
      <c r="W409" s="4">
        <f t="shared" si="157"/>
        <v>0.84</v>
      </c>
      <c r="X409" s="4">
        <f t="shared" si="157"/>
        <v>0.84</v>
      </c>
    </row>
    <row r="410" spans="1:24" ht="15.75" customHeight="1" x14ac:dyDescent="0.25">
      <c r="A410" s="4" t="s">
        <v>206</v>
      </c>
      <c r="B410" s="4" t="s">
        <v>207</v>
      </c>
      <c r="C410" s="4" t="s">
        <v>22</v>
      </c>
      <c r="D410" s="4" t="s">
        <v>205</v>
      </c>
      <c r="E410" s="4">
        <f t="shared" si="3"/>
        <v>0</v>
      </c>
      <c r="I410" s="4" t="str">
        <f t="shared" ref="I410:X410" si="158">+IF($E159=1,I159,"")</f>
        <v/>
      </c>
      <c r="J410" s="4" t="str">
        <f t="shared" si="158"/>
        <v/>
      </c>
      <c r="K410" s="4" t="str">
        <f t="shared" si="158"/>
        <v/>
      </c>
      <c r="L410" s="4" t="str">
        <f t="shared" si="158"/>
        <v/>
      </c>
      <c r="M410" s="4" t="str">
        <f t="shared" si="158"/>
        <v/>
      </c>
      <c r="N410" s="4" t="str">
        <f t="shared" si="158"/>
        <v/>
      </c>
      <c r="O410" s="4" t="str">
        <f t="shared" si="158"/>
        <v/>
      </c>
      <c r="P410" s="4" t="str">
        <f t="shared" si="158"/>
        <v/>
      </c>
      <c r="Q410" s="4" t="str">
        <f t="shared" si="158"/>
        <v/>
      </c>
      <c r="R410" s="4" t="str">
        <f t="shared" si="158"/>
        <v/>
      </c>
      <c r="S410" s="4" t="str">
        <f t="shared" si="158"/>
        <v/>
      </c>
      <c r="T410" s="4" t="str">
        <f t="shared" si="158"/>
        <v/>
      </c>
      <c r="U410" s="4" t="str">
        <f t="shared" si="158"/>
        <v/>
      </c>
      <c r="V410" s="4" t="str">
        <f t="shared" si="158"/>
        <v/>
      </c>
      <c r="W410" s="4" t="str">
        <f t="shared" si="158"/>
        <v/>
      </c>
      <c r="X410" s="4" t="str">
        <f t="shared" si="158"/>
        <v/>
      </c>
    </row>
    <row r="411" spans="1:24" ht="15.75" customHeight="1" x14ac:dyDescent="0.25">
      <c r="A411" s="4" t="s">
        <v>24</v>
      </c>
      <c r="B411" s="4" t="s">
        <v>25</v>
      </c>
      <c r="C411" s="4" t="s">
        <v>22</v>
      </c>
      <c r="D411" s="4" t="s">
        <v>23</v>
      </c>
      <c r="E411" s="4">
        <f t="shared" si="3"/>
        <v>1</v>
      </c>
      <c r="I411" s="4">
        <f t="shared" ref="I411:X411" si="159">+IF($E160=1,I160,"")</f>
        <v>4783063</v>
      </c>
      <c r="J411" s="85">
        <f t="shared" si="159"/>
        <v>183.62710254914057</v>
      </c>
      <c r="K411" s="85">
        <f t="shared" si="159"/>
        <v>218.16563988389868</v>
      </c>
      <c r="L411" s="85" t="str">
        <f t="shared" si="159"/>
        <v/>
      </c>
      <c r="M411" s="85" t="str">
        <f t="shared" si="159"/>
        <v/>
      </c>
      <c r="N411" s="85" t="str">
        <f t="shared" si="159"/>
        <v/>
      </c>
      <c r="O411" s="85">
        <f t="shared" si="159"/>
        <v>302481.88405797101</v>
      </c>
      <c r="P411" s="85">
        <f t="shared" si="159"/>
        <v>152.7885558662899</v>
      </c>
      <c r="Q411" s="85">
        <f t="shared" si="159"/>
        <v>3265.0187734668339</v>
      </c>
      <c r="R411" s="85">
        <f t="shared" si="159"/>
        <v>0.73174867234656948</v>
      </c>
      <c r="S411" s="85">
        <f t="shared" si="159"/>
        <v>485.82701450759714</v>
      </c>
      <c r="T411" s="85" t="str">
        <f t="shared" si="159"/>
        <v/>
      </c>
      <c r="U411" s="4">
        <f t="shared" si="159"/>
        <v>0.81</v>
      </c>
      <c r="V411" s="4">
        <f t="shared" si="159"/>
        <v>0.87</v>
      </c>
      <c r="W411" s="4">
        <f t="shared" si="159"/>
        <v>0.76</v>
      </c>
      <c r="X411" s="4">
        <f t="shared" si="159"/>
        <v>0.76</v>
      </c>
    </row>
    <row r="412" spans="1:24" ht="15.75" customHeight="1" x14ac:dyDescent="0.25">
      <c r="A412" s="4" t="s">
        <v>100</v>
      </c>
      <c r="B412" s="4" t="s">
        <v>101</v>
      </c>
      <c r="C412" s="4" t="s">
        <v>28</v>
      </c>
      <c r="D412" s="4" t="s">
        <v>89</v>
      </c>
      <c r="E412" s="4">
        <f t="shared" si="3"/>
        <v>0</v>
      </c>
      <c r="I412" s="4" t="str">
        <f t="shared" ref="I412:X412" si="160">+IF($E161=1,I161,"")</f>
        <v/>
      </c>
      <c r="J412" s="4" t="str">
        <f t="shared" si="160"/>
        <v/>
      </c>
      <c r="K412" s="4" t="str">
        <f t="shared" si="160"/>
        <v/>
      </c>
      <c r="L412" s="4" t="str">
        <f t="shared" si="160"/>
        <v/>
      </c>
      <c r="M412" s="4" t="str">
        <f t="shared" si="160"/>
        <v/>
      </c>
      <c r="N412" s="4" t="str">
        <f t="shared" si="160"/>
        <v/>
      </c>
      <c r="O412" s="4" t="str">
        <f t="shared" si="160"/>
        <v/>
      </c>
      <c r="P412" s="4" t="str">
        <f t="shared" si="160"/>
        <v/>
      </c>
      <c r="Q412" s="4" t="str">
        <f t="shared" si="160"/>
        <v/>
      </c>
      <c r="R412" s="4" t="str">
        <f t="shared" si="160"/>
        <v/>
      </c>
      <c r="S412" s="4" t="str">
        <f t="shared" si="160"/>
        <v/>
      </c>
      <c r="T412" s="4" t="str">
        <f t="shared" si="160"/>
        <v/>
      </c>
      <c r="U412" s="4" t="str">
        <f t="shared" si="160"/>
        <v/>
      </c>
      <c r="V412" s="4" t="str">
        <f t="shared" si="160"/>
        <v/>
      </c>
      <c r="W412" s="4" t="str">
        <f t="shared" si="160"/>
        <v/>
      </c>
      <c r="X412" s="4" t="str">
        <f t="shared" si="160"/>
        <v/>
      </c>
    </row>
    <row r="413" spans="1:24" ht="15.75" customHeight="1" x14ac:dyDescent="0.25">
      <c r="A413" s="4" t="s">
        <v>470</v>
      </c>
      <c r="B413" s="4" t="s">
        <v>471</v>
      </c>
      <c r="C413" s="4" t="s">
        <v>118</v>
      </c>
      <c r="D413" s="4" t="s">
        <v>449</v>
      </c>
      <c r="E413" s="4">
        <f t="shared" si="3"/>
        <v>0</v>
      </c>
      <c r="I413" s="4" t="str">
        <f t="shared" ref="I413:X413" si="161">+IF($E162=1,I162,"")</f>
        <v/>
      </c>
      <c r="J413" s="4" t="str">
        <f t="shared" si="161"/>
        <v/>
      </c>
      <c r="K413" s="4" t="str">
        <f t="shared" si="161"/>
        <v/>
      </c>
      <c r="L413" s="4" t="str">
        <f t="shared" si="161"/>
        <v/>
      </c>
      <c r="M413" s="4" t="str">
        <f t="shared" si="161"/>
        <v/>
      </c>
      <c r="N413" s="4" t="str">
        <f t="shared" si="161"/>
        <v/>
      </c>
      <c r="O413" s="4" t="str">
        <f t="shared" si="161"/>
        <v/>
      </c>
      <c r="P413" s="4" t="str">
        <f t="shared" si="161"/>
        <v/>
      </c>
      <c r="Q413" s="4" t="str">
        <f t="shared" si="161"/>
        <v/>
      </c>
      <c r="R413" s="4" t="str">
        <f t="shared" si="161"/>
        <v/>
      </c>
      <c r="S413" s="4" t="str">
        <f t="shared" si="161"/>
        <v/>
      </c>
      <c r="T413" s="4" t="str">
        <f t="shared" si="161"/>
        <v/>
      </c>
      <c r="U413" s="4" t="str">
        <f t="shared" si="161"/>
        <v/>
      </c>
      <c r="V413" s="4" t="str">
        <f t="shared" si="161"/>
        <v/>
      </c>
      <c r="W413" s="4" t="str">
        <f t="shared" si="161"/>
        <v/>
      </c>
      <c r="X413" s="4" t="str">
        <f t="shared" si="161"/>
        <v/>
      </c>
    </row>
    <row r="414" spans="1:24" ht="15.75" customHeight="1" x14ac:dyDescent="0.25">
      <c r="A414" s="4" t="s">
        <v>472</v>
      </c>
      <c r="B414" s="4" t="s">
        <v>473</v>
      </c>
      <c r="C414" s="4" t="s">
        <v>118</v>
      </c>
      <c r="D414" s="4" t="s">
        <v>449</v>
      </c>
      <c r="E414" s="4">
        <f t="shared" si="3"/>
        <v>0</v>
      </c>
      <c r="I414" s="4" t="str">
        <f t="shared" ref="I414:X414" si="162">+IF($E163=1,I163,"")</f>
        <v/>
      </c>
      <c r="J414" s="4" t="str">
        <f t="shared" si="162"/>
        <v/>
      </c>
      <c r="K414" s="4" t="str">
        <f t="shared" si="162"/>
        <v/>
      </c>
      <c r="L414" s="4" t="str">
        <f t="shared" si="162"/>
        <v/>
      </c>
      <c r="M414" s="4" t="str">
        <f t="shared" si="162"/>
        <v/>
      </c>
      <c r="N414" s="4" t="str">
        <f t="shared" si="162"/>
        <v/>
      </c>
      <c r="O414" s="4" t="str">
        <f t="shared" si="162"/>
        <v/>
      </c>
      <c r="P414" s="4" t="str">
        <f t="shared" si="162"/>
        <v/>
      </c>
      <c r="Q414" s="4" t="str">
        <f t="shared" si="162"/>
        <v/>
      </c>
      <c r="R414" s="4" t="str">
        <f t="shared" si="162"/>
        <v/>
      </c>
      <c r="S414" s="4" t="str">
        <f t="shared" si="162"/>
        <v/>
      </c>
      <c r="T414" s="4" t="str">
        <f t="shared" si="162"/>
        <v/>
      </c>
      <c r="U414" s="4" t="str">
        <f t="shared" si="162"/>
        <v/>
      </c>
      <c r="V414" s="4" t="str">
        <f t="shared" si="162"/>
        <v/>
      </c>
      <c r="W414" s="4" t="str">
        <f t="shared" si="162"/>
        <v/>
      </c>
      <c r="X414" s="4" t="str">
        <f t="shared" si="162"/>
        <v/>
      </c>
    </row>
    <row r="415" spans="1:24" ht="15.75" customHeight="1" x14ac:dyDescent="0.25">
      <c r="A415" s="4" t="s">
        <v>314</v>
      </c>
      <c r="B415" s="4" t="s">
        <v>315</v>
      </c>
      <c r="C415" s="4" t="s">
        <v>22</v>
      </c>
      <c r="D415" s="4" t="s">
        <v>309</v>
      </c>
      <c r="E415" s="4">
        <f t="shared" si="3"/>
        <v>0</v>
      </c>
      <c r="I415" s="4" t="str">
        <f t="shared" ref="I415:X415" si="163">+IF($E164=1,I164,"")</f>
        <v/>
      </c>
      <c r="J415" s="4" t="str">
        <f t="shared" si="163"/>
        <v/>
      </c>
      <c r="K415" s="4" t="str">
        <f t="shared" si="163"/>
        <v/>
      </c>
      <c r="L415" s="4" t="str">
        <f t="shared" si="163"/>
        <v/>
      </c>
      <c r="M415" s="4" t="str">
        <f t="shared" si="163"/>
        <v/>
      </c>
      <c r="N415" s="4" t="str">
        <f t="shared" si="163"/>
        <v/>
      </c>
      <c r="O415" s="4" t="str">
        <f t="shared" si="163"/>
        <v/>
      </c>
      <c r="P415" s="4" t="str">
        <f t="shared" si="163"/>
        <v/>
      </c>
      <c r="Q415" s="4" t="str">
        <f t="shared" si="163"/>
        <v/>
      </c>
      <c r="R415" s="4" t="str">
        <f t="shared" si="163"/>
        <v/>
      </c>
      <c r="S415" s="4" t="str">
        <f t="shared" si="163"/>
        <v/>
      </c>
      <c r="T415" s="4" t="str">
        <f t="shared" si="163"/>
        <v/>
      </c>
      <c r="U415" s="4" t="str">
        <f t="shared" si="163"/>
        <v/>
      </c>
      <c r="V415" s="4" t="str">
        <f t="shared" si="163"/>
        <v/>
      </c>
      <c r="W415" s="4" t="str">
        <f t="shared" si="163"/>
        <v/>
      </c>
      <c r="X415" s="4" t="str">
        <f t="shared" si="163"/>
        <v/>
      </c>
    </row>
    <row r="416" spans="1:24" ht="15.75" customHeight="1" x14ac:dyDescent="0.25">
      <c r="A416" s="4" t="s">
        <v>433</v>
      </c>
      <c r="B416" s="4" t="s">
        <v>434</v>
      </c>
      <c r="C416" s="4" t="s">
        <v>181</v>
      </c>
      <c r="D416" s="4" t="s">
        <v>412</v>
      </c>
      <c r="E416" s="4">
        <f t="shared" si="3"/>
        <v>0</v>
      </c>
      <c r="I416" s="4" t="str">
        <f t="shared" ref="I416:X416" si="164">+IF($E165=1,I165,"")</f>
        <v/>
      </c>
      <c r="J416" s="4" t="str">
        <f t="shared" si="164"/>
        <v/>
      </c>
      <c r="K416" s="4" t="str">
        <f t="shared" si="164"/>
        <v/>
      </c>
      <c r="L416" s="4" t="str">
        <f t="shared" si="164"/>
        <v/>
      </c>
      <c r="M416" s="4" t="str">
        <f t="shared" si="164"/>
        <v/>
      </c>
      <c r="N416" s="4" t="str">
        <f t="shared" si="164"/>
        <v/>
      </c>
      <c r="O416" s="4" t="str">
        <f t="shared" si="164"/>
        <v/>
      </c>
      <c r="P416" s="4" t="str">
        <f t="shared" si="164"/>
        <v/>
      </c>
      <c r="Q416" s="4" t="str">
        <f t="shared" si="164"/>
        <v/>
      </c>
      <c r="R416" s="4" t="str">
        <f t="shared" si="164"/>
        <v/>
      </c>
      <c r="S416" s="4" t="str">
        <f t="shared" si="164"/>
        <v/>
      </c>
      <c r="T416" s="4" t="str">
        <f t="shared" si="164"/>
        <v/>
      </c>
      <c r="U416" s="4" t="str">
        <f t="shared" si="164"/>
        <v/>
      </c>
      <c r="V416" s="4" t="str">
        <f t="shared" si="164"/>
        <v/>
      </c>
      <c r="W416" s="4" t="str">
        <f t="shared" si="164"/>
        <v/>
      </c>
      <c r="X416" s="4" t="str">
        <f t="shared" si="164"/>
        <v/>
      </c>
    </row>
    <row r="417" spans="1:24" ht="15.75" customHeight="1" x14ac:dyDescent="0.25">
      <c r="A417" s="4" t="s">
        <v>225</v>
      </c>
      <c r="B417" s="4" t="s">
        <v>226</v>
      </c>
      <c r="C417" s="4" t="s">
        <v>22</v>
      </c>
      <c r="D417" s="4" t="s">
        <v>216</v>
      </c>
      <c r="E417" s="4">
        <f t="shared" si="3"/>
        <v>0</v>
      </c>
      <c r="I417" s="4" t="str">
        <f t="shared" ref="I417:X417" si="165">+IF($E166=1,I166,"")</f>
        <v/>
      </c>
      <c r="J417" s="4" t="str">
        <f t="shared" si="165"/>
        <v/>
      </c>
      <c r="K417" s="4" t="str">
        <f t="shared" si="165"/>
        <v/>
      </c>
      <c r="L417" s="4" t="str">
        <f t="shared" si="165"/>
        <v/>
      </c>
      <c r="M417" s="4" t="str">
        <f t="shared" si="165"/>
        <v/>
      </c>
      <c r="N417" s="4" t="str">
        <f t="shared" si="165"/>
        <v/>
      </c>
      <c r="O417" s="4" t="str">
        <f t="shared" si="165"/>
        <v/>
      </c>
      <c r="P417" s="4" t="str">
        <f t="shared" si="165"/>
        <v/>
      </c>
      <c r="Q417" s="4" t="str">
        <f t="shared" si="165"/>
        <v/>
      </c>
      <c r="R417" s="4" t="str">
        <f t="shared" si="165"/>
        <v/>
      </c>
      <c r="S417" s="4" t="str">
        <f t="shared" si="165"/>
        <v/>
      </c>
      <c r="T417" s="4" t="str">
        <f t="shared" si="165"/>
        <v/>
      </c>
      <c r="U417" s="4" t="str">
        <f t="shared" si="165"/>
        <v/>
      </c>
      <c r="V417" s="4" t="str">
        <f t="shared" si="165"/>
        <v/>
      </c>
      <c r="W417" s="4" t="str">
        <f t="shared" si="165"/>
        <v/>
      </c>
      <c r="X417" s="4" t="str">
        <f t="shared" si="165"/>
        <v/>
      </c>
    </row>
    <row r="418" spans="1:24" ht="15.75" customHeight="1" x14ac:dyDescent="0.25">
      <c r="A418" s="4" t="s">
        <v>295</v>
      </c>
      <c r="B418" s="4" t="s">
        <v>296</v>
      </c>
      <c r="C418" s="4" t="s">
        <v>181</v>
      </c>
      <c r="D418" s="4" t="s">
        <v>276</v>
      </c>
      <c r="E418" s="4">
        <f t="shared" si="3"/>
        <v>1</v>
      </c>
      <c r="I418" s="4">
        <f t="shared" ref="I418:X418" si="166">+IF($E167=1,I167,"")</f>
        <v>5378857</v>
      </c>
      <c r="J418" s="85">
        <f t="shared" si="166"/>
        <v>159.94104323650919</v>
      </c>
      <c r="K418" s="85">
        <f t="shared" si="166"/>
        <v>62.708489926391429</v>
      </c>
      <c r="L418" s="85">
        <f t="shared" si="166"/>
        <v>85.464253836828149</v>
      </c>
      <c r="M418" s="85">
        <f t="shared" si="166"/>
        <v>1362.8817076786245</v>
      </c>
      <c r="N418" s="85" t="str">
        <f t="shared" si="166"/>
        <v/>
      </c>
      <c r="O418" s="85" t="str">
        <f t="shared" si="166"/>
        <v/>
      </c>
      <c r="P418" s="85">
        <f t="shared" si="166"/>
        <v>50.773723506743735</v>
      </c>
      <c r="Q418" s="85">
        <f t="shared" si="166"/>
        <v>4374.8378728923471</v>
      </c>
      <c r="R418" s="85">
        <f t="shared" si="166"/>
        <v>0.52055669076162459</v>
      </c>
      <c r="S418" s="85" t="str">
        <f t="shared" si="166"/>
        <v/>
      </c>
      <c r="T418" s="85" t="str">
        <f t="shared" si="166"/>
        <v/>
      </c>
      <c r="U418" s="4">
        <f t="shared" si="166"/>
        <v>0.88</v>
      </c>
      <c r="V418" s="4">
        <f t="shared" si="166"/>
        <v>0.83</v>
      </c>
      <c r="W418" s="4">
        <f t="shared" si="166"/>
        <v>0.91</v>
      </c>
      <c r="X418" s="4">
        <f t="shared" si="166"/>
        <v>0.91</v>
      </c>
    </row>
    <row r="419" spans="1:24" ht="15.75" customHeight="1" x14ac:dyDescent="0.25">
      <c r="A419" s="4" t="s">
        <v>507</v>
      </c>
      <c r="B419" s="4" t="s">
        <v>508</v>
      </c>
      <c r="C419" s="4" t="s">
        <v>106</v>
      </c>
      <c r="D419" s="4" t="s">
        <v>484</v>
      </c>
      <c r="E419" s="4">
        <f t="shared" si="3"/>
        <v>0</v>
      </c>
      <c r="I419" s="4" t="str">
        <f t="shared" ref="I419:X419" si="167">+IF($E168=1,I168,"")</f>
        <v/>
      </c>
      <c r="J419" s="4" t="str">
        <f t="shared" si="167"/>
        <v/>
      </c>
      <c r="K419" s="4" t="str">
        <f t="shared" si="167"/>
        <v/>
      </c>
      <c r="L419" s="4" t="str">
        <f t="shared" si="167"/>
        <v/>
      </c>
      <c r="M419" s="4" t="str">
        <f t="shared" si="167"/>
        <v/>
      </c>
      <c r="N419" s="4" t="str">
        <f t="shared" si="167"/>
        <v/>
      </c>
      <c r="O419" s="4" t="str">
        <f t="shared" si="167"/>
        <v/>
      </c>
      <c r="P419" s="4" t="str">
        <f t="shared" si="167"/>
        <v/>
      </c>
      <c r="Q419" s="4" t="str">
        <f t="shared" si="167"/>
        <v/>
      </c>
      <c r="R419" s="4" t="str">
        <f t="shared" si="167"/>
        <v/>
      </c>
      <c r="S419" s="4" t="str">
        <f t="shared" si="167"/>
        <v/>
      </c>
      <c r="T419" s="4" t="str">
        <f t="shared" si="167"/>
        <v/>
      </c>
      <c r="U419" s="4" t="str">
        <f t="shared" si="167"/>
        <v/>
      </c>
      <c r="V419" s="4" t="str">
        <f t="shared" si="167"/>
        <v/>
      </c>
      <c r="W419" s="4" t="str">
        <f t="shared" si="167"/>
        <v/>
      </c>
      <c r="X419" s="4" t="str">
        <f t="shared" si="167"/>
        <v/>
      </c>
    </row>
    <row r="420" spans="1:24" ht="15.75" customHeight="1" x14ac:dyDescent="0.25">
      <c r="A420" s="4" t="s">
        <v>406</v>
      </c>
      <c r="B420" s="4" t="s">
        <v>407</v>
      </c>
      <c r="C420" s="4" t="s">
        <v>106</v>
      </c>
      <c r="D420" s="4" t="s">
        <v>393</v>
      </c>
      <c r="E420" s="4">
        <f t="shared" si="3"/>
        <v>0</v>
      </c>
      <c r="I420" s="4" t="str">
        <f t="shared" ref="I420:X420" si="168">+IF($E169=1,I169,"")</f>
        <v/>
      </c>
      <c r="J420" s="4" t="str">
        <f t="shared" si="168"/>
        <v/>
      </c>
      <c r="K420" s="4" t="str">
        <f t="shared" si="168"/>
        <v/>
      </c>
      <c r="L420" s="4" t="str">
        <f t="shared" si="168"/>
        <v/>
      </c>
      <c r="M420" s="4" t="str">
        <f t="shared" si="168"/>
        <v/>
      </c>
      <c r="N420" s="4" t="str">
        <f t="shared" si="168"/>
        <v/>
      </c>
      <c r="O420" s="4" t="str">
        <f t="shared" si="168"/>
        <v/>
      </c>
      <c r="P420" s="4" t="str">
        <f t="shared" si="168"/>
        <v/>
      </c>
      <c r="Q420" s="4" t="str">
        <f t="shared" si="168"/>
        <v/>
      </c>
      <c r="R420" s="4" t="str">
        <f t="shared" si="168"/>
        <v/>
      </c>
      <c r="S420" s="4" t="str">
        <f t="shared" si="168"/>
        <v/>
      </c>
      <c r="T420" s="4" t="str">
        <f t="shared" si="168"/>
        <v/>
      </c>
      <c r="U420" s="4" t="str">
        <f t="shared" si="168"/>
        <v/>
      </c>
      <c r="V420" s="4" t="str">
        <f t="shared" si="168"/>
        <v/>
      </c>
      <c r="W420" s="4" t="str">
        <f t="shared" si="168"/>
        <v/>
      </c>
      <c r="X420" s="4" t="str">
        <f t="shared" si="168"/>
        <v/>
      </c>
    </row>
    <row r="421" spans="1:24" ht="15.75" customHeight="1" x14ac:dyDescent="0.25">
      <c r="A421" s="4" t="s">
        <v>227</v>
      </c>
      <c r="B421" s="4" t="s">
        <v>228</v>
      </c>
      <c r="C421" s="4" t="s">
        <v>22</v>
      </c>
      <c r="D421" s="4" t="s">
        <v>216</v>
      </c>
      <c r="E421" s="4">
        <f t="shared" si="3"/>
        <v>0</v>
      </c>
      <c r="I421" s="4" t="str">
        <f t="shared" ref="I421:X421" si="169">+IF($E170=1,I170,"")</f>
        <v/>
      </c>
      <c r="J421" s="4" t="str">
        <f t="shared" si="169"/>
        <v/>
      </c>
      <c r="K421" s="4" t="str">
        <f t="shared" si="169"/>
        <v/>
      </c>
      <c r="L421" s="4" t="str">
        <f t="shared" si="169"/>
        <v/>
      </c>
      <c r="M421" s="4" t="str">
        <f t="shared" si="169"/>
        <v/>
      </c>
      <c r="N421" s="4" t="str">
        <f t="shared" si="169"/>
        <v/>
      </c>
      <c r="O421" s="4" t="str">
        <f t="shared" si="169"/>
        <v/>
      </c>
      <c r="P421" s="4" t="str">
        <f t="shared" si="169"/>
        <v/>
      </c>
      <c r="Q421" s="4" t="str">
        <f t="shared" si="169"/>
        <v/>
      </c>
      <c r="R421" s="4" t="str">
        <f t="shared" si="169"/>
        <v/>
      </c>
      <c r="S421" s="4" t="str">
        <f t="shared" si="169"/>
        <v/>
      </c>
      <c r="T421" s="4" t="str">
        <f t="shared" si="169"/>
        <v/>
      </c>
      <c r="U421" s="4" t="str">
        <f t="shared" si="169"/>
        <v/>
      </c>
      <c r="V421" s="4" t="str">
        <f t="shared" si="169"/>
        <v/>
      </c>
      <c r="W421" s="4" t="str">
        <f t="shared" si="169"/>
        <v/>
      </c>
      <c r="X421" s="4" t="str">
        <f t="shared" si="169"/>
        <v/>
      </c>
    </row>
    <row r="422" spans="1:24" ht="15.75" customHeight="1" x14ac:dyDescent="0.25">
      <c r="A422" s="4" t="s">
        <v>102</v>
      </c>
      <c r="B422" s="4" t="s">
        <v>103</v>
      </c>
      <c r="C422" s="4" t="s">
        <v>28</v>
      </c>
      <c r="D422" s="4" t="s">
        <v>89</v>
      </c>
      <c r="E422" s="4">
        <f t="shared" si="3"/>
        <v>1</v>
      </c>
      <c r="I422" s="4">
        <f t="shared" ref="I422:X422" si="170">+IF($E171=1,I171,"")</f>
        <v>4246439</v>
      </c>
      <c r="J422" s="85">
        <f t="shared" si="170"/>
        <v>399.20507512294421</v>
      </c>
      <c r="K422" s="85">
        <f t="shared" si="170"/>
        <v>380.4364080115127</v>
      </c>
      <c r="L422" s="85" t="str">
        <f t="shared" si="170"/>
        <v/>
      </c>
      <c r="M422" s="85" t="str">
        <f t="shared" si="170"/>
        <v/>
      </c>
      <c r="N422" s="85">
        <f t="shared" si="170"/>
        <v>11.845219017628652</v>
      </c>
      <c r="O422" s="85">
        <f t="shared" si="170"/>
        <v>119035.78528827037</v>
      </c>
      <c r="P422" s="85">
        <f t="shared" si="170"/>
        <v>2240.6380027739251</v>
      </c>
      <c r="Q422" s="85">
        <f t="shared" si="170"/>
        <v>1844.3886288389087</v>
      </c>
      <c r="R422" s="85">
        <f t="shared" si="170"/>
        <v>9.3490098409514424</v>
      </c>
      <c r="S422" s="85">
        <f t="shared" si="170"/>
        <v>970.67310809934509</v>
      </c>
      <c r="T422" s="85">
        <f t="shared" si="170"/>
        <v>19227.681438664098</v>
      </c>
      <c r="U422" s="4">
        <f t="shared" si="170"/>
        <v>0.32</v>
      </c>
      <c r="V422" s="4">
        <f t="shared" si="170"/>
        <v>0.47</v>
      </c>
      <c r="W422" s="4">
        <f t="shared" si="170"/>
        <v>0.48</v>
      </c>
      <c r="X422" s="4">
        <f t="shared" si="170"/>
        <v>0.48</v>
      </c>
    </row>
    <row r="423" spans="1:24" ht="15.75" customHeight="1" x14ac:dyDescent="0.25">
      <c r="A423" s="4" t="s">
        <v>208</v>
      </c>
      <c r="B423" s="4" t="s">
        <v>209</v>
      </c>
      <c r="C423" s="4" t="s">
        <v>22</v>
      </c>
      <c r="D423" s="4" t="s">
        <v>205</v>
      </c>
      <c r="E423" s="4">
        <f t="shared" si="3"/>
        <v>0</v>
      </c>
      <c r="I423" s="4" t="str">
        <f t="shared" ref="I423:X423" si="171">+IF($E172=1,I172,"")</f>
        <v/>
      </c>
      <c r="J423" s="4" t="str">
        <f t="shared" si="171"/>
        <v/>
      </c>
      <c r="K423" s="4" t="str">
        <f t="shared" si="171"/>
        <v/>
      </c>
      <c r="L423" s="4" t="str">
        <f t="shared" si="171"/>
        <v/>
      </c>
      <c r="M423" s="4" t="str">
        <f t="shared" si="171"/>
        <v/>
      </c>
      <c r="N423" s="4" t="str">
        <f t="shared" si="171"/>
        <v/>
      </c>
      <c r="O423" s="4" t="str">
        <f t="shared" si="171"/>
        <v/>
      </c>
      <c r="P423" s="4" t="str">
        <f t="shared" si="171"/>
        <v/>
      </c>
      <c r="Q423" s="4" t="str">
        <f t="shared" si="171"/>
        <v/>
      </c>
      <c r="R423" s="4" t="str">
        <f t="shared" si="171"/>
        <v/>
      </c>
      <c r="S423" s="4" t="str">
        <f t="shared" si="171"/>
        <v/>
      </c>
      <c r="T423" s="4" t="str">
        <f t="shared" si="171"/>
        <v/>
      </c>
      <c r="U423" s="4" t="str">
        <f t="shared" si="171"/>
        <v/>
      </c>
      <c r="V423" s="4" t="str">
        <f t="shared" si="171"/>
        <v/>
      </c>
      <c r="W423" s="4" t="str">
        <f t="shared" si="171"/>
        <v/>
      </c>
      <c r="X423" s="4" t="str">
        <f t="shared" si="171"/>
        <v/>
      </c>
    </row>
    <row r="424" spans="1:24" ht="15.75" customHeight="1" x14ac:dyDescent="0.25">
      <c r="A424" s="4" t="s">
        <v>345</v>
      </c>
      <c r="B424" s="4" t="s">
        <v>346</v>
      </c>
      <c r="C424" s="4" t="s">
        <v>28</v>
      </c>
      <c r="D424" s="4" t="s">
        <v>328</v>
      </c>
      <c r="E424" s="4">
        <f t="shared" si="3"/>
        <v>1</v>
      </c>
      <c r="I424" s="4">
        <f t="shared" ref="I424:X424" si="172">+IF($E173=1,I173,"")</f>
        <v>7044636</v>
      </c>
      <c r="J424" s="85">
        <f t="shared" si="172"/>
        <v>230.43064254845814</v>
      </c>
      <c r="K424" s="85">
        <f t="shared" si="172"/>
        <v>199.59867337361365</v>
      </c>
      <c r="L424" s="85" t="str">
        <f t="shared" si="172"/>
        <v/>
      </c>
      <c r="M424" s="85" t="str">
        <f t="shared" si="172"/>
        <v/>
      </c>
      <c r="N424" s="85">
        <f t="shared" si="172"/>
        <v>10.944497345214147</v>
      </c>
      <c r="O424" s="85">
        <f t="shared" si="172"/>
        <v>51003.891050583661</v>
      </c>
      <c r="P424" s="85">
        <f t="shared" si="172"/>
        <v>3789.0056588520615</v>
      </c>
      <c r="Q424" s="85">
        <f t="shared" si="172"/>
        <v>1305.5710306406686</v>
      </c>
      <c r="R424" s="85">
        <f t="shared" si="172"/>
        <v>8.5029233589925717</v>
      </c>
      <c r="S424" s="85">
        <f t="shared" si="172"/>
        <v>2533.2732074985506</v>
      </c>
      <c r="T424" s="85">
        <f t="shared" si="172"/>
        <v>9065.0069156293212</v>
      </c>
      <c r="U424" s="4">
        <f t="shared" si="172"/>
        <v>0</v>
      </c>
      <c r="V424" s="4">
        <f t="shared" si="172"/>
        <v>0</v>
      </c>
      <c r="W424" s="4">
        <f t="shared" si="172"/>
        <v>0</v>
      </c>
      <c r="X424" s="4">
        <f t="shared" si="172"/>
        <v>0</v>
      </c>
    </row>
    <row r="425" spans="1:24" ht="15.75" customHeight="1" x14ac:dyDescent="0.25">
      <c r="A425" s="4" t="s">
        <v>347</v>
      </c>
      <c r="B425" s="4" t="s">
        <v>348</v>
      </c>
      <c r="C425" s="4" t="s">
        <v>28</v>
      </c>
      <c r="D425" s="4" t="s">
        <v>328</v>
      </c>
      <c r="E425" s="4">
        <f t="shared" si="3"/>
        <v>1</v>
      </c>
      <c r="I425" s="4">
        <f t="shared" ref="I425:X425" si="173">+IF($E174=1,I174,"")</f>
        <v>32510453</v>
      </c>
      <c r="J425" s="85">
        <f t="shared" si="173"/>
        <v>370.05328716889915</v>
      </c>
      <c r="K425" s="85">
        <f t="shared" si="173"/>
        <v>275.27761609473725</v>
      </c>
      <c r="L425" s="85">
        <f t="shared" si="173"/>
        <v>30.094935927223162</v>
      </c>
      <c r="M425" s="85">
        <f t="shared" si="173"/>
        <v>109.32576485574452</v>
      </c>
      <c r="N425" s="85">
        <f t="shared" si="173"/>
        <v>9.4892556557117178</v>
      </c>
      <c r="O425" s="85" t="str">
        <f t="shared" si="173"/>
        <v/>
      </c>
      <c r="P425" s="85">
        <f t="shared" si="173"/>
        <v>1048.3319276543903</v>
      </c>
      <c r="Q425" s="85">
        <f t="shared" si="173"/>
        <v>2543.0934045636668</v>
      </c>
      <c r="R425" s="85">
        <f t="shared" si="173"/>
        <v>7.6498472660470158</v>
      </c>
      <c r="S425" s="85" t="str">
        <f t="shared" si="173"/>
        <v/>
      </c>
      <c r="T425" s="85" t="str">
        <f t="shared" si="173"/>
        <v/>
      </c>
      <c r="U425" s="4">
        <f t="shared" si="173"/>
        <v>0.42</v>
      </c>
      <c r="V425" s="4">
        <f t="shared" si="173"/>
        <v>0.41</v>
      </c>
      <c r="W425" s="4">
        <f t="shared" si="173"/>
        <v>0.41</v>
      </c>
      <c r="X425" s="4">
        <f t="shared" si="173"/>
        <v>0.41</v>
      </c>
    </row>
    <row r="426" spans="1:24" ht="15.75" customHeight="1" x14ac:dyDescent="0.25">
      <c r="A426" s="4" t="s">
        <v>368</v>
      </c>
      <c r="B426" s="4" t="s">
        <v>369</v>
      </c>
      <c r="C426" s="4" t="s">
        <v>106</v>
      </c>
      <c r="D426" s="4" t="s">
        <v>357</v>
      </c>
      <c r="E426" s="4">
        <f t="shared" si="3"/>
        <v>1</v>
      </c>
      <c r="I426" s="4">
        <f t="shared" ref="I426:X426" si="174">+IF($E175=1,I175,"")</f>
        <v>108116615</v>
      </c>
      <c r="J426" s="85">
        <f t="shared" si="174"/>
        <v>168.47271809240419</v>
      </c>
      <c r="K426" s="85">
        <f t="shared" si="174"/>
        <v>157.73986264738309</v>
      </c>
      <c r="L426" s="85">
        <f t="shared" si="174"/>
        <v>2.3030687743969787</v>
      </c>
      <c r="M426" s="85">
        <f t="shared" si="174"/>
        <v>14.600423353641016</v>
      </c>
      <c r="N426" s="85">
        <f t="shared" si="174"/>
        <v>1.7804848958691502</v>
      </c>
      <c r="O426" s="85">
        <f t="shared" si="174"/>
        <v>256484.15584415584</v>
      </c>
      <c r="P426" s="85">
        <f t="shared" si="174"/>
        <v>32348.823975720792</v>
      </c>
      <c r="Q426" s="85">
        <f t="shared" si="174"/>
        <v>1339.2833303229961</v>
      </c>
      <c r="R426" s="85">
        <f t="shared" si="174"/>
        <v>8.1634076316577247</v>
      </c>
      <c r="S426" s="85">
        <f t="shared" si="174"/>
        <v>20201.800327332243</v>
      </c>
      <c r="T426" s="85">
        <f t="shared" si="174"/>
        <v>122059.82694684796</v>
      </c>
      <c r="U426" s="4">
        <f t="shared" si="174"/>
        <v>0.42</v>
      </c>
      <c r="V426" s="4">
        <f t="shared" si="174"/>
        <v>0.4</v>
      </c>
      <c r="W426" s="4">
        <f t="shared" si="174"/>
        <v>0.31</v>
      </c>
      <c r="X426" s="4">
        <f t="shared" si="174"/>
        <v>0.31</v>
      </c>
    </row>
    <row r="427" spans="1:24" ht="15.75" customHeight="1" x14ac:dyDescent="0.25">
      <c r="A427" s="4" t="s">
        <v>191</v>
      </c>
      <c r="B427" s="4" t="s">
        <v>192</v>
      </c>
      <c r="C427" s="4" t="s">
        <v>181</v>
      </c>
      <c r="D427" s="4" t="s">
        <v>182</v>
      </c>
      <c r="E427" s="4">
        <f t="shared" si="3"/>
        <v>1</v>
      </c>
      <c r="I427" s="4">
        <f t="shared" ref="I427:X427" si="175">+IF($E176=1,I176,"")</f>
        <v>37887768</v>
      </c>
      <c r="J427" s="85">
        <f t="shared" si="175"/>
        <v>260.6936360041056</v>
      </c>
      <c r="K427" s="85">
        <f t="shared" si="175"/>
        <v>196.58059561597821</v>
      </c>
      <c r="L427" s="85">
        <f t="shared" si="175"/>
        <v>79.780366053761739</v>
      </c>
      <c r="M427" s="85">
        <f t="shared" si="175"/>
        <v>405.84049409237377</v>
      </c>
      <c r="N427" s="85">
        <f t="shared" si="175"/>
        <v>25.414534844068932</v>
      </c>
      <c r="O427" s="85">
        <f t="shared" si="175"/>
        <v>92960.432028248004</v>
      </c>
      <c r="P427" s="85">
        <f t="shared" si="175"/>
        <v>247.55124357274144</v>
      </c>
      <c r="Q427" s="85">
        <f t="shared" si="175"/>
        <v>10288.713910761155</v>
      </c>
      <c r="R427" s="85">
        <f t="shared" si="175"/>
        <v>0.75750041543751012</v>
      </c>
      <c r="S427" s="85">
        <f t="shared" si="175"/>
        <v>2865.0771550109944</v>
      </c>
      <c r="T427" s="85">
        <f t="shared" si="175"/>
        <v>148222.55340288125</v>
      </c>
      <c r="U427" s="4">
        <f t="shared" si="175"/>
        <v>0.56000000000000005</v>
      </c>
      <c r="V427" s="4">
        <f t="shared" si="175"/>
        <v>0.49</v>
      </c>
      <c r="W427" s="4">
        <f t="shared" si="175"/>
        <v>0.64</v>
      </c>
      <c r="X427" s="4">
        <f t="shared" si="175"/>
        <v>0.64</v>
      </c>
    </row>
    <row r="428" spans="1:24" ht="15.75" customHeight="1" x14ac:dyDescent="0.25">
      <c r="A428" s="4" t="s">
        <v>435</v>
      </c>
      <c r="B428" s="4" t="s">
        <v>436</v>
      </c>
      <c r="C428" s="4" t="s">
        <v>181</v>
      </c>
      <c r="D428" s="4" t="s">
        <v>412</v>
      </c>
      <c r="E428" s="4">
        <f t="shared" si="3"/>
        <v>1</v>
      </c>
      <c r="I428" s="4">
        <f t="shared" ref="I428:X428" si="176">+IF($E177=1,I177,"")</f>
        <v>10226187</v>
      </c>
      <c r="J428" s="85">
        <f t="shared" si="176"/>
        <v>452.91563707958795</v>
      </c>
      <c r="K428" s="85">
        <f t="shared" si="176"/>
        <v>132.86477159081875</v>
      </c>
      <c r="L428" s="85">
        <f t="shared" si="176"/>
        <v>52.864278738497546</v>
      </c>
      <c r="M428" s="85">
        <f t="shared" si="176"/>
        <v>397.88032678295434</v>
      </c>
      <c r="N428" s="85">
        <f t="shared" si="176"/>
        <v>17.318282953362775</v>
      </c>
      <c r="O428" s="85">
        <f t="shared" si="176"/>
        <v>48304.347826086952</v>
      </c>
      <c r="P428" s="85">
        <f t="shared" si="176"/>
        <v>240.62693704064463</v>
      </c>
      <c r="Q428" s="85">
        <f t="shared" si="176"/>
        <v>6454.6318289786223</v>
      </c>
      <c r="R428" s="85">
        <f t="shared" si="176"/>
        <v>0.74319000816237757</v>
      </c>
      <c r="S428" s="85">
        <f t="shared" si="176"/>
        <v>492.50990235814294</v>
      </c>
      <c r="T428" s="85">
        <f t="shared" si="176"/>
        <v>63651.041666666664</v>
      </c>
      <c r="U428" s="4">
        <f t="shared" si="176"/>
        <v>0.64</v>
      </c>
      <c r="V428" s="4">
        <f t="shared" si="176"/>
        <v>0.52</v>
      </c>
      <c r="W428" s="4">
        <f t="shared" si="176"/>
        <v>0.66</v>
      </c>
      <c r="X428" s="4">
        <f t="shared" si="176"/>
        <v>0.66</v>
      </c>
    </row>
    <row r="429" spans="1:24" ht="15.75" customHeight="1" x14ac:dyDescent="0.25">
      <c r="A429" s="4" t="s">
        <v>65</v>
      </c>
      <c r="B429" s="4" t="s">
        <v>66</v>
      </c>
      <c r="C429" s="4" t="s">
        <v>28</v>
      </c>
      <c r="D429" s="4" t="s">
        <v>29</v>
      </c>
      <c r="E429" s="4">
        <f t="shared" si="3"/>
        <v>0</v>
      </c>
      <c r="I429" s="4" t="str">
        <f t="shared" ref="I429:X429" si="177">+IF($E178=1,I178,"")</f>
        <v/>
      </c>
      <c r="J429" s="4" t="str">
        <f t="shared" si="177"/>
        <v/>
      </c>
      <c r="K429" s="4" t="str">
        <f t="shared" si="177"/>
        <v/>
      </c>
      <c r="L429" s="4" t="str">
        <f t="shared" si="177"/>
        <v/>
      </c>
      <c r="M429" s="4" t="str">
        <f t="shared" si="177"/>
        <v/>
      </c>
      <c r="N429" s="4" t="str">
        <f t="shared" si="177"/>
        <v/>
      </c>
      <c r="O429" s="4" t="str">
        <f t="shared" si="177"/>
        <v/>
      </c>
      <c r="P429" s="4" t="str">
        <f t="shared" si="177"/>
        <v/>
      </c>
      <c r="Q429" s="4" t="str">
        <f t="shared" si="177"/>
        <v/>
      </c>
      <c r="R429" s="4" t="str">
        <f t="shared" si="177"/>
        <v/>
      </c>
      <c r="S429" s="4" t="str">
        <f t="shared" si="177"/>
        <v/>
      </c>
      <c r="T429" s="4" t="str">
        <f t="shared" si="177"/>
        <v/>
      </c>
      <c r="U429" s="4" t="str">
        <f t="shared" si="177"/>
        <v/>
      </c>
      <c r="V429" s="4" t="str">
        <f t="shared" si="177"/>
        <v/>
      </c>
      <c r="W429" s="4" t="str">
        <f t="shared" si="177"/>
        <v/>
      </c>
      <c r="X429" s="4" t="str">
        <f t="shared" si="177"/>
        <v/>
      </c>
    </row>
    <row r="430" spans="1:24" ht="15.75" customHeight="1" x14ac:dyDescent="0.25">
      <c r="A430" s="4" t="s">
        <v>509</v>
      </c>
      <c r="B430" s="4" t="s">
        <v>510</v>
      </c>
      <c r="C430" s="4" t="s">
        <v>106</v>
      </c>
      <c r="D430" s="4" t="s">
        <v>484</v>
      </c>
      <c r="E430" s="4">
        <f t="shared" si="3"/>
        <v>0</v>
      </c>
      <c r="I430" s="4" t="str">
        <f t="shared" ref="I430:X430" si="178">+IF($E179=1,I179,"")</f>
        <v/>
      </c>
      <c r="J430" s="4" t="str">
        <f t="shared" si="178"/>
        <v/>
      </c>
      <c r="K430" s="4" t="str">
        <f t="shared" si="178"/>
        <v/>
      </c>
      <c r="L430" s="4" t="str">
        <f t="shared" si="178"/>
        <v/>
      </c>
      <c r="M430" s="4" t="str">
        <f t="shared" si="178"/>
        <v/>
      </c>
      <c r="N430" s="4" t="str">
        <f t="shared" si="178"/>
        <v/>
      </c>
      <c r="O430" s="4" t="str">
        <f t="shared" si="178"/>
        <v/>
      </c>
      <c r="P430" s="4" t="str">
        <f t="shared" si="178"/>
        <v/>
      </c>
      <c r="Q430" s="4" t="str">
        <f t="shared" si="178"/>
        <v/>
      </c>
      <c r="R430" s="4" t="str">
        <f t="shared" si="178"/>
        <v/>
      </c>
      <c r="S430" s="4" t="str">
        <f t="shared" si="178"/>
        <v/>
      </c>
      <c r="T430" s="4" t="str">
        <f t="shared" si="178"/>
        <v/>
      </c>
      <c r="U430" s="4" t="str">
        <f t="shared" si="178"/>
        <v/>
      </c>
      <c r="V430" s="4" t="str">
        <f t="shared" si="178"/>
        <v/>
      </c>
      <c r="W430" s="4" t="str">
        <f t="shared" si="178"/>
        <v/>
      </c>
      <c r="X430" s="4" t="str">
        <f t="shared" si="178"/>
        <v/>
      </c>
    </row>
    <row r="431" spans="1:24" ht="15.75" customHeight="1" x14ac:dyDescent="0.25">
      <c r="A431" s="4" t="s">
        <v>177</v>
      </c>
      <c r="B431" s="4" t="s">
        <v>178</v>
      </c>
      <c r="C431" s="4" t="s">
        <v>106</v>
      </c>
      <c r="D431" s="4" t="s">
        <v>160</v>
      </c>
      <c r="E431" s="4">
        <f t="shared" si="3"/>
        <v>1</v>
      </c>
      <c r="I431" s="4">
        <f t="shared" ref="I431:X431" si="179">+IF($E180=1,I180,"")</f>
        <v>51225308</v>
      </c>
      <c r="J431" s="85">
        <f t="shared" si="179"/>
        <v>227.59062766396642</v>
      </c>
      <c r="K431" s="85">
        <f t="shared" si="179"/>
        <v>107.75533062680658</v>
      </c>
      <c r="L431" s="85">
        <f t="shared" si="179"/>
        <v>30.881219884514895</v>
      </c>
      <c r="M431" s="85">
        <f t="shared" si="179"/>
        <v>286.58647052429438</v>
      </c>
      <c r="N431" s="85">
        <f t="shared" si="179"/>
        <v>5.8506236799981766</v>
      </c>
      <c r="O431" s="85">
        <f t="shared" si="179"/>
        <v>89592.926259592932</v>
      </c>
      <c r="P431" s="85">
        <f t="shared" si="179"/>
        <v>239.07761208251941</v>
      </c>
      <c r="Q431" s="85">
        <f t="shared" si="179"/>
        <v>2900.4256213546319</v>
      </c>
      <c r="R431" s="85">
        <f t="shared" si="179"/>
        <v>0.58760017606921955</v>
      </c>
      <c r="S431" s="85">
        <f t="shared" si="179"/>
        <v>145.32868226704301</v>
      </c>
      <c r="T431" s="85">
        <f t="shared" si="179"/>
        <v>134997.48617395677</v>
      </c>
      <c r="U431" s="4">
        <f t="shared" si="179"/>
        <v>0.69</v>
      </c>
      <c r="V431" s="4">
        <f t="shared" si="179"/>
        <v>0.71</v>
      </c>
      <c r="W431" s="4">
        <f t="shared" si="179"/>
        <v>0.78</v>
      </c>
      <c r="X431" s="4">
        <f t="shared" si="179"/>
        <v>0.78</v>
      </c>
    </row>
    <row r="432" spans="1:24" ht="15.75" customHeight="1" x14ac:dyDescent="0.25">
      <c r="A432" s="4" t="s">
        <v>193</v>
      </c>
      <c r="B432" s="4" t="s">
        <v>194</v>
      </c>
      <c r="C432" s="4" t="s">
        <v>181</v>
      </c>
      <c r="D432" s="4" t="s">
        <v>182</v>
      </c>
      <c r="E432" s="4">
        <f t="shared" si="3"/>
        <v>1</v>
      </c>
      <c r="I432" s="4">
        <f t="shared" ref="I432:X432" si="180">+IF($E181=1,I181,"")</f>
        <v>4043263</v>
      </c>
      <c r="J432" s="85">
        <f t="shared" si="180"/>
        <v>273.81350161985506</v>
      </c>
      <c r="K432" s="85">
        <f t="shared" si="180"/>
        <v>185.74107101121049</v>
      </c>
      <c r="L432" s="85" t="str">
        <f t="shared" si="180"/>
        <v/>
      </c>
      <c r="M432" s="85" t="str">
        <f t="shared" si="180"/>
        <v/>
      </c>
      <c r="N432" s="85" t="str">
        <f t="shared" si="180"/>
        <v/>
      </c>
      <c r="O432" s="85">
        <f t="shared" si="180"/>
        <v>31857.142857142859</v>
      </c>
      <c r="P432" s="85">
        <f t="shared" si="180"/>
        <v>759.04588639579538</v>
      </c>
      <c r="Q432" s="85">
        <f t="shared" si="180"/>
        <v>5936.7588932806329</v>
      </c>
      <c r="R432" s="85">
        <f t="shared" si="180"/>
        <v>3.2152249309530445</v>
      </c>
      <c r="S432" s="85">
        <f t="shared" si="180"/>
        <v>694.31078403622985</v>
      </c>
      <c r="T432" s="85" t="str">
        <f t="shared" si="180"/>
        <v/>
      </c>
      <c r="U432" s="4">
        <f t="shared" si="180"/>
        <v>0</v>
      </c>
      <c r="V432" s="4">
        <f t="shared" si="180"/>
        <v>0</v>
      </c>
      <c r="W432" s="4">
        <f t="shared" si="180"/>
        <v>0</v>
      </c>
      <c r="X432" s="4">
        <f t="shared" si="180"/>
        <v>0</v>
      </c>
    </row>
    <row r="433" spans="1:24" ht="15.75" customHeight="1" x14ac:dyDescent="0.25">
      <c r="A433" s="4" t="s">
        <v>140</v>
      </c>
      <c r="B433" s="4" t="s">
        <v>141</v>
      </c>
      <c r="C433" s="4" t="s">
        <v>118</v>
      </c>
      <c r="D433" s="4" t="s">
        <v>119</v>
      </c>
      <c r="E433" s="4">
        <f t="shared" si="3"/>
        <v>0</v>
      </c>
      <c r="I433" s="4" t="str">
        <f t="shared" ref="I433:X433" si="181">+IF($E182=1,I182,"")</f>
        <v/>
      </c>
      <c r="J433" s="4" t="str">
        <f t="shared" si="181"/>
        <v/>
      </c>
      <c r="K433" s="4" t="str">
        <f t="shared" si="181"/>
        <v/>
      </c>
      <c r="L433" s="4" t="str">
        <f t="shared" si="181"/>
        <v/>
      </c>
      <c r="M433" s="4" t="str">
        <f t="shared" si="181"/>
        <v/>
      </c>
      <c r="N433" s="4" t="str">
        <f t="shared" si="181"/>
        <v/>
      </c>
      <c r="O433" s="4" t="str">
        <f t="shared" si="181"/>
        <v/>
      </c>
      <c r="P433" s="4" t="str">
        <f t="shared" si="181"/>
        <v/>
      </c>
      <c r="Q433" s="4" t="str">
        <f t="shared" si="181"/>
        <v/>
      </c>
      <c r="R433" s="4" t="str">
        <f t="shared" si="181"/>
        <v/>
      </c>
      <c r="S433" s="4" t="str">
        <f t="shared" si="181"/>
        <v/>
      </c>
      <c r="T433" s="4" t="str">
        <f t="shared" si="181"/>
        <v/>
      </c>
      <c r="U433" s="4" t="str">
        <f t="shared" si="181"/>
        <v/>
      </c>
      <c r="V433" s="4" t="str">
        <f t="shared" si="181"/>
        <v/>
      </c>
      <c r="W433" s="4" t="str">
        <f t="shared" si="181"/>
        <v/>
      </c>
      <c r="X433" s="4" t="str">
        <f t="shared" si="181"/>
        <v/>
      </c>
    </row>
    <row r="434" spans="1:24" ht="15.75" customHeight="1" x14ac:dyDescent="0.25">
      <c r="A434" s="4" t="s">
        <v>195</v>
      </c>
      <c r="B434" s="4" t="s">
        <v>196</v>
      </c>
      <c r="C434" s="4" t="s">
        <v>181</v>
      </c>
      <c r="D434" s="4" t="s">
        <v>182</v>
      </c>
      <c r="E434" s="4">
        <f t="shared" si="3"/>
        <v>1</v>
      </c>
      <c r="I434" s="4">
        <f t="shared" ref="I434:X434" si="182">+IF($E183=1,I183,"")</f>
        <v>19364557</v>
      </c>
      <c r="J434" s="85">
        <f t="shared" si="182"/>
        <v>246.03196448026154</v>
      </c>
      <c r="K434" s="85">
        <f t="shared" si="182"/>
        <v>121.09752885129259</v>
      </c>
      <c r="L434" s="85">
        <f t="shared" si="182"/>
        <v>63.404497195572297</v>
      </c>
      <c r="M434" s="85">
        <f t="shared" si="182"/>
        <v>523.58208955223881</v>
      </c>
      <c r="N434" s="85">
        <f t="shared" si="182"/>
        <v>36.30343828676277</v>
      </c>
      <c r="O434" s="85">
        <f t="shared" si="182"/>
        <v>9064.2958748221918</v>
      </c>
      <c r="P434" s="85">
        <f t="shared" si="182"/>
        <v>716.68704156479214</v>
      </c>
      <c r="Q434" s="85">
        <f t="shared" si="182"/>
        <v>17116.788321167885</v>
      </c>
      <c r="R434" s="85">
        <f t="shared" si="182"/>
        <v>1.4769250853505194</v>
      </c>
      <c r="S434" s="85">
        <f t="shared" si="182"/>
        <v>328.81985654574544</v>
      </c>
      <c r="T434" s="85">
        <f t="shared" si="182"/>
        <v>24979.223833790671</v>
      </c>
      <c r="U434" s="4">
        <f t="shared" si="182"/>
        <v>0.55000000000000004</v>
      </c>
      <c r="V434" s="4">
        <f t="shared" si="182"/>
        <v>0.42</v>
      </c>
      <c r="W434" s="4">
        <f t="shared" si="182"/>
        <v>0.62</v>
      </c>
      <c r="X434" s="4">
        <f t="shared" si="182"/>
        <v>0.62</v>
      </c>
    </row>
    <row r="435" spans="1:24" ht="15.75" customHeight="1" x14ac:dyDescent="0.25">
      <c r="A435" s="4" t="s">
        <v>197</v>
      </c>
      <c r="B435" s="4" t="s">
        <v>198</v>
      </c>
      <c r="C435" s="4" t="s">
        <v>181</v>
      </c>
      <c r="D435" s="4" t="s">
        <v>182</v>
      </c>
      <c r="E435" s="4">
        <f t="shared" si="3"/>
        <v>1</v>
      </c>
      <c r="I435" s="4">
        <f t="shared" ref="I435:X435" si="183">+IF($E184=1,I184,"")</f>
        <v>145872256</v>
      </c>
      <c r="J435" s="85">
        <f t="shared" si="183"/>
        <v>411.02812586925376</v>
      </c>
      <c r="K435" s="85">
        <f t="shared" si="183"/>
        <v>412.81050729756316</v>
      </c>
      <c r="L435" s="85">
        <f t="shared" si="183"/>
        <v>177.72467987332698</v>
      </c>
      <c r="M435" s="85">
        <f t="shared" si="183"/>
        <v>430.52363428632162</v>
      </c>
      <c r="N435" s="85">
        <f t="shared" si="183"/>
        <v>22.680803675237598</v>
      </c>
      <c r="O435" s="85">
        <f t="shared" si="183"/>
        <v>29654.919147649991</v>
      </c>
      <c r="P435" s="85">
        <f t="shared" si="183"/>
        <v>813.33369350873875</v>
      </c>
      <c r="Q435" s="85">
        <f t="shared" si="183"/>
        <v>11288.753913353205</v>
      </c>
      <c r="R435" s="85">
        <f t="shared" si="183"/>
        <v>9.1127678178912923</v>
      </c>
      <c r="S435" s="85">
        <f t="shared" si="183"/>
        <v>965.8009105450966</v>
      </c>
      <c r="T435" s="85">
        <f t="shared" si="183"/>
        <v>28562.823871906839</v>
      </c>
      <c r="U435" s="4">
        <f t="shared" si="183"/>
        <v>0</v>
      </c>
      <c r="V435" s="4">
        <f t="shared" si="183"/>
        <v>0</v>
      </c>
      <c r="W435" s="4">
        <f t="shared" si="183"/>
        <v>0</v>
      </c>
      <c r="X435" s="4">
        <f t="shared" si="183"/>
        <v>0</v>
      </c>
    </row>
    <row r="436" spans="1:24" ht="15.75" customHeight="1" x14ac:dyDescent="0.25">
      <c r="A436" s="4" t="s">
        <v>142</v>
      </c>
      <c r="B436" s="4" t="s">
        <v>143</v>
      </c>
      <c r="C436" s="4" t="s">
        <v>118</v>
      </c>
      <c r="D436" s="4" t="s">
        <v>119</v>
      </c>
      <c r="E436" s="4">
        <f t="shared" si="3"/>
        <v>0</v>
      </c>
      <c r="I436" s="4" t="str">
        <f t="shared" ref="I436:X436" si="184">+IF($E185=1,I185,"")</f>
        <v/>
      </c>
      <c r="J436" s="4" t="str">
        <f t="shared" si="184"/>
        <v/>
      </c>
      <c r="K436" s="4" t="str">
        <f t="shared" si="184"/>
        <v/>
      </c>
      <c r="L436" s="4" t="str">
        <f t="shared" si="184"/>
        <v/>
      </c>
      <c r="M436" s="4" t="str">
        <f t="shared" si="184"/>
        <v/>
      </c>
      <c r="N436" s="4" t="str">
        <f t="shared" si="184"/>
        <v/>
      </c>
      <c r="O436" s="4" t="str">
        <f t="shared" si="184"/>
        <v/>
      </c>
      <c r="P436" s="4" t="str">
        <f t="shared" si="184"/>
        <v/>
      </c>
      <c r="Q436" s="4" t="str">
        <f t="shared" si="184"/>
        <v/>
      </c>
      <c r="R436" s="4" t="str">
        <f t="shared" si="184"/>
        <v/>
      </c>
      <c r="S436" s="4" t="str">
        <f t="shared" si="184"/>
        <v/>
      </c>
      <c r="T436" s="4" t="str">
        <f t="shared" si="184"/>
        <v/>
      </c>
      <c r="U436" s="4" t="str">
        <f t="shared" si="184"/>
        <v/>
      </c>
      <c r="V436" s="4" t="str">
        <f t="shared" si="184"/>
        <v/>
      </c>
      <c r="W436" s="4" t="str">
        <f t="shared" si="184"/>
        <v/>
      </c>
      <c r="X436" s="4" t="str">
        <f t="shared" si="184"/>
        <v/>
      </c>
    </row>
    <row r="437" spans="1:24" ht="15.75" customHeight="1" x14ac:dyDescent="0.25">
      <c r="A437" s="4" t="s">
        <v>474</v>
      </c>
      <c r="B437" s="4" t="s">
        <v>475</v>
      </c>
      <c r="C437" s="4" t="s">
        <v>118</v>
      </c>
      <c r="D437" s="4" t="s">
        <v>449</v>
      </c>
      <c r="E437" s="4">
        <f t="shared" si="3"/>
        <v>0</v>
      </c>
      <c r="I437" s="4" t="str">
        <f t="shared" ref="I437:X437" si="185">+IF($E186=1,I186,"")</f>
        <v/>
      </c>
      <c r="J437" s="4" t="str">
        <f t="shared" si="185"/>
        <v/>
      </c>
      <c r="K437" s="4" t="str">
        <f t="shared" si="185"/>
        <v/>
      </c>
      <c r="L437" s="4" t="str">
        <f t="shared" si="185"/>
        <v/>
      </c>
      <c r="M437" s="4" t="str">
        <f t="shared" si="185"/>
        <v/>
      </c>
      <c r="N437" s="4" t="str">
        <f t="shared" si="185"/>
        <v/>
      </c>
      <c r="O437" s="4" t="str">
        <f t="shared" si="185"/>
        <v/>
      </c>
      <c r="P437" s="4" t="str">
        <f t="shared" si="185"/>
        <v/>
      </c>
      <c r="Q437" s="4" t="str">
        <f t="shared" si="185"/>
        <v/>
      </c>
      <c r="R437" s="4" t="str">
        <f t="shared" si="185"/>
        <v/>
      </c>
      <c r="S437" s="4" t="str">
        <f t="shared" si="185"/>
        <v/>
      </c>
      <c r="T437" s="4" t="str">
        <f t="shared" si="185"/>
        <v/>
      </c>
      <c r="U437" s="4" t="str">
        <f t="shared" si="185"/>
        <v/>
      </c>
      <c r="V437" s="4" t="str">
        <f t="shared" si="185"/>
        <v/>
      </c>
      <c r="W437" s="4" t="str">
        <f t="shared" si="185"/>
        <v/>
      </c>
      <c r="X437" s="4" t="str">
        <f t="shared" si="185"/>
        <v/>
      </c>
    </row>
    <row r="438" spans="1:24" ht="15.75" customHeight="1" x14ac:dyDescent="0.25">
      <c r="A438" s="6" t="s">
        <v>67</v>
      </c>
      <c r="B438" s="4" t="s">
        <v>68</v>
      </c>
      <c r="C438" s="4" t="s">
        <v>28</v>
      </c>
      <c r="D438" s="4" t="s">
        <v>29</v>
      </c>
      <c r="E438" s="4">
        <f t="shared" si="3"/>
        <v>0</v>
      </c>
      <c r="I438" s="4" t="str">
        <f t="shared" ref="I438:X438" si="186">+IF($E187=1,I187,"")</f>
        <v/>
      </c>
      <c r="J438" s="4" t="str">
        <f t="shared" si="186"/>
        <v/>
      </c>
      <c r="K438" s="4" t="str">
        <f t="shared" si="186"/>
        <v/>
      </c>
      <c r="L438" s="4" t="str">
        <f t="shared" si="186"/>
        <v/>
      </c>
      <c r="M438" s="4" t="str">
        <f t="shared" si="186"/>
        <v/>
      </c>
      <c r="N438" s="4" t="str">
        <f t="shared" si="186"/>
        <v/>
      </c>
      <c r="O438" s="4" t="str">
        <f t="shared" si="186"/>
        <v/>
      </c>
      <c r="P438" s="4" t="str">
        <f t="shared" si="186"/>
        <v/>
      </c>
      <c r="Q438" s="4" t="str">
        <f t="shared" si="186"/>
        <v/>
      </c>
      <c r="R438" s="4" t="str">
        <f t="shared" si="186"/>
        <v/>
      </c>
      <c r="S438" s="4" t="str">
        <f t="shared" si="186"/>
        <v/>
      </c>
      <c r="T438" s="4" t="str">
        <f t="shared" si="186"/>
        <v/>
      </c>
      <c r="U438" s="4" t="str">
        <f t="shared" si="186"/>
        <v/>
      </c>
      <c r="V438" s="4" t="str">
        <f t="shared" si="186"/>
        <v/>
      </c>
      <c r="W438" s="4" t="str">
        <f t="shared" si="186"/>
        <v/>
      </c>
      <c r="X438" s="4" t="str">
        <f t="shared" si="186"/>
        <v/>
      </c>
    </row>
    <row r="439" spans="1:24" ht="15.75" customHeight="1" x14ac:dyDescent="0.25">
      <c r="A439" s="4" t="s">
        <v>69</v>
      </c>
      <c r="B439" s="4" t="s">
        <v>70</v>
      </c>
      <c r="C439" s="4" t="s">
        <v>28</v>
      </c>
      <c r="D439" s="4" t="s">
        <v>29</v>
      </c>
      <c r="E439" s="4">
        <f t="shared" si="3"/>
        <v>0</v>
      </c>
      <c r="I439" s="4" t="str">
        <f t="shared" ref="I439:X439" si="187">+IF($E188=1,I188,"")</f>
        <v/>
      </c>
      <c r="J439" s="4" t="str">
        <f t="shared" si="187"/>
        <v/>
      </c>
      <c r="K439" s="4" t="str">
        <f t="shared" si="187"/>
        <v/>
      </c>
      <c r="L439" s="4" t="str">
        <f t="shared" si="187"/>
        <v/>
      </c>
      <c r="M439" s="4" t="str">
        <f t="shared" si="187"/>
        <v/>
      </c>
      <c r="N439" s="4" t="str">
        <f t="shared" si="187"/>
        <v/>
      </c>
      <c r="O439" s="4" t="str">
        <f t="shared" si="187"/>
        <v/>
      </c>
      <c r="P439" s="4" t="str">
        <f t="shared" si="187"/>
        <v/>
      </c>
      <c r="Q439" s="4" t="str">
        <f t="shared" si="187"/>
        <v/>
      </c>
      <c r="R439" s="4" t="str">
        <f t="shared" si="187"/>
        <v/>
      </c>
      <c r="S439" s="4" t="str">
        <f t="shared" si="187"/>
        <v/>
      </c>
      <c r="T439" s="4" t="str">
        <f t="shared" si="187"/>
        <v/>
      </c>
      <c r="U439" s="4" t="str">
        <f t="shared" si="187"/>
        <v/>
      </c>
      <c r="V439" s="4" t="str">
        <f t="shared" si="187"/>
        <v/>
      </c>
      <c r="W439" s="4" t="str">
        <f t="shared" si="187"/>
        <v/>
      </c>
      <c r="X439" s="4" t="str">
        <f t="shared" si="187"/>
        <v/>
      </c>
    </row>
    <row r="440" spans="1:24" ht="15.75" customHeight="1" x14ac:dyDescent="0.25">
      <c r="A440" s="4" t="s">
        <v>71</v>
      </c>
      <c r="B440" s="4" t="s">
        <v>72</v>
      </c>
      <c r="C440" s="4" t="s">
        <v>28</v>
      </c>
      <c r="D440" s="4" t="s">
        <v>29</v>
      </c>
      <c r="E440" s="4">
        <f t="shared" si="3"/>
        <v>0</v>
      </c>
      <c r="I440" s="4" t="str">
        <f t="shared" ref="I440:X440" si="188">+IF($E189=1,I189,"")</f>
        <v/>
      </c>
      <c r="J440" s="4" t="str">
        <f t="shared" si="188"/>
        <v/>
      </c>
      <c r="K440" s="4" t="str">
        <f t="shared" si="188"/>
        <v/>
      </c>
      <c r="L440" s="4" t="str">
        <f t="shared" si="188"/>
        <v/>
      </c>
      <c r="M440" s="4" t="str">
        <f t="shared" si="188"/>
        <v/>
      </c>
      <c r="N440" s="4" t="str">
        <f t="shared" si="188"/>
        <v/>
      </c>
      <c r="O440" s="4" t="str">
        <f t="shared" si="188"/>
        <v/>
      </c>
      <c r="P440" s="4" t="str">
        <f t="shared" si="188"/>
        <v/>
      </c>
      <c r="Q440" s="4" t="str">
        <f t="shared" si="188"/>
        <v/>
      </c>
      <c r="R440" s="4" t="str">
        <f t="shared" si="188"/>
        <v/>
      </c>
      <c r="S440" s="4" t="str">
        <f t="shared" si="188"/>
        <v/>
      </c>
      <c r="T440" s="4" t="str">
        <f t="shared" si="188"/>
        <v/>
      </c>
      <c r="U440" s="4" t="str">
        <f t="shared" si="188"/>
        <v/>
      </c>
      <c r="V440" s="4" t="str">
        <f t="shared" si="188"/>
        <v/>
      </c>
      <c r="W440" s="4" t="str">
        <f t="shared" si="188"/>
        <v/>
      </c>
      <c r="X440" s="4" t="str">
        <f t="shared" si="188"/>
        <v/>
      </c>
    </row>
    <row r="441" spans="1:24" ht="15.75" customHeight="1" x14ac:dyDescent="0.25">
      <c r="A441" s="4" t="s">
        <v>270</v>
      </c>
      <c r="B441" s="4" t="s">
        <v>271</v>
      </c>
      <c r="C441" s="4" t="s">
        <v>28</v>
      </c>
      <c r="D441" s="4" t="s">
        <v>265</v>
      </c>
      <c r="E441" s="4">
        <f t="shared" si="3"/>
        <v>0</v>
      </c>
      <c r="I441" s="4" t="str">
        <f t="shared" ref="I441:X441" si="189">+IF($E190=1,I190,"")</f>
        <v/>
      </c>
      <c r="J441" s="4" t="str">
        <f t="shared" si="189"/>
        <v/>
      </c>
      <c r="K441" s="4" t="str">
        <f t="shared" si="189"/>
        <v/>
      </c>
      <c r="L441" s="4" t="str">
        <f t="shared" si="189"/>
        <v/>
      </c>
      <c r="M441" s="4" t="str">
        <f t="shared" si="189"/>
        <v/>
      </c>
      <c r="N441" s="4" t="str">
        <f t="shared" si="189"/>
        <v/>
      </c>
      <c r="O441" s="4" t="str">
        <f t="shared" si="189"/>
        <v/>
      </c>
      <c r="P441" s="4" t="str">
        <f t="shared" si="189"/>
        <v/>
      </c>
      <c r="Q441" s="4" t="str">
        <f t="shared" si="189"/>
        <v/>
      </c>
      <c r="R441" s="4" t="str">
        <f t="shared" si="189"/>
        <v/>
      </c>
      <c r="S441" s="4" t="str">
        <f t="shared" si="189"/>
        <v/>
      </c>
      <c r="T441" s="4" t="str">
        <f t="shared" si="189"/>
        <v/>
      </c>
      <c r="U441" s="4" t="str">
        <f t="shared" si="189"/>
        <v/>
      </c>
      <c r="V441" s="4" t="str">
        <f t="shared" si="189"/>
        <v/>
      </c>
      <c r="W441" s="4" t="str">
        <f t="shared" si="189"/>
        <v/>
      </c>
      <c r="X441" s="4" t="str">
        <f t="shared" si="189"/>
        <v/>
      </c>
    </row>
    <row r="442" spans="1:24" ht="15.75" customHeight="1" x14ac:dyDescent="0.25">
      <c r="A442" s="6" t="s">
        <v>73</v>
      </c>
      <c r="B442" s="4" t="s">
        <v>74</v>
      </c>
      <c r="C442" s="4" t="s">
        <v>28</v>
      </c>
      <c r="D442" s="4" t="s">
        <v>29</v>
      </c>
      <c r="E442" s="4">
        <f t="shared" si="3"/>
        <v>0</v>
      </c>
      <c r="I442" s="4" t="str">
        <f t="shared" ref="I442:X442" si="190">+IF($E191=1,I191,"")</f>
        <v/>
      </c>
      <c r="J442" s="4" t="str">
        <f t="shared" si="190"/>
        <v/>
      </c>
      <c r="K442" s="4" t="str">
        <f t="shared" si="190"/>
        <v/>
      </c>
      <c r="L442" s="4" t="str">
        <f t="shared" si="190"/>
        <v/>
      </c>
      <c r="M442" s="4" t="str">
        <f t="shared" si="190"/>
        <v/>
      </c>
      <c r="N442" s="4" t="str">
        <f t="shared" si="190"/>
        <v/>
      </c>
      <c r="O442" s="4" t="str">
        <f t="shared" si="190"/>
        <v/>
      </c>
      <c r="P442" s="4" t="str">
        <f t="shared" si="190"/>
        <v/>
      </c>
      <c r="Q442" s="4" t="str">
        <f t="shared" si="190"/>
        <v/>
      </c>
      <c r="R442" s="4" t="str">
        <f t="shared" si="190"/>
        <v/>
      </c>
      <c r="S442" s="4" t="str">
        <f t="shared" si="190"/>
        <v/>
      </c>
      <c r="T442" s="4" t="str">
        <f t="shared" si="190"/>
        <v/>
      </c>
      <c r="U442" s="4" t="str">
        <f t="shared" si="190"/>
        <v/>
      </c>
      <c r="V442" s="4" t="str">
        <f t="shared" si="190"/>
        <v/>
      </c>
      <c r="W442" s="4" t="str">
        <f t="shared" si="190"/>
        <v/>
      </c>
      <c r="X442" s="4" t="str">
        <f t="shared" si="190"/>
        <v/>
      </c>
    </row>
    <row r="443" spans="1:24" ht="15.75" customHeight="1" x14ac:dyDescent="0.25">
      <c r="A443" s="4" t="s">
        <v>316</v>
      </c>
      <c r="B443" s="4" t="s">
        <v>317</v>
      </c>
      <c r="C443" s="4" t="s">
        <v>22</v>
      </c>
      <c r="D443" s="4" t="s">
        <v>309</v>
      </c>
      <c r="E443" s="4">
        <f t="shared" si="3"/>
        <v>0</v>
      </c>
      <c r="I443" s="4" t="str">
        <f t="shared" ref="I443:X443" si="191">+IF($E192=1,I192,"")</f>
        <v/>
      </c>
      <c r="J443" s="4" t="str">
        <f t="shared" si="191"/>
        <v/>
      </c>
      <c r="K443" s="4" t="str">
        <f t="shared" si="191"/>
        <v/>
      </c>
      <c r="L443" s="4" t="str">
        <f t="shared" si="191"/>
        <v/>
      </c>
      <c r="M443" s="4" t="str">
        <f t="shared" si="191"/>
        <v/>
      </c>
      <c r="N443" s="4" t="str">
        <f t="shared" si="191"/>
        <v/>
      </c>
      <c r="O443" s="4" t="str">
        <f t="shared" si="191"/>
        <v/>
      </c>
      <c r="P443" s="4" t="str">
        <f t="shared" si="191"/>
        <v/>
      </c>
      <c r="Q443" s="4" t="str">
        <f t="shared" si="191"/>
        <v/>
      </c>
      <c r="R443" s="4" t="str">
        <f t="shared" si="191"/>
        <v/>
      </c>
      <c r="S443" s="4" t="str">
        <f t="shared" si="191"/>
        <v/>
      </c>
      <c r="T443" s="4" t="str">
        <f t="shared" si="191"/>
        <v/>
      </c>
      <c r="U443" s="4" t="str">
        <f t="shared" si="191"/>
        <v/>
      </c>
      <c r="V443" s="4" t="str">
        <f t="shared" si="191"/>
        <v/>
      </c>
      <c r="W443" s="4" t="str">
        <f t="shared" si="191"/>
        <v/>
      </c>
      <c r="X443" s="4" t="str">
        <f t="shared" si="191"/>
        <v/>
      </c>
    </row>
    <row r="444" spans="1:24" ht="15.75" customHeight="1" x14ac:dyDescent="0.25">
      <c r="A444" s="4" t="s">
        <v>437</v>
      </c>
      <c r="B444" s="4" t="s">
        <v>438</v>
      </c>
      <c r="C444" s="4" t="s">
        <v>181</v>
      </c>
      <c r="D444" s="4" t="s">
        <v>412</v>
      </c>
      <c r="E444" s="4">
        <f t="shared" si="3"/>
        <v>0</v>
      </c>
      <c r="I444" s="4" t="str">
        <f t="shared" ref="I444:X444" si="192">+IF($E193=1,I193,"")</f>
        <v/>
      </c>
      <c r="J444" s="4" t="str">
        <f t="shared" si="192"/>
        <v/>
      </c>
      <c r="K444" s="4" t="str">
        <f t="shared" si="192"/>
        <v/>
      </c>
      <c r="L444" s="4" t="str">
        <f t="shared" si="192"/>
        <v/>
      </c>
      <c r="M444" s="4" t="str">
        <f t="shared" si="192"/>
        <v/>
      </c>
      <c r="N444" s="4" t="str">
        <f t="shared" si="192"/>
        <v/>
      </c>
      <c r="O444" s="4" t="str">
        <f t="shared" si="192"/>
        <v/>
      </c>
      <c r="P444" s="4" t="str">
        <f t="shared" si="192"/>
        <v/>
      </c>
      <c r="Q444" s="4" t="str">
        <f t="shared" si="192"/>
        <v/>
      </c>
      <c r="R444" s="4" t="str">
        <f t="shared" si="192"/>
        <v/>
      </c>
      <c r="S444" s="4" t="str">
        <f t="shared" si="192"/>
        <v/>
      </c>
      <c r="T444" s="4" t="str">
        <f t="shared" si="192"/>
        <v/>
      </c>
      <c r="U444" s="4" t="str">
        <f t="shared" si="192"/>
        <v/>
      </c>
      <c r="V444" s="4" t="str">
        <f t="shared" si="192"/>
        <v/>
      </c>
      <c r="W444" s="4" t="str">
        <f t="shared" si="192"/>
        <v/>
      </c>
      <c r="X444" s="4" t="str">
        <f t="shared" si="192"/>
        <v/>
      </c>
    </row>
    <row r="445" spans="1:24" ht="15.75" customHeight="1" x14ac:dyDescent="0.25">
      <c r="A445" s="4" t="s">
        <v>246</v>
      </c>
      <c r="B445" s="4" t="s">
        <v>247</v>
      </c>
      <c r="C445" s="4" t="s">
        <v>118</v>
      </c>
      <c r="D445" s="4" t="s">
        <v>231</v>
      </c>
      <c r="E445" s="4">
        <f t="shared" si="3"/>
        <v>0</v>
      </c>
      <c r="I445" s="4" t="str">
        <f t="shared" ref="I445:X445" si="193">+IF($E194=1,I194,"")</f>
        <v/>
      </c>
      <c r="J445" s="4" t="str">
        <f t="shared" si="193"/>
        <v/>
      </c>
      <c r="K445" s="4" t="str">
        <f t="shared" si="193"/>
        <v/>
      </c>
      <c r="L445" s="4" t="str">
        <f t="shared" si="193"/>
        <v/>
      </c>
      <c r="M445" s="4" t="str">
        <f t="shared" si="193"/>
        <v/>
      </c>
      <c r="N445" s="4" t="str">
        <f t="shared" si="193"/>
        <v/>
      </c>
      <c r="O445" s="4" t="str">
        <f t="shared" si="193"/>
        <v/>
      </c>
      <c r="P445" s="4" t="str">
        <f t="shared" si="193"/>
        <v/>
      </c>
      <c r="Q445" s="4" t="str">
        <f t="shared" si="193"/>
        <v/>
      </c>
      <c r="R445" s="4" t="str">
        <f t="shared" si="193"/>
        <v/>
      </c>
      <c r="S445" s="4" t="str">
        <f t="shared" si="193"/>
        <v/>
      </c>
      <c r="T445" s="4" t="str">
        <f t="shared" si="193"/>
        <v/>
      </c>
      <c r="U445" s="4" t="str">
        <f t="shared" si="193"/>
        <v/>
      </c>
      <c r="V445" s="4" t="str">
        <f t="shared" si="193"/>
        <v/>
      </c>
      <c r="W445" s="4" t="str">
        <f t="shared" si="193"/>
        <v/>
      </c>
      <c r="X445" s="4" t="str">
        <f t="shared" si="193"/>
        <v/>
      </c>
    </row>
    <row r="446" spans="1:24" ht="15.75" customHeight="1" x14ac:dyDescent="0.25">
      <c r="A446" s="4" t="s">
        <v>511</v>
      </c>
      <c r="B446" s="4" t="s">
        <v>512</v>
      </c>
      <c r="C446" s="4" t="s">
        <v>106</v>
      </c>
      <c r="D446" s="4" t="s">
        <v>484</v>
      </c>
      <c r="E446" s="4">
        <f t="shared" si="3"/>
        <v>0</v>
      </c>
      <c r="I446" s="4" t="str">
        <f t="shared" ref="I446:X446" si="194">+IF($E195=1,I195,"")</f>
        <v/>
      </c>
      <c r="J446" s="4" t="str">
        <f t="shared" si="194"/>
        <v/>
      </c>
      <c r="K446" s="4" t="str">
        <f t="shared" si="194"/>
        <v/>
      </c>
      <c r="L446" s="4" t="str">
        <f t="shared" si="194"/>
        <v/>
      </c>
      <c r="M446" s="4" t="str">
        <f t="shared" si="194"/>
        <v/>
      </c>
      <c r="N446" s="4" t="str">
        <f t="shared" si="194"/>
        <v/>
      </c>
      <c r="O446" s="4" t="str">
        <f t="shared" si="194"/>
        <v/>
      </c>
      <c r="P446" s="4" t="str">
        <f t="shared" si="194"/>
        <v/>
      </c>
      <c r="Q446" s="4" t="str">
        <f t="shared" si="194"/>
        <v/>
      </c>
      <c r="R446" s="4" t="str">
        <f t="shared" si="194"/>
        <v/>
      </c>
      <c r="S446" s="4" t="str">
        <f t="shared" si="194"/>
        <v/>
      </c>
      <c r="T446" s="4" t="str">
        <f t="shared" si="194"/>
        <v/>
      </c>
      <c r="U446" s="4" t="str">
        <f t="shared" si="194"/>
        <v/>
      </c>
      <c r="V446" s="4" t="str">
        <f t="shared" si="194"/>
        <v/>
      </c>
      <c r="W446" s="4" t="str">
        <f t="shared" si="194"/>
        <v/>
      </c>
      <c r="X446" s="4" t="str">
        <f t="shared" si="194"/>
        <v/>
      </c>
    </row>
    <row r="447" spans="1:24" ht="15.75" customHeight="1" x14ac:dyDescent="0.25">
      <c r="A447" s="4" t="s">
        <v>476</v>
      </c>
      <c r="B447" s="4" t="s">
        <v>477</v>
      </c>
      <c r="C447" s="4" t="s">
        <v>118</v>
      </c>
      <c r="D447" s="4" t="s">
        <v>449</v>
      </c>
      <c r="E447" s="4">
        <f t="shared" si="3"/>
        <v>0</v>
      </c>
      <c r="I447" s="4" t="str">
        <f t="shared" ref="I447:X447" si="195">+IF($E196=1,I196,"")</f>
        <v/>
      </c>
      <c r="J447" s="4" t="str">
        <f t="shared" si="195"/>
        <v/>
      </c>
      <c r="K447" s="4" t="str">
        <f t="shared" si="195"/>
        <v/>
      </c>
      <c r="L447" s="4" t="str">
        <f t="shared" si="195"/>
        <v/>
      </c>
      <c r="M447" s="4" t="str">
        <f t="shared" si="195"/>
        <v/>
      </c>
      <c r="N447" s="4" t="str">
        <f t="shared" si="195"/>
        <v/>
      </c>
      <c r="O447" s="4" t="str">
        <f t="shared" si="195"/>
        <v/>
      </c>
      <c r="P447" s="4" t="str">
        <f t="shared" si="195"/>
        <v/>
      </c>
      <c r="Q447" s="4" t="str">
        <f t="shared" si="195"/>
        <v/>
      </c>
      <c r="R447" s="4" t="str">
        <f t="shared" si="195"/>
        <v/>
      </c>
      <c r="S447" s="4" t="str">
        <f t="shared" si="195"/>
        <v/>
      </c>
      <c r="T447" s="4" t="str">
        <f t="shared" si="195"/>
        <v/>
      </c>
      <c r="U447" s="4" t="str">
        <f t="shared" si="195"/>
        <v/>
      </c>
      <c r="V447" s="4" t="str">
        <f t="shared" si="195"/>
        <v/>
      </c>
      <c r="W447" s="4" t="str">
        <f t="shared" si="195"/>
        <v/>
      </c>
      <c r="X447" s="4" t="str">
        <f t="shared" si="195"/>
        <v/>
      </c>
    </row>
    <row r="448" spans="1:24" ht="15.75" customHeight="1" x14ac:dyDescent="0.25">
      <c r="A448" s="4" t="s">
        <v>439</v>
      </c>
      <c r="B448" s="4" t="s">
        <v>440</v>
      </c>
      <c r="C448" s="4" t="s">
        <v>181</v>
      </c>
      <c r="D448" s="4" t="s">
        <v>412</v>
      </c>
      <c r="E448" s="4">
        <f t="shared" si="3"/>
        <v>1</v>
      </c>
      <c r="I448" s="4">
        <f t="shared" ref="I448:X448" si="196">+IF($E197=1,I197,"")</f>
        <v>8772235</v>
      </c>
      <c r="J448" s="85">
        <f t="shared" si="196"/>
        <v>483.63957417921426</v>
      </c>
      <c r="K448" s="85">
        <f t="shared" si="196"/>
        <v>123.19551402806695</v>
      </c>
      <c r="L448" s="85" t="str">
        <f t="shared" si="196"/>
        <v/>
      </c>
      <c r="M448" s="85" t="str">
        <f t="shared" si="196"/>
        <v/>
      </c>
      <c r="N448" s="85">
        <f t="shared" si="196"/>
        <v>30.687732373790713</v>
      </c>
      <c r="O448" s="85">
        <f t="shared" si="196"/>
        <v>15644.502228826152</v>
      </c>
      <c r="P448" s="85">
        <f t="shared" si="196"/>
        <v>312.72969297103339</v>
      </c>
      <c r="Q448" s="85">
        <f t="shared" si="196"/>
        <v>6687.5</v>
      </c>
      <c r="R448" s="85">
        <f t="shared" si="196"/>
        <v>1.0715627203329596</v>
      </c>
      <c r="S448" s="85">
        <f t="shared" si="196"/>
        <v>850.75651980688042</v>
      </c>
      <c r="T448" s="85">
        <f t="shared" si="196"/>
        <v>55634.081902245707</v>
      </c>
      <c r="U448" s="4">
        <f t="shared" si="196"/>
        <v>0.27</v>
      </c>
      <c r="V448" s="4">
        <f t="shared" si="196"/>
        <v>0.36</v>
      </c>
      <c r="W448" s="4">
        <f t="shared" si="196"/>
        <v>0.46</v>
      </c>
      <c r="X448" s="4">
        <f t="shared" si="196"/>
        <v>0.46</v>
      </c>
    </row>
    <row r="449" spans="1:24" ht="15.75" customHeight="1" x14ac:dyDescent="0.25">
      <c r="A449" s="4" t="s">
        <v>144</v>
      </c>
      <c r="B449" s="4" t="s">
        <v>145</v>
      </c>
      <c r="C449" s="4" t="s">
        <v>118</v>
      </c>
      <c r="D449" s="4" t="s">
        <v>119</v>
      </c>
      <c r="E449" s="4">
        <f t="shared" si="3"/>
        <v>0</v>
      </c>
      <c r="I449" s="4" t="str">
        <f t="shared" ref="I449:X449" si="197">+IF($E198=1,I198,"")</f>
        <v/>
      </c>
      <c r="J449" s="4" t="str">
        <f t="shared" si="197"/>
        <v/>
      </c>
      <c r="K449" s="4" t="str">
        <f t="shared" si="197"/>
        <v/>
      </c>
      <c r="L449" s="4" t="str">
        <f t="shared" si="197"/>
        <v/>
      </c>
      <c r="M449" s="4" t="str">
        <f t="shared" si="197"/>
        <v/>
      </c>
      <c r="N449" s="4" t="str">
        <f t="shared" si="197"/>
        <v/>
      </c>
      <c r="O449" s="4" t="str">
        <f t="shared" si="197"/>
        <v/>
      </c>
      <c r="P449" s="4" t="str">
        <f t="shared" si="197"/>
        <v/>
      </c>
      <c r="Q449" s="4" t="str">
        <f t="shared" si="197"/>
        <v/>
      </c>
      <c r="R449" s="4" t="str">
        <f t="shared" si="197"/>
        <v/>
      </c>
      <c r="S449" s="4" t="str">
        <f t="shared" si="197"/>
        <v/>
      </c>
      <c r="T449" s="4" t="str">
        <f t="shared" si="197"/>
        <v/>
      </c>
      <c r="U449" s="4" t="str">
        <f t="shared" si="197"/>
        <v/>
      </c>
      <c r="V449" s="4" t="str">
        <f t="shared" si="197"/>
        <v/>
      </c>
      <c r="W449" s="4" t="str">
        <f t="shared" si="197"/>
        <v/>
      </c>
      <c r="X449" s="4" t="str">
        <f t="shared" si="197"/>
        <v/>
      </c>
    </row>
    <row r="450" spans="1:24" ht="15.75" customHeight="1" x14ac:dyDescent="0.25">
      <c r="A450" s="4" t="s">
        <v>478</v>
      </c>
      <c r="B450" s="4" t="s">
        <v>479</v>
      </c>
      <c r="C450" s="4" t="s">
        <v>118</v>
      </c>
      <c r="D450" s="4" t="s">
        <v>449</v>
      </c>
      <c r="E450" s="4">
        <f t="shared" si="3"/>
        <v>0</v>
      </c>
      <c r="I450" s="4" t="str">
        <f t="shared" ref="I450:X450" si="198">+IF($E199=1,I199,"")</f>
        <v/>
      </c>
      <c r="J450" s="4" t="str">
        <f t="shared" si="198"/>
        <v/>
      </c>
      <c r="K450" s="4" t="str">
        <f t="shared" si="198"/>
        <v/>
      </c>
      <c r="L450" s="4" t="str">
        <f t="shared" si="198"/>
        <v/>
      </c>
      <c r="M450" s="4" t="str">
        <f t="shared" si="198"/>
        <v/>
      </c>
      <c r="N450" s="4" t="str">
        <f t="shared" si="198"/>
        <v/>
      </c>
      <c r="O450" s="4" t="str">
        <f t="shared" si="198"/>
        <v/>
      </c>
      <c r="P450" s="4" t="str">
        <f t="shared" si="198"/>
        <v/>
      </c>
      <c r="Q450" s="4" t="str">
        <f t="shared" si="198"/>
        <v/>
      </c>
      <c r="R450" s="4" t="str">
        <f t="shared" si="198"/>
        <v/>
      </c>
      <c r="S450" s="4" t="str">
        <f t="shared" si="198"/>
        <v/>
      </c>
      <c r="T450" s="4" t="str">
        <f t="shared" si="198"/>
        <v/>
      </c>
      <c r="U450" s="4" t="str">
        <f t="shared" si="198"/>
        <v/>
      </c>
      <c r="V450" s="4" t="str">
        <f t="shared" si="198"/>
        <v/>
      </c>
      <c r="W450" s="4" t="str">
        <f t="shared" si="198"/>
        <v/>
      </c>
      <c r="X450" s="4" t="str">
        <f t="shared" si="198"/>
        <v/>
      </c>
    </row>
    <row r="451" spans="1:24" ht="15.75" customHeight="1" x14ac:dyDescent="0.25">
      <c r="A451" s="4" t="s">
        <v>370</v>
      </c>
      <c r="B451" s="4" t="s">
        <v>371</v>
      </c>
      <c r="C451" s="4" t="s">
        <v>106</v>
      </c>
      <c r="D451" s="4" t="s">
        <v>357</v>
      </c>
      <c r="E451" s="4">
        <f t="shared" si="3"/>
        <v>1</v>
      </c>
      <c r="I451" s="4">
        <f t="shared" ref="I451:X451" si="199">+IF($E200=1,I200,"")</f>
        <v>5804337</v>
      </c>
      <c r="J451" s="85">
        <f t="shared" si="199"/>
        <v>169.66623405911821</v>
      </c>
      <c r="K451" s="85">
        <f t="shared" si="199"/>
        <v>201.41835320726551</v>
      </c>
      <c r="L451" s="85">
        <f t="shared" si="199"/>
        <v>35.28396094162003</v>
      </c>
      <c r="M451" s="85">
        <f t="shared" si="199"/>
        <v>175.17748695577794</v>
      </c>
      <c r="N451" s="85">
        <f t="shared" si="199"/>
        <v>1.9640486071018963</v>
      </c>
      <c r="O451" s="85">
        <f t="shared" si="199"/>
        <v>95289.473684210519</v>
      </c>
      <c r="P451" s="85" t="str">
        <f t="shared" si="199"/>
        <v/>
      </c>
      <c r="Q451" s="85">
        <f t="shared" si="199"/>
        <v>8705.1377513030529</v>
      </c>
      <c r="R451" s="85">
        <f t="shared" si="199"/>
        <v>0.18951346208877948</v>
      </c>
      <c r="S451" s="85">
        <f t="shared" si="199"/>
        <v>629.59313782311347</v>
      </c>
      <c r="T451" s="85">
        <f t="shared" si="199"/>
        <v>55707.692307692305</v>
      </c>
      <c r="U451" s="4">
        <f t="shared" si="199"/>
        <v>0.9</v>
      </c>
      <c r="V451" s="4">
        <f t="shared" si="199"/>
        <v>0.87</v>
      </c>
      <c r="W451" s="4">
        <f t="shared" si="199"/>
        <v>0.74</v>
      </c>
      <c r="X451" s="4">
        <f t="shared" si="199"/>
        <v>0.74</v>
      </c>
    </row>
    <row r="452" spans="1:24" ht="15.75" customHeight="1" x14ac:dyDescent="0.25">
      <c r="A452" s="4" t="s">
        <v>75</v>
      </c>
      <c r="B452" s="4" t="s">
        <v>76</v>
      </c>
      <c r="C452" s="4" t="s">
        <v>28</v>
      </c>
      <c r="D452" s="4" t="s">
        <v>29</v>
      </c>
      <c r="E452" s="4">
        <f t="shared" si="3"/>
        <v>0</v>
      </c>
      <c r="I452" s="4" t="str">
        <f t="shared" ref="I452:X452" si="200">+IF($E201=1,I201,"")</f>
        <v/>
      </c>
      <c r="J452" s="4" t="str">
        <f t="shared" si="200"/>
        <v/>
      </c>
      <c r="K452" s="4" t="str">
        <f t="shared" si="200"/>
        <v/>
      </c>
      <c r="L452" s="4" t="str">
        <f t="shared" si="200"/>
        <v/>
      </c>
      <c r="M452" s="4" t="str">
        <f t="shared" si="200"/>
        <v/>
      </c>
      <c r="N452" s="4" t="str">
        <f t="shared" si="200"/>
        <v/>
      </c>
      <c r="O452" s="4" t="str">
        <f t="shared" si="200"/>
        <v/>
      </c>
      <c r="P452" s="4" t="str">
        <f t="shared" si="200"/>
        <v/>
      </c>
      <c r="Q452" s="4" t="str">
        <f t="shared" si="200"/>
        <v/>
      </c>
      <c r="R452" s="4" t="str">
        <f t="shared" si="200"/>
        <v/>
      </c>
      <c r="S452" s="4" t="str">
        <f t="shared" si="200"/>
        <v/>
      </c>
      <c r="T452" s="4" t="str">
        <f t="shared" si="200"/>
        <v/>
      </c>
      <c r="U452" s="4" t="str">
        <f t="shared" si="200"/>
        <v/>
      </c>
      <c r="V452" s="4" t="str">
        <f t="shared" si="200"/>
        <v/>
      </c>
      <c r="W452" s="4" t="str">
        <f t="shared" si="200"/>
        <v/>
      </c>
      <c r="X452" s="4" t="str">
        <f t="shared" si="200"/>
        <v/>
      </c>
    </row>
    <row r="453" spans="1:24" ht="15.75" customHeight="1" x14ac:dyDescent="0.25">
      <c r="A453" s="4" t="s">
        <v>199</v>
      </c>
      <c r="B453" s="4" t="s">
        <v>200</v>
      </c>
      <c r="C453" s="4" t="s">
        <v>181</v>
      </c>
      <c r="D453" s="4" t="s">
        <v>182</v>
      </c>
      <c r="E453" s="4">
        <f t="shared" si="3"/>
        <v>1</v>
      </c>
      <c r="I453" s="4">
        <f t="shared" ref="I453:X453" si="201">+IF($E202=1,I202,"")</f>
        <v>5457013</v>
      </c>
      <c r="J453" s="85">
        <f t="shared" si="201"/>
        <v>403.51745542845515</v>
      </c>
      <c r="K453" s="85">
        <f t="shared" si="201"/>
        <v>192.00980463121491</v>
      </c>
      <c r="L453" s="85">
        <f t="shared" si="201"/>
        <v>96.371403183389887</v>
      </c>
      <c r="M453" s="85">
        <f t="shared" si="201"/>
        <v>501.90876121397207</v>
      </c>
      <c r="N453" s="85">
        <f t="shared" si="201"/>
        <v>26.241462133221965</v>
      </c>
      <c r="O453" s="85">
        <f t="shared" si="201"/>
        <v>23254.189944134079</v>
      </c>
      <c r="P453" s="85">
        <f t="shared" si="201"/>
        <v>385.40478905359174</v>
      </c>
      <c r="Q453" s="85">
        <f t="shared" si="201"/>
        <v>6293.0930930930926</v>
      </c>
      <c r="R453" s="85">
        <f t="shared" si="201"/>
        <v>1.4660034711297187</v>
      </c>
      <c r="S453" s="85">
        <f t="shared" si="201"/>
        <v>766.82171970708794</v>
      </c>
      <c r="T453" s="85">
        <f t="shared" si="201"/>
        <v>35501.066098081028</v>
      </c>
      <c r="U453" s="4">
        <f t="shared" si="201"/>
        <v>0</v>
      </c>
      <c r="V453" s="4">
        <f t="shared" si="201"/>
        <v>0</v>
      </c>
      <c r="W453" s="4">
        <f t="shared" si="201"/>
        <v>0</v>
      </c>
      <c r="X453" s="4">
        <f t="shared" si="201"/>
        <v>0</v>
      </c>
    </row>
    <row r="454" spans="1:24" ht="15.75" customHeight="1" x14ac:dyDescent="0.25">
      <c r="A454" s="4" t="s">
        <v>441</v>
      </c>
      <c r="B454" s="4" t="s">
        <v>442</v>
      </c>
      <c r="C454" s="4" t="s">
        <v>181</v>
      </c>
      <c r="D454" s="4" t="s">
        <v>412</v>
      </c>
      <c r="E454" s="4">
        <f t="shared" si="3"/>
        <v>1</v>
      </c>
      <c r="I454" s="4">
        <f t="shared" ref="I454:X454" si="202">+IF($E203=1,I203,"")</f>
        <v>2078654</v>
      </c>
      <c r="J454" s="85">
        <f t="shared" si="202"/>
        <v>394.67847943909851</v>
      </c>
      <c r="K454" s="85">
        <f t="shared" si="202"/>
        <v>63.310199773507279</v>
      </c>
      <c r="L454" s="85" t="str">
        <f t="shared" si="202"/>
        <v/>
      </c>
      <c r="M454" s="85" t="str">
        <f t="shared" si="202"/>
        <v/>
      </c>
      <c r="N454" s="85">
        <f t="shared" si="202"/>
        <v>42.768060485294811</v>
      </c>
      <c r="O454" s="85">
        <f t="shared" si="202"/>
        <v>13133.858267716536</v>
      </c>
      <c r="P454" s="85">
        <f t="shared" si="202"/>
        <v>187.83899514701685</v>
      </c>
      <c r="Q454" s="85">
        <f t="shared" si="202"/>
        <v>4802.919708029197</v>
      </c>
      <c r="R454" s="85">
        <f t="shared" si="202"/>
        <v>0.91405303624364609</v>
      </c>
      <c r="S454" s="85">
        <f t="shared" si="202"/>
        <v>829.61489270996162</v>
      </c>
      <c r="T454" s="85">
        <f t="shared" si="202"/>
        <v>54055.555555555555</v>
      </c>
      <c r="U454" s="4">
        <f t="shared" si="202"/>
        <v>0.51</v>
      </c>
      <c r="V454" s="4">
        <f t="shared" si="202"/>
        <v>0.48</v>
      </c>
      <c r="W454" s="4">
        <f t="shared" si="202"/>
        <v>0.7</v>
      </c>
      <c r="X454" s="4">
        <f t="shared" si="202"/>
        <v>0.7</v>
      </c>
    </row>
    <row r="455" spans="1:24" ht="15.75" customHeight="1" x14ac:dyDescent="0.25">
      <c r="A455" s="4" t="s">
        <v>210</v>
      </c>
      <c r="B455" s="4" t="s">
        <v>211</v>
      </c>
      <c r="C455" s="4" t="s">
        <v>22</v>
      </c>
      <c r="D455" s="4" t="s">
        <v>205</v>
      </c>
      <c r="E455" s="4">
        <f t="shared" si="3"/>
        <v>0</v>
      </c>
      <c r="I455" s="4" t="str">
        <f t="shared" ref="I455:X455" si="203">+IF($E204=1,I204,"")</f>
        <v/>
      </c>
      <c r="J455" s="4" t="str">
        <f t="shared" si="203"/>
        <v/>
      </c>
      <c r="K455" s="4" t="str">
        <f t="shared" si="203"/>
        <v/>
      </c>
      <c r="L455" s="4" t="str">
        <f t="shared" si="203"/>
        <v/>
      </c>
      <c r="M455" s="4" t="str">
        <f t="shared" si="203"/>
        <v/>
      </c>
      <c r="N455" s="4" t="str">
        <f t="shared" si="203"/>
        <v/>
      </c>
      <c r="O455" s="4" t="str">
        <f t="shared" si="203"/>
        <v/>
      </c>
      <c r="P455" s="4" t="str">
        <f t="shared" si="203"/>
        <v/>
      </c>
      <c r="Q455" s="4" t="str">
        <f t="shared" si="203"/>
        <v/>
      </c>
      <c r="R455" s="4" t="str">
        <f t="shared" si="203"/>
        <v/>
      </c>
      <c r="S455" s="4" t="str">
        <f t="shared" si="203"/>
        <v/>
      </c>
      <c r="T455" s="4" t="str">
        <f t="shared" si="203"/>
        <v/>
      </c>
      <c r="U455" s="4" t="str">
        <f t="shared" si="203"/>
        <v/>
      </c>
      <c r="V455" s="4" t="str">
        <f t="shared" si="203"/>
        <v/>
      </c>
      <c r="W455" s="4" t="str">
        <f t="shared" si="203"/>
        <v/>
      </c>
      <c r="X455" s="4" t="str">
        <f t="shared" si="203"/>
        <v/>
      </c>
    </row>
    <row r="456" spans="1:24" ht="15.75" customHeight="1" x14ac:dyDescent="0.25">
      <c r="A456" s="4" t="s">
        <v>146</v>
      </c>
      <c r="B456" s="4" t="s">
        <v>147</v>
      </c>
      <c r="C456" s="4" t="s">
        <v>118</v>
      </c>
      <c r="D456" s="4" t="s">
        <v>119</v>
      </c>
      <c r="E456" s="4">
        <f t="shared" si="3"/>
        <v>0</v>
      </c>
      <c r="I456" s="4" t="str">
        <f t="shared" ref="I456:X456" si="204">+IF($E205=1,I205,"")</f>
        <v/>
      </c>
      <c r="J456" s="4" t="str">
        <f t="shared" si="204"/>
        <v/>
      </c>
      <c r="K456" s="4" t="str">
        <f t="shared" si="204"/>
        <v/>
      </c>
      <c r="L456" s="4" t="str">
        <f t="shared" si="204"/>
        <v/>
      </c>
      <c r="M456" s="4" t="str">
        <f t="shared" si="204"/>
        <v/>
      </c>
      <c r="N456" s="4" t="str">
        <f t="shared" si="204"/>
        <v/>
      </c>
      <c r="O456" s="4" t="str">
        <f t="shared" si="204"/>
        <v/>
      </c>
      <c r="P456" s="4" t="str">
        <f t="shared" si="204"/>
        <v/>
      </c>
      <c r="Q456" s="4" t="str">
        <f t="shared" si="204"/>
        <v/>
      </c>
      <c r="R456" s="4" t="str">
        <f t="shared" si="204"/>
        <v/>
      </c>
      <c r="S456" s="4" t="str">
        <f t="shared" si="204"/>
        <v/>
      </c>
      <c r="T456" s="4" t="str">
        <f t="shared" si="204"/>
        <v/>
      </c>
      <c r="U456" s="4" t="str">
        <f t="shared" si="204"/>
        <v/>
      </c>
      <c r="V456" s="4" t="str">
        <f t="shared" si="204"/>
        <v/>
      </c>
      <c r="W456" s="4" t="str">
        <f t="shared" si="204"/>
        <v/>
      </c>
      <c r="X456" s="4" t="str">
        <f t="shared" si="204"/>
        <v/>
      </c>
    </row>
    <row r="457" spans="1:24" ht="15.75" customHeight="1" x14ac:dyDescent="0.25">
      <c r="A457" s="4" t="s">
        <v>387</v>
      </c>
      <c r="B457" s="4" t="s">
        <v>388</v>
      </c>
      <c r="C457" s="4" t="s">
        <v>118</v>
      </c>
      <c r="D457" s="4" t="s">
        <v>380</v>
      </c>
      <c r="E457" s="4">
        <f t="shared" si="3"/>
        <v>0</v>
      </c>
      <c r="I457" s="4" t="str">
        <f t="shared" ref="I457:X457" si="205">+IF($E206=1,I206,"")</f>
        <v/>
      </c>
      <c r="J457" s="4" t="str">
        <f t="shared" si="205"/>
        <v/>
      </c>
      <c r="K457" s="4" t="str">
        <f t="shared" si="205"/>
        <v/>
      </c>
      <c r="L457" s="4" t="str">
        <f t="shared" si="205"/>
        <v/>
      </c>
      <c r="M457" s="4" t="str">
        <f t="shared" si="205"/>
        <v/>
      </c>
      <c r="N457" s="4" t="str">
        <f t="shared" si="205"/>
        <v/>
      </c>
      <c r="O457" s="4" t="str">
        <f t="shared" si="205"/>
        <v/>
      </c>
      <c r="P457" s="4" t="str">
        <f t="shared" si="205"/>
        <v/>
      </c>
      <c r="Q457" s="4" t="str">
        <f t="shared" si="205"/>
        <v/>
      </c>
      <c r="R457" s="4" t="str">
        <f t="shared" si="205"/>
        <v/>
      </c>
      <c r="S457" s="4" t="str">
        <f t="shared" si="205"/>
        <v/>
      </c>
      <c r="T457" s="4" t="str">
        <f t="shared" si="205"/>
        <v/>
      </c>
      <c r="U457" s="4" t="str">
        <f t="shared" si="205"/>
        <v/>
      </c>
      <c r="V457" s="4" t="str">
        <f t="shared" si="205"/>
        <v/>
      </c>
      <c r="W457" s="4" t="str">
        <f t="shared" si="205"/>
        <v/>
      </c>
      <c r="X457" s="4" t="str">
        <f t="shared" si="205"/>
        <v/>
      </c>
    </row>
    <row r="458" spans="1:24" ht="15.75" customHeight="1" x14ac:dyDescent="0.25">
      <c r="A458" s="4" t="s">
        <v>148</v>
      </c>
      <c r="B458" s="4" t="s">
        <v>149</v>
      </c>
      <c r="C458" s="4" t="s">
        <v>118</v>
      </c>
      <c r="D458" s="4" t="s">
        <v>119</v>
      </c>
      <c r="E458" s="4">
        <f t="shared" si="3"/>
        <v>0</v>
      </c>
      <c r="I458" s="4" t="str">
        <f t="shared" ref="I458:X458" si="206">+IF($E207=1,I207,"")</f>
        <v/>
      </c>
      <c r="J458" s="4" t="str">
        <f t="shared" si="206"/>
        <v/>
      </c>
      <c r="K458" s="4" t="str">
        <f t="shared" si="206"/>
        <v/>
      </c>
      <c r="L458" s="4" t="str">
        <f t="shared" si="206"/>
        <v/>
      </c>
      <c r="M458" s="4" t="str">
        <f t="shared" si="206"/>
        <v/>
      </c>
      <c r="N458" s="4" t="str">
        <f t="shared" si="206"/>
        <v/>
      </c>
      <c r="O458" s="4" t="str">
        <f t="shared" si="206"/>
        <v/>
      </c>
      <c r="P458" s="4" t="str">
        <f t="shared" si="206"/>
        <v/>
      </c>
      <c r="Q458" s="4" t="str">
        <f t="shared" si="206"/>
        <v/>
      </c>
      <c r="R458" s="4" t="str">
        <f t="shared" si="206"/>
        <v/>
      </c>
      <c r="S458" s="4" t="str">
        <f t="shared" si="206"/>
        <v/>
      </c>
      <c r="T458" s="4" t="str">
        <f t="shared" si="206"/>
        <v/>
      </c>
      <c r="U458" s="4" t="str">
        <f t="shared" si="206"/>
        <v/>
      </c>
      <c r="V458" s="4" t="str">
        <f t="shared" si="206"/>
        <v/>
      </c>
      <c r="W458" s="4" t="str">
        <f t="shared" si="206"/>
        <v/>
      </c>
      <c r="X458" s="4" t="str">
        <f t="shared" si="206"/>
        <v/>
      </c>
    </row>
    <row r="459" spans="1:24" ht="15.75" customHeight="1" x14ac:dyDescent="0.25">
      <c r="A459" s="4" t="s">
        <v>148</v>
      </c>
      <c r="B459" s="4" t="s">
        <v>149</v>
      </c>
      <c r="C459" s="4" t="s">
        <v>118</v>
      </c>
      <c r="D459" s="4" t="s">
        <v>250</v>
      </c>
      <c r="E459" s="4">
        <f t="shared" si="3"/>
        <v>0</v>
      </c>
      <c r="I459" s="4" t="str">
        <f t="shared" ref="I459:X459" si="207">+IF($E208=1,I208,"")</f>
        <v/>
      </c>
      <c r="J459" s="4" t="str">
        <f t="shared" si="207"/>
        <v/>
      </c>
      <c r="K459" s="4" t="str">
        <f t="shared" si="207"/>
        <v/>
      </c>
      <c r="L459" s="4" t="str">
        <f t="shared" si="207"/>
        <v/>
      </c>
      <c r="M459" s="4" t="str">
        <f t="shared" si="207"/>
        <v/>
      </c>
      <c r="N459" s="4" t="str">
        <f t="shared" si="207"/>
        <v/>
      </c>
      <c r="O459" s="4" t="str">
        <f t="shared" si="207"/>
        <v/>
      </c>
      <c r="P459" s="4" t="str">
        <f t="shared" si="207"/>
        <v/>
      </c>
      <c r="Q459" s="4" t="str">
        <f t="shared" si="207"/>
        <v/>
      </c>
      <c r="R459" s="4" t="str">
        <f t="shared" si="207"/>
        <v/>
      </c>
      <c r="S459" s="4" t="str">
        <f t="shared" si="207"/>
        <v/>
      </c>
      <c r="T459" s="4" t="str">
        <f t="shared" si="207"/>
        <v/>
      </c>
      <c r="U459" s="4" t="str">
        <f t="shared" si="207"/>
        <v/>
      </c>
      <c r="V459" s="4" t="str">
        <f t="shared" si="207"/>
        <v/>
      </c>
      <c r="W459" s="4" t="str">
        <f t="shared" si="207"/>
        <v/>
      </c>
      <c r="X459" s="4" t="str">
        <f t="shared" si="207"/>
        <v/>
      </c>
    </row>
    <row r="460" spans="1:24" ht="15.75" customHeight="1" x14ac:dyDescent="0.25">
      <c r="A460" s="4" t="s">
        <v>443</v>
      </c>
      <c r="B460" s="4" t="s">
        <v>444</v>
      </c>
      <c r="C460" s="4" t="s">
        <v>181</v>
      </c>
      <c r="D460" s="4" t="s">
        <v>412</v>
      </c>
      <c r="E460" s="4">
        <f t="shared" si="3"/>
        <v>1</v>
      </c>
      <c r="I460" s="4">
        <f t="shared" ref="I460:X460" si="208">+IF($E209=1,I209,"")</f>
        <v>46736776</v>
      </c>
      <c r="J460" s="85">
        <f t="shared" si="208"/>
        <v>358.58699367709914</v>
      </c>
      <c r="K460" s="85">
        <f t="shared" si="208"/>
        <v>125.84094375701054</v>
      </c>
      <c r="L460" s="85">
        <f t="shared" si="208"/>
        <v>51.248721135578549</v>
      </c>
      <c r="M460" s="85">
        <f t="shared" si="208"/>
        <v>407.24997449586829</v>
      </c>
      <c r="N460" s="85">
        <f t="shared" si="208"/>
        <v>11.504858614980204</v>
      </c>
      <c r="O460" s="85">
        <f t="shared" si="208"/>
        <v>51559.791705411939</v>
      </c>
      <c r="P460" s="85">
        <f t="shared" si="208"/>
        <v>253.44525937481149</v>
      </c>
      <c r="Q460" s="85">
        <f t="shared" si="208"/>
        <v>7033.4848122458743</v>
      </c>
      <c r="R460" s="85">
        <f t="shared" si="208"/>
        <v>0.65687029845618794</v>
      </c>
      <c r="S460" s="85">
        <f t="shared" si="208"/>
        <v>759.40362449051145</v>
      </c>
      <c r="T460" s="85">
        <f t="shared" si="208"/>
        <v>111744.05481660621</v>
      </c>
      <c r="U460" s="4">
        <f t="shared" si="208"/>
        <v>0.65</v>
      </c>
      <c r="V460" s="4">
        <f t="shared" si="208"/>
        <v>0.71</v>
      </c>
      <c r="W460" s="4">
        <f t="shared" si="208"/>
        <v>0.78</v>
      </c>
      <c r="X460" s="4">
        <f t="shared" si="208"/>
        <v>0.78</v>
      </c>
    </row>
    <row r="461" spans="1:24" ht="15.75" customHeight="1" x14ac:dyDescent="0.25">
      <c r="A461" s="4" t="s">
        <v>408</v>
      </c>
      <c r="B461" s="4" t="s">
        <v>409</v>
      </c>
      <c r="C461" s="4" t="s">
        <v>106</v>
      </c>
      <c r="D461" s="4" t="s">
        <v>393</v>
      </c>
      <c r="E461" s="4">
        <f t="shared" si="3"/>
        <v>0</v>
      </c>
      <c r="I461" s="4" t="str">
        <f t="shared" ref="I461:X461" si="209">+IF($E210=1,I210,"")</f>
        <v/>
      </c>
      <c r="J461" s="4" t="str">
        <f t="shared" si="209"/>
        <v/>
      </c>
      <c r="K461" s="4" t="str">
        <f t="shared" si="209"/>
        <v/>
      </c>
      <c r="L461" s="4" t="str">
        <f t="shared" si="209"/>
        <v/>
      </c>
      <c r="M461" s="4" t="str">
        <f t="shared" si="209"/>
        <v/>
      </c>
      <c r="N461" s="4" t="str">
        <f t="shared" si="209"/>
        <v/>
      </c>
      <c r="O461" s="4" t="str">
        <f t="shared" si="209"/>
        <v/>
      </c>
      <c r="P461" s="4" t="str">
        <f t="shared" si="209"/>
        <v/>
      </c>
      <c r="Q461" s="4" t="str">
        <f t="shared" si="209"/>
        <v/>
      </c>
      <c r="R461" s="4" t="str">
        <f t="shared" si="209"/>
        <v/>
      </c>
      <c r="S461" s="4" t="str">
        <f t="shared" si="209"/>
        <v/>
      </c>
      <c r="T461" s="4" t="str">
        <f t="shared" si="209"/>
        <v/>
      </c>
      <c r="U461" s="4" t="str">
        <f t="shared" si="209"/>
        <v/>
      </c>
      <c r="V461" s="4" t="str">
        <f t="shared" si="209"/>
        <v/>
      </c>
      <c r="W461" s="4" t="str">
        <f t="shared" si="209"/>
        <v/>
      </c>
      <c r="X461" s="4" t="str">
        <f t="shared" si="209"/>
        <v/>
      </c>
    </row>
    <row r="462" spans="1:24" ht="15.75" customHeight="1" x14ac:dyDescent="0.25">
      <c r="A462" s="4" t="s">
        <v>77</v>
      </c>
      <c r="B462" s="4" t="s">
        <v>78</v>
      </c>
      <c r="C462" s="4" t="s">
        <v>28</v>
      </c>
      <c r="D462" s="4" t="s">
        <v>29</v>
      </c>
      <c r="E462" s="4">
        <f t="shared" si="3"/>
        <v>0</v>
      </c>
      <c r="I462" s="4" t="str">
        <f t="shared" ref="I462:X462" si="210">+IF($E211=1,I211,"")</f>
        <v/>
      </c>
      <c r="J462" s="4" t="str">
        <f t="shared" si="210"/>
        <v/>
      </c>
      <c r="K462" s="4" t="str">
        <f t="shared" si="210"/>
        <v/>
      </c>
      <c r="L462" s="4" t="str">
        <f t="shared" si="210"/>
        <v/>
      </c>
      <c r="M462" s="4" t="str">
        <f t="shared" si="210"/>
        <v/>
      </c>
      <c r="N462" s="4" t="str">
        <f t="shared" si="210"/>
        <v/>
      </c>
      <c r="O462" s="4" t="str">
        <f t="shared" si="210"/>
        <v/>
      </c>
      <c r="P462" s="4" t="str">
        <f t="shared" si="210"/>
        <v/>
      </c>
      <c r="Q462" s="4" t="str">
        <f t="shared" si="210"/>
        <v/>
      </c>
      <c r="R462" s="4" t="str">
        <f t="shared" si="210"/>
        <v/>
      </c>
      <c r="S462" s="4" t="str">
        <f t="shared" si="210"/>
        <v/>
      </c>
      <c r="T462" s="4" t="str">
        <f t="shared" si="210"/>
        <v/>
      </c>
      <c r="U462" s="4" t="str">
        <f t="shared" si="210"/>
        <v/>
      </c>
      <c r="V462" s="4" t="str">
        <f t="shared" si="210"/>
        <v/>
      </c>
      <c r="W462" s="4" t="str">
        <f t="shared" si="210"/>
        <v/>
      </c>
      <c r="X462" s="4" t="str">
        <f t="shared" si="210"/>
        <v/>
      </c>
    </row>
    <row r="463" spans="1:24" ht="15.75" customHeight="1" x14ac:dyDescent="0.25">
      <c r="A463" s="4" t="s">
        <v>79</v>
      </c>
      <c r="B463" s="4" t="s">
        <v>80</v>
      </c>
      <c r="C463" s="4" t="s">
        <v>28</v>
      </c>
      <c r="D463" s="4" t="s">
        <v>29</v>
      </c>
      <c r="E463" s="4">
        <f t="shared" si="3"/>
        <v>0</v>
      </c>
      <c r="I463" s="4" t="str">
        <f t="shared" ref="I463:X463" si="211">+IF($E212=1,I212,"")</f>
        <v/>
      </c>
      <c r="J463" s="4" t="str">
        <f t="shared" si="211"/>
        <v/>
      </c>
      <c r="K463" s="4" t="str">
        <f t="shared" si="211"/>
        <v/>
      </c>
      <c r="L463" s="4" t="str">
        <f t="shared" si="211"/>
        <v/>
      </c>
      <c r="M463" s="4" t="str">
        <f t="shared" si="211"/>
        <v/>
      </c>
      <c r="N463" s="4" t="str">
        <f t="shared" si="211"/>
        <v/>
      </c>
      <c r="O463" s="4" t="str">
        <f t="shared" si="211"/>
        <v/>
      </c>
      <c r="P463" s="4" t="str">
        <f t="shared" si="211"/>
        <v/>
      </c>
      <c r="Q463" s="4" t="str">
        <f t="shared" si="211"/>
        <v/>
      </c>
      <c r="R463" s="4" t="str">
        <f t="shared" si="211"/>
        <v/>
      </c>
      <c r="S463" s="4" t="str">
        <f t="shared" si="211"/>
        <v/>
      </c>
      <c r="T463" s="4" t="str">
        <f t="shared" si="211"/>
        <v/>
      </c>
      <c r="U463" s="4" t="str">
        <f t="shared" si="211"/>
        <v/>
      </c>
      <c r="V463" s="4" t="str">
        <f t="shared" si="211"/>
        <v/>
      </c>
      <c r="W463" s="4" t="str">
        <f t="shared" si="211"/>
        <v/>
      </c>
      <c r="X463" s="4" t="str">
        <f t="shared" si="211"/>
        <v/>
      </c>
    </row>
    <row r="464" spans="1:24" ht="15.75" customHeight="1" x14ac:dyDescent="0.25">
      <c r="A464" s="4" t="s">
        <v>513</v>
      </c>
      <c r="B464" s="4" t="s">
        <v>514</v>
      </c>
      <c r="C464" s="4" t="s">
        <v>106</v>
      </c>
      <c r="D464" s="4" t="s">
        <v>484</v>
      </c>
      <c r="E464" s="4">
        <f t="shared" si="3"/>
        <v>1</v>
      </c>
      <c r="I464" s="4">
        <f t="shared" ref="I464:X464" si="212">+IF($E213=1,I213,"")</f>
        <v>4981420</v>
      </c>
      <c r="J464" s="85">
        <f t="shared" si="212"/>
        <v>13.751099084196875</v>
      </c>
      <c r="K464" s="85">
        <f t="shared" si="212"/>
        <v>163.70834019215405</v>
      </c>
      <c r="L464" s="85" t="str">
        <f t="shared" si="212"/>
        <v/>
      </c>
      <c r="M464" s="85" t="str">
        <f t="shared" si="212"/>
        <v/>
      </c>
      <c r="N464" s="85" t="str">
        <f t="shared" si="212"/>
        <v/>
      </c>
      <c r="O464" s="85">
        <f t="shared" si="212"/>
        <v>10615.384615384615</v>
      </c>
      <c r="P464" s="85">
        <f t="shared" si="212"/>
        <v>664.68334827614319</v>
      </c>
      <c r="Q464" s="85">
        <f t="shared" si="212"/>
        <v>1363.4843671626818</v>
      </c>
      <c r="R464" s="85">
        <f t="shared" si="212"/>
        <v>0.6624617077058349</v>
      </c>
      <c r="S464" s="85">
        <f t="shared" si="212"/>
        <v>385.866802236909</v>
      </c>
      <c r="T464" s="85" t="str">
        <f t="shared" si="212"/>
        <v/>
      </c>
      <c r="U464" s="4">
        <f t="shared" si="212"/>
        <v>0</v>
      </c>
      <c r="V464" s="4">
        <f t="shared" si="212"/>
        <v>0</v>
      </c>
      <c r="W464" s="4">
        <f t="shared" si="212"/>
        <v>0</v>
      </c>
      <c r="X464" s="4">
        <f t="shared" si="212"/>
        <v>0</v>
      </c>
    </row>
    <row r="465" spans="1:24" ht="15.75" customHeight="1" x14ac:dyDescent="0.25">
      <c r="A465" s="4" t="s">
        <v>257</v>
      </c>
      <c r="B465" s="4" t="s">
        <v>258</v>
      </c>
      <c r="C465" s="4" t="s">
        <v>118</v>
      </c>
      <c r="D465" s="4" t="s">
        <v>250</v>
      </c>
      <c r="E465" s="4">
        <f t="shared" si="3"/>
        <v>0</v>
      </c>
      <c r="I465" s="4" t="str">
        <f t="shared" ref="I465:X465" si="213">+IF($E214=1,I214,"")</f>
        <v/>
      </c>
      <c r="J465" s="4" t="str">
        <f t="shared" si="213"/>
        <v/>
      </c>
      <c r="K465" s="4" t="str">
        <f t="shared" si="213"/>
        <v/>
      </c>
      <c r="L465" s="4" t="str">
        <f t="shared" si="213"/>
        <v/>
      </c>
      <c r="M465" s="4" t="str">
        <f t="shared" si="213"/>
        <v/>
      </c>
      <c r="N465" s="4" t="str">
        <f t="shared" si="213"/>
        <v/>
      </c>
      <c r="O465" s="4" t="str">
        <f t="shared" si="213"/>
        <v/>
      </c>
      <c r="P465" s="4" t="str">
        <f t="shared" si="213"/>
        <v/>
      </c>
      <c r="Q465" s="4" t="str">
        <f t="shared" si="213"/>
        <v/>
      </c>
      <c r="R465" s="4" t="str">
        <f t="shared" si="213"/>
        <v/>
      </c>
      <c r="S465" s="4" t="str">
        <f t="shared" si="213"/>
        <v/>
      </c>
      <c r="T465" s="4" t="str">
        <f t="shared" si="213"/>
        <v/>
      </c>
      <c r="U465" s="4" t="str">
        <f t="shared" si="213"/>
        <v/>
      </c>
      <c r="V465" s="4" t="str">
        <f t="shared" si="213"/>
        <v/>
      </c>
      <c r="W465" s="4" t="str">
        <f t="shared" si="213"/>
        <v/>
      </c>
      <c r="X465" s="4" t="str">
        <f t="shared" si="213"/>
        <v/>
      </c>
    </row>
    <row r="466" spans="1:24" ht="15.75" customHeight="1" x14ac:dyDescent="0.25">
      <c r="A466" s="4" t="s">
        <v>349</v>
      </c>
      <c r="B466" s="4" t="s">
        <v>350</v>
      </c>
      <c r="C466" s="4" t="s">
        <v>28</v>
      </c>
      <c r="D466" s="4" t="s">
        <v>328</v>
      </c>
      <c r="E466" s="4">
        <f t="shared" si="3"/>
        <v>0</v>
      </c>
      <c r="I466" s="4" t="str">
        <f t="shared" ref="I466:X466" si="214">+IF($E215=1,I215,"")</f>
        <v/>
      </c>
      <c r="J466" s="4" t="str">
        <f t="shared" si="214"/>
        <v/>
      </c>
      <c r="K466" s="4" t="str">
        <f t="shared" si="214"/>
        <v/>
      </c>
      <c r="L466" s="4" t="str">
        <f t="shared" si="214"/>
        <v/>
      </c>
      <c r="M466" s="4" t="str">
        <f t="shared" si="214"/>
        <v/>
      </c>
      <c r="N466" s="4" t="str">
        <f t="shared" si="214"/>
        <v/>
      </c>
      <c r="O466" s="4" t="str">
        <f t="shared" si="214"/>
        <v/>
      </c>
      <c r="P466" s="4" t="str">
        <f t="shared" si="214"/>
        <v/>
      </c>
      <c r="Q466" s="4" t="str">
        <f t="shared" si="214"/>
        <v/>
      </c>
      <c r="R466" s="4" t="str">
        <f t="shared" si="214"/>
        <v/>
      </c>
      <c r="S466" s="4" t="str">
        <f t="shared" si="214"/>
        <v/>
      </c>
      <c r="T466" s="4" t="str">
        <f t="shared" si="214"/>
        <v/>
      </c>
      <c r="U466" s="4" t="str">
        <f t="shared" si="214"/>
        <v/>
      </c>
      <c r="V466" s="4" t="str">
        <f t="shared" si="214"/>
        <v/>
      </c>
      <c r="W466" s="4" t="str">
        <f t="shared" si="214"/>
        <v/>
      </c>
      <c r="X466" s="4" t="str">
        <f t="shared" si="214"/>
        <v/>
      </c>
    </row>
    <row r="467" spans="1:24" ht="15.75" customHeight="1" x14ac:dyDescent="0.25">
      <c r="A467" s="6" t="s">
        <v>389</v>
      </c>
      <c r="B467" s="6" t="s">
        <v>390</v>
      </c>
      <c r="C467" s="4" t="s">
        <v>118</v>
      </c>
      <c r="D467" s="4" t="s">
        <v>380</v>
      </c>
      <c r="E467" s="4">
        <f t="shared" si="3"/>
        <v>0</v>
      </c>
      <c r="I467" s="4" t="str">
        <f t="shared" ref="I467:X467" si="215">+IF($E216=1,I216,"")</f>
        <v/>
      </c>
      <c r="J467" s="4" t="str">
        <f t="shared" si="215"/>
        <v/>
      </c>
      <c r="K467" s="4" t="str">
        <f t="shared" si="215"/>
        <v/>
      </c>
      <c r="L467" s="4" t="str">
        <f t="shared" si="215"/>
        <v/>
      </c>
      <c r="M467" s="4" t="str">
        <f t="shared" si="215"/>
        <v/>
      </c>
      <c r="N467" s="4" t="str">
        <f t="shared" si="215"/>
        <v/>
      </c>
      <c r="O467" s="4" t="str">
        <f t="shared" si="215"/>
        <v/>
      </c>
      <c r="P467" s="4" t="str">
        <f t="shared" si="215"/>
        <v/>
      </c>
      <c r="Q467" s="4" t="str">
        <f t="shared" si="215"/>
        <v/>
      </c>
      <c r="R467" s="4" t="str">
        <f t="shared" si="215"/>
        <v/>
      </c>
      <c r="S467" s="4" t="str">
        <f t="shared" si="215"/>
        <v/>
      </c>
      <c r="T467" s="4" t="str">
        <f t="shared" si="215"/>
        <v/>
      </c>
      <c r="U467" s="4" t="str">
        <f t="shared" si="215"/>
        <v/>
      </c>
      <c r="V467" s="4" t="str">
        <f t="shared" si="215"/>
        <v/>
      </c>
      <c r="W467" s="4" t="str">
        <f t="shared" si="215"/>
        <v/>
      </c>
      <c r="X467" s="4" t="str">
        <f t="shared" si="215"/>
        <v/>
      </c>
    </row>
    <row r="468" spans="1:24" ht="15.75" customHeight="1" x14ac:dyDescent="0.25">
      <c r="A468" s="4" t="s">
        <v>297</v>
      </c>
      <c r="B468" s="4" t="s">
        <v>298</v>
      </c>
      <c r="C468" s="4" t="s">
        <v>181</v>
      </c>
      <c r="D468" s="4" t="s">
        <v>276</v>
      </c>
      <c r="E468" s="4">
        <f t="shared" si="3"/>
        <v>1</v>
      </c>
      <c r="I468" s="4">
        <f t="shared" ref="I468:X468" si="216">+IF($E217=1,I217,"")</f>
        <v>10036379</v>
      </c>
      <c r="J468" s="85">
        <f t="shared" si="216"/>
        <v>196.69444527752492</v>
      </c>
      <c r="K468" s="85">
        <f t="shared" si="216"/>
        <v>56.922920108935706</v>
      </c>
      <c r="L468" s="85">
        <f t="shared" si="216"/>
        <v>60.499907386917137</v>
      </c>
      <c r="M468" s="85">
        <f t="shared" si="216"/>
        <v>1062.8391388062314</v>
      </c>
      <c r="N468" s="85">
        <f t="shared" si="216"/>
        <v>23.036196620314954</v>
      </c>
      <c r="O468" s="85" t="str">
        <f t="shared" si="216"/>
        <v/>
      </c>
      <c r="P468" s="85">
        <f t="shared" si="216"/>
        <v>100.83128893909175</v>
      </c>
      <c r="Q468" s="85">
        <f t="shared" si="216"/>
        <v>3650.4792332268371</v>
      </c>
      <c r="R468" s="85">
        <f t="shared" si="216"/>
        <v>1.1259040735707568</v>
      </c>
      <c r="S468" s="85" t="str">
        <f t="shared" si="216"/>
        <v/>
      </c>
      <c r="T468" s="85" t="str">
        <f t="shared" si="216"/>
        <v/>
      </c>
      <c r="U468" s="4">
        <f t="shared" si="216"/>
        <v>0.84</v>
      </c>
      <c r="V468" s="4">
        <f t="shared" si="216"/>
        <v>0.82</v>
      </c>
      <c r="W468" s="4">
        <f t="shared" si="216"/>
        <v>0.92</v>
      </c>
      <c r="X468" s="4">
        <f t="shared" si="216"/>
        <v>0.92</v>
      </c>
    </row>
    <row r="469" spans="1:24" ht="15.75" customHeight="1" x14ac:dyDescent="0.25">
      <c r="A469" s="4" t="s">
        <v>540</v>
      </c>
      <c r="B469" s="4" t="s">
        <v>541</v>
      </c>
      <c r="C469" s="4" t="s">
        <v>181</v>
      </c>
      <c r="D469" s="4" t="s">
        <v>525</v>
      </c>
      <c r="E469" s="4">
        <f t="shared" si="3"/>
        <v>1</v>
      </c>
      <c r="I469" s="4">
        <f t="shared" ref="I469:X469" si="217">+IF($E218=1,I218,"")</f>
        <v>8591365</v>
      </c>
      <c r="J469" s="85">
        <f t="shared" si="217"/>
        <v>215.46052344417916</v>
      </c>
      <c r="K469" s="85">
        <f t="shared" si="217"/>
        <v>76.402294629549559</v>
      </c>
      <c r="L469" s="85">
        <f t="shared" si="217"/>
        <v>48.525467140553332</v>
      </c>
      <c r="M469" s="85">
        <f t="shared" si="217"/>
        <v>635.13101767215107</v>
      </c>
      <c r="N469" s="85" t="str">
        <f t="shared" si="217"/>
        <v/>
      </c>
      <c r="O469" s="85" t="str">
        <f t="shared" si="217"/>
        <v/>
      </c>
      <c r="P469" s="85">
        <f t="shared" si="217"/>
        <v>61.999395496448543</v>
      </c>
      <c r="Q469" s="85">
        <f t="shared" si="217"/>
        <v>2381.7126269956457</v>
      </c>
      <c r="R469" s="85">
        <f t="shared" si="217"/>
        <v>0.52378172735065964</v>
      </c>
      <c r="S469" s="85" t="str">
        <f t="shared" si="217"/>
        <v/>
      </c>
      <c r="T469" s="85" t="str">
        <f t="shared" si="217"/>
        <v/>
      </c>
      <c r="U469" s="4">
        <f t="shared" si="217"/>
        <v>0</v>
      </c>
      <c r="V469" s="4">
        <f t="shared" si="217"/>
        <v>0</v>
      </c>
      <c r="W469" s="4">
        <f t="shared" si="217"/>
        <v>0</v>
      </c>
      <c r="X469" s="4">
        <f t="shared" si="217"/>
        <v>0</v>
      </c>
    </row>
    <row r="470" spans="1:24" ht="15.75" customHeight="1" x14ac:dyDescent="0.25">
      <c r="A470" s="4" t="s">
        <v>515</v>
      </c>
      <c r="B470" s="4" t="s">
        <v>516</v>
      </c>
      <c r="C470" s="4" t="s">
        <v>106</v>
      </c>
      <c r="D470" s="4" t="s">
        <v>484</v>
      </c>
      <c r="E470" s="4">
        <f t="shared" si="3"/>
        <v>0</v>
      </c>
      <c r="I470" s="4" t="str">
        <f t="shared" ref="I470:X470" si="218">+IF($E219=1,I219,"")</f>
        <v/>
      </c>
      <c r="J470" s="4" t="str">
        <f t="shared" si="218"/>
        <v/>
      </c>
      <c r="K470" s="4" t="str">
        <f t="shared" si="218"/>
        <v/>
      </c>
      <c r="L470" s="4" t="str">
        <f t="shared" si="218"/>
        <v/>
      </c>
      <c r="M470" s="4" t="str">
        <f t="shared" si="218"/>
        <v/>
      </c>
      <c r="N470" s="4" t="str">
        <f t="shared" si="218"/>
        <v/>
      </c>
      <c r="O470" s="4" t="str">
        <f t="shared" si="218"/>
        <v/>
      </c>
      <c r="P470" s="4" t="str">
        <f t="shared" si="218"/>
        <v/>
      </c>
      <c r="Q470" s="4" t="str">
        <f t="shared" si="218"/>
        <v/>
      </c>
      <c r="R470" s="4" t="str">
        <f t="shared" si="218"/>
        <v/>
      </c>
      <c r="S470" s="4" t="str">
        <f t="shared" si="218"/>
        <v/>
      </c>
      <c r="T470" s="4" t="str">
        <f t="shared" si="218"/>
        <v/>
      </c>
      <c r="U470" s="4" t="str">
        <f t="shared" si="218"/>
        <v/>
      </c>
      <c r="V470" s="4" t="str">
        <f t="shared" si="218"/>
        <v/>
      </c>
      <c r="W470" s="4" t="str">
        <f t="shared" si="218"/>
        <v/>
      </c>
      <c r="X470" s="4" t="str">
        <f t="shared" si="218"/>
        <v/>
      </c>
    </row>
    <row r="471" spans="1:24" ht="15.75" customHeight="1" x14ac:dyDescent="0.25">
      <c r="A471" s="4" t="s">
        <v>110</v>
      </c>
      <c r="B471" s="4" t="s">
        <v>111</v>
      </c>
      <c r="C471" s="4" t="s">
        <v>106</v>
      </c>
      <c r="D471" s="4" t="s">
        <v>107</v>
      </c>
      <c r="E471" s="4">
        <f t="shared" si="3"/>
        <v>0</v>
      </c>
      <c r="I471" s="4" t="str">
        <f t="shared" ref="I471:X471" si="219">+IF($E220=1,I220,"")</f>
        <v/>
      </c>
      <c r="J471" s="4" t="str">
        <f t="shared" si="219"/>
        <v/>
      </c>
      <c r="K471" s="4" t="str">
        <f t="shared" si="219"/>
        <v/>
      </c>
      <c r="L471" s="4" t="str">
        <f t="shared" si="219"/>
        <v/>
      </c>
      <c r="M471" s="4" t="str">
        <f t="shared" si="219"/>
        <v/>
      </c>
      <c r="N471" s="4" t="str">
        <f t="shared" si="219"/>
        <v/>
      </c>
      <c r="O471" s="4" t="str">
        <f t="shared" si="219"/>
        <v/>
      </c>
      <c r="P471" s="4" t="str">
        <f t="shared" si="219"/>
        <v/>
      </c>
      <c r="Q471" s="4" t="str">
        <f t="shared" si="219"/>
        <v/>
      </c>
      <c r="R471" s="4" t="str">
        <f t="shared" si="219"/>
        <v/>
      </c>
      <c r="S471" s="4" t="str">
        <f t="shared" si="219"/>
        <v/>
      </c>
      <c r="T471" s="4" t="str">
        <f t="shared" si="219"/>
        <v/>
      </c>
      <c r="U471" s="4" t="str">
        <f t="shared" si="219"/>
        <v/>
      </c>
      <c r="V471" s="4" t="str">
        <f t="shared" si="219"/>
        <v/>
      </c>
      <c r="W471" s="4" t="str">
        <f t="shared" si="219"/>
        <v/>
      </c>
      <c r="X471" s="4" t="str">
        <f t="shared" si="219"/>
        <v/>
      </c>
    </row>
    <row r="472" spans="1:24" ht="15.75" customHeight="1" x14ac:dyDescent="0.25">
      <c r="A472" s="4" t="s">
        <v>372</v>
      </c>
      <c r="B472" s="4" t="s">
        <v>373</v>
      </c>
      <c r="C472" s="4" t="s">
        <v>106</v>
      </c>
      <c r="D472" s="4" t="s">
        <v>357</v>
      </c>
      <c r="E472" s="4">
        <f t="shared" si="3"/>
        <v>1</v>
      </c>
      <c r="I472" s="4">
        <f t="shared" ref="I472:X472" si="220">+IF($E221=1,I221,"")</f>
        <v>69625582</v>
      </c>
      <c r="J472" s="85">
        <f t="shared" si="220"/>
        <v>315.65840268308278</v>
      </c>
      <c r="K472" s="85">
        <f t="shared" si="220"/>
        <v>535.69247004642625</v>
      </c>
      <c r="L472" s="85" t="str">
        <f t="shared" si="220"/>
        <v/>
      </c>
      <c r="M472" s="85" t="str">
        <f t="shared" si="220"/>
        <v/>
      </c>
      <c r="N472" s="85" t="str">
        <f t="shared" si="220"/>
        <v/>
      </c>
      <c r="O472" s="85">
        <f t="shared" si="220"/>
        <v>202196.03619129685</v>
      </c>
      <c r="P472" s="85">
        <f t="shared" si="220"/>
        <v>536.46282808059186</v>
      </c>
      <c r="Q472" s="85">
        <f t="shared" si="220"/>
        <v>5827.6147620386864</v>
      </c>
      <c r="R472" s="85">
        <f t="shared" si="220"/>
        <v>3.2014095049144435</v>
      </c>
      <c r="S472" s="85">
        <f t="shared" si="220"/>
        <v>9813.9252815274103</v>
      </c>
      <c r="T472" s="85" t="str">
        <f t="shared" si="220"/>
        <v/>
      </c>
      <c r="U472" s="4">
        <f t="shared" si="220"/>
        <v>0.45</v>
      </c>
      <c r="V472" s="4">
        <f t="shared" si="220"/>
        <v>0.33</v>
      </c>
      <c r="W472" s="4">
        <f t="shared" si="220"/>
        <v>0.4</v>
      </c>
      <c r="X472" s="4">
        <f t="shared" si="220"/>
        <v>0.4</v>
      </c>
    </row>
    <row r="473" spans="1:24" ht="15.75" customHeight="1" x14ac:dyDescent="0.25">
      <c r="A473" s="4" t="s">
        <v>445</v>
      </c>
      <c r="B473" s="4" t="s">
        <v>446</v>
      </c>
      <c r="C473" s="4" t="s">
        <v>181</v>
      </c>
      <c r="D473" s="4" t="s">
        <v>412</v>
      </c>
      <c r="E473" s="4">
        <f t="shared" si="3"/>
        <v>0</v>
      </c>
      <c r="I473" s="4" t="str">
        <f t="shared" ref="I473:X473" si="221">+IF($E222=1,I222,"")</f>
        <v/>
      </c>
      <c r="J473" s="4" t="str">
        <f t="shared" si="221"/>
        <v/>
      </c>
      <c r="K473" s="4" t="str">
        <f t="shared" si="221"/>
        <v/>
      </c>
      <c r="L473" s="4" t="str">
        <f t="shared" si="221"/>
        <v/>
      </c>
      <c r="M473" s="4" t="str">
        <f t="shared" si="221"/>
        <v/>
      </c>
      <c r="N473" s="4" t="str">
        <f t="shared" si="221"/>
        <v/>
      </c>
      <c r="O473" s="4" t="str">
        <f t="shared" si="221"/>
        <v/>
      </c>
      <c r="P473" s="4" t="str">
        <f t="shared" si="221"/>
        <v/>
      </c>
      <c r="Q473" s="4" t="str">
        <f t="shared" si="221"/>
        <v/>
      </c>
      <c r="R473" s="4" t="str">
        <f t="shared" si="221"/>
        <v/>
      </c>
      <c r="S473" s="4" t="str">
        <f t="shared" si="221"/>
        <v/>
      </c>
      <c r="T473" s="4" t="str">
        <f t="shared" si="221"/>
        <v/>
      </c>
      <c r="U473" s="4" t="str">
        <f t="shared" si="221"/>
        <v/>
      </c>
      <c r="V473" s="4" t="str">
        <f t="shared" si="221"/>
        <v/>
      </c>
      <c r="W473" s="4" t="str">
        <f t="shared" si="221"/>
        <v/>
      </c>
      <c r="X473" s="4" t="str">
        <f t="shared" si="221"/>
        <v/>
      </c>
    </row>
    <row r="474" spans="1:24" ht="15.75" customHeight="1" x14ac:dyDescent="0.25">
      <c r="A474" s="4" t="s">
        <v>374</v>
      </c>
      <c r="B474" s="4" t="s">
        <v>375</v>
      </c>
      <c r="C474" s="4" t="s">
        <v>106</v>
      </c>
      <c r="D474" s="4" t="s">
        <v>357</v>
      </c>
      <c r="E474" s="4">
        <f t="shared" si="3"/>
        <v>1</v>
      </c>
      <c r="I474" s="4">
        <f t="shared" ref="I474:X474" si="222">+IF($E223=1,I223,"")</f>
        <v>1293119</v>
      </c>
      <c r="J474" s="85">
        <f t="shared" si="222"/>
        <v>310.72159638826741</v>
      </c>
      <c r="K474" s="85">
        <f t="shared" si="222"/>
        <v>50.962053763033417</v>
      </c>
      <c r="L474" s="85">
        <f t="shared" si="222"/>
        <v>13.378505767837298</v>
      </c>
      <c r="M474" s="85">
        <f t="shared" si="222"/>
        <v>262.51896813353562</v>
      </c>
      <c r="N474" s="85">
        <f t="shared" si="222"/>
        <v>2.3973045017511923</v>
      </c>
      <c r="O474" s="85" t="str">
        <f t="shared" si="222"/>
        <v/>
      </c>
      <c r="P474" s="85" t="str">
        <f t="shared" si="222"/>
        <v/>
      </c>
      <c r="Q474" s="85">
        <f t="shared" si="222"/>
        <v>4307.1895424836603</v>
      </c>
      <c r="R474" s="85">
        <f t="shared" si="222"/>
        <v>3.7892877608325293</v>
      </c>
      <c r="S474" s="85" t="str">
        <f t="shared" si="222"/>
        <v/>
      </c>
      <c r="T474" s="85" t="str">
        <f t="shared" si="222"/>
        <v/>
      </c>
      <c r="U474" s="4">
        <f t="shared" si="222"/>
        <v>0</v>
      </c>
      <c r="V474" s="4">
        <f t="shared" si="222"/>
        <v>0</v>
      </c>
      <c r="W474" s="4">
        <f t="shared" si="222"/>
        <v>0</v>
      </c>
      <c r="X474" s="4">
        <f t="shared" si="222"/>
        <v>0</v>
      </c>
    </row>
    <row r="475" spans="1:24" ht="15.75" customHeight="1" x14ac:dyDescent="0.25">
      <c r="A475" s="4" t="s">
        <v>480</v>
      </c>
      <c r="B475" s="4" t="s">
        <v>481</v>
      </c>
      <c r="C475" s="4" t="s">
        <v>118</v>
      </c>
      <c r="D475" s="4" t="s">
        <v>449</v>
      </c>
      <c r="E475" s="4">
        <f t="shared" si="3"/>
        <v>0</v>
      </c>
      <c r="I475" s="4" t="str">
        <f t="shared" ref="I475:X475" si="223">+IF($E224=1,I224,"")</f>
        <v/>
      </c>
      <c r="J475" s="4" t="str">
        <f t="shared" si="223"/>
        <v/>
      </c>
      <c r="K475" s="4" t="str">
        <f t="shared" si="223"/>
        <v/>
      </c>
      <c r="L475" s="4" t="str">
        <f t="shared" si="223"/>
        <v/>
      </c>
      <c r="M475" s="4" t="str">
        <f t="shared" si="223"/>
        <v/>
      </c>
      <c r="N475" s="4" t="str">
        <f t="shared" si="223"/>
        <v/>
      </c>
      <c r="O475" s="4" t="str">
        <f t="shared" si="223"/>
        <v/>
      </c>
      <c r="P475" s="4" t="str">
        <f t="shared" si="223"/>
        <v/>
      </c>
      <c r="Q475" s="4" t="str">
        <f t="shared" si="223"/>
        <v/>
      </c>
      <c r="R475" s="4" t="str">
        <f t="shared" si="223"/>
        <v/>
      </c>
      <c r="S475" s="4" t="str">
        <f t="shared" si="223"/>
        <v/>
      </c>
      <c r="T475" s="4" t="str">
        <f t="shared" si="223"/>
        <v/>
      </c>
      <c r="U475" s="4" t="str">
        <f t="shared" si="223"/>
        <v/>
      </c>
      <c r="V475" s="4" t="str">
        <f t="shared" si="223"/>
        <v/>
      </c>
      <c r="W475" s="4" t="str">
        <f t="shared" si="223"/>
        <v/>
      </c>
      <c r="X475" s="4" t="str">
        <f t="shared" si="223"/>
        <v/>
      </c>
    </row>
    <row r="476" spans="1:24" ht="15.75" customHeight="1" x14ac:dyDescent="0.25">
      <c r="A476" s="4" t="s">
        <v>318</v>
      </c>
      <c r="B476" s="4" t="s">
        <v>319</v>
      </c>
      <c r="C476" s="4" t="s">
        <v>22</v>
      </c>
      <c r="D476" s="4" t="s">
        <v>309</v>
      </c>
      <c r="E476" s="4">
        <f t="shared" si="3"/>
        <v>0</v>
      </c>
      <c r="I476" s="4" t="str">
        <f t="shared" ref="I476:X476" si="224">+IF($E225=1,I225,"")</f>
        <v/>
      </c>
      <c r="J476" s="4" t="str">
        <f t="shared" si="224"/>
        <v/>
      </c>
      <c r="K476" s="4" t="str">
        <f t="shared" si="224"/>
        <v/>
      </c>
      <c r="L476" s="4" t="str">
        <f t="shared" si="224"/>
        <v/>
      </c>
      <c r="M476" s="4" t="str">
        <f t="shared" si="224"/>
        <v/>
      </c>
      <c r="N476" s="4" t="str">
        <f t="shared" si="224"/>
        <v/>
      </c>
      <c r="O476" s="4" t="str">
        <f t="shared" si="224"/>
        <v/>
      </c>
      <c r="P476" s="4" t="str">
        <f t="shared" si="224"/>
        <v/>
      </c>
      <c r="Q476" s="4" t="str">
        <f t="shared" si="224"/>
        <v/>
      </c>
      <c r="R476" s="4" t="str">
        <f t="shared" si="224"/>
        <v/>
      </c>
      <c r="S476" s="4" t="str">
        <f t="shared" si="224"/>
        <v/>
      </c>
      <c r="T476" s="4" t="str">
        <f t="shared" si="224"/>
        <v/>
      </c>
      <c r="U476" s="4" t="str">
        <f t="shared" si="224"/>
        <v/>
      </c>
      <c r="V476" s="4" t="str">
        <f t="shared" si="224"/>
        <v/>
      </c>
      <c r="W476" s="4" t="str">
        <f t="shared" si="224"/>
        <v/>
      </c>
      <c r="X476" s="4" t="str">
        <f t="shared" si="224"/>
        <v/>
      </c>
    </row>
    <row r="477" spans="1:24" ht="15.75" customHeight="1" x14ac:dyDescent="0.25">
      <c r="A477" s="4" t="s">
        <v>320</v>
      </c>
      <c r="B477" s="4" t="s">
        <v>321</v>
      </c>
      <c r="C477" s="4" t="s">
        <v>22</v>
      </c>
      <c r="D477" s="4" t="s">
        <v>309</v>
      </c>
      <c r="E477" s="4">
        <f t="shared" si="3"/>
        <v>0</v>
      </c>
      <c r="I477" s="4" t="str">
        <f t="shared" ref="I477:X477" si="225">+IF($E226=1,I226,"")</f>
        <v/>
      </c>
      <c r="J477" s="4" t="str">
        <f t="shared" si="225"/>
        <v/>
      </c>
      <c r="K477" s="4" t="str">
        <f t="shared" si="225"/>
        <v/>
      </c>
      <c r="L477" s="4" t="str">
        <f t="shared" si="225"/>
        <v/>
      </c>
      <c r="M477" s="4" t="str">
        <f t="shared" si="225"/>
        <v/>
      </c>
      <c r="N477" s="4" t="str">
        <f t="shared" si="225"/>
        <v/>
      </c>
      <c r="O477" s="4" t="str">
        <f t="shared" si="225"/>
        <v/>
      </c>
      <c r="P477" s="4" t="str">
        <f t="shared" si="225"/>
        <v/>
      </c>
      <c r="Q477" s="4" t="str">
        <f t="shared" si="225"/>
        <v/>
      </c>
      <c r="R477" s="4" t="str">
        <f t="shared" si="225"/>
        <v/>
      </c>
      <c r="S477" s="4" t="str">
        <f t="shared" si="225"/>
        <v/>
      </c>
      <c r="T477" s="4" t="str">
        <f t="shared" si="225"/>
        <v/>
      </c>
      <c r="U477" s="4" t="str">
        <f t="shared" si="225"/>
        <v/>
      </c>
      <c r="V477" s="4" t="str">
        <f t="shared" si="225"/>
        <v/>
      </c>
      <c r="W477" s="4" t="str">
        <f t="shared" si="225"/>
        <v/>
      </c>
      <c r="X477" s="4" t="str">
        <f t="shared" si="225"/>
        <v/>
      </c>
    </row>
    <row r="478" spans="1:24" ht="15.75" customHeight="1" x14ac:dyDescent="0.25">
      <c r="A478" s="4" t="s">
        <v>81</v>
      </c>
      <c r="B478" s="4" t="s">
        <v>82</v>
      </c>
      <c r="C478" s="4" t="s">
        <v>28</v>
      </c>
      <c r="D478" s="4" t="s">
        <v>29</v>
      </c>
      <c r="E478" s="4">
        <f t="shared" si="3"/>
        <v>1</v>
      </c>
      <c r="I478" s="4">
        <f t="shared" ref="I478:X478" si="226">+IF($E227=1,I227,"")</f>
        <v>1394973</v>
      </c>
      <c r="J478" s="85">
        <f t="shared" si="226"/>
        <v>473.48586675154291</v>
      </c>
      <c r="K478" s="85">
        <f t="shared" si="226"/>
        <v>286.67221516115364</v>
      </c>
      <c r="L478" s="85" t="str">
        <f t="shared" si="226"/>
        <v/>
      </c>
      <c r="M478" s="85" t="str">
        <f t="shared" si="226"/>
        <v/>
      </c>
      <c r="N478" s="85" t="str">
        <f t="shared" si="226"/>
        <v/>
      </c>
      <c r="O478" s="85">
        <f t="shared" si="226"/>
        <v>2923.0769230769229</v>
      </c>
      <c r="P478" s="85">
        <f t="shared" si="226"/>
        <v>51935.064935064933</v>
      </c>
      <c r="Q478" s="85">
        <f t="shared" si="226"/>
        <v>780.59730626585986</v>
      </c>
      <c r="R478" s="85">
        <f t="shared" si="226"/>
        <v>30.108109619325965</v>
      </c>
      <c r="S478" s="85">
        <f t="shared" si="226"/>
        <v>78.489229861316019</v>
      </c>
      <c r="T478" s="85" t="str">
        <f t="shared" si="226"/>
        <v/>
      </c>
      <c r="U478" s="4">
        <f t="shared" si="226"/>
        <v>0.37</v>
      </c>
      <c r="V478" s="4">
        <f t="shared" si="226"/>
        <v>0.51</v>
      </c>
      <c r="W478" s="4">
        <f t="shared" si="226"/>
        <v>0.31</v>
      </c>
      <c r="X478" s="4">
        <f t="shared" si="226"/>
        <v>0.31</v>
      </c>
    </row>
    <row r="479" spans="1:24" ht="15.75" customHeight="1" x14ac:dyDescent="0.25">
      <c r="A479" s="4" t="s">
        <v>259</v>
      </c>
      <c r="B479" s="4" t="s">
        <v>260</v>
      </c>
      <c r="C479" s="4" t="s">
        <v>118</v>
      </c>
      <c r="D479" s="4" t="s">
        <v>250</v>
      </c>
      <c r="E479" s="4">
        <f t="shared" si="3"/>
        <v>0</v>
      </c>
      <c r="I479" s="4" t="str">
        <f t="shared" ref="I479:X479" si="227">+IF($E228=1,I228,"")</f>
        <v/>
      </c>
      <c r="J479" s="4" t="str">
        <f t="shared" si="227"/>
        <v/>
      </c>
      <c r="K479" s="4" t="str">
        <f t="shared" si="227"/>
        <v/>
      </c>
      <c r="L479" s="4" t="str">
        <f t="shared" si="227"/>
        <v/>
      </c>
      <c r="M479" s="4" t="str">
        <f t="shared" si="227"/>
        <v/>
      </c>
      <c r="N479" s="4" t="str">
        <f t="shared" si="227"/>
        <v/>
      </c>
      <c r="O479" s="4" t="str">
        <f t="shared" si="227"/>
        <v/>
      </c>
      <c r="P479" s="4" t="str">
        <f t="shared" si="227"/>
        <v/>
      </c>
      <c r="Q479" s="4" t="str">
        <f t="shared" si="227"/>
        <v/>
      </c>
      <c r="R479" s="4" t="str">
        <f t="shared" si="227"/>
        <v/>
      </c>
      <c r="S479" s="4" t="str">
        <f t="shared" si="227"/>
        <v/>
      </c>
      <c r="T479" s="4" t="str">
        <f t="shared" si="227"/>
        <v/>
      </c>
      <c r="U479" s="4" t="str">
        <f t="shared" si="227"/>
        <v/>
      </c>
      <c r="V479" s="4" t="str">
        <f t="shared" si="227"/>
        <v/>
      </c>
      <c r="W479" s="4" t="str">
        <f t="shared" si="227"/>
        <v/>
      </c>
      <c r="X479" s="4" t="str">
        <f t="shared" si="227"/>
        <v/>
      </c>
    </row>
    <row r="480" spans="1:24" ht="15.75" customHeight="1" x14ac:dyDescent="0.25">
      <c r="A480" s="4" t="s">
        <v>517</v>
      </c>
      <c r="B480" s="4" t="s">
        <v>518</v>
      </c>
      <c r="C480" s="4" t="s">
        <v>106</v>
      </c>
      <c r="D480" s="4" t="s">
        <v>484</v>
      </c>
      <c r="E480" s="4">
        <f t="shared" si="3"/>
        <v>1</v>
      </c>
      <c r="I480" s="4">
        <f t="shared" ref="I480:X480" si="228">+IF($E229=1,I229,"")</f>
        <v>83429615</v>
      </c>
      <c r="J480" s="85">
        <f t="shared" si="228"/>
        <v>452.99382000024815</v>
      </c>
      <c r="K480" s="85">
        <f t="shared" si="228"/>
        <v>311.63993744907009</v>
      </c>
      <c r="L480" s="85" t="str">
        <f t="shared" si="228"/>
        <v/>
      </c>
      <c r="M480" s="85" t="str">
        <f t="shared" si="228"/>
        <v/>
      </c>
      <c r="N480" s="85" t="str">
        <f t="shared" si="228"/>
        <v/>
      </c>
      <c r="O480" s="85">
        <f t="shared" si="228"/>
        <v>312170.75732976792</v>
      </c>
      <c r="P480" s="85">
        <f t="shared" si="228"/>
        <v>575.41601471294496</v>
      </c>
      <c r="Q480" s="85">
        <f t="shared" si="228"/>
        <v>3579.2458804256548</v>
      </c>
      <c r="R480" s="85">
        <f t="shared" si="228"/>
        <v>3.8547463032161904</v>
      </c>
      <c r="S480" s="85">
        <f t="shared" si="228"/>
        <v>1947.3744099772598</v>
      </c>
      <c r="T480" s="85" t="str">
        <f t="shared" si="228"/>
        <v/>
      </c>
      <c r="U480" s="4">
        <f t="shared" si="228"/>
        <v>0.28999999999999998</v>
      </c>
      <c r="V480" s="4">
        <f t="shared" si="228"/>
        <v>0.14000000000000001</v>
      </c>
      <c r="W480" s="4">
        <f t="shared" si="228"/>
        <v>0.42</v>
      </c>
      <c r="X480" s="4">
        <f t="shared" si="228"/>
        <v>0.42</v>
      </c>
    </row>
    <row r="481" spans="1:24" ht="15.75" customHeight="1" x14ac:dyDescent="0.25">
      <c r="A481" s="4" t="s">
        <v>112</v>
      </c>
      <c r="B481" s="4" t="s">
        <v>113</v>
      </c>
      <c r="C481" s="4" t="s">
        <v>106</v>
      </c>
      <c r="D481" s="4" t="s">
        <v>107</v>
      </c>
      <c r="E481" s="4">
        <f t="shared" si="3"/>
        <v>0</v>
      </c>
      <c r="I481" s="4" t="str">
        <f t="shared" ref="I481:X481" si="229">+IF($E230=1,I230,"")</f>
        <v/>
      </c>
      <c r="J481" s="4" t="str">
        <f t="shared" si="229"/>
        <v/>
      </c>
      <c r="K481" s="4" t="str">
        <f t="shared" si="229"/>
        <v/>
      </c>
      <c r="L481" s="4" t="str">
        <f t="shared" si="229"/>
        <v/>
      </c>
      <c r="M481" s="4" t="str">
        <f t="shared" si="229"/>
        <v/>
      </c>
      <c r="N481" s="4" t="str">
        <f t="shared" si="229"/>
        <v/>
      </c>
      <c r="O481" s="4" t="str">
        <f t="shared" si="229"/>
        <v/>
      </c>
      <c r="P481" s="4" t="str">
        <f t="shared" si="229"/>
        <v/>
      </c>
      <c r="Q481" s="4" t="str">
        <f t="shared" si="229"/>
        <v/>
      </c>
      <c r="R481" s="4" t="str">
        <f t="shared" si="229"/>
        <v/>
      </c>
      <c r="S481" s="4" t="str">
        <f t="shared" si="229"/>
        <v/>
      </c>
      <c r="T481" s="4" t="str">
        <f t="shared" si="229"/>
        <v/>
      </c>
      <c r="U481" s="4" t="str">
        <f t="shared" si="229"/>
        <v/>
      </c>
      <c r="V481" s="4" t="str">
        <f t="shared" si="229"/>
        <v/>
      </c>
      <c r="W481" s="4" t="str">
        <f t="shared" si="229"/>
        <v/>
      </c>
      <c r="X481" s="4" t="str">
        <f t="shared" si="229"/>
        <v/>
      </c>
    </row>
    <row r="482" spans="1:24" ht="15.75" customHeight="1" x14ac:dyDescent="0.25">
      <c r="A482" s="4" t="s">
        <v>83</v>
      </c>
      <c r="B482" s="4" t="s">
        <v>84</v>
      </c>
      <c r="C482" s="4" t="s">
        <v>28</v>
      </c>
      <c r="D482" s="4" t="s">
        <v>29</v>
      </c>
      <c r="E482" s="4">
        <f t="shared" si="3"/>
        <v>0</v>
      </c>
      <c r="I482" s="4" t="str">
        <f t="shared" ref="I482:X482" si="230">+IF($E231=1,I231,"")</f>
        <v/>
      </c>
      <c r="J482" s="4" t="str">
        <f t="shared" si="230"/>
        <v/>
      </c>
      <c r="K482" s="4" t="str">
        <f t="shared" si="230"/>
        <v/>
      </c>
      <c r="L482" s="4" t="str">
        <f t="shared" si="230"/>
        <v/>
      </c>
      <c r="M482" s="4" t="str">
        <f t="shared" si="230"/>
        <v/>
      </c>
      <c r="N482" s="4" t="str">
        <f t="shared" si="230"/>
        <v/>
      </c>
      <c r="O482" s="4" t="str">
        <f t="shared" si="230"/>
        <v/>
      </c>
      <c r="P482" s="4" t="str">
        <f t="shared" si="230"/>
        <v/>
      </c>
      <c r="Q482" s="4" t="str">
        <f t="shared" si="230"/>
        <v/>
      </c>
      <c r="R482" s="4" t="str">
        <f t="shared" si="230"/>
        <v/>
      </c>
      <c r="S482" s="4" t="str">
        <f t="shared" si="230"/>
        <v/>
      </c>
      <c r="T482" s="4" t="str">
        <f t="shared" si="230"/>
        <v/>
      </c>
      <c r="U482" s="4" t="str">
        <f t="shared" si="230"/>
        <v/>
      </c>
      <c r="V482" s="4" t="str">
        <f t="shared" si="230"/>
        <v/>
      </c>
      <c r="W482" s="4" t="str">
        <f t="shared" si="230"/>
        <v/>
      </c>
      <c r="X482" s="4" t="str">
        <f t="shared" si="230"/>
        <v/>
      </c>
    </row>
    <row r="483" spans="1:24" ht="15.75" customHeight="1" x14ac:dyDescent="0.25">
      <c r="A483" s="4" t="s">
        <v>322</v>
      </c>
      <c r="B483" s="4" t="s">
        <v>323</v>
      </c>
      <c r="C483" s="4" t="s">
        <v>22</v>
      </c>
      <c r="D483" s="4" t="s">
        <v>309</v>
      </c>
      <c r="E483" s="4">
        <f t="shared" si="3"/>
        <v>0</v>
      </c>
      <c r="I483" s="4" t="str">
        <f t="shared" ref="I483:X483" si="231">+IF($E232=1,I232,"")</f>
        <v/>
      </c>
      <c r="J483" s="4" t="str">
        <f t="shared" si="231"/>
        <v/>
      </c>
      <c r="K483" s="4" t="str">
        <f t="shared" si="231"/>
        <v/>
      </c>
      <c r="L483" s="4" t="str">
        <f t="shared" si="231"/>
        <v/>
      </c>
      <c r="M483" s="4" t="str">
        <f t="shared" si="231"/>
        <v/>
      </c>
      <c r="N483" s="4" t="str">
        <f t="shared" si="231"/>
        <v/>
      </c>
      <c r="O483" s="4" t="str">
        <f t="shared" si="231"/>
        <v/>
      </c>
      <c r="P483" s="4" t="str">
        <f t="shared" si="231"/>
        <v/>
      </c>
      <c r="Q483" s="4" t="str">
        <f t="shared" si="231"/>
        <v/>
      </c>
      <c r="R483" s="4" t="str">
        <f t="shared" si="231"/>
        <v/>
      </c>
      <c r="S483" s="4" t="str">
        <f t="shared" si="231"/>
        <v/>
      </c>
      <c r="T483" s="4" t="str">
        <f t="shared" si="231"/>
        <v/>
      </c>
      <c r="U483" s="4" t="str">
        <f t="shared" si="231"/>
        <v/>
      </c>
      <c r="V483" s="4" t="str">
        <f t="shared" si="231"/>
        <v/>
      </c>
      <c r="W483" s="4" t="str">
        <f t="shared" si="231"/>
        <v/>
      </c>
      <c r="X483" s="4" t="str">
        <f t="shared" si="231"/>
        <v/>
      </c>
    </row>
    <row r="484" spans="1:24" ht="15.75" customHeight="1" x14ac:dyDescent="0.25">
      <c r="A484" s="4" t="s">
        <v>150</v>
      </c>
      <c r="B484" s="4" t="s">
        <v>151</v>
      </c>
      <c r="C484" s="4" t="s">
        <v>118</v>
      </c>
      <c r="D484" s="4" t="s">
        <v>119</v>
      </c>
      <c r="E484" s="4">
        <f t="shared" si="3"/>
        <v>0</v>
      </c>
      <c r="I484" s="4" t="str">
        <f t="shared" ref="I484:X484" si="232">+IF($E233=1,I233,"")</f>
        <v/>
      </c>
      <c r="J484" s="4" t="str">
        <f t="shared" si="232"/>
        <v/>
      </c>
      <c r="K484" s="4" t="str">
        <f t="shared" si="232"/>
        <v/>
      </c>
      <c r="L484" s="4" t="str">
        <f t="shared" si="232"/>
        <v/>
      </c>
      <c r="M484" s="4" t="str">
        <f t="shared" si="232"/>
        <v/>
      </c>
      <c r="N484" s="4" t="str">
        <f t="shared" si="232"/>
        <v/>
      </c>
      <c r="O484" s="4" t="str">
        <f t="shared" si="232"/>
        <v/>
      </c>
      <c r="P484" s="4" t="str">
        <f t="shared" si="232"/>
        <v/>
      </c>
      <c r="Q484" s="4" t="str">
        <f t="shared" si="232"/>
        <v/>
      </c>
      <c r="R484" s="4" t="str">
        <f t="shared" si="232"/>
        <v/>
      </c>
      <c r="S484" s="4" t="str">
        <f t="shared" si="232"/>
        <v/>
      </c>
      <c r="T484" s="4" t="str">
        <f t="shared" si="232"/>
        <v/>
      </c>
      <c r="U484" s="4" t="str">
        <f t="shared" si="232"/>
        <v/>
      </c>
      <c r="V484" s="4" t="str">
        <f t="shared" si="232"/>
        <v/>
      </c>
      <c r="W484" s="4" t="str">
        <f t="shared" si="232"/>
        <v/>
      </c>
      <c r="X484" s="4" t="str">
        <f t="shared" si="232"/>
        <v/>
      </c>
    </row>
    <row r="485" spans="1:24" ht="15.75" customHeight="1" x14ac:dyDescent="0.25">
      <c r="A485" s="4" t="s">
        <v>201</v>
      </c>
      <c r="B485" s="4" t="s">
        <v>202</v>
      </c>
      <c r="C485" s="4" t="s">
        <v>181</v>
      </c>
      <c r="D485" s="4" t="s">
        <v>182</v>
      </c>
      <c r="E485" s="4">
        <f t="shared" si="3"/>
        <v>1</v>
      </c>
      <c r="I485" s="4">
        <f t="shared" ref="I485:X485" si="233">+IF($E234=1,I234,"")</f>
        <v>43993638</v>
      </c>
      <c r="J485" s="85">
        <f t="shared" si="233"/>
        <v>401.66034916230387</v>
      </c>
      <c r="K485" s="85">
        <f t="shared" si="233"/>
        <v>129.79149394282874</v>
      </c>
      <c r="L485" s="85">
        <f t="shared" si="233"/>
        <v>59.795009451139272</v>
      </c>
      <c r="M485" s="85">
        <f t="shared" si="233"/>
        <v>460.70052539404554</v>
      </c>
      <c r="N485" s="85" t="str">
        <f t="shared" si="233"/>
        <v/>
      </c>
      <c r="O485" s="85">
        <f t="shared" si="233"/>
        <v>34826.092020966804</v>
      </c>
      <c r="P485" s="85">
        <f t="shared" si="233"/>
        <v>338.32225342766066</v>
      </c>
      <c r="Q485" s="85">
        <f t="shared" si="233"/>
        <v>2961.9255109451187</v>
      </c>
      <c r="R485" s="85">
        <f t="shared" si="233"/>
        <v>6.253176879802484</v>
      </c>
      <c r="S485" s="85">
        <f t="shared" si="233"/>
        <v>1320.6793736334121</v>
      </c>
      <c r="T485" s="85" t="str">
        <f t="shared" si="233"/>
        <v/>
      </c>
      <c r="U485" s="4">
        <f t="shared" si="233"/>
        <v>0.28000000000000003</v>
      </c>
      <c r="V485" s="4">
        <f t="shared" si="233"/>
        <v>0.37</v>
      </c>
      <c r="W485" s="4">
        <f t="shared" si="233"/>
        <v>0.45</v>
      </c>
      <c r="X485" s="4">
        <f t="shared" si="233"/>
        <v>0.45</v>
      </c>
    </row>
    <row r="486" spans="1:24" ht="15.75" customHeight="1" x14ac:dyDescent="0.25">
      <c r="A486" s="4" t="s">
        <v>519</v>
      </c>
      <c r="B486" s="4" t="s">
        <v>520</v>
      </c>
      <c r="C486" s="4" t="s">
        <v>106</v>
      </c>
      <c r="D486" s="4" t="s">
        <v>484</v>
      </c>
      <c r="E486" s="4">
        <f t="shared" si="3"/>
        <v>0</v>
      </c>
      <c r="I486" s="4" t="str">
        <f t="shared" ref="I486:X486" si="234">+IF($E235=1,I235,"")</f>
        <v/>
      </c>
      <c r="J486" s="4" t="str">
        <f t="shared" si="234"/>
        <v/>
      </c>
      <c r="K486" s="4" t="str">
        <f t="shared" si="234"/>
        <v/>
      </c>
      <c r="L486" s="4" t="str">
        <f t="shared" si="234"/>
        <v/>
      </c>
      <c r="M486" s="4" t="str">
        <f t="shared" si="234"/>
        <v/>
      </c>
      <c r="N486" s="4" t="str">
        <f t="shared" si="234"/>
        <v/>
      </c>
      <c r="O486" s="4" t="str">
        <f t="shared" si="234"/>
        <v/>
      </c>
      <c r="P486" s="4" t="str">
        <f t="shared" si="234"/>
        <v/>
      </c>
      <c r="Q486" s="4" t="str">
        <f t="shared" si="234"/>
        <v/>
      </c>
      <c r="R486" s="4" t="str">
        <f t="shared" si="234"/>
        <v/>
      </c>
      <c r="S486" s="4" t="str">
        <f t="shared" si="234"/>
        <v/>
      </c>
      <c r="T486" s="4" t="str">
        <f t="shared" si="234"/>
        <v/>
      </c>
      <c r="U486" s="4" t="str">
        <f t="shared" si="234"/>
        <v/>
      </c>
      <c r="V486" s="4" t="str">
        <f t="shared" si="234"/>
        <v/>
      </c>
      <c r="W486" s="4" t="str">
        <f t="shared" si="234"/>
        <v/>
      </c>
      <c r="X486" s="4" t="str">
        <f t="shared" si="234"/>
        <v/>
      </c>
    </row>
    <row r="487" spans="1:24" ht="15.75" customHeight="1" x14ac:dyDescent="0.25">
      <c r="A487" s="4" t="s">
        <v>299</v>
      </c>
      <c r="B487" s="4" t="s">
        <v>300</v>
      </c>
      <c r="C487" s="4" t="s">
        <v>181</v>
      </c>
      <c r="D487" s="4" t="s">
        <v>276</v>
      </c>
      <c r="E487" s="4">
        <f t="shared" si="3"/>
        <v>1</v>
      </c>
      <c r="I487" s="4">
        <f t="shared" ref="I487:X487" si="235">+IF($E236=1,I236,"")</f>
        <v>59115809</v>
      </c>
      <c r="J487" s="85">
        <f t="shared" si="235"/>
        <v>209.86941073579825</v>
      </c>
      <c r="K487" s="85">
        <f t="shared" si="235"/>
        <v>140.78467572016143</v>
      </c>
      <c r="L487" s="85" t="str">
        <f t="shared" si="235"/>
        <v/>
      </c>
      <c r="M487" s="85" t="str">
        <f t="shared" si="235"/>
        <v/>
      </c>
      <c r="N487" s="85" t="str">
        <f t="shared" si="235"/>
        <v/>
      </c>
      <c r="O487" s="85">
        <f t="shared" si="235"/>
        <v>55172.698121850663</v>
      </c>
      <c r="P487" s="85">
        <f t="shared" si="235"/>
        <v>67.568598860460853</v>
      </c>
      <c r="Q487" s="85">
        <f t="shared" si="235"/>
        <v>8695.6430884964993</v>
      </c>
      <c r="R487" s="85">
        <f t="shared" si="235"/>
        <v>1.2280978849498618</v>
      </c>
      <c r="S487" s="85">
        <f t="shared" si="235"/>
        <v>979.57756215789766</v>
      </c>
      <c r="T487" s="85" t="str">
        <f t="shared" si="235"/>
        <v/>
      </c>
      <c r="U487" s="4">
        <f t="shared" si="235"/>
        <v>0</v>
      </c>
      <c r="V487" s="4">
        <f t="shared" si="235"/>
        <v>0</v>
      </c>
      <c r="W487" s="4">
        <f t="shared" si="235"/>
        <v>0</v>
      </c>
      <c r="X487" s="4">
        <f t="shared" si="235"/>
        <v>0.81</v>
      </c>
    </row>
    <row r="488" spans="1:24" ht="15.75" customHeight="1" x14ac:dyDescent="0.25">
      <c r="A488" s="4" t="s">
        <v>301</v>
      </c>
      <c r="B488" s="4" t="s">
        <v>302</v>
      </c>
      <c r="C488" s="4" t="s">
        <v>181</v>
      </c>
      <c r="D488" s="4" t="s">
        <v>276</v>
      </c>
      <c r="E488" s="4">
        <f t="shared" si="3"/>
        <v>1</v>
      </c>
      <c r="I488" s="4">
        <f t="shared" ref="I488:X488" si="236">+IF($E237=1,I237,"")</f>
        <v>1881641</v>
      </c>
      <c r="J488" s="85">
        <f t="shared" si="236"/>
        <v>357.45394578455722</v>
      </c>
      <c r="K488" s="85">
        <f t="shared" si="236"/>
        <v>80.780552719673949</v>
      </c>
      <c r="L488" s="85" t="str">
        <f t="shared" si="236"/>
        <v/>
      </c>
      <c r="M488" s="85" t="str">
        <f t="shared" si="236"/>
        <v/>
      </c>
      <c r="N488" s="85">
        <f t="shared" si="236"/>
        <v>7.1214434634449404</v>
      </c>
      <c r="O488" s="85">
        <f t="shared" si="236"/>
        <v>280873.13432835822</v>
      </c>
      <c r="P488" s="85">
        <f t="shared" si="236"/>
        <v>50.815726129981279</v>
      </c>
      <c r="Q488" s="85">
        <f t="shared" si="236"/>
        <v>3290.0432900432902</v>
      </c>
      <c r="R488" s="85">
        <f t="shared" si="236"/>
        <v>1.2754824113632728</v>
      </c>
      <c r="S488" s="85">
        <f t="shared" si="236"/>
        <v>463.59549177803785</v>
      </c>
      <c r="T488" s="85">
        <f t="shared" si="236"/>
        <v>197052.35602094239</v>
      </c>
      <c r="U488" s="4">
        <f t="shared" si="236"/>
        <v>0</v>
      </c>
      <c r="V488" s="4">
        <f t="shared" si="236"/>
        <v>0</v>
      </c>
      <c r="W488" s="4">
        <f t="shared" si="236"/>
        <v>0</v>
      </c>
      <c r="X488" s="4">
        <f t="shared" si="236"/>
        <v>0.81</v>
      </c>
    </row>
    <row r="489" spans="1:24" ht="15.75" customHeight="1" x14ac:dyDescent="0.25">
      <c r="A489" s="4" t="s">
        <v>303</v>
      </c>
      <c r="B489" s="4" t="s">
        <v>304</v>
      </c>
      <c r="C489" s="4" t="s">
        <v>181</v>
      </c>
      <c r="D489" s="4" t="s">
        <v>276</v>
      </c>
      <c r="E489" s="4">
        <f t="shared" si="3"/>
        <v>1</v>
      </c>
      <c r="I489" s="4">
        <f t="shared" ref="I489:X489" si="237">+IF($E238=1,I238,"")</f>
        <v>5438100</v>
      </c>
      <c r="J489" s="85">
        <f t="shared" si="237"/>
        <v>317.2063772273404</v>
      </c>
      <c r="K489" s="85">
        <f t="shared" si="237"/>
        <v>143.83700189404388</v>
      </c>
      <c r="L489" s="85" t="str">
        <f t="shared" si="237"/>
        <v/>
      </c>
      <c r="M489" s="85" t="str">
        <f t="shared" si="237"/>
        <v/>
      </c>
      <c r="N489" s="85">
        <f t="shared" si="237"/>
        <v>4.8362479542487264</v>
      </c>
      <c r="O489" s="85">
        <f t="shared" si="237"/>
        <v>212216.7300380228</v>
      </c>
      <c r="P489" s="85">
        <f t="shared" si="237"/>
        <v>171.31343218204518</v>
      </c>
      <c r="Q489" s="85">
        <f t="shared" si="237"/>
        <v>5508.4507042253526</v>
      </c>
      <c r="R489" s="85">
        <f t="shared" si="237"/>
        <v>1.0849377539949614</v>
      </c>
      <c r="S489" s="85">
        <f t="shared" si="237"/>
        <v>289.50903856627855</v>
      </c>
      <c r="T489" s="85">
        <f t="shared" si="237"/>
        <v>106513.35877862596</v>
      </c>
      <c r="U489" s="4">
        <f t="shared" si="237"/>
        <v>0</v>
      </c>
      <c r="V489" s="4">
        <f t="shared" si="237"/>
        <v>0</v>
      </c>
      <c r="W489" s="4">
        <f t="shared" si="237"/>
        <v>0</v>
      </c>
      <c r="X489" s="4">
        <f t="shared" si="237"/>
        <v>0.81</v>
      </c>
    </row>
    <row r="490" spans="1:24" ht="15.75" customHeight="1" x14ac:dyDescent="0.25">
      <c r="A490" s="4" t="s">
        <v>305</v>
      </c>
      <c r="B490" s="4" t="s">
        <v>306</v>
      </c>
      <c r="C490" s="4" t="s">
        <v>181</v>
      </c>
      <c r="D490" s="4" t="s">
        <v>276</v>
      </c>
      <c r="E490" s="4">
        <f t="shared" si="3"/>
        <v>0</v>
      </c>
      <c r="I490" s="4" t="str">
        <f t="shared" ref="I490:X490" si="238">+IF($E239=1,I239,"")</f>
        <v/>
      </c>
      <c r="J490" s="4" t="str">
        <f t="shared" si="238"/>
        <v/>
      </c>
      <c r="K490" s="4" t="str">
        <f t="shared" si="238"/>
        <v/>
      </c>
      <c r="L490" s="4" t="str">
        <f t="shared" si="238"/>
        <v/>
      </c>
      <c r="M490" s="4" t="str">
        <f t="shared" si="238"/>
        <v/>
      </c>
      <c r="N490" s="4" t="str">
        <f t="shared" si="238"/>
        <v/>
      </c>
      <c r="O490" s="4" t="str">
        <f t="shared" si="238"/>
        <v/>
      </c>
      <c r="P490" s="4" t="str">
        <f t="shared" si="238"/>
        <v/>
      </c>
      <c r="Q490" s="4" t="str">
        <f t="shared" si="238"/>
        <v/>
      </c>
      <c r="R490" s="4" t="str">
        <f t="shared" si="238"/>
        <v/>
      </c>
      <c r="S490" s="4" t="str">
        <f t="shared" si="238"/>
        <v/>
      </c>
      <c r="T490" s="4" t="str">
        <f t="shared" si="238"/>
        <v/>
      </c>
      <c r="U490" s="4" t="str">
        <f t="shared" si="238"/>
        <v/>
      </c>
      <c r="V490" s="4" t="str">
        <f t="shared" si="238"/>
        <v/>
      </c>
      <c r="W490" s="4" t="str">
        <f t="shared" si="238"/>
        <v/>
      </c>
      <c r="X490" s="4" t="str">
        <f t="shared" si="238"/>
        <v/>
      </c>
    </row>
    <row r="491" spans="1:24" ht="15.75" customHeight="1" x14ac:dyDescent="0.25">
      <c r="A491" s="4" t="s">
        <v>152</v>
      </c>
      <c r="B491" s="4" t="s">
        <v>153</v>
      </c>
      <c r="C491" s="4" t="s">
        <v>118</v>
      </c>
      <c r="D491" s="4" t="s">
        <v>119</v>
      </c>
      <c r="E491" s="4">
        <f t="shared" si="3"/>
        <v>0</v>
      </c>
      <c r="I491" s="4" t="str">
        <f t="shared" ref="I491:X491" si="239">+IF($E240=1,I240,"")</f>
        <v/>
      </c>
      <c r="J491" s="4" t="str">
        <f t="shared" si="239"/>
        <v/>
      </c>
      <c r="K491" s="4" t="str">
        <f t="shared" si="239"/>
        <v/>
      </c>
      <c r="L491" s="4" t="str">
        <f t="shared" si="239"/>
        <v/>
      </c>
      <c r="M491" s="4" t="str">
        <f t="shared" si="239"/>
        <v/>
      </c>
      <c r="N491" s="4" t="str">
        <f t="shared" si="239"/>
        <v/>
      </c>
      <c r="O491" s="4" t="str">
        <f t="shared" si="239"/>
        <v/>
      </c>
      <c r="P491" s="4" t="str">
        <f t="shared" si="239"/>
        <v/>
      </c>
      <c r="Q491" s="4" t="str">
        <f t="shared" si="239"/>
        <v/>
      </c>
      <c r="R491" s="4" t="str">
        <f t="shared" si="239"/>
        <v/>
      </c>
      <c r="S491" s="4" t="str">
        <f t="shared" si="239"/>
        <v/>
      </c>
      <c r="T491" s="4" t="str">
        <f t="shared" si="239"/>
        <v/>
      </c>
      <c r="U491" s="4" t="str">
        <f t="shared" si="239"/>
        <v/>
      </c>
      <c r="V491" s="4" t="str">
        <f t="shared" si="239"/>
        <v/>
      </c>
      <c r="W491" s="4" t="str">
        <f t="shared" si="239"/>
        <v/>
      </c>
      <c r="X491" s="4" t="str">
        <f t="shared" si="239"/>
        <v/>
      </c>
    </row>
    <row r="492" spans="1:24" ht="15.75" customHeight="1" x14ac:dyDescent="0.25">
      <c r="A492" s="4" t="s">
        <v>272</v>
      </c>
      <c r="B492" s="4" t="s">
        <v>273</v>
      </c>
      <c r="C492" s="4" t="s">
        <v>28</v>
      </c>
      <c r="D492" s="4" t="s">
        <v>265</v>
      </c>
      <c r="E492" s="4">
        <f t="shared" si="3"/>
        <v>1</v>
      </c>
      <c r="I492" s="4">
        <f t="shared" ref="I492:X492" si="240">+IF($E241=1,I241,"")</f>
        <v>329064917</v>
      </c>
      <c r="J492" s="85">
        <f t="shared" si="240"/>
        <v>203.6920271266718</v>
      </c>
      <c r="K492" s="85">
        <f t="shared" si="240"/>
        <v>657.13477441291616</v>
      </c>
      <c r="L492" s="85" t="str">
        <f t="shared" si="240"/>
        <v/>
      </c>
      <c r="M492" s="85" t="str">
        <f t="shared" si="240"/>
        <v/>
      </c>
      <c r="N492" s="85">
        <f t="shared" si="240"/>
        <v>0.73055493788783321</v>
      </c>
      <c r="O492" s="85">
        <f t="shared" si="240"/>
        <v>32093.178036605656</v>
      </c>
      <c r="P492" s="85">
        <f t="shared" si="240"/>
        <v>30882.163922251893</v>
      </c>
      <c r="Q492" s="85">
        <f t="shared" si="240"/>
        <v>4490.9657320872275</v>
      </c>
      <c r="R492" s="85">
        <f t="shared" si="240"/>
        <v>5.2524590459456357</v>
      </c>
      <c r="S492" s="85">
        <f t="shared" si="240"/>
        <v>7.235994797346752</v>
      </c>
      <c r="T492" s="85">
        <f t="shared" si="240"/>
        <v>14153.733259952302</v>
      </c>
      <c r="U492" s="4">
        <f t="shared" si="240"/>
        <v>0</v>
      </c>
      <c r="V492" s="4">
        <f t="shared" si="240"/>
        <v>0</v>
      </c>
      <c r="W492" s="4">
        <f t="shared" si="240"/>
        <v>0</v>
      </c>
      <c r="X492" s="4">
        <f t="shared" si="240"/>
        <v>0</v>
      </c>
    </row>
    <row r="493" spans="1:24" ht="15.75" customHeight="1" x14ac:dyDescent="0.25">
      <c r="A493" s="4" t="s">
        <v>85</v>
      </c>
      <c r="B493" s="4" t="s">
        <v>86</v>
      </c>
      <c r="C493" s="4" t="s">
        <v>28</v>
      </c>
      <c r="D493" s="4" t="s">
        <v>29</v>
      </c>
      <c r="E493" s="4">
        <f t="shared" si="3"/>
        <v>0</v>
      </c>
      <c r="I493" s="4" t="str">
        <f t="shared" ref="I493:X493" si="241">+IF($E242=1,I242,"")</f>
        <v/>
      </c>
      <c r="J493" s="4" t="str">
        <f t="shared" si="241"/>
        <v/>
      </c>
      <c r="K493" s="4" t="str">
        <f t="shared" si="241"/>
        <v/>
      </c>
      <c r="L493" s="4" t="str">
        <f t="shared" si="241"/>
        <v/>
      </c>
      <c r="M493" s="4" t="str">
        <f t="shared" si="241"/>
        <v/>
      </c>
      <c r="N493" s="4" t="str">
        <f t="shared" si="241"/>
        <v/>
      </c>
      <c r="O493" s="4" t="str">
        <f t="shared" si="241"/>
        <v/>
      </c>
      <c r="P493" s="4" t="str">
        <f t="shared" si="241"/>
        <v/>
      </c>
      <c r="Q493" s="4" t="str">
        <f t="shared" si="241"/>
        <v/>
      </c>
      <c r="R493" s="4" t="str">
        <f t="shared" si="241"/>
        <v/>
      </c>
      <c r="S493" s="4" t="str">
        <f t="shared" si="241"/>
        <v/>
      </c>
      <c r="T493" s="4" t="str">
        <f t="shared" si="241"/>
        <v/>
      </c>
      <c r="U493" s="4" t="str">
        <f t="shared" si="241"/>
        <v/>
      </c>
      <c r="V493" s="4" t="str">
        <f t="shared" si="241"/>
        <v/>
      </c>
      <c r="W493" s="4" t="str">
        <f t="shared" si="241"/>
        <v/>
      </c>
      <c r="X493" s="4" t="str">
        <f t="shared" si="241"/>
        <v/>
      </c>
    </row>
    <row r="494" spans="1:24" ht="15.75" customHeight="1" x14ac:dyDescent="0.25">
      <c r="A494" s="4" t="s">
        <v>351</v>
      </c>
      <c r="B494" s="4" t="s">
        <v>352</v>
      </c>
      <c r="C494" s="4" t="s">
        <v>28</v>
      </c>
      <c r="D494" s="4" t="s">
        <v>328</v>
      </c>
      <c r="E494" s="4">
        <f t="shared" si="3"/>
        <v>0</v>
      </c>
      <c r="I494" s="4" t="str">
        <f t="shared" ref="I494:X494" si="242">+IF($E243=1,I243,"")</f>
        <v/>
      </c>
      <c r="J494" s="4" t="str">
        <f t="shared" si="242"/>
        <v/>
      </c>
      <c r="K494" s="4" t="str">
        <f t="shared" si="242"/>
        <v/>
      </c>
      <c r="L494" s="4" t="str">
        <f t="shared" si="242"/>
        <v/>
      </c>
      <c r="M494" s="4" t="str">
        <f t="shared" si="242"/>
        <v/>
      </c>
      <c r="N494" s="4" t="str">
        <f t="shared" si="242"/>
        <v/>
      </c>
      <c r="O494" s="4" t="str">
        <f t="shared" si="242"/>
        <v/>
      </c>
      <c r="P494" s="4" t="str">
        <f t="shared" si="242"/>
        <v/>
      </c>
      <c r="Q494" s="4" t="str">
        <f t="shared" si="242"/>
        <v/>
      </c>
      <c r="R494" s="4" t="str">
        <f t="shared" si="242"/>
        <v/>
      </c>
      <c r="S494" s="4" t="str">
        <f t="shared" si="242"/>
        <v/>
      </c>
      <c r="T494" s="4" t="str">
        <f t="shared" si="242"/>
        <v/>
      </c>
      <c r="U494" s="4" t="str">
        <f t="shared" si="242"/>
        <v/>
      </c>
      <c r="V494" s="4" t="str">
        <f t="shared" si="242"/>
        <v/>
      </c>
      <c r="W494" s="4" t="str">
        <f t="shared" si="242"/>
        <v/>
      </c>
      <c r="X494" s="4" t="str">
        <f t="shared" si="242"/>
        <v/>
      </c>
    </row>
    <row r="495" spans="1:24" ht="15.75" customHeight="1" x14ac:dyDescent="0.25">
      <c r="A495" s="4" t="s">
        <v>114</v>
      </c>
      <c r="B495" s="4" t="s">
        <v>115</v>
      </c>
      <c r="C495" s="4" t="s">
        <v>106</v>
      </c>
      <c r="D495" s="4" t="s">
        <v>107</v>
      </c>
      <c r="E495" s="4">
        <f t="shared" si="3"/>
        <v>0</v>
      </c>
      <c r="I495" s="4" t="str">
        <f t="shared" ref="I495:X495" si="243">+IF($E244=1,I244,"")</f>
        <v/>
      </c>
      <c r="J495" s="4" t="str">
        <f t="shared" si="243"/>
        <v/>
      </c>
      <c r="K495" s="4" t="str">
        <f t="shared" si="243"/>
        <v/>
      </c>
      <c r="L495" s="4" t="str">
        <f t="shared" si="243"/>
        <v/>
      </c>
      <c r="M495" s="4" t="str">
        <f t="shared" si="243"/>
        <v/>
      </c>
      <c r="N495" s="4" t="str">
        <f t="shared" si="243"/>
        <v/>
      </c>
      <c r="O495" s="4" t="str">
        <f t="shared" si="243"/>
        <v/>
      </c>
      <c r="P495" s="4" t="str">
        <f t="shared" si="243"/>
        <v/>
      </c>
      <c r="Q495" s="4" t="str">
        <f t="shared" si="243"/>
        <v/>
      </c>
      <c r="R495" s="4" t="str">
        <f t="shared" si="243"/>
        <v/>
      </c>
      <c r="S495" s="4" t="str">
        <f t="shared" si="243"/>
        <v/>
      </c>
      <c r="T495" s="4" t="str">
        <f t="shared" si="243"/>
        <v/>
      </c>
      <c r="U495" s="4" t="str">
        <f t="shared" si="243"/>
        <v/>
      </c>
      <c r="V495" s="4" t="str">
        <f t="shared" si="243"/>
        <v/>
      </c>
      <c r="W495" s="4" t="str">
        <f t="shared" si="243"/>
        <v/>
      </c>
      <c r="X495" s="4" t="str">
        <f t="shared" si="243"/>
        <v/>
      </c>
    </row>
    <row r="496" spans="1:24" ht="15.75" customHeight="1" x14ac:dyDescent="0.25">
      <c r="A496" s="4" t="s">
        <v>212</v>
      </c>
      <c r="B496" s="4" t="s">
        <v>213</v>
      </c>
      <c r="C496" s="4" t="s">
        <v>22</v>
      </c>
      <c r="D496" s="4" t="s">
        <v>205</v>
      </c>
      <c r="E496" s="4">
        <f t="shared" si="3"/>
        <v>0</v>
      </c>
      <c r="I496" s="4" t="str">
        <f t="shared" ref="I496:X496" si="244">+IF($E245=1,I245,"")</f>
        <v/>
      </c>
      <c r="J496" s="4" t="str">
        <f t="shared" si="244"/>
        <v/>
      </c>
      <c r="K496" s="4" t="str">
        <f t="shared" si="244"/>
        <v/>
      </c>
      <c r="L496" s="4" t="str">
        <f t="shared" si="244"/>
        <v/>
      </c>
      <c r="M496" s="4" t="str">
        <f t="shared" si="244"/>
        <v/>
      </c>
      <c r="N496" s="4" t="str">
        <f t="shared" si="244"/>
        <v/>
      </c>
      <c r="O496" s="4" t="str">
        <f t="shared" si="244"/>
        <v/>
      </c>
      <c r="P496" s="4" t="str">
        <f t="shared" si="244"/>
        <v/>
      </c>
      <c r="Q496" s="4" t="str">
        <f t="shared" si="244"/>
        <v/>
      </c>
      <c r="R496" s="4" t="str">
        <f t="shared" si="244"/>
        <v/>
      </c>
      <c r="S496" s="4" t="str">
        <f t="shared" si="244"/>
        <v/>
      </c>
      <c r="T496" s="4" t="str">
        <f t="shared" si="244"/>
        <v/>
      </c>
      <c r="U496" s="4" t="str">
        <f t="shared" si="244"/>
        <v/>
      </c>
      <c r="V496" s="4" t="str">
        <f t="shared" si="244"/>
        <v/>
      </c>
      <c r="W496" s="4" t="str">
        <f t="shared" si="244"/>
        <v/>
      </c>
      <c r="X496" s="4" t="str">
        <f t="shared" si="244"/>
        <v/>
      </c>
    </row>
    <row r="497" spans="1:24" ht="15.75" customHeight="1" x14ac:dyDescent="0.25">
      <c r="A497" s="4" t="s">
        <v>353</v>
      </c>
      <c r="B497" s="4" t="s">
        <v>354</v>
      </c>
      <c r="C497" s="4" t="s">
        <v>28</v>
      </c>
      <c r="D497" s="4" t="s">
        <v>328</v>
      </c>
      <c r="E497" s="4">
        <f t="shared" si="3"/>
        <v>0</v>
      </c>
      <c r="I497" s="4" t="str">
        <f t="shared" ref="I497:X497" si="245">+IF($E246=1,I246,"")</f>
        <v/>
      </c>
      <c r="J497" s="4" t="str">
        <f t="shared" si="245"/>
        <v/>
      </c>
      <c r="K497" s="4" t="str">
        <f t="shared" si="245"/>
        <v/>
      </c>
      <c r="L497" s="4" t="str">
        <f t="shared" si="245"/>
        <v/>
      </c>
      <c r="M497" s="4" t="str">
        <f t="shared" si="245"/>
        <v/>
      </c>
      <c r="N497" s="4" t="str">
        <f t="shared" si="245"/>
        <v/>
      </c>
      <c r="O497" s="4" t="str">
        <f t="shared" si="245"/>
        <v/>
      </c>
      <c r="P497" s="4" t="str">
        <f t="shared" si="245"/>
        <v/>
      </c>
      <c r="Q497" s="4" t="str">
        <f t="shared" si="245"/>
        <v/>
      </c>
      <c r="R497" s="4" t="str">
        <f t="shared" si="245"/>
        <v/>
      </c>
      <c r="S497" s="4" t="str">
        <f t="shared" si="245"/>
        <v/>
      </c>
      <c r="T497" s="4" t="str">
        <f t="shared" si="245"/>
        <v/>
      </c>
      <c r="U497" s="4" t="str">
        <f t="shared" si="245"/>
        <v/>
      </c>
      <c r="V497" s="4" t="str">
        <f t="shared" si="245"/>
        <v/>
      </c>
      <c r="W497" s="4" t="str">
        <f t="shared" si="245"/>
        <v/>
      </c>
      <c r="X497" s="4" t="str">
        <f t="shared" si="245"/>
        <v/>
      </c>
    </row>
    <row r="498" spans="1:24" ht="15.75" customHeight="1" x14ac:dyDescent="0.25">
      <c r="A498" s="4" t="s">
        <v>376</v>
      </c>
      <c r="B498" s="4" t="s">
        <v>377</v>
      </c>
      <c r="C498" s="4" t="s">
        <v>106</v>
      </c>
      <c r="D498" s="4" t="s">
        <v>357</v>
      </c>
      <c r="E498" s="4">
        <f t="shared" si="3"/>
        <v>0</v>
      </c>
      <c r="I498" s="4" t="str">
        <f t="shared" ref="I498:X498" si="246">+IF($E247=1,I247,"")</f>
        <v/>
      </c>
      <c r="J498" s="4" t="str">
        <f t="shared" si="246"/>
        <v/>
      </c>
      <c r="K498" s="4" t="str">
        <f t="shared" si="246"/>
        <v/>
      </c>
      <c r="L498" s="4" t="str">
        <f t="shared" si="246"/>
        <v/>
      </c>
      <c r="M498" s="4" t="str">
        <f t="shared" si="246"/>
        <v/>
      </c>
      <c r="N498" s="4" t="str">
        <f t="shared" si="246"/>
        <v/>
      </c>
      <c r="O498" s="4" t="str">
        <f t="shared" si="246"/>
        <v/>
      </c>
      <c r="P498" s="4" t="str">
        <f t="shared" si="246"/>
        <v/>
      </c>
      <c r="Q498" s="4" t="str">
        <f t="shared" si="246"/>
        <v/>
      </c>
      <c r="R498" s="4" t="str">
        <f t="shared" si="246"/>
        <v/>
      </c>
      <c r="S498" s="4" t="str">
        <f t="shared" si="246"/>
        <v/>
      </c>
      <c r="T498" s="4" t="str">
        <f t="shared" si="246"/>
        <v/>
      </c>
      <c r="U498" s="4" t="str">
        <f t="shared" si="246"/>
        <v/>
      </c>
      <c r="V498" s="4" t="str">
        <f t="shared" si="246"/>
        <v/>
      </c>
      <c r="W498" s="4" t="str">
        <f t="shared" si="246"/>
        <v/>
      </c>
      <c r="X498" s="4" t="str">
        <f t="shared" si="246"/>
        <v/>
      </c>
    </row>
    <row r="499" spans="1:24" ht="15.75" customHeight="1" x14ac:dyDescent="0.25">
      <c r="A499" s="4" t="s">
        <v>324</v>
      </c>
      <c r="B499" s="4" t="s">
        <v>325</v>
      </c>
      <c r="C499" s="4" t="s">
        <v>22</v>
      </c>
      <c r="D499" s="4" t="s">
        <v>309</v>
      </c>
      <c r="E499" s="4">
        <f t="shared" si="3"/>
        <v>0</v>
      </c>
      <c r="I499" s="4" t="str">
        <f t="shared" ref="I499:X499" si="247">+IF($E248=1,I248,"")</f>
        <v/>
      </c>
      <c r="J499" s="4" t="str">
        <f t="shared" si="247"/>
        <v/>
      </c>
      <c r="K499" s="4" t="str">
        <f t="shared" si="247"/>
        <v/>
      </c>
      <c r="L499" s="4" t="str">
        <f t="shared" si="247"/>
        <v/>
      </c>
      <c r="M499" s="4" t="str">
        <f t="shared" si="247"/>
        <v/>
      </c>
      <c r="N499" s="4" t="str">
        <f t="shared" si="247"/>
        <v/>
      </c>
      <c r="O499" s="4" t="str">
        <f t="shared" si="247"/>
        <v/>
      </c>
      <c r="P499" s="4" t="str">
        <f t="shared" si="247"/>
        <v/>
      </c>
      <c r="Q499" s="4" t="str">
        <f t="shared" si="247"/>
        <v/>
      </c>
      <c r="R499" s="4" t="str">
        <f t="shared" si="247"/>
        <v/>
      </c>
      <c r="S499" s="4" t="str">
        <f t="shared" si="247"/>
        <v/>
      </c>
      <c r="T499" s="4" t="str">
        <f t="shared" si="247"/>
        <v/>
      </c>
      <c r="U499" s="4" t="str">
        <f t="shared" si="247"/>
        <v/>
      </c>
      <c r="V499" s="4" t="str">
        <f t="shared" si="247"/>
        <v/>
      </c>
      <c r="W499" s="4" t="str">
        <f t="shared" si="247"/>
        <v/>
      </c>
      <c r="X499" s="4" t="str">
        <f t="shared" si="247"/>
        <v/>
      </c>
    </row>
    <row r="500" spans="1:24" ht="15.75" customHeight="1" x14ac:dyDescent="0.25">
      <c r="A500" s="4" t="s">
        <v>261</v>
      </c>
      <c r="B500" s="4" t="s">
        <v>262</v>
      </c>
      <c r="C500" s="4" t="s">
        <v>118</v>
      </c>
      <c r="D500" s="4" t="s">
        <v>250</v>
      </c>
      <c r="E500" s="4">
        <f t="shared" si="3"/>
        <v>0</v>
      </c>
      <c r="I500" s="4" t="str">
        <f t="shared" ref="I500:X500" si="248">+IF($E249=1,I249,"")</f>
        <v/>
      </c>
      <c r="J500" s="4" t="str">
        <f t="shared" si="248"/>
        <v/>
      </c>
      <c r="K500" s="4" t="str">
        <f t="shared" si="248"/>
        <v/>
      </c>
      <c r="L500" s="4" t="str">
        <f t="shared" si="248"/>
        <v/>
      </c>
      <c r="M500" s="4" t="str">
        <f t="shared" si="248"/>
        <v/>
      </c>
      <c r="N500" s="4" t="str">
        <f t="shared" si="248"/>
        <v/>
      </c>
      <c r="O500" s="4" t="str">
        <f t="shared" si="248"/>
        <v/>
      </c>
      <c r="P500" s="4" t="str">
        <f t="shared" si="248"/>
        <v/>
      </c>
      <c r="Q500" s="4" t="str">
        <f t="shared" si="248"/>
        <v/>
      </c>
      <c r="R500" s="4" t="str">
        <f t="shared" si="248"/>
        <v/>
      </c>
      <c r="S500" s="4" t="str">
        <f t="shared" si="248"/>
        <v/>
      </c>
      <c r="T500" s="4" t="str">
        <f t="shared" si="248"/>
        <v/>
      </c>
      <c r="U500" s="4" t="str">
        <f t="shared" si="248"/>
        <v/>
      </c>
      <c r="V500" s="4" t="str">
        <f t="shared" si="248"/>
        <v/>
      </c>
      <c r="W500" s="4" t="str">
        <f t="shared" si="248"/>
        <v/>
      </c>
      <c r="X500" s="4" t="str">
        <f t="shared" si="248"/>
        <v/>
      </c>
    </row>
    <row r="501" spans="1:24" ht="15.75" customHeight="1" x14ac:dyDescent="0.25">
      <c r="A501" s="4" t="s">
        <v>521</v>
      </c>
      <c r="B501" s="4" t="s">
        <v>522</v>
      </c>
      <c r="C501" s="4" t="s">
        <v>106</v>
      </c>
      <c r="D501" s="4" t="s">
        <v>484</v>
      </c>
      <c r="E501" s="4">
        <f t="shared" si="3"/>
        <v>0</v>
      </c>
      <c r="I501" s="4" t="str">
        <f t="shared" ref="I501:X501" si="249">+IF($E250=1,I250,"")</f>
        <v/>
      </c>
      <c r="J501" s="4" t="str">
        <f t="shared" si="249"/>
        <v/>
      </c>
      <c r="K501" s="4" t="str">
        <f t="shared" si="249"/>
        <v/>
      </c>
      <c r="L501" s="4" t="str">
        <f t="shared" si="249"/>
        <v/>
      </c>
      <c r="M501" s="4" t="str">
        <f t="shared" si="249"/>
        <v/>
      </c>
      <c r="N501" s="4" t="str">
        <f t="shared" si="249"/>
        <v/>
      </c>
      <c r="O501" s="4" t="str">
        <f t="shared" si="249"/>
        <v/>
      </c>
      <c r="P501" s="4" t="str">
        <f t="shared" si="249"/>
        <v/>
      </c>
      <c r="Q501" s="4" t="str">
        <f t="shared" si="249"/>
        <v/>
      </c>
      <c r="R501" s="4" t="str">
        <f t="shared" si="249"/>
        <v/>
      </c>
      <c r="S501" s="4" t="str">
        <f t="shared" si="249"/>
        <v/>
      </c>
      <c r="T501" s="4" t="str">
        <f t="shared" si="249"/>
        <v/>
      </c>
      <c r="U501" s="4" t="str">
        <f t="shared" si="249"/>
        <v/>
      </c>
      <c r="V501" s="4" t="str">
        <f t="shared" si="249"/>
        <v/>
      </c>
      <c r="W501" s="4" t="str">
        <f t="shared" si="249"/>
        <v/>
      </c>
      <c r="X501" s="4" t="str">
        <f t="shared" si="249"/>
        <v/>
      </c>
    </row>
    <row r="502" spans="1:24" ht="15.75" customHeight="1" x14ac:dyDescent="0.25">
      <c r="A502" s="4" t="s">
        <v>154</v>
      </c>
      <c r="B502" s="4" t="s">
        <v>155</v>
      </c>
      <c r="C502" s="4" t="s">
        <v>118</v>
      </c>
      <c r="D502" s="4" t="s">
        <v>119</v>
      </c>
      <c r="E502" s="4">
        <f t="shared" si="3"/>
        <v>0</v>
      </c>
      <c r="I502" s="4" t="str">
        <f t="shared" ref="I502:X502" si="250">+IF($E251=1,I251,"")</f>
        <v/>
      </c>
      <c r="J502" s="4" t="str">
        <f t="shared" si="250"/>
        <v/>
      </c>
      <c r="K502" s="4" t="str">
        <f t="shared" si="250"/>
        <v/>
      </c>
      <c r="L502" s="4" t="str">
        <f t="shared" si="250"/>
        <v/>
      </c>
      <c r="M502" s="4" t="str">
        <f t="shared" si="250"/>
        <v/>
      </c>
      <c r="N502" s="4" t="str">
        <f t="shared" si="250"/>
        <v/>
      </c>
      <c r="O502" s="4" t="str">
        <f t="shared" si="250"/>
        <v/>
      </c>
      <c r="P502" s="4" t="str">
        <f t="shared" si="250"/>
        <v/>
      </c>
      <c r="Q502" s="4" t="str">
        <f t="shared" si="250"/>
        <v/>
      </c>
      <c r="R502" s="4" t="str">
        <f t="shared" si="250"/>
        <v/>
      </c>
      <c r="S502" s="4" t="str">
        <f t="shared" si="250"/>
        <v/>
      </c>
      <c r="T502" s="4" t="str">
        <f t="shared" si="250"/>
        <v/>
      </c>
      <c r="U502" s="4" t="str">
        <f t="shared" si="250"/>
        <v/>
      </c>
      <c r="V502" s="4" t="str">
        <f t="shared" si="250"/>
        <v/>
      </c>
      <c r="W502" s="4" t="str">
        <f t="shared" si="250"/>
        <v/>
      </c>
      <c r="X502" s="4" t="str">
        <f t="shared" si="250"/>
        <v/>
      </c>
    </row>
    <row r="503" spans="1:24" ht="15.75" customHeight="1" x14ac:dyDescent="0.25">
      <c r="A503" s="4" t="s">
        <v>156</v>
      </c>
      <c r="B503" s="4" t="s">
        <v>157</v>
      </c>
      <c r="C503" s="4" t="s">
        <v>118</v>
      </c>
      <c r="D503" s="4" t="s">
        <v>119</v>
      </c>
      <c r="E503" s="4">
        <f t="shared" si="3"/>
        <v>0</v>
      </c>
      <c r="I503" s="4" t="str">
        <f t="shared" ref="I503:X503" si="251">+IF($E252=1,I252,"")</f>
        <v/>
      </c>
      <c r="J503" s="4" t="str">
        <f t="shared" si="251"/>
        <v/>
      </c>
      <c r="K503" s="4" t="str">
        <f t="shared" si="251"/>
        <v/>
      </c>
      <c r="L503" s="4" t="str">
        <f t="shared" si="251"/>
        <v/>
      </c>
      <c r="M503" s="4" t="str">
        <f t="shared" si="251"/>
        <v/>
      </c>
      <c r="N503" s="4" t="str">
        <f t="shared" si="251"/>
        <v/>
      </c>
      <c r="O503" s="4" t="str">
        <f t="shared" si="251"/>
        <v/>
      </c>
      <c r="P503" s="4" t="str">
        <f t="shared" si="251"/>
        <v/>
      </c>
      <c r="Q503" s="4" t="str">
        <f t="shared" si="251"/>
        <v/>
      </c>
      <c r="R503" s="4" t="str">
        <f t="shared" si="251"/>
        <v/>
      </c>
      <c r="S503" s="4" t="str">
        <f t="shared" si="251"/>
        <v/>
      </c>
      <c r="T503" s="4" t="str">
        <f t="shared" si="251"/>
        <v/>
      </c>
      <c r="U503" s="4" t="str">
        <f t="shared" si="251"/>
        <v/>
      </c>
      <c r="V503" s="4" t="str">
        <f t="shared" si="251"/>
        <v/>
      </c>
      <c r="W503" s="4" t="str">
        <f t="shared" si="251"/>
        <v/>
      </c>
      <c r="X503" s="4" t="str">
        <f t="shared" si="251"/>
        <v/>
      </c>
    </row>
    <row r="504" spans="1:24" ht="15.75" customHeight="1" x14ac:dyDescent="0.25"/>
    <row r="505" spans="1:24" ht="15.75" customHeight="1" x14ac:dyDescent="0.25"/>
    <row r="506" spans="1:24" ht="15.75" customHeight="1" x14ac:dyDescent="0.25">
      <c r="A506" s="291" t="s">
        <v>768</v>
      </c>
      <c r="B506" s="260"/>
      <c r="C506" s="261"/>
      <c r="D506" s="4" t="s">
        <v>393</v>
      </c>
      <c r="I506" s="4">
        <f t="shared" ref="I506:X506" si="252">+AVERAGEIFS(I$256:I$503,$E$256:$E$503,"=1",$D$256:$D$503,$D506)</f>
        <v>28608710</v>
      </c>
      <c r="J506" s="4">
        <f t="shared" si="252"/>
        <v>195.96829077578124</v>
      </c>
      <c r="K506" s="4">
        <f t="shared" si="252"/>
        <v>65.997383314382233</v>
      </c>
      <c r="L506" s="4" t="e">
        <f t="shared" si="252"/>
        <v>#DIV/0!</v>
      </c>
      <c r="M506" s="4" t="e">
        <f t="shared" si="252"/>
        <v>#DIV/0!</v>
      </c>
      <c r="N506" s="4" t="e">
        <f t="shared" si="252"/>
        <v>#DIV/0!</v>
      </c>
      <c r="O506" s="4">
        <f t="shared" si="252"/>
        <v>91959.641255605369</v>
      </c>
      <c r="P506" s="4">
        <f t="shared" si="252"/>
        <v>6441.8287273967926</v>
      </c>
      <c r="Q506" s="4">
        <f t="shared" si="252"/>
        <v>3773.9356386168297</v>
      </c>
      <c r="R506" s="4">
        <f t="shared" si="252"/>
        <v>2.1916402382351388</v>
      </c>
      <c r="S506" s="4">
        <f t="shared" si="252"/>
        <v>3309.7159457714652</v>
      </c>
      <c r="T506" s="4" t="e">
        <f t="shared" si="252"/>
        <v>#DIV/0!</v>
      </c>
      <c r="U506" s="4">
        <f t="shared" si="252"/>
        <v>0.44</v>
      </c>
      <c r="V506" s="4">
        <f t="shared" si="252"/>
        <v>0.43</v>
      </c>
      <c r="W506" s="4">
        <f t="shared" si="252"/>
        <v>0.4</v>
      </c>
      <c r="X506" s="4">
        <f t="shared" si="252"/>
        <v>0.4</v>
      </c>
    </row>
    <row r="507" spans="1:24" ht="15.75" customHeight="1" x14ac:dyDescent="0.25">
      <c r="A507" s="292"/>
      <c r="B507" s="293"/>
      <c r="C507" s="294"/>
      <c r="D507" s="4" t="s">
        <v>412</v>
      </c>
      <c r="I507" s="4">
        <f t="shared" ref="I507:X507" si="253">+AVERAGEIFS(I$256:I$503,$E$256:$E$503,"=1",$D$256:$D$503,$D507)</f>
        <v>10867228.785714285</v>
      </c>
      <c r="J507" s="4">
        <f t="shared" si="253"/>
        <v>1717.5722700442384</v>
      </c>
      <c r="K507" s="4">
        <f t="shared" si="253"/>
        <v>113.63530046762835</v>
      </c>
      <c r="L507" s="4">
        <f t="shared" si="253"/>
        <v>66.984301370877475</v>
      </c>
      <c r="M507" s="4">
        <f t="shared" si="253"/>
        <v>501.16266023772533</v>
      </c>
      <c r="N507" s="4">
        <f t="shared" si="253"/>
        <v>29.381925522647858</v>
      </c>
      <c r="O507" s="4">
        <f t="shared" si="253"/>
        <v>53870.285432400458</v>
      </c>
      <c r="P507" s="4">
        <f t="shared" si="253"/>
        <v>1637.4599505286158</v>
      </c>
      <c r="Q507" s="4" t="e">
        <f t="shared" si="253"/>
        <v>#DIV/0!</v>
      </c>
      <c r="R507" s="4">
        <f t="shared" si="253"/>
        <v>1.0665594261083844</v>
      </c>
      <c r="S507" s="4" t="e">
        <f t="shared" si="253"/>
        <v>#DIV/0!</v>
      </c>
      <c r="T507" s="4">
        <f t="shared" si="253"/>
        <v>79344.242606043292</v>
      </c>
      <c r="U507" s="4">
        <f t="shared" si="253"/>
        <v>0.31928571428571434</v>
      </c>
      <c r="V507" s="4">
        <f t="shared" si="253"/>
        <v>0.30928571428571427</v>
      </c>
      <c r="W507" s="4">
        <f t="shared" si="253"/>
        <v>0.40642857142857147</v>
      </c>
      <c r="X507" s="4">
        <f t="shared" si="253"/>
        <v>0.40642857142857147</v>
      </c>
    </row>
    <row r="508" spans="1:24" ht="15.75" customHeight="1" x14ac:dyDescent="0.25">
      <c r="D508" s="4" t="s">
        <v>250</v>
      </c>
      <c r="I508" s="4">
        <f t="shared" ref="I508:X508" si="254">+AVERAGEIFS(I$256:I$503,$E$256:$E$503,"=1",$D$256:$D$503,$D508)</f>
        <v>39762411.5</v>
      </c>
      <c r="J508" s="4">
        <f t="shared" si="254"/>
        <v>277.85905569829237</v>
      </c>
      <c r="K508" s="4">
        <f t="shared" si="254"/>
        <v>183.60794072196765</v>
      </c>
      <c r="L508" s="4">
        <f t="shared" si="254"/>
        <v>25.803519428958875</v>
      </c>
      <c r="M508" s="4">
        <f t="shared" si="254"/>
        <v>113.24637192847344</v>
      </c>
      <c r="N508" s="4">
        <f t="shared" si="254"/>
        <v>8.3708580189790087</v>
      </c>
      <c r="O508" s="4">
        <f t="shared" si="254"/>
        <v>175309.41082788282</v>
      </c>
      <c r="P508" s="4">
        <f t="shared" si="254"/>
        <v>3959.8732840549101</v>
      </c>
      <c r="Q508" s="4">
        <f t="shared" si="254"/>
        <v>8958.972772053261</v>
      </c>
      <c r="R508" s="4">
        <f t="shared" si="254"/>
        <v>1.6727286014528548</v>
      </c>
      <c r="S508" s="4">
        <f t="shared" si="254"/>
        <v>2114.7340920135739</v>
      </c>
      <c r="T508" s="4">
        <f t="shared" si="254"/>
        <v>481745.65883554646</v>
      </c>
      <c r="U508" s="4">
        <f t="shared" si="254"/>
        <v>0.49</v>
      </c>
      <c r="V508" s="4">
        <f t="shared" si="254"/>
        <v>0.52500000000000002</v>
      </c>
      <c r="W508" s="4">
        <f t="shared" si="254"/>
        <v>0.45</v>
      </c>
      <c r="X508" s="4">
        <f t="shared" si="254"/>
        <v>0.45</v>
      </c>
    </row>
    <row r="509" spans="1:24" ht="15.75" customHeight="1" x14ac:dyDescent="0.25">
      <c r="D509" s="4" t="s">
        <v>309</v>
      </c>
      <c r="I509" s="4" t="e">
        <f t="shared" ref="I509:X509" si="255">+AVERAGEIFS(I$256:I$503,$E$256:$E$503,"=1",$D$256:$D$503,$D509)</f>
        <v>#DIV/0!</v>
      </c>
      <c r="J509" s="4" t="e">
        <f t="shared" si="255"/>
        <v>#DIV/0!</v>
      </c>
      <c r="K509" s="4" t="e">
        <f t="shared" si="255"/>
        <v>#DIV/0!</v>
      </c>
      <c r="L509" s="4" t="e">
        <f t="shared" si="255"/>
        <v>#DIV/0!</v>
      </c>
      <c r="M509" s="4" t="e">
        <f t="shared" si="255"/>
        <v>#DIV/0!</v>
      </c>
      <c r="N509" s="4" t="e">
        <f t="shared" si="255"/>
        <v>#DIV/0!</v>
      </c>
      <c r="O509" s="4" t="e">
        <f t="shared" si="255"/>
        <v>#DIV/0!</v>
      </c>
      <c r="P509" s="4" t="e">
        <f t="shared" si="255"/>
        <v>#DIV/0!</v>
      </c>
      <c r="Q509" s="4" t="e">
        <f t="shared" si="255"/>
        <v>#DIV/0!</v>
      </c>
      <c r="R509" s="4" t="e">
        <f t="shared" si="255"/>
        <v>#DIV/0!</v>
      </c>
      <c r="S509" s="4" t="e">
        <f t="shared" si="255"/>
        <v>#DIV/0!</v>
      </c>
      <c r="T509" s="4" t="e">
        <f t="shared" si="255"/>
        <v>#DIV/0!</v>
      </c>
      <c r="U509" s="4" t="e">
        <f t="shared" si="255"/>
        <v>#DIV/0!</v>
      </c>
      <c r="V509" s="4" t="e">
        <f t="shared" si="255"/>
        <v>#DIV/0!</v>
      </c>
      <c r="W509" s="4" t="e">
        <f t="shared" si="255"/>
        <v>#DIV/0!</v>
      </c>
      <c r="X509" s="4" t="e">
        <f t="shared" si="255"/>
        <v>#DIV/0!</v>
      </c>
    </row>
    <row r="510" spans="1:24" ht="15.75" customHeight="1" x14ac:dyDescent="0.25">
      <c r="D510" s="4" t="s">
        <v>231</v>
      </c>
      <c r="I510" s="4">
        <f t="shared" ref="I510:X510" si="256">+AVERAGEIFS(I$256:I$503,$E$256:$E$503,"=1",$D$256:$D$503,$D510)</f>
        <v>25876380</v>
      </c>
      <c r="J510" s="4">
        <f t="shared" si="256"/>
        <v>14.835923726579992</v>
      </c>
      <c r="K510" s="4">
        <f t="shared" si="256"/>
        <v>113.38912166230361</v>
      </c>
      <c r="L510" s="4">
        <f t="shared" si="256"/>
        <v>25.911661522979646</v>
      </c>
      <c r="M510" s="4">
        <f t="shared" si="256"/>
        <v>228.51981868375313</v>
      </c>
      <c r="N510" s="4" t="e">
        <f t="shared" si="256"/>
        <v>#DIV/0!</v>
      </c>
      <c r="O510" s="4">
        <f t="shared" si="256"/>
        <v>58527.325023969315</v>
      </c>
      <c r="P510" s="4">
        <f t="shared" si="256"/>
        <v>951.02424478153773</v>
      </c>
      <c r="Q510" s="4">
        <f t="shared" si="256"/>
        <v>1784.8409270636901</v>
      </c>
      <c r="R510" s="4">
        <f t="shared" si="256"/>
        <v>1.3178041132492258</v>
      </c>
      <c r="S510" s="4" t="e">
        <f t="shared" si="256"/>
        <v>#DIV/0!</v>
      </c>
      <c r="T510" s="4" t="e">
        <f t="shared" si="256"/>
        <v>#DIV/0!</v>
      </c>
      <c r="U510" s="4">
        <f t="shared" si="256"/>
        <v>0.4</v>
      </c>
      <c r="V510" s="4">
        <f t="shared" si="256"/>
        <v>0.41</v>
      </c>
      <c r="W510" s="4">
        <f t="shared" si="256"/>
        <v>0.34</v>
      </c>
      <c r="X510" s="4">
        <f t="shared" si="256"/>
        <v>0.34</v>
      </c>
    </row>
    <row r="511" spans="1:24" ht="15.75" customHeight="1" x14ac:dyDescent="0.25">
      <c r="D511" s="4" t="s">
        <v>29</v>
      </c>
      <c r="I511" s="4">
        <f t="shared" ref="I511:X511" si="257">+AVERAGEIFS(I$256:I$503,$E$256:$E$503,"=1",$D$256:$D$503,$D511)</f>
        <v>3096247.6</v>
      </c>
      <c r="J511" s="4">
        <f t="shared" si="257"/>
        <v>504.68349319353609</v>
      </c>
      <c r="K511" s="4">
        <f t="shared" si="257"/>
        <v>274.95890530907548</v>
      </c>
      <c r="L511" s="4">
        <f t="shared" si="257"/>
        <v>147.31748256743123</v>
      </c>
      <c r="M511" s="4">
        <f t="shared" si="257"/>
        <v>361.05032822757113</v>
      </c>
      <c r="N511" s="4" t="e">
        <f t="shared" si="257"/>
        <v>#DIV/0!</v>
      </c>
      <c r="O511" s="4">
        <f t="shared" si="257"/>
        <v>117836.86793114754</v>
      </c>
      <c r="P511" s="4">
        <f t="shared" si="257"/>
        <v>12085.265069411249</v>
      </c>
      <c r="Q511" s="4">
        <f t="shared" si="257"/>
        <v>2491.0999477413902</v>
      </c>
      <c r="R511" s="4">
        <f t="shared" si="257"/>
        <v>23.692103348336069</v>
      </c>
      <c r="S511" s="4">
        <f t="shared" si="257"/>
        <v>807.46073438191161</v>
      </c>
      <c r="T511" s="4" t="e">
        <f t="shared" si="257"/>
        <v>#DIV/0!</v>
      </c>
      <c r="U511" s="4">
        <f t="shared" si="257"/>
        <v>0.40800000000000003</v>
      </c>
      <c r="V511" s="4">
        <f t="shared" si="257"/>
        <v>0.46999999999999992</v>
      </c>
      <c r="W511" s="4">
        <f t="shared" si="257"/>
        <v>0.442</v>
      </c>
      <c r="X511" s="4">
        <f t="shared" si="257"/>
        <v>0.442</v>
      </c>
    </row>
    <row r="512" spans="1:24" ht="15.75" customHeight="1" x14ac:dyDescent="0.25">
      <c r="D512" s="4" t="s">
        <v>328</v>
      </c>
      <c r="I512" s="4">
        <f t="shared" ref="I512:X512" si="258">+AVERAGEIFS(I$256:I$503,$E$256:$E$503,"=1",$D$256:$D$503,$D512)</f>
        <v>21167166.333333332</v>
      </c>
      <c r="J512" s="4">
        <f t="shared" si="258"/>
        <v>330.03737065054548</v>
      </c>
      <c r="K512" s="4">
        <f t="shared" si="258"/>
        <v>238.80098813978074</v>
      </c>
      <c r="L512" s="4">
        <f t="shared" si="258"/>
        <v>60.976405658246961</v>
      </c>
      <c r="M512" s="4">
        <f t="shared" si="258"/>
        <v>250.86524119260528</v>
      </c>
      <c r="N512" s="4">
        <f t="shared" si="258"/>
        <v>7.7714201378111678</v>
      </c>
      <c r="O512" s="4">
        <f t="shared" si="258"/>
        <v>124218.2796560959</v>
      </c>
      <c r="P512" s="4">
        <f t="shared" si="258"/>
        <v>4072.4029480279296</v>
      </c>
      <c r="Q512" s="4">
        <f t="shared" si="258"/>
        <v>2604.3927795590512</v>
      </c>
      <c r="R512" s="4">
        <f t="shared" si="258"/>
        <v>10.809713868043696</v>
      </c>
      <c r="S512" s="4">
        <f t="shared" si="258"/>
        <v>786.92143769834297</v>
      </c>
      <c r="T512" s="4">
        <f t="shared" si="258"/>
        <v>178609.44954285515</v>
      </c>
      <c r="U512" s="4">
        <f t="shared" si="258"/>
        <v>0.36833333333333335</v>
      </c>
      <c r="V512" s="4">
        <f t="shared" si="258"/>
        <v>0.34833333333333338</v>
      </c>
      <c r="W512" s="4">
        <f t="shared" si="258"/>
        <v>0.37333333333333335</v>
      </c>
      <c r="X512" s="4">
        <f t="shared" si="258"/>
        <v>0.37333333333333335</v>
      </c>
    </row>
    <row r="513" spans="4:24" ht="15.75" customHeight="1" x14ac:dyDescent="0.25">
      <c r="D513" s="4" t="s">
        <v>484</v>
      </c>
      <c r="I513" s="4">
        <f t="shared" ref="I513:X513" si="259">+AVERAGEIFS(I$256:I$503,$E$256:$E$503,"=1",$D$256:$D$503,$D513)</f>
        <v>14596546.625</v>
      </c>
      <c r="J513" s="4">
        <f t="shared" si="259"/>
        <v>338.43917044396437</v>
      </c>
      <c r="K513" s="4">
        <f t="shared" si="259"/>
        <v>195.68876841459013</v>
      </c>
      <c r="L513" s="4">
        <f t="shared" si="259"/>
        <v>34.207287820954051</v>
      </c>
      <c r="M513" s="4">
        <f t="shared" si="259"/>
        <v>692.56756756756749</v>
      </c>
      <c r="N513" s="4">
        <f t="shared" si="259"/>
        <v>7.4331149662076825</v>
      </c>
      <c r="O513" s="4">
        <f t="shared" si="259"/>
        <v>149275.25503639353</v>
      </c>
      <c r="P513" s="4">
        <f t="shared" si="259"/>
        <v>899.00874341996757</v>
      </c>
      <c r="Q513" s="4">
        <f t="shared" si="259"/>
        <v>4356.8106866148055</v>
      </c>
      <c r="R513" s="4">
        <f t="shared" si="259"/>
        <v>1.5202320019140025</v>
      </c>
      <c r="S513" s="4">
        <f t="shared" si="259"/>
        <v>2923.8854945609073</v>
      </c>
      <c r="T513" s="4">
        <f t="shared" si="259"/>
        <v>9661.1295681063129</v>
      </c>
      <c r="U513" s="4">
        <f t="shared" si="259"/>
        <v>8.7499999999999994E-2</v>
      </c>
      <c r="V513" s="4">
        <f t="shared" si="259"/>
        <v>6.25E-2</v>
      </c>
      <c r="W513" s="4">
        <f t="shared" si="259"/>
        <v>0.12625</v>
      </c>
      <c r="X513" s="4">
        <f t="shared" si="259"/>
        <v>0.12625</v>
      </c>
    </row>
    <row r="514" spans="4:24" ht="15.75" customHeight="1" x14ac:dyDescent="0.25">
      <c r="D514" s="4" t="s">
        <v>23</v>
      </c>
      <c r="I514" s="4">
        <f t="shared" ref="I514:X514" si="260">+AVERAGEIFS(I$256:I$503,$E$256:$E$503,"=1",$D$256:$D$503,$D514)</f>
        <v>2404133.0989999999</v>
      </c>
      <c r="J514" s="4">
        <f t="shared" si="260"/>
        <v>132789.25932779865</v>
      </c>
      <c r="K514" s="4">
        <f t="shared" si="260"/>
        <v>81848.709672058088</v>
      </c>
      <c r="L514" s="4" t="e">
        <f t="shared" si="260"/>
        <v>#DIV/0!</v>
      </c>
      <c r="M514" s="4" t="e">
        <f t="shared" si="260"/>
        <v>#DIV/0!</v>
      </c>
      <c r="N514" s="4">
        <f t="shared" si="260"/>
        <v>4277.234976291501</v>
      </c>
      <c r="O514" s="4">
        <f t="shared" si="260"/>
        <v>430813.76206609129</v>
      </c>
      <c r="P514" s="4">
        <f t="shared" si="260"/>
        <v>141.45513530519287</v>
      </c>
      <c r="Q514" s="4">
        <f t="shared" si="260"/>
        <v>3228.1255280082987</v>
      </c>
      <c r="R514" s="4">
        <f t="shared" si="260"/>
        <v>403.0925441818016</v>
      </c>
      <c r="S514" s="4">
        <f t="shared" si="260"/>
        <v>956.9695694429771</v>
      </c>
      <c r="T514" s="4" t="e">
        <f t="shared" si="260"/>
        <v>#DIV/0!</v>
      </c>
      <c r="U514" s="4">
        <f t="shared" si="260"/>
        <v>0.79500000000000004</v>
      </c>
      <c r="V514" s="4">
        <f t="shared" si="260"/>
        <v>0.87</v>
      </c>
      <c r="W514" s="4">
        <f t="shared" si="260"/>
        <v>0.76</v>
      </c>
      <c r="X514" s="4">
        <f t="shared" si="260"/>
        <v>0.76</v>
      </c>
    </row>
    <row r="515" spans="4:24" ht="15.75" customHeight="1" x14ac:dyDescent="0.25">
      <c r="D515" s="4" t="s">
        <v>525</v>
      </c>
      <c r="I515" s="4">
        <f t="shared" ref="I515:X515" si="261">+AVERAGEIFS(I$256:I$503,$E$256:$E$503,"=1",$D$256:$D$503,$D515)</f>
        <v>21724712.222222224</v>
      </c>
      <c r="J515" s="4">
        <f t="shared" si="261"/>
        <v>408.45324554729353</v>
      </c>
      <c r="K515" s="4">
        <f t="shared" si="261"/>
        <v>97.242446617930085</v>
      </c>
      <c r="L515" s="4">
        <f t="shared" si="261"/>
        <v>53.521192220419174</v>
      </c>
      <c r="M515" s="4">
        <f t="shared" si="261"/>
        <v>601.81470383657825</v>
      </c>
      <c r="N515" s="4">
        <f t="shared" si="261"/>
        <v>13.730910211329888</v>
      </c>
      <c r="O515" s="4">
        <f t="shared" si="261"/>
        <v>87016.196189606431</v>
      </c>
      <c r="P515" s="4">
        <f t="shared" si="261"/>
        <v>109.00722561078642</v>
      </c>
      <c r="Q515" s="4">
        <f t="shared" si="261"/>
        <v>3587.416638416862</v>
      </c>
      <c r="R515" s="4">
        <f t="shared" si="261"/>
        <v>0.68537003745499503</v>
      </c>
      <c r="S515" s="4">
        <f t="shared" si="261"/>
        <v>572.94508971460334</v>
      </c>
      <c r="T515" s="4">
        <f t="shared" si="261"/>
        <v>108400.48430554378</v>
      </c>
      <c r="U515" s="4">
        <f t="shared" si="261"/>
        <v>0.42777777777777781</v>
      </c>
      <c r="V515" s="4">
        <f t="shared" si="261"/>
        <v>0.46222222222222226</v>
      </c>
      <c r="W515" s="4">
        <f t="shared" si="261"/>
        <v>0.44</v>
      </c>
      <c r="X515" s="4">
        <f t="shared" si="261"/>
        <v>0.44</v>
      </c>
    </row>
    <row r="516" spans="4:24" ht="15.75" customHeight="1" x14ac:dyDescent="0.25">
      <c r="D516" s="4" t="s">
        <v>182</v>
      </c>
      <c r="I516" s="4">
        <f t="shared" ref="I516:X516" si="262">+AVERAGEIFS(I$256:I$503,$E$256:$E$503,"=1",$D$256:$D$503,$D516)</f>
        <v>31417300.444444444</v>
      </c>
      <c r="J516" s="4">
        <f t="shared" si="262"/>
        <v>350.18867776017152</v>
      </c>
      <c r="K516" s="4">
        <f t="shared" si="262"/>
        <v>206.75135126299517</v>
      </c>
      <c r="L516" s="4">
        <f t="shared" si="262"/>
        <v>84.490400872977119</v>
      </c>
      <c r="M516" s="4">
        <f t="shared" si="262"/>
        <v>437.88535689597876</v>
      </c>
      <c r="N516" s="4">
        <f t="shared" si="262"/>
        <v>26.403693136058656</v>
      </c>
      <c r="O516" s="4">
        <f t="shared" si="262"/>
        <v>33357.15531087642</v>
      </c>
      <c r="P516" s="4">
        <f t="shared" si="262"/>
        <v>506.38035009927938</v>
      </c>
      <c r="Q516" s="4">
        <f t="shared" si="262"/>
        <v>8491.2503803162381</v>
      </c>
      <c r="R516" s="4">
        <f t="shared" si="262"/>
        <v>3.3165289131478892</v>
      </c>
      <c r="S516" s="4">
        <f t="shared" si="262"/>
        <v>1038.0837665058741</v>
      </c>
      <c r="T516" s="4">
        <f t="shared" si="262"/>
        <v>48035.522755138874</v>
      </c>
      <c r="U516" s="4">
        <f t="shared" si="262"/>
        <v>0.28555555555555556</v>
      </c>
      <c r="V516" s="4">
        <f t="shared" si="262"/>
        <v>0.26222222222222219</v>
      </c>
      <c r="W516" s="4">
        <f t="shared" si="262"/>
        <v>0.3666666666666667</v>
      </c>
      <c r="X516" s="4">
        <f t="shared" si="262"/>
        <v>0.3666666666666667</v>
      </c>
    </row>
    <row r="517" spans="4:24" ht="15.75" customHeight="1" x14ac:dyDescent="0.25">
      <c r="D517" s="4" t="s">
        <v>89</v>
      </c>
      <c r="I517" s="4">
        <f t="shared" ref="I517:X517" si="263">+AVERAGEIFS(I$256:I$503,$E$256:$E$503,"=1",$D$256:$D$503,$D517)</f>
        <v>24434432</v>
      </c>
      <c r="J517" s="4">
        <f t="shared" si="263"/>
        <v>306.22169444123534</v>
      </c>
      <c r="K517" s="4">
        <f t="shared" si="263"/>
        <v>295.4549958540527</v>
      </c>
      <c r="L517" s="4">
        <f t="shared" si="263"/>
        <v>51.418464404492049</v>
      </c>
      <c r="M517" s="4">
        <f t="shared" si="263"/>
        <v>230.43420670921969</v>
      </c>
      <c r="N517" s="4">
        <f t="shared" si="263"/>
        <v>6.5009043583960135</v>
      </c>
      <c r="O517" s="4">
        <f t="shared" si="263"/>
        <v>224387.0398429452</v>
      </c>
      <c r="P517" s="4">
        <f t="shared" si="263"/>
        <v>2773.9343264310887</v>
      </c>
      <c r="Q517" s="4">
        <f t="shared" si="263"/>
        <v>2583.4500906777234</v>
      </c>
      <c r="R517" s="4">
        <f t="shared" si="263"/>
        <v>29.804317510796238</v>
      </c>
      <c r="S517" s="4">
        <f t="shared" si="263"/>
        <v>1497.0252721854356</v>
      </c>
      <c r="T517" s="4">
        <f t="shared" si="263"/>
        <v>106945.72638132918</v>
      </c>
      <c r="U517" s="4">
        <f t="shared" si="263"/>
        <v>0.34571428571428564</v>
      </c>
      <c r="V517" s="4">
        <f t="shared" si="263"/>
        <v>0.39714285714285719</v>
      </c>
      <c r="W517" s="4">
        <f t="shared" si="263"/>
        <v>0.42571428571428571</v>
      </c>
      <c r="X517" s="4">
        <f t="shared" si="263"/>
        <v>0.42571428571428571</v>
      </c>
    </row>
    <row r="518" spans="4:24" ht="15.75" customHeight="1" x14ac:dyDescent="0.25">
      <c r="D518" s="4" t="s">
        <v>449</v>
      </c>
      <c r="I518" s="4" t="e">
        <f t="shared" ref="I518:X518" si="264">+AVERAGEIFS(I$256:I$503,$E$256:$E$503,"=1",$D$256:$D$503,$D518)</f>
        <v>#DIV/0!</v>
      </c>
      <c r="J518" s="4" t="e">
        <f t="shared" si="264"/>
        <v>#DIV/0!</v>
      </c>
      <c r="K518" s="4" t="e">
        <f t="shared" si="264"/>
        <v>#DIV/0!</v>
      </c>
      <c r="L518" s="4" t="e">
        <f t="shared" si="264"/>
        <v>#DIV/0!</v>
      </c>
      <c r="M518" s="4" t="e">
        <f t="shared" si="264"/>
        <v>#DIV/0!</v>
      </c>
      <c r="N518" s="4" t="e">
        <f t="shared" si="264"/>
        <v>#DIV/0!</v>
      </c>
      <c r="O518" s="4" t="e">
        <f t="shared" si="264"/>
        <v>#DIV/0!</v>
      </c>
      <c r="P518" s="4" t="e">
        <f t="shared" si="264"/>
        <v>#DIV/0!</v>
      </c>
      <c r="Q518" s="4" t="e">
        <f t="shared" si="264"/>
        <v>#DIV/0!</v>
      </c>
      <c r="R518" s="4" t="e">
        <f t="shared" si="264"/>
        <v>#DIV/0!</v>
      </c>
      <c r="S518" s="4" t="e">
        <f t="shared" si="264"/>
        <v>#DIV/0!</v>
      </c>
      <c r="T518" s="4" t="e">
        <f t="shared" si="264"/>
        <v>#DIV/0!</v>
      </c>
      <c r="U518" s="4" t="e">
        <f t="shared" si="264"/>
        <v>#DIV/0!</v>
      </c>
      <c r="V518" s="4" t="e">
        <f t="shared" si="264"/>
        <v>#DIV/0!</v>
      </c>
      <c r="W518" s="4" t="e">
        <f t="shared" si="264"/>
        <v>#DIV/0!</v>
      </c>
      <c r="X518" s="4" t="e">
        <f t="shared" si="264"/>
        <v>#DIV/0!</v>
      </c>
    </row>
    <row r="519" spans="4:24" ht="15.75" customHeight="1" x14ac:dyDescent="0.25">
      <c r="D519" s="4" t="s">
        <v>265</v>
      </c>
      <c r="I519" s="4">
        <f t="shared" ref="I519:X519" si="265">+AVERAGEIFS(I$256:I$503,$E$256:$E$503,"=1",$D$256:$D$503,$D519)</f>
        <v>122179490</v>
      </c>
      <c r="J519" s="4">
        <f t="shared" si="265"/>
        <v>384.30942835881433</v>
      </c>
      <c r="K519" s="4">
        <f t="shared" si="265"/>
        <v>367.16118618282479</v>
      </c>
      <c r="L519" s="4">
        <f t="shared" si="265"/>
        <v>199.20171897066643</v>
      </c>
      <c r="M519" s="4">
        <f t="shared" si="265"/>
        <v>825.28785756523348</v>
      </c>
      <c r="N519" s="4">
        <f t="shared" si="265"/>
        <v>0.73055493788783321</v>
      </c>
      <c r="O519" s="4">
        <f t="shared" si="265"/>
        <v>381534.01442827756</v>
      </c>
      <c r="P519" s="4">
        <f t="shared" si="265"/>
        <v>10365.884981913952</v>
      </c>
      <c r="Q519" s="4">
        <f t="shared" si="265"/>
        <v>5146.3966417770789</v>
      </c>
      <c r="R519" s="4">
        <f t="shared" si="265"/>
        <v>5.0052919690390576</v>
      </c>
      <c r="S519" s="4">
        <f t="shared" si="265"/>
        <v>843.07547095483324</v>
      </c>
      <c r="T519" s="4">
        <f t="shared" si="265"/>
        <v>472993.53329664283</v>
      </c>
      <c r="U519" s="4">
        <f t="shared" si="265"/>
        <v>0.26</v>
      </c>
      <c r="V519" s="4">
        <f t="shared" si="265"/>
        <v>0.28666666666666668</v>
      </c>
      <c r="W519" s="4">
        <f t="shared" si="265"/>
        <v>0.26333333333333336</v>
      </c>
      <c r="X519" s="4">
        <f t="shared" si="265"/>
        <v>0.26333333333333336</v>
      </c>
    </row>
    <row r="520" spans="4:24" ht="15.75" customHeight="1" x14ac:dyDescent="0.25">
      <c r="D520" s="4" t="s">
        <v>380</v>
      </c>
      <c r="I520" s="4" t="e">
        <f t="shared" ref="I520:X520" si="266">+AVERAGEIFS(I$256:I$503,$E$256:$E$503,"=1",$D$256:$D$503,$D520)</f>
        <v>#DIV/0!</v>
      </c>
      <c r="J520" s="4" t="e">
        <f t="shared" si="266"/>
        <v>#DIV/0!</v>
      </c>
      <c r="K520" s="4" t="e">
        <f t="shared" si="266"/>
        <v>#DIV/0!</v>
      </c>
      <c r="L520" s="4" t="e">
        <f t="shared" si="266"/>
        <v>#DIV/0!</v>
      </c>
      <c r="M520" s="4" t="e">
        <f t="shared" si="266"/>
        <v>#DIV/0!</v>
      </c>
      <c r="N520" s="4" t="e">
        <f t="shared" si="266"/>
        <v>#DIV/0!</v>
      </c>
      <c r="O520" s="4" t="e">
        <f t="shared" si="266"/>
        <v>#DIV/0!</v>
      </c>
      <c r="P520" s="4" t="e">
        <f t="shared" si="266"/>
        <v>#DIV/0!</v>
      </c>
      <c r="Q520" s="4" t="e">
        <f t="shared" si="266"/>
        <v>#DIV/0!</v>
      </c>
      <c r="R520" s="4" t="e">
        <f t="shared" si="266"/>
        <v>#DIV/0!</v>
      </c>
      <c r="S520" s="4" t="e">
        <f t="shared" si="266"/>
        <v>#DIV/0!</v>
      </c>
      <c r="T520" s="4" t="e">
        <f t="shared" si="266"/>
        <v>#DIV/0!</v>
      </c>
      <c r="U520" s="4" t="e">
        <f t="shared" si="266"/>
        <v>#DIV/0!</v>
      </c>
      <c r="V520" s="4" t="e">
        <f t="shared" si="266"/>
        <v>#DIV/0!</v>
      </c>
      <c r="W520" s="4" t="e">
        <f t="shared" si="266"/>
        <v>#DIV/0!</v>
      </c>
      <c r="X520" s="4" t="e">
        <f t="shared" si="266"/>
        <v>#DIV/0!</v>
      </c>
    </row>
    <row r="521" spans="4:24" ht="15.75" customHeight="1" x14ac:dyDescent="0.25">
      <c r="D521" s="4" t="s">
        <v>357</v>
      </c>
      <c r="I521" s="4">
        <f t="shared" ref="I521:X521" si="267">+AVERAGEIFS(I$256:I$503,$E$256:$E$503,"=1",$D$256:$D$503,$D521)</f>
        <v>46209913.25</v>
      </c>
      <c r="J521" s="4">
        <f t="shared" si="267"/>
        <v>241.12973780571815</v>
      </c>
      <c r="K521" s="4">
        <f t="shared" si="267"/>
        <v>236.45318491602706</v>
      </c>
      <c r="L521" s="4">
        <f t="shared" si="267"/>
        <v>16.988511827951434</v>
      </c>
      <c r="M521" s="4">
        <f t="shared" si="267"/>
        <v>150.76562614765155</v>
      </c>
      <c r="N521" s="4">
        <f t="shared" si="267"/>
        <v>2.047279334907413</v>
      </c>
      <c r="O521" s="4">
        <f t="shared" si="267"/>
        <v>184656.55523988776</v>
      </c>
      <c r="P521" s="4">
        <f t="shared" si="267"/>
        <v>16442.643401900692</v>
      </c>
      <c r="Q521" s="4">
        <f t="shared" si="267"/>
        <v>5044.8063465370997</v>
      </c>
      <c r="R521" s="4">
        <f t="shared" si="267"/>
        <v>3.835904589873369</v>
      </c>
      <c r="S521" s="4">
        <f t="shared" si="267"/>
        <v>10215.106248894255</v>
      </c>
      <c r="T521" s="4">
        <f t="shared" si="267"/>
        <v>88883.759627270134</v>
      </c>
      <c r="U521" s="4">
        <f t="shared" si="267"/>
        <v>0.4425</v>
      </c>
      <c r="V521" s="4">
        <f t="shared" si="267"/>
        <v>0.4</v>
      </c>
      <c r="W521" s="4">
        <f t="shared" si="267"/>
        <v>0.36250000000000004</v>
      </c>
      <c r="X521" s="4">
        <f t="shared" si="267"/>
        <v>0.36250000000000004</v>
      </c>
    </row>
    <row r="522" spans="4:24" ht="15.75" customHeight="1" x14ac:dyDescent="0.25">
      <c r="D522" s="4" t="s">
        <v>119</v>
      </c>
      <c r="I522" s="4">
        <f t="shared" ref="I522:X522" si="268">+AVERAGEIFS(I$256:I$503,$E$256:$E$503,"=1",$D$256:$D$503,$D522)</f>
        <v>26921820.5</v>
      </c>
      <c r="J522" s="4">
        <f t="shared" si="268"/>
        <v>458.73988320345973</v>
      </c>
      <c r="K522" s="4">
        <f t="shared" si="268"/>
        <v>149.33681515601677</v>
      </c>
      <c r="L522" s="4" t="e">
        <f t="shared" si="268"/>
        <v>#DIV/0!</v>
      </c>
      <c r="M522" s="4" t="e">
        <f t="shared" si="268"/>
        <v>#DIV/0!</v>
      </c>
      <c r="N522" s="4" t="e">
        <f t="shared" si="268"/>
        <v>#DIV/0!</v>
      </c>
      <c r="O522" s="4">
        <f t="shared" si="268"/>
        <v>710114.52648475126</v>
      </c>
      <c r="P522" s="4">
        <f t="shared" si="268"/>
        <v>107.46276460437178</v>
      </c>
      <c r="Q522" s="4">
        <f t="shared" si="268"/>
        <v>2485.2324710195207</v>
      </c>
      <c r="R522" s="4">
        <f t="shared" si="268"/>
        <v>3.2510155145330568</v>
      </c>
      <c r="S522" s="4">
        <f t="shared" si="268"/>
        <v>4663.4371406062146</v>
      </c>
      <c r="T522" s="4">
        <f t="shared" si="268"/>
        <v>824826.22950819682</v>
      </c>
      <c r="U522" s="4">
        <f t="shared" si="268"/>
        <v>0.42500000000000004</v>
      </c>
      <c r="V522" s="4">
        <f t="shared" si="268"/>
        <v>0.45</v>
      </c>
      <c r="W522" s="4">
        <f t="shared" si="268"/>
        <v>0.47000000000000003</v>
      </c>
      <c r="X522" s="4">
        <f t="shared" si="268"/>
        <v>0.47000000000000003</v>
      </c>
    </row>
    <row r="523" spans="4:24" ht="15.75" customHeight="1" x14ac:dyDescent="0.25">
      <c r="D523" s="4" t="s">
        <v>276</v>
      </c>
      <c r="I523" s="4">
        <f t="shared" ref="I523:X523" si="269">+AVERAGEIFS(I$256:I$503,$E$256:$E$503,"=1",$D$256:$D$503,$D523)</f>
        <v>9044169.7272727266</v>
      </c>
      <c r="J523" s="4">
        <f t="shared" si="269"/>
        <v>255.18671146781142</v>
      </c>
      <c r="K523" s="4">
        <f t="shared" si="269"/>
        <v>115.7513931612459</v>
      </c>
      <c r="L523" s="4">
        <f t="shared" si="269"/>
        <v>75.559979546576855</v>
      </c>
      <c r="M523" s="4">
        <f t="shared" si="269"/>
        <v>803.89170413635793</v>
      </c>
      <c r="N523" s="4">
        <f t="shared" si="269"/>
        <v>16.793206086451118</v>
      </c>
      <c r="O523" s="4">
        <f t="shared" si="269"/>
        <v>125515.8077593975</v>
      </c>
      <c r="P523" s="4">
        <f t="shared" si="269"/>
        <v>157.00341716206049</v>
      </c>
      <c r="Q523" s="4">
        <f t="shared" si="269"/>
        <v>5298.8477448815984</v>
      </c>
      <c r="R523" s="4">
        <f t="shared" si="269"/>
        <v>1.791585952559813</v>
      </c>
      <c r="S523" s="4">
        <f t="shared" si="269"/>
        <v>1235.5342087304521</v>
      </c>
      <c r="T523" s="4">
        <f t="shared" si="269"/>
        <v>141963.87445888654</v>
      </c>
      <c r="U523" s="4">
        <f t="shared" si="269"/>
        <v>0.39818181818181819</v>
      </c>
      <c r="V523" s="4">
        <f t="shared" si="269"/>
        <v>0.37909090909090909</v>
      </c>
      <c r="W523" s="4">
        <f t="shared" si="269"/>
        <v>0.40090909090909094</v>
      </c>
      <c r="X523" s="4">
        <f t="shared" si="269"/>
        <v>0.62181818181818194</v>
      </c>
    </row>
    <row r="524" spans="4:24" ht="15.75" customHeight="1" x14ac:dyDescent="0.25">
      <c r="D524" s="4" t="s">
        <v>160</v>
      </c>
      <c r="I524" s="4">
        <f t="shared" ref="I524:X524" si="270">+AVERAGEIFS(I$256:I$503,$E$256:$E$503,"=1",$D$256:$D$503,$D524)</f>
        <v>60436925.333333336</v>
      </c>
      <c r="J524" s="4">
        <f t="shared" si="270"/>
        <v>215.53285861877779</v>
      </c>
      <c r="K524" s="4">
        <f t="shared" si="270"/>
        <v>89.518122997940466</v>
      </c>
      <c r="L524" s="4">
        <f t="shared" si="270"/>
        <v>62.166872489282142</v>
      </c>
      <c r="M524" s="4">
        <f t="shared" si="270"/>
        <v>532.7995676477766</v>
      </c>
      <c r="N524" s="4">
        <f t="shared" si="270"/>
        <v>10.847382232012897</v>
      </c>
      <c r="O524" s="4">
        <f t="shared" si="270"/>
        <v>67531.521625561189</v>
      </c>
      <c r="P524" s="4">
        <f t="shared" si="270"/>
        <v>576.02042057282449</v>
      </c>
      <c r="Q524" s="4">
        <f t="shared" si="270"/>
        <v>5503.3373240676738</v>
      </c>
      <c r="R524" s="4">
        <f t="shared" si="270"/>
        <v>2.2503281132782162</v>
      </c>
      <c r="S524" s="4">
        <f t="shared" si="270"/>
        <v>593.23015536406444</v>
      </c>
      <c r="T524" s="4">
        <f t="shared" si="270"/>
        <v>95770.454074348017</v>
      </c>
      <c r="U524" s="4">
        <f t="shared" si="270"/>
        <v>0.60666666666666658</v>
      </c>
      <c r="V524" s="4">
        <f t="shared" si="270"/>
        <v>0.59333333333333338</v>
      </c>
      <c r="W524" s="4">
        <f t="shared" si="270"/>
        <v>0.66999999999999993</v>
      </c>
      <c r="X524" s="4">
        <f t="shared" si="270"/>
        <v>0.66999999999999993</v>
      </c>
    </row>
    <row r="525" spans="4:24" ht="15.75" customHeight="1" x14ac:dyDescent="0.25">
      <c r="D525" s="4" t="s">
        <v>205</v>
      </c>
      <c r="I525" s="4" t="e">
        <f t="shared" ref="I525:X525" si="271">+AVERAGEIFS(I$256:I$503,$E$256:$E$503,"=1",$D$256:$D$503,$D525)</f>
        <v>#DIV/0!</v>
      </c>
      <c r="J525" s="4" t="e">
        <f t="shared" si="271"/>
        <v>#DIV/0!</v>
      </c>
      <c r="K525" s="4" t="e">
        <f t="shared" si="271"/>
        <v>#DIV/0!</v>
      </c>
      <c r="L525" s="4" t="e">
        <f t="shared" si="271"/>
        <v>#DIV/0!</v>
      </c>
      <c r="M525" s="4" t="e">
        <f t="shared" si="271"/>
        <v>#DIV/0!</v>
      </c>
      <c r="N525" s="4" t="e">
        <f t="shared" si="271"/>
        <v>#DIV/0!</v>
      </c>
      <c r="O525" s="4" t="e">
        <f t="shared" si="271"/>
        <v>#DIV/0!</v>
      </c>
      <c r="P525" s="4" t="e">
        <f t="shared" si="271"/>
        <v>#DIV/0!</v>
      </c>
      <c r="Q525" s="4" t="e">
        <f t="shared" si="271"/>
        <v>#DIV/0!</v>
      </c>
      <c r="R525" s="4" t="e">
        <f t="shared" si="271"/>
        <v>#DIV/0!</v>
      </c>
      <c r="S525" s="4" t="e">
        <f t="shared" si="271"/>
        <v>#DIV/0!</v>
      </c>
      <c r="T525" s="4" t="e">
        <f t="shared" si="271"/>
        <v>#DIV/0!</v>
      </c>
      <c r="U525" s="4" t="e">
        <f t="shared" si="271"/>
        <v>#DIV/0!</v>
      </c>
      <c r="V525" s="4" t="e">
        <f t="shared" si="271"/>
        <v>#DIV/0!</v>
      </c>
      <c r="W525" s="4" t="e">
        <f t="shared" si="271"/>
        <v>#DIV/0!</v>
      </c>
      <c r="X525" s="4" t="e">
        <f t="shared" si="271"/>
        <v>#DIV/0!</v>
      </c>
    </row>
    <row r="526" spans="4:24" ht="15.75" customHeight="1" x14ac:dyDescent="0.25">
      <c r="D526" s="4" t="s">
        <v>216</v>
      </c>
      <c r="I526" s="4" t="e">
        <f t="shared" ref="I526:X526" si="272">+AVERAGEIFS(I$256:I$503,$E$256:$E$503,"=1",$D$256:$D$503,$D526)</f>
        <v>#DIV/0!</v>
      </c>
      <c r="J526" s="4" t="e">
        <f t="shared" si="272"/>
        <v>#DIV/0!</v>
      </c>
      <c r="K526" s="4" t="e">
        <f t="shared" si="272"/>
        <v>#DIV/0!</v>
      </c>
      <c r="L526" s="4" t="e">
        <f t="shared" si="272"/>
        <v>#DIV/0!</v>
      </c>
      <c r="M526" s="4" t="e">
        <f t="shared" si="272"/>
        <v>#DIV/0!</v>
      </c>
      <c r="N526" s="4" t="e">
        <f t="shared" si="272"/>
        <v>#DIV/0!</v>
      </c>
      <c r="O526" s="4" t="e">
        <f t="shared" si="272"/>
        <v>#DIV/0!</v>
      </c>
      <c r="P526" s="4" t="e">
        <f t="shared" si="272"/>
        <v>#DIV/0!</v>
      </c>
      <c r="Q526" s="4" t="e">
        <f t="shared" si="272"/>
        <v>#DIV/0!</v>
      </c>
      <c r="R526" s="4" t="e">
        <f t="shared" si="272"/>
        <v>#DIV/0!</v>
      </c>
      <c r="S526" s="4" t="e">
        <f t="shared" si="272"/>
        <v>#DIV/0!</v>
      </c>
      <c r="T526" s="4" t="e">
        <f t="shared" si="272"/>
        <v>#DIV/0!</v>
      </c>
      <c r="U526" s="4" t="e">
        <f t="shared" si="272"/>
        <v>#DIV/0!</v>
      </c>
      <c r="V526" s="4" t="e">
        <f t="shared" si="272"/>
        <v>#DIV/0!</v>
      </c>
      <c r="W526" s="4" t="e">
        <f t="shared" si="272"/>
        <v>#DIV/0!</v>
      </c>
      <c r="X526" s="4" t="e">
        <f t="shared" si="272"/>
        <v>#DIV/0!</v>
      </c>
    </row>
    <row r="527" spans="4:24" ht="15.75" customHeight="1" x14ac:dyDescent="0.25">
      <c r="D527" s="4" t="s">
        <v>107</v>
      </c>
      <c r="I527" s="4">
        <f t="shared" ref="I527:X527" si="273">+AVERAGEIFS(I$256:I$503,$E$256:$E$503,"=1",$D$256:$D$503,$D527)</f>
        <v>12483638.5</v>
      </c>
      <c r="J527" s="4">
        <f t="shared" si="273"/>
        <v>234.34854903614692</v>
      </c>
      <c r="K527" s="4">
        <f t="shared" si="273"/>
        <v>174.0128012859962</v>
      </c>
      <c r="L527" s="4" t="e">
        <f t="shared" si="273"/>
        <v>#DIV/0!</v>
      </c>
      <c r="M527" s="4" t="e">
        <f t="shared" si="273"/>
        <v>#DIV/0!</v>
      </c>
      <c r="N527" s="4" t="e">
        <f t="shared" si="273"/>
        <v>#DIV/0!</v>
      </c>
      <c r="O527" s="4">
        <f t="shared" si="273"/>
        <v>36585.987394838805</v>
      </c>
      <c r="P527" s="4">
        <f t="shared" si="273"/>
        <v>1254.6733533306267</v>
      </c>
      <c r="Q527" s="4">
        <f t="shared" si="273"/>
        <v>5662.0830928346568</v>
      </c>
      <c r="R527" s="4">
        <f t="shared" si="273"/>
        <v>4.4611766774696857</v>
      </c>
      <c r="S527" s="4">
        <f t="shared" si="273"/>
        <v>770.87631967799939</v>
      </c>
      <c r="T527" s="4">
        <f t="shared" si="273"/>
        <v>22741.973840665876</v>
      </c>
      <c r="U527" s="4">
        <f t="shared" si="273"/>
        <v>0.45999999999999996</v>
      </c>
      <c r="V527" s="4">
        <f t="shared" si="273"/>
        <v>0.29000000000000004</v>
      </c>
      <c r="W527" s="4">
        <f t="shared" si="273"/>
        <v>0.39</v>
      </c>
      <c r="X527" s="4">
        <f t="shared" si="273"/>
        <v>0.39</v>
      </c>
    </row>
    <row r="528" spans="4:24" ht="15.75" customHeight="1" x14ac:dyDescent="0.25"/>
    <row r="529" spans="1:35" ht="15.75" customHeight="1" x14ac:dyDescent="0.25">
      <c r="A529" s="295" t="s">
        <v>784</v>
      </c>
      <c r="B529" s="247"/>
      <c r="C529" s="247"/>
      <c r="D529" s="243"/>
    </row>
    <row r="530" spans="1:35" ht="15.75" customHeight="1" x14ac:dyDescent="0.25">
      <c r="A530" s="60" t="s">
        <v>11</v>
      </c>
      <c r="B530" s="60" t="s">
        <v>712</v>
      </c>
      <c r="C530" s="60" t="s">
        <v>13</v>
      </c>
      <c r="D530" s="60" t="s">
        <v>713</v>
      </c>
      <c r="E530" s="79" t="s">
        <v>764</v>
      </c>
      <c r="F530" s="60"/>
      <c r="G530" s="60"/>
      <c r="H530" s="80"/>
      <c r="I530" s="81" t="s">
        <v>714</v>
      </c>
      <c r="J530" s="82" t="s">
        <v>717</v>
      </c>
      <c r="K530" s="82" t="s">
        <v>720</v>
      </c>
      <c r="L530" s="82" t="s">
        <v>723</v>
      </c>
      <c r="M530" s="82" t="s">
        <v>728</v>
      </c>
      <c r="N530" s="83" t="s">
        <v>731</v>
      </c>
      <c r="O530" s="56" t="s">
        <v>736</v>
      </c>
      <c r="P530" s="56" t="s">
        <v>741</v>
      </c>
      <c r="Q530" s="56" t="s">
        <v>746</v>
      </c>
      <c r="R530" s="56" t="s">
        <v>749</v>
      </c>
      <c r="S530" s="84" t="s">
        <v>754</v>
      </c>
      <c r="T530" s="84" t="s">
        <v>759</v>
      </c>
      <c r="U530" s="71" t="s">
        <v>760</v>
      </c>
      <c r="V530" s="71" t="s">
        <v>761</v>
      </c>
      <c r="W530" s="71" t="s">
        <v>762</v>
      </c>
      <c r="X530" s="71" t="s">
        <v>763</v>
      </c>
      <c r="Y530" s="12"/>
      <c r="Z530" s="12"/>
      <c r="AA530" s="12"/>
      <c r="AB530" s="12"/>
      <c r="AC530" s="12"/>
      <c r="AD530" s="12"/>
      <c r="AE530" s="12"/>
      <c r="AF530" s="12"/>
      <c r="AG530" s="12"/>
      <c r="AH530" s="12"/>
      <c r="AI530" s="12"/>
    </row>
    <row r="531" spans="1:35" ht="15" customHeight="1" x14ac:dyDescent="0.25">
      <c r="A531" s="4" t="s">
        <v>391</v>
      </c>
      <c r="B531" s="4" t="s">
        <v>392</v>
      </c>
      <c r="C531" s="4" t="s">
        <v>106</v>
      </c>
      <c r="D531" s="4" t="s">
        <v>393</v>
      </c>
      <c r="E531" s="4">
        <f t="shared" ref="E531:E778" si="274">+E5</f>
        <v>0</v>
      </c>
      <c r="I531" s="4" t="str">
        <f t="shared" ref="I531:X531" si="275">+IF($E5=0,"",IF(I5&lt;&gt;"",I5,AVERAGEIFS(I$256:I$503,$D$256:$D$503,$D5)))</f>
        <v/>
      </c>
      <c r="J531" s="4" t="str">
        <f t="shared" si="275"/>
        <v/>
      </c>
      <c r="K531" s="4" t="str">
        <f t="shared" si="275"/>
        <v/>
      </c>
      <c r="L531" s="4" t="str">
        <f t="shared" si="275"/>
        <v/>
      </c>
      <c r="M531" s="4" t="str">
        <f t="shared" si="275"/>
        <v/>
      </c>
      <c r="N531" s="4" t="str">
        <f t="shared" si="275"/>
        <v/>
      </c>
      <c r="O531" s="4" t="str">
        <f t="shared" si="275"/>
        <v/>
      </c>
      <c r="P531" s="4" t="str">
        <f t="shared" si="275"/>
        <v/>
      </c>
      <c r="Q531" s="4" t="str">
        <f t="shared" si="275"/>
        <v/>
      </c>
      <c r="R531" s="4" t="str">
        <f t="shared" si="275"/>
        <v/>
      </c>
      <c r="S531" s="4" t="str">
        <f t="shared" si="275"/>
        <v/>
      </c>
      <c r="T531" s="4" t="str">
        <f t="shared" si="275"/>
        <v/>
      </c>
      <c r="U531" s="4" t="str">
        <f t="shared" si="275"/>
        <v/>
      </c>
      <c r="V531" s="4" t="str">
        <f t="shared" si="275"/>
        <v/>
      </c>
      <c r="W531" s="4" t="str">
        <f t="shared" si="275"/>
        <v/>
      </c>
      <c r="X531" s="4" t="str">
        <f t="shared" si="275"/>
        <v/>
      </c>
    </row>
    <row r="532" spans="1:35" ht="15.75" customHeight="1" x14ac:dyDescent="0.25">
      <c r="A532" s="4" t="s">
        <v>410</v>
      </c>
      <c r="B532" s="4" t="s">
        <v>411</v>
      </c>
      <c r="C532" s="4" t="s">
        <v>181</v>
      </c>
      <c r="D532" s="4" t="s">
        <v>412</v>
      </c>
      <c r="E532" s="4">
        <f t="shared" si="274"/>
        <v>1</v>
      </c>
      <c r="I532" s="4">
        <f t="shared" ref="I532:X532" si="276">+IF($E6=0,"",IF(I6&lt;&gt;"",I6,AVERAGEIFS(I$256:I$503,$D$256:$D$503,$D6)))</f>
        <v>2880917</v>
      </c>
      <c r="J532" s="85">
        <f t="shared" si="276"/>
        <v>369.70867262055799</v>
      </c>
      <c r="K532" s="85">
        <f t="shared" si="276"/>
        <v>196.95117908638116</v>
      </c>
      <c r="L532" s="85">
        <f t="shared" si="276"/>
        <v>137.59507823377072</v>
      </c>
      <c r="M532" s="85">
        <f t="shared" si="276"/>
        <v>698.62530842439196</v>
      </c>
      <c r="N532" s="85">
        <f t="shared" si="276"/>
        <v>13.78033452543062</v>
      </c>
      <c r="O532" s="85">
        <f t="shared" si="276"/>
        <v>40198.99244332494</v>
      </c>
      <c r="P532" s="85">
        <f t="shared" si="276"/>
        <v>388.257834952785</v>
      </c>
      <c r="Q532" s="85">
        <f t="shared" si="276"/>
        <v>2390.0589721988204</v>
      </c>
      <c r="R532" s="85">
        <f t="shared" si="276"/>
        <v>2.3603595660687207</v>
      </c>
      <c r="S532" s="85">
        <f t="shared" si="276"/>
        <v>460.25840687546867</v>
      </c>
      <c r="T532" s="85">
        <f t="shared" si="276"/>
        <v>18492.46813441483</v>
      </c>
      <c r="U532" s="4">
        <f t="shared" si="276"/>
        <v>0.41</v>
      </c>
      <c r="V532" s="4">
        <f t="shared" si="276"/>
        <v>0.37</v>
      </c>
      <c r="W532" s="4">
        <f t="shared" si="276"/>
        <v>0.56999999999999995</v>
      </c>
      <c r="X532" s="4">
        <f t="shared" si="276"/>
        <v>0.56999999999999995</v>
      </c>
    </row>
    <row r="533" spans="1:35" ht="15.75" customHeight="1" x14ac:dyDescent="0.25">
      <c r="A533" s="4" t="s">
        <v>248</v>
      </c>
      <c r="B533" s="4" t="s">
        <v>249</v>
      </c>
      <c r="C533" s="4" t="s">
        <v>118</v>
      </c>
      <c r="D533" s="4" t="s">
        <v>250</v>
      </c>
      <c r="E533" s="4">
        <f t="shared" si="274"/>
        <v>1</v>
      </c>
      <c r="I533" s="4">
        <f t="shared" ref="I533:X533" si="277">+IF($E7=0,"",IF(I7&lt;&gt;"",I7,AVERAGEIFS(I$256:I$503,$D$256:$D$503,$D7)))</f>
        <v>43053054</v>
      </c>
      <c r="J533" s="85">
        <f t="shared" si="277"/>
        <v>402.24324155958834</v>
      </c>
      <c r="K533" s="85">
        <f t="shared" si="277"/>
        <v>139.36293578615818</v>
      </c>
      <c r="L533" s="4">
        <f t="shared" si="277"/>
        <v>25.803519428958875</v>
      </c>
      <c r="M533" s="4">
        <f t="shared" si="277"/>
        <v>113.24637192847344</v>
      </c>
      <c r="N533" s="4">
        <f t="shared" si="277"/>
        <v>8.3708580189790087</v>
      </c>
      <c r="O533" s="85">
        <f t="shared" si="277"/>
        <v>196138.310682952</v>
      </c>
      <c r="P533" s="85">
        <f t="shared" si="277"/>
        <v>3959.8732840549101</v>
      </c>
      <c r="Q533" s="85">
        <f t="shared" si="277"/>
        <v>11210.762331838565</v>
      </c>
      <c r="R533" s="85">
        <f t="shared" si="277"/>
        <v>1.2589118532682955</v>
      </c>
      <c r="S533" s="85">
        <f t="shared" si="277"/>
        <v>3631.7165854948194</v>
      </c>
      <c r="T533" s="4">
        <f t="shared" si="277"/>
        <v>481745.65883554646</v>
      </c>
      <c r="U533" s="4">
        <f t="shared" si="277"/>
        <v>0.5</v>
      </c>
      <c r="V533" s="4">
        <f t="shared" si="277"/>
        <v>0.55000000000000004</v>
      </c>
      <c r="W533" s="4">
        <f t="shared" si="277"/>
        <v>0.52</v>
      </c>
      <c r="X533" s="4">
        <f t="shared" si="277"/>
        <v>0.52</v>
      </c>
    </row>
    <row r="534" spans="1:35" ht="15.75" customHeight="1" x14ac:dyDescent="0.25">
      <c r="A534" s="4" t="s">
        <v>307</v>
      </c>
      <c r="B534" s="4" t="s">
        <v>308</v>
      </c>
      <c r="C534" s="4" t="s">
        <v>22</v>
      </c>
      <c r="D534" s="4" t="s">
        <v>309</v>
      </c>
      <c r="E534" s="4">
        <f t="shared" si="274"/>
        <v>0</v>
      </c>
      <c r="I534" s="4" t="str">
        <f t="shared" ref="I534:X534" si="278">+IF($E8=0,"",IF(I8&lt;&gt;"",I8,AVERAGEIFS(I$256:I$503,$D$256:$D$503,$D8)))</f>
        <v/>
      </c>
      <c r="J534" s="4" t="str">
        <f t="shared" si="278"/>
        <v/>
      </c>
      <c r="K534" s="4" t="str">
        <f t="shared" si="278"/>
        <v/>
      </c>
      <c r="L534" s="4" t="str">
        <f t="shared" si="278"/>
        <v/>
      </c>
      <c r="M534" s="4" t="str">
        <f t="shared" si="278"/>
        <v/>
      </c>
      <c r="N534" s="4" t="str">
        <f t="shared" si="278"/>
        <v/>
      </c>
      <c r="O534" s="4" t="str">
        <f t="shared" si="278"/>
        <v/>
      </c>
      <c r="P534" s="4" t="str">
        <f t="shared" si="278"/>
        <v/>
      </c>
      <c r="Q534" s="4" t="str">
        <f t="shared" si="278"/>
        <v/>
      </c>
      <c r="R534" s="4" t="str">
        <f t="shared" si="278"/>
        <v/>
      </c>
      <c r="S534" s="4" t="str">
        <f t="shared" si="278"/>
        <v/>
      </c>
      <c r="T534" s="4" t="str">
        <f t="shared" si="278"/>
        <v/>
      </c>
      <c r="U534" s="4" t="str">
        <f t="shared" si="278"/>
        <v/>
      </c>
      <c r="V534" s="4" t="str">
        <f t="shared" si="278"/>
        <v/>
      </c>
      <c r="W534" s="4" t="str">
        <f t="shared" si="278"/>
        <v/>
      </c>
      <c r="X534" s="4" t="str">
        <f t="shared" si="278"/>
        <v/>
      </c>
    </row>
    <row r="535" spans="1:35" ht="15.75" customHeight="1" x14ac:dyDescent="0.25">
      <c r="A535" s="4" t="s">
        <v>413</v>
      </c>
      <c r="B535" s="4" t="s">
        <v>414</v>
      </c>
      <c r="C535" s="4" t="s">
        <v>181</v>
      </c>
      <c r="D535" s="4" t="s">
        <v>412</v>
      </c>
      <c r="E535" s="4">
        <f t="shared" si="274"/>
        <v>1</v>
      </c>
      <c r="I535" s="4">
        <f t="shared" ref="I535:X535" si="279">+IF($E9=0,"",IF(I9&lt;&gt;"",I9,AVERAGEIFS(I$256:I$503,$D$256:$D$503,$D9)))</f>
        <v>77142</v>
      </c>
      <c r="J535" s="85">
        <f t="shared" si="279"/>
        <v>298.15146094215862</v>
      </c>
      <c r="K535" s="85">
        <f t="shared" si="279"/>
        <v>67.408156386922826</v>
      </c>
      <c r="L535" s="4">
        <f t="shared" si="279"/>
        <v>66.984301370877475</v>
      </c>
      <c r="M535" s="4">
        <f t="shared" si="279"/>
        <v>501.16266023772533</v>
      </c>
      <c r="N535" s="4">
        <f t="shared" si="279"/>
        <v>29.381925522647858</v>
      </c>
      <c r="O535" s="85">
        <f t="shared" si="279"/>
        <v>8461.538461538461</v>
      </c>
      <c r="P535" s="85">
        <f t="shared" si="279"/>
        <v>333.33333333333331</v>
      </c>
      <c r="Q535" s="85">
        <f t="shared" si="279"/>
        <v>2000</v>
      </c>
      <c r="R535" s="85">
        <f t="shared" si="279"/>
        <v>0</v>
      </c>
      <c r="S535" s="85">
        <f t="shared" si="279"/>
        <v>104.26540284360189</v>
      </c>
      <c r="T535" s="85">
        <f t="shared" si="279"/>
        <v>44000</v>
      </c>
      <c r="U535" s="4">
        <f t="shared" si="279"/>
        <v>0</v>
      </c>
      <c r="V535" s="4">
        <f t="shared" si="279"/>
        <v>0</v>
      </c>
      <c r="W535" s="4">
        <f t="shared" si="279"/>
        <v>0</v>
      </c>
      <c r="X535" s="4">
        <f t="shared" si="279"/>
        <v>0</v>
      </c>
    </row>
    <row r="536" spans="1:35" ht="15.75" customHeight="1" x14ac:dyDescent="0.25">
      <c r="A536" s="4" t="s">
        <v>229</v>
      </c>
      <c r="B536" s="4" t="s">
        <v>230</v>
      </c>
      <c r="C536" s="4" t="s">
        <v>118</v>
      </c>
      <c r="D536" s="4" t="s">
        <v>231</v>
      </c>
      <c r="E536" s="4">
        <f t="shared" si="274"/>
        <v>0</v>
      </c>
      <c r="I536" s="4" t="str">
        <f t="shared" ref="I536:X536" si="280">+IF($E10=0,"",IF(I10&lt;&gt;"",I10,AVERAGEIFS(I$256:I$503,$D$256:$D$503,$D10)))</f>
        <v/>
      </c>
      <c r="J536" s="4" t="str">
        <f t="shared" si="280"/>
        <v/>
      </c>
      <c r="K536" s="4" t="str">
        <f t="shared" si="280"/>
        <v/>
      </c>
      <c r="L536" s="4" t="str">
        <f t="shared" si="280"/>
        <v/>
      </c>
      <c r="M536" s="4" t="str">
        <f t="shared" si="280"/>
        <v/>
      </c>
      <c r="N536" s="4" t="str">
        <f t="shared" si="280"/>
        <v/>
      </c>
      <c r="O536" s="4" t="str">
        <f t="shared" si="280"/>
        <v/>
      </c>
      <c r="P536" s="4" t="str">
        <f t="shared" si="280"/>
        <v/>
      </c>
      <c r="Q536" s="4" t="str">
        <f t="shared" si="280"/>
        <v/>
      </c>
      <c r="R536" s="4" t="str">
        <f t="shared" si="280"/>
        <v/>
      </c>
      <c r="S536" s="4" t="str">
        <f t="shared" si="280"/>
        <v/>
      </c>
      <c r="T536" s="4" t="str">
        <f t="shared" si="280"/>
        <v/>
      </c>
      <c r="U536" s="4" t="str">
        <f t="shared" si="280"/>
        <v/>
      </c>
      <c r="V536" s="4" t="str">
        <f t="shared" si="280"/>
        <v/>
      </c>
      <c r="W536" s="4" t="str">
        <f t="shared" si="280"/>
        <v/>
      </c>
      <c r="X536" s="4" t="str">
        <f t="shared" si="280"/>
        <v/>
      </c>
    </row>
    <row r="537" spans="1:35" ht="15.75" customHeight="1" x14ac:dyDescent="0.25">
      <c r="A537" s="4" t="s">
        <v>26</v>
      </c>
      <c r="B537" s="4" t="s">
        <v>27</v>
      </c>
      <c r="C537" s="4" t="s">
        <v>28</v>
      </c>
      <c r="D537" s="4" t="s">
        <v>29</v>
      </c>
      <c r="E537" s="4">
        <f t="shared" si="274"/>
        <v>0</v>
      </c>
      <c r="I537" s="4" t="str">
        <f t="shared" ref="I537:X537" si="281">+IF($E11=0,"",IF(I11&lt;&gt;"",I11,AVERAGEIFS(I$256:I$503,$D$256:$D$503,$D11)))</f>
        <v/>
      </c>
      <c r="J537" s="4" t="str">
        <f t="shared" si="281"/>
        <v/>
      </c>
      <c r="K537" s="4" t="str">
        <f t="shared" si="281"/>
        <v/>
      </c>
      <c r="L537" s="4" t="str">
        <f t="shared" si="281"/>
        <v/>
      </c>
      <c r="M537" s="4" t="str">
        <f t="shared" si="281"/>
        <v/>
      </c>
      <c r="N537" s="4" t="str">
        <f t="shared" si="281"/>
        <v/>
      </c>
      <c r="O537" s="4" t="str">
        <f t="shared" si="281"/>
        <v/>
      </c>
      <c r="P537" s="4" t="str">
        <f t="shared" si="281"/>
        <v/>
      </c>
      <c r="Q537" s="4" t="str">
        <f t="shared" si="281"/>
        <v/>
      </c>
      <c r="R537" s="4" t="str">
        <f t="shared" si="281"/>
        <v/>
      </c>
      <c r="S537" s="4" t="str">
        <f t="shared" si="281"/>
        <v/>
      </c>
      <c r="T537" s="4" t="str">
        <f t="shared" si="281"/>
        <v/>
      </c>
      <c r="U537" s="4" t="str">
        <f t="shared" si="281"/>
        <v/>
      </c>
      <c r="V537" s="4" t="str">
        <f t="shared" si="281"/>
        <v/>
      </c>
      <c r="W537" s="4" t="str">
        <f t="shared" si="281"/>
        <v/>
      </c>
      <c r="X537" s="4" t="str">
        <f t="shared" si="281"/>
        <v/>
      </c>
    </row>
    <row r="538" spans="1:35" ht="15.75" customHeight="1" x14ac:dyDescent="0.25">
      <c r="A538" s="4" t="s">
        <v>30</v>
      </c>
      <c r="B538" s="4" t="s">
        <v>31</v>
      </c>
      <c r="C538" s="4" t="s">
        <v>28</v>
      </c>
      <c r="D538" s="4" t="s">
        <v>29</v>
      </c>
      <c r="E538" s="4">
        <f t="shared" si="274"/>
        <v>0</v>
      </c>
      <c r="I538" s="4" t="str">
        <f t="shared" ref="I538:X538" si="282">+IF($E12=0,"",IF(I12&lt;&gt;"",I12,AVERAGEIFS(I$256:I$503,$D$256:$D$503,$D12)))</f>
        <v/>
      </c>
      <c r="J538" s="4" t="str">
        <f t="shared" si="282"/>
        <v/>
      </c>
      <c r="K538" s="4" t="str">
        <f t="shared" si="282"/>
        <v/>
      </c>
      <c r="L538" s="4" t="str">
        <f t="shared" si="282"/>
        <v/>
      </c>
      <c r="M538" s="4" t="str">
        <f t="shared" si="282"/>
        <v/>
      </c>
      <c r="N538" s="4" t="str">
        <f t="shared" si="282"/>
        <v/>
      </c>
      <c r="O538" s="4" t="str">
        <f t="shared" si="282"/>
        <v/>
      </c>
      <c r="P538" s="4" t="str">
        <f t="shared" si="282"/>
        <v/>
      </c>
      <c r="Q538" s="4" t="str">
        <f t="shared" si="282"/>
        <v/>
      </c>
      <c r="R538" s="4" t="str">
        <f t="shared" si="282"/>
        <v/>
      </c>
      <c r="S538" s="4" t="str">
        <f t="shared" si="282"/>
        <v/>
      </c>
      <c r="T538" s="4" t="str">
        <f t="shared" si="282"/>
        <v/>
      </c>
      <c r="U538" s="4" t="str">
        <f t="shared" si="282"/>
        <v/>
      </c>
      <c r="V538" s="4" t="str">
        <f t="shared" si="282"/>
        <v/>
      </c>
      <c r="W538" s="4" t="str">
        <f t="shared" si="282"/>
        <v/>
      </c>
      <c r="X538" s="4" t="str">
        <f t="shared" si="282"/>
        <v/>
      </c>
    </row>
    <row r="539" spans="1:35" ht="15.75" customHeight="1" x14ac:dyDescent="0.25">
      <c r="A539" s="4" t="s">
        <v>326</v>
      </c>
      <c r="B539" s="4" t="s">
        <v>327</v>
      </c>
      <c r="C539" s="4" t="s">
        <v>28</v>
      </c>
      <c r="D539" s="4" t="s">
        <v>328</v>
      </c>
      <c r="E539" s="4">
        <f t="shared" si="274"/>
        <v>0</v>
      </c>
      <c r="I539" s="4" t="str">
        <f t="shared" ref="I539:X539" si="283">+IF($E13=0,"",IF(I13&lt;&gt;"",I13,AVERAGEIFS(I$256:I$503,$D$256:$D$503,$D13)))</f>
        <v/>
      </c>
      <c r="J539" s="4" t="str">
        <f t="shared" si="283"/>
        <v/>
      </c>
      <c r="K539" s="4" t="str">
        <f t="shared" si="283"/>
        <v/>
      </c>
      <c r="L539" s="4" t="str">
        <f t="shared" si="283"/>
        <v/>
      </c>
      <c r="M539" s="4" t="str">
        <f t="shared" si="283"/>
        <v/>
      </c>
      <c r="N539" s="4" t="str">
        <f t="shared" si="283"/>
        <v/>
      </c>
      <c r="O539" s="4" t="str">
        <f t="shared" si="283"/>
        <v/>
      </c>
      <c r="P539" s="4" t="str">
        <f t="shared" si="283"/>
        <v/>
      </c>
      <c r="Q539" s="4" t="str">
        <f t="shared" si="283"/>
        <v/>
      </c>
      <c r="R539" s="4" t="str">
        <f t="shared" si="283"/>
        <v/>
      </c>
      <c r="S539" s="4" t="str">
        <f t="shared" si="283"/>
        <v/>
      </c>
      <c r="T539" s="4" t="str">
        <f t="shared" si="283"/>
        <v/>
      </c>
      <c r="U539" s="4" t="str">
        <f t="shared" si="283"/>
        <v/>
      </c>
      <c r="V539" s="4" t="str">
        <f t="shared" si="283"/>
        <v/>
      </c>
      <c r="W539" s="4" t="str">
        <f t="shared" si="283"/>
        <v/>
      </c>
      <c r="X539" s="4" t="str">
        <f t="shared" si="283"/>
        <v/>
      </c>
    </row>
    <row r="540" spans="1:35" ht="15.75" customHeight="1" x14ac:dyDescent="0.25">
      <c r="A540" s="4" t="s">
        <v>482</v>
      </c>
      <c r="B540" s="4" t="s">
        <v>483</v>
      </c>
      <c r="C540" s="4" t="s">
        <v>106</v>
      </c>
      <c r="D540" s="4" t="s">
        <v>484</v>
      </c>
      <c r="E540" s="4">
        <f t="shared" si="274"/>
        <v>1</v>
      </c>
      <c r="I540" s="4">
        <f t="shared" ref="I540:X540" si="284">+IF($E14=0,"",IF(I14&lt;&gt;"",I14,AVERAGEIFS(I$256:I$503,$D$256:$D$503,$D14)))</f>
        <v>2957731</v>
      </c>
      <c r="J540" s="4">
        <f t="shared" si="284"/>
        <v>338.43917044396437</v>
      </c>
      <c r="K540" s="85">
        <f t="shared" si="284"/>
        <v>119.5511018412425</v>
      </c>
      <c r="L540" s="4">
        <f t="shared" si="284"/>
        <v>34.207287820954051</v>
      </c>
      <c r="M540" s="4">
        <f t="shared" si="284"/>
        <v>692.56756756756749</v>
      </c>
      <c r="N540" s="85">
        <f t="shared" si="284"/>
        <v>7.6409923688124453</v>
      </c>
      <c r="O540" s="85">
        <f t="shared" si="284"/>
        <v>12867.256637168142</v>
      </c>
      <c r="P540" s="85">
        <f t="shared" si="284"/>
        <v>1395.9731543624162</v>
      </c>
      <c r="Q540" s="85">
        <f t="shared" si="284"/>
        <v>2726.2914417887432</v>
      </c>
      <c r="R540" s="85">
        <f t="shared" si="284"/>
        <v>2.3666790522870405</v>
      </c>
      <c r="S540" s="85">
        <f t="shared" si="284"/>
        <v>259.78202608540289</v>
      </c>
      <c r="T540" s="85">
        <f t="shared" si="284"/>
        <v>9661.1295681063129</v>
      </c>
      <c r="U540" s="4">
        <f t="shared" si="284"/>
        <v>0</v>
      </c>
      <c r="V540" s="4">
        <f t="shared" si="284"/>
        <v>0</v>
      </c>
      <c r="W540" s="4">
        <f t="shared" si="284"/>
        <v>0</v>
      </c>
      <c r="X540" s="4">
        <f t="shared" si="284"/>
        <v>0</v>
      </c>
    </row>
    <row r="541" spans="1:35" ht="15.75" customHeight="1" x14ac:dyDescent="0.25">
      <c r="A541" s="4" t="s">
        <v>32</v>
      </c>
      <c r="B541" s="4" t="s">
        <v>33</v>
      </c>
      <c r="C541" s="4" t="s">
        <v>28</v>
      </c>
      <c r="D541" s="4" t="s">
        <v>29</v>
      </c>
      <c r="E541" s="4">
        <f t="shared" si="274"/>
        <v>0</v>
      </c>
      <c r="I541" s="4" t="str">
        <f t="shared" ref="I541:X541" si="285">+IF($E15=0,"",IF(I15&lt;&gt;"",I15,AVERAGEIFS(I$256:I$503,$D$256:$D$503,$D15)))</f>
        <v/>
      </c>
      <c r="J541" s="4" t="str">
        <f t="shared" si="285"/>
        <v/>
      </c>
      <c r="K541" s="4" t="str">
        <f t="shared" si="285"/>
        <v/>
      </c>
      <c r="L541" s="4" t="str">
        <f t="shared" si="285"/>
        <v/>
      </c>
      <c r="M541" s="4" t="str">
        <f t="shared" si="285"/>
        <v/>
      </c>
      <c r="N541" s="4" t="str">
        <f t="shared" si="285"/>
        <v/>
      </c>
      <c r="O541" s="4" t="str">
        <f t="shared" si="285"/>
        <v/>
      </c>
      <c r="P541" s="4" t="str">
        <f t="shared" si="285"/>
        <v/>
      </c>
      <c r="Q541" s="4" t="str">
        <f t="shared" si="285"/>
        <v/>
      </c>
      <c r="R541" s="4" t="str">
        <f t="shared" si="285"/>
        <v/>
      </c>
      <c r="S541" s="4" t="str">
        <f t="shared" si="285"/>
        <v/>
      </c>
      <c r="T541" s="4" t="str">
        <f t="shared" si="285"/>
        <v/>
      </c>
      <c r="U541" s="4" t="str">
        <f t="shared" si="285"/>
        <v/>
      </c>
      <c r="V541" s="4" t="str">
        <f t="shared" si="285"/>
        <v/>
      </c>
      <c r="W541" s="4" t="str">
        <f t="shared" si="285"/>
        <v/>
      </c>
      <c r="X541" s="4" t="str">
        <f t="shared" si="285"/>
        <v/>
      </c>
    </row>
    <row r="542" spans="1:35" ht="15.75" customHeight="1" x14ac:dyDescent="0.25">
      <c r="A542" s="4" t="s">
        <v>20</v>
      </c>
      <c r="B542" s="4" t="s">
        <v>21</v>
      </c>
      <c r="C542" s="4" t="s">
        <v>22</v>
      </c>
      <c r="D542" s="4" t="s">
        <v>23</v>
      </c>
      <c r="E542" s="4">
        <f t="shared" si="274"/>
        <v>1</v>
      </c>
      <c r="I542" s="4">
        <f t="shared" ref="I542:X542" si="286">+IF($E16=0,"",IF(I16&lt;&gt;"",I16,AVERAGEIFS(I$256:I$503,$D$256:$D$503,$D16)))</f>
        <v>25203.198</v>
      </c>
      <c r="J542" s="85">
        <f t="shared" si="286"/>
        <v>265394.89155304816</v>
      </c>
      <c r="K542" s="85">
        <f t="shared" si="286"/>
        <v>163479.25370423228</v>
      </c>
      <c r="L542" s="4" t="e">
        <f t="shared" si="286"/>
        <v>#DIV/0!</v>
      </c>
      <c r="M542" s="4" t="e">
        <f t="shared" si="286"/>
        <v>#DIV/0!</v>
      </c>
      <c r="N542" s="85">
        <f t="shared" si="286"/>
        <v>4277.234976291501</v>
      </c>
      <c r="O542" s="85">
        <f t="shared" si="286"/>
        <v>559145.64007421152</v>
      </c>
      <c r="P542" s="85">
        <f t="shared" si="286"/>
        <v>130.12171474409587</v>
      </c>
      <c r="Q542" s="85">
        <f t="shared" si="286"/>
        <v>3191.232282549764</v>
      </c>
      <c r="R542" s="85">
        <f t="shared" si="286"/>
        <v>805.45333969125659</v>
      </c>
      <c r="S542" s="85">
        <f t="shared" si="286"/>
        <v>1428.1121243783571</v>
      </c>
      <c r="T542" s="4" t="e">
        <f t="shared" si="286"/>
        <v>#DIV/0!</v>
      </c>
      <c r="U542" s="4">
        <f t="shared" si="286"/>
        <v>0.78</v>
      </c>
      <c r="V542" s="4">
        <f t="shared" si="286"/>
        <v>0.87</v>
      </c>
      <c r="W542" s="4">
        <f t="shared" si="286"/>
        <v>0.76</v>
      </c>
      <c r="X542" s="4">
        <f t="shared" si="286"/>
        <v>0.76</v>
      </c>
    </row>
    <row r="543" spans="1:35" ht="15.75" customHeight="1" x14ac:dyDescent="0.25">
      <c r="A543" s="4" t="s">
        <v>523</v>
      </c>
      <c r="B543" s="4" t="s">
        <v>524</v>
      </c>
      <c r="C543" s="4" t="s">
        <v>181</v>
      </c>
      <c r="D543" s="4" t="s">
        <v>525</v>
      </c>
      <c r="E543" s="4">
        <f t="shared" si="274"/>
        <v>1</v>
      </c>
      <c r="I543" s="4">
        <f t="shared" ref="I543:X543" si="287">+IF($E17=0,"",IF(I17&lt;&gt;"",I17,AVERAGEIFS(I$256:I$503,$D$256:$D$503,$D17)))</f>
        <v>8955102</v>
      </c>
      <c r="J543" s="85">
        <f t="shared" si="287"/>
        <v>312.19074891609279</v>
      </c>
      <c r="K543" s="85">
        <f t="shared" si="287"/>
        <v>97.061987680318992</v>
      </c>
      <c r="L543" s="85">
        <f t="shared" si="287"/>
        <v>46.431631934510627</v>
      </c>
      <c r="M543" s="85">
        <f t="shared" si="287"/>
        <v>478.37091578462952</v>
      </c>
      <c r="N543" s="85">
        <f t="shared" si="287"/>
        <v>4.3997265469449705</v>
      </c>
      <c r="O543" s="85">
        <f t="shared" si="287"/>
        <v>168774.11167512691</v>
      </c>
      <c r="P543" s="85">
        <f t="shared" si="287"/>
        <v>285.45155993431854</v>
      </c>
      <c r="Q543" s="85">
        <f t="shared" si="287"/>
        <v>4690.7717215326493</v>
      </c>
      <c r="R543" s="85">
        <f t="shared" si="287"/>
        <v>0.63650866288290187</v>
      </c>
      <c r="S543" s="85">
        <f t="shared" si="287"/>
        <v>246.13932484453656</v>
      </c>
      <c r="T543" s="85">
        <f t="shared" si="287"/>
        <v>129371.59533073929</v>
      </c>
      <c r="U543" s="4">
        <f t="shared" si="287"/>
        <v>0.82</v>
      </c>
      <c r="V543" s="4">
        <f t="shared" si="287"/>
        <v>0.84</v>
      </c>
      <c r="W543" s="4">
        <f t="shared" si="287"/>
        <v>0.82</v>
      </c>
      <c r="X543" s="4">
        <f t="shared" si="287"/>
        <v>0.82</v>
      </c>
    </row>
    <row r="544" spans="1:35" ht="15.75" customHeight="1" x14ac:dyDescent="0.25">
      <c r="A544" s="4" t="s">
        <v>485</v>
      </c>
      <c r="B544" s="4" t="s">
        <v>486</v>
      </c>
      <c r="C544" s="4" t="s">
        <v>106</v>
      </c>
      <c r="D544" s="4" t="s">
        <v>484</v>
      </c>
      <c r="E544" s="4">
        <f t="shared" si="274"/>
        <v>1</v>
      </c>
      <c r="I544" s="4">
        <f t="shared" ref="I544:X544" si="288">+IF($E18=0,"",IF(I18&lt;&gt;"",I18,AVERAGEIFS(I$256:I$503,$D$256:$D$503,$D18)))</f>
        <v>10047718</v>
      </c>
      <c r="J544" s="85">
        <f t="shared" si="288"/>
        <v>116.40454081215258</v>
      </c>
      <c r="K544" s="85">
        <f t="shared" si="288"/>
        <v>232.08254849509115</v>
      </c>
      <c r="L544" s="4">
        <f t="shared" si="288"/>
        <v>34.207287820954051</v>
      </c>
      <c r="M544" s="4">
        <f t="shared" si="288"/>
        <v>692.56756756756749</v>
      </c>
      <c r="N544" s="85">
        <f t="shared" si="288"/>
        <v>4.8070616631557535</v>
      </c>
      <c r="O544" s="85">
        <f t="shared" si="288"/>
        <v>33424.430641821949</v>
      </c>
      <c r="P544" s="85">
        <f t="shared" si="288"/>
        <v>1694.9411251635411</v>
      </c>
      <c r="Q544" s="85">
        <f t="shared" si="288"/>
        <v>6639.8063781321189</v>
      </c>
      <c r="R544" s="85">
        <f t="shared" si="288"/>
        <v>2.0004542324933881</v>
      </c>
      <c r="S544" s="85">
        <f t="shared" si="288"/>
        <v>1156.5298373809012</v>
      </c>
      <c r="T544" s="4">
        <f t="shared" si="288"/>
        <v>9661.1295681063129</v>
      </c>
      <c r="U544" s="4">
        <f t="shared" si="288"/>
        <v>0</v>
      </c>
      <c r="V544" s="4">
        <f t="shared" si="288"/>
        <v>0</v>
      </c>
      <c r="W544" s="4">
        <f t="shared" si="288"/>
        <v>0</v>
      </c>
      <c r="X544" s="4">
        <f t="shared" si="288"/>
        <v>0</v>
      </c>
    </row>
    <row r="545" spans="1:24" ht="15.75" customHeight="1" x14ac:dyDescent="0.25">
      <c r="A545" s="4" t="s">
        <v>34</v>
      </c>
      <c r="B545" s="4" t="s">
        <v>35</v>
      </c>
      <c r="C545" s="4" t="s">
        <v>28</v>
      </c>
      <c r="D545" s="4" t="s">
        <v>29</v>
      </c>
      <c r="E545" s="4">
        <f t="shared" si="274"/>
        <v>0</v>
      </c>
      <c r="I545" s="4" t="str">
        <f t="shared" ref="I545:X545" si="289">+IF($E19=0,"",IF(I19&lt;&gt;"",I19,AVERAGEIFS(I$256:I$503,$D$256:$D$503,$D19)))</f>
        <v/>
      </c>
      <c r="J545" s="4" t="str">
        <f t="shared" si="289"/>
        <v/>
      </c>
      <c r="K545" s="4" t="str">
        <f t="shared" si="289"/>
        <v/>
      </c>
      <c r="L545" s="4" t="str">
        <f t="shared" si="289"/>
        <v/>
      </c>
      <c r="M545" s="4" t="str">
        <f t="shared" si="289"/>
        <v/>
      </c>
      <c r="N545" s="4" t="str">
        <f t="shared" si="289"/>
        <v/>
      </c>
      <c r="O545" s="4" t="str">
        <f t="shared" si="289"/>
        <v/>
      </c>
      <c r="P545" s="4" t="str">
        <f t="shared" si="289"/>
        <v/>
      </c>
      <c r="Q545" s="4" t="str">
        <f t="shared" si="289"/>
        <v/>
      </c>
      <c r="R545" s="4" t="str">
        <f t="shared" si="289"/>
        <v/>
      </c>
      <c r="S545" s="4" t="str">
        <f t="shared" si="289"/>
        <v/>
      </c>
      <c r="T545" s="4" t="str">
        <f t="shared" si="289"/>
        <v/>
      </c>
      <c r="U545" s="4" t="str">
        <f t="shared" si="289"/>
        <v/>
      </c>
      <c r="V545" s="4" t="str">
        <f t="shared" si="289"/>
        <v/>
      </c>
      <c r="W545" s="4" t="str">
        <f t="shared" si="289"/>
        <v/>
      </c>
      <c r="X545" s="4" t="str">
        <f t="shared" si="289"/>
        <v/>
      </c>
    </row>
    <row r="546" spans="1:24" ht="15.75" customHeight="1" x14ac:dyDescent="0.25">
      <c r="A546" s="4" t="s">
        <v>487</v>
      </c>
      <c r="B546" s="4" t="s">
        <v>488</v>
      </c>
      <c r="C546" s="4" t="s">
        <v>106</v>
      </c>
      <c r="D546" s="4" t="s">
        <v>484</v>
      </c>
      <c r="E546" s="4">
        <f t="shared" si="274"/>
        <v>1</v>
      </c>
      <c r="I546" s="4">
        <f t="shared" ref="I546:X546" si="290">+IF($E20=0,"",IF(I20&lt;&gt;"",I20,AVERAGEIFS(I$256:I$503,$D$256:$D$503,$D20)))</f>
        <v>1641172</v>
      </c>
      <c r="J546" s="85">
        <f t="shared" si="290"/>
        <v>809.48249178026435</v>
      </c>
      <c r="K546" s="85">
        <f t="shared" si="290"/>
        <v>212.34824869056993</v>
      </c>
      <c r="L546" s="4">
        <f t="shared" si="290"/>
        <v>34.207287820954051</v>
      </c>
      <c r="M546" s="4">
        <f t="shared" si="290"/>
        <v>692.56756756756749</v>
      </c>
      <c r="N546" s="4">
        <f t="shared" si="290"/>
        <v>7.4331149662076825</v>
      </c>
      <c r="O546" s="85">
        <f t="shared" si="290"/>
        <v>1784.4827586206898</v>
      </c>
      <c r="P546" s="85">
        <f t="shared" si="290"/>
        <v>1619.4237918215613</v>
      </c>
      <c r="Q546" s="85">
        <f t="shared" si="290"/>
        <v>3891.0505836575876</v>
      </c>
      <c r="R546" s="85">
        <f t="shared" si="290"/>
        <v>0.42652445934978173</v>
      </c>
      <c r="S546" s="85">
        <f t="shared" si="290"/>
        <v>15.58500225869598</v>
      </c>
      <c r="T546" s="4">
        <f t="shared" si="290"/>
        <v>9661.1295681063129</v>
      </c>
      <c r="U546" s="4">
        <f t="shared" si="290"/>
        <v>0</v>
      </c>
      <c r="V546" s="4">
        <f t="shared" si="290"/>
        <v>0</v>
      </c>
      <c r="W546" s="4">
        <f t="shared" si="290"/>
        <v>0</v>
      </c>
      <c r="X546" s="4">
        <f t="shared" si="290"/>
        <v>0</v>
      </c>
    </row>
    <row r="547" spans="1:24" ht="15.75" customHeight="1" x14ac:dyDescent="0.25">
      <c r="A547" s="4" t="s">
        <v>394</v>
      </c>
      <c r="B547" s="4" t="s">
        <v>395</v>
      </c>
      <c r="C547" s="4" t="s">
        <v>106</v>
      </c>
      <c r="D547" s="4" t="s">
        <v>393</v>
      </c>
      <c r="E547" s="4">
        <f t="shared" si="274"/>
        <v>0</v>
      </c>
      <c r="I547" s="4" t="str">
        <f t="shared" ref="I547:X547" si="291">+IF($E21=0,"",IF(I21&lt;&gt;"",I21,AVERAGEIFS(I$256:I$503,$D$256:$D$503,$D21)))</f>
        <v/>
      </c>
      <c r="J547" s="4" t="str">
        <f t="shared" si="291"/>
        <v/>
      </c>
      <c r="K547" s="4" t="str">
        <f t="shared" si="291"/>
        <v/>
      </c>
      <c r="L547" s="4" t="str">
        <f t="shared" si="291"/>
        <v/>
      </c>
      <c r="M547" s="4" t="str">
        <f t="shared" si="291"/>
        <v/>
      </c>
      <c r="N547" s="4" t="str">
        <f t="shared" si="291"/>
        <v/>
      </c>
      <c r="O547" s="4" t="str">
        <f t="shared" si="291"/>
        <v/>
      </c>
      <c r="P547" s="4" t="str">
        <f t="shared" si="291"/>
        <v/>
      </c>
      <c r="Q547" s="4" t="str">
        <f t="shared" si="291"/>
        <v/>
      </c>
      <c r="R547" s="4" t="str">
        <f t="shared" si="291"/>
        <v/>
      </c>
      <c r="S547" s="4" t="str">
        <f t="shared" si="291"/>
        <v/>
      </c>
      <c r="T547" s="4" t="str">
        <f t="shared" si="291"/>
        <v/>
      </c>
      <c r="U547" s="4" t="str">
        <f t="shared" si="291"/>
        <v/>
      </c>
      <c r="V547" s="4" t="str">
        <f t="shared" si="291"/>
        <v/>
      </c>
      <c r="W547" s="4" t="str">
        <f t="shared" si="291"/>
        <v/>
      </c>
      <c r="X547" s="4" t="str">
        <f t="shared" si="291"/>
        <v/>
      </c>
    </row>
    <row r="548" spans="1:24" ht="15.75" customHeight="1" x14ac:dyDescent="0.25">
      <c r="A548" s="4" t="s">
        <v>36</v>
      </c>
      <c r="B548" s="4" t="s">
        <v>37</v>
      </c>
      <c r="C548" s="4" t="s">
        <v>28</v>
      </c>
      <c r="D548" s="4" t="s">
        <v>29</v>
      </c>
      <c r="E548" s="4">
        <f t="shared" si="274"/>
        <v>1</v>
      </c>
      <c r="I548" s="4">
        <f t="shared" ref="I548:X548" si="292">+IF($E22=0,"",IF(I22&lt;&gt;"",I22,AVERAGEIFS(I$256:I$503,$D$256:$D$503,$D22)))</f>
        <v>287025</v>
      </c>
      <c r="J548" s="85">
        <f t="shared" si="292"/>
        <v>489.504398571553</v>
      </c>
      <c r="K548" s="85">
        <f t="shared" si="292"/>
        <v>304.50309206515112</v>
      </c>
      <c r="L548" s="4">
        <f t="shared" si="292"/>
        <v>147.31748256743123</v>
      </c>
      <c r="M548" s="4">
        <f t="shared" si="292"/>
        <v>361.05032822757113</v>
      </c>
      <c r="N548" s="4" t="e">
        <f t="shared" si="292"/>
        <v>#DIV/0!</v>
      </c>
      <c r="O548" s="85">
        <f t="shared" si="292"/>
        <v>103541.66666666667</v>
      </c>
      <c r="P548" s="85">
        <f t="shared" si="292"/>
        <v>653.70231862378455</v>
      </c>
      <c r="Q548" s="85">
        <f t="shared" si="292"/>
        <v>1730.6930693069307</v>
      </c>
      <c r="R548" s="85">
        <f t="shared" si="292"/>
        <v>10.452051215050954</v>
      </c>
      <c r="S548" s="85">
        <f t="shared" si="292"/>
        <v>923.44853214418436</v>
      </c>
      <c r="T548" s="4" t="e">
        <f t="shared" si="292"/>
        <v>#DIV/0!</v>
      </c>
      <c r="U548" s="4">
        <f t="shared" si="292"/>
        <v>0.45</v>
      </c>
      <c r="V548" s="4">
        <f t="shared" si="292"/>
        <v>0.71</v>
      </c>
      <c r="W548" s="4">
        <f t="shared" si="292"/>
        <v>0.56999999999999995</v>
      </c>
      <c r="X548" s="4">
        <f t="shared" si="292"/>
        <v>0.56999999999999995</v>
      </c>
    </row>
    <row r="549" spans="1:24" ht="15.75" customHeight="1" x14ac:dyDescent="0.25">
      <c r="A549" s="4" t="s">
        <v>179</v>
      </c>
      <c r="B549" s="4" t="s">
        <v>180</v>
      </c>
      <c r="C549" s="4" t="s">
        <v>181</v>
      </c>
      <c r="D549" s="4" t="s">
        <v>182</v>
      </c>
      <c r="E549" s="4">
        <f t="shared" si="274"/>
        <v>1</v>
      </c>
      <c r="I549" s="4">
        <f t="shared" ref="I549:X549" si="293">+IF($E23=0,"",IF(I23&lt;&gt;"",I23,AVERAGEIFS(I$256:I$503,$D$256:$D$503,$D23)))</f>
        <v>9452411</v>
      </c>
      <c r="J549" s="85">
        <f t="shared" si="293"/>
        <v>339.59589780850621</v>
      </c>
      <c r="K549" s="85">
        <f t="shared" si="293"/>
        <v>343.82762239178976</v>
      </c>
      <c r="L549" s="4">
        <f t="shared" si="293"/>
        <v>84.490400872977119</v>
      </c>
      <c r="M549" s="4">
        <f t="shared" si="293"/>
        <v>437.88535689597876</v>
      </c>
      <c r="N549" s="85">
        <f t="shared" si="293"/>
        <v>12.705753061308908</v>
      </c>
      <c r="O549" s="85">
        <f t="shared" si="293"/>
        <v>37502.081598667777</v>
      </c>
      <c r="P549" s="85">
        <f t="shared" si="293"/>
        <v>800.15756949060733</v>
      </c>
      <c r="Q549" s="85">
        <f t="shared" si="293"/>
        <v>6500</v>
      </c>
      <c r="R549" s="85">
        <f t="shared" si="293"/>
        <v>3.5969658957910311</v>
      </c>
      <c r="S549" s="85">
        <f t="shared" si="293"/>
        <v>901.82808401577802</v>
      </c>
      <c r="T549" s="4">
        <f t="shared" si="293"/>
        <v>48035.522755138874</v>
      </c>
      <c r="U549" s="4">
        <f t="shared" si="293"/>
        <v>0.56000000000000005</v>
      </c>
      <c r="V549" s="4">
        <f t="shared" si="293"/>
        <v>0.39</v>
      </c>
      <c r="W549" s="4">
        <f t="shared" si="293"/>
        <v>0.46</v>
      </c>
      <c r="X549" s="4">
        <f t="shared" si="293"/>
        <v>0.46</v>
      </c>
    </row>
    <row r="550" spans="1:24" ht="15.75" customHeight="1" x14ac:dyDescent="0.25">
      <c r="A550" s="4" t="s">
        <v>526</v>
      </c>
      <c r="B550" s="4" t="s">
        <v>527</v>
      </c>
      <c r="C550" s="4" t="s">
        <v>181</v>
      </c>
      <c r="D550" s="4" t="s">
        <v>525</v>
      </c>
      <c r="E550" s="4">
        <f t="shared" si="274"/>
        <v>1</v>
      </c>
      <c r="I550" s="4">
        <f t="shared" ref="I550:X550" si="294">+IF($E24=0,"",IF(I24&lt;&gt;"",I24,AVERAGEIFS(I$256:I$503,$D$256:$D$503,$D24)))</f>
        <v>11539328</v>
      </c>
      <c r="J550" s="85">
        <f t="shared" si="294"/>
        <v>329.75923727967518</v>
      </c>
      <c r="K550" s="85">
        <f t="shared" si="294"/>
        <v>87.292778227640298</v>
      </c>
      <c r="L550" s="4">
        <f t="shared" si="294"/>
        <v>53.521192220419174</v>
      </c>
      <c r="M550" s="4">
        <f t="shared" si="294"/>
        <v>601.81470383657825</v>
      </c>
      <c r="N550" s="4">
        <f t="shared" si="294"/>
        <v>13.730910211329888</v>
      </c>
      <c r="O550" s="85">
        <f t="shared" si="294"/>
        <v>138221.18126272911</v>
      </c>
      <c r="P550" s="85">
        <f t="shared" si="294"/>
        <v>76.240141687228473</v>
      </c>
      <c r="Q550" s="85">
        <f t="shared" si="294"/>
        <v>2808.9793641940882</v>
      </c>
      <c r="R550" s="85">
        <f t="shared" si="294"/>
        <v>1.6725410699825847</v>
      </c>
      <c r="S550" s="85">
        <f t="shared" si="294"/>
        <v>1386.1868657984608</v>
      </c>
      <c r="T550" s="4">
        <f t="shared" si="294"/>
        <v>108400.48430554378</v>
      </c>
      <c r="U550" s="4">
        <f t="shared" si="294"/>
        <v>0.74</v>
      </c>
      <c r="V550" s="4">
        <f t="shared" si="294"/>
        <v>0.85</v>
      </c>
      <c r="W550" s="4">
        <f t="shared" si="294"/>
        <v>0.8</v>
      </c>
      <c r="X550" s="4">
        <f t="shared" si="294"/>
        <v>0.8</v>
      </c>
    </row>
    <row r="551" spans="1:24" ht="15.75" customHeight="1" x14ac:dyDescent="0.25">
      <c r="A551" s="4" t="s">
        <v>87</v>
      </c>
      <c r="B551" s="4" t="s">
        <v>88</v>
      </c>
      <c r="C551" s="4" t="s">
        <v>28</v>
      </c>
      <c r="D551" s="4" t="s">
        <v>89</v>
      </c>
      <c r="E551" s="4">
        <f t="shared" si="274"/>
        <v>1</v>
      </c>
      <c r="I551" s="4">
        <f t="shared" ref="I551:X551" si="295">+IF($E25=0,"",IF(I25&lt;&gt;"",I25,AVERAGEIFS(I$256:I$503,$D$256:$D$503,$D25)))</f>
        <v>390353</v>
      </c>
      <c r="J551" s="85">
        <f t="shared" si="295"/>
        <v>442.16388755818451</v>
      </c>
      <c r="K551" s="85">
        <f t="shared" si="295"/>
        <v>332.26336162396603</v>
      </c>
      <c r="L551" s="4">
        <f t="shared" si="295"/>
        <v>51.418464404492049</v>
      </c>
      <c r="M551" s="4">
        <f t="shared" si="295"/>
        <v>230.43420670921969</v>
      </c>
      <c r="N551" s="4">
        <f t="shared" si="295"/>
        <v>6.5009043583960135</v>
      </c>
      <c r="O551" s="85">
        <f t="shared" si="295"/>
        <v>1157400</v>
      </c>
      <c r="P551" s="85">
        <f t="shared" si="295"/>
        <v>199.6613300492611</v>
      </c>
      <c r="Q551" s="85">
        <f t="shared" si="295"/>
        <v>1200.9259259259259</v>
      </c>
      <c r="R551" s="85">
        <f t="shared" si="295"/>
        <v>36.37733026260846</v>
      </c>
      <c r="S551" s="85">
        <f t="shared" si="295"/>
        <v>2827.7547031517224</v>
      </c>
      <c r="T551" s="4">
        <f t="shared" si="295"/>
        <v>106945.72638132918</v>
      </c>
      <c r="U551" s="4">
        <f t="shared" si="295"/>
        <v>0.24</v>
      </c>
      <c r="V551" s="4">
        <f t="shared" si="295"/>
        <v>0.37</v>
      </c>
      <c r="W551" s="4">
        <f t="shared" si="295"/>
        <v>0.35</v>
      </c>
      <c r="X551" s="4">
        <f t="shared" si="295"/>
        <v>0.35</v>
      </c>
    </row>
    <row r="552" spans="1:24" ht="15.75" customHeight="1" x14ac:dyDescent="0.25">
      <c r="A552" s="4" t="s">
        <v>447</v>
      </c>
      <c r="B552" s="4" t="s">
        <v>448</v>
      </c>
      <c r="C552" s="4" t="s">
        <v>118</v>
      </c>
      <c r="D552" s="4" t="s">
        <v>449</v>
      </c>
      <c r="E552" s="4">
        <f t="shared" si="274"/>
        <v>0</v>
      </c>
      <c r="I552" s="4" t="str">
        <f t="shared" ref="I552:X552" si="296">+IF($E26=0,"",IF(I26&lt;&gt;"",I26,AVERAGEIFS(I$256:I$503,$D$256:$D$503,$D26)))</f>
        <v/>
      </c>
      <c r="J552" s="4" t="str">
        <f t="shared" si="296"/>
        <v/>
      </c>
      <c r="K552" s="4" t="str">
        <f t="shared" si="296"/>
        <v/>
      </c>
      <c r="L552" s="4" t="str">
        <f t="shared" si="296"/>
        <v/>
      </c>
      <c r="M552" s="4" t="str">
        <f t="shared" si="296"/>
        <v/>
      </c>
      <c r="N552" s="4" t="str">
        <f t="shared" si="296"/>
        <v/>
      </c>
      <c r="O552" s="4" t="str">
        <f t="shared" si="296"/>
        <v/>
      </c>
      <c r="P552" s="4" t="str">
        <f t="shared" si="296"/>
        <v/>
      </c>
      <c r="Q552" s="4" t="str">
        <f t="shared" si="296"/>
        <v/>
      </c>
      <c r="R552" s="4" t="str">
        <f t="shared" si="296"/>
        <v/>
      </c>
      <c r="S552" s="4" t="str">
        <f t="shared" si="296"/>
        <v/>
      </c>
      <c r="T552" s="4" t="str">
        <f t="shared" si="296"/>
        <v/>
      </c>
      <c r="U552" s="4" t="str">
        <f t="shared" si="296"/>
        <v/>
      </c>
      <c r="V552" s="4" t="str">
        <f t="shared" si="296"/>
        <v/>
      </c>
      <c r="W552" s="4" t="str">
        <f t="shared" si="296"/>
        <v/>
      </c>
      <c r="X552" s="4" t="str">
        <f t="shared" si="296"/>
        <v/>
      </c>
    </row>
    <row r="553" spans="1:24" ht="15.75" customHeight="1" x14ac:dyDescent="0.25">
      <c r="A553" s="4" t="s">
        <v>263</v>
      </c>
      <c r="B553" s="4" t="s">
        <v>264</v>
      </c>
      <c r="C553" s="4" t="s">
        <v>28</v>
      </c>
      <c r="D553" s="4" t="s">
        <v>265</v>
      </c>
      <c r="E553" s="4">
        <f t="shared" si="274"/>
        <v>1</v>
      </c>
      <c r="I553" s="4">
        <f t="shared" ref="I553:X553" si="297">+IF($E27=0,"",IF(I27&lt;&gt;"",I27,AVERAGEIFS(I$256:I$503,$D$256:$D$503,$D27)))</f>
        <v>62506</v>
      </c>
      <c r="J553" s="85">
        <f t="shared" si="297"/>
        <v>764.72658624772021</v>
      </c>
      <c r="K553" s="85">
        <f t="shared" si="297"/>
        <v>334.36790068153454</v>
      </c>
      <c r="L553" s="85">
        <f t="shared" si="297"/>
        <v>323.16897577832526</v>
      </c>
      <c r="M553" s="85">
        <f t="shared" si="297"/>
        <v>966.50717703349289</v>
      </c>
      <c r="N553" s="4">
        <f t="shared" si="297"/>
        <v>0.73055493788783321</v>
      </c>
      <c r="O553" s="85">
        <f t="shared" si="297"/>
        <v>931833.33333333337</v>
      </c>
      <c r="P553" s="85">
        <f t="shared" si="297"/>
        <v>26.385557379118801</v>
      </c>
      <c r="Q553" s="85">
        <f t="shared" si="297"/>
        <v>8360</v>
      </c>
      <c r="R553" s="85">
        <f t="shared" si="297"/>
        <v>7.9992320737209228</v>
      </c>
      <c r="S553" s="85">
        <f t="shared" si="297"/>
        <v>2150.3846153846157</v>
      </c>
      <c r="T553" s="85">
        <f t="shared" si="297"/>
        <v>931833.33333333337</v>
      </c>
      <c r="U553" s="4">
        <f t="shared" si="297"/>
        <v>0</v>
      </c>
      <c r="V553" s="4">
        <f t="shared" si="297"/>
        <v>0</v>
      </c>
      <c r="W553" s="4">
        <f t="shared" si="297"/>
        <v>0</v>
      </c>
      <c r="X553" s="4">
        <f t="shared" si="297"/>
        <v>0</v>
      </c>
    </row>
    <row r="554" spans="1:24" ht="15.75" customHeight="1" x14ac:dyDescent="0.25">
      <c r="A554" s="4" t="s">
        <v>396</v>
      </c>
      <c r="B554" s="4" t="s">
        <v>397</v>
      </c>
      <c r="C554" s="4" t="s">
        <v>106</v>
      </c>
      <c r="D554" s="4" t="s">
        <v>393</v>
      </c>
      <c r="E554" s="4">
        <f t="shared" si="274"/>
        <v>0</v>
      </c>
      <c r="I554" s="4" t="str">
        <f t="shared" ref="I554:X554" si="298">+IF($E28=0,"",IF(I28&lt;&gt;"",I28,AVERAGEIFS(I$256:I$503,$D$256:$D$503,$D28)))</f>
        <v/>
      </c>
      <c r="J554" s="4" t="str">
        <f t="shared" si="298"/>
        <v/>
      </c>
      <c r="K554" s="4" t="str">
        <f t="shared" si="298"/>
        <v/>
      </c>
      <c r="L554" s="4" t="str">
        <f t="shared" si="298"/>
        <v/>
      </c>
      <c r="M554" s="4" t="str">
        <f t="shared" si="298"/>
        <v/>
      </c>
      <c r="N554" s="4" t="str">
        <f t="shared" si="298"/>
        <v/>
      </c>
      <c r="O554" s="4" t="str">
        <f t="shared" si="298"/>
        <v/>
      </c>
      <c r="P554" s="4" t="str">
        <f t="shared" si="298"/>
        <v/>
      </c>
      <c r="Q554" s="4" t="str">
        <f t="shared" si="298"/>
        <v/>
      </c>
      <c r="R554" s="4" t="str">
        <f t="shared" si="298"/>
        <v/>
      </c>
      <c r="S554" s="4" t="str">
        <f t="shared" si="298"/>
        <v/>
      </c>
      <c r="T554" s="4" t="str">
        <f t="shared" si="298"/>
        <v/>
      </c>
      <c r="U554" s="4" t="str">
        <f t="shared" si="298"/>
        <v/>
      </c>
      <c r="V554" s="4" t="str">
        <f t="shared" si="298"/>
        <v/>
      </c>
      <c r="W554" s="4" t="str">
        <f t="shared" si="298"/>
        <v/>
      </c>
      <c r="X554" s="4" t="str">
        <f t="shared" si="298"/>
        <v/>
      </c>
    </row>
    <row r="555" spans="1:24" ht="15.75" customHeight="1" x14ac:dyDescent="0.25">
      <c r="A555" s="4" t="s">
        <v>329</v>
      </c>
      <c r="B555" s="4" t="s">
        <v>330</v>
      </c>
      <c r="C555" s="4" t="s">
        <v>28</v>
      </c>
      <c r="D555" s="4" t="s">
        <v>328</v>
      </c>
      <c r="E555" s="4">
        <f t="shared" si="274"/>
        <v>0</v>
      </c>
      <c r="I555" s="4" t="str">
        <f t="shared" ref="I555:X555" si="299">+IF($E29=0,"",IF(I29&lt;&gt;"",I29,AVERAGEIFS(I$256:I$503,$D$256:$D$503,$D29)))</f>
        <v/>
      </c>
      <c r="J555" s="4" t="str">
        <f t="shared" si="299"/>
        <v/>
      </c>
      <c r="K555" s="4" t="str">
        <f t="shared" si="299"/>
        <v/>
      </c>
      <c r="L555" s="4" t="str">
        <f t="shared" si="299"/>
        <v/>
      </c>
      <c r="M555" s="4" t="str">
        <f t="shared" si="299"/>
        <v/>
      </c>
      <c r="N555" s="4" t="str">
        <f t="shared" si="299"/>
        <v/>
      </c>
      <c r="O555" s="4" t="str">
        <f t="shared" si="299"/>
        <v/>
      </c>
      <c r="P555" s="4" t="str">
        <f t="shared" si="299"/>
        <v/>
      </c>
      <c r="Q555" s="4" t="str">
        <f t="shared" si="299"/>
        <v/>
      </c>
      <c r="R555" s="4" t="str">
        <f t="shared" si="299"/>
        <v/>
      </c>
      <c r="S555" s="4" t="str">
        <f t="shared" si="299"/>
        <v/>
      </c>
      <c r="T555" s="4" t="str">
        <f t="shared" si="299"/>
        <v/>
      </c>
      <c r="U555" s="4" t="str">
        <f t="shared" si="299"/>
        <v/>
      </c>
      <c r="V555" s="4" t="str">
        <f t="shared" si="299"/>
        <v/>
      </c>
      <c r="W555" s="4" t="str">
        <f t="shared" si="299"/>
        <v/>
      </c>
      <c r="X555" s="4" t="str">
        <f t="shared" si="299"/>
        <v/>
      </c>
    </row>
    <row r="556" spans="1:24" ht="15.75" customHeight="1" x14ac:dyDescent="0.25">
      <c r="A556" s="4" t="s">
        <v>38</v>
      </c>
      <c r="B556" s="4" t="s">
        <v>39</v>
      </c>
      <c r="C556" s="4" t="s">
        <v>28</v>
      </c>
      <c r="D556" s="4" t="s">
        <v>29</v>
      </c>
      <c r="E556" s="4">
        <f t="shared" si="274"/>
        <v>0</v>
      </c>
      <c r="I556" s="4" t="str">
        <f t="shared" ref="I556:X556" si="300">+IF($E30=0,"",IF(I30&lt;&gt;"",I30,AVERAGEIFS(I$256:I$503,$D$256:$D$503,$D30)))</f>
        <v/>
      </c>
      <c r="J556" s="4" t="str">
        <f t="shared" si="300"/>
        <v/>
      </c>
      <c r="K556" s="4" t="str">
        <f t="shared" si="300"/>
        <v/>
      </c>
      <c r="L556" s="4" t="str">
        <f t="shared" si="300"/>
        <v/>
      </c>
      <c r="M556" s="4" t="str">
        <f t="shared" si="300"/>
        <v/>
      </c>
      <c r="N556" s="4" t="str">
        <f t="shared" si="300"/>
        <v/>
      </c>
      <c r="O556" s="4" t="str">
        <f t="shared" si="300"/>
        <v/>
      </c>
      <c r="P556" s="4" t="str">
        <f t="shared" si="300"/>
        <v/>
      </c>
      <c r="Q556" s="4" t="str">
        <f t="shared" si="300"/>
        <v/>
      </c>
      <c r="R556" s="4" t="str">
        <f t="shared" si="300"/>
        <v/>
      </c>
      <c r="S556" s="4" t="str">
        <f t="shared" si="300"/>
        <v/>
      </c>
      <c r="T556" s="4" t="str">
        <f t="shared" si="300"/>
        <v/>
      </c>
      <c r="U556" s="4" t="str">
        <f t="shared" si="300"/>
        <v/>
      </c>
      <c r="V556" s="4" t="str">
        <f t="shared" si="300"/>
        <v/>
      </c>
      <c r="W556" s="4" t="str">
        <f t="shared" si="300"/>
        <v/>
      </c>
      <c r="X556" s="4" t="str">
        <f t="shared" si="300"/>
        <v/>
      </c>
    </row>
    <row r="557" spans="1:24" ht="15.75" customHeight="1" x14ac:dyDescent="0.25">
      <c r="A557" s="4" t="s">
        <v>415</v>
      </c>
      <c r="B557" s="4" t="s">
        <v>416</v>
      </c>
      <c r="C557" s="4" t="s">
        <v>181</v>
      </c>
      <c r="D557" s="4" t="s">
        <v>412</v>
      </c>
      <c r="E557" s="4">
        <f t="shared" si="274"/>
        <v>1</v>
      </c>
      <c r="I557" s="4">
        <f t="shared" ref="I557:X557" si="301">+IF($E31=0,"",IF(I31&lt;&gt;"",I31,AVERAGEIFS(I$256:I$503,$D$256:$D$503,$D31)))</f>
        <v>3301000</v>
      </c>
      <c r="J557" s="85">
        <f t="shared" si="301"/>
        <v>463.16267797637084</v>
      </c>
      <c r="K557" s="85">
        <f t="shared" si="301"/>
        <v>85.792184186610129</v>
      </c>
      <c r="L557" s="4">
        <f t="shared" si="301"/>
        <v>66.984301370877475</v>
      </c>
      <c r="M557" s="4">
        <f t="shared" si="301"/>
        <v>501.16266023772533</v>
      </c>
      <c r="N557" s="85">
        <f t="shared" si="301"/>
        <v>33.898818539836412</v>
      </c>
      <c r="O557" s="85">
        <f t="shared" si="301"/>
        <v>15592.493297587131</v>
      </c>
      <c r="P557" s="85">
        <f t="shared" si="301"/>
        <v>170.68466730954677</v>
      </c>
      <c r="Q557" s="85">
        <f t="shared" si="301"/>
        <v>6510.3448275862065</v>
      </c>
      <c r="R557" s="85">
        <f t="shared" si="301"/>
        <v>1.2723417146319298</v>
      </c>
      <c r="S557" s="85">
        <f t="shared" si="301"/>
        <v>808.18935569039786</v>
      </c>
      <c r="T557" s="85">
        <f t="shared" si="301"/>
        <v>46652.406417112303</v>
      </c>
      <c r="U557" s="4">
        <f t="shared" si="301"/>
        <v>0.35</v>
      </c>
      <c r="V557" s="4">
        <f t="shared" si="301"/>
        <v>0.49</v>
      </c>
      <c r="W557" s="4">
        <f t="shared" si="301"/>
        <v>0.64</v>
      </c>
      <c r="X557" s="4">
        <f t="shared" si="301"/>
        <v>0.64</v>
      </c>
    </row>
    <row r="558" spans="1:24" ht="15.75" customHeight="1" x14ac:dyDescent="0.25">
      <c r="A558" s="4" t="s">
        <v>378</v>
      </c>
      <c r="B558" s="4" t="s">
        <v>379</v>
      </c>
      <c r="C558" s="4" t="s">
        <v>118</v>
      </c>
      <c r="D558" s="4" t="s">
        <v>380</v>
      </c>
      <c r="E558" s="4">
        <f t="shared" si="274"/>
        <v>0</v>
      </c>
      <c r="I558" s="4" t="str">
        <f t="shared" ref="I558:X558" si="302">+IF($E32=0,"",IF(I32&lt;&gt;"",I32,AVERAGEIFS(I$256:I$503,$D$256:$D$503,$D32)))</f>
        <v/>
      </c>
      <c r="J558" s="4" t="str">
        <f t="shared" si="302"/>
        <v/>
      </c>
      <c r="K558" s="4" t="str">
        <f t="shared" si="302"/>
        <v/>
      </c>
      <c r="L558" s="4" t="str">
        <f t="shared" si="302"/>
        <v/>
      </c>
      <c r="M558" s="4" t="str">
        <f t="shared" si="302"/>
        <v/>
      </c>
      <c r="N558" s="4" t="str">
        <f t="shared" si="302"/>
        <v/>
      </c>
      <c r="O558" s="4" t="str">
        <f t="shared" si="302"/>
        <v/>
      </c>
      <c r="P558" s="4" t="str">
        <f t="shared" si="302"/>
        <v/>
      </c>
      <c r="Q558" s="4" t="str">
        <f t="shared" si="302"/>
        <v/>
      </c>
      <c r="R558" s="4" t="str">
        <f t="shared" si="302"/>
        <v/>
      </c>
      <c r="S558" s="4" t="str">
        <f t="shared" si="302"/>
        <v/>
      </c>
      <c r="T558" s="4" t="str">
        <f t="shared" si="302"/>
        <v/>
      </c>
      <c r="U558" s="4" t="str">
        <f t="shared" si="302"/>
        <v/>
      </c>
      <c r="V558" s="4" t="str">
        <f t="shared" si="302"/>
        <v/>
      </c>
      <c r="W558" s="4" t="str">
        <f t="shared" si="302"/>
        <v/>
      </c>
      <c r="X558" s="4" t="str">
        <f t="shared" si="302"/>
        <v/>
      </c>
    </row>
    <row r="559" spans="1:24" ht="15.75" customHeight="1" x14ac:dyDescent="0.25">
      <c r="A559" s="4" t="s">
        <v>331</v>
      </c>
      <c r="B559" s="4" t="s">
        <v>332</v>
      </c>
      <c r="C559" s="4" t="s">
        <v>28</v>
      </c>
      <c r="D559" s="4" t="s">
        <v>328</v>
      </c>
      <c r="E559" s="4">
        <f t="shared" si="274"/>
        <v>0</v>
      </c>
      <c r="I559" s="4" t="str">
        <f t="shared" ref="I559:X559" si="303">+IF($E33=0,"",IF(I33&lt;&gt;"",I33,AVERAGEIFS(I$256:I$503,$D$256:$D$503,$D33)))</f>
        <v/>
      </c>
      <c r="J559" s="4" t="str">
        <f t="shared" si="303"/>
        <v/>
      </c>
      <c r="K559" s="4" t="str">
        <f t="shared" si="303"/>
        <v/>
      </c>
      <c r="L559" s="4" t="str">
        <f t="shared" si="303"/>
        <v/>
      </c>
      <c r="M559" s="4" t="str">
        <f t="shared" si="303"/>
        <v/>
      </c>
      <c r="N559" s="4" t="str">
        <f t="shared" si="303"/>
        <v/>
      </c>
      <c r="O559" s="4" t="str">
        <f t="shared" si="303"/>
        <v/>
      </c>
      <c r="P559" s="4" t="str">
        <f t="shared" si="303"/>
        <v/>
      </c>
      <c r="Q559" s="4" t="str">
        <f t="shared" si="303"/>
        <v/>
      </c>
      <c r="R559" s="4" t="str">
        <f t="shared" si="303"/>
        <v/>
      </c>
      <c r="S559" s="4" t="str">
        <f t="shared" si="303"/>
        <v/>
      </c>
      <c r="T559" s="4" t="str">
        <f t="shared" si="303"/>
        <v/>
      </c>
      <c r="U559" s="4" t="str">
        <f t="shared" si="303"/>
        <v/>
      </c>
      <c r="V559" s="4" t="str">
        <f t="shared" si="303"/>
        <v/>
      </c>
      <c r="W559" s="4" t="str">
        <f t="shared" si="303"/>
        <v/>
      </c>
      <c r="X559" s="4" t="str">
        <f t="shared" si="303"/>
        <v/>
      </c>
    </row>
    <row r="560" spans="1:24" ht="15.75" customHeight="1" x14ac:dyDescent="0.25">
      <c r="A560" s="4" t="s">
        <v>41</v>
      </c>
      <c r="B560" s="4" t="s">
        <v>42</v>
      </c>
      <c r="C560" s="4" t="s">
        <v>28</v>
      </c>
      <c r="D560" s="4" t="s">
        <v>29</v>
      </c>
      <c r="E560" s="4">
        <f t="shared" si="274"/>
        <v>0</v>
      </c>
      <c r="I560" s="4" t="str">
        <f t="shared" ref="I560:X560" si="304">+IF($E34=0,"",IF(I34&lt;&gt;"",I34,AVERAGEIFS(I$256:I$503,$D$256:$D$503,$D34)))</f>
        <v/>
      </c>
      <c r="J560" s="4" t="str">
        <f t="shared" si="304"/>
        <v/>
      </c>
      <c r="K560" s="4" t="str">
        <f t="shared" si="304"/>
        <v/>
      </c>
      <c r="L560" s="4" t="str">
        <f t="shared" si="304"/>
        <v/>
      </c>
      <c r="M560" s="4" t="str">
        <f t="shared" si="304"/>
        <v/>
      </c>
      <c r="N560" s="4" t="str">
        <f t="shared" si="304"/>
        <v/>
      </c>
      <c r="O560" s="4" t="str">
        <f t="shared" si="304"/>
        <v/>
      </c>
      <c r="P560" s="4" t="str">
        <f t="shared" si="304"/>
        <v/>
      </c>
      <c r="Q560" s="4" t="str">
        <f t="shared" si="304"/>
        <v/>
      </c>
      <c r="R560" s="4" t="str">
        <f t="shared" si="304"/>
        <v/>
      </c>
      <c r="S560" s="4" t="str">
        <f t="shared" si="304"/>
        <v/>
      </c>
      <c r="T560" s="4" t="str">
        <f t="shared" si="304"/>
        <v/>
      </c>
      <c r="U560" s="4" t="str">
        <f t="shared" si="304"/>
        <v/>
      </c>
      <c r="V560" s="4" t="str">
        <f t="shared" si="304"/>
        <v/>
      </c>
      <c r="W560" s="4" t="str">
        <f t="shared" si="304"/>
        <v/>
      </c>
      <c r="X560" s="4" t="str">
        <f t="shared" si="304"/>
        <v/>
      </c>
    </row>
    <row r="561" spans="1:24" ht="15.75" customHeight="1" x14ac:dyDescent="0.25">
      <c r="A561" s="4" t="s">
        <v>355</v>
      </c>
      <c r="B561" s="4" t="s">
        <v>356</v>
      </c>
      <c r="C561" s="4" t="s">
        <v>106</v>
      </c>
      <c r="D561" s="4" t="s">
        <v>357</v>
      </c>
      <c r="E561" s="4">
        <f t="shared" si="274"/>
        <v>0</v>
      </c>
      <c r="I561" s="4" t="str">
        <f t="shared" ref="I561:X561" si="305">+IF($E35=0,"",IF(I35&lt;&gt;"",I35,AVERAGEIFS(I$256:I$503,$D$256:$D$503,$D35)))</f>
        <v/>
      </c>
      <c r="J561" s="4" t="str">
        <f t="shared" si="305"/>
        <v/>
      </c>
      <c r="K561" s="4" t="str">
        <f t="shared" si="305"/>
        <v/>
      </c>
      <c r="L561" s="4" t="str">
        <f t="shared" si="305"/>
        <v/>
      </c>
      <c r="M561" s="4" t="str">
        <f t="shared" si="305"/>
        <v/>
      </c>
      <c r="N561" s="4" t="str">
        <f t="shared" si="305"/>
        <v/>
      </c>
      <c r="O561" s="4" t="str">
        <f t="shared" si="305"/>
        <v/>
      </c>
      <c r="P561" s="4" t="str">
        <f t="shared" si="305"/>
        <v/>
      </c>
      <c r="Q561" s="4" t="str">
        <f t="shared" si="305"/>
        <v/>
      </c>
      <c r="R561" s="4" t="str">
        <f t="shared" si="305"/>
        <v/>
      </c>
      <c r="S561" s="4" t="str">
        <f t="shared" si="305"/>
        <v/>
      </c>
      <c r="T561" s="4" t="str">
        <f t="shared" si="305"/>
        <v/>
      </c>
      <c r="U561" s="4" t="str">
        <f t="shared" si="305"/>
        <v/>
      </c>
      <c r="V561" s="4" t="str">
        <f t="shared" si="305"/>
        <v/>
      </c>
      <c r="W561" s="4" t="str">
        <f t="shared" si="305"/>
        <v/>
      </c>
      <c r="X561" s="4" t="str">
        <f t="shared" si="305"/>
        <v/>
      </c>
    </row>
    <row r="562" spans="1:24" ht="15.75" customHeight="1" x14ac:dyDescent="0.25">
      <c r="A562" s="4" t="s">
        <v>183</v>
      </c>
      <c r="B562" s="4" t="s">
        <v>184</v>
      </c>
      <c r="C562" s="4" t="s">
        <v>181</v>
      </c>
      <c r="D562" s="4" t="s">
        <v>182</v>
      </c>
      <c r="E562" s="4">
        <f t="shared" si="274"/>
        <v>1</v>
      </c>
      <c r="I562" s="4">
        <f t="shared" ref="I562:X562" si="306">+IF($E36=0,"",IF(I36&lt;&gt;"",I36,AVERAGEIFS(I$256:I$503,$D$256:$D$503,$D36)))</f>
        <v>7000119</v>
      </c>
      <c r="J562" s="85">
        <f t="shared" si="306"/>
        <v>404.26455607397531</v>
      </c>
      <c r="K562" s="85">
        <f t="shared" si="306"/>
        <v>99.826874371707106</v>
      </c>
      <c r="L562" s="85">
        <f t="shared" si="306"/>
        <v>23.471029563925985</v>
      </c>
      <c r="M562" s="85">
        <f t="shared" si="306"/>
        <v>235.11734401831711</v>
      </c>
      <c r="N562" s="85">
        <f t="shared" si="306"/>
        <v>31.928028652084343</v>
      </c>
      <c r="O562" s="85">
        <f t="shared" si="306"/>
        <v>15257.71812080537</v>
      </c>
      <c r="P562" s="85">
        <f t="shared" si="306"/>
        <v>246.91707006819547</v>
      </c>
      <c r="Q562" s="85">
        <f t="shared" si="306"/>
        <v>10935.837245696401</v>
      </c>
      <c r="R562" s="85">
        <f t="shared" si="306"/>
        <v>1.4714035575680928</v>
      </c>
      <c r="S562" s="85">
        <f t="shared" si="306"/>
        <v>738.26070013639026</v>
      </c>
      <c r="T562" s="85">
        <f t="shared" si="306"/>
        <v>17532.647814910026</v>
      </c>
      <c r="U562" s="4">
        <f t="shared" si="306"/>
        <v>0.28999999999999998</v>
      </c>
      <c r="V562" s="4">
        <f t="shared" si="306"/>
        <v>0.37</v>
      </c>
      <c r="W562" s="4">
        <f t="shared" si="306"/>
        <v>0.55000000000000004</v>
      </c>
      <c r="X562" s="4">
        <f t="shared" si="306"/>
        <v>0.55000000000000004</v>
      </c>
    </row>
    <row r="563" spans="1:24" ht="15.75" customHeight="1" x14ac:dyDescent="0.25">
      <c r="A563" s="4" t="s">
        <v>450</v>
      </c>
      <c r="B563" s="4" t="s">
        <v>451</v>
      </c>
      <c r="C563" s="4" t="s">
        <v>118</v>
      </c>
      <c r="D563" s="4" t="s">
        <v>449</v>
      </c>
      <c r="E563" s="4">
        <f t="shared" si="274"/>
        <v>0</v>
      </c>
      <c r="I563" s="4" t="str">
        <f t="shared" ref="I563:X563" si="307">+IF($E37=0,"",IF(I37&lt;&gt;"",I37,AVERAGEIFS(I$256:I$503,$D$256:$D$503,$D37)))</f>
        <v/>
      </c>
      <c r="J563" s="4" t="str">
        <f t="shared" si="307"/>
        <v/>
      </c>
      <c r="K563" s="4" t="str">
        <f t="shared" si="307"/>
        <v/>
      </c>
      <c r="L563" s="4" t="str">
        <f t="shared" si="307"/>
        <v/>
      </c>
      <c r="M563" s="4" t="str">
        <f t="shared" si="307"/>
        <v/>
      </c>
      <c r="N563" s="4" t="str">
        <f t="shared" si="307"/>
        <v/>
      </c>
      <c r="O563" s="4" t="str">
        <f t="shared" si="307"/>
        <v/>
      </c>
      <c r="P563" s="4" t="str">
        <f t="shared" si="307"/>
        <v/>
      </c>
      <c r="Q563" s="4" t="str">
        <f t="shared" si="307"/>
        <v/>
      </c>
      <c r="R563" s="4" t="str">
        <f t="shared" si="307"/>
        <v/>
      </c>
      <c r="S563" s="4" t="str">
        <f t="shared" si="307"/>
        <v/>
      </c>
      <c r="T563" s="4" t="str">
        <f t="shared" si="307"/>
        <v/>
      </c>
      <c r="U563" s="4" t="str">
        <f t="shared" si="307"/>
        <v/>
      </c>
      <c r="V563" s="4" t="str">
        <f t="shared" si="307"/>
        <v/>
      </c>
      <c r="W563" s="4" t="str">
        <f t="shared" si="307"/>
        <v/>
      </c>
      <c r="X563" s="4" t="str">
        <f t="shared" si="307"/>
        <v/>
      </c>
    </row>
    <row r="564" spans="1:24" ht="15.75" customHeight="1" x14ac:dyDescent="0.25">
      <c r="A564" s="4" t="s">
        <v>116</v>
      </c>
      <c r="B564" s="4" t="s">
        <v>117</v>
      </c>
      <c r="C564" s="4" t="s">
        <v>118</v>
      </c>
      <c r="D564" s="4" t="s">
        <v>119</v>
      </c>
      <c r="E564" s="4">
        <f t="shared" si="274"/>
        <v>0</v>
      </c>
      <c r="I564" s="4" t="str">
        <f t="shared" ref="I564:X564" si="308">+IF($E38=0,"",IF(I38&lt;&gt;"",I38,AVERAGEIFS(I$256:I$503,$D$256:$D$503,$D38)))</f>
        <v/>
      </c>
      <c r="J564" s="4" t="str">
        <f t="shared" si="308"/>
        <v/>
      </c>
      <c r="K564" s="4" t="str">
        <f t="shared" si="308"/>
        <v/>
      </c>
      <c r="L564" s="4" t="str">
        <f t="shared" si="308"/>
        <v/>
      </c>
      <c r="M564" s="4" t="str">
        <f t="shared" si="308"/>
        <v/>
      </c>
      <c r="N564" s="4" t="str">
        <f t="shared" si="308"/>
        <v/>
      </c>
      <c r="O564" s="4" t="str">
        <f t="shared" si="308"/>
        <v/>
      </c>
      <c r="P564" s="4" t="str">
        <f t="shared" si="308"/>
        <v/>
      </c>
      <c r="Q564" s="4" t="str">
        <f t="shared" si="308"/>
        <v/>
      </c>
      <c r="R564" s="4" t="str">
        <f t="shared" si="308"/>
        <v/>
      </c>
      <c r="S564" s="4" t="str">
        <f t="shared" si="308"/>
        <v/>
      </c>
      <c r="T564" s="4" t="str">
        <f t="shared" si="308"/>
        <v/>
      </c>
      <c r="U564" s="4" t="str">
        <f t="shared" si="308"/>
        <v/>
      </c>
      <c r="V564" s="4" t="str">
        <f t="shared" si="308"/>
        <v/>
      </c>
      <c r="W564" s="4" t="str">
        <f t="shared" si="308"/>
        <v/>
      </c>
      <c r="X564" s="4" t="str">
        <f t="shared" si="308"/>
        <v/>
      </c>
    </row>
    <row r="565" spans="1:24" ht="15.75" customHeight="1" x14ac:dyDescent="0.25">
      <c r="A565" s="4" t="s">
        <v>452</v>
      </c>
      <c r="B565" s="4" t="s">
        <v>453</v>
      </c>
      <c r="C565" s="4" t="s">
        <v>118</v>
      </c>
      <c r="D565" s="4" t="s">
        <v>449</v>
      </c>
      <c r="E565" s="4">
        <f t="shared" si="274"/>
        <v>0</v>
      </c>
      <c r="I565" s="4" t="str">
        <f t="shared" ref="I565:X565" si="309">+IF($E39=0,"",IF(I39&lt;&gt;"",I39,AVERAGEIFS(I$256:I$503,$D$256:$D$503,$D39)))</f>
        <v/>
      </c>
      <c r="J565" s="4" t="str">
        <f t="shared" si="309"/>
        <v/>
      </c>
      <c r="K565" s="4" t="str">
        <f t="shared" si="309"/>
        <v/>
      </c>
      <c r="L565" s="4" t="str">
        <f t="shared" si="309"/>
        <v/>
      </c>
      <c r="M565" s="4" t="str">
        <f t="shared" si="309"/>
        <v/>
      </c>
      <c r="N565" s="4" t="str">
        <f t="shared" si="309"/>
        <v/>
      </c>
      <c r="O565" s="4" t="str">
        <f t="shared" si="309"/>
        <v/>
      </c>
      <c r="P565" s="4" t="str">
        <f t="shared" si="309"/>
        <v/>
      </c>
      <c r="Q565" s="4" t="str">
        <f t="shared" si="309"/>
        <v/>
      </c>
      <c r="R565" s="4" t="str">
        <f t="shared" si="309"/>
        <v/>
      </c>
      <c r="S565" s="4" t="str">
        <f t="shared" si="309"/>
        <v/>
      </c>
      <c r="T565" s="4" t="str">
        <f t="shared" si="309"/>
        <v/>
      </c>
      <c r="U565" s="4" t="str">
        <f t="shared" si="309"/>
        <v/>
      </c>
      <c r="V565" s="4" t="str">
        <f t="shared" si="309"/>
        <v/>
      </c>
      <c r="W565" s="4" t="str">
        <f t="shared" si="309"/>
        <v/>
      </c>
      <c r="X565" s="4" t="str">
        <f t="shared" si="309"/>
        <v/>
      </c>
    </row>
    <row r="566" spans="1:24" ht="15.75" customHeight="1" x14ac:dyDescent="0.25">
      <c r="A566" s="4" t="s">
        <v>358</v>
      </c>
      <c r="B566" s="4" t="s">
        <v>359</v>
      </c>
      <c r="C566" s="4" t="s">
        <v>106</v>
      </c>
      <c r="D566" s="4" t="s">
        <v>357</v>
      </c>
      <c r="E566" s="4">
        <f t="shared" si="274"/>
        <v>0</v>
      </c>
      <c r="I566" s="4" t="str">
        <f t="shared" ref="I566:X566" si="310">+IF($E40=0,"",IF(I40&lt;&gt;"",I40,AVERAGEIFS(I$256:I$503,$D$256:$D$503,$D40)))</f>
        <v/>
      </c>
      <c r="J566" s="4" t="str">
        <f t="shared" si="310"/>
        <v/>
      </c>
      <c r="K566" s="4" t="str">
        <f t="shared" si="310"/>
        <v/>
      </c>
      <c r="L566" s="4" t="str">
        <f t="shared" si="310"/>
        <v/>
      </c>
      <c r="M566" s="4" t="str">
        <f t="shared" si="310"/>
        <v/>
      </c>
      <c r="N566" s="4" t="str">
        <f t="shared" si="310"/>
        <v/>
      </c>
      <c r="O566" s="4" t="str">
        <f t="shared" si="310"/>
        <v/>
      </c>
      <c r="P566" s="4" t="str">
        <f t="shared" si="310"/>
        <v/>
      </c>
      <c r="Q566" s="4" t="str">
        <f t="shared" si="310"/>
        <v/>
      </c>
      <c r="R566" s="4" t="str">
        <f t="shared" si="310"/>
        <v/>
      </c>
      <c r="S566" s="4" t="str">
        <f t="shared" si="310"/>
        <v/>
      </c>
      <c r="T566" s="4" t="str">
        <f t="shared" si="310"/>
        <v/>
      </c>
      <c r="U566" s="4" t="str">
        <f t="shared" si="310"/>
        <v/>
      </c>
      <c r="V566" s="4" t="str">
        <f t="shared" si="310"/>
        <v/>
      </c>
      <c r="W566" s="4" t="str">
        <f t="shared" si="310"/>
        <v/>
      </c>
      <c r="X566" s="4" t="str">
        <f t="shared" si="310"/>
        <v/>
      </c>
    </row>
    <row r="567" spans="1:24" ht="15.75" customHeight="1" x14ac:dyDescent="0.25">
      <c r="A567" s="4" t="s">
        <v>232</v>
      </c>
      <c r="B567" s="4" t="s">
        <v>233</v>
      </c>
      <c r="C567" s="4" t="s">
        <v>118</v>
      </c>
      <c r="D567" s="4" t="s">
        <v>231</v>
      </c>
      <c r="E567" s="4">
        <f t="shared" si="274"/>
        <v>1</v>
      </c>
      <c r="I567" s="4">
        <f t="shared" ref="I567:X567" si="311">+IF($E41=0,"",IF(I41&lt;&gt;"",I41,AVERAGEIFS(I$256:I$503,$D$256:$D$503,$D41)))</f>
        <v>25876380</v>
      </c>
      <c r="J567" s="85">
        <f t="shared" si="311"/>
        <v>14.835923726579992</v>
      </c>
      <c r="K567" s="85">
        <f t="shared" si="311"/>
        <v>113.38912166230361</v>
      </c>
      <c r="L567" s="85">
        <f t="shared" si="311"/>
        <v>25.911661522979646</v>
      </c>
      <c r="M567" s="85">
        <f t="shared" si="311"/>
        <v>228.51981868375313</v>
      </c>
      <c r="N567" s="4" t="e">
        <f t="shared" si="311"/>
        <v>#DIV/0!</v>
      </c>
      <c r="O567" s="85">
        <f t="shared" si="311"/>
        <v>58527.325023969315</v>
      </c>
      <c r="P567" s="85">
        <f t="shared" si="311"/>
        <v>951.02424478153773</v>
      </c>
      <c r="Q567" s="85">
        <f t="shared" si="311"/>
        <v>1784.8409270636901</v>
      </c>
      <c r="R567" s="85">
        <f t="shared" si="311"/>
        <v>1.3178041132492258</v>
      </c>
      <c r="S567" s="4" t="e">
        <f t="shared" si="311"/>
        <v>#DIV/0!</v>
      </c>
      <c r="T567" s="4" t="e">
        <f t="shared" si="311"/>
        <v>#DIV/0!</v>
      </c>
      <c r="U567" s="4">
        <f t="shared" si="311"/>
        <v>0.4</v>
      </c>
      <c r="V567" s="4">
        <f t="shared" si="311"/>
        <v>0.41</v>
      </c>
      <c r="W567" s="4">
        <f t="shared" si="311"/>
        <v>0.34</v>
      </c>
      <c r="X567" s="4">
        <f t="shared" si="311"/>
        <v>0.34</v>
      </c>
    </row>
    <row r="568" spans="1:24" ht="15.75" customHeight="1" x14ac:dyDescent="0.25">
      <c r="A568" s="4" t="s">
        <v>266</v>
      </c>
      <c r="B568" s="4" t="s">
        <v>267</v>
      </c>
      <c r="C568" s="4" t="s">
        <v>28</v>
      </c>
      <c r="D568" s="4" t="s">
        <v>265</v>
      </c>
      <c r="E568" s="4">
        <f t="shared" si="274"/>
        <v>1</v>
      </c>
      <c r="I568" s="4">
        <f t="shared" ref="I568:X568" si="312">+IF($E42=0,"",IF(I42&lt;&gt;"",I42,AVERAGEIFS(I$256:I$503,$D$256:$D$503,$D42)))</f>
        <v>37411047</v>
      </c>
      <c r="J568" s="85">
        <f t="shared" si="312"/>
        <v>184.50967170205101</v>
      </c>
      <c r="K568" s="85">
        <f t="shared" si="312"/>
        <v>109.98088345402363</v>
      </c>
      <c r="L568" s="85">
        <f t="shared" si="312"/>
        <v>75.23446216300762</v>
      </c>
      <c r="M568" s="85">
        <f t="shared" si="312"/>
        <v>684.06853809697407</v>
      </c>
      <c r="N568" s="4">
        <f t="shared" si="312"/>
        <v>0.73055493788783321</v>
      </c>
      <c r="O568" s="85">
        <f t="shared" si="312"/>
        <v>180675.53191489363</v>
      </c>
      <c r="P568" s="85">
        <f t="shared" si="312"/>
        <v>189.10546611084811</v>
      </c>
      <c r="Q568" s="85">
        <f t="shared" si="312"/>
        <v>2588.2241932440083</v>
      </c>
      <c r="R568" s="85">
        <f t="shared" si="312"/>
        <v>1.7641847874506158</v>
      </c>
      <c r="S568" s="85">
        <f t="shared" si="312"/>
        <v>371.60580268253722</v>
      </c>
      <c r="T568" s="4">
        <f t="shared" si="312"/>
        <v>472993.53329664283</v>
      </c>
      <c r="U568" s="4">
        <f t="shared" si="312"/>
        <v>0.78</v>
      </c>
      <c r="V568" s="4">
        <f t="shared" si="312"/>
        <v>0.86</v>
      </c>
      <c r="W568" s="4">
        <f t="shared" si="312"/>
        <v>0.79</v>
      </c>
      <c r="X568" s="4">
        <f t="shared" si="312"/>
        <v>0.79</v>
      </c>
    </row>
    <row r="569" spans="1:24" ht="15.75" customHeight="1" x14ac:dyDescent="0.25">
      <c r="A569" s="4" t="s">
        <v>43</v>
      </c>
      <c r="B569" s="4" t="s">
        <v>44</v>
      </c>
      <c r="C569" s="4" t="s">
        <v>28</v>
      </c>
      <c r="D569" s="4" t="s">
        <v>29</v>
      </c>
      <c r="E569" s="4">
        <f t="shared" si="274"/>
        <v>0</v>
      </c>
      <c r="I569" s="4" t="str">
        <f t="shared" ref="I569:X569" si="313">+IF($E43=0,"",IF(I43&lt;&gt;"",I43,AVERAGEIFS(I$256:I$503,$D$256:$D$503,$D43)))</f>
        <v/>
      </c>
      <c r="J569" s="4" t="str">
        <f t="shared" si="313"/>
        <v/>
      </c>
      <c r="K569" s="4" t="str">
        <f t="shared" si="313"/>
        <v/>
      </c>
      <c r="L569" s="4" t="str">
        <f t="shared" si="313"/>
        <v/>
      </c>
      <c r="M569" s="4" t="str">
        <f t="shared" si="313"/>
        <v/>
      </c>
      <c r="N569" s="4" t="str">
        <f t="shared" si="313"/>
        <v/>
      </c>
      <c r="O569" s="4" t="str">
        <f t="shared" si="313"/>
        <v/>
      </c>
      <c r="P569" s="4" t="str">
        <f t="shared" si="313"/>
        <v/>
      </c>
      <c r="Q569" s="4" t="str">
        <f t="shared" si="313"/>
        <v/>
      </c>
      <c r="R569" s="4" t="str">
        <f t="shared" si="313"/>
        <v/>
      </c>
      <c r="S569" s="4" t="str">
        <f t="shared" si="313"/>
        <v/>
      </c>
      <c r="T569" s="4" t="str">
        <f t="shared" si="313"/>
        <v/>
      </c>
      <c r="U569" s="4" t="str">
        <f t="shared" si="313"/>
        <v/>
      </c>
      <c r="V569" s="4" t="str">
        <f t="shared" si="313"/>
        <v/>
      </c>
      <c r="W569" s="4" t="str">
        <f t="shared" si="313"/>
        <v/>
      </c>
      <c r="X569" s="4" t="str">
        <f t="shared" si="313"/>
        <v/>
      </c>
    </row>
    <row r="570" spans="1:24" ht="15.75" customHeight="1" x14ac:dyDescent="0.25">
      <c r="A570" s="4" t="s">
        <v>234</v>
      </c>
      <c r="B570" s="4" t="s">
        <v>235</v>
      </c>
      <c r="C570" s="4" t="s">
        <v>118</v>
      </c>
      <c r="D570" s="4" t="s">
        <v>231</v>
      </c>
      <c r="E570" s="4">
        <f t="shared" si="274"/>
        <v>0</v>
      </c>
      <c r="I570" s="4" t="str">
        <f t="shared" ref="I570:X570" si="314">+IF($E44=0,"",IF(I44&lt;&gt;"",I44,AVERAGEIFS(I$256:I$503,$D$256:$D$503,$D44)))</f>
        <v/>
      </c>
      <c r="J570" s="4" t="str">
        <f t="shared" si="314"/>
        <v/>
      </c>
      <c r="K570" s="4" t="str">
        <f t="shared" si="314"/>
        <v/>
      </c>
      <c r="L570" s="4" t="str">
        <f t="shared" si="314"/>
        <v/>
      </c>
      <c r="M570" s="4" t="str">
        <f t="shared" si="314"/>
        <v/>
      </c>
      <c r="N570" s="4" t="str">
        <f t="shared" si="314"/>
        <v/>
      </c>
      <c r="O570" s="4" t="str">
        <f t="shared" si="314"/>
        <v/>
      </c>
      <c r="P570" s="4" t="str">
        <f t="shared" si="314"/>
        <v/>
      </c>
      <c r="Q570" s="4" t="str">
        <f t="shared" si="314"/>
        <v/>
      </c>
      <c r="R570" s="4" t="str">
        <f t="shared" si="314"/>
        <v/>
      </c>
      <c r="S570" s="4" t="str">
        <f t="shared" si="314"/>
        <v/>
      </c>
      <c r="T570" s="4" t="str">
        <f t="shared" si="314"/>
        <v/>
      </c>
      <c r="U570" s="4" t="str">
        <f t="shared" si="314"/>
        <v/>
      </c>
      <c r="V570" s="4" t="str">
        <f t="shared" si="314"/>
        <v/>
      </c>
      <c r="W570" s="4" t="str">
        <f t="shared" si="314"/>
        <v/>
      </c>
      <c r="X570" s="4" t="str">
        <f t="shared" si="314"/>
        <v/>
      </c>
    </row>
    <row r="571" spans="1:24" ht="15.75" customHeight="1" x14ac:dyDescent="0.25">
      <c r="A571" s="4" t="s">
        <v>236</v>
      </c>
      <c r="B571" s="4" t="s">
        <v>237</v>
      </c>
      <c r="C571" s="4" t="s">
        <v>118</v>
      </c>
      <c r="D571" s="4" t="s">
        <v>231</v>
      </c>
      <c r="E571" s="4">
        <f t="shared" si="274"/>
        <v>0</v>
      </c>
      <c r="I571" s="4" t="str">
        <f t="shared" ref="I571:X571" si="315">+IF($E45=0,"",IF(I45&lt;&gt;"",I45,AVERAGEIFS(I$256:I$503,$D$256:$D$503,$D45)))</f>
        <v/>
      </c>
      <c r="J571" s="4" t="str">
        <f t="shared" si="315"/>
        <v/>
      </c>
      <c r="K571" s="4" t="str">
        <f t="shared" si="315"/>
        <v/>
      </c>
      <c r="L571" s="4" t="str">
        <f t="shared" si="315"/>
        <v/>
      </c>
      <c r="M571" s="4" t="str">
        <f t="shared" si="315"/>
        <v/>
      </c>
      <c r="N571" s="4" t="str">
        <f t="shared" si="315"/>
        <v/>
      </c>
      <c r="O571" s="4" t="str">
        <f t="shared" si="315"/>
        <v/>
      </c>
      <c r="P571" s="4" t="str">
        <f t="shared" si="315"/>
        <v/>
      </c>
      <c r="Q571" s="4" t="str">
        <f t="shared" si="315"/>
        <v/>
      </c>
      <c r="R571" s="4" t="str">
        <f t="shared" si="315"/>
        <v/>
      </c>
      <c r="S571" s="4" t="str">
        <f t="shared" si="315"/>
        <v/>
      </c>
      <c r="T571" s="4" t="str">
        <f t="shared" si="315"/>
        <v/>
      </c>
      <c r="U571" s="4" t="str">
        <f t="shared" si="315"/>
        <v/>
      </c>
      <c r="V571" s="4" t="str">
        <f t="shared" si="315"/>
        <v/>
      </c>
      <c r="W571" s="4" t="str">
        <f t="shared" si="315"/>
        <v/>
      </c>
      <c r="X571" s="4" t="str">
        <f t="shared" si="315"/>
        <v/>
      </c>
    </row>
    <row r="572" spans="1:24" ht="15.75" customHeight="1" x14ac:dyDescent="0.25">
      <c r="A572" s="4" t="s">
        <v>274</v>
      </c>
      <c r="B572" s="4" t="s">
        <v>275</v>
      </c>
      <c r="C572" s="4" t="s">
        <v>181</v>
      </c>
      <c r="D572" s="4" t="s">
        <v>276</v>
      </c>
      <c r="E572" s="4">
        <f t="shared" si="274"/>
        <v>0</v>
      </c>
      <c r="I572" s="4" t="str">
        <f t="shared" ref="I572:X572" si="316">+IF($E46=0,"",IF(I46&lt;&gt;"",I46,AVERAGEIFS(I$256:I$503,$D$256:$D$503,$D46)))</f>
        <v/>
      </c>
      <c r="J572" s="4" t="str">
        <f t="shared" si="316"/>
        <v/>
      </c>
      <c r="K572" s="4" t="str">
        <f t="shared" si="316"/>
        <v/>
      </c>
      <c r="L572" s="4" t="str">
        <f t="shared" si="316"/>
        <v/>
      </c>
      <c r="M572" s="4" t="str">
        <f t="shared" si="316"/>
        <v/>
      </c>
      <c r="N572" s="4" t="str">
        <f t="shared" si="316"/>
        <v/>
      </c>
      <c r="O572" s="4" t="str">
        <f t="shared" si="316"/>
        <v/>
      </c>
      <c r="P572" s="4" t="str">
        <f t="shared" si="316"/>
        <v/>
      </c>
      <c r="Q572" s="4" t="str">
        <f t="shared" si="316"/>
        <v/>
      </c>
      <c r="R572" s="4" t="str">
        <f t="shared" si="316"/>
        <v/>
      </c>
      <c r="S572" s="4" t="str">
        <f t="shared" si="316"/>
        <v/>
      </c>
      <c r="T572" s="4" t="str">
        <f t="shared" si="316"/>
        <v/>
      </c>
      <c r="U572" s="4" t="str">
        <f t="shared" si="316"/>
        <v/>
      </c>
      <c r="V572" s="4" t="str">
        <f t="shared" si="316"/>
        <v/>
      </c>
      <c r="W572" s="4" t="str">
        <f t="shared" si="316"/>
        <v/>
      </c>
      <c r="X572" s="4" t="str">
        <f t="shared" si="316"/>
        <v/>
      </c>
    </row>
    <row r="573" spans="1:24" ht="15.75" customHeight="1" x14ac:dyDescent="0.25">
      <c r="A573" s="4" t="s">
        <v>333</v>
      </c>
      <c r="B573" s="4" t="s">
        <v>334</v>
      </c>
      <c r="C573" s="4" t="s">
        <v>28</v>
      </c>
      <c r="D573" s="4" t="s">
        <v>328</v>
      </c>
      <c r="E573" s="4">
        <f t="shared" si="274"/>
        <v>1</v>
      </c>
      <c r="I573" s="4">
        <f t="shared" ref="I573:X573" si="317">+IF($E47=0,"",IF(I47&lt;&gt;"",I47,AVERAGEIFS(I$256:I$503,$D$256:$D$503,$D47)))</f>
        <v>18952038</v>
      </c>
      <c r="J573" s="85">
        <f t="shared" si="317"/>
        <v>306.48418919379543</v>
      </c>
      <c r="K573" s="85">
        <f t="shared" si="317"/>
        <v>220.35624875804913</v>
      </c>
      <c r="L573" s="85">
        <f t="shared" si="317"/>
        <v>119.15341241928704</v>
      </c>
      <c r="M573" s="85">
        <f t="shared" si="317"/>
        <v>540.73080791149857</v>
      </c>
      <c r="N573" s="85">
        <f t="shared" si="317"/>
        <v>5.1234595456172043</v>
      </c>
      <c r="O573" s="85">
        <f t="shared" si="317"/>
        <v>414524.201853759</v>
      </c>
      <c r="P573" s="85">
        <f t="shared" si="317"/>
        <v>1646.7665615141955</v>
      </c>
      <c r="Q573" s="85">
        <f t="shared" si="317"/>
        <v>2742.8083541310916</v>
      </c>
      <c r="R573" s="85">
        <f t="shared" si="317"/>
        <v>4.1103758867515987</v>
      </c>
      <c r="S573" s="85">
        <f t="shared" si="317"/>
        <v>931.6810873621007</v>
      </c>
      <c r="T573" s="85">
        <f t="shared" si="317"/>
        <v>325386.41875505255</v>
      </c>
      <c r="U573" s="4">
        <f t="shared" si="317"/>
        <v>0.59</v>
      </c>
      <c r="V573" s="4">
        <f t="shared" si="317"/>
        <v>0.53</v>
      </c>
      <c r="W573" s="4">
        <f t="shared" si="317"/>
        <v>0.64</v>
      </c>
      <c r="X573" s="4">
        <f t="shared" si="317"/>
        <v>0.64</v>
      </c>
    </row>
    <row r="574" spans="1:24" ht="15.75" customHeight="1" x14ac:dyDescent="0.25">
      <c r="A574" s="4" t="s">
        <v>158</v>
      </c>
      <c r="B574" s="4" t="s">
        <v>159</v>
      </c>
      <c r="C574" s="4" t="s">
        <v>106</v>
      </c>
      <c r="D574" s="4" t="s">
        <v>160</v>
      </c>
      <c r="E574" s="4">
        <f t="shared" si="274"/>
        <v>0</v>
      </c>
      <c r="I574" s="4" t="str">
        <f t="shared" ref="I574:X574" si="318">+IF($E48=0,"",IF(I48&lt;&gt;"",I48,AVERAGEIFS(I$256:I$503,$D$256:$D$503,$D48)))</f>
        <v/>
      </c>
      <c r="J574" s="4" t="str">
        <f t="shared" si="318"/>
        <v/>
      </c>
      <c r="K574" s="4" t="str">
        <f t="shared" si="318"/>
        <v/>
      </c>
      <c r="L574" s="4" t="str">
        <f t="shared" si="318"/>
        <v/>
      </c>
      <c r="M574" s="4" t="str">
        <f t="shared" si="318"/>
        <v/>
      </c>
      <c r="N574" s="4" t="str">
        <f t="shared" si="318"/>
        <v/>
      </c>
      <c r="O574" s="4" t="str">
        <f t="shared" si="318"/>
        <v/>
      </c>
      <c r="P574" s="4" t="str">
        <f t="shared" si="318"/>
        <v/>
      </c>
      <c r="Q574" s="4" t="str">
        <f t="shared" si="318"/>
        <v/>
      </c>
      <c r="R574" s="4" t="str">
        <f t="shared" si="318"/>
        <v/>
      </c>
      <c r="S574" s="4" t="str">
        <f t="shared" si="318"/>
        <v/>
      </c>
      <c r="T574" s="4" t="str">
        <f t="shared" si="318"/>
        <v/>
      </c>
      <c r="U574" s="4" t="str">
        <f t="shared" si="318"/>
        <v/>
      </c>
      <c r="V574" s="4" t="str">
        <f t="shared" si="318"/>
        <v/>
      </c>
      <c r="W574" s="4" t="str">
        <f t="shared" si="318"/>
        <v/>
      </c>
      <c r="X574" s="4" t="str">
        <f t="shared" si="318"/>
        <v/>
      </c>
    </row>
    <row r="575" spans="1:24" ht="15.75" customHeight="1" x14ac:dyDescent="0.25">
      <c r="A575" s="4" t="s">
        <v>161</v>
      </c>
      <c r="B575" s="4" t="s">
        <v>162</v>
      </c>
      <c r="C575" s="4" t="s">
        <v>106</v>
      </c>
      <c r="D575" s="4" t="s">
        <v>160</v>
      </c>
      <c r="E575" s="4">
        <f t="shared" si="274"/>
        <v>0</v>
      </c>
      <c r="I575" s="4" t="str">
        <f t="shared" ref="I575:X575" si="319">+IF($E49=0,"",IF(I49&lt;&gt;"",I49,AVERAGEIFS(I$256:I$503,$D$256:$D$503,$D49)))</f>
        <v/>
      </c>
      <c r="J575" s="4" t="str">
        <f t="shared" si="319"/>
        <v/>
      </c>
      <c r="K575" s="4" t="str">
        <f t="shared" si="319"/>
        <v/>
      </c>
      <c r="L575" s="4" t="str">
        <f t="shared" si="319"/>
        <v/>
      </c>
      <c r="M575" s="4" t="str">
        <f t="shared" si="319"/>
        <v/>
      </c>
      <c r="N575" s="4" t="str">
        <f t="shared" si="319"/>
        <v/>
      </c>
      <c r="O575" s="4" t="str">
        <f t="shared" si="319"/>
        <v/>
      </c>
      <c r="P575" s="4" t="str">
        <f t="shared" si="319"/>
        <v/>
      </c>
      <c r="Q575" s="4" t="str">
        <f t="shared" si="319"/>
        <v/>
      </c>
      <c r="R575" s="4" t="str">
        <f t="shared" si="319"/>
        <v/>
      </c>
      <c r="S575" s="4" t="str">
        <f t="shared" si="319"/>
        <v/>
      </c>
      <c r="T575" s="4" t="str">
        <f t="shared" si="319"/>
        <v/>
      </c>
      <c r="U575" s="4" t="str">
        <f t="shared" si="319"/>
        <v/>
      </c>
      <c r="V575" s="4" t="str">
        <f t="shared" si="319"/>
        <v/>
      </c>
      <c r="W575" s="4" t="str">
        <f t="shared" si="319"/>
        <v/>
      </c>
      <c r="X575" s="4" t="str">
        <f t="shared" si="319"/>
        <v/>
      </c>
    </row>
    <row r="576" spans="1:24" ht="15.75" customHeight="1" x14ac:dyDescent="0.25">
      <c r="A576" s="4" t="s">
        <v>163</v>
      </c>
      <c r="B576" s="4" t="s">
        <v>164</v>
      </c>
      <c r="C576" s="4" t="s">
        <v>106</v>
      </c>
      <c r="D576" s="4" t="s">
        <v>160</v>
      </c>
      <c r="E576" s="4">
        <f t="shared" si="274"/>
        <v>0</v>
      </c>
      <c r="I576" s="4" t="str">
        <f t="shared" ref="I576:X576" si="320">+IF($E50=0,"",IF(I50&lt;&gt;"",I50,AVERAGEIFS(I$256:I$503,$D$256:$D$503,$D50)))</f>
        <v/>
      </c>
      <c r="J576" s="4" t="str">
        <f t="shared" si="320"/>
        <v/>
      </c>
      <c r="K576" s="4" t="str">
        <f t="shared" si="320"/>
        <v/>
      </c>
      <c r="L576" s="4" t="str">
        <f t="shared" si="320"/>
        <v/>
      </c>
      <c r="M576" s="4" t="str">
        <f t="shared" si="320"/>
        <v/>
      </c>
      <c r="N576" s="4" t="str">
        <f t="shared" si="320"/>
        <v/>
      </c>
      <c r="O576" s="4" t="str">
        <f t="shared" si="320"/>
        <v/>
      </c>
      <c r="P576" s="4" t="str">
        <f t="shared" si="320"/>
        <v/>
      </c>
      <c r="Q576" s="4" t="str">
        <f t="shared" si="320"/>
        <v/>
      </c>
      <c r="R576" s="4" t="str">
        <f t="shared" si="320"/>
        <v/>
      </c>
      <c r="S576" s="4" t="str">
        <f t="shared" si="320"/>
        <v/>
      </c>
      <c r="T576" s="4" t="str">
        <f t="shared" si="320"/>
        <v/>
      </c>
      <c r="U576" s="4" t="str">
        <f t="shared" si="320"/>
        <v/>
      </c>
      <c r="V576" s="4" t="str">
        <f t="shared" si="320"/>
        <v/>
      </c>
      <c r="W576" s="4" t="str">
        <f t="shared" si="320"/>
        <v/>
      </c>
      <c r="X576" s="4" t="str">
        <f t="shared" si="320"/>
        <v/>
      </c>
    </row>
    <row r="577" spans="1:24" ht="15.75" customHeight="1" x14ac:dyDescent="0.25">
      <c r="A577" s="4" t="s">
        <v>165</v>
      </c>
      <c r="B577" s="4" t="s">
        <v>166</v>
      </c>
      <c r="C577" s="4" t="s">
        <v>106</v>
      </c>
      <c r="D577" s="4" t="s">
        <v>160</v>
      </c>
      <c r="E577" s="4">
        <f t="shared" si="274"/>
        <v>0</v>
      </c>
      <c r="I577" s="4" t="str">
        <f t="shared" ref="I577:X577" si="321">+IF($E51=0,"",IF(I51&lt;&gt;"",I51,AVERAGEIFS(I$256:I$503,$D$256:$D$503,$D51)))</f>
        <v/>
      </c>
      <c r="J577" s="4" t="str">
        <f t="shared" si="321"/>
        <v/>
      </c>
      <c r="K577" s="4" t="str">
        <f t="shared" si="321"/>
        <v/>
      </c>
      <c r="L577" s="4" t="str">
        <f t="shared" si="321"/>
        <v/>
      </c>
      <c r="M577" s="4" t="str">
        <f t="shared" si="321"/>
        <v/>
      </c>
      <c r="N577" s="4" t="str">
        <f t="shared" si="321"/>
        <v/>
      </c>
      <c r="O577" s="4" t="str">
        <f t="shared" si="321"/>
        <v/>
      </c>
      <c r="P577" s="4" t="str">
        <f t="shared" si="321"/>
        <v/>
      </c>
      <c r="Q577" s="4" t="str">
        <f t="shared" si="321"/>
        <v/>
      </c>
      <c r="R577" s="4" t="str">
        <f t="shared" si="321"/>
        <v/>
      </c>
      <c r="S577" s="4" t="str">
        <f t="shared" si="321"/>
        <v/>
      </c>
      <c r="T577" s="4" t="str">
        <f t="shared" si="321"/>
        <v/>
      </c>
      <c r="U577" s="4" t="str">
        <f t="shared" si="321"/>
        <v/>
      </c>
      <c r="V577" s="4" t="str">
        <f t="shared" si="321"/>
        <v/>
      </c>
      <c r="W577" s="4" t="str">
        <f t="shared" si="321"/>
        <v/>
      </c>
      <c r="X577" s="4" t="str">
        <f t="shared" si="321"/>
        <v/>
      </c>
    </row>
    <row r="578" spans="1:24" ht="15.75" customHeight="1" x14ac:dyDescent="0.25">
      <c r="A578" s="4" t="s">
        <v>335</v>
      </c>
      <c r="B578" s="4" t="s">
        <v>336</v>
      </c>
      <c r="C578" s="4" t="s">
        <v>28</v>
      </c>
      <c r="D578" s="4" t="s">
        <v>328</v>
      </c>
      <c r="E578" s="4">
        <f t="shared" si="274"/>
        <v>1</v>
      </c>
      <c r="I578" s="4">
        <f t="shared" ref="I578:X578" si="322">+IF($E52=0,"",IF(I52&lt;&gt;"",I52,AVERAGEIFS(I$256:I$503,$D$256:$D$503,$D52)))</f>
        <v>50339443</v>
      </c>
      <c r="J578" s="85">
        <f t="shared" si="322"/>
        <v>357.32417619320898</v>
      </c>
      <c r="K578" s="85">
        <f t="shared" si="322"/>
        <v>237.37052473941756</v>
      </c>
      <c r="L578" s="85">
        <f t="shared" si="322"/>
        <v>29.503703487541571</v>
      </c>
      <c r="M578" s="85">
        <f t="shared" si="322"/>
        <v>124.29387987379803</v>
      </c>
      <c r="N578" s="85">
        <f t="shared" si="322"/>
        <v>5.5284680047016019</v>
      </c>
      <c r="O578" s="85">
        <f t="shared" si="322"/>
        <v>26268.774703557312</v>
      </c>
      <c r="P578" s="85">
        <f t="shared" si="322"/>
        <v>1884.8350053631145</v>
      </c>
      <c r="Q578" s="85">
        <f t="shared" si="322"/>
        <v>2982.0564012977288</v>
      </c>
      <c r="R578" s="85">
        <f t="shared" si="322"/>
        <v>24.308969807234458</v>
      </c>
      <c r="S578" s="85">
        <f t="shared" si="322"/>
        <v>280.59091973301912</v>
      </c>
      <c r="T578" s="85">
        <f t="shared" si="322"/>
        <v>3168.1906825568794</v>
      </c>
      <c r="U578" s="4">
        <f t="shared" si="322"/>
        <v>0.41</v>
      </c>
      <c r="V578" s="4">
        <f t="shared" si="322"/>
        <v>0.42</v>
      </c>
      <c r="W578" s="4">
        <f t="shared" si="322"/>
        <v>0.4</v>
      </c>
      <c r="X578" s="4">
        <f t="shared" si="322"/>
        <v>0.4</v>
      </c>
    </row>
    <row r="579" spans="1:24" ht="15.75" customHeight="1" x14ac:dyDescent="0.25">
      <c r="A579" s="4" t="s">
        <v>120</v>
      </c>
      <c r="B579" s="4" t="s">
        <v>121</v>
      </c>
      <c r="C579" s="4" t="s">
        <v>118</v>
      </c>
      <c r="D579" s="4" t="s">
        <v>119</v>
      </c>
      <c r="E579" s="4">
        <f t="shared" si="274"/>
        <v>0</v>
      </c>
      <c r="I579" s="4" t="str">
        <f t="shared" ref="I579:X579" si="323">+IF($E53=0,"",IF(I53&lt;&gt;"",I53,AVERAGEIFS(I$256:I$503,$D$256:$D$503,$D53)))</f>
        <v/>
      </c>
      <c r="J579" s="4" t="str">
        <f t="shared" si="323"/>
        <v/>
      </c>
      <c r="K579" s="4" t="str">
        <f t="shared" si="323"/>
        <v/>
      </c>
      <c r="L579" s="4" t="str">
        <f t="shared" si="323"/>
        <v/>
      </c>
      <c r="M579" s="4" t="str">
        <f t="shared" si="323"/>
        <v/>
      </c>
      <c r="N579" s="4" t="str">
        <f t="shared" si="323"/>
        <v/>
      </c>
      <c r="O579" s="4" t="str">
        <f t="shared" si="323"/>
        <v/>
      </c>
      <c r="P579" s="4" t="str">
        <f t="shared" si="323"/>
        <v/>
      </c>
      <c r="Q579" s="4" t="str">
        <f t="shared" si="323"/>
        <v/>
      </c>
      <c r="R579" s="4" t="str">
        <f t="shared" si="323"/>
        <v/>
      </c>
      <c r="S579" s="4" t="str">
        <f t="shared" si="323"/>
        <v/>
      </c>
      <c r="T579" s="4" t="str">
        <f t="shared" si="323"/>
        <v/>
      </c>
      <c r="U579" s="4" t="str">
        <f t="shared" si="323"/>
        <v/>
      </c>
      <c r="V579" s="4" t="str">
        <f t="shared" si="323"/>
        <v/>
      </c>
      <c r="W579" s="4" t="str">
        <f t="shared" si="323"/>
        <v/>
      </c>
      <c r="X579" s="4" t="str">
        <f t="shared" si="323"/>
        <v/>
      </c>
    </row>
    <row r="580" spans="1:24" ht="15.75" customHeight="1" x14ac:dyDescent="0.25">
      <c r="A580" s="4" t="s">
        <v>238</v>
      </c>
      <c r="B580" s="4" t="s">
        <v>239</v>
      </c>
      <c r="C580" s="4" t="s">
        <v>118</v>
      </c>
      <c r="D580" s="4" t="s">
        <v>231</v>
      </c>
      <c r="E580" s="4">
        <f t="shared" si="274"/>
        <v>0</v>
      </c>
      <c r="I580" s="4" t="str">
        <f t="shared" ref="I580:X580" si="324">+IF($E54=0,"",IF(I54&lt;&gt;"",I54,AVERAGEIFS(I$256:I$503,$D$256:$D$503,$D54)))</f>
        <v/>
      </c>
      <c r="J580" s="4" t="str">
        <f t="shared" si="324"/>
        <v/>
      </c>
      <c r="K580" s="4" t="str">
        <f t="shared" si="324"/>
        <v/>
      </c>
      <c r="L580" s="4" t="str">
        <f t="shared" si="324"/>
        <v/>
      </c>
      <c r="M580" s="4" t="str">
        <f t="shared" si="324"/>
        <v/>
      </c>
      <c r="N580" s="4" t="str">
        <f t="shared" si="324"/>
        <v/>
      </c>
      <c r="O580" s="4" t="str">
        <f t="shared" si="324"/>
        <v/>
      </c>
      <c r="P580" s="4" t="str">
        <f t="shared" si="324"/>
        <v/>
      </c>
      <c r="Q580" s="4" t="str">
        <f t="shared" si="324"/>
        <v/>
      </c>
      <c r="R580" s="4" t="str">
        <f t="shared" si="324"/>
        <v/>
      </c>
      <c r="S580" s="4" t="str">
        <f t="shared" si="324"/>
        <v/>
      </c>
      <c r="T580" s="4" t="str">
        <f t="shared" si="324"/>
        <v/>
      </c>
      <c r="U580" s="4" t="str">
        <f t="shared" si="324"/>
        <v/>
      </c>
      <c r="V580" s="4" t="str">
        <f t="shared" si="324"/>
        <v/>
      </c>
      <c r="W580" s="4" t="str">
        <f t="shared" si="324"/>
        <v/>
      </c>
      <c r="X580" s="4" t="str">
        <f t="shared" si="324"/>
        <v/>
      </c>
    </row>
    <row r="581" spans="1:24" ht="15.75" customHeight="1" x14ac:dyDescent="0.25">
      <c r="A581" s="4" t="s">
        <v>310</v>
      </c>
      <c r="B581" s="4" t="s">
        <v>311</v>
      </c>
      <c r="C581" s="4" t="s">
        <v>22</v>
      </c>
      <c r="D581" s="4" t="s">
        <v>309</v>
      </c>
      <c r="E581" s="4">
        <f t="shared" si="274"/>
        <v>0</v>
      </c>
      <c r="I581" s="4" t="str">
        <f t="shared" ref="I581:X581" si="325">+IF($E55=0,"",IF(I55&lt;&gt;"",I55,AVERAGEIFS(I$256:I$503,$D$256:$D$503,$D55)))</f>
        <v/>
      </c>
      <c r="J581" s="4" t="str">
        <f t="shared" si="325"/>
        <v/>
      </c>
      <c r="K581" s="4" t="str">
        <f t="shared" si="325"/>
        <v/>
      </c>
      <c r="L581" s="4" t="str">
        <f t="shared" si="325"/>
        <v/>
      </c>
      <c r="M581" s="4" t="str">
        <f t="shared" si="325"/>
        <v/>
      </c>
      <c r="N581" s="4" t="str">
        <f t="shared" si="325"/>
        <v/>
      </c>
      <c r="O581" s="4" t="str">
        <f t="shared" si="325"/>
        <v/>
      </c>
      <c r="P581" s="4" t="str">
        <f t="shared" si="325"/>
        <v/>
      </c>
      <c r="Q581" s="4" t="str">
        <f t="shared" si="325"/>
        <v/>
      </c>
      <c r="R581" s="4" t="str">
        <f t="shared" si="325"/>
        <v/>
      </c>
      <c r="S581" s="4" t="str">
        <f t="shared" si="325"/>
        <v/>
      </c>
      <c r="T581" s="4" t="str">
        <f t="shared" si="325"/>
        <v/>
      </c>
      <c r="U581" s="4" t="str">
        <f t="shared" si="325"/>
        <v/>
      </c>
      <c r="V581" s="4" t="str">
        <f t="shared" si="325"/>
        <v/>
      </c>
      <c r="W581" s="4" t="str">
        <f t="shared" si="325"/>
        <v/>
      </c>
      <c r="X581" s="4" t="str">
        <f t="shared" si="325"/>
        <v/>
      </c>
    </row>
    <row r="582" spans="1:24" ht="15.75" customHeight="1" x14ac:dyDescent="0.25">
      <c r="A582" s="4" t="s">
        <v>90</v>
      </c>
      <c r="B582" s="4" t="s">
        <v>91</v>
      </c>
      <c r="C582" s="4" t="s">
        <v>28</v>
      </c>
      <c r="D582" s="4" t="s">
        <v>89</v>
      </c>
      <c r="E582" s="4">
        <f t="shared" si="274"/>
        <v>1</v>
      </c>
      <c r="I582" s="4">
        <f t="shared" ref="I582:X582" si="326">+IF($E56=0,"",IF(I56&lt;&gt;"",I56,AVERAGEIFS(I$256:I$503,$D$256:$D$503,$D56)))</f>
        <v>5047561</v>
      </c>
      <c r="J582" s="85">
        <f t="shared" si="326"/>
        <v>266.5643862451588</v>
      </c>
      <c r="K582" s="85">
        <f t="shared" si="326"/>
        <v>281.7994671089661</v>
      </c>
      <c r="L582" s="85">
        <f t="shared" si="326"/>
        <v>99.711524041017029</v>
      </c>
      <c r="M582" s="85">
        <f t="shared" si="326"/>
        <v>353.83858267716533</v>
      </c>
      <c r="N582" s="85">
        <f t="shared" si="326"/>
        <v>5.4877989587446292</v>
      </c>
      <c r="O582" s="85">
        <f t="shared" si="326"/>
        <v>48516.24548736462</v>
      </c>
      <c r="P582" s="85">
        <f t="shared" si="326"/>
        <v>1603.7884767166536</v>
      </c>
      <c r="Q582" s="85">
        <f t="shared" si="326"/>
        <v>4613.6879662666233</v>
      </c>
      <c r="R582" s="85">
        <f t="shared" si="326"/>
        <v>11.94636379827802</v>
      </c>
      <c r="S582" s="85">
        <f t="shared" si="326"/>
        <v>1469.7069116360456</v>
      </c>
      <c r="T582" s="85">
        <f t="shared" si="326"/>
        <v>23170.689655172413</v>
      </c>
      <c r="U582" s="4">
        <f t="shared" si="326"/>
        <v>0.57999999999999996</v>
      </c>
      <c r="V582" s="4">
        <f t="shared" si="326"/>
        <v>0.7</v>
      </c>
      <c r="W582" s="4">
        <f t="shared" si="326"/>
        <v>0.7</v>
      </c>
      <c r="X582" s="4">
        <f t="shared" si="326"/>
        <v>0.7</v>
      </c>
    </row>
    <row r="583" spans="1:24" ht="15.75" customHeight="1" x14ac:dyDescent="0.25">
      <c r="A583" s="4" t="s">
        <v>454</v>
      </c>
      <c r="B583" s="4" t="s">
        <v>455</v>
      </c>
      <c r="C583" s="4" t="s">
        <v>118</v>
      </c>
      <c r="D583" s="4" t="s">
        <v>449</v>
      </c>
      <c r="E583" s="4">
        <f t="shared" si="274"/>
        <v>0</v>
      </c>
      <c r="I583" s="4" t="str">
        <f t="shared" ref="I583:X583" si="327">+IF($E57=0,"",IF(I57&lt;&gt;"",I57,AVERAGEIFS(I$256:I$503,$D$256:$D$503,$D57)))</f>
        <v/>
      </c>
      <c r="J583" s="4" t="str">
        <f t="shared" si="327"/>
        <v/>
      </c>
      <c r="K583" s="4" t="str">
        <f t="shared" si="327"/>
        <v/>
      </c>
      <c r="L583" s="4" t="str">
        <f t="shared" si="327"/>
        <v/>
      </c>
      <c r="M583" s="4" t="str">
        <f t="shared" si="327"/>
        <v/>
      </c>
      <c r="N583" s="4" t="str">
        <f t="shared" si="327"/>
        <v/>
      </c>
      <c r="O583" s="4" t="str">
        <f t="shared" si="327"/>
        <v/>
      </c>
      <c r="P583" s="4" t="str">
        <f t="shared" si="327"/>
        <v/>
      </c>
      <c r="Q583" s="4" t="str">
        <f t="shared" si="327"/>
        <v/>
      </c>
      <c r="R583" s="4" t="str">
        <f t="shared" si="327"/>
        <v/>
      </c>
      <c r="S583" s="4" t="str">
        <f t="shared" si="327"/>
        <v/>
      </c>
      <c r="T583" s="4" t="str">
        <f t="shared" si="327"/>
        <v/>
      </c>
      <c r="U583" s="4" t="str">
        <f t="shared" si="327"/>
        <v/>
      </c>
      <c r="V583" s="4" t="str">
        <f t="shared" si="327"/>
        <v/>
      </c>
      <c r="W583" s="4" t="str">
        <f t="shared" si="327"/>
        <v/>
      </c>
      <c r="X583" s="4" t="str">
        <f t="shared" si="327"/>
        <v/>
      </c>
    </row>
    <row r="584" spans="1:24" ht="15.75" customHeight="1" x14ac:dyDescent="0.25">
      <c r="A584" s="4" t="s">
        <v>417</v>
      </c>
      <c r="B584" s="4" t="s">
        <v>418</v>
      </c>
      <c r="C584" s="4" t="s">
        <v>181</v>
      </c>
      <c r="D584" s="4" t="s">
        <v>412</v>
      </c>
      <c r="E584" s="4">
        <f t="shared" si="274"/>
        <v>1</v>
      </c>
      <c r="I584" s="4">
        <f t="shared" ref="I584:X584" si="328">+IF($E58=0,"",IF(I58&lt;&gt;"",I58,AVERAGEIFS(I$256:I$503,$D$256:$D$503,$D58)))</f>
        <v>4130304</v>
      </c>
      <c r="J584" s="85">
        <f t="shared" si="328"/>
        <v>496.23465972480471</v>
      </c>
      <c r="K584" s="85">
        <f t="shared" si="328"/>
        <v>75.248698400892522</v>
      </c>
      <c r="L584" s="4">
        <f t="shared" si="328"/>
        <v>66.984301370877475</v>
      </c>
      <c r="M584" s="4">
        <f t="shared" si="328"/>
        <v>501.16266023772533</v>
      </c>
      <c r="N584" s="85">
        <f t="shared" si="328"/>
        <v>43.289791744142804</v>
      </c>
      <c r="O584" s="85">
        <f t="shared" si="328"/>
        <v>9122.4832214765102</v>
      </c>
      <c r="P584" s="85">
        <f t="shared" si="328"/>
        <v>225.59338027146694</v>
      </c>
      <c r="Q584" s="85">
        <f t="shared" si="328"/>
        <v>4036.363636363636</v>
      </c>
      <c r="R584" s="85">
        <f t="shared" si="328"/>
        <v>1.1137194744018843</v>
      </c>
      <c r="S584" s="85">
        <f t="shared" si="328"/>
        <v>870.9419051687313</v>
      </c>
      <c r="T584" s="85">
        <f t="shared" si="328"/>
        <v>26608.482871125612</v>
      </c>
      <c r="U584" s="4">
        <f t="shared" si="328"/>
        <v>0.48</v>
      </c>
      <c r="V584" s="4">
        <f t="shared" si="328"/>
        <v>0.39</v>
      </c>
      <c r="W584" s="4">
        <f t="shared" si="328"/>
        <v>0.62</v>
      </c>
      <c r="X584" s="4">
        <f t="shared" si="328"/>
        <v>0.62</v>
      </c>
    </row>
    <row r="585" spans="1:24" ht="15.75" customHeight="1" x14ac:dyDescent="0.25">
      <c r="A585" s="4" t="s">
        <v>45</v>
      </c>
      <c r="B585" s="4" t="s">
        <v>46</v>
      </c>
      <c r="C585" s="4" t="s">
        <v>28</v>
      </c>
      <c r="D585" s="4" t="s">
        <v>29</v>
      </c>
      <c r="E585" s="4">
        <f t="shared" si="274"/>
        <v>0</v>
      </c>
      <c r="I585" s="4" t="str">
        <f t="shared" ref="I585:X585" si="329">+IF($E59=0,"",IF(I59&lt;&gt;"",I59,AVERAGEIFS(I$256:I$503,$D$256:$D$503,$D59)))</f>
        <v/>
      </c>
      <c r="J585" s="4" t="str">
        <f t="shared" si="329"/>
        <v/>
      </c>
      <c r="K585" s="4" t="str">
        <f t="shared" si="329"/>
        <v/>
      </c>
      <c r="L585" s="4" t="str">
        <f t="shared" si="329"/>
        <v/>
      </c>
      <c r="M585" s="4" t="str">
        <f t="shared" si="329"/>
        <v/>
      </c>
      <c r="N585" s="4" t="str">
        <f t="shared" si="329"/>
        <v/>
      </c>
      <c r="O585" s="4" t="str">
        <f t="shared" si="329"/>
        <v/>
      </c>
      <c r="P585" s="4" t="str">
        <f t="shared" si="329"/>
        <v/>
      </c>
      <c r="Q585" s="4" t="str">
        <f t="shared" si="329"/>
        <v/>
      </c>
      <c r="R585" s="4" t="str">
        <f t="shared" si="329"/>
        <v/>
      </c>
      <c r="S585" s="4" t="str">
        <f t="shared" si="329"/>
        <v/>
      </c>
      <c r="T585" s="4" t="str">
        <f t="shared" si="329"/>
        <v/>
      </c>
      <c r="U585" s="4" t="str">
        <f t="shared" si="329"/>
        <v/>
      </c>
      <c r="V585" s="4" t="str">
        <f t="shared" si="329"/>
        <v/>
      </c>
      <c r="W585" s="4" t="str">
        <f t="shared" si="329"/>
        <v/>
      </c>
      <c r="X585" s="4" t="str">
        <f t="shared" si="329"/>
        <v/>
      </c>
    </row>
    <row r="586" spans="1:24" ht="15.75" customHeight="1" x14ac:dyDescent="0.25">
      <c r="A586" s="4" t="s">
        <v>47</v>
      </c>
      <c r="B586" s="4" t="s">
        <v>48</v>
      </c>
      <c r="C586" s="4" t="s">
        <v>28</v>
      </c>
      <c r="D586" s="4" t="s">
        <v>29</v>
      </c>
      <c r="E586" s="4">
        <f t="shared" si="274"/>
        <v>0</v>
      </c>
      <c r="I586" s="4" t="str">
        <f t="shared" ref="I586:X586" si="330">+IF($E60=0,"",IF(I60&lt;&gt;"",I60,AVERAGEIFS(I$256:I$503,$D$256:$D$503,$D60)))</f>
        <v/>
      </c>
      <c r="J586" s="4" t="str">
        <f t="shared" si="330"/>
        <v/>
      </c>
      <c r="K586" s="4" t="str">
        <f t="shared" si="330"/>
        <v/>
      </c>
      <c r="L586" s="4" t="str">
        <f t="shared" si="330"/>
        <v/>
      </c>
      <c r="M586" s="4" t="str">
        <f t="shared" si="330"/>
        <v/>
      </c>
      <c r="N586" s="4" t="str">
        <f t="shared" si="330"/>
        <v/>
      </c>
      <c r="O586" s="4" t="str">
        <f t="shared" si="330"/>
        <v/>
      </c>
      <c r="P586" s="4" t="str">
        <f t="shared" si="330"/>
        <v/>
      </c>
      <c r="Q586" s="4" t="str">
        <f t="shared" si="330"/>
        <v/>
      </c>
      <c r="R586" s="4" t="str">
        <f t="shared" si="330"/>
        <v/>
      </c>
      <c r="S586" s="4" t="str">
        <f t="shared" si="330"/>
        <v/>
      </c>
      <c r="T586" s="4" t="str">
        <f t="shared" si="330"/>
        <v/>
      </c>
      <c r="U586" s="4" t="str">
        <f t="shared" si="330"/>
        <v/>
      </c>
      <c r="V586" s="4" t="str">
        <f t="shared" si="330"/>
        <v/>
      </c>
      <c r="W586" s="4" t="str">
        <f t="shared" si="330"/>
        <v/>
      </c>
      <c r="X586" s="4" t="str">
        <f t="shared" si="330"/>
        <v/>
      </c>
    </row>
    <row r="587" spans="1:24" ht="15.75" customHeight="1" x14ac:dyDescent="0.25">
      <c r="A587" s="4" t="s">
        <v>489</v>
      </c>
      <c r="B587" s="4" t="s">
        <v>490</v>
      </c>
      <c r="C587" s="4" t="s">
        <v>106</v>
      </c>
      <c r="D587" s="4" t="s">
        <v>484</v>
      </c>
      <c r="E587" s="4">
        <f t="shared" si="274"/>
        <v>1</v>
      </c>
      <c r="I587" s="4">
        <f t="shared" ref="I587:X587" si="331">+IF($E61=0,"",IF(I61&lt;&gt;"",I61,AVERAGEIFS(I$256:I$503,$D$256:$D$503,$D61)))</f>
        <v>1198575</v>
      </c>
      <c r="J587" s="85">
        <f t="shared" si="331"/>
        <v>417.24547900631995</v>
      </c>
      <c r="K587" s="85">
        <f t="shared" si="331"/>
        <v>49.391986317084871</v>
      </c>
      <c r="L587" s="85">
        <f t="shared" si="331"/>
        <v>34.207287820954051</v>
      </c>
      <c r="M587" s="85">
        <f t="shared" si="331"/>
        <v>692.56756756756749</v>
      </c>
      <c r="N587" s="85">
        <f t="shared" si="331"/>
        <v>9.9284567090086142</v>
      </c>
      <c r="O587" s="85">
        <f t="shared" si="331"/>
        <v>696563.02521008404</v>
      </c>
      <c r="P587" s="85">
        <f t="shared" si="331"/>
        <v>13.061512664372078</v>
      </c>
      <c r="Q587" s="85">
        <f t="shared" si="331"/>
        <v>3920.5298013245033</v>
      </c>
      <c r="R587" s="85">
        <f t="shared" si="331"/>
        <v>0.58402686523580083</v>
      </c>
      <c r="S587" s="85">
        <f t="shared" si="331"/>
        <v>18527.268663388466</v>
      </c>
      <c r="T587" s="4">
        <f t="shared" si="331"/>
        <v>9661.1295681063129</v>
      </c>
      <c r="U587" s="4">
        <f t="shared" si="331"/>
        <v>0</v>
      </c>
      <c r="V587" s="4">
        <f t="shared" si="331"/>
        <v>0</v>
      </c>
      <c r="W587" s="4">
        <f t="shared" si="331"/>
        <v>0</v>
      </c>
      <c r="X587" s="4">
        <f t="shared" si="331"/>
        <v>0</v>
      </c>
    </row>
    <row r="588" spans="1:24" ht="15.75" customHeight="1" x14ac:dyDescent="0.25">
      <c r="A588" s="4" t="s">
        <v>185</v>
      </c>
      <c r="B588" s="4" t="s">
        <v>186</v>
      </c>
      <c r="C588" s="4" t="s">
        <v>181</v>
      </c>
      <c r="D588" s="4" t="s">
        <v>182</v>
      </c>
      <c r="E588" s="4">
        <f t="shared" si="274"/>
        <v>0</v>
      </c>
      <c r="I588" s="4" t="str">
        <f t="shared" ref="I588:X588" si="332">+IF($E62=0,"",IF(I62&lt;&gt;"",I62,AVERAGEIFS(I$256:I$503,$D$256:$D$503,$D62)))</f>
        <v/>
      </c>
      <c r="J588" s="4" t="str">
        <f t="shared" si="332"/>
        <v/>
      </c>
      <c r="K588" s="4" t="str">
        <f t="shared" si="332"/>
        <v/>
      </c>
      <c r="L588" s="4" t="str">
        <f t="shared" si="332"/>
        <v/>
      </c>
      <c r="M588" s="4" t="str">
        <f t="shared" si="332"/>
        <v/>
      </c>
      <c r="N588" s="4" t="str">
        <f t="shared" si="332"/>
        <v/>
      </c>
      <c r="O588" s="4" t="str">
        <f t="shared" si="332"/>
        <v/>
      </c>
      <c r="P588" s="4" t="str">
        <f t="shared" si="332"/>
        <v/>
      </c>
      <c r="Q588" s="4" t="str">
        <f t="shared" si="332"/>
        <v/>
      </c>
      <c r="R588" s="4" t="str">
        <f t="shared" si="332"/>
        <v/>
      </c>
      <c r="S588" s="4" t="str">
        <f t="shared" si="332"/>
        <v/>
      </c>
      <c r="T588" s="4" t="str">
        <f t="shared" si="332"/>
        <v/>
      </c>
      <c r="U588" s="4" t="str">
        <f t="shared" si="332"/>
        <v/>
      </c>
      <c r="V588" s="4" t="str">
        <f t="shared" si="332"/>
        <v/>
      </c>
      <c r="W588" s="4" t="str">
        <f t="shared" si="332"/>
        <v/>
      </c>
      <c r="X588" s="4" t="str">
        <f t="shared" si="332"/>
        <v/>
      </c>
    </row>
    <row r="589" spans="1:24" ht="15.75" customHeight="1" x14ac:dyDescent="0.25">
      <c r="A589" s="5" t="s">
        <v>187</v>
      </c>
      <c r="B589" s="5" t="s">
        <v>188</v>
      </c>
      <c r="C589" s="4" t="s">
        <v>181</v>
      </c>
      <c r="D589" s="4" t="s">
        <v>182</v>
      </c>
      <c r="E589" s="4">
        <f t="shared" si="274"/>
        <v>0</v>
      </c>
      <c r="I589" s="4" t="str">
        <f t="shared" ref="I589:X589" si="333">+IF($E63=0,"",IF(I63&lt;&gt;"",I63,AVERAGEIFS(I$256:I$503,$D$256:$D$503,$D63)))</f>
        <v/>
      </c>
      <c r="J589" s="4" t="str">
        <f t="shared" si="333"/>
        <v/>
      </c>
      <c r="K589" s="4" t="str">
        <f t="shared" si="333"/>
        <v/>
      </c>
      <c r="L589" s="4" t="str">
        <f t="shared" si="333"/>
        <v/>
      </c>
      <c r="M589" s="4" t="str">
        <f t="shared" si="333"/>
        <v/>
      </c>
      <c r="N589" s="4" t="str">
        <f t="shared" si="333"/>
        <v/>
      </c>
      <c r="O589" s="4" t="str">
        <f t="shared" si="333"/>
        <v/>
      </c>
      <c r="P589" s="4" t="str">
        <f t="shared" si="333"/>
        <v/>
      </c>
      <c r="Q589" s="4" t="str">
        <f t="shared" si="333"/>
        <v/>
      </c>
      <c r="R589" s="4" t="str">
        <f t="shared" si="333"/>
        <v/>
      </c>
      <c r="S589" s="4" t="str">
        <f t="shared" si="333"/>
        <v/>
      </c>
      <c r="T589" s="4" t="str">
        <f t="shared" si="333"/>
        <v/>
      </c>
      <c r="U589" s="4" t="str">
        <f t="shared" si="333"/>
        <v/>
      </c>
      <c r="V589" s="4" t="str">
        <f t="shared" si="333"/>
        <v/>
      </c>
      <c r="W589" s="4" t="str">
        <f t="shared" si="333"/>
        <v/>
      </c>
      <c r="X589" s="4" t="str">
        <f t="shared" si="333"/>
        <v/>
      </c>
    </row>
    <row r="590" spans="1:24" ht="15.75" customHeight="1" x14ac:dyDescent="0.25">
      <c r="A590" s="4" t="s">
        <v>167</v>
      </c>
      <c r="B590" s="4" t="s">
        <v>168</v>
      </c>
      <c r="C590" s="4" t="s">
        <v>106</v>
      </c>
      <c r="D590" s="4" t="s">
        <v>160</v>
      </c>
      <c r="E590" s="4">
        <f t="shared" si="274"/>
        <v>0</v>
      </c>
      <c r="I590" s="4" t="str">
        <f t="shared" ref="I590:X590" si="334">+IF($E64=0,"",IF(I64&lt;&gt;"",I64,AVERAGEIFS(I$256:I$503,$D$256:$D$503,$D64)))</f>
        <v/>
      </c>
      <c r="J590" s="4" t="str">
        <f t="shared" si="334"/>
        <v/>
      </c>
      <c r="K590" s="4" t="str">
        <f t="shared" si="334"/>
        <v/>
      </c>
      <c r="L590" s="4" t="str">
        <f t="shared" si="334"/>
        <v/>
      </c>
      <c r="M590" s="4" t="str">
        <f t="shared" si="334"/>
        <v/>
      </c>
      <c r="N590" s="4" t="str">
        <f t="shared" si="334"/>
        <v/>
      </c>
      <c r="O590" s="4" t="str">
        <f t="shared" si="334"/>
        <v/>
      </c>
      <c r="P590" s="4" t="str">
        <f t="shared" si="334"/>
        <v/>
      </c>
      <c r="Q590" s="4" t="str">
        <f t="shared" si="334"/>
        <v/>
      </c>
      <c r="R590" s="4" t="str">
        <f t="shared" si="334"/>
        <v/>
      </c>
      <c r="S590" s="4" t="str">
        <f t="shared" si="334"/>
        <v/>
      </c>
      <c r="T590" s="4" t="str">
        <f t="shared" si="334"/>
        <v/>
      </c>
      <c r="U590" s="4" t="str">
        <f t="shared" si="334"/>
        <v/>
      </c>
      <c r="V590" s="4" t="str">
        <f t="shared" si="334"/>
        <v/>
      </c>
      <c r="W590" s="4" t="str">
        <f t="shared" si="334"/>
        <v/>
      </c>
      <c r="X590" s="4" t="str">
        <f t="shared" si="334"/>
        <v/>
      </c>
    </row>
    <row r="591" spans="1:24" ht="15.75" customHeight="1" x14ac:dyDescent="0.25">
      <c r="A591" s="4" t="s">
        <v>240</v>
      </c>
      <c r="B591" s="4" t="s">
        <v>241</v>
      </c>
      <c r="C591" s="4" t="s">
        <v>118</v>
      </c>
      <c r="D591" s="4" t="s">
        <v>231</v>
      </c>
      <c r="E591" s="4">
        <f t="shared" si="274"/>
        <v>0</v>
      </c>
      <c r="I591" s="4" t="str">
        <f t="shared" ref="I591:X591" si="335">+IF($E65=0,"",IF(I65&lt;&gt;"",I65,AVERAGEIFS(I$256:I$503,$D$256:$D$503,$D65)))</f>
        <v/>
      </c>
      <c r="J591" s="4" t="str">
        <f t="shared" si="335"/>
        <v/>
      </c>
      <c r="K591" s="4" t="str">
        <f t="shared" si="335"/>
        <v/>
      </c>
      <c r="L591" s="4" t="str">
        <f t="shared" si="335"/>
        <v/>
      </c>
      <c r="M591" s="4" t="str">
        <f t="shared" si="335"/>
        <v/>
      </c>
      <c r="N591" s="4" t="str">
        <f t="shared" si="335"/>
        <v/>
      </c>
      <c r="O591" s="4" t="str">
        <f t="shared" si="335"/>
        <v/>
      </c>
      <c r="P591" s="4" t="str">
        <f t="shared" si="335"/>
        <v/>
      </c>
      <c r="Q591" s="4" t="str">
        <f t="shared" si="335"/>
        <v/>
      </c>
      <c r="R591" s="4" t="str">
        <f t="shared" si="335"/>
        <v/>
      </c>
      <c r="S591" s="4" t="str">
        <f t="shared" si="335"/>
        <v/>
      </c>
      <c r="T591" s="4" t="str">
        <f t="shared" si="335"/>
        <v/>
      </c>
      <c r="U591" s="4" t="str">
        <f t="shared" si="335"/>
        <v/>
      </c>
      <c r="V591" s="4" t="str">
        <f t="shared" si="335"/>
        <v/>
      </c>
      <c r="W591" s="4" t="str">
        <f t="shared" si="335"/>
        <v/>
      </c>
      <c r="X591" s="4" t="str">
        <f t="shared" si="335"/>
        <v/>
      </c>
    </row>
    <row r="592" spans="1:24" ht="15.75" customHeight="1" x14ac:dyDescent="0.25">
      <c r="A592" s="4" t="s">
        <v>277</v>
      </c>
      <c r="B592" s="4" t="s">
        <v>278</v>
      </c>
      <c r="C592" s="4" t="s">
        <v>181</v>
      </c>
      <c r="D592" s="4" t="s">
        <v>276</v>
      </c>
      <c r="E592" s="4">
        <f t="shared" si="274"/>
        <v>1</v>
      </c>
      <c r="I592" s="4">
        <f t="shared" ref="I592:X592" si="336">+IF($E66=0,"",IF(I66&lt;&gt;"",I66,AVERAGEIFS(I$256:I$503,$D$256:$D$503,$D66)))</f>
        <v>5771876</v>
      </c>
      <c r="J592" s="85">
        <f t="shared" si="336"/>
        <v>187.51269084782831</v>
      </c>
      <c r="K592" s="85">
        <f t="shared" si="336"/>
        <v>62.977790929673468</v>
      </c>
      <c r="L592" s="85">
        <f t="shared" si="336"/>
        <v>54.696254735895224</v>
      </c>
      <c r="M592" s="85">
        <f t="shared" si="336"/>
        <v>868.50068775790919</v>
      </c>
      <c r="N592" s="85">
        <f t="shared" si="336"/>
        <v>13.149970650790143</v>
      </c>
      <c r="O592" s="85">
        <f t="shared" si="336"/>
        <v>277822.13438735175</v>
      </c>
      <c r="P592" s="85">
        <f t="shared" si="336"/>
        <v>18.500045804790165</v>
      </c>
      <c r="Q592" s="85">
        <f t="shared" si="336"/>
        <v>2817.8294573643411</v>
      </c>
      <c r="R592" s="85">
        <f t="shared" si="336"/>
        <v>1.2301026563980237</v>
      </c>
      <c r="S592" s="85">
        <f t="shared" si="336"/>
        <v>6050.7030129124823</v>
      </c>
      <c r="T592" s="85">
        <f t="shared" si="336"/>
        <v>170604.36893203884</v>
      </c>
      <c r="U592" s="4">
        <f t="shared" si="336"/>
        <v>0.93</v>
      </c>
      <c r="V592" s="4">
        <f t="shared" si="336"/>
        <v>0.92</v>
      </c>
      <c r="W592" s="4">
        <f t="shared" si="336"/>
        <v>0.88</v>
      </c>
      <c r="X592" s="4">
        <f t="shared" si="336"/>
        <v>0.88</v>
      </c>
    </row>
    <row r="593" spans="1:24" ht="15.75" customHeight="1" x14ac:dyDescent="0.25">
      <c r="A593" s="4" t="s">
        <v>122</v>
      </c>
      <c r="B593" s="4" t="s">
        <v>123</v>
      </c>
      <c r="C593" s="4" t="s">
        <v>118</v>
      </c>
      <c r="D593" s="4" t="s">
        <v>119</v>
      </c>
      <c r="E593" s="4">
        <f t="shared" si="274"/>
        <v>0</v>
      </c>
      <c r="I593" s="4" t="str">
        <f t="shared" ref="I593:X593" si="337">+IF($E67=0,"",IF(I67&lt;&gt;"",I67,AVERAGEIFS(I$256:I$503,$D$256:$D$503,$D67)))</f>
        <v/>
      </c>
      <c r="J593" s="4" t="str">
        <f t="shared" si="337"/>
        <v/>
      </c>
      <c r="K593" s="4" t="str">
        <f t="shared" si="337"/>
        <v/>
      </c>
      <c r="L593" s="4" t="str">
        <f t="shared" si="337"/>
        <v/>
      </c>
      <c r="M593" s="4" t="str">
        <f t="shared" si="337"/>
        <v/>
      </c>
      <c r="N593" s="4" t="str">
        <f t="shared" si="337"/>
        <v/>
      </c>
      <c r="O593" s="4" t="str">
        <f t="shared" si="337"/>
        <v/>
      </c>
      <c r="P593" s="4" t="str">
        <f t="shared" si="337"/>
        <v/>
      </c>
      <c r="Q593" s="4" t="str">
        <f t="shared" si="337"/>
        <v/>
      </c>
      <c r="R593" s="4" t="str">
        <f t="shared" si="337"/>
        <v/>
      </c>
      <c r="S593" s="4" t="str">
        <f t="shared" si="337"/>
        <v/>
      </c>
      <c r="T593" s="4" t="str">
        <f t="shared" si="337"/>
        <v/>
      </c>
      <c r="U593" s="4" t="str">
        <f t="shared" si="337"/>
        <v/>
      </c>
      <c r="V593" s="4" t="str">
        <f t="shared" si="337"/>
        <v/>
      </c>
      <c r="W593" s="4" t="str">
        <f t="shared" si="337"/>
        <v/>
      </c>
      <c r="X593" s="4" t="str">
        <f t="shared" si="337"/>
        <v/>
      </c>
    </row>
    <row r="594" spans="1:24" ht="15.75" customHeight="1" x14ac:dyDescent="0.25">
      <c r="A594" s="4" t="s">
        <v>49</v>
      </c>
      <c r="B594" s="4" t="s">
        <v>50</v>
      </c>
      <c r="C594" s="4" t="s">
        <v>28</v>
      </c>
      <c r="D594" s="4" t="s">
        <v>29</v>
      </c>
      <c r="E594" s="4">
        <f t="shared" si="274"/>
        <v>0</v>
      </c>
      <c r="I594" s="4" t="str">
        <f t="shared" ref="I594:X594" si="338">+IF($E68=0,"",IF(I68&lt;&gt;"",I68,AVERAGEIFS(I$256:I$503,$D$256:$D$503,$D68)))</f>
        <v/>
      </c>
      <c r="J594" s="4" t="str">
        <f t="shared" si="338"/>
        <v/>
      </c>
      <c r="K594" s="4" t="str">
        <f t="shared" si="338"/>
        <v/>
      </c>
      <c r="L594" s="4" t="str">
        <f t="shared" si="338"/>
        <v/>
      </c>
      <c r="M594" s="4" t="str">
        <f t="shared" si="338"/>
        <v/>
      </c>
      <c r="N594" s="4" t="str">
        <f t="shared" si="338"/>
        <v/>
      </c>
      <c r="O594" s="4" t="str">
        <f t="shared" si="338"/>
        <v/>
      </c>
      <c r="P594" s="4" t="str">
        <f t="shared" si="338"/>
        <v/>
      </c>
      <c r="Q594" s="4" t="str">
        <f t="shared" si="338"/>
        <v/>
      </c>
      <c r="R594" s="4" t="str">
        <f t="shared" si="338"/>
        <v/>
      </c>
      <c r="S594" s="4" t="str">
        <f t="shared" si="338"/>
        <v/>
      </c>
      <c r="T594" s="4" t="str">
        <f t="shared" si="338"/>
        <v/>
      </c>
      <c r="U594" s="4" t="str">
        <f t="shared" si="338"/>
        <v/>
      </c>
      <c r="V594" s="4" t="str">
        <f t="shared" si="338"/>
        <v/>
      </c>
      <c r="W594" s="4" t="str">
        <f t="shared" si="338"/>
        <v/>
      </c>
      <c r="X594" s="4" t="str">
        <f t="shared" si="338"/>
        <v/>
      </c>
    </row>
    <row r="595" spans="1:24" ht="15.75" customHeight="1" x14ac:dyDescent="0.25">
      <c r="A595" s="4" t="s">
        <v>51</v>
      </c>
      <c r="B595" s="4" t="s">
        <v>52</v>
      </c>
      <c r="C595" s="4" t="s">
        <v>28</v>
      </c>
      <c r="D595" s="4" t="s">
        <v>29</v>
      </c>
      <c r="E595" s="4">
        <f t="shared" si="274"/>
        <v>1</v>
      </c>
      <c r="I595" s="4">
        <f t="shared" ref="I595:X595" si="339">+IF($E69=0,"",IF(I69&lt;&gt;"",I69,AVERAGEIFS(I$256:I$503,$D$256:$D$503,$D69)))</f>
        <v>10738958</v>
      </c>
      <c r="J595" s="85">
        <f t="shared" si="339"/>
        <v>327.56436890804491</v>
      </c>
      <c r="K595" s="85">
        <f t="shared" si="339"/>
        <v>244.77235128398863</v>
      </c>
      <c r="L595" s="4">
        <f t="shared" si="339"/>
        <v>147.31748256743123</v>
      </c>
      <c r="M595" s="4">
        <f t="shared" si="339"/>
        <v>361.05032822757113</v>
      </c>
      <c r="N595" s="4" t="e">
        <f t="shared" si="339"/>
        <v>#DIV/0!</v>
      </c>
      <c r="O595" s="85">
        <f t="shared" si="339"/>
        <v>30274.480712166172</v>
      </c>
      <c r="P595" s="85">
        <f t="shared" si="339"/>
        <v>7243.3177183797188</v>
      </c>
      <c r="Q595" s="85">
        <f t="shared" si="339"/>
        <v>1658.0042891383878</v>
      </c>
      <c r="R595" s="85">
        <f t="shared" si="339"/>
        <v>11.323258737020854</v>
      </c>
      <c r="S595" s="85">
        <f t="shared" si="339"/>
        <v>518.47240573228987</v>
      </c>
      <c r="T595" s="4" t="e">
        <f t="shared" si="339"/>
        <v>#DIV/0!</v>
      </c>
      <c r="U595" s="4">
        <f t="shared" si="339"/>
        <v>0.33</v>
      </c>
      <c r="V595" s="4">
        <f t="shared" si="339"/>
        <v>0.19</v>
      </c>
      <c r="W595" s="4">
        <f t="shared" si="339"/>
        <v>0.4</v>
      </c>
      <c r="X595" s="4">
        <f t="shared" si="339"/>
        <v>0.4</v>
      </c>
    </row>
    <row r="596" spans="1:24" ht="15.75" customHeight="1" x14ac:dyDescent="0.25">
      <c r="A596" s="4" t="s">
        <v>337</v>
      </c>
      <c r="B596" s="4" t="s">
        <v>338</v>
      </c>
      <c r="C596" s="4" t="s">
        <v>28</v>
      </c>
      <c r="D596" s="4" t="s">
        <v>328</v>
      </c>
      <c r="E596" s="4">
        <f t="shared" si="274"/>
        <v>1</v>
      </c>
      <c r="I596" s="4">
        <f t="shared" ref="I596:X596" si="340">+IF($E70=0,"",IF(I70&lt;&gt;"",I70,AVERAGEIFS(I$256:I$503,$D$256:$D$503,$D70)))</f>
        <v>17373662</v>
      </c>
      <c r="J596" s="85">
        <f t="shared" si="340"/>
        <v>250.91428623395575</v>
      </c>
      <c r="K596" s="85">
        <f t="shared" si="340"/>
        <v>215.82669215045166</v>
      </c>
      <c r="L596" s="4">
        <f t="shared" si="340"/>
        <v>60.976405658246961</v>
      </c>
      <c r="M596" s="4">
        <f t="shared" si="340"/>
        <v>250.86524119260528</v>
      </c>
      <c r="N596" s="4">
        <f t="shared" si="340"/>
        <v>7.7714201378111678</v>
      </c>
      <c r="O596" s="85">
        <f t="shared" si="340"/>
        <v>28196.969696969696</v>
      </c>
      <c r="P596" s="85">
        <f t="shared" si="340"/>
        <v>15990.191897654584</v>
      </c>
      <c r="Q596" s="85">
        <f t="shared" si="340"/>
        <v>2868.2781304979731</v>
      </c>
      <c r="R596" s="85">
        <f t="shared" si="340"/>
        <v>5.5946754345744729</v>
      </c>
      <c r="S596" s="85">
        <f t="shared" si="340"/>
        <v>113.49637128743063</v>
      </c>
      <c r="T596" s="4">
        <f t="shared" si="340"/>
        <v>178609.44954285515</v>
      </c>
      <c r="U596" s="4">
        <f t="shared" si="340"/>
        <v>0.38</v>
      </c>
      <c r="V596" s="4">
        <f t="shared" si="340"/>
        <v>0.36</v>
      </c>
      <c r="W596" s="4">
        <f t="shared" si="340"/>
        <v>0.42</v>
      </c>
      <c r="X596" s="4">
        <f t="shared" si="340"/>
        <v>0.42</v>
      </c>
    </row>
    <row r="597" spans="1:24" ht="15.75" customHeight="1" x14ac:dyDescent="0.25">
      <c r="A597" s="4" t="s">
        <v>251</v>
      </c>
      <c r="B597" s="4" t="s">
        <v>252</v>
      </c>
      <c r="C597" s="4" t="s">
        <v>118</v>
      </c>
      <c r="D597" s="4" t="s">
        <v>250</v>
      </c>
      <c r="E597" s="4">
        <f t="shared" si="274"/>
        <v>0</v>
      </c>
      <c r="I597" s="4" t="str">
        <f t="shared" ref="I597:X597" si="341">+IF($E71=0,"",IF(I71&lt;&gt;"",I71,AVERAGEIFS(I$256:I$503,$D$256:$D$503,$D71)))</f>
        <v/>
      </c>
      <c r="J597" s="4" t="str">
        <f t="shared" si="341"/>
        <v/>
      </c>
      <c r="K597" s="4" t="str">
        <f t="shared" si="341"/>
        <v/>
      </c>
      <c r="L597" s="4" t="str">
        <f t="shared" si="341"/>
        <v/>
      </c>
      <c r="M597" s="4" t="str">
        <f t="shared" si="341"/>
        <v/>
      </c>
      <c r="N597" s="4" t="str">
        <f t="shared" si="341"/>
        <v/>
      </c>
      <c r="O597" s="4" t="str">
        <f t="shared" si="341"/>
        <v/>
      </c>
      <c r="P597" s="4" t="str">
        <f t="shared" si="341"/>
        <v/>
      </c>
      <c r="Q597" s="4" t="str">
        <f t="shared" si="341"/>
        <v/>
      </c>
      <c r="R597" s="4" t="str">
        <f t="shared" si="341"/>
        <v/>
      </c>
      <c r="S597" s="4" t="str">
        <f t="shared" si="341"/>
        <v/>
      </c>
      <c r="T597" s="4" t="str">
        <f t="shared" si="341"/>
        <v/>
      </c>
      <c r="U597" s="4" t="str">
        <f t="shared" si="341"/>
        <v/>
      </c>
      <c r="V597" s="4" t="str">
        <f t="shared" si="341"/>
        <v/>
      </c>
      <c r="W597" s="4" t="str">
        <f t="shared" si="341"/>
        <v/>
      </c>
      <c r="X597" s="4" t="str">
        <f t="shared" si="341"/>
        <v/>
      </c>
    </row>
    <row r="598" spans="1:24" ht="15.75" customHeight="1" x14ac:dyDescent="0.25">
      <c r="A598" s="4" t="s">
        <v>92</v>
      </c>
      <c r="B598" s="4" t="s">
        <v>93</v>
      </c>
      <c r="C598" s="4" t="s">
        <v>28</v>
      </c>
      <c r="D598" s="4" t="s">
        <v>89</v>
      </c>
      <c r="E598" s="4">
        <f t="shared" si="274"/>
        <v>1</v>
      </c>
      <c r="I598" s="4">
        <f t="shared" ref="I598:X598" si="342">+IF($E72=0,"",IF(I72&lt;&gt;"",I72,AVERAGEIFS(I$256:I$503,$D$256:$D$503,$D72)))</f>
        <v>6453553</v>
      </c>
      <c r="J598" s="85">
        <f t="shared" si="342"/>
        <v>357.83389398057164</v>
      </c>
      <c r="K598" s="85">
        <f t="shared" si="342"/>
        <v>593.93639441715288</v>
      </c>
      <c r="L598" s="4">
        <f t="shared" si="342"/>
        <v>51.418464404492049</v>
      </c>
      <c r="M598" s="4">
        <f t="shared" si="342"/>
        <v>230.43420670921969</v>
      </c>
      <c r="N598" s="4">
        <f t="shared" si="342"/>
        <v>6.5009043583960135</v>
      </c>
      <c r="O598" s="85">
        <f t="shared" si="342"/>
        <v>56790.935672514621</v>
      </c>
      <c r="P598" s="85">
        <f t="shared" si="342"/>
        <v>6375.5821689953427</v>
      </c>
      <c r="Q598" s="85">
        <f t="shared" si="342"/>
        <v>3554.339762611276</v>
      </c>
      <c r="R598" s="85">
        <f t="shared" si="342"/>
        <v>61.082631536457512</v>
      </c>
      <c r="S598" s="85">
        <f t="shared" si="342"/>
        <v>979.82091058140998</v>
      </c>
      <c r="T598" s="4">
        <f t="shared" si="342"/>
        <v>106945.72638132918</v>
      </c>
      <c r="U598" s="4">
        <f t="shared" si="342"/>
        <v>0.35</v>
      </c>
      <c r="V598" s="4">
        <f t="shared" si="342"/>
        <v>0.37</v>
      </c>
      <c r="W598" s="4">
        <f t="shared" si="342"/>
        <v>0.32</v>
      </c>
      <c r="X598" s="4">
        <f t="shared" si="342"/>
        <v>0.32</v>
      </c>
    </row>
    <row r="599" spans="1:24" ht="15.75" customHeight="1" x14ac:dyDescent="0.25">
      <c r="A599" s="4" t="s">
        <v>242</v>
      </c>
      <c r="B599" s="4" t="s">
        <v>243</v>
      </c>
      <c r="C599" s="4" t="s">
        <v>118</v>
      </c>
      <c r="D599" s="4" t="s">
        <v>231</v>
      </c>
      <c r="E599" s="4">
        <f t="shared" si="274"/>
        <v>0</v>
      </c>
      <c r="I599" s="4" t="str">
        <f t="shared" ref="I599:X599" si="343">+IF($E73=0,"",IF(I73&lt;&gt;"",I73,AVERAGEIFS(I$256:I$503,$D$256:$D$503,$D73)))</f>
        <v/>
      </c>
      <c r="J599" s="4" t="str">
        <f t="shared" si="343"/>
        <v/>
      </c>
      <c r="K599" s="4" t="str">
        <f t="shared" si="343"/>
        <v/>
      </c>
      <c r="L599" s="4" t="str">
        <f t="shared" si="343"/>
        <v/>
      </c>
      <c r="M599" s="4" t="str">
        <f t="shared" si="343"/>
        <v/>
      </c>
      <c r="N599" s="4" t="str">
        <f t="shared" si="343"/>
        <v/>
      </c>
      <c r="O599" s="4" t="str">
        <f t="shared" si="343"/>
        <v/>
      </c>
      <c r="P599" s="4" t="str">
        <f t="shared" si="343"/>
        <v/>
      </c>
      <c r="Q599" s="4" t="str">
        <f t="shared" si="343"/>
        <v/>
      </c>
      <c r="R599" s="4" t="str">
        <f t="shared" si="343"/>
        <v/>
      </c>
      <c r="S599" s="4" t="str">
        <f t="shared" si="343"/>
        <v/>
      </c>
      <c r="T599" s="4" t="str">
        <f t="shared" si="343"/>
        <v/>
      </c>
      <c r="U599" s="4" t="str">
        <f t="shared" si="343"/>
        <v/>
      </c>
      <c r="V599" s="4" t="str">
        <f t="shared" si="343"/>
        <v/>
      </c>
      <c r="W599" s="4" t="str">
        <f t="shared" si="343"/>
        <v/>
      </c>
      <c r="X599" s="4" t="str">
        <f t="shared" si="343"/>
        <v/>
      </c>
    </row>
    <row r="600" spans="1:24" ht="15.75" customHeight="1" x14ac:dyDescent="0.25">
      <c r="A600" s="4" t="s">
        <v>124</v>
      </c>
      <c r="B600" s="4" t="s">
        <v>125</v>
      </c>
      <c r="C600" s="4" t="s">
        <v>118</v>
      </c>
      <c r="D600" s="4" t="s">
        <v>119</v>
      </c>
      <c r="E600" s="4">
        <f t="shared" si="274"/>
        <v>0</v>
      </c>
      <c r="I600" s="4" t="str">
        <f t="shared" ref="I600:X600" si="344">+IF($E74=0,"",IF(I74&lt;&gt;"",I74,AVERAGEIFS(I$256:I$503,$D$256:$D$503,$D74)))</f>
        <v/>
      </c>
      <c r="J600" s="4" t="str">
        <f t="shared" si="344"/>
        <v/>
      </c>
      <c r="K600" s="4" t="str">
        <f t="shared" si="344"/>
        <v/>
      </c>
      <c r="L600" s="4" t="str">
        <f t="shared" si="344"/>
        <v/>
      </c>
      <c r="M600" s="4" t="str">
        <f t="shared" si="344"/>
        <v/>
      </c>
      <c r="N600" s="4" t="str">
        <f t="shared" si="344"/>
        <v/>
      </c>
      <c r="O600" s="4" t="str">
        <f t="shared" si="344"/>
        <v/>
      </c>
      <c r="P600" s="4" t="str">
        <f t="shared" si="344"/>
        <v/>
      </c>
      <c r="Q600" s="4" t="str">
        <f t="shared" si="344"/>
        <v/>
      </c>
      <c r="R600" s="4" t="str">
        <f t="shared" si="344"/>
        <v/>
      </c>
      <c r="S600" s="4" t="str">
        <f t="shared" si="344"/>
        <v/>
      </c>
      <c r="T600" s="4" t="str">
        <f t="shared" si="344"/>
        <v/>
      </c>
      <c r="U600" s="4" t="str">
        <f t="shared" si="344"/>
        <v/>
      </c>
      <c r="V600" s="4" t="str">
        <f t="shared" si="344"/>
        <v/>
      </c>
      <c r="W600" s="4" t="str">
        <f t="shared" si="344"/>
        <v/>
      </c>
      <c r="X600" s="4" t="str">
        <f t="shared" si="344"/>
        <v/>
      </c>
    </row>
    <row r="601" spans="1:24" ht="15.75" customHeight="1" x14ac:dyDescent="0.25">
      <c r="A601" s="4" t="s">
        <v>279</v>
      </c>
      <c r="B601" s="4" t="s">
        <v>280</v>
      </c>
      <c r="C601" s="4" t="s">
        <v>181</v>
      </c>
      <c r="D601" s="4" t="s">
        <v>276</v>
      </c>
      <c r="E601" s="4">
        <f t="shared" si="274"/>
        <v>1</v>
      </c>
      <c r="I601" s="4">
        <f t="shared" ref="I601:X601" si="345">+IF($E75=0,"",IF(I75&lt;&gt;"",I75,AVERAGEIFS(I$256:I$503,$D$256:$D$503,$D75)))</f>
        <v>1325648</v>
      </c>
      <c r="J601" s="85">
        <f t="shared" si="345"/>
        <v>293.81857023885675</v>
      </c>
      <c r="K601" s="85">
        <f t="shared" si="345"/>
        <v>194.32006083062774</v>
      </c>
      <c r="L601" s="85">
        <f t="shared" si="345"/>
        <v>91.351550336137493</v>
      </c>
      <c r="M601" s="85">
        <f t="shared" si="345"/>
        <v>470.10869565217388</v>
      </c>
      <c r="N601" s="85">
        <f t="shared" si="345"/>
        <v>17.350005431306048</v>
      </c>
      <c r="O601" s="85">
        <f t="shared" si="345"/>
        <v>64300</v>
      </c>
      <c r="P601" s="85">
        <f t="shared" si="345"/>
        <v>349.28813559322037</v>
      </c>
      <c r="Q601" s="85">
        <f t="shared" si="345"/>
        <v>4860.3773584905657</v>
      </c>
      <c r="R601" s="85">
        <f t="shared" si="345"/>
        <v>2.1876093804690235</v>
      </c>
      <c r="S601" s="85">
        <f t="shared" si="345"/>
        <v>749.03768233387359</v>
      </c>
      <c r="T601" s="85">
        <f t="shared" si="345"/>
        <v>88029.761904761894</v>
      </c>
      <c r="U601" s="4">
        <f t="shared" si="345"/>
        <v>0.8</v>
      </c>
      <c r="V601" s="4">
        <f t="shared" si="345"/>
        <v>0.66</v>
      </c>
      <c r="W601" s="4">
        <f t="shared" si="345"/>
        <v>0.78</v>
      </c>
      <c r="X601" s="4">
        <f t="shared" si="345"/>
        <v>0.78</v>
      </c>
    </row>
    <row r="602" spans="1:24" ht="15.75" customHeight="1" x14ac:dyDescent="0.25">
      <c r="A602" s="4" t="s">
        <v>381</v>
      </c>
      <c r="B602" s="4" t="s">
        <v>382</v>
      </c>
      <c r="C602" s="4" t="s">
        <v>118</v>
      </c>
      <c r="D602" s="4" t="s">
        <v>380</v>
      </c>
      <c r="E602" s="4">
        <f t="shared" si="274"/>
        <v>0</v>
      </c>
      <c r="I602" s="4" t="str">
        <f t="shared" ref="I602:X602" si="346">+IF($E76=0,"",IF(I76&lt;&gt;"",I76,AVERAGEIFS(I$256:I$503,$D$256:$D$503,$D76)))</f>
        <v/>
      </c>
      <c r="J602" s="4" t="str">
        <f t="shared" si="346"/>
        <v/>
      </c>
      <c r="K602" s="4" t="str">
        <f t="shared" si="346"/>
        <v/>
      </c>
      <c r="L602" s="4" t="str">
        <f t="shared" si="346"/>
        <v/>
      </c>
      <c r="M602" s="4" t="str">
        <f t="shared" si="346"/>
        <v/>
      </c>
      <c r="N602" s="4" t="str">
        <f t="shared" si="346"/>
        <v/>
      </c>
      <c r="O602" s="4" t="str">
        <f t="shared" si="346"/>
        <v/>
      </c>
      <c r="P602" s="4" t="str">
        <f t="shared" si="346"/>
        <v/>
      </c>
      <c r="Q602" s="4" t="str">
        <f t="shared" si="346"/>
        <v/>
      </c>
      <c r="R602" s="4" t="str">
        <f t="shared" si="346"/>
        <v/>
      </c>
      <c r="S602" s="4" t="str">
        <f t="shared" si="346"/>
        <v/>
      </c>
      <c r="T602" s="4" t="str">
        <f t="shared" si="346"/>
        <v/>
      </c>
      <c r="U602" s="4" t="str">
        <f t="shared" si="346"/>
        <v/>
      </c>
      <c r="V602" s="4" t="str">
        <f t="shared" si="346"/>
        <v/>
      </c>
      <c r="W602" s="4" t="str">
        <f t="shared" si="346"/>
        <v/>
      </c>
      <c r="X602" s="4" t="str">
        <f t="shared" si="346"/>
        <v/>
      </c>
    </row>
    <row r="603" spans="1:24" ht="15.75" customHeight="1" x14ac:dyDescent="0.25">
      <c r="A603" s="4" t="s">
        <v>126</v>
      </c>
      <c r="B603" s="4" t="s">
        <v>127</v>
      </c>
      <c r="C603" s="4" t="s">
        <v>118</v>
      </c>
      <c r="D603" s="4" t="s">
        <v>119</v>
      </c>
      <c r="E603" s="4">
        <f t="shared" si="274"/>
        <v>0</v>
      </c>
      <c r="I603" s="4" t="str">
        <f t="shared" ref="I603:X603" si="347">+IF($E77=0,"",IF(I77&lt;&gt;"",I77,AVERAGEIFS(I$256:I$503,$D$256:$D$503,$D77)))</f>
        <v/>
      </c>
      <c r="J603" s="4" t="str">
        <f t="shared" si="347"/>
        <v/>
      </c>
      <c r="K603" s="4" t="str">
        <f t="shared" si="347"/>
        <v/>
      </c>
      <c r="L603" s="4" t="str">
        <f t="shared" si="347"/>
        <v/>
      </c>
      <c r="M603" s="4" t="str">
        <f t="shared" si="347"/>
        <v/>
      </c>
      <c r="N603" s="4" t="str">
        <f t="shared" si="347"/>
        <v/>
      </c>
      <c r="O603" s="4" t="str">
        <f t="shared" si="347"/>
        <v/>
      </c>
      <c r="P603" s="4" t="str">
        <f t="shared" si="347"/>
        <v/>
      </c>
      <c r="Q603" s="4" t="str">
        <f t="shared" si="347"/>
        <v/>
      </c>
      <c r="R603" s="4" t="str">
        <f t="shared" si="347"/>
        <v/>
      </c>
      <c r="S603" s="4" t="str">
        <f t="shared" si="347"/>
        <v/>
      </c>
      <c r="T603" s="4" t="str">
        <f t="shared" si="347"/>
        <v/>
      </c>
      <c r="U603" s="4" t="str">
        <f t="shared" si="347"/>
        <v/>
      </c>
      <c r="V603" s="4" t="str">
        <f t="shared" si="347"/>
        <v/>
      </c>
      <c r="W603" s="4" t="str">
        <f t="shared" si="347"/>
        <v/>
      </c>
      <c r="X603" s="4" t="str">
        <f t="shared" si="347"/>
        <v/>
      </c>
    </row>
    <row r="604" spans="1:24" ht="15.75" customHeight="1" x14ac:dyDescent="0.25">
      <c r="A604" s="4" t="s">
        <v>281</v>
      </c>
      <c r="B604" s="5" t="s">
        <v>282</v>
      </c>
      <c r="C604" s="4" t="s">
        <v>181</v>
      </c>
      <c r="D604" s="4" t="s">
        <v>276</v>
      </c>
      <c r="E604" s="4">
        <f t="shared" si="274"/>
        <v>0</v>
      </c>
      <c r="I604" s="4" t="str">
        <f t="shared" ref="I604:X604" si="348">+IF($E78=0,"",IF(I78&lt;&gt;"",I78,AVERAGEIFS(I$256:I$503,$D$256:$D$503,$D78)))</f>
        <v/>
      </c>
      <c r="J604" s="4" t="str">
        <f t="shared" si="348"/>
        <v/>
      </c>
      <c r="K604" s="4" t="str">
        <f t="shared" si="348"/>
        <v/>
      </c>
      <c r="L604" s="4" t="str">
        <f t="shared" si="348"/>
        <v/>
      </c>
      <c r="M604" s="4" t="str">
        <f t="shared" si="348"/>
        <v/>
      </c>
      <c r="N604" s="4" t="str">
        <f t="shared" si="348"/>
        <v/>
      </c>
      <c r="O604" s="4" t="str">
        <f t="shared" si="348"/>
        <v/>
      </c>
      <c r="P604" s="4" t="str">
        <f t="shared" si="348"/>
        <v/>
      </c>
      <c r="Q604" s="4" t="str">
        <f t="shared" si="348"/>
        <v/>
      </c>
      <c r="R604" s="4" t="str">
        <f t="shared" si="348"/>
        <v/>
      </c>
      <c r="S604" s="4" t="str">
        <f t="shared" si="348"/>
        <v/>
      </c>
      <c r="T604" s="4" t="str">
        <f t="shared" si="348"/>
        <v/>
      </c>
      <c r="U604" s="4" t="str">
        <f t="shared" si="348"/>
        <v/>
      </c>
      <c r="V604" s="4" t="str">
        <f t="shared" si="348"/>
        <v/>
      </c>
      <c r="W604" s="4" t="str">
        <f t="shared" si="348"/>
        <v/>
      </c>
      <c r="X604" s="4" t="str">
        <f t="shared" si="348"/>
        <v/>
      </c>
    </row>
    <row r="605" spans="1:24" ht="15.75" customHeight="1" x14ac:dyDescent="0.25">
      <c r="A605" s="4" t="s">
        <v>339</v>
      </c>
      <c r="B605" s="4" t="s">
        <v>340</v>
      </c>
      <c r="C605" s="4" t="s">
        <v>28</v>
      </c>
      <c r="D605" s="4" t="s">
        <v>328</v>
      </c>
      <c r="E605" s="4">
        <f t="shared" si="274"/>
        <v>0</v>
      </c>
      <c r="I605" s="4" t="str">
        <f t="shared" ref="I605:X605" si="349">+IF($E79=0,"",IF(I79&lt;&gt;"",I79,AVERAGEIFS(I$256:I$503,$D$256:$D$503,$D79)))</f>
        <v/>
      </c>
      <c r="J605" s="4" t="str">
        <f t="shared" si="349"/>
        <v/>
      </c>
      <c r="K605" s="4" t="str">
        <f t="shared" si="349"/>
        <v/>
      </c>
      <c r="L605" s="4" t="str">
        <f t="shared" si="349"/>
        <v/>
      </c>
      <c r="M605" s="4" t="str">
        <f t="shared" si="349"/>
        <v/>
      </c>
      <c r="N605" s="4" t="str">
        <f t="shared" si="349"/>
        <v/>
      </c>
      <c r="O605" s="4" t="str">
        <f t="shared" si="349"/>
        <v/>
      </c>
      <c r="P605" s="4" t="str">
        <f t="shared" si="349"/>
        <v/>
      </c>
      <c r="Q605" s="4" t="str">
        <f t="shared" si="349"/>
        <v/>
      </c>
      <c r="R605" s="4" t="str">
        <f t="shared" si="349"/>
        <v/>
      </c>
      <c r="S605" s="4" t="str">
        <f t="shared" si="349"/>
        <v/>
      </c>
      <c r="T605" s="4" t="str">
        <f t="shared" si="349"/>
        <v/>
      </c>
      <c r="U605" s="4" t="str">
        <f t="shared" si="349"/>
        <v/>
      </c>
      <c r="V605" s="4" t="str">
        <f t="shared" si="349"/>
        <v/>
      </c>
      <c r="W605" s="4" t="str">
        <f t="shared" si="349"/>
        <v/>
      </c>
      <c r="X605" s="4" t="str">
        <f t="shared" si="349"/>
        <v/>
      </c>
    </row>
    <row r="606" spans="1:24" ht="15.75" customHeight="1" x14ac:dyDescent="0.25">
      <c r="A606" s="4" t="s">
        <v>203</v>
      </c>
      <c r="B606" s="4" t="s">
        <v>204</v>
      </c>
      <c r="C606" s="4" t="s">
        <v>22</v>
      </c>
      <c r="D606" s="4" t="s">
        <v>205</v>
      </c>
      <c r="E606" s="4">
        <f t="shared" si="274"/>
        <v>0</v>
      </c>
      <c r="I606" s="4" t="str">
        <f t="shared" ref="I606:X606" si="350">+IF($E80=0,"",IF(I80&lt;&gt;"",I80,AVERAGEIFS(I$256:I$503,$D$256:$D$503,$D80)))</f>
        <v/>
      </c>
      <c r="J606" s="4" t="str">
        <f t="shared" si="350"/>
        <v/>
      </c>
      <c r="K606" s="4" t="str">
        <f t="shared" si="350"/>
        <v/>
      </c>
      <c r="L606" s="4" t="str">
        <f t="shared" si="350"/>
        <v/>
      </c>
      <c r="M606" s="4" t="str">
        <f t="shared" si="350"/>
        <v/>
      </c>
      <c r="N606" s="4" t="str">
        <f t="shared" si="350"/>
        <v/>
      </c>
      <c r="O606" s="4" t="str">
        <f t="shared" si="350"/>
        <v/>
      </c>
      <c r="P606" s="4" t="str">
        <f t="shared" si="350"/>
        <v/>
      </c>
      <c r="Q606" s="4" t="str">
        <f t="shared" si="350"/>
        <v/>
      </c>
      <c r="R606" s="4" t="str">
        <f t="shared" si="350"/>
        <v/>
      </c>
      <c r="S606" s="4" t="str">
        <f t="shared" si="350"/>
        <v/>
      </c>
      <c r="T606" s="4" t="str">
        <f t="shared" si="350"/>
        <v/>
      </c>
      <c r="U606" s="4" t="str">
        <f t="shared" si="350"/>
        <v/>
      </c>
      <c r="V606" s="4" t="str">
        <f t="shared" si="350"/>
        <v/>
      </c>
      <c r="W606" s="4" t="str">
        <f t="shared" si="350"/>
        <v/>
      </c>
      <c r="X606" s="4" t="str">
        <f t="shared" si="350"/>
        <v/>
      </c>
    </row>
    <row r="607" spans="1:24" ht="15.75" customHeight="1" x14ac:dyDescent="0.25">
      <c r="A607" s="4" t="s">
        <v>283</v>
      </c>
      <c r="B607" s="4" t="s">
        <v>284</v>
      </c>
      <c r="C607" s="4" t="s">
        <v>181</v>
      </c>
      <c r="D607" s="4" t="s">
        <v>276</v>
      </c>
      <c r="E607" s="4">
        <f t="shared" si="274"/>
        <v>1</v>
      </c>
      <c r="I607" s="4">
        <f t="shared" ref="I607:X607" si="351">+IF($E81=0,"",IF(I81&lt;&gt;"",I81,AVERAGEIFS(I$256:I$503,$D$256:$D$503,$D81)))</f>
        <v>5532156</v>
      </c>
      <c r="J607" s="85">
        <f t="shared" si="351"/>
        <v>135.84215629494179</v>
      </c>
      <c r="K607" s="85">
        <f t="shared" si="351"/>
        <v>55.710648795876324</v>
      </c>
      <c r="L607" s="85">
        <f t="shared" si="351"/>
        <v>37.652589695590656</v>
      </c>
      <c r="M607" s="85">
        <f t="shared" si="351"/>
        <v>675.85983127839063</v>
      </c>
      <c r="N607" s="85">
        <f t="shared" si="351"/>
        <v>18.88956132111965</v>
      </c>
      <c r="O607" s="85">
        <f t="shared" si="351"/>
        <v>151956.93779904305</v>
      </c>
      <c r="P607" s="85">
        <f t="shared" si="351"/>
        <v>19.752105310381072</v>
      </c>
      <c r="Q607" s="85">
        <f t="shared" si="351"/>
        <v>5011.3821138211388</v>
      </c>
      <c r="R607" s="85">
        <f t="shared" si="351"/>
        <v>1.2472533312509626</v>
      </c>
      <c r="S607" s="85">
        <f t="shared" si="351"/>
        <v>395.0596091075551</v>
      </c>
      <c r="T607" s="85">
        <f t="shared" si="351"/>
        <v>288194.19237749546</v>
      </c>
      <c r="U607" s="4">
        <f t="shared" si="351"/>
        <v>0.93</v>
      </c>
      <c r="V607" s="4">
        <f t="shared" si="351"/>
        <v>0.94</v>
      </c>
      <c r="W607" s="4">
        <f t="shared" si="351"/>
        <v>0.92</v>
      </c>
      <c r="X607" s="4">
        <f t="shared" si="351"/>
        <v>0.92</v>
      </c>
    </row>
    <row r="608" spans="1:24" ht="15.75" customHeight="1" x14ac:dyDescent="0.25">
      <c r="A608" s="4" t="s">
        <v>528</v>
      </c>
      <c r="B608" s="4" t="s">
        <v>529</v>
      </c>
      <c r="C608" s="4" t="s">
        <v>181</v>
      </c>
      <c r="D608" s="4" t="s">
        <v>525</v>
      </c>
      <c r="E608" s="4">
        <f t="shared" si="274"/>
        <v>1</v>
      </c>
      <c r="I608" s="4">
        <f t="shared" ref="I608:X608" si="352">+IF($E82=0,"",IF(I82&lt;&gt;"",I82,AVERAGEIFS(I$256:I$503,$D$256:$D$503,$D82)))</f>
        <v>65129728</v>
      </c>
      <c r="J608" s="85">
        <f t="shared" si="352"/>
        <v>329.69429873866511</v>
      </c>
      <c r="K608" s="85">
        <f t="shared" si="352"/>
        <v>105.90248434631877</v>
      </c>
      <c r="L608" s="4">
        <f t="shared" si="352"/>
        <v>53.521192220419174</v>
      </c>
      <c r="M608" s="4">
        <f t="shared" si="352"/>
        <v>601.81470383657825</v>
      </c>
      <c r="N608" s="4">
        <f t="shared" si="352"/>
        <v>13.730910211329888</v>
      </c>
      <c r="O608" s="85">
        <f t="shared" si="352"/>
        <v>184794.93006993007</v>
      </c>
      <c r="P608" s="85">
        <f t="shared" si="352"/>
        <v>106.88075669108805</v>
      </c>
      <c r="Q608" s="85">
        <f t="shared" si="352"/>
        <v>3480.8983093615948</v>
      </c>
      <c r="R608" s="85">
        <f t="shared" si="352"/>
        <v>1.2651672673959271</v>
      </c>
      <c r="S608" s="85">
        <f t="shared" si="352"/>
        <v>997.91359251989877</v>
      </c>
      <c r="T608" s="4">
        <f t="shared" si="352"/>
        <v>108400.48430554378</v>
      </c>
      <c r="U608" s="4">
        <f t="shared" si="352"/>
        <v>0.66</v>
      </c>
      <c r="V608" s="4">
        <f t="shared" si="352"/>
        <v>0.77</v>
      </c>
      <c r="W608" s="4">
        <f t="shared" si="352"/>
        <v>0.68</v>
      </c>
      <c r="X608" s="4">
        <f t="shared" si="352"/>
        <v>0.68</v>
      </c>
    </row>
    <row r="609" spans="1:24" ht="15.75" customHeight="1" x14ac:dyDescent="0.25">
      <c r="A609" s="4" t="s">
        <v>341</v>
      </c>
      <c r="B609" s="4" t="s">
        <v>342</v>
      </c>
      <c r="C609" s="4" t="s">
        <v>28</v>
      </c>
      <c r="D609" s="4" t="s">
        <v>328</v>
      </c>
      <c r="E609" s="4">
        <f t="shared" si="274"/>
        <v>0</v>
      </c>
      <c r="I609" s="4" t="str">
        <f t="shared" ref="I609:X609" si="353">+IF($E83=0,"",IF(I83&lt;&gt;"",I83,AVERAGEIFS(I$256:I$503,$D$256:$D$503,$D83)))</f>
        <v/>
      </c>
      <c r="J609" s="4" t="str">
        <f t="shared" si="353"/>
        <v/>
      </c>
      <c r="K609" s="4" t="str">
        <f t="shared" si="353"/>
        <v/>
      </c>
      <c r="L609" s="4" t="str">
        <f t="shared" si="353"/>
        <v/>
      </c>
      <c r="M609" s="4" t="str">
        <f t="shared" si="353"/>
        <v/>
      </c>
      <c r="N609" s="4" t="str">
        <f t="shared" si="353"/>
        <v/>
      </c>
      <c r="O609" s="4" t="str">
        <f t="shared" si="353"/>
        <v/>
      </c>
      <c r="P609" s="4" t="str">
        <f t="shared" si="353"/>
        <v/>
      </c>
      <c r="Q609" s="4" t="str">
        <f t="shared" si="353"/>
        <v/>
      </c>
      <c r="R609" s="4" t="str">
        <f t="shared" si="353"/>
        <v/>
      </c>
      <c r="S609" s="4" t="str">
        <f t="shared" si="353"/>
        <v/>
      </c>
      <c r="T609" s="4" t="str">
        <f t="shared" si="353"/>
        <v/>
      </c>
      <c r="U609" s="4" t="str">
        <f t="shared" si="353"/>
        <v/>
      </c>
      <c r="V609" s="4" t="str">
        <f t="shared" si="353"/>
        <v/>
      </c>
      <c r="W609" s="4" t="str">
        <f t="shared" si="353"/>
        <v/>
      </c>
      <c r="X609" s="4" t="str">
        <f t="shared" si="353"/>
        <v/>
      </c>
    </row>
    <row r="610" spans="1:24" ht="15.75" customHeight="1" x14ac:dyDescent="0.25">
      <c r="A610" s="4" t="s">
        <v>312</v>
      </c>
      <c r="B610" s="4" t="s">
        <v>313</v>
      </c>
      <c r="C610" s="4" t="s">
        <v>22</v>
      </c>
      <c r="D610" s="4" t="s">
        <v>309</v>
      </c>
      <c r="E610" s="4">
        <f t="shared" si="274"/>
        <v>0</v>
      </c>
      <c r="I610" s="4" t="str">
        <f t="shared" ref="I610:X610" si="354">+IF($E84=0,"",IF(I84&lt;&gt;"",I84,AVERAGEIFS(I$256:I$503,$D$256:$D$503,$D84)))</f>
        <v/>
      </c>
      <c r="J610" s="4" t="str">
        <f t="shared" si="354"/>
        <v/>
      </c>
      <c r="K610" s="4" t="str">
        <f t="shared" si="354"/>
        <v/>
      </c>
      <c r="L610" s="4" t="str">
        <f t="shared" si="354"/>
        <v/>
      </c>
      <c r="M610" s="4" t="str">
        <f t="shared" si="354"/>
        <v/>
      </c>
      <c r="N610" s="4" t="str">
        <f t="shared" si="354"/>
        <v/>
      </c>
      <c r="O610" s="4" t="str">
        <f t="shared" si="354"/>
        <v/>
      </c>
      <c r="P610" s="4" t="str">
        <f t="shared" si="354"/>
        <v/>
      </c>
      <c r="Q610" s="4" t="str">
        <f t="shared" si="354"/>
        <v/>
      </c>
      <c r="R610" s="4" t="str">
        <f t="shared" si="354"/>
        <v/>
      </c>
      <c r="S610" s="4" t="str">
        <f t="shared" si="354"/>
        <v/>
      </c>
      <c r="T610" s="4" t="str">
        <f t="shared" si="354"/>
        <v/>
      </c>
      <c r="U610" s="4" t="str">
        <f t="shared" si="354"/>
        <v/>
      </c>
      <c r="V610" s="4" t="str">
        <f t="shared" si="354"/>
        <v/>
      </c>
      <c r="W610" s="4" t="str">
        <f t="shared" si="354"/>
        <v/>
      </c>
      <c r="X610" s="4" t="str">
        <f t="shared" si="354"/>
        <v/>
      </c>
    </row>
    <row r="611" spans="1:24" ht="15.75" customHeight="1" x14ac:dyDescent="0.25">
      <c r="A611" s="4" t="s">
        <v>244</v>
      </c>
      <c r="B611" s="4" t="s">
        <v>245</v>
      </c>
      <c r="C611" s="4" t="s">
        <v>118</v>
      </c>
      <c r="D611" s="4" t="s">
        <v>231</v>
      </c>
      <c r="E611" s="4">
        <f t="shared" si="274"/>
        <v>0</v>
      </c>
      <c r="I611" s="4" t="str">
        <f t="shared" ref="I611:X611" si="355">+IF($E85=0,"",IF(I85&lt;&gt;"",I85,AVERAGEIFS(I$256:I$503,$D$256:$D$503,$D85)))</f>
        <v/>
      </c>
      <c r="J611" s="4" t="str">
        <f t="shared" si="355"/>
        <v/>
      </c>
      <c r="K611" s="4" t="str">
        <f t="shared" si="355"/>
        <v/>
      </c>
      <c r="L611" s="4" t="str">
        <f t="shared" si="355"/>
        <v/>
      </c>
      <c r="M611" s="4" t="str">
        <f t="shared" si="355"/>
        <v/>
      </c>
      <c r="N611" s="4" t="str">
        <f t="shared" si="355"/>
        <v/>
      </c>
      <c r="O611" s="4" t="str">
        <f t="shared" si="355"/>
        <v/>
      </c>
      <c r="P611" s="4" t="str">
        <f t="shared" si="355"/>
        <v/>
      </c>
      <c r="Q611" s="4" t="str">
        <f t="shared" si="355"/>
        <v/>
      </c>
      <c r="R611" s="4" t="str">
        <f t="shared" si="355"/>
        <v/>
      </c>
      <c r="S611" s="4" t="str">
        <f t="shared" si="355"/>
        <v/>
      </c>
      <c r="T611" s="4" t="str">
        <f t="shared" si="355"/>
        <v/>
      </c>
      <c r="U611" s="4" t="str">
        <f t="shared" si="355"/>
        <v/>
      </c>
      <c r="V611" s="4" t="str">
        <f t="shared" si="355"/>
        <v/>
      </c>
      <c r="W611" s="4" t="str">
        <f t="shared" si="355"/>
        <v/>
      </c>
      <c r="X611" s="4" t="str">
        <f t="shared" si="355"/>
        <v/>
      </c>
    </row>
    <row r="612" spans="1:24" ht="15.75" customHeight="1" x14ac:dyDescent="0.25">
      <c r="A612" s="4" t="s">
        <v>456</v>
      </c>
      <c r="B612" s="4" t="s">
        <v>457</v>
      </c>
      <c r="C612" s="4" t="s">
        <v>118</v>
      </c>
      <c r="D612" s="4" t="s">
        <v>449</v>
      </c>
      <c r="E612" s="4">
        <f t="shared" si="274"/>
        <v>0</v>
      </c>
      <c r="I612" s="4" t="str">
        <f t="shared" ref="I612:X612" si="356">+IF($E86=0,"",IF(I86&lt;&gt;"",I86,AVERAGEIFS(I$256:I$503,$D$256:$D$503,$D86)))</f>
        <v/>
      </c>
      <c r="J612" s="4" t="str">
        <f t="shared" si="356"/>
        <v/>
      </c>
      <c r="K612" s="4" t="str">
        <f t="shared" si="356"/>
        <v/>
      </c>
      <c r="L612" s="4" t="str">
        <f t="shared" si="356"/>
        <v/>
      </c>
      <c r="M612" s="4" t="str">
        <f t="shared" si="356"/>
        <v/>
      </c>
      <c r="N612" s="4" t="str">
        <f t="shared" si="356"/>
        <v/>
      </c>
      <c r="O612" s="4" t="str">
        <f t="shared" si="356"/>
        <v/>
      </c>
      <c r="P612" s="4" t="str">
        <f t="shared" si="356"/>
        <v/>
      </c>
      <c r="Q612" s="4" t="str">
        <f t="shared" si="356"/>
        <v/>
      </c>
      <c r="R612" s="4" t="str">
        <f t="shared" si="356"/>
        <v/>
      </c>
      <c r="S612" s="4" t="str">
        <f t="shared" si="356"/>
        <v/>
      </c>
      <c r="T612" s="4" t="str">
        <f t="shared" si="356"/>
        <v/>
      </c>
      <c r="U612" s="4" t="str">
        <f t="shared" si="356"/>
        <v/>
      </c>
      <c r="V612" s="4" t="str">
        <f t="shared" si="356"/>
        <v/>
      </c>
      <c r="W612" s="4" t="str">
        <f t="shared" si="356"/>
        <v/>
      </c>
      <c r="X612" s="4" t="str">
        <f t="shared" si="356"/>
        <v/>
      </c>
    </row>
    <row r="613" spans="1:24" ht="15.75" customHeight="1" x14ac:dyDescent="0.25">
      <c r="A613" s="4" t="s">
        <v>491</v>
      </c>
      <c r="B613" s="4" t="s">
        <v>492</v>
      </c>
      <c r="C613" s="4" t="s">
        <v>106</v>
      </c>
      <c r="D613" s="4" t="s">
        <v>484</v>
      </c>
      <c r="E613" s="4">
        <f t="shared" si="274"/>
        <v>1</v>
      </c>
      <c r="I613" s="4">
        <f t="shared" ref="I613:X613" si="357">+IF($E87=0,"",IF(I87&lt;&gt;"",I87,AVERAGEIFS(I$256:I$503,$D$256:$D$503,$D87)))</f>
        <v>3996765</v>
      </c>
      <c r="J613" s="85">
        <f t="shared" si="357"/>
        <v>240.76972251308246</v>
      </c>
      <c r="K613" s="85">
        <f t="shared" si="357"/>
        <v>249.95214880034226</v>
      </c>
      <c r="L613" s="4">
        <f t="shared" si="357"/>
        <v>34.207287820954051</v>
      </c>
      <c r="M613" s="4">
        <f t="shared" si="357"/>
        <v>692.56756756756749</v>
      </c>
      <c r="N613" s="85">
        <f t="shared" si="357"/>
        <v>7.3559491238539163</v>
      </c>
      <c r="O613" s="85">
        <f t="shared" si="357"/>
        <v>54503.401360544216</v>
      </c>
      <c r="P613" s="85">
        <f t="shared" si="357"/>
        <v>638.74680306905373</v>
      </c>
      <c r="Q613" s="85">
        <f t="shared" si="357"/>
        <v>9048.9130434782619</v>
      </c>
      <c r="R613" s="85">
        <f t="shared" si="357"/>
        <v>0.97578916949082561</v>
      </c>
      <c r="S613" s="85">
        <f t="shared" si="357"/>
        <v>879.521378780394</v>
      </c>
      <c r="T613" s="4">
        <f t="shared" si="357"/>
        <v>9661.1295681063129</v>
      </c>
      <c r="U613" s="4">
        <f t="shared" si="357"/>
        <v>0.41</v>
      </c>
      <c r="V613" s="4">
        <f t="shared" si="357"/>
        <v>0.36</v>
      </c>
      <c r="W613" s="4">
        <f t="shared" si="357"/>
        <v>0.59</v>
      </c>
      <c r="X613" s="4">
        <f t="shared" si="357"/>
        <v>0.59</v>
      </c>
    </row>
    <row r="614" spans="1:24" ht="15.75" customHeight="1" x14ac:dyDescent="0.25">
      <c r="A614" s="4" t="s">
        <v>530</v>
      </c>
      <c r="B614" s="4" t="s">
        <v>531</v>
      </c>
      <c r="C614" s="4" t="s">
        <v>181</v>
      </c>
      <c r="D614" s="4" t="s">
        <v>525</v>
      </c>
      <c r="E614" s="4">
        <f t="shared" si="274"/>
        <v>1</v>
      </c>
      <c r="I614" s="4">
        <f t="shared" ref="I614:X614" si="358">+IF($E88=0,"",IF(I88&lt;&gt;"",I88,AVERAGEIFS(I$256:I$503,$D$256:$D$503,$D88)))</f>
        <v>83517045</v>
      </c>
      <c r="J614" s="85">
        <f t="shared" si="358"/>
        <v>295.27385697135236</v>
      </c>
      <c r="K614" s="85">
        <f t="shared" si="358"/>
        <v>75.316362067168441</v>
      </c>
      <c r="L614" s="85">
        <f t="shared" si="358"/>
        <v>43.445023707436007</v>
      </c>
      <c r="M614" s="85">
        <f t="shared" si="358"/>
        <v>576.83380496645577</v>
      </c>
      <c r="N614" s="4">
        <f t="shared" si="358"/>
        <v>13.730910211329888</v>
      </c>
      <c r="O614" s="85">
        <f t="shared" si="358"/>
        <v>43426.153623607694</v>
      </c>
      <c r="P614" s="85">
        <f t="shared" si="358"/>
        <v>85.247732333341915</v>
      </c>
      <c r="Q614" s="85">
        <f t="shared" si="358"/>
        <v>4615.6442618139126</v>
      </c>
      <c r="R614" s="85">
        <f t="shared" si="358"/>
        <v>0.97345398175905284</v>
      </c>
      <c r="S614" s="85">
        <f t="shared" si="358"/>
        <v>381.48623817458952</v>
      </c>
      <c r="T614" s="85">
        <f t="shared" si="358"/>
        <v>163658.91332000727</v>
      </c>
      <c r="U614" s="4">
        <f t="shared" si="358"/>
        <v>0.79</v>
      </c>
      <c r="V614" s="4">
        <f t="shared" si="358"/>
        <v>0.87</v>
      </c>
      <c r="W614" s="4">
        <f t="shared" si="358"/>
        <v>0.82</v>
      </c>
      <c r="X614" s="4">
        <f t="shared" si="358"/>
        <v>0.82</v>
      </c>
    </row>
    <row r="615" spans="1:24" ht="15.75" customHeight="1" x14ac:dyDescent="0.25">
      <c r="A615" s="4" t="s">
        <v>458</v>
      </c>
      <c r="B615" s="4" t="s">
        <v>459</v>
      </c>
      <c r="C615" s="4" t="s">
        <v>118</v>
      </c>
      <c r="D615" s="4" t="s">
        <v>449</v>
      </c>
      <c r="E615" s="4">
        <f t="shared" si="274"/>
        <v>0</v>
      </c>
      <c r="I615" s="4" t="str">
        <f t="shared" ref="I615:X615" si="359">+IF($E89=0,"",IF(I89&lt;&gt;"",I89,AVERAGEIFS(I$256:I$503,$D$256:$D$503,$D89)))</f>
        <v/>
      </c>
      <c r="J615" s="4" t="str">
        <f t="shared" si="359"/>
        <v/>
      </c>
      <c r="K615" s="4" t="str">
        <f t="shared" si="359"/>
        <v/>
      </c>
      <c r="L615" s="4" t="str">
        <f t="shared" si="359"/>
        <v/>
      </c>
      <c r="M615" s="4" t="str">
        <f t="shared" si="359"/>
        <v/>
      </c>
      <c r="N615" s="4" t="str">
        <f t="shared" si="359"/>
        <v/>
      </c>
      <c r="O615" s="4" t="str">
        <f t="shared" si="359"/>
        <v/>
      </c>
      <c r="P615" s="4" t="str">
        <f t="shared" si="359"/>
        <v/>
      </c>
      <c r="Q615" s="4" t="str">
        <f t="shared" si="359"/>
        <v/>
      </c>
      <c r="R615" s="4" t="str">
        <f t="shared" si="359"/>
        <v/>
      </c>
      <c r="S615" s="4" t="str">
        <f t="shared" si="359"/>
        <v/>
      </c>
      <c r="T615" s="4" t="str">
        <f t="shared" si="359"/>
        <v/>
      </c>
      <c r="U615" s="4" t="str">
        <f t="shared" si="359"/>
        <v/>
      </c>
      <c r="V615" s="4" t="str">
        <f t="shared" si="359"/>
        <v/>
      </c>
      <c r="W615" s="4" t="str">
        <f t="shared" si="359"/>
        <v/>
      </c>
      <c r="X615" s="4" t="str">
        <f t="shared" si="359"/>
        <v/>
      </c>
    </row>
    <row r="616" spans="1:24" ht="15.75" customHeight="1" x14ac:dyDescent="0.25">
      <c r="A616" s="4" t="s">
        <v>419</v>
      </c>
      <c r="B616" s="4" t="s">
        <v>420</v>
      </c>
      <c r="C616" s="4" t="s">
        <v>181</v>
      </c>
      <c r="D616" s="4" t="s">
        <v>412</v>
      </c>
      <c r="E616" s="4">
        <f t="shared" si="274"/>
        <v>0</v>
      </c>
      <c r="I616" s="4" t="str">
        <f t="shared" ref="I616:X616" si="360">+IF($E90=0,"",IF(I90&lt;&gt;"",I90,AVERAGEIFS(I$256:I$503,$D$256:$D$503,$D90)))</f>
        <v/>
      </c>
      <c r="J616" s="4" t="str">
        <f t="shared" si="360"/>
        <v/>
      </c>
      <c r="K616" s="4" t="str">
        <f t="shared" si="360"/>
        <v/>
      </c>
      <c r="L616" s="4" t="str">
        <f t="shared" si="360"/>
        <v/>
      </c>
      <c r="M616" s="4" t="str">
        <f t="shared" si="360"/>
        <v/>
      </c>
      <c r="N616" s="4" t="str">
        <f t="shared" si="360"/>
        <v/>
      </c>
      <c r="O616" s="4" t="str">
        <f t="shared" si="360"/>
        <v/>
      </c>
      <c r="P616" s="4" t="str">
        <f t="shared" si="360"/>
        <v/>
      </c>
      <c r="Q616" s="4" t="str">
        <f t="shared" si="360"/>
        <v/>
      </c>
      <c r="R616" s="4" t="str">
        <f t="shared" si="360"/>
        <v/>
      </c>
      <c r="S616" s="4" t="str">
        <f t="shared" si="360"/>
        <v/>
      </c>
      <c r="T616" s="4" t="str">
        <f t="shared" si="360"/>
        <v/>
      </c>
      <c r="U616" s="4" t="str">
        <f t="shared" si="360"/>
        <v/>
      </c>
      <c r="V616" s="4" t="str">
        <f t="shared" si="360"/>
        <v/>
      </c>
      <c r="W616" s="4" t="str">
        <f t="shared" si="360"/>
        <v/>
      </c>
      <c r="X616" s="4" t="str">
        <f t="shared" si="360"/>
        <v/>
      </c>
    </row>
    <row r="617" spans="1:24" ht="15.75" customHeight="1" x14ac:dyDescent="0.25">
      <c r="A617" s="4" t="s">
        <v>421</v>
      </c>
      <c r="B617" s="4" t="s">
        <v>422</v>
      </c>
      <c r="C617" s="4" t="s">
        <v>181</v>
      </c>
      <c r="D617" s="4" t="s">
        <v>412</v>
      </c>
      <c r="E617" s="4">
        <f t="shared" si="274"/>
        <v>1</v>
      </c>
      <c r="I617" s="4">
        <f t="shared" ref="I617:X617" si="361">+IF($E91=0,"",IF(I91&lt;&gt;"",I91,AVERAGEIFS(I$256:I$503,$D$256:$D$503,$D91)))</f>
        <v>10473455</v>
      </c>
      <c r="J617" s="85">
        <f t="shared" si="361"/>
        <v>510.65288388597645</v>
      </c>
      <c r="K617" s="85">
        <f t="shared" si="361"/>
        <v>95.584503871931474</v>
      </c>
      <c r="L617" s="85">
        <f t="shared" si="361"/>
        <v>42.984860296817047</v>
      </c>
      <c r="M617" s="85">
        <f t="shared" si="361"/>
        <v>449.70532414344223</v>
      </c>
      <c r="N617" s="85">
        <f t="shared" si="361"/>
        <v>41.333065354269436</v>
      </c>
      <c r="O617" s="4">
        <f t="shared" si="361"/>
        <v>53870.285432400458</v>
      </c>
      <c r="P617" s="4">
        <f t="shared" si="361"/>
        <v>1637.4599505286158</v>
      </c>
      <c r="Q617" s="85">
        <f t="shared" si="361"/>
        <v>3070.8588957055217</v>
      </c>
      <c r="R617" s="85">
        <f t="shared" si="361"/>
        <v>0.78293170687227864</v>
      </c>
      <c r="S617" s="4" t="e">
        <f t="shared" si="361"/>
        <v>#DIV/0!</v>
      </c>
      <c r="T617" s="4">
        <f t="shared" si="361"/>
        <v>79344.242606043292</v>
      </c>
      <c r="U617" s="4">
        <f t="shared" si="361"/>
        <v>0.55000000000000004</v>
      </c>
      <c r="V617" s="4">
        <f t="shared" si="361"/>
        <v>0.44</v>
      </c>
      <c r="W617" s="4">
        <f t="shared" si="361"/>
        <v>0.56000000000000005</v>
      </c>
      <c r="X617" s="4">
        <f t="shared" si="361"/>
        <v>0.56000000000000005</v>
      </c>
    </row>
    <row r="618" spans="1:24" ht="15.75" customHeight="1" x14ac:dyDescent="0.25">
      <c r="A618" s="4" t="s">
        <v>268</v>
      </c>
      <c r="B618" s="4" t="s">
        <v>269</v>
      </c>
      <c r="C618" s="4" t="s">
        <v>28</v>
      </c>
      <c r="D618" s="4" t="s">
        <v>265</v>
      </c>
      <c r="E618" s="4">
        <f t="shared" si="274"/>
        <v>0</v>
      </c>
      <c r="I618" s="4" t="str">
        <f t="shared" ref="I618:X618" si="362">+IF($E92=0,"",IF(I92&lt;&gt;"",I92,AVERAGEIFS(I$256:I$503,$D$256:$D$503,$D92)))</f>
        <v/>
      </c>
      <c r="J618" s="4" t="str">
        <f t="shared" si="362"/>
        <v/>
      </c>
      <c r="K618" s="4" t="str">
        <f t="shared" si="362"/>
        <v/>
      </c>
      <c r="L618" s="4" t="str">
        <f t="shared" si="362"/>
        <v/>
      </c>
      <c r="M618" s="4" t="str">
        <f t="shared" si="362"/>
        <v/>
      </c>
      <c r="N618" s="4" t="str">
        <f t="shared" si="362"/>
        <v/>
      </c>
      <c r="O618" s="4" t="str">
        <f t="shared" si="362"/>
        <v/>
      </c>
      <c r="P618" s="4" t="str">
        <f t="shared" si="362"/>
        <v/>
      </c>
      <c r="Q618" s="4" t="str">
        <f t="shared" si="362"/>
        <v/>
      </c>
      <c r="R618" s="4" t="str">
        <f t="shared" si="362"/>
        <v/>
      </c>
      <c r="S618" s="4" t="str">
        <f t="shared" si="362"/>
        <v/>
      </c>
      <c r="T618" s="4" t="str">
        <f t="shared" si="362"/>
        <v/>
      </c>
      <c r="U618" s="4" t="str">
        <f t="shared" si="362"/>
        <v/>
      </c>
      <c r="V618" s="4" t="str">
        <f t="shared" si="362"/>
        <v/>
      </c>
      <c r="W618" s="4" t="str">
        <f t="shared" si="362"/>
        <v/>
      </c>
      <c r="X618" s="4" t="str">
        <f t="shared" si="362"/>
        <v/>
      </c>
    </row>
    <row r="619" spans="1:24" ht="15.75" customHeight="1" x14ac:dyDescent="0.25">
      <c r="A619" s="4" t="s">
        <v>53</v>
      </c>
      <c r="B619" s="4" t="s">
        <v>54</v>
      </c>
      <c r="C619" s="4" t="s">
        <v>28</v>
      </c>
      <c r="D619" s="4" t="s">
        <v>29</v>
      </c>
      <c r="E619" s="4">
        <f t="shared" si="274"/>
        <v>1</v>
      </c>
      <c r="I619" s="4">
        <f t="shared" ref="I619:X619" si="363">+IF($E93=0,"",IF(I93&lt;&gt;"",I93,AVERAGEIFS(I$256:I$503,$D$256:$D$503,$D93)))</f>
        <v>112003</v>
      </c>
      <c r="J619" s="85">
        <f t="shared" si="363"/>
        <v>832.12056819906616</v>
      </c>
      <c r="K619" s="85">
        <f t="shared" si="363"/>
        <v>408.02478505040045</v>
      </c>
      <c r="L619" s="85">
        <f t="shared" si="363"/>
        <v>147.31748256743123</v>
      </c>
      <c r="M619" s="85">
        <f t="shared" si="363"/>
        <v>361.05032822757113</v>
      </c>
      <c r="N619" s="4" t="e">
        <f t="shared" si="363"/>
        <v>#DIV/0!</v>
      </c>
      <c r="O619" s="4">
        <f t="shared" si="363"/>
        <v>117836.86793114754</v>
      </c>
      <c r="P619" s="85">
        <f t="shared" si="363"/>
        <v>376.44151565074134</v>
      </c>
      <c r="Q619" s="85">
        <f t="shared" si="363"/>
        <v>5193.181818181818</v>
      </c>
      <c r="R619" s="85">
        <f t="shared" si="363"/>
        <v>10.713998732176817</v>
      </c>
      <c r="S619" s="4">
        <f t="shared" si="363"/>
        <v>807.46073438191161</v>
      </c>
      <c r="T619" s="4" t="e">
        <f t="shared" si="363"/>
        <v>#DIV/0!</v>
      </c>
      <c r="U619" s="4">
        <f t="shared" si="363"/>
        <v>0.45</v>
      </c>
      <c r="V619" s="4">
        <f t="shared" si="363"/>
        <v>0.42</v>
      </c>
      <c r="W619" s="4">
        <f t="shared" si="363"/>
        <v>0.43</v>
      </c>
      <c r="X619" s="4">
        <f t="shared" si="363"/>
        <v>0.43</v>
      </c>
    </row>
    <row r="620" spans="1:24" ht="15.75" customHeight="1" x14ac:dyDescent="0.25">
      <c r="A620" s="4" t="s">
        <v>55</v>
      </c>
      <c r="B620" s="4" t="s">
        <v>56</v>
      </c>
      <c r="C620" s="4" t="s">
        <v>28</v>
      </c>
      <c r="D620" s="4" t="s">
        <v>29</v>
      </c>
      <c r="E620" s="4">
        <f t="shared" si="274"/>
        <v>0</v>
      </c>
      <c r="I620" s="4" t="str">
        <f t="shared" ref="I620:X620" si="364">+IF($E94=0,"",IF(I94&lt;&gt;"",I94,AVERAGEIFS(I$256:I$503,$D$256:$D$503,$D94)))</f>
        <v/>
      </c>
      <c r="J620" s="4" t="str">
        <f t="shared" si="364"/>
        <v/>
      </c>
      <c r="K620" s="4" t="str">
        <f t="shared" si="364"/>
        <v/>
      </c>
      <c r="L620" s="4" t="str">
        <f t="shared" si="364"/>
        <v/>
      </c>
      <c r="M620" s="4" t="str">
        <f t="shared" si="364"/>
        <v/>
      </c>
      <c r="N620" s="4" t="str">
        <f t="shared" si="364"/>
        <v/>
      </c>
      <c r="O620" s="4" t="str">
        <f t="shared" si="364"/>
        <v/>
      </c>
      <c r="P620" s="4" t="str">
        <f t="shared" si="364"/>
        <v/>
      </c>
      <c r="Q620" s="4" t="str">
        <f t="shared" si="364"/>
        <v/>
      </c>
      <c r="R620" s="4" t="str">
        <f t="shared" si="364"/>
        <v/>
      </c>
      <c r="S620" s="4" t="str">
        <f t="shared" si="364"/>
        <v/>
      </c>
      <c r="T620" s="4" t="str">
        <f t="shared" si="364"/>
        <v/>
      </c>
      <c r="U620" s="4" t="str">
        <f t="shared" si="364"/>
        <v/>
      </c>
      <c r="V620" s="4" t="str">
        <f t="shared" si="364"/>
        <v/>
      </c>
      <c r="W620" s="4" t="str">
        <f t="shared" si="364"/>
        <v/>
      </c>
      <c r="X620" s="4" t="str">
        <f t="shared" si="364"/>
        <v/>
      </c>
    </row>
    <row r="621" spans="1:24" ht="15.75" customHeight="1" x14ac:dyDescent="0.25">
      <c r="A621" s="4" t="s">
        <v>214</v>
      </c>
      <c r="B621" s="4" t="s">
        <v>215</v>
      </c>
      <c r="C621" s="4" t="s">
        <v>22</v>
      </c>
      <c r="D621" s="4" t="s">
        <v>216</v>
      </c>
      <c r="E621" s="4">
        <f t="shared" si="274"/>
        <v>0</v>
      </c>
      <c r="I621" s="4" t="str">
        <f t="shared" ref="I621:X621" si="365">+IF($E95=0,"",IF(I95&lt;&gt;"",I95,AVERAGEIFS(I$256:I$503,$D$256:$D$503,$D95)))</f>
        <v/>
      </c>
      <c r="J621" s="4" t="str">
        <f t="shared" si="365"/>
        <v/>
      </c>
      <c r="K621" s="4" t="str">
        <f t="shared" si="365"/>
        <v/>
      </c>
      <c r="L621" s="4" t="str">
        <f t="shared" si="365"/>
        <v/>
      </c>
      <c r="M621" s="4" t="str">
        <f t="shared" si="365"/>
        <v/>
      </c>
      <c r="N621" s="4" t="str">
        <f t="shared" si="365"/>
        <v/>
      </c>
      <c r="O621" s="4" t="str">
        <f t="shared" si="365"/>
        <v/>
      </c>
      <c r="P621" s="4" t="str">
        <f t="shared" si="365"/>
        <v/>
      </c>
      <c r="Q621" s="4" t="str">
        <f t="shared" si="365"/>
        <v/>
      </c>
      <c r="R621" s="4" t="str">
        <f t="shared" si="365"/>
        <v/>
      </c>
      <c r="S621" s="4" t="str">
        <f t="shared" si="365"/>
        <v/>
      </c>
      <c r="T621" s="4" t="str">
        <f t="shared" si="365"/>
        <v/>
      </c>
      <c r="U621" s="4" t="str">
        <f t="shared" si="365"/>
        <v/>
      </c>
      <c r="V621" s="4" t="str">
        <f t="shared" si="365"/>
        <v/>
      </c>
      <c r="W621" s="4" t="str">
        <f t="shared" si="365"/>
        <v/>
      </c>
      <c r="X621" s="4" t="str">
        <f t="shared" si="365"/>
        <v/>
      </c>
    </row>
    <row r="622" spans="1:24" ht="15.75" customHeight="1" x14ac:dyDescent="0.25">
      <c r="A622" s="4" t="s">
        <v>94</v>
      </c>
      <c r="B622" s="4" t="s">
        <v>95</v>
      </c>
      <c r="C622" s="4" t="s">
        <v>28</v>
      </c>
      <c r="D622" s="4" t="s">
        <v>89</v>
      </c>
      <c r="E622" s="4">
        <f t="shared" si="274"/>
        <v>1</v>
      </c>
      <c r="I622" s="4">
        <f t="shared" ref="I622:X622" si="366">+IF($E96=0,"",IF(I96&lt;&gt;"",I96,AVERAGEIFS(I$256:I$503,$D$256:$D$503,$D96)))</f>
        <v>17581472</v>
      </c>
      <c r="J622" s="85">
        <f t="shared" si="366"/>
        <v>175.4176214596821</v>
      </c>
      <c r="K622" s="85">
        <f t="shared" si="366"/>
        <v>138.7028344384361</v>
      </c>
      <c r="L622" s="4">
        <f t="shared" si="366"/>
        <v>51.418464404492049</v>
      </c>
      <c r="M622" s="4">
        <f t="shared" si="366"/>
        <v>230.43420670921969</v>
      </c>
      <c r="N622" s="4">
        <f t="shared" si="366"/>
        <v>6.5009043583960135</v>
      </c>
      <c r="O622" s="85">
        <f t="shared" si="366"/>
        <v>99976.519337016565</v>
      </c>
      <c r="P622" s="85">
        <f t="shared" si="366"/>
        <v>1098.3200468405171</v>
      </c>
      <c r="Q622" s="85">
        <f t="shared" si="366"/>
        <v>1929.8828743273189</v>
      </c>
      <c r="R622" s="85">
        <f t="shared" si="366"/>
        <v>25.083223975785419</v>
      </c>
      <c r="S622" s="85">
        <f t="shared" si="366"/>
        <v>1332.4068108605613</v>
      </c>
      <c r="T622" s="4">
        <f t="shared" si="366"/>
        <v>106945.72638132918</v>
      </c>
      <c r="U622" s="4">
        <f t="shared" si="366"/>
        <v>0.4</v>
      </c>
      <c r="V622" s="4">
        <f t="shared" si="366"/>
        <v>0.3</v>
      </c>
      <c r="W622" s="4">
        <f t="shared" si="366"/>
        <v>0.4</v>
      </c>
      <c r="X622" s="4">
        <f t="shared" si="366"/>
        <v>0.4</v>
      </c>
    </row>
    <row r="623" spans="1:24" ht="15.75" customHeight="1" x14ac:dyDescent="0.25">
      <c r="A623" s="4" t="s">
        <v>460</v>
      </c>
      <c r="B623" s="4" t="s">
        <v>461</v>
      </c>
      <c r="C623" s="4" t="s">
        <v>118</v>
      </c>
      <c r="D623" s="4" t="s">
        <v>449</v>
      </c>
      <c r="E623" s="4">
        <f t="shared" si="274"/>
        <v>0</v>
      </c>
      <c r="I623" s="4" t="str">
        <f t="shared" ref="I623:X623" si="367">+IF($E97=0,"",IF(I97&lt;&gt;"",I97,AVERAGEIFS(I$256:I$503,$D$256:$D$503,$D97)))</f>
        <v/>
      </c>
      <c r="J623" s="4" t="str">
        <f t="shared" si="367"/>
        <v/>
      </c>
      <c r="K623" s="4" t="str">
        <f t="shared" si="367"/>
        <v/>
      </c>
      <c r="L623" s="4" t="str">
        <f t="shared" si="367"/>
        <v/>
      </c>
      <c r="M623" s="4" t="str">
        <f t="shared" si="367"/>
        <v/>
      </c>
      <c r="N623" s="4" t="str">
        <f t="shared" si="367"/>
        <v/>
      </c>
      <c r="O623" s="4" t="str">
        <f t="shared" si="367"/>
        <v/>
      </c>
      <c r="P623" s="4" t="str">
        <f t="shared" si="367"/>
        <v/>
      </c>
      <c r="Q623" s="4" t="str">
        <f t="shared" si="367"/>
        <v/>
      </c>
      <c r="R623" s="4" t="str">
        <f t="shared" si="367"/>
        <v/>
      </c>
      <c r="S623" s="4" t="str">
        <f t="shared" si="367"/>
        <v/>
      </c>
      <c r="T623" s="4" t="str">
        <f t="shared" si="367"/>
        <v/>
      </c>
      <c r="U623" s="4" t="str">
        <f t="shared" si="367"/>
        <v/>
      </c>
      <c r="V623" s="4" t="str">
        <f t="shared" si="367"/>
        <v/>
      </c>
      <c r="W623" s="4" t="str">
        <f t="shared" si="367"/>
        <v/>
      </c>
      <c r="X623" s="4" t="str">
        <f t="shared" si="367"/>
        <v/>
      </c>
    </row>
    <row r="624" spans="1:24" ht="15.75" customHeight="1" x14ac:dyDescent="0.25">
      <c r="A624" s="4" t="s">
        <v>462</v>
      </c>
      <c r="B624" s="4" t="s">
        <v>463</v>
      </c>
      <c r="C624" s="4" t="s">
        <v>118</v>
      </c>
      <c r="D624" s="4" t="s">
        <v>449</v>
      </c>
      <c r="E624" s="4">
        <f t="shared" si="274"/>
        <v>0</v>
      </c>
      <c r="I624" s="4" t="str">
        <f t="shared" ref="I624:X624" si="368">+IF($E98=0,"",IF(I98&lt;&gt;"",I98,AVERAGEIFS(I$256:I$503,$D$256:$D$503,$D98)))</f>
        <v/>
      </c>
      <c r="J624" s="4" t="str">
        <f t="shared" si="368"/>
        <v/>
      </c>
      <c r="K624" s="4" t="str">
        <f t="shared" si="368"/>
        <v/>
      </c>
      <c r="L624" s="4" t="str">
        <f t="shared" si="368"/>
        <v/>
      </c>
      <c r="M624" s="4" t="str">
        <f t="shared" si="368"/>
        <v/>
      </c>
      <c r="N624" s="4" t="str">
        <f t="shared" si="368"/>
        <v/>
      </c>
      <c r="O624" s="4" t="str">
        <f t="shared" si="368"/>
        <v/>
      </c>
      <c r="P624" s="4" t="str">
        <f t="shared" si="368"/>
        <v/>
      </c>
      <c r="Q624" s="4" t="str">
        <f t="shared" si="368"/>
        <v/>
      </c>
      <c r="R624" s="4" t="str">
        <f t="shared" si="368"/>
        <v/>
      </c>
      <c r="S624" s="4" t="str">
        <f t="shared" si="368"/>
        <v/>
      </c>
      <c r="T624" s="4" t="str">
        <f t="shared" si="368"/>
        <v/>
      </c>
      <c r="U624" s="4" t="str">
        <f t="shared" si="368"/>
        <v/>
      </c>
      <c r="V624" s="4" t="str">
        <f t="shared" si="368"/>
        <v/>
      </c>
      <c r="W624" s="4" t="str">
        <f t="shared" si="368"/>
        <v/>
      </c>
      <c r="X624" s="4" t="str">
        <f t="shared" si="368"/>
        <v/>
      </c>
    </row>
    <row r="625" spans="1:24" ht="15.75" customHeight="1" x14ac:dyDescent="0.25">
      <c r="A625" s="4" t="s">
        <v>343</v>
      </c>
      <c r="B625" s="4" t="s">
        <v>344</v>
      </c>
      <c r="C625" s="4" t="s">
        <v>28</v>
      </c>
      <c r="D625" s="4" t="s">
        <v>328</v>
      </c>
      <c r="E625" s="4">
        <f t="shared" si="274"/>
        <v>1</v>
      </c>
      <c r="I625" s="4">
        <f t="shared" ref="I625:X625" si="369">+IF($E99=0,"",IF(I99&lt;&gt;"",I99,AVERAGEIFS(I$256:I$503,$D$256:$D$503,$D99)))</f>
        <v>782766</v>
      </c>
      <c r="J625" s="85">
        <f t="shared" si="369"/>
        <v>465.01764256495551</v>
      </c>
      <c r="K625" s="85">
        <f t="shared" si="369"/>
        <v>284.3761737224151</v>
      </c>
      <c r="L625" s="85">
        <f t="shared" si="369"/>
        <v>65.153570798936073</v>
      </c>
      <c r="M625" s="85">
        <f t="shared" si="369"/>
        <v>229.11051212938006</v>
      </c>
      <c r="N625" s="4">
        <f t="shared" si="369"/>
        <v>7.7714201378111678</v>
      </c>
      <c r="O625" s="85">
        <f t="shared" si="369"/>
        <v>101097.56097560975</v>
      </c>
      <c r="P625" s="85">
        <f t="shared" si="369"/>
        <v>75.28663712923192</v>
      </c>
      <c r="Q625" s="85">
        <f t="shared" si="369"/>
        <v>3184.5493562231759</v>
      </c>
      <c r="R625" s="85">
        <f t="shared" si="369"/>
        <v>14.691491454662058</v>
      </c>
      <c r="S625" s="85">
        <f t="shared" si="369"/>
        <v>75.565602610613823</v>
      </c>
      <c r="T625" s="85">
        <f t="shared" si="369"/>
        <v>376818.18181818182</v>
      </c>
      <c r="U625" s="4">
        <f t="shared" si="369"/>
        <v>0.41</v>
      </c>
      <c r="V625" s="4">
        <f t="shared" si="369"/>
        <v>0.37</v>
      </c>
      <c r="W625" s="4">
        <f t="shared" si="369"/>
        <v>0.37</v>
      </c>
      <c r="X625" s="4">
        <f t="shared" si="369"/>
        <v>0.37</v>
      </c>
    </row>
    <row r="626" spans="1:24" ht="15.75" customHeight="1" x14ac:dyDescent="0.25">
      <c r="A626" s="4" t="s">
        <v>57</v>
      </c>
      <c r="B626" s="4" t="s">
        <v>58</v>
      </c>
      <c r="C626" s="4" t="s">
        <v>28</v>
      </c>
      <c r="D626" s="4" t="s">
        <v>29</v>
      </c>
      <c r="E626" s="4">
        <f t="shared" si="274"/>
        <v>0</v>
      </c>
      <c r="I626" s="4" t="str">
        <f t="shared" ref="I626:X626" si="370">+IF($E100=0,"",IF(I100&lt;&gt;"",I100,AVERAGEIFS(I$256:I$503,$D$256:$D$503,$D100)))</f>
        <v/>
      </c>
      <c r="J626" s="4" t="str">
        <f t="shared" si="370"/>
        <v/>
      </c>
      <c r="K626" s="4" t="str">
        <f t="shared" si="370"/>
        <v/>
      </c>
      <c r="L626" s="4" t="str">
        <f t="shared" si="370"/>
        <v/>
      </c>
      <c r="M626" s="4" t="str">
        <f t="shared" si="370"/>
        <v/>
      </c>
      <c r="N626" s="4" t="str">
        <f t="shared" si="370"/>
        <v/>
      </c>
      <c r="O626" s="4" t="str">
        <f t="shared" si="370"/>
        <v/>
      </c>
      <c r="P626" s="4" t="str">
        <f t="shared" si="370"/>
        <v/>
      </c>
      <c r="Q626" s="4" t="str">
        <f t="shared" si="370"/>
        <v/>
      </c>
      <c r="R626" s="4" t="str">
        <f t="shared" si="370"/>
        <v/>
      </c>
      <c r="S626" s="4" t="str">
        <f t="shared" si="370"/>
        <v/>
      </c>
      <c r="T626" s="4" t="str">
        <f t="shared" si="370"/>
        <v/>
      </c>
      <c r="U626" s="4" t="str">
        <f t="shared" si="370"/>
        <v/>
      </c>
      <c r="V626" s="4" t="str">
        <f t="shared" si="370"/>
        <v/>
      </c>
      <c r="W626" s="4" t="str">
        <f t="shared" si="370"/>
        <v/>
      </c>
      <c r="X626" s="4" t="str">
        <f t="shared" si="370"/>
        <v/>
      </c>
    </row>
    <row r="627" spans="1:24" ht="15.75" customHeight="1" x14ac:dyDescent="0.25">
      <c r="A627" s="4" t="s">
        <v>423</v>
      </c>
      <c r="B627" s="4" t="s">
        <v>424</v>
      </c>
      <c r="C627" s="4" t="s">
        <v>181</v>
      </c>
      <c r="D627" s="4" t="s">
        <v>412</v>
      </c>
      <c r="E627" s="4">
        <f t="shared" si="274"/>
        <v>1</v>
      </c>
      <c r="I627" s="4">
        <f t="shared" ref="I627:X627" si="371">+IF($E101=0,"",IF(I101&lt;&gt;"",I101,AVERAGEIFS(I$256:I$503,$D$256:$D$503,$D101)))</f>
        <v>799</v>
      </c>
      <c r="J627" s="85">
        <f t="shared" si="371"/>
        <v>18147.684605757197</v>
      </c>
      <c r="K627" s="85">
        <f t="shared" si="371"/>
        <v>125.15644555694618</v>
      </c>
      <c r="L627" s="4">
        <f t="shared" si="371"/>
        <v>66.984301370877475</v>
      </c>
      <c r="M627" s="4">
        <f t="shared" si="371"/>
        <v>501.16266023772533</v>
      </c>
      <c r="N627" s="4">
        <f t="shared" si="371"/>
        <v>29.381925522647858</v>
      </c>
      <c r="O627" s="85">
        <f t="shared" si="371"/>
        <v>1266.6666666666665</v>
      </c>
      <c r="P627" s="85">
        <f t="shared" si="371"/>
        <v>125</v>
      </c>
      <c r="Q627" s="4" t="e">
        <f t="shared" si="371"/>
        <v>#DIV/0!</v>
      </c>
      <c r="R627" s="85">
        <f t="shared" si="371"/>
        <v>0</v>
      </c>
      <c r="S627" s="4" t="e">
        <f t="shared" si="371"/>
        <v>#DIV/0!</v>
      </c>
      <c r="T627" s="4">
        <f t="shared" si="371"/>
        <v>79344.242606043292</v>
      </c>
      <c r="U627" s="4">
        <f t="shared" si="371"/>
        <v>0.31928571428571434</v>
      </c>
      <c r="V627" s="4">
        <f t="shared" si="371"/>
        <v>0.30928571428571427</v>
      </c>
      <c r="W627" s="4">
        <f t="shared" si="371"/>
        <v>0.40642857142857147</v>
      </c>
      <c r="X627" s="4">
        <f t="shared" si="371"/>
        <v>0.40642857142857147</v>
      </c>
    </row>
    <row r="628" spans="1:24" ht="15.75" customHeight="1" x14ac:dyDescent="0.25">
      <c r="A628" s="4" t="s">
        <v>96</v>
      </c>
      <c r="B628" s="4" t="s">
        <v>97</v>
      </c>
      <c r="C628" s="4" t="s">
        <v>28</v>
      </c>
      <c r="D628" s="4" t="s">
        <v>89</v>
      </c>
      <c r="E628" s="4">
        <f t="shared" si="274"/>
        <v>1</v>
      </c>
      <c r="I628" s="4">
        <f t="shared" ref="I628:X628" si="372">+IF($E102=0,"",IF(I102&lt;&gt;"",I102,AVERAGEIFS(I$256:I$503,$D$256:$D$503,$D102)))</f>
        <v>9746117</v>
      </c>
      <c r="J628" s="85">
        <f t="shared" si="372"/>
        <v>154.60516224051077</v>
      </c>
      <c r="K628" s="85">
        <f t="shared" si="372"/>
        <v>198.38670108310828</v>
      </c>
      <c r="L628" s="85">
        <f t="shared" si="372"/>
        <v>22.788562870730978</v>
      </c>
      <c r="M628" s="85">
        <f t="shared" si="372"/>
        <v>114.86940780967159</v>
      </c>
      <c r="N628" s="4">
        <f t="shared" si="372"/>
        <v>6.5009043583960135</v>
      </c>
      <c r="O628" s="85">
        <f t="shared" si="372"/>
        <v>26835.891381345926</v>
      </c>
      <c r="P628" s="85">
        <f t="shared" si="372"/>
        <v>3277.1186440677966</v>
      </c>
      <c r="Q628" s="85">
        <f t="shared" si="372"/>
        <v>1707.2847682119204</v>
      </c>
      <c r="R628" s="85">
        <f t="shared" si="372"/>
        <v>39.646558726926834</v>
      </c>
      <c r="S628" s="85">
        <f t="shared" si="372"/>
        <v>1038.1365608586434</v>
      </c>
      <c r="T628" s="85">
        <f t="shared" si="372"/>
        <v>366612.90322580648</v>
      </c>
      <c r="U628" s="4">
        <f t="shared" si="372"/>
        <v>0.27</v>
      </c>
      <c r="V628" s="4">
        <f t="shared" si="372"/>
        <v>0.2</v>
      </c>
      <c r="W628" s="4">
        <f t="shared" si="372"/>
        <v>0.31</v>
      </c>
      <c r="X628" s="4">
        <f t="shared" si="372"/>
        <v>0.31</v>
      </c>
    </row>
    <row r="629" spans="1:24" ht="15.75" customHeight="1" x14ac:dyDescent="0.25">
      <c r="A629" s="5" t="s">
        <v>169</v>
      </c>
      <c r="B629" s="5" t="s">
        <v>170</v>
      </c>
      <c r="C629" s="5" t="s">
        <v>106</v>
      </c>
      <c r="D629" s="4" t="s">
        <v>160</v>
      </c>
      <c r="E629" s="4">
        <f t="shared" si="274"/>
        <v>0</v>
      </c>
      <c r="I629" s="4" t="str">
        <f t="shared" ref="I629:X629" si="373">+IF($E103=0,"",IF(I103&lt;&gt;"",I103,AVERAGEIFS(I$256:I$503,$D$256:$D$503,$D103)))</f>
        <v/>
      </c>
      <c r="J629" s="4" t="str">
        <f t="shared" si="373"/>
        <v/>
      </c>
      <c r="K629" s="4" t="str">
        <f t="shared" si="373"/>
        <v/>
      </c>
      <c r="L629" s="4" t="str">
        <f t="shared" si="373"/>
        <v/>
      </c>
      <c r="M629" s="4" t="str">
        <f t="shared" si="373"/>
        <v/>
      </c>
      <c r="N629" s="4" t="str">
        <f t="shared" si="373"/>
        <v/>
      </c>
      <c r="O629" s="4" t="str">
        <f t="shared" si="373"/>
        <v/>
      </c>
      <c r="P629" s="4" t="str">
        <f t="shared" si="373"/>
        <v/>
      </c>
      <c r="Q629" s="4" t="str">
        <f t="shared" si="373"/>
        <v/>
      </c>
      <c r="R629" s="4" t="str">
        <f t="shared" si="373"/>
        <v/>
      </c>
      <c r="S629" s="4" t="str">
        <f t="shared" si="373"/>
        <v/>
      </c>
      <c r="T629" s="4" t="str">
        <f t="shared" si="373"/>
        <v/>
      </c>
      <c r="U629" s="4" t="str">
        <f t="shared" si="373"/>
        <v/>
      </c>
      <c r="V629" s="4" t="str">
        <f t="shared" si="373"/>
        <v/>
      </c>
      <c r="W629" s="4" t="str">
        <f t="shared" si="373"/>
        <v/>
      </c>
      <c r="X629" s="4" t="str">
        <f t="shared" si="373"/>
        <v/>
      </c>
    </row>
    <row r="630" spans="1:24" ht="15.75" customHeight="1" x14ac:dyDescent="0.25">
      <c r="A630" s="4" t="s">
        <v>189</v>
      </c>
      <c r="B630" s="4" t="s">
        <v>190</v>
      </c>
      <c r="C630" s="4" t="s">
        <v>181</v>
      </c>
      <c r="D630" s="4" t="s">
        <v>182</v>
      </c>
      <c r="E630" s="4">
        <f t="shared" si="274"/>
        <v>1</v>
      </c>
      <c r="I630" s="4">
        <f t="shared" ref="I630:X630" si="374">+IF($E104=0,"",IF(I104&lt;&gt;"",I104,AVERAGEIFS(I$256:I$503,$D$256:$D$503,$D104)))</f>
        <v>9684679</v>
      </c>
      <c r="J630" s="85">
        <f t="shared" si="374"/>
        <v>411.09261339482703</v>
      </c>
      <c r="K630" s="85">
        <f t="shared" si="374"/>
        <v>179.07666325337163</v>
      </c>
      <c r="L630" s="85">
        <f t="shared" si="374"/>
        <v>90.885820789723638</v>
      </c>
      <c r="M630" s="85">
        <f t="shared" si="374"/>
        <v>507.52464971458221</v>
      </c>
      <c r="N630" s="85">
        <f t="shared" si="374"/>
        <v>29.551831299726089</v>
      </c>
      <c r="O630" s="85">
        <f t="shared" si="374"/>
        <v>25837.526205450733</v>
      </c>
      <c r="P630" s="85">
        <f t="shared" si="374"/>
        <v>250.00360381139092</v>
      </c>
      <c r="Q630" s="85">
        <f t="shared" si="374"/>
        <v>5099.3825345486621</v>
      </c>
      <c r="R630" s="85">
        <f t="shared" si="374"/>
        <v>2.4987921644073077</v>
      </c>
      <c r="S630" s="85">
        <f t="shared" si="374"/>
        <v>761.15531492213154</v>
      </c>
      <c r="T630" s="85">
        <f t="shared" si="374"/>
        <v>33414.821509263442</v>
      </c>
      <c r="U630" s="4">
        <f t="shared" si="374"/>
        <v>0.33</v>
      </c>
      <c r="V630" s="4">
        <f t="shared" si="374"/>
        <v>0.32</v>
      </c>
      <c r="W630" s="4">
        <f t="shared" si="374"/>
        <v>0.57999999999999996</v>
      </c>
      <c r="X630" s="4">
        <f t="shared" si="374"/>
        <v>0.57999999999999996</v>
      </c>
    </row>
    <row r="631" spans="1:24" ht="15.75" customHeight="1" x14ac:dyDescent="0.25">
      <c r="A631" s="4" t="s">
        <v>285</v>
      </c>
      <c r="B631" s="4" t="s">
        <v>286</v>
      </c>
      <c r="C631" s="4" t="s">
        <v>181</v>
      </c>
      <c r="D631" s="4" t="s">
        <v>276</v>
      </c>
      <c r="E631" s="4">
        <f t="shared" si="274"/>
        <v>1</v>
      </c>
      <c r="I631" s="4">
        <f t="shared" ref="I631:X631" si="375">+IF($E105=0,"",IF(I105&lt;&gt;"",I105,AVERAGEIFS(I$256:I$503,$D$256:$D$503,$D105)))</f>
        <v>339031</v>
      </c>
      <c r="J631" s="85">
        <f t="shared" si="375"/>
        <v>191.13296424220792</v>
      </c>
      <c r="K631" s="85">
        <f t="shared" si="375"/>
        <v>38.639534437853769</v>
      </c>
      <c r="L631" s="85">
        <f t="shared" si="375"/>
        <v>33.330285431125773</v>
      </c>
      <c r="M631" s="85">
        <f t="shared" si="375"/>
        <v>862.59541984732823</v>
      </c>
      <c r="N631" s="85">
        <f t="shared" si="375"/>
        <v>15.04287218572933</v>
      </c>
      <c r="O631" s="85">
        <f t="shared" si="375"/>
        <v>36078.431372549021</v>
      </c>
      <c r="P631" s="85">
        <f t="shared" si="375"/>
        <v>51.012461059190031</v>
      </c>
      <c r="Q631" s="85">
        <f t="shared" si="375"/>
        <v>5695.652173913044</v>
      </c>
      <c r="R631" s="85">
        <f t="shared" si="375"/>
        <v>0.88487483445466641</v>
      </c>
      <c r="S631" s="85">
        <f t="shared" si="375"/>
        <v>478.6680541103018</v>
      </c>
      <c r="T631" s="85">
        <f t="shared" si="375"/>
        <v>230000</v>
      </c>
      <c r="U631" s="4">
        <f t="shared" si="375"/>
        <v>0</v>
      </c>
      <c r="V631" s="4">
        <f t="shared" si="375"/>
        <v>0</v>
      </c>
      <c r="W631" s="4">
        <f t="shared" si="375"/>
        <v>0</v>
      </c>
      <c r="X631" s="4">
        <f t="shared" si="375"/>
        <v>0</v>
      </c>
    </row>
    <row r="632" spans="1:24" ht="15.75" customHeight="1" x14ac:dyDescent="0.25">
      <c r="A632" s="4" t="s">
        <v>398</v>
      </c>
      <c r="B632" s="4" t="s">
        <v>399</v>
      </c>
      <c r="C632" s="4" t="s">
        <v>106</v>
      </c>
      <c r="D632" s="4" t="s">
        <v>393</v>
      </c>
      <c r="E632" s="4">
        <f t="shared" si="274"/>
        <v>0</v>
      </c>
      <c r="I632" s="4" t="str">
        <f t="shared" ref="I632:X632" si="376">+IF($E106=0,"",IF(I106&lt;&gt;"",I106,AVERAGEIFS(I$256:I$503,$D$256:$D$503,$D106)))</f>
        <v/>
      </c>
      <c r="J632" s="4" t="str">
        <f t="shared" si="376"/>
        <v/>
      </c>
      <c r="K632" s="4" t="str">
        <f t="shared" si="376"/>
        <v/>
      </c>
      <c r="L632" s="4" t="str">
        <f t="shared" si="376"/>
        <v/>
      </c>
      <c r="M632" s="4" t="str">
        <f t="shared" si="376"/>
        <v/>
      </c>
      <c r="N632" s="4" t="str">
        <f t="shared" si="376"/>
        <v/>
      </c>
      <c r="O632" s="4" t="str">
        <f t="shared" si="376"/>
        <v/>
      </c>
      <c r="P632" s="4" t="str">
        <f t="shared" si="376"/>
        <v/>
      </c>
      <c r="Q632" s="4" t="str">
        <f t="shared" si="376"/>
        <v/>
      </c>
      <c r="R632" s="4" t="str">
        <f t="shared" si="376"/>
        <v/>
      </c>
      <c r="S632" s="4" t="str">
        <f t="shared" si="376"/>
        <v/>
      </c>
      <c r="T632" s="4" t="str">
        <f t="shared" si="376"/>
        <v/>
      </c>
      <c r="U632" s="4" t="str">
        <f t="shared" si="376"/>
        <v/>
      </c>
      <c r="V632" s="4" t="str">
        <f t="shared" si="376"/>
        <v/>
      </c>
      <c r="W632" s="4" t="str">
        <f t="shared" si="376"/>
        <v/>
      </c>
      <c r="X632" s="4" t="str">
        <f t="shared" si="376"/>
        <v/>
      </c>
    </row>
    <row r="633" spans="1:24" ht="15.75" customHeight="1" x14ac:dyDescent="0.25">
      <c r="A633" s="4" t="s">
        <v>360</v>
      </c>
      <c r="B633" s="4" t="s">
        <v>361</v>
      </c>
      <c r="C633" s="4" t="s">
        <v>106</v>
      </c>
      <c r="D633" s="4" t="s">
        <v>357</v>
      </c>
      <c r="E633" s="4">
        <f t="shared" si="274"/>
        <v>0</v>
      </c>
      <c r="I633" s="4" t="str">
        <f t="shared" ref="I633:X633" si="377">+IF($E107=0,"",IF(I107&lt;&gt;"",I107,AVERAGEIFS(I$256:I$503,$D$256:$D$503,$D107)))</f>
        <v/>
      </c>
      <c r="J633" s="4" t="str">
        <f t="shared" si="377"/>
        <v/>
      </c>
      <c r="K633" s="4" t="str">
        <f t="shared" si="377"/>
        <v/>
      </c>
      <c r="L633" s="4" t="str">
        <f t="shared" si="377"/>
        <v/>
      </c>
      <c r="M633" s="4" t="str">
        <f t="shared" si="377"/>
        <v/>
      </c>
      <c r="N633" s="4" t="str">
        <f t="shared" si="377"/>
        <v/>
      </c>
      <c r="O633" s="4" t="str">
        <f t="shared" si="377"/>
        <v/>
      </c>
      <c r="P633" s="4" t="str">
        <f t="shared" si="377"/>
        <v/>
      </c>
      <c r="Q633" s="4" t="str">
        <f t="shared" si="377"/>
        <v/>
      </c>
      <c r="R633" s="4" t="str">
        <f t="shared" si="377"/>
        <v/>
      </c>
      <c r="S633" s="4" t="str">
        <f t="shared" si="377"/>
        <v/>
      </c>
      <c r="T633" s="4" t="str">
        <f t="shared" si="377"/>
        <v/>
      </c>
      <c r="U633" s="4" t="str">
        <f t="shared" si="377"/>
        <v/>
      </c>
      <c r="V633" s="4" t="str">
        <f t="shared" si="377"/>
        <v/>
      </c>
      <c r="W633" s="4" t="str">
        <f t="shared" si="377"/>
        <v/>
      </c>
      <c r="X633" s="4" t="str">
        <f t="shared" si="377"/>
        <v/>
      </c>
    </row>
    <row r="634" spans="1:24" ht="15.75" customHeight="1" x14ac:dyDescent="0.25">
      <c r="A634" s="4" t="s">
        <v>400</v>
      </c>
      <c r="B634" s="4" t="s">
        <v>401</v>
      </c>
      <c r="C634" s="4" t="s">
        <v>106</v>
      </c>
      <c r="D634" s="4" t="s">
        <v>393</v>
      </c>
      <c r="E634" s="4">
        <f t="shared" si="274"/>
        <v>0</v>
      </c>
      <c r="I634" s="4" t="str">
        <f t="shared" ref="I634:X634" si="378">+IF($E108=0,"",IF(I108&lt;&gt;"",I108,AVERAGEIFS(I$256:I$503,$D$256:$D$503,$D108)))</f>
        <v/>
      </c>
      <c r="J634" s="4" t="str">
        <f t="shared" si="378"/>
        <v/>
      </c>
      <c r="K634" s="4" t="str">
        <f t="shared" si="378"/>
        <v/>
      </c>
      <c r="L634" s="4" t="str">
        <f t="shared" si="378"/>
        <v/>
      </c>
      <c r="M634" s="4" t="str">
        <f t="shared" si="378"/>
        <v/>
      </c>
      <c r="N634" s="4" t="str">
        <f t="shared" si="378"/>
        <v/>
      </c>
      <c r="O634" s="4" t="str">
        <f t="shared" si="378"/>
        <v/>
      </c>
      <c r="P634" s="4" t="str">
        <f t="shared" si="378"/>
        <v/>
      </c>
      <c r="Q634" s="4" t="str">
        <f t="shared" si="378"/>
        <v/>
      </c>
      <c r="R634" s="4" t="str">
        <f t="shared" si="378"/>
        <v/>
      </c>
      <c r="S634" s="4" t="str">
        <f t="shared" si="378"/>
        <v/>
      </c>
      <c r="T634" s="4" t="str">
        <f t="shared" si="378"/>
        <v/>
      </c>
      <c r="U634" s="4" t="str">
        <f t="shared" si="378"/>
        <v/>
      </c>
      <c r="V634" s="4" t="str">
        <f t="shared" si="378"/>
        <v/>
      </c>
      <c r="W634" s="4" t="str">
        <f t="shared" si="378"/>
        <v/>
      </c>
      <c r="X634" s="4" t="str">
        <f t="shared" si="378"/>
        <v/>
      </c>
    </row>
    <row r="635" spans="1:24" ht="15.75" customHeight="1" x14ac:dyDescent="0.25">
      <c r="A635" s="4" t="s">
        <v>493</v>
      </c>
      <c r="B635" s="4" t="s">
        <v>494</v>
      </c>
      <c r="C635" s="4" t="s">
        <v>106</v>
      </c>
      <c r="D635" s="4" t="s">
        <v>484</v>
      </c>
      <c r="E635" s="4">
        <f t="shared" si="274"/>
        <v>0</v>
      </c>
      <c r="I635" s="4" t="str">
        <f t="shared" ref="I635:X635" si="379">+IF($E109=0,"",IF(I109&lt;&gt;"",I109,AVERAGEIFS(I$256:I$503,$D$256:$D$503,$D109)))</f>
        <v/>
      </c>
      <c r="J635" s="4" t="str">
        <f t="shared" si="379"/>
        <v/>
      </c>
      <c r="K635" s="4" t="str">
        <f t="shared" si="379"/>
        <v/>
      </c>
      <c r="L635" s="4" t="str">
        <f t="shared" si="379"/>
        <v/>
      </c>
      <c r="M635" s="4" t="str">
        <f t="shared" si="379"/>
        <v/>
      </c>
      <c r="N635" s="4" t="str">
        <f t="shared" si="379"/>
        <v/>
      </c>
      <c r="O635" s="4" t="str">
        <f t="shared" si="379"/>
        <v/>
      </c>
      <c r="P635" s="4" t="str">
        <f t="shared" si="379"/>
        <v/>
      </c>
      <c r="Q635" s="4" t="str">
        <f t="shared" si="379"/>
        <v/>
      </c>
      <c r="R635" s="4" t="str">
        <f t="shared" si="379"/>
        <v/>
      </c>
      <c r="S635" s="4" t="str">
        <f t="shared" si="379"/>
        <v/>
      </c>
      <c r="T635" s="4" t="str">
        <f t="shared" si="379"/>
        <v/>
      </c>
      <c r="U635" s="4" t="str">
        <f t="shared" si="379"/>
        <v/>
      </c>
      <c r="V635" s="4" t="str">
        <f t="shared" si="379"/>
        <v/>
      </c>
      <c r="W635" s="4" t="str">
        <f t="shared" si="379"/>
        <v/>
      </c>
      <c r="X635" s="4" t="str">
        <f t="shared" si="379"/>
        <v/>
      </c>
    </row>
    <row r="636" spans="1:24" ht="15.75" customHeight="1" x14ac:dyDescent="0.25">
      <c r="A636" s="4" t="s">
        <v>495</v>
      </c>
      <c r="B636" s="4" t="s">
        <v>496</v>
      </c>
      <c r="C636" s="4" t="s">
        <v>106</v>
      </c>
      <c r="D636" s="4" t="s">
        <v>484</v>
      </c>
      <c r="E636" s="4">
        <f t="shared" si="274"/>
        <v>0</v>
      </c>
      <c r="I636" s="4" t="str">
        <f t="shared" ref="I636:X636" si="380">+IF($E110=0,"",IF(I110&lt;&gt;"",I110,AVERAGEIFS(I$256:I$503,$D$256:$D$503,$D110)))</f>
        <v/>
      </c>
      <c r="J636" s="4" t="str">
        <f t="shared" si="380"/>
        <v/>
      </c>
      <c r="K636" s="4" t="str">
        <f t="shared" si="380"/>
        <v/>
      </c>
      <c r="L636" s="4" t="str">
        <f t="shared" si="380"/>
        <v/>
      </c>
      <c r="M636" s="4" t="str">
        <f t="shared" si="380"/>
        <v/>
      </c>
      <c r="N636" s="4" t="str">
        <f t="shared" si="380"/>
        <v/>
      </c>
      <c r="O636" s="4" t="str">
        <f t="shared" si="380"/>
        <v/>
      </c>
      <c r="P636" s="4" t="str">
        <f t="shared" si="380"/>
        <v/>
      </c>
      <c r="Q636" s="4" t="str">
        <f t="shared" si="380"/>
        <v/>
      </c>
      <c r="R636" s="4" t="str">
        <f t="shared" si="380"/>
        <v/>
      </c>
      <c r="S636" s="4" t="str">
        <f t="shared" si="380"/>
        <v/>
      </c>
      <c r="T636" s="4" t="str">
        <f t="shared" si="380"/>
        <v/>
      </c>
      <c r="U636" s="4" t="str">
        <f t="shared" si="380"/>
        <v/>
      </c>
      <c r="V636" s="4" t="str">
        <f t="shared" si="380"/>
        <v/>
      </c>
      <c r="W636" s="4" t="str">
        <f t="shared" si="380"/>
        <v/>
      </c>
      <c r="X636" s="4" t="str">
        <f t="shared" si="380"/>
        <v/>
      </c>
    </row>
    <row r="637" spans="1:24" ht="15.75" customHeight="1" x14ac:dyDescent="0.25">
      <c r="A637" s="4" t="s">
        <v>497</v>
      </c>
      <c r="B637" s="4" t="s">
        <v>498</v>
      </c>
      <c r="C637" s="4" t="s">
        <v>106</v>
      </c>
      <c r="D637" s="4" t="s">
        <v>484</v>
      </c>
      <c r="E637" s="4">
        <f t="shared" si="274"/>
        <v>0</v>
      </c>
      <c r="I637" s="4" t="str">
        <f t="shared" ref="I637:X637" si="381">+IF($E111=0,"",IF(I111&lt;&gt;"",I111,AVERAGEIFS(I$256:I$503,$D$256:$D$503,$D111)))</f>
        <v/>
      </c>
      <c r="J637" s="4" t="str">
        <f t="shared" si="381"/>
        <v/>
      </c>
      <c r="K637" s="4" t="str">
        <f t="shared" si="381"/>
        <v/>
      </c>
      <c r="L637" s="4" t="str">
        <f t="shared" si="381"/>
        <v/>
      </c>
      <c r="M637" s="4" t="str">
        <f t="shared" si="381"/>
        <v/>
      </c>
      <c r="N637" s="4" t="str">
        <f t="shared" si="381"/>
        <v/>
      </c>
      <c r="O637" s="4" t="str">
        <f t="shared" si="381"/>
        <v/>
      </c>
      <c r="P637" s="4" t="str">
        <f t="shared" si="381"/>
        <v/>
      </c>
      <c r="Q637" s="4" t="str">
        <f t="shared" si="381"/>
        <v/>
      </c>
      <c r="R637" s="4" t="str">
        <f t="shared" si="381"/>
        <v/>
      </c>
      <c r="S637" s="4" t="str">
        <f t="shared" si="381"/>
        <v/>
      </c>
      <c r="T637" s="4" t="str">
        <f t="shared" si="381"/>
        <v/>
      </c>
      <c r="U637" s="4" t="str">
        <f t="shared" si="381"/>
        <v/>
      </c>
      <c r="V637" s="4" t="str">
        <f t="shared" si="381"/>
        <v/>
      </c>
      <c r="W637" s="4" t="str">
        <f t="shared" si="381"/>
        <v/>
      </c>
      <c r="X637" s="4" t="str">
        <f t="shared" si="381"/>
        <v/>
      </c>
    </row>
    <row r="638" spans="1:24" ht="15.75" customHeight="1" x14ac:dyDescent="0.25">
      <c r="A638" s="4" t="s">
        <v>287</v>
      </c>
      <c r="B638" s="4" t="s">
        <v>288</v>
      </c>
      <c r="C638" s="4" t="s">
        <v>181</v>
      </c>
      <c r="D638" s="4" t="s">
        <v>276</v>
      </c>
      <c r="E638" s="4">
        <f t="shared" si="274"/>
        <v>0</v>
      </c>
      <c r="I638" s="4" t="str">
        <f t="shared" ref="I638:X638" si="382">+IF($E112=0,"",IF(I112&lt;&gt;"",I112,AVERAGEIFS(I$256:I$503,$D$256:$D$503,$D112)))</f>
        <v/>
      </c>
      <c r="J638" s="4" t="str">
        <f t="shared" si="382"/>
        <v/>
      </c>
      <c r="K638" s="4" t="str">
        <f t="shared" si="382"/>
        <v/>
      </c>
      <c r="L638" s="4" t="str">
        <f t="shared" si="382"/>
        <v/>
      </c>
      <c r="M638" s="4" t="str">
        <f t="shared" si="382"/>
        <v/>
      </c>
      <c r="N638" s="4" t="str">
        <f t="shared" si="382"/>
        <v/>
      </c>
      <c r="O638" s="4" t="str">
        <f t="shared" si="382"/>
        <v/>
      </c>
      <c r="P638" s="4" t="str">
        <f t="shared" si="382"/>
        <v/>
      </c>
      <c r="Q638" s="4" t="str">
        <f t="shared" si="382"/>
        <v/>
      </c>
      <c r="R638" s="4" t="str">
        <f t="shared" si="382"/>
        <v/>
      </c>
      <c r="S638" s="4" t="str">
        <f t="shared" si="382"/>
        <v/>
      </c>
      <c r="T638" s="4" t="str">
        <f t="shared" si="382"/>
        <v/>
      </c>
      <c r="U638" s="4" t="str">
        <f t="shared" si="382"/>
        <v/>
      </c>
      <c r="V638" s="4" t="str">
        <f t="shared" si="382"/>
        <v/>
      </c>
      <c r="W638" s="4" t="str">
        <f t="shared" si="382"/>
        <v/>
      </c>
      <c r="X638" s="4" t="str">
        <f t="shared" si="382"/>
        <v/>
      </c>
    </row>
    <row r="639" spans="1:24" ht="15.75" customHeight="1" x14ac:dyDescent="0.25">
      <c r="A639" s="4" t="s">
        <v>289</v>
      </c>
      <c r="B639" s="4" t="s">
        <v>290</v>
      </c>
      <c r="C639" s="4" t="s">
        <v>181</v>
      </c>
      <c r="D639" s="4" t="s">
        <v>276</v>
      </c>
      <c r="E639" s="4">
        <f t="shared" si="274"/>
        <v>0</v>
      </c>
      <c r="I639" s="4" t="str">
        <f t="shared" ref="I639:X639" si="383">+IF($E113=0,"",IF(I113&lt;&gt;"",I113,AVERAGEIFS(I$256:I$503,$D$256:$D$503,$D113)))</f>
        <v/>
      </c>
      <c r="J639" s="4" t="str">
        <f t="shared" si="383"/>
        <v/>
      </c>
      <c r="K639" s="4" t="str">
        <f t="shared" si="383"/>
        <v/>
      </c>
      <c r="L639" s="4" t="str">
        <f t="shared" si="383"/>
        <v/>
      </c>
      <c r="M639" s="4" t="str">
        <f t="shared" si="383"/>
        <v/>
      </c>
      <c r="N639" s="4" t="str">
        <f t="shared" si="383"/>
        <v/>
      </c>
      <c r="O639" s="4" t="str">
        <f t="shared" si="383"/>
        <v/>
      </c>
      <c r="P639" s="4" t="str">
        <f t="shared" si="383"/>
        <v/>
      </c>
      <c r="Q639" s="4" t="str">
        <f t="shared" si="383"/>
        <v/>
      </c>
      <c r="R639" s="4" t="str">
        <f t="shared" si="383"/>
        <v/>
      </c>
      <c r="S639" s="4" t="str">
        <f t="shared" si="383"/>
        <v/>
      </c>
      <c r="T639" s="4" t="str">
        <f t="shared" si="383"/>
        <v/>
      </c>
      <c r="U639" s="4" t="str">
        <f t="shared" si="383"/>
        <v/>
      </c>
      <c r="V639" s="4" t="str">
        <f t="shared" si="383"/>
        <v/>
      </c>
      <c r="W639" s="4" t="str">
        <f t="shared" si="383"/>
        <v/>
      </c>
      <c r="X639" s="4" t="str">
        <f t="shared" si="383"/>
        <v/>
      </c>
    </row>
    <row r="640" spans="1:24" ht="15.75" customHeight="1" x14ac:dyDescent="0.25">
      <c r="A640" s="4" t="s">
        <v>499</v>
      </c>
      <c r="B640" s="4" t="s">
        <v>500</v>
      </c>
      <c r="C640" s="4" t="s">
        <v>106</v>
      </c>
      <c r="D640" s="4" t="s">
        <v>484</v>
      </c>
      <c r="E640" s="4">
        <f t="shared" si="274"/>
        <v>1</v>
      </c>
      <c r="I640" s="4">
        <f t="shared" ref="I640:X640" si="384">+IF($E114=0,"",IF(I114&lt;&gt;"",I114,AVERAGEIFS(I$256:I$503,$D$256:$D$503,$D114)))</f>
        <v>8519377</v>
      </c>
      <c r="J640" s="85">
        <f t="shared" si="384"/>
        <v>318.42703991148647</v>
      </c>
      <c r="K640" s="85">
        <f t="shared" si="384"/>
        <v>226.8358355311662</v>
      </c>
      <c r="L640" s="4">
        <f t="shared" si="384"/>
        <v>34.207287820954051</v>
      </c>
      <c r="M640" s="4">
        <f t="shared" si="384"/>
        <v>692.56756756756749</v>
      </c>
      <c r="N640" s="4">
        <f t="shared" si="384"/>
        <v>7.4331149662076825</v>
      </c>
      <c r="O640" s="85">
        <f t="shared" si="384"/>
        <v>72273.301737756716</v>
      </c>
      <c r="P640" s="85">
        <f t="shared" si="384"/>
        <v>589.82419728970831</v>
      </c>
      <c r="Q640" s="85">
        <f t="shared" si="384"/>
        <v>3685.1639969488938</v>
      </c>
      <c r="R640" s="85">
        <f t="shared" si="384"/>
        <v>1.291174225533158</v>
      </c>
      <c r="S640" s="85">
        <f t="shared" si="384"/>
        <v>219.15583637922691</v>
      </c>
      <c r="T640" s="4">
        <f t="shared" si="384"/>
        <v>9661.1295681063129</v>
      </c>
      <c r="U640" s="4">
        <f t="shared" si="384"/>
        <v>0</v>
      </c>
      <c r="V640" s="4">
        <f t="shared" si="384"/>
        <v>0</v>
      </c>
      <c r="W640" s="4">
        <f t="shared" si="384"/>
        <v>0</v>
      </c>
      <c r="X640" s="4">
        <f t="shared" si="384"/>
        <v>0</v>
      </c>
    </row>
    <row r="641" spans="1:24" ht="15.75" customHeight="1" x14ac:dyDescent="0.25">
      <c r="A641" s="4" t="s">
        <v>425</v>
      </c>
      <c r="B641" s="4" t="s">
        <v>426</v>
      </c>
      <c r="C641" s="4" t="s">
        <v>181</v>
      </c>
      <c r="D641" s="4" t="s">
        <v>412</v>
      </c>
      <c r="E641" s="4">
        <f t="shared" si="274"/>
        <v>1</v>
      </c>
      <c r="I641" s="4">
        <f t="shared" ref="I641:X641" si="385">+IF($E115=0,"",IF(I115&lt;&gt;"",I115,AVERAGEIFS(I$256:I$503,$D$256:$D$503,$D115)))</f>
        <v>60550075</v>
      </c>
      <c r="J641" s="85">
        <f t="shared" si="385"/>
        <v>453.59646540487353</v>
      </c>
      <c r="K641" s="85">
        <f t="shared" si="385"/>
        <v>98.521760707976</v>
      </c>
      <c r="L641" s="85">
        <f t="shared" si="385"/>
        <v>68.777784338004537</v>
      </c>
      <c r="M641" s="85">
        <f t="shared" si="385"/>
        <v>698.09739334506753</v>
      </c>
      <c r="N641" s="85">
        <f t="shared" si="385"/>
        <v>17.426898315154851</v>
      </c>
      <c r="O641" s="85">
        <f t="shared" si="385"/>
        <v>67791.603487490516</v>
      </c>
      <c r="P641" s="85">
        <f t="shared" si="385"/>
        <v>284.17833375412653</v>
      </c>
      <c r="Q641" s="85">
        <f t="shared" si="385"/>
        <v>5804.7095455872341</v>
      </c>
      <c r="R641" s="85">
        <f t="shared" si="385"/>
        <v>0.66061024697326964</v>
      </c>
      <c r="S641" s="85">
        <f t="shared" si="385"/>
        <v>799.67290341260343</v>
      </c>
      <c r="T641" s="85">
        <f t="shared" si="385"/>
        <v>211638.16568047338</v>
      </c>
      <c r="U641" s="4">
        <f t="shared" si="385"/>
        <v>0.61</v>
      </c>
      <c r="V641" s="4">
        <f t="shared" si="385"/>
        <v>0.56999999999999995</v>
      </c>
      <c r="W641" s="4">
        <f t="shared" si="385"/>
        <v>0.7</v>
      </c>
      <c r="X641" s="4">
        <f t="shared" si="385"/>
        <v>0.7</v>
      </c>
    </row>
    <row r="642" spans="1:24" ht="15.75" customHeight="1" x14ac:dyDescent="0.25">
      <c r="A642" s="4" t="s">
        <v>59</v>
      </c>
      <c r="B642" s="4" t="s">
        <v>60</v>
      </c>
      <c r="C642" s="4" t="s">
        <v>28</v>
      </c>
      <c r="D642" s="4" t="s">
        <v>29</v>
      </c>
      <c r="E642" s="4">
        <f t="shared" si="274"/>
        <v>1</v>
      </c>
      <c r="I642" s="4">
        <f t="shared" ref="I642:X642" si="386">+IF($E116=0,"",IF(I116&lt;&gt;"",I116,AVERAGEIFS(I$256:I$503,$D$256:$D$503,$D116)))</f>
        <v>2948279</v>
      </c>
      <c r="J642" s="85">
        <f t="shared" si="386"/>
        <v>400.74226353747389</v>
      </c>
      <c r="K642" s="85">
        <f t="shared" si="386"/>
        <v>130.82208298468362</v>
      </c>
      <c r="L642" s="4">
        <f t="shared" si="386"/>
        <v>147.31748256743123</v>
      </c>
      <c r="M642" s="4">
        <f t="shared" si="386"/>
        <v>361.05032822757113</v>
      </c>
      <c r="N642" s="4" t="e">
        <f t="shared" si="386"/>
        <v>#DIV/0!</v>
      </c>
      <c r="O642" s="85">
        <f t="shared" si="386"/>
        <v>334608.24742268038</v>
      </c>
      <c r="P642" s="85">
        <f t="shared" si="386"/>
        <v>217.79885933706026</v>
      </c>
      <c r="Q642" s="85">
        <f t="shared" si="386"/>
        <v>3093.0232558139537</v>
      </c>
      <c r="R642" s="85">
        <f t="shared" si="386"/>
        <v>55.863098438105752</v>
      </c>
      <c r="S642" s="85">
        <f t="shared" si="386"/>
        <v>1709.4327697898561</v>
      </c>
      <c r="T642" s="4" t="e">
        <f t="shared" si="386"/>
        <v>#DIV/0!</v>
      </c>
      <c r="U642" s="4">
        <f t="shared" si="386"/>
        <v>0.44</v>
      </c>
      <c r="V642" s="4">
        <f t="shared" si="386"/>
        <v>0.52</v>
      </c>
      <c r="W642" s="4">
        <f t="shared" si="386"/>
        <v>0.5</v>
      </c>
      <c r="X642" s="4">
        <f t="shared" si="386"/>
        <v>0.5</v>
      </c>
    </row>
    <row r="643" spans="1:24" ht="15.75" customHeight="1" x14ac:dyDescent="0.25">
      <c r="A643" s="4" t="s">
        <v>171</v>
      </c>
      <c r="B643" s="4" t="s">
        <v>172</v>
      </c>
      <c r="C643" s="4" t="s">
        <v>106</v>
      </c>
      <c r="D643" s="4" t="s">
        <v>160</v>
      </c>
      <c r="E643" s="4">
        <f t="shared" si="274"/>
        <v>1</v>
      </c>
      <c r="I643" s="4">
        <f t="shared" ref="I643:X643" si="387">+IF($E117=0,"",IF(I117&lt;&gt;"",I117,AVERAGEIFS(I$256:I$503,$D$256:$D$503,$D117)))</f>
        <v>126860301</v>
      </c>
      <c r="J643" s="85">
        <f t="shared" si="387"/>
        <v>202.58504668060027</v>
      </c>
      <c r="K643" s="85">
        <f t="shared" si="387"/>
        <v>40.836258145091428</v>
      </c>
      <c r="L643" s="4">
        <f t="shared" si="387"/>
        <v>62.166872489282142</v>
      </c>
      <c r="M643" s="4">
        <f t="shared" si="387"/>
        <v>532.7995676477766</v>
      </c>
      <c r="N643" s="4">
        <f t="shared" si="387"/>
        <v>10.847382232012897</v>
      </c>
      <c r="O643" s="85">
        <f t="shared" si="387"/>
        <v>93197.333333333328</v>
      </c>
      <c r="P643" s="85">
        <f t="shared" si="387"/>
        <v>899.73601028170481</v>
      </c>
      <c r="Q643" s="85">
        <f t="shared" si="387"/>
        <v>9257.5053609721235</v>
      </c>
      <c r="R643" s="85">
        <f t="shared" si="387"/>
        <v>0.24121021122281586</v>
      </c>
      <c r="S643" s="85">
        <f t="shared" si="387"/>
        <v>1209.2410108782906</v>
      </c>
      <c r="T643" s="85">
        <f t="shared" si="387"/>
        <v>133037.68557289682</v>
      </c>
      <c r="U643" s="4">
        <f t="shared" si="387"/>
        <v>0.73</v>
      </c>
      <c r="V643" s="4">
        <f t="shared" si="387"/>
        <v>0.73</v>
      </c>
      <c r="W643" s="4">
        <f t="shared" si="387"/>
        <v>0.74</v>
      </c>
      <c r="X643" s="4">
        <f t="shared" si="387"/>
        <v>0.74</v>
      </c>
    </row>
    <row r="644" spans="1:24" ht="15.75" customHeight="1" x14ac:dyDescent="0.25">
      <c r="A644" s="4" t="s">
        <v>501</v>
      </c>
      <c r="B644" s="4" t="s">
        <v>502</v>
      </c>
      <c r="C644" s="4" t="s">
        <v>106</v>
      </c>
      <c r="D644" s="4" t="s">
        <v>484</v>
      </c>
      <c r="E644" s="4">
        <f t="shared" si="274"/>
        <v>0</v>
      </c>
      <c r="I644" s="4" t="str">
        <f t="shared" ref="I644:X644" si="388">+IF($E118=0,"",IF(I118&lt;&gt;"",I118,AVERAGEIFS(I$256:I$503,$D$256:$D$503,$D118)))</f>
        <v/>
      </c>
      <c r="J644" s="4" t="str">
        <f t="shared" si="388"/>
        <v/>
      </c>
      <c r="K644" s="4" t="str">
        <f t="shared" si="388"/>
        <v/>
      </c>
      <c r="L644" s="4" t="str">
        <f t="shared" si="388"/>
        <v/>
      </c>
      <c r="M644" s="4" t="str">
        <f t="shared" si="388"/>
        <v/>
      </c>
      <c r="N644" s="4" t="str">
        <f t="shared" si="388"/>
        <v/>
      </c>
      <c r="O644" s="4" t="str">
        <f t="shared" si="388"/>
        <v/>
      </c>
      <c r="P644" s="4" t="str">
        <f t="shared" si="388"/>
        <v/>
      </c>
      <c r="Q644" s="4" t="str">
        <f t="shared" si="388"/>
        <v/>
      </c>
      <c r="R644" s="4" t="str">
        <f t="shared" si="388"/>
        <v/>
      </c>
      <c r="S644" s="4" t="str">
        <f t="shared" si="388"/>
        <v/>
      </c>
      <c r="T644" s="4" t="str">
        <f t="shared" si="388"/>
        <v/>
      </c>
      <c r="U644" s="4" t="str">
        <f t="shared" si="388"/>
        <v/>
      </c>
      <c r="V644" s="4" t="str">
        <f t="shared" si="388"/>
        <v/>
      </c>
      <c r="W644" s="4" t="str">
        <f t="shared" si="388"/>
        <v/>
      </c>
      <c r="X644" s="4" t="str">
        <f t="shared" si="388"/>
        <v/>
      </c>
    </row>
    <row r="645" spans="1:24" ht="15.75" customHeight="1" x14ac:dyDescent="0.25">
      <c r="A645" s="4" t="s">
        <v>104</v>
      </c>
      <c r="B645" s="4" t="s">
        <v>105</v>
      </c>
      <c r="C645" s="4" t="s">
        <v>106</v>
      </c>
      <c r="D645" s="4" t="s">
        <v>107</v>
      </c>
      <c r="E645" s="4">
        <f t="shared" si="274"/>
        <v>1</v>
      </c>
      <c r="I645" s="4">
        <f t="shared" ref="I645:X645" si="389">+IF($E119=0,"",IF(I119&lt;&gt;"",I119,AVERAGEIFS(I$256:I$503,$D$256:$D$503,$D119)))</f>
        <v>18551427</v>
      </c>
      <c r="J645" s="85">
        <f t="shared" si="389"/>
        <v>234.34854903614692</v>
      </c>
      <c r="K645" s="85">
        <f t="shared" si="389"/>
        <v>183.21501628958248</v>
      </c>
      <c r="L645" s="4" t="e">
        <f t="shared" si="389"/>
        <v>#DIV/0!</v>
      </c>
      <c r="M645" s="4" t="e">
        <f t="shared" si="389"/>
        <v>#DIV/0!</v>
      </c>
      <c r="N645" s="4" t="e">
        <f t="shared" si="389"/>
        <v>#DIV/0!</v>
      </c>
      <c r="O645" s="85">
        <f t="shared" si="389"/>
        <v>16079.437476244773</v>
      </c>
      <c r="P645" s="85">
        <f t="shared" si="389"/>
        <v>1165.7634792152558</v>
      </c>
      <c r="Q645" s="85">
        <f t="shared" si="389"/>
        <v>5898.8198542172859</v>
      </c>
      <c r="R645" s="85">
        <f t="shared" si="389"/>
        <v>4.9322351321006197</v>
      </c>
      <c r="S645" s="85">
        <f t="shared" si="389"/>
        <v>390.06961412567426</v>
      </c>
      <c r="T645" s="4">
        <f t="shared" si="389"/>
        <v>22741.973840665876</v>
      </c>
      <c r="U645" s="4">
        <f t="shared" si="389"/>
        <v>0.45</v>
      </c>
      <c r="V645" s="4">
        <f t="shared" si="389"/>
        <v>0.26</v>
      </c>
      <c r="W645" s="4">
        <f t="shared" si="389"/>
        <v>0.45</v>
      </c>
      <c r="X645" s="4">
        <f t="shared" si="389"/>
        <v>0.45</v>
      </c>
    </row>
    <row r="646" spans="1:24" ht="15.75" customHeight="1" x14ac:dyDescent="0.25">
      <c r="A646" s="4" t="s">
        <v>128</v>
      </c>
      <c r="B646" s="4" t="s">
        <v>129</v>
      </c>
      <c r="C646" s="4" t="s">
        <v>118</v>
      </c>
      <c r="D646" s="4" t="s">
        <v>119</v>
      </c>
      <c r="E646" s="4">
        <f t="shared" si="274"/>
        <v>1</v>
      </c>
      <c r="I646" s="4">
        <f t="shared" ref="I646:X646" si="390">+IF($E120=0,"",IF(I120&lt;&gt;"",I120,AVERAGEIFS(I$256:I$503,$D$256:$D$503,$D120)))</f>
        <v>52573973</v>
      </c>
      <c r="J646" s="85">
        <f t="shared" si="390"/>
        <v>74.030927812893268</v>
      </c>
      <c r="K646" s="85">
        <f t="shared" si="390"/>
        <v>97.046118238011047</v>
      </c>
      <c r="L646" s="4" t="e">
        <f t="shared" si="390"/>
        <v>#DIV/0!</v>
      </c>
      <c r="M646" s="4" t="e">
        <f t="shared" si="390"/>
        <v>#DIV/0!</v>
      </c>
      <c r="N646" s="4" t="e">
        <f t="shared" si="390"/>
        <v>#DIV/0!</v>
      </c>
      <c r="O646" s="85">
        <f t="shared" si="390"/>
        <v>807614.76725521672</v>
      </c>
      <c r="P646" s="85">
        <f t="shared" si="390"/>
        <v>123.51001713903925</v>
      </c>
      <c r="Q646" s="85">
        <f t="shared" si="390"/>
        <v>2647.4159402241594</v>
      </c>
      <c r="R646" s="85">
        <f t="shared" si="390"/>
        <v>4.6905338502760676</v>
      </c>
      <c r="S646" s="85">
        <f t="shared" si="390"/>
        <v>7135.276182372545</v>
      </c>
      <c r="T646" s="85">
        <f t="shared" si="390"/>
        <v>824826.22950819682</v>
      </c>
      <c r="U646" s="4">
        <f t="shared" si="390"/>
        <v>0.32</v>
      </c>
      <c r="V646" s="4">
        <f t="shared" si="390"/>
        <v>0.36</v>
      </c>
      <c r="W646" s="4">
        <f t="shared" si="390"/>
        <v>0.38</v>
      </c>
      <c r="X646" s="4">
        <f t="shared" si="390"/>
        <v>0.38</v>
      </c>
    </row>
    <row r="647" spans="1:24" ht="15.75" customHeight="1" x14ac:dyDescent="0.25">
      <c r="A647" s="4" t="s">
        <v>217</v>
      </c>
      <c r="B647" s="4" t="s">
        <v>218</v>
      </c>
      <c r="C647" s="4" t="s">
        <v>22</v>
      </c>
      <c r="D647" s="4" t="s">
        <v>216</v>
      </c>
      <c r="E647" s="4">
        <f t="shared" si="274"/>
        <v>0</v>
      </c>
      <c r="I647" s="4" t="str">
        <f t="shared" ref="I647:X647" si="391">+IF($E121=0,"",IF(I121&lt;&gt;"",I121,AVERAGEIFS(I$256:I$503,$D$256:$D$503,$D121)))</f>
        <v/>
      </c>
      <c r="J647" s="4" t="str">
        <f t="shared" si="391"/>
        <v/>
      </c>
      <c r="K647" s="4" t="str">
        <f t="shared" si="391"/>
        <v/>
      </c>
      <c r="L647" s="4" t="str">
        <f t="shared" si="391"/>
        <v/>
      </c>
      <c r="M647" s="4" t="str">
        <f t="shared" si="391"/>
        <v/>
      </c>
      <c r="N647" s="4" t="str">
        <f t="shared" si="391"/>
        <v/>
      </c>
      <c r="O647" s="4" t="str">
        <f t="shared" si="391"/>
        <v/>
      </c>
      <c r="P647" s="4" t="str">
        <f t="shared" si="391"/>
        <v/>
      </c>
      <c r="Q647" s="4" t="str">
        <f t="shared" si="391"/>
        <v/>
      </c>
      <c r="R647" s="4" t="str">
        <f t="shared" si="391"/>
        <v/>
      </c>
      <c r="S647" s="4" t="str">
        <f t="shared" si="391"/>
        <v/>
      </c>
      <c r="T647" s="4" t="str">
        <f t="shared" si="391"/>
        <v/>
      </c>
      <c r="U647" s="4" t="str">
        <f t="shared" si="391"/>
        <v/>
      </c>
      <c r="V647" s="4" t="str">
        <f t="shared" si="391"/>
        <v/>
      </c>
      <c r="W647" s="4" t="str">
        <f t="shared" si="391"/>
        <v/>
      </c>
      <c r="X647" s="4" t="str">
        <f t="shared" si="391"/>
        <v/>
      </c>
    </row>
    <row r="648" spans="1:24" ht="15.75" customHeight="1" x14ac:dyDescent="0.25">
      <c r="A648" s="4" t="s">
        <v>427</v>
      </c>
      <c r="B648" s="4" t="s">
        <v>428</v>
      </c>
      <c r="C648" s="4" t="s">
        <v>181</v>
      </c>
      <c r="D648" s="4" t="s">
        <v>412</v>
      </c>
      <c r="E648" s="4">
        <f t="shared" si="274"/>
        <v>1</v>
      </c>
      <c r="I648" s="4">
        <f t="shared" ref="I648:X648" si="392">+IF($E122=0,"",IF(I122&lt;&gt;"",I122,AVERAGEIFS(I$256:I$503,$D$256:$D$503,$D122)))</f>
        <v>1845300</v>
      </c>
      <c r="J648" s="85">
        <f t="shared" si="392"/>
        <v>474.28602395274481</v>
      </c>
      <c r="K648" s="85">
        <f t="shared" si="392"/>
        <v>89.307971603533304</v>
      </c>
      <c r="L648" s="85">
        <f t="shared" si="392"/>
        <v>37.392293935945375</v>
      </c>
      <c r="M648" s="85">
        <f t="shared" si="392"/>
        <v>418.68932038834947</v>
      </c>
      <c r="N648" s="85">
        <f t="shared" si="392"/>
        <v>21.351541754728228</v>
      </c>
      <c r="O648" s="85">
        <f t="shared" si="392"/>
        <v>72654.822335025383</v>
      </c>
      <c r="P648" s="85">
        <f t="shared" si="392"/>
        <v>88.836181337933269</v>
      </c>
      <c r="Q648" s="85">
        <f t="shared" si="392"/>
        <v>3971.0843373493976</v>
      </c>
      <c r="R648" s="85">
        <f t="shared" si="392"/>
        <v>2.0592857529940933</v>
      </c>
      <c r="S648" s="4" t="e">
        <f t="shared" si="392"/>
        <v>#DIV/0!</v>
      </c>
      <c r="T648" s="85">
        <f t="shared" si="392"/>
        <v>204471.42857142855</v>
      </c>
      <c r="U648" s="4">
        <f t="shared" si="392"/>
        <v>0</v>
      </c>
      <c r="V648" s="4">
        <f t="shared" si="392"/>
        <v>0</v>
      </c>
      <c r="W648" s="4">
        <f t="shared" si="392"/>
        <v>0</v>
      </c>
      <c r="X648" s="4">
        <f t="shared" si="392"/>
        <v>0</v>
      </c>
    </row>
    <row r="649" spans="1:24" ht="15.75" customHeight="1" x14ac:dyDescent="0.25">
      <c r="A649" s="4" t="s">
        <v>503</v>
      </c>
      <c r="B649" s="4" t="s">
        <v>504</v>
      </c>
      <c r="C649" s="4" t="s">
        <v>106</v>
      </c>
      <c r="D649" s="4" t="s">
        <v>484</v>
      </c>
      <c r="E649" s="4">
        <f t="shared" si="274"/>
        <v>0</v>
      </c>
      <c r="I649" s="4" t="str">
        <f t="shared" ref="I649:X649" si="393">+IF($E123=0,"",IF(I123&lt;&gt;"",I123,AVERAGEIFS(I$256:I$503,$D$256:$D$503,$D123)))</f>
        <v/>
      </c>
      <c r="J649" s="4" t="str">
        <f t="shared" si="393"/>
        <v/>
      </c>
      <c r="K649" s="4" t="str">
        <f t="shared" si="393"/>
        <v/>
      </c>
      <c r="L649" s="4" t="str">
        <f t="shared" si="393"/>
        <v/>
      </c>
      <c r="M649" s="4" t="str">
        <f t="shared" si="393"/>
        <v/>
      </c>
      <c r="N649" s="4" t="str">
        <f t="shared" si="393"/>
        <v/>
      </c>
      <c r="O649" s="4" t="str">
        <f t="shared" si="393"/>
        <v/>
      </c>
      <c r="P649" s="4" t="str">
        <f t="shared" si="393"/>
        <v/>
      </c>
      <c r="Q649" s="4" t="str">
        <f t="shared" si="393"/>
        <v/>
      </c>
      <c r="R649" s="4" t="str">
        <f t="shared" si="393"/>
        <v/>
      </c>
      <c r="S649" s="4" t="str">
        <f t="shared" si="393"/>
        <v/>
      </c>
      <c r="T649" s="4" t="str">
        <f t="shared" si="393"/>
        <v/>
      </c>
      <c r="U649" s="4" t="str">
        <f t="shared" si="393"/>
        <v/>
      </c>
      <c r="V649" s="4" t="str">
        <f t="shared" si="393"/>
        <v/>
      </c>
      <c r="W649" s="4" t="str">
        <f t="shared" si="393"/>
        <v/>
      </c>
      <c r="X649" s="4" t="str">
        <f t="shared" si="393"/>
        <v/>
      </c>
    </row>
    <row r="650" spans="1:24" ht="15.75" customHeight="1" x14ac:dyDescent="0.25">
      <c r="A650" s="4" t="s">
        <v>108</v>
      </c>
      <c r="B650" s="4" t="s">
        <v>109</v>
      </c>
      <c r="C650" s="4" t="s">
        <v>106</v>
      </c>
      <c r="D650" s="4" t="s">
        <v>107</v>
      </c>
      <c r="E650" s="4">
        <f t="shared" si="274"/>
        <v>1</v>
      </c>
      <c r="I650" s="4">
        <f t="shared" ref="I650:X650" si="394">+IF($E124=0,"",IF(I124&lt;&gt;"",I124,AVERAGEIFS(I$256:I$503,$D$256:$D$503,$D124)))</f>
        <v>6415850</v>
      </c>
      <c r="J650" s="4">
        <f t="shared" si="394"/>
        <v>234.34854903614692</v>
      </c>
      <c r="K650" s="85">
        <f t="shared" si="394"/>
        <v>164.81058628240996</v>
      </c>
      <c r="L650" s="4" t="e">
        <f t="shared" si="394"/>
        <v>#DIV/0!</v>
      </c>
      <c r="M650" s="4" t="e">
        <f t="shared" si="394"/>
        <v>#DIV/0!</v>
      </c>
      <c r="N650" s="4" t="e">
        <f t="shared" si="394"/>
        <v>#DIV/0!</v>
      </c>
      <c r="O650" s="85">
        <f t="shared" si="394"/>
        <v>57092.537313432833</v>
      </c>
      <c r="P650" s="85">
        <f t="shared" si="394"/>
        <v>1343.5832274459976</v>
      </c>
      <c r="Q650" s="85">
        <f t="shared" si="394"/>
        <v>5425.3463314520268</v>
      </c>
      <c r="R650" s="85">
        <f t="shared" si="394"/>
        <v>3.9901182228387508</v>
      </c>
      <c r="S650" s="85">
        <f t="shared" si="394"/>
        <v>1151.6830252303246</v>
      </c>
      <c r="T650" s="85">
        <f t="shared" si="394"/>
        <v>22741.973840665876</v>
      </c>
      <c r="U650" s="4">
        <f t="shared" si="394"/>
        <v>0.47</v>
      </c>
      <c r="V650" s="4">
        <f t="shared" si="394"/>
        <v>0.32</v>
      </c>
      <c r="W650" s="4">
        <f t="shared" si="394"/>
        <v>0.33</v>
      </c>
      <c r="X650" s="4">
        <f t="shared" si="394"/>
        <v>0.33</v>
      </c>
    </row>
    <row r="651" spans="1:24" ht="15.75" customHeight="1" x14ac:dyDescent="0.25">
      <c r="A651" s="4" t="s">
        <v>362</v>
      </c>
      <c r="B651" s="4" t="s">
        <v>363</v>
      </c>
      <c r="C651" s="4" t="s">
        <v>106</v>
      </c>
      <c r="D651" s="4" t="s">
        <v>357</v>
      </c>
      <c r="E651" s="4">
        <f t="shared" si="274"/>
        <v>0</v>
      </c>
      <c r="I651" s="4" t="str">
        <f t="shared" ref="I651:X651" si="395">+IF($E125=0,"",IF(I125&lt;&gt;"",I125,AVERAGEIFS(I$256:I$503,$D$256:$D$503,$D125)))</f>
        <v/>
      </c>
      <c r="J651" s="4" t="str">
        <f t="shared" si="395"/>
        <v/>
      </c>
      <c r="K651" s="4" t="str">
        <f t="shared" si="395"/>
        <v/>
      </c>
      <c r="L651" s="4" t="str">
        <f t="shared" si="395"/>
        <v/>
      </c>
      <c r="M651" s="4" t="str">
        <f t="shared" si="395"/>
        <v/>
      </c>
      <c r="N651" s="4" t="str">
        <f t="shared" si="395"/>
        <v/>
      </c>
      <c r="O651" s="4" t="str">
        <f t="shared" si="395"/>
        <v/>
      </c>
      <c r="P651" s="4" t="str">
        <f t="shared" si="395"/>
        <v/>
      </c>
      <c r="Q651" s="4" t="str">
        <f t="shared" si="395"/>
        <v/>
      </c>
      <c r="R651" s="4" t="str">
        <f t="shared" si="395"/>
        <v/>
      </c>
      <c r="S651" s="4" t="str">
        <f t="shared" si="395"/>
        <v/>
      </c>
      <c r="T651" s="4" t="str">
        <f t="shared" si="395"/>
        <v/>
      </c>
      <c r="U651" s="4" t="str">
        <f t="shared" si="395"/>
        <v/>
      </c>
      <c r="V651" s="4" t="str">
        <f t="shared" si="395"/>
        <v/>
      </c>
      <c r="W651" s="4" t="str">
        <f t="shared" si="395"/>
        <v/>
      </c>
      <c r="X651" s="4" t="str">
        <f t="shared" si="395"/>
        <v/>
      </c>
    </row>
    <row r="652" spans="1:24" ht="15.75" customHeight="1" x14ac:dyDescent="0.25">
      <c r="A652" s="4" t="s">
        <v>291</v>
      </c>
      <c r="B652" s="4" t="s">
        <v>292</v>
      </c>
      <c r="C652" s="4" t="s">
        <v>181</v>
      </c>
      <c r="D652" s="4" t="s">
        <v>276</v>
      </c>
      <c r="E652" s="4">
        <f t="shared" si="274"/>
        <v>1</v>
      </c>
      <c r="I652" s="4">
        <f t="shared" ref="I652:X652" si="396">+IF($E126=0,"",IF(I126&lt;&gt;"",I126,AVERAGEIFS(I$256:I$503,$D$256:$D$503,$D126)))</f>
        <v>1906743</v>
      </c>
      <c r="J652" s="85">
        <f t="shared" si="396"/>
        <v>459.31727558459636</v>
      </c>
      <c r="K652" s="85">
        <f t="shared" si="396"/>
        <v>197.45712977574848</v>
      </c>
      <c r="L652" s="85">
        <f t="shared" si="396"/>
        <v>134.26035915694985</v>
      </c>
      <c r="M652" s="85">
        <f t="shared" si="396"/>
        <v>679.94687915006637</v>
      </c>
      <c r="N652" s="85">
        <f t="shared" si="396"/>
        <v>23.810235569240323</v>
      </c>
      <c r="O652" s="85">
        <f t="shared" si="396"/>
        <v>25057.268722466961</v>
      </c>
      <c r="P652" s="85">
        <f t="shared" si="396"/>
        <v>421.65976033150412</v>
      </c>
      <c r="Q652" s="85">
        <f t="shared" si="396"/>
        <v>3582.3025689819219</v>
      </c>
      <c r="R652" s="85">
        <f t="shared" si="396"/>
        <v>4.2480816764503659</v>
      </c>
      <c r="S652" s="85">
        <f t="shared" si="396"/>
        <v>758.55171034206842</v>
      </c>
      <c r="T652" s="85">
        <f t="shared" si="396"/>
        <v>25336.30289532294</v>
      </c>
      <c r="U652" s="4">
        <f t="shared" si="396"/>
        <v>0</v>
      </c>
      <c r="V652" s="4">
        <f t="shared" si="396"/>
        <v>0</v>
      </c>
      <c r="W652" s="4">
        <f t="shared" si="396"/>
        <v>0</v>
      </c>
      <c r="X652" s="4">
        <f t="shared" si="396"/>
        <v>0</v>
      </c>
    </row>
    <row r="653" spans="1:24" ht="15.75" customHeight="1" x14ac:dyDescent="0.25">
      <c r="A653" s="4" t="s">
        <v>505</v>
      </c>
      <c r="B653" s="4" t="s">
        <v>506</v>
      </c>
      <c r="C653" s="4" t="s">
        <v>106</v>
      </c>
      <c r="D653" s="4" t="s">
        <v>484</v>
      </c>
      <c r="E653" s="4">
        <f t="shared" si="274"/>
        <v>0</v>
      </c>
      <c r="I653" s="4" t="str">
        <f t="shared" ref="I653:X653" si="397">+IF($E127=0,"",IF(I127&lt;&gt;"",I127,AVERAGEIFS(I$256:I$503,$D$256:$D$503,$D127)))</f>
        <v/>
      </c>
      <c r="J653" s="4" t="str">
        <f t="shared" si="397"/>
        <v/>
      </c>
      <c r="K653" s="4" t="str">
        <f t="shared" si="397"/>
        <v/>
      </c>
      <c r="L653" s="4" t="str">
        <f t="shared" si="397"/>
        <v/>
      </c>
      <c r="M653" s="4" t="str">
        <f t="shared" si="397"/>
        <v/>
      </c>
      <c r="N653" s="4" t="str">
        <f t="shared" si="397"/>
        <v/>
      </c>
      <c r="O653" s="4" t="str">
        <f t="shared" si="397"/>
        <v/>
      </c>
      <c r="P653" s="4" t="str">
        <f t="shared" si="397"/>
        <v/>
      </c>
      <c r="Q653" s="4" t="str">
        <f t="shared" si="397"/>
        <v/>
      </c>
      <c r="R653" s="4" t="str">
        <f t="shared" si="397"/>
        <v/>
      </c>
      <c r="S653" s="4" t="str">
        <f t="shared" si="397"/>
        <v/>
      </c>
      <c r="T653" s="4" t="str">
        <f t="shared" si="397"/>
        <v/>
      </c>
      <c r="U653" s="4" t="str">
        <f t="shared" si="397"/>
        <v/>
      </c>
      <c r="V653" s="4" t="str">
        <f t="shared" si="397"/>
        <v/>
      </c>
      <c r="W653" s="4" t="str">
        <f t="shared" si="397"/>
        <v/>
      </c>
      <c r="X653" s="4" t="str">
        <f t="shared" si="397"/>
        <v/>
      </c>
    </row>
    <row r="654" spans="1:24" ht="15.75" customHeight="1" x14ac:dyDescent="0.25">
      <c r="A654" s="4" t="s">
        <v>383</v>
      </c>
      <c r="B654" s="4" t="s">
        <v>384</v>
      </c>
      <c r="C654" s="4" t="s">
        <v>118</v>
      </c>
      <c r="D654" s="4" t="s">
        <v>380</v>
      </c>
      <c r="E654" s="4">
        <f t="shared" si="274"/>
        <v>0</v>
      </c>
      <c r="I654" s="4" t="str">
        <f t="shared" ref="I654:X654" si="398">+IF($E128=0,"",IF(I128&lt;&gt;"",I128,AVERAGEIFS(I$256:I$503,$D$256:$D$503,$D128)))</f>
        <v/>
      </c>
      <c r="J654" s="4" t="str">
        <f t="shared" si="398"/>
        <v/>
      </c>
      <c r="K654" s="4" t="str">
        <f t="shared" si="398"/>
        <v/>
      </c>
      <c r="L654" s="4" t="str">
        <f t="shared" si="398"/>
        <v/>
      </c>
      <c r="M654" s="4" t="str">
        <f t="shared" si="398"/>
        <v/>
      </c>
      <c r="N654" s="4" t="str">
        <f t="shared" si="398"/>
        <v/>
      </c>
      <c r="O654" s="4" t="str">
        <f t="shared" si="398"/>
        <v/>
      </c>
      <c r="P654" s="4" t="str">
        <f t="shared" si="398"/>
        <v/>
      </c>
      <c r="Q654" s="4" t="str">
        <f t="shared" si="398"/>
        <v/>
      </c>
      <c r="R654" s="4" t="str">
        <f t="shared" si="398"/>
        <v/>
      </c>
      <c r="S654" s="4" t="str">
        <f t="shared" si="398"/>
        <v/>
      </c>
      <c r="T654" s="4" t="str">
        <f t="shared" si="398"/>
        <v/>
      </c>
      <c r="U654" s="4" t="str">
        <f t="shared" si="398"/>
        <v/>
      </c>
      <c r="V654" s="4" t="str">
        <f t="shared" si="398"/>
        <v/>
      </c>
      <c r="W654" s="4" t="str">
        <f t="shared" si="398"/>
        <v/>
      </c>
      <c r="X654" s="4" t="str">
        <f t="shared" si="398"/>
        <v/>
      </c>
    </row>
    <row r="655" spans="1:24" ht="15.75" customHeight="1" x14ac:dyDescent="0.25">
      <c r="A655" s="4" t="s">
        <v>464</v>
      </c>
      <c r="B655" s="4" t="s">
        <v>465</v>
      </c>
      <c r="C655" s="4" t="s">
        <v>118</v>
      </c>
      <c r="D655" s="4" t="s">
        <v>449</v>
      </c>
      <c r="E655" s="4">
        <f t="shared" si="274"/>
        <v>0</v>
      </c>
      <c r="I655" s="4" t="str">
        <f t="shared" ref="I655:X655" si="399">+IF($E129=0,"",IF(I129&lt;&gt;"",I129,AVERAGEIFS(I$256:I$503,$D$256:$D$503,$D129)))</f>
        <v/>
      </c>
      <c r="J655" s="4" t="str">
        <f t="shared" si="399"/>
        <v/>
      </c>
      <c r="K655" s="4" t="str">
        <f t="shared" si="399"/>
        <v/>
      </c>
      <c r="L655" s="4" t="str">
        <f t="shared" si="399"/>
        <v/>
      </c>
      <c r="M655" s="4" t="str">
        <f t="shared" si="399"/>
        <v/>
      </c>
      <c r="N655" s="4" t="str">
        <f t="shared" si="399"/>
        <v/>
      </c>
      <c r="O655" s="4" t="str">
        <f t="shared" si="399"/>
        <v/>
      </c>
      <c r="P655" s="4" t="str">
        <f t="shared" si="399"/>
        <v/>
      </c>
      <c r="Q655" s="4" t="str">
        <f t="shared" si="399"/>
        <v/>
      </c>
      <c r="R655" s="4" t="str">
        <f t="shared" si="399"/>
        <v/>
      </c>
      <c r="S655" s="4" t="str">
        <f t="shared" si="399"/>
        <v/>
      </c>
      <c r="T655" s="4" t="str">
        <f t="shared" si="399"/>
        <v/>
      </c>
      <c r="U655" s="4" t="str">
        <f t="shared" si="399"/>
        <v/>
      </c>
      <c r="V655" s="4" t="str">
        <f t="shared" si="399"/>
        <v/>
      </c>
      <c r="W655" s="4" t="str">
        <f t="shared" si="399"/>
        <v/>
      </c>
      <c r="X655" s="4" t="str">
        <f t="shared" si="399"/>
        <v/>
      </c>
    </row>
    <row r="656" spans="1:24" ht="15.75" customHeight="1" x14ac:dyDescent="0.25">
      <c r="A656" s="4" t="s">
        <v>253</v>
      </c>
      <c r="B656" s="4" t="s">
        <v>254</v>
      </c>
      <c r="C656" s="4" t="s">
        <v>118</v>
      </c>
      <c r="D656" s="4" t="s">
        <v>250</v>
      </c>
      <c r="E656" s="4">
        <f t="shared" si="274"/>
        <v>0</v>
      </c>
      <c r="I656" s="4" t="str">
        <f t="shared" ref="I656:X656" si="400">+IF($E130=0,"",IF(I130&lt;&gt;"",I130,AVERAGEIFS(I$256:I$503,$D$256:$D$503,$D130)))</f>
        <v/>
      </c>
      <c r="J656" s="4" t="str">
        <f t="shared" si="400"/>
        <v/>
      </c>
      <c r="K656" s="4" t="str">
        <f t="shared" si="400"/>
        <v/>
      </c>
      <c r="L656" s="4" t="str">
        <f t="shared" si="400"/>
        <v/>
      </c>
      <c r="M656" s="4" t="str">
        <f t="shared" si="400"/>
        <v/>
      </c>
      <c r="N656" s="4" t="str">
        <f t="shared" si="400"/>
        <v/>
      </c>
      <c r="O656" s="4" t="str">
        <f t="shared" si="400"/>
        <v/>
      </c>
      <c r="P656" s="4" t="str">
        <f t="shared" si="400"/>
        <v/>
      </c>
      <c r="Q656" s="4" t="str">
        <f t="shared" si="400"/>
        <v/>
      </c>
      <c r="R656" s="4" t="str">
        <f t="shared" si="400"/>
        <v/>
      </c>
      <c r="S656" s="4" t="str">
        <f t="shared" si="400"/>
        <v/>
      </c>
      <c r="T656" s="4" t="str">
        <f t="shared" si="400"/>
        <v/>
      </c>
      <c r="U656" s="4" t="str">
        <f t="shared" si="400"/>
        <v/>
      </c>
      <c r="V656" s="4" t="str">
        <f t="shared" si="400"/>
        <v/>
      </c>
      <c r="W656" s="4" t="str">
        <f t="shared" si="400"/>
        <v/>
      </c>
      <c r="X656" s="4" t="str">
        <f t="shared" si="400"/>
        <v/>
      </c>
    </row>
    <row r="657" spans="1:35" ht="15.75" customHeight="1" x14ac:dyDescent="0.25">
      <c r="A657" s="4" t="s">
        <v>532</v>
      </c>
      <c r="B657" s="4" t="s">
        <v>533</v>
      </c>
      <c r="C657" s="4" t="s">
        <v>181</v>
      </c>
      <c r="D657" s="4" t="s">
        <v>525</v>
      </c>
      <c r="E657" s="4">
        <f t="shared" si="274"/>
        <v>1</v>
      </c>
      <c r="I657" s="4">
        <f t="shared" ref="I657:X657" si="401">+IF($E131=0,"",IF(I131&lt;&gt;"",I131,AVERAGEIFS(I$256:I$503,$D$256:$D$503,$D131)))</f>
        <v>38019</v>
      </c>
      <c r="J657" s="85">
        <f t="shared" si="401"/>
        <v>220.94216049869803</v>
      </c>
      <c r="K657" s="85">
        <f t="shared" si="401"/>
        <v>192.00925852863043</v>
      </c>
      <c r="L657" s="4">
        <f t="shared" si="401"/>
        <v>53.521192220419174</v>
      </c>
      <c r="M657" s="4">
        <f t="shared" si="401"/>
        <v>601.81470383657825</v>
      </c>
      <c r="N657" s="4">
        <f t="shared" si="401"/>
        <v>13.730910211329888</v>
      </c>
      <c r="O657" s="85">
        <f t="shared" si="401"/>
        <v>2633.3333333333335</v>
      </c>
      <c r="P657" s="4">
        <f t="shared" si="401"/>
        <v>109.00722561078642</v>
      </c>
      <c r="Q657" s="85">
        <f t="shared" si="401"/>
        <v>5615.3846153846152</v>
      </c>
      <c r="R657" s="85">
        <f t="shared" si="401"/>
        <v>0</v>
      </c>
      <c r="S657" s="85">
        <f t="shared" si="401"/>
        <v>95.931997571341839</v>
      </c>
      <c r="T657" s="85">
        <f t="shared" si="401"/>
        <v>22571.428571428572</v>
      </c>
      <c r="U657" s="4">
        <f t="shared" si="401"/>
        <v>0</v>
      </c>
      <c r="V657" s="4">
        <f t="shared" si="401"/>
        <v>0</v>
      </c>
      <c r="W657" s="4">
        <f t="shared" si="401"/>
        <v>0</v>
      </c>
      <c r="X657" s="4">
        <f t="shared" si="401"/>
        <v>0</v>
      </c>
    </row>
    <row r="658" spans="1:35" ht="15.75" customHeight="1" x14ac:dyDescent="0.25">
      <c r="A658" s="4" t="s">
        <v>293</v>
      </c>
      <c r="B658" s="4" t="s">
        <v>294</v>
      </c>
      <c r="C658" s="4" t="s">
        <v>181</v>
      </c>
      <c r="D658" s="4" t="s">
        <v>276</v>
      </c>
      <c r="E658" s="4">
        <f t="shared" si="274"/>
        <v>1</v>
      </c>
      <c r="I658" s="4">
        <f t="shared" ref="I658:X658" si="402">+IF($E132=0,"",IF(I132&lt;&gt;"",I132,AVERAGEIFS(I$256:I$503,$D$256:$D$503,$D132)))</f>
        <v>2759627</v>
      </c>
      <c r="J658" s="85">
        <f t="shared" si="402"/>
        <v>298.26494667576452</v>
      </c>
      <c r="K658" s="85">
        <f t="shared" si="402"/>
        <v>239.12651963471876</v>
      </c>
      <c r="L658" s="85">
        <f t="shared" si="402"/>
        <v>107.22463579317059</v>
      </c>
      <c r="M658" s="85">
        <f t="shared" si="402"/>
        <v>448.40127292013943</v>
      </c>
      <c r="N658" s="85">
        <f t="shared" si="402"/>
        <v>27.902321581865955</v>
      </c>
      <c r="O658" s="85">
        <f t="shared" si="402"/>
        <v>26164.935064935064</v>
      </c>
      <c r="P658" s="85">
        <f t="shared" si="402"/>
        <v>425.52231106525664</v>
      </c>
      <c r="Q658" s="85">
        <f t="shared" si="402"/>
        <v>10800.327332242226</v>
      </c>
      <c r="R658" s="85">
        <f t="shared" si="402"/>
        <v>4.6745447844944259</v>
      </c>
      <c r="S658" s="85">
        <f t="shared" si="402"/>
        <v>955.10571726557316</v>
      </c>
      <c r="T658" s="85">
        <f t="shared" si="402"/>
        <v>29980.654761904763</v>
      </c>
      <c r="U658" s="4">
        <f t="shared" si="402"/>
        <v>0</v>
      </c>
      <c r="V658" s="4">
        <f t="shared" si="402"/>
        <v>0</v>
      </c>
      <c r="W658" s="4">
        <f t="shared" si="402"/>
        <v>0</v>
      </c>
      <c r="X658" s="4">
        <f t="shared" si="402"/>
        <v>0</v>
      </c>
    </row>
    <row r="659" spans="1:35" ht="15.75" customHeight="1" x14ac:dyDescent="0.25">
      <c r="A659" s="4" t="s">
        <v>534</v>
      </c>
      <c r="B659" s="4" t="s">
        <v>535</v>
      </c>
      <c r="C659" s="4" t="s">
        <v>181</v>
      </c>
      <c r="D659" s="4" t="s">
        <v>525</v>
      </c>
      <c r="E659" s="4">
        <f t="shared" si="274"/>
        <v>1</v>
      </c>
      <c r="I659" s="4">
        <f t="shared" ref="I659:X659" si="403">+IF($E133=0,"",IF(I133&lt;&gt;"",I133,AVERAGEIFS(I$256:I$503,$D$256:$D$503,$D133)))</f>
        <v>615729</v>
      </c>
      <c r="J659" s="85">
        <f t="shared" si="403"/>
        <v>289.57544634084149</v>
      </c>
      <c r="K659" s="85">
        <f t="shared" si="403"/>
        <v>105.56592267052551</v>
      </c>
      <c r="L659" s="85">
        <f t="shared" si="403"/>
        <v>75.68264609917675</v>
      </c>
      <c r="M659" s="85">
        <f t="shared" si="403"/>
        <v>716.92307692307691</v>
      </c>
      <c r="N659" s="85">
        <f t="shared" si="403"/>
        <v>23.062093875714805</v>
      </c>
      <c r="O659" s="4">
        <f t="shared" si="403"/>
        <v>87016.196189606431</v>
      </c>
      <c r="P659" s="85">
        <f t="shared" si="403"/>
        <v>77.078145381240361</v>
      </c>
      <c r="Q659" s="85">
        <f t="shared" si="403"/>
        <v>2249.1349480968856</v>
      </c>
      <c r="R659" s="85">
        <f t="shared" si="403"/>
        <v>0.32481822360161694</v>
      </c>
      <c r="S659" s="4">
        <f t="shared" si="403"/>
        <v>572.94508971460334</v>
      </c>
      <c r="T659" s="4">
        <f t="shared" si="403"/>
        <v>108400.48430554378</v>
      </c>
      <c r="U659" s="4">
        <f t="shared" si="403"/>
        <v>0</v>
      </c>
      <c r="V659" s="4">
        <f t="shared" si="403"/>
        <v>0</v>
      </c>
      <c r="W659" s="4">
        <f t="shared" si="403"/>
        <v>0</v>
      </c>
      <c r="X659" s="4">
        <f t="shared" si="403"/>
        <v>0</v>
      </c>
    </row>
    <row r="660" spans="1:35" ht="15.75" customHeight="1" x14ac:dyDescent="0.25">
      <c r="A660" s="5" t="s">
        <v>173</v>
      </c>
      <c r="B660" s="5" t="s">
        <v>174</v>
      </c>
      <c r="C660" s="4" t="s">
        <v>106</v>
      </c>
      <c r="D660" s="4" t="s">
        <v>160</v>
      </c>
      <c r="E660" s="4">
        <f t="shared" si="274"/>
        <v>0</v>
      </c>
      <c r="I660" s="4" t="str">
        <f t="shared" ref="I660:X660" si="404">+IF($E134=0,"",IF(I134&lt;&gt;"",I134,AVERAGEIFS(I$256:I$503,$D$256:$D$503,$D134)))</f>
        <v/>
      </c>
      <c r="J660" s="4" t="str">
        <f t="shared" si="404"/>
        <v/>
      </c>
      <c r="K660" s="4" t="str">
        <f t="shared" si="404"/>
        <v/>
      </c>
      <c r="L660" s="4" t="str">
        <f t="shared" si="404"/>
        <v/>
      </c>
      <c r="M660" s="4" t="str">
        <f t="shared" si="404"/>
        <v/>
      </c>
      <c r="N660" s="4" t="str">
        <f t="shared" si="404"/>
        <v/>
      </c>
      <c r="O660" s="4" t="str">
        <f t="shared" si="404"/>
        <v/>
      </c>
      <c r="P660" s="4" t="str">
        <f t="shared" si="404"/>
        <v/>
      </c>
      <c r="Q660" s="4" t="str">
        <f t="shared" si="404"/>
        <v/>
      </c>
      <c r="R660" s="4" t="str">
        <f t="shared" si="404"/>
        <v/>
      </c>
      <c r="S660" s="4" t="str">
        <f t="shared" si="404"/>
        <v/>
      </c>
      <c r="T660" s="4" t="str">
        <f t="shared" si="404"/>
        <v/>
      </c>
      <c r="U660" s="4" t="str">
        <f t="shared" si="404"/>
        <v/>
      </c>
      <c r="V660" s="4" t="str">
        <f t="shared" si="404"/>
        <v/>
      </c>
      <c r="W660" s="4" t="str">
        <f t="shared" si="404"/>
        <v/>
      </c>
      <c r="X660" s="4" t="str">
        <f t="shared" si="404"/>
        <v/>
      </c>
    </row>
    <row r="661" spans="1:35" ht="15.75" customHeight="1" x14ac:dyDescent="0.25">
      <c r="A661" s="4" t="s">
        <v>130</v>
      </c>
      <c r="B661" s="4" t="s">
        <v>131</v>
      </c>
      <c r="C661" s="4" t="s">
        <v>118</v>
      </c>
      <c r="D661" s="4" t="s">
        <v>119</v>
      </c>
      <c r="E661" s="4">
        <f t="shared" si="274"/>
        <v>0</v>
      </c>
      <c r="I661" s="4" t="str">
        <f t="shared" ref="I661:X661" si="405">+IF($E135=0,"",IF(I135&lt;&gt;"",I135,AVERAGEIFS(I$256:I$503,$D$256:$D$503,$D135)))</f>
        <v/>
      </c>
      <c r="J661" s="4" t="str">
        <f t="shared" si="405"/>
        <v/>
      </c>
      <c r="K661" s="4" t="str">
        <f t="shared" si="405"/>
        <v/>
      </c>
      <c r="L661" s="4" t="str">
        <f t="shared" si="405"/>
        <v/>
      </c>
      <c r="M661" s="4" t="str">
        <f t="shared" si="405"/>
        <v/>
      </c>
      <c r="N661" s="4" t="str">
        <f t="shared" si="405"/>
        <v/>
      </c>
      <c r="O661" s="4" t="str">
        <f t="shared" si="405"/>
        <v/>
      </c>
      <c r="P661" s="4" t="str">
        <f t="shared" si="405"/>
        <v/>
      </c>
      <c r="Q661" s="4" t="str">
        <f t="shared" si="405"/>
        <v/>
      </c>
      <c r="R661" s="4" t="str">
        <f t="shared" si="405"/>
        <v/>
      </c>
      <c r="S661" s="4" t="str">
        <f t="shared" si="405"/>
        <v/>
      </c>
      <c r="T661" s="4" t="str">
        <f t="shared" si="405"/>
        <v/>
      </c>
      <c r="U661" s="4" t="str">
        <f t="shared" si="405"/>
        <v/>
      </c>
      <c r="V661" s="4" t="str">
        <f t="shared" si="405"/>
        <v/>
      </c>
      <c r="W661" s="4" t="str">
        <f t="shared" si="405"/>
        <v/>
      </c>
      <c r="X661" s="4" t="str">
        <f t="shared" si="405"/>
        <v/>
      </c>
    </row>
    <row r="662" spans="1:35" ht="15.75" customHeight="1" x14ac:dyDescent="0.25">
      <c r="A662" s="4" t="s">
        <v>132</v>
      </c>
      <c r="B662" s="4" t="s">
        <v>133</v>
      </c>
      <c r="C662" s="4" t="s">
        <v>118</v>
      </c>
      <c r="D662" s="4" t="s">
        <v>119</v>
      </c>
      <c r="E662" s="4">
        <f t="shared" si="274"/>
        <v>0</v>
      </c>
      <c r="I662" s="4" t="str">
        <f t="shared" ref="I662:X662" si="406">+IF($E136=0,"",IF(I136&lt;&gt;"",I136,AVERAGEIFS(I$256:I$503,$D$256:$D$503,$D136)))</f>
        <v/>
      </c>
      <c r="J662" s="4" t="str">
        <f t="shared" si="406"/>
        <v/>
      </c>
      <c r="K662" s="4" t="str">
        <f t="shared" si="406"/>
        <v/>
      </c>
      <c r="L662" s="4" t="str">
        <f t="shared" si="406"/>
        <v/>
      </c>
      <c r="M662" s="4" t="str">
        <f t="shared" si="406"/>
        <v/>
      </c>
      <c r="N662" s="4" t="str">
        <f t="shared" si="406"/>
        <v/>
      </c>
      <c r="O662" s="4" t="str">
        <f t="shared" si="406"/>
        <v/>
      </c>
      <c r="P662" s="4" t="str">
        <f t="shared" si="406"/>
        <v/>
      </c>
      <c r="Q662" s="4" t="str">
        <f t="shared" si="406"/>
        <v/>
      </c>
      <c r="R662" s="4" t="str">
        <f t="shared" si="406"/>
        <v/>
      </c>
      <c r="S662" s="4" t="str">
        <f t="shared" si="406"/>
        <v/>
      </c>
      <c r="T662" s="4" t="str">
        <f t="shared" si="406"/>
        <v/>
      </c>
      <c r="U662" s="4" t="str">
        <f t="shared" si="406"/>
        <v/>
      </c>
      <c r="V662" s="4" t="str">
        <f t="shared" si="406"/>
        <v/>
      </c>
      <c r="W662" s="4" t="str">
        <f t="shared" si="406"/>
        <v/>
      </c>
      <c r="X662" s="4" t="str">
        <f t="shared" si="406"/>
        <v/>
      </c>
    </row>
    <row r="663" spans="1:35" ht="15.75" customHeight="1" x14ac:dyDescent="0.25">
      <c r="A663" s="4" t="s">
        <v>364</v>
      </c>
      <c r="B663" s="4" t="s">
        <v>365</v>
      </c>
      <c r="C663" s="4" t="s">
        <v>106</v>
      </c>
      <c r="D663" s="4" t="s">
        <v>357</v>
      </c>
      <c r="E663" s="4">
        <f t="shared" si="274"/>
        <v>0</v>
      </c>
      <c r="I663" s="4" t="str">
        <f t="shared" ref="I663:X663" si="407">+IF($E137=0,"",IF(I137&lt;&gt;"",I137,AVERAGEIFS(I$256:I$503,$D$256:$D$503,$D137)))</f>
        <v/>
      </c>
      <c r="J663" s="4" t="str">
        <f t="shared" si="407"/>
        <v/>
      </c>
      <c r="K663" s="4" t="str">
        <f t="shared" si="407"/>
        <v/>
      </c>
      <c r="L663" s="4" t="str">
        <f t="shared" si="407"/>
        <v/>
      </c>
      <c r="M663" s="4" t="str">
        <f t="shared" si="407"/>
        <v/>
      </c>
      <c r="N663" s="4" t="str">
        <f t="shared" si="407"/>
        <v/>
      </c>
      <c r="O663" s="4" t="str">
        <f t="shared" si="407"/>
        <v/>
      </c>
      <c r="P663" s="4" t="str">
        <f t="shared" si="407"/>
        <v/>
      </c>
      <c r="Q663" s="4" t="str">
        <f t="shared" si="407"/>
        <v/>
      </c>
      <c r="R663" s="4" t="str">
        <f t="shared" si="407"/>
        <v/>
      </c>
      <c r="S663" s="4" t="str">
        <f t="shared" si="407"/>
        <v/>
      </c>
      <c r="T663" s="4" t="str">
        <f t="shared" si="407"/>
        <v/>
      </c>
      <c r="U663" s="4" t="str">
        <f t="shared" si="407"/>
        <v/>
      </c>
      <c r="V663" s="4" t="str">
        <f t="shared" si="407"/>
        <v/>
      </c>
      <c r="W663" s="4" t="str">
        <f t="shared" si="407"/>
        <v/>
      </c>
      <c r="X663" s="4" t="str">
        <f t="shared" si="407"/>
        <v/>
      </c>
    </row>
    <row r="664" spans="1:35" ht="15.75" customHeight="1" x14ac:dyDescent="0.25">
      <c r="A664" s="4" t="s">
        <v>402</v>
      </c>
      <c r="B664" s="4" t="s">
        <v>403</v>
      </c>
      <c r="C664" s="4" t="s">
        <v>106</v>
      </c>
      <c r="D664" s="4" t="s">
        <v>393</v>
      </c>
      <c r="E664" s="4">
        <f t="shared" si="274"/>
        <v>0</v>
      </c>
      <c r="I664" s="4" t="str">
        <f t="shared" ref="I664:X664" si="408">+IF($E138=0,"",IF(I138&lt;&gt;"",I138,AVERAGEIFS(I$256:I$503,$D$256:$D$503,$D138)))</f>
        <v/>
      </c>
      <c r="J664" s="4" t="str">
        <f t="shared" si="408"/>
        <v/>
      </c>
      <c r="K664" s="4" t="str">
        <f t="shared" si="408"/>
        <v/>
      </c>
      <c r="L664" s="4" t="str">
        <f t="shared" si="408"/>
        <v/>
      </c>
      <c r="M664" s="4" t="str">
        <f t="shared" si="408"/>
        <v/>
      </c>
      <c r="N664" s="4" t="str">
        <f t="shared" si="408"/>
        <v/>
      </c>
      <c r="O664" s="4" t="str">
        <f t="shared" si="408"/>
        <v/>
      </c>
      <c r="P664" s="4" t="str">
        <f t="shared" si="408"/>
        <v/>
      </c>
      <c r="Q664" s="4" t="str">
        <f t="shared" si="408"/>
        <v/>
      </c>
      <c r="R664" s="4" t="str">
        <f t="shared" si="408"/>
        <v/>
      </c>
      <c r="S664" s="4" t="str">
        <f t="shared" si="408"/>
        <v/>
      </c>
      <c r="T664" s="4" t="str">
        <f t="shared" si="408"/>
        <v/>
      </c>
      <c r="U664" s="4" t="str">
        <f t="shared" si="408"/>
        <v/>
      </c>
      <c r="V664" s="4" t="str">
        <f t="shared" si="408"/>
        <v/>
      </c>
      <c r="W664" s="4" t="str">
        <f t="shared" si="408"/>
        <v/>
      </c>
      <c r="X664" s="4" t="str">
        <f t="shared" si="408"/>
        <v/>
      </c>
    </row>
    <row r="665" spans="1:35" ht="15.75" customHeight="1" x14ac:dyDescent="0.25">
      <c r="A665" s="4" t="s">
        <v>466</v>
      </c>
      <c r="B665" s="4" t="s">
        <v>467</v>
      </c>
      <c r="C665" s="4" t="s">
        <v>118</v>
      </c>
      <c r="D665" s="4" t="s">
        <v>449</v>
      </c>
      <c r="E665" s="4">
        <f t="shared" si="274"/>
        <v>0</v>
      </c>
      <c r="I665" s="4" t="str">
        <f t="shared" ref="I665:X665" si="409">+IF($E139=0,"",IF(I139&lt;&gt;"",I139,AVERAGEIFS(I$256:I$503,$D$256:$D$503,$D139)))</f>
        <v/>
      </c>
      <c r="J665" s="4" t="str">
        <f t="shared" si="409"/>
        <v/>
      </c>
      <c r="K665" s="4" t="str">
        <f t="shared" si="409"/>
        <v/>
      </c>
      <c r="L665" s="4" t="str">
        <f t="shared" si="409"/>
        <v/>
      </c>
      <c r="M665" s="4" t="str">
        <f t="shared" si="409"/>
        <v/>
      </c>
      <c r="N665" s="4" t="str">
        <f t="shared" si="409"/>
        <v/>
      </c>
      <c r="O665" s="4" t="str">
        <f t="shared" si="409"/>
        <v/>
      </c>
      <c r="P665" s="4" t="str">
        <f t="shared" si="409"/>
        <v/>
      </c>
      <c r="Q665" s="4" t="str">
        <f t="shared" si="409"/>
        <v/>
      </c>
      <c r="R665" s="4" t="str">
        <f t="shared" si="409"/>
        <v/>
      </c>
      <c r="S665" s="4" t="str">
        <f t="shared" si="409"/>
        <v/>
      </c>
      <c r="T665" s="4" t="str">
        <f t="shared" si="409"/>
        <v/>
      </c>
      <c r="U665" s="4" t="str">
        <f t="shared" si="409"/>
        <v/>
      </c>
      <c r="V665" s="4" t="str">
        <f t="shared" si="409"/>
        <v/>
      </c>
      <c r="W665" s="4" t="str">
        <f t="shared" si="409"/>
        <v/>
      </c>
      <c r="X665" s="4" t="str">
        <f t="shared" si="409"/>
        <v/>
      </c>
    </row>
    <row r="666" spans="1:35" ht="15.75" customHeight="1" x14ac:dyDescent="0.25">
      <c r="A666" s="4" t="s">
        <v>429</v>
      </c>
      <c r="B666" s="4" t="s">
        <v>430</v>
      </c>
      <c r="C666" s="4" t="s">
        <v>181</v>
      </c>
      <c r="D666" s="4" t="s">
        <v>412</v>
      </c>
      <c r="E666" s="4">
        <f t="shared" si="274"/>
        <v>1</v>
      </c>
      <c r="I666" s="4">
        <f t="shared" ref="I666:X666" si="410">+IF($E140=0,"",IF(I140&lt;&gt;"",I140,AVERAGEIFS(I$256:I$503,$D$256:$D$503,$D140)))</f>
        <v>440372</v>
      </c>
      <c r="J666" s="85">
        <f t="shared" si="410"/>
        <v>490.94856167058765</v>
      </c>
      <c r="K666" s="85">
        <f t="shared" si="410"/>
        <v>133.52347560698681</v>
      </c>
      <c r="L666" s="4">
        <f t="shared" si="410"/>
        <v>66.984301370877475</v>
      </c>
      <c r="M666" s="4">
        <f t="shared" si="410"/>
        <v>501.16266023772533</v>
      </c>
      <c r="N666" s="4">
        <f t="shared" si="410"/>
        <v>29.381925522647858</v>
      </c>
      <c r="O666" s="85">
        <f t="shared" si="410"/>
        <v>343071.42857142858</v>
      </c>
      <c r="P666" s="85">
        <f t="shared" si="410"/>
        <v>18375</v>
      </c>
      <c r="Q666" s="85">
        <f t="shared" si="410"/>
        <v>3769.2307692307691</v>
      </c>
      <c r="R666" s="85">
        <f t="shared" si="410"/>
        <v>0.90832296331283546</v>
      </c>
      <c r="S666" s="85">
        <f t="shared" si="410"/>
        <v>2650.1747287106859</v>
      </c>
      <c r="T666" s="4">
        <f t="shared" si="410"/>
        <v>79344.242606043292</v>
      </c>
      <c r="U666" s="4">
        <f t="shared" si="410"/>
        <v>0</v>
      </c>
      <c r="V666" s="4">
        <f t="shared" si="410"/>
        <v>0</v>
      </c>
      <c r="W666" s="4">
        <f t="shared" si="410"/>
        <v>0</v>
      </c>
      <c r="X666" s="4">
        <f t="shared" si="410"/>
        <v>0</v>
      </c>
    </row>
    <row r="667" spans="1:35" ht="15.75" customHeight="1" x14ac:dyDescent="0.25">
      <c r="A667" s="4" t="s">
        <v>219</v>
      </c>
      <c r="B667" s="4" t="s">
        <v>220</v>
      </c>
      <c r="C667" s="4" t="s">
        <v>22</v>
      </c>
      <c r="D667" s="4" t="s">
        <v>216</v>
      </c>
      <c r="E667" s="4">
        <f t="shared" si="274"/>
        <v>0</v>
      </c>
      <c r="I667" s="4" t="str">
        <f t="shared" ref="I667:X667" si="411">+IF($E141=0,"",IF(I141&lt;&gt;"",I141,AVERAGEIFS(I$256:I$503,$D$256:$D$503,$D141)))</f>
        <v/>
      </c>
      <c r="J667" s="4" t="str">
        <f t="shared" si="411"/>
        <v/>
      </c>
      <c r="K667" s="4" t="str">
        <f t="shared" si="411"/>
        <v/>
      </c>
      <c r="L667" s="4" t="str">
        <f t="shared" si="411"/>
        <v/>
      </c>
      <c r="M667" s="4" t="str">
        <f t="shared" si="411"/>
        <v/>
      </c>
      <c r="N667" s="4" t="str">
        <f t="shared" si="411"/>
        <v/>
      </c>
      <c r="O667" s="4" t="str">
        <f t="shared" si="411"/>
        <v/>
      </c>
      <c r="P667" s="4" t="str">
        <f t="shared" si="411"/>
        <v/>
      </c>
      <c r="Q667" s="4" t="str">
        <f t="shared" si="411"/>
        <v/>
      </c>
      <c r="R667" s="4" t="str">
        <f t="shared" si="411"/>
        <v/>
      </c>
      <c r="S667" s="4" t="str">
        <f t="shared" si="411"/>
        <v/>
      </c>
      <c r="T667" s="4" t="str">
        <f t="shared" si="411"/>
        <v/>
      </c>
      <c r="U667" s="4" t="str">
        <f t="shared" si="411"/>
        <v/>
      </c>
      <c r="V667" s="4" t="str">
        <f t="shared" si="411"/>
        <v/>
      </c>
      <c r="W667" s="4" t="str">
        <f t="shared" si="411"/>
        <v/>
      </c>
      <c r="X667" s="4" t="str">
        <f t="shared" si="411"/>
        <v/>
      </c>
    </row>
    <row r="668" spans="1:35" ht="15.75" customHeight="1" x14ac:dyDescent="0.25">
      <c r="A668" s="4" t="s">
        <v>61</v>
      </c>
      <c r="B668" s="4" t="s">
        <v>62</v>
      </c>
      <c r="C668" s="4" t="s">
        <v>28</v>
      </c>
      <c r="D668" s="4" t="s">
        <v>29</v>
      </c>
      <c r="E668" s="4">
        <f t="shared" si="274"/>
        <v>0</v>
      </c>
      <c r="I668" s="4" t="str">
        <f t="shared" ref="I668:X668" si="412">+IF($E142=0,"",IF(I142&lt;&gt;"",I142,AVERAGEIFS(I$256:I$503,$D$256:$D$503,$D142)))</f>
        <v/>
      </c>
      <c r="J668" s="4" t="str">
        <f t="shared" si="412"/>
        <v/>
      </c>
      <c r="K668" s="4" t="str">
        <f t="shared" si="412"/>
        <v/>
      </c>
      <c r="L668" s="4" t="str">
        <f t="shared" si="412"/>
        <v/>
      </c>
      <c r="M668" s="4" t="str">
        <f t="shared" si="412"/>
        <v/>
      </c>
      <c r="N668" s="4" t="str">
        <f t="shared" si="412"/>
        <v/>
      </c>
      <c r="O668" s="4" t="str">
        <f t="shared" si="412"/>
        <v/>
      </c>
      <c r="P668" s="4" t="str">
        <f t="shared" si="412"/>
        <v/>
      </c>
      <c r="Q668" s="4" t="str">
        <f t="shared" si="412"/>
        <v/>
      </c>
      <c r="R668" s="4" t="str">
        <f t="shared" si="412"/>
        <v/>
      </c>
      <c r="S668" s="4" t="str">
        <f t="shared" si="412"/>
        <v/>
      </c>
      <c r="T668" s="4" t="str">
        <f t="shared" si="412"/>
        <v/>
      </c>
      <c r="U668" s="4" t="str">
        <f t="shared" si="412"/>
        <v/>
      </c>
      <c r="V668" s="4" t="str">
        <f t="shared" si="412"/>
        <v/>
      </c>
      <c r="W668" s="4" t="str">
        <f t="shared" si="412"/>
        <v/>
      </c>
      <c r="X668" s="4" t="str">
        <f t="shared" si="412"/>
        <v/>
      </c>
    </row>
    <row r="669" spans="1:35" ht="15.75" customHeight="1" x14ac:dyDescent="0.25">
      <c r="A669" s="4" t="s">
        <v>468</v>
      </c>
      <c r="B669" s="4" t="s">
        <v>469</v>
      </c>
      <c r="C669" s="4" t="s">
        <v>118</v>
      </c>
      <c r="D669" s="4" t="s">
        <v>449</v>
      </c>
      <c r="E669" s="4">
        <f t="shared" si="274"/>
        <v>0</v>
      </c>
      <c r="I669" s="4" t="str">
        <f t="shared" ref="I669:X669" si="413">+IF($E143=0,"",IF(I143&lt;&gt;"",I143,AVERAGEIFS(I$256:I$503,$D$256:$D$503,$D143)))</f>
        <v/>
      </c>
      <c r="J669" s="4" t="str">
        <f t="shared" si="413"/>
        <v/>
      </c>
      <c r="K669" s="4" t="str">
        <f t="shared" si="413"/>
        <v/>
      </c>
      <c r="L669" s="4" t="str">
        <f t="shared" si="413"/>
        <v/>
      </c>
      <c r="M669" s="4" t="str">
        <f t="shared" si="413"/>
        <v/>
      </c>
      <c r="N669" s="4" t="str">
        <f t="shared" si="413"/>
        <v/>
      </c>
      <c r="O669" s="4" t="str">
        <f t="shared" si="413"/>
        <v/>
      </c>
      <c r="P669" s="4" t="str">
        <f t="shared" si="413"/>
        <v/>
      </c>
      <c r="Q669" s="4" t="str">
        <f t="shared" si="413"/>
        <v/>
      </c>
      <c r="R669" s="4" t="str">
        <f t="shared" si="413"/>
        <v/>
      </c>
      <c r="S669" s="4" t="str">
        <f t="shared" si="413"/>
        <v/>
      </c>
      <c r="T669" s="4" t="str">
        <f t="shared" si="413"/>
        <v/>
      </c>
      <c r="U669" s="4" t="str">
        <f t="shared" si="413"/>
        <v/>
      </c>
      <c r="V669" s="4" t="str">
        <f t="shared" si="413"/>
        <v/>
      </c>
      <c r="W669" s="4" t="str">
        <f t="shared" si="413"/>
        <v/>
      </c>
      <c r="X669" s="4" t="str">
        <f t="shared" si="413"/>
        <v/>
      </c>
    </row>
    <row r="670" spans="1:35" ht="15.75" customHeight="1" x14ac:dyDescent="0.25">
      <c r="A670" s="4" t="s">
        <v>134</v>
      </c>
      <c r="B670" s="4" t="s">
        <v>135</v>
      </c>
      <c r="C670" s="4" t="s">
        <v>118</v>
      </c>
      <c r="D670" s="4" t="s">
        <v>119</v>
      </c>
      <c r="E670" s="4">
        <f t="shared" si="274"/>
        <v>1</v>
      </c>
      <c r="I670" s="4">
        <f t="shared" ref="I670:X670" si="414">+IF($E144=0,"",IF(I144&lt;&gt;"",I144,AVERAGEIFS(I$256:I$503,$D$256:$D$503,$D144)))</f>
        <v>1269668</v>
      </c>
      <c r="J670" s="85">
        <f t="shared" si="414"/>
        <v>843.44883859402614</v>
      </c>
      <c r="K670" s="85">
        <f t="shared" si="414"/>
        <v>201.62751207402252</v>
      </c>
      <c r="L670" s="4" t="e">
        <f t="shared" si="414"/>
        <v>#DIV/0!</v>
      </c>
      <c r="M670" s="4" t="e">
        <f t="shared" si="414"/>
        <v>#DIV/0!</v>
      </c>
      <c r="N670" s="4" t="e">
        <f t="shared" si="414"/>
        <v>#DIV/0!</v>
      </c>
      <c r="O670" s="85">
        <f t="shared" si="414"/>
        <v>612614.2857142858</v>
      </c>
      <c r="P670" s="85">
        <f t="shared" si="414"/>
        <v>91.415512069704334</v>
      </c>
      <c r="Q670" s="85">
        <f t="shared" si="414"/>
        <v>2323.0490018148821</v>
      </c>
      <c r="R670" s="85">
        <f t="shared" si="414"/>
        <v>1.8114971787900458</v>
      </c>
      <c r="S670" s="85">
        <f t="shared" si="414"/>
        <v>2191.5980988398833</v>
      </c>
      <c r="T670" s="4">
        <f t="shared" si="414"/>
        <v>824826.22950819682</v>
      </c>
      <c r="U670" s="4">
        <f t="shared" si="414"/>
        <v>0.53</v>
      </c>
      <c r="V670" s="4">
        <f t="shared" si="414"/>
        <v>0.54</v>
      </c>
      <c r="W670" s="4">
        <f t="shared" si="414"/>
        <v>0.56000000000000005</v>
      </c>
      <c r="X670" s="4">
        <f t="shared" si="414"/>
        <v>0.56000000000000005</v>
      </c>
    </row>
    <row r="671" spans="1:35" ht="15.75" customHeight="1" x14ac:dyDescent="0.25">
      <c r="A671" s="4" t="s">
        <v>136</v>
      </c>
      <c r="B671" s="4" t="s">
        <v>137</v>
      </c>
      <c r="C671" s="4" t="s">
        <v>118</v>
      </c>
      <c r="D671" s="4" t="s">
        <v>119</v>
      </c>
      <c r="E671" s="4">
        <f t="shared" si="274"/>
        <v>0</v>
      </c>
      <c r="I671" s="4" t="str">
        <f t="shared" ref="I671:X671" si="415">+IF($E145=0,"",IF(I145&lt;&gt;"",I145,AVERAGEIFS(I$256:I$503,$D$256:$D$503,$D145)))</f>
        <v/>
      </c>
      <c r="J671" s="4" t="str">
        <f t="shared" si="415"/>
        <v/>
      </c>
      <c r="K671" s="4" t="str">
        <f t="shared" si="415"/>
        <v/>
      </c>
      <c r="L671" s="4" t="str">
        <f t="shared" si="415"/>
        <v/>
      </c>
      <c r="M671" s="4" t="str">
        <f t="shared" si="415"/>
        <v/>
      </c>
      <c r="N671" s="4" t="str">
        <f t="shared" si="415"/>
        <v/>
      </c>
      <c r="O671" s="4" t="str">
        <f t="shared" si="415"/>
        <v/>
      </c>
      <c r="P671" s="4" t="str">
        <f t="shared" si="415"/>
        <v/>
      </c>
      <c r="Q671" s="4" t="str">
        <f t="shared" si="415"/>
        <v/>
      </c>
      <c r="R671" s="4" t="str">
        <f t="shared" si="415"/>
        <v/>
      </c>
      <c r="S671" s="4" t="str">
        <f t="shared" si="415"/>
        <v/>
      </c>
      <c r="T671" s="4" t="str">
        <f t="shared" si="415"/>
        <v/>
      </c>
      <c r="U671" s="4" t="str">
        <f t="shared" si="415"/>
        <v/>
      </c>
      <c r="V671" s="4" t="str">
        <f t="shared" si="415"/>
        <v/>
      </c>
      <c r="W671" s="4" t="str">
        <f t="shared" si="415"/>
        <v/>
      </c>
      <c r="X671" s="4" t="str">
        <f t="shared" si="415"/>
        <v/>
      </c>
    </row>
    <row r="672" spans="1:35" ht="15.75" customHeight="1" x14ac:dyDescent="0.25">
      <c r="A672" s="6" t="s">
        <v>98</v>
      </c>
      <c r="B672" s="6" t="s">
        <v>99</v>
      </c>
      <c r="C672" s="6" t="s">
        <v>28</v>
      </c>
      <c r="D672" s="6" t="s">
        <v>89</v>
      </c>
      <c r="E672" s="4">
        <f t="shared" si="274"/>
        <v>1</v>
      </c>
      <c r="I672" s="4">
        <f t="shared" ref="I672:X672" si="416">+IF($E146=0,"",IF(I146&lt;&gt;"",I146,AVERAGEIFS(I$256:I$503,$D$256:$D$503,$D146)))</f>
        <v>127575529</v>
      </c>
      <c r="J672" s="85">
        <f t="shared" si="416"/>
        <v>347.7618344815956</v>
      </c>
      <c r="K672" s="85">
        <f t="shared" si="416"/>
        <v>142.65980429522654</v>
      </c>
      <c r="L672" s="85">
        <f t="shared" si="416"/>
        <v>31.755306301728133</v>
      </c>
      <c r="M672" s="85">
        <f t="shared" si="416"/>
        <v>222.59462964082218</v>
      </c>
      <c r="N672" s="85">
        <f t="shared" si="416"/>
        <v>2.1696950988147576</v>
      </c>
      <c r="O672" s="85">
        <f t="shared" si="416"/>
        <v>62153.901734104045</v>
      </c>
      <c r="P672" s="85">
        <f t="shared" si="416"/>
        <v>4622.4316155741244</v>
      </c>
      <c r="Q672" s="85">
        <f t="shared" si="416"/>
        <v>3233.6407085620881</v>
      </c>
      <c r="R672" s="85">
        <f t="shared" si="416"/>
        <v>25.145104434565972</v>
      </c>
      <c r="S672" s="85">
        <f t="shared" si="416"/>
        <v>1860.67790011032</v>
      </c>
      <c r="T672" s="85">
        <f t="shared" si="416"/>
        <v>18771.631205673759</v>
      </c>
      <c r="U672" s="4">
        <f t="shared" si="416"/>
        <v>0.26</v>
      </c>
      <c r="V672" s="4">
        <f t="shared" si="416"/>
        <v>0.37</v>
      </c>
      <c r="W672" s="4">
        <f t="shared" si="416"/>
        <v>0.42</v>
      </c>
      <c r="X672" s="4">
        <f t="shared" si="416"/>
        <v>0.42</v>
      </c>
      <c r="Y672" s="6"/>
      <c r="Z672" s="6"/>
      <c r="AA672" s="6"/>
      <c r="AB672" s="6"/>
      <c r="AC672" s="6"/>
      <c r="AD672" s="6"/>
      <c r="AE672" s="6"/>
      <c r="AF672" s="6"/>
      <c r="AG672" s="6"/>
      <c r="AH672" s="6"/>
      <c r="AI672" s="6"/>
    </row>
    <row r="673" spans="1:24" ht="15.75" customHeight="1" x14ac:dyDescent="0.25">
      <c r="A673" s="4" t="s">
        <v>221</v>
      </c>
      <c r="B673" s="4" t="s">
        <v>222</v>
      </c>
      <c r="C673" s="4" t="s">
        <v>22</v>
      </c>
      <c r="D673" s="4" t="s">
        <v>216</v>
      </c>
      <c r="E673" s="4">
        <f t="shared" si="274"/>
        <v>0</v>
      </c>
      <c r="I673" s="4" t="str">
        <f t="shared" ref="I673:X673" si="417">+IF($E147=0,"",IF(I147&lt;&gt;"",I147,AVERAGEIFS(I$256:I$503,$D$256:$D$503,$D147)))</f>
        <v/>
      </c>
      <c r="J673" s="4" t="str">
        <f t="shared" si="417"/>
        <v/>
      </c>
      <c r="K673" s="4" t="str">
        <f t="shared" si="417"/>
        <v/>
      </c>
      <c r="L673" s="4" t="str">
        <f t="shared" si="417"/>
        <v/>
      </c>
      <c r="M673" s="4" t="str">
        <f t="shared" si="417"/>
        <v/>
      </c>
      <c r="N673" s="4" t="str">
        <f t="shared" si="417"/>
        <v/>
      </c>
      <c r="O673" s="4" t="str">
        <f t="shared" si="417"/>
        <v/>
      </c>
      <c r="P673" s="4" t="str">
        <f t="shared" si="417"/>
        <v/>
      </c>
      <c r="Q673" s="4" t="str">
        <f t="shared" si="417"/>
        <v/>
      </c>
      <c r="R673" s="4" t="str">
        <f t="shared" si="417"/>
        <v/>
      </c>
      <c r="S673" s="4" t="str">
        <f t="shared" si="417"/>
        <v/>
      </c>
      <c r="T673" s="4" t="str">
        <f t="shared" si="417"/>
        <v/>
      </c>
      <c r="U673" s="4" t="str">
        <f t="shared" si="417"/>
        <v/>
      </c>
      <c r="V673" s="4" t="str">
        <f t="shared" si="417"/>
        <v/>
      </c>
      <c r="W673" s="4" t="str">
        <f t="shared" si="417"/>
        <v/>
      </c>
      <c r="X673" s="4" t="str">
        <f t="shared" si="417"/>
        <v/>
      </c>
    </row>
    <row r="674" spans="1:24" ht="15.75" customHeight="1" x14ac:dyDescent="0.25">
      <c r="A674" s="4" t="s">
        <v>536</v>
      </c>
      <c r="B674" s="4" t="s">
        <v>537</v>
      </c>
      <c r="C674" s="4" t="s">
        <v>181</v>
      </c>
      <c r="D674" s="4" t="s">
        <v>525</v>
      </c>
      <c r="E674" s="4">
        <f t="shared" si="274"/>
        <v>1</v>
      </c>
      <c r="I674" s="4">
        <f t="shared" ref="I674:X674" si="418">+IF($E148=0,"",IF(I148&lt;&gt;"",I148,AVERAGEIFS(I$256:I$503,$D$256:$D$503,$D148)))</f>
        <v>38964</v>
      </c>
      <c r="J674" s="85">
        <f t="shared" si="418"/>
        <v>1326.865824863977</v>
      </c>
      <c r="K674" s="85">
        <f t="shared" si="418"/>
        <v>74.427676829894253</v>
      </c>
      <c r="L674" s="4">
        <f t="shared" si="418"/>
        <v>53.521192220419174</v>
      </c>
      <c r="M674" s="4">
        <f t="shared" si="418"/>
        <v>601.81470383657825</v>
      </c>
      <c r="N674" s="4">
        <f t="shared" si="418"/>
        <v>13.730910211329888</v>
      </c>
      <c r="O674" s="85">
        <f t="shared" si="418"/>
        <v>26818.181818181816</v>
      </c>
      <c r="P674" s="85">
        <f t="shared" si="418"/>
        <v>51.236749116607776</v>
      </c>
      <c r="Q674" s="85">
        <f t="shared" si="418"/>
        <v>2636.363636363636</v>
      </c>
      <c r="R674" s="85">
        <f t="shared" si="418"/>
        <v>0</v>
      </c>
      <c r="S674" s="85">
        <f t="shared" si="418"/>
        <v>533.4538878842676</v>
      </c>
      <c r="T674" s="85">
        <f t="shared" si="418"/>
        <v>118000</v>
      </c>
      <c r="U674" s="4">
        <f t="shared" si="418"/>
        <v>0</v>
      </c>
      <c r="V674" s="4">
        <f t="shared" si="418"/>
        <v>0</v>
      </c>
      <c r="W674" s="4">
        <f t="shared" si="418"/>
        <v>0</v>
      </c>
      <c r="X674" s="4">
        <f t="shared" si="418"/>
        <v>0</v>
      </c>
    </row>
    <row r="675" spans="1:24" ht="15.75" customHeight="1" x14ac:dyDescent="0.25">
      <c r="A675" s="4" t="s">
        <v>175</v>
      </c>
      <c r="B675" s="4" t="s">
        <v>176</v>
      </c>
      <c r="C675" s="4" t="s">
        <v>106</v>
      </c>
      <c r="D675" s="4" t="s">
        <v>160</v>
      </c>
      <c r="E675" s="4">
        <f t="shared" si="274"/>
        <v>1</v>
      </c>
      <c r="I675" s="4">
        <f t="shared" ref="I675:X675" si="419">+IF($E149=0,"",IF(I149&lt;&gt;"",I149,AVERAGEIFS(I$256:I$503,$D$256:$D$503,$D149)))</f>
        <v>3225167</v>
      </c>
      <c r="J675" s="85">
        <f t="shared" si="419"/>
        <v>216.4229015117667</v>
      </c>
      <c r="K675" s="85">
        <f t="shared" si="419"/>
        <v>119.9627802219234</v>
      </c>
      <c r="L675" s="85">
        <f t="shared" si="419"/>
        <v>93.452525094049392</v>
      </c>
      <c r="M675" s="85">
        <f t="shared" si="419"/>
        <v>779.01266477125876</v>
      </c>
      <c r="N675" s="85">
        <f t="shared" si="419"/>
        <v>15.844140784027617</v>
      </c>
      <c r="O675" s="85">
        <f t="shared" si="419"/>
        <v>19804.305283757338</v>
      </c>
      <c r="P675" s="85">
        <f t="shared" si="419"/>
        <v>589.24763935424915</v>
      </c>
      <c r="Q675" s="85">
        <f t="shared" si="419"/>
        <v>4352.0809898762654</v>
      </c>
      <c r="R675" s="85">
        <f t="shared" si="419"/>
        <v>5.9221739525426127</v>
      </c>
      <c r="S675" s="85">
        <f t="shared" si="419"/>
        <v>425.12077294685992</v>
      </c>
      <c r="T675" s="85">
        <f t="shared" si="419"/>
        <v>19276.190476190473</v>
      </c>
      <c r="U675" s="4">
        <f t="shared" si="419"/>
        <v>0.4</v>
      </c>
      <c r="V675" s="4">
        <f t="shared" si="419"/>
        <v>0.34</v>
      </c>
      <c r="W675" s="4">
        <f t="shared" si="419"/>
        <v>0.49</v>
      </c>
      <c r="X675" s="4">
        <f t="shared" si="419"/>
        <v>0.49</v>
      </c>
    </row>
    <row r="676" spans="1:24" ht="15.75" customHeight="1" x14ac:dyDescent="0.25">
      <c r="A676" s="4" t="s">
        <v>431</v>
      </c>
      <c r="B676" s="4" t="s">
        <v>432</v>
      </c>
      <c r="C676" s="4" t="s">
        <v>181</v>
      </c>
      <c r="D676" s="4" t="s">
        <v>412</v>
      </c>
      <c r="E676" s="4">
        <f t="shared" si="274"/>
        <v>1</v>
      </c>
      <c r="I676" s="4">
        <f t="shared" ref="I676:X676" si="420">+IF($E150=0,"",IF(I150&lt;&gt;"",I150,AVERAGEIFS(I$256:I$503,$D$256:$D$503,$D150)))</f>
        <v>627987</v>
      </c>
      <c r="J676" s="85">
        <f t="shared" si="420"/>
        <v>651.76508430907018</v>
      </c>
      <c r="K676" s="85">
        <f t="shared" si="420"/>
        <v>178.18840198921313</v>
      </c>
      <c r="L676" s="85">
        <f t="shared" si="420"/>
        <v>78.027092917528549</v>
      </c>
      <c r="M676" s="85">
        <f t="shared" si="420"/>
        <v>437.89097408400357</v>
      </c>
      <c r="N676" s="85">
        <f t="shared" si="420"/>
        <v>49.841796088135581</v>
      </c>
      <c r="O676" s="85">
        <f t="shared" si="420"/>
        <v>13511.182108626197</v>
      </c>
      <c r="P676" s="85">
        <f t="shared" si="420"/>
        <v>301.45474137931035</v>
      </c>
      <c r="Q676" s="85">
        <f t="shared" si="420"/>
        <v>3621.3592233009708</v>
      </c>
      <c r="R676" s="85">
        <f t="shared" si="420"/>
        <v>2.3885844770672002</v>
      </c>
      <c r="S676" s="85">
        <f t="shared" si="420"/>
        <v>1172.7676095396562</v>
      </c>
      <c r="T676" s="85">
        <f t="shared" si="420"/>
        <v>35838.983050847462</v>
      </c>
      <c r="U676" s="4">
        <f t="shared" si="420"/>
        <v>0</v>
      </c>
      <c r="V676" s="4">
        <f t="shared" si="420"/>
        <v>0</v>
      </c>
      <c r="W676" s="4">
        <f t="shared" si="420"/>
        <v>0</v>
      </c>
      <c r="X676" s="4">
        <f t="shared" si="420"/>
        <v>0</v>
      </c>
    </row>
    <row r="677" spans="1:24" ht="15.75" customHeight="1" x14ac:dyDescent="0.25">
      <c r="A677" s="4" t="s">
        <v>63</v>
      </c>
      <c r="B677" s="4" t="s">
        <v>64</v>
      </c>
      <c r="C677" s="4" t="s">
        <v>28</v>
      </c>
      <c r="D677" s="4" t="s">
        <v>29</v>
      </c>
      <c r="E677" s="4">
        <f t="shared" si="274"/>
        <v>0</v>
      </c>
      <c r="I677" s="4" t="str">
        <f t="shared" ref="I677:X677" si="421">+IF($E151=0,"",IF(I151&lt;&gt;"",I151,AVERAGEIFS(I$256:I$503,$D$256:$D$503,$D151)))</f>
        <v/>
      </c>
      <c r="J677" s="4" t="str">
        <f t="shared" si="421"/>
        <v/>
      </c>
      <c r="K677" s="4" t="str">
        <f t="shared" si="421"/>
        <v/>
      </c>
      <c r="L677" s="4" t="str">
        <f t="shared" si="421"/>
        <v/>
      </c>
      <c r="M677" s="4" t="str">
        <f t="shared" si="421"/>
        <v/>
      </c>
      <c r="N677" s="4" t="str">
        <f t="shared" si="421"/>
        <v/>
      </c>
      <c r="O677" s="4" t="str">
        <f t="shared" si="421"/>
        <v/>
      </c>
      <c r="P677" s="4" t="str">
        <f t="shared" si="421"/>
        <v/>
      </c>
      <c r="Q677" s="4" t="str">
        <f t="shared" si="421"/>
        <v/>
      </c>
      <c r="R677" s="4" t="str">
        <f t="shared" si="421"/>
        <v/>
      </c>
      <c r="S677" s="4" t="str">
        <f t="shared" si="421"/>
        <v/>
      </c>
      <c r="T677" s="4" t="str">
        <f t="shared" si="421"/>
        <v/>
      </c>
      <c r="U677" s="4" t="str">
        <f t="shared" si="421"/>
        <v/>
      </c>
      <c r="V677" s="4" t="str">
        <f t="shared" si="421"/>
        <v/>
      </c>
      <c r="W677" s="4" t="str">
        <f t="shared" si="421"/>
        <v/>
      </c>
      <c r="X677" s="4" t="str">
        <f t="shared" si="421"/>
        <v/>
      </c>
    </row>
    <row r="678" spans="1:24" ht="15.75" customHeight="1" x14ac:dyDescent="0.25">
      <c r="A678" s="4" t="s">
        <v>255</v>
      </c>
      <c r="B678" s="4" t="s">
        <v>256</v>
      </c>
      <c r="C678" s="4" t="s">
        <v>118</v>
      </c>
      <c r="D678" s="4" t="s">
        <v>250</v>
      </c>
      <c r="E678" s="4">
        <f t="shared" si="274"/>
        <v>1</v>
      </c>
      <c r="I678" s="4">
        <f t="shared" ref="I678:X678" si="422">+IF($E152=0,"",IF(I152&lt;&gt;"",I152,AVERAGEIFS(I$256:I$503,$D$256:$D$503,$D152)))</f>
        <v>36471769</v>
      </c>
      <c r="J678" s="85">
        <f t="shared" si="422"/>
        <v>153.47486983699639</v>
      </c>
      <c r="K678" s="85">
        <f t="shared" si="422"/>
        <v>227.85294565777713</v>
      </c>
      <c r="L678" s="85">
        <f t="shared" si="422"/>
        <v>25.803519428958875</v>
      </c>
      <c r="M678" s="85">
        <f t="shared" si="422"/>
        <v>113.24637192847344</v>
      </c>
      <c r="N678" s="85">
        <f t="shared" si="422"/>
        <v>8.3708580189790087</v>
      </c>
      <c r="O678" s="85">
        <f t="shared" si="422"/>
        <v>154480.51097281362</v>
      </c>
      <c r="P678" s="4">
        <f t="shared" si="422"/>
        <v>3959.8732840549101</v>
      </c>
      <c r="Q678" s="85">
        <f t="shared" si="422"/>
        <v>6707.1832122679589</v>
      </c>
      <c r="R678" s="85">
        <f t="shared" si="422"/>
        <v>2.0865453496374142</v>
      </c>
      <c r="S678" s="85">
        <f t="shared" si="422"/>
        <v>597.75159853232879</v>
      </c>
      <c r="T678" s="85">
        <f t="shared" si="422"/>
        <v>481745.65883554646</v>
      </c>
      <c r="U678" s="4">
        <f t="shared" si="422"/>
        <v>0.48</v>
      </c>
      <c r="V678" s="4">
        <f t="shared" si="422"/>
        <v>0.5</v>
      </c>
      <c r="W678" s="4">
        <f t="shared" si="422"/>
        <v>0.38</v>
      </c>
      <c r="X678" s="4">
        <f t="shared" si="422"/>
        <v>0.38</v>
      </c>
    </row>
    <row r="679" spans="1:24" ht="15.75" customHeight="1" x14ac:dyDescent="0.25">
      <c r="A679" s="4" t="s">
        <v>138</v>
      </c>
      <c r="B679" s="4" t="s">
        <v>139</v>
      </c>
      <c r="C679" s="4" t="s">
        <v>118</v>
      </c>
      <c r="D679" s="4" t="s">
        <v>119</v>
      </c>
      <c r="E679" s="4">
        <f t="shared" si="274"/>
        <v>0</v>
      </c>
      <c r="I679" s="4" t="str">
        <f t="shared" ref="I679:X679" si="423">+IF($E153=0,"",IF(I153&lt;&gt;"",I153,AVERAGEIFS(I$256:I$503,$D$256:$D$503,$D153)))</f>
        <v/>
      </c>
      <c r="J679" s="4" t="str">
        <f t="shared" si="423"/>
        <v/>
      </c>
      <c r="K679" s="4" t="str">
        <f t="shared" si="423"/>
        <v/>
      </c>
      <c r="L679" s="4" t="str">
        <f t="shared" si="423"/>
        <v/>
      </c>
      <c r="M679" s="4" t="str">
        <f t="shared" si="423"/>
        <v/>
      </c>
      <c r="N679" s="4" t="str">
        <f t="shared" si="423"/>
        <v/>
      </c>
      <c r="O679" s="4" t="str">
        <f t="shared" si="423"/>
        <v/>
      </c>
      <c r="P679" s="4" t="str">
        <f t="shared" si="423"/>
        <v/>
      </c>
      <c r="Q679" s="4" t="str">
        <f t="shared" si="423"/>
        <v/>
      </c>
      <c r="R679" s="4" t="str">
        <f t="shared" si="423"/>
        <v/>
      </c>
      <c r="S679" s="4" t="str">
        <f t="shared" si="423"/>
        <v/>
      </c>
      <c r="T679" s="4" t="str">
        <f t="shared" si="423"/>
        <v/>
      </c>
      <c r="U679" s="4" t="str">
        <f t="shared" si="423"/>
        <v/>
      </c>
      <c r="V679" s="4" t="str">
        <f t="shared" si="423"/>
        <v/>
      </c>
      <c r="W679" s="4" t="str">
        <f t="shared" si="423"/>
        <v/>
      </c>
      <c r="X679" s="4" t="str">
        <f t="shared" si="423"/>
        <v/>
      </c>
    </row>
    <row r="680" spans="1:24" ht="15.75" customHeight="1" x14ac:dyDescent="0.25">
      <c r="A680" s="4" t="s">
        <v>366</v>
      </c>
      <c r="B680" s="4" t="s">
        <v>367</v>
      </c>
      <c r="C680" s="4" t="s">
        <v>106</v>
      </c>
      <c r="D680" s="4" t="s">
        <v>357</v>
      </c>
      <c r="E680" s="4">
        <f t="shared" si="274"/>
        <v>0</v>
      </c>
      <c r="I680" s="4" t="str">
        <f t="shared" ref="I680:X680" si="424">+IF($E154=0,"",IF(I154&lt;&gt;"",I154,AVERAGEIFS(I$256:I$503,$D$256:$D$503,$D154)))</f>
        <v/>
      </c>
      <c r="J680" s="4" t="str">
        <f t="shared" si="424"/>
        <v/>
      </c>
      <c r="K680" s="4" t="str">
        <f t="shared" si="424"/>
        <v/>
      </c>
      <c r="L680" s="4" t="str">
        <f t="shared" si="424"/>
        <v/>
      </c>
      <c r="M680" s="4" t="str">
        <f t="shared" si="424"/>
        <v/>
      </c>
      <c r="N680" s="4" t="str">
        <f t="shared" si="424"/>
        <v/>
      </c>
      <c r="O680" s="4" t="str">
        <f t="shared" si="424"/>
        <v/>
      </c>
      <c r="P680" s="4" t="str">
        <f t="shared" si="424"/>
        <v/>
      </c>
      <c r="Q680" s="4" t="str">
        <f t="shared" si="424"/>
        <v/>
      </c>
      <c r="R680" s="4" t="str">
        <f t="shared" si="424"/>
        <v/>
      </c>
      <c r="S680" s="4" t="str">
        <f t="shared" si="424"/>
        <v/>
      </c>
      <c r="T680" s="4" t="str">
        <f t="shared" si="424"/>
        <v/>
      </c>
      <c r="U680" s="4" t="str">
        <f t="shared" si="424"/>
        <v/>
      </c>
      <c r="V680" s="4" t="str">
        <f t="shared" si="424"/>
        <v/>
      </c>
      <c r="W680" s="4" t="str">
        <f t="shared" si="424"/>
        <v/>
      </c>
      <c r="X680" s="4" t="str">
        <f t="shared" si="424"/>
        <v/>
      </c>
    </row>
    <row r="681" spans="1:24" ht="15.75" customHeight="1" x14ac:dyDescent="0.25">
      <c r="A681" s="4" t="s">
        <v>385</v>
      </c>
      <c r="B681" s="4" t="s">
        <v>386</v>
      </c>
      <c r="C681" s="4" t="s">
        <v>118</v>
      </c>
      <c r="D681" s="4" t="s">
        <v>380</v>
      </c>
      <c r="E681" s="4">
        <f t="shared" si="274"/>
        <v>0</v>
      </c>
      <c r="I681" s="4" t="str">
        <f t="shared" ref="I681:X681" si="425">+IF($E155=0,"",IF(I155&lt;&gt;"",I155,AVERAGEIFS(I$256:I$503,$D$256:$D$503,$D155)))</f>
        <v/>
      </c>
      <c r="J681" s="4" t="str">
        <f t="shared" si="425"/>
        <v/>
      </c>
      <c r="K681" s="4" t="str">
        <f t="shared" si="425"/>
        <v/>
      </c>
      <c r="L681" s="4" t="str">
        <f t="shared" si="425"/>
        <v/>
      </c>
      <c r="M681" s="4" t="str">
        <f t="shared" si="425"/>
        <v/>
      </c>
      <c r="N681" s="4" t="str">
        <f t="shared" si="425"/>
        <v/>
      </c>
      <c r="O681" s="4" t="str">
        <f t="shared" si="425"/>
        <v/>
      </c>
      <c r="P681" s="4" t="str">
        <f t="shared" si="425"/>
        <v/>
      </c>
      <c r="Q681" s="4" t="str">
        <f t="shared" si="425"/>
        <v/>
      </c>
      <c r="R681" s="4" t="str">
        <f t="shared" si="425"/>
        <v/>
      </c>
      <c r="S681" s="4" t="str">
        <f t="shared" si="425"/>
        <v/>
      </c>
      <c r="T681" s="4" t="str">
        <f t="shared" si="425"/>
        <v/>
      </c>
      <c r="U681" s="4" t="str">
        <f t="shared" si="425"/>
        <v/>
      </c>
      <c r="V681" s="4" t="str">
        <f t="shared" si="425"/>
        <v/>
      </c>
      <c r="W681" s="4" t="str">
        <f t="shared" si="425"/>
        <v/>
      </c>
      <c r="X681" s="4" t="str">
        <f t="shared" si="425"/>
        <v/>
      </c>
    </row>
    <row r="682" spans="1:24" ht="15.75" customHeight="1" x14ac:dyDescent="0.25">
      <c r="A682" s="4" t="s">
        <v>223</v>
      </c>
      <c r="B682" s="4" t="s">
        <v>224</v>
      </c>
      <c r="C682" s="4" t="s">
        <v>22</v>
      </c>
      <c r="D682" s="4" t="s">
        <v>216</v>
      </c>
      <c r="E682" s="4">
        <f t="shared" si="274"/>
        <v>0</v>
      </c>
      <c r="I682" s="4" t="str">
        <f t="shared" ref="I682:X682" si="426">+IF($E156=0,"",IF(I156&lt;&gt;"",I156,AVERAGEIFS(I$256:I$503,$D$256:$D$503,$D156)))</f>
        <v/>
      </c>
      <c r="J682" s="4" t="str">
        <f t="shared" si="426"/>
        <v/>
      </c>
      <c r="K682" s="4" t="str">
        <f t="shared" si="426"/>
        <v/>
      </c>
      <c r="L682" s="4" t="str">
        <f t="shared" si="426"/>
        <v/>
      </c>
      <c r="M682" s="4" t="str">
        <f t="shared" si="426"/>
        <v/>
      </c>
      <c r="N682" s="4" t="str">
        <f t="shared" si="426"/>
        <v/>
      </c>
      <c r="O682" s="4" t="str">
        <f t="shared" si="426"/>
        <v/>
      </c>
      <c r="P682" s="4" t="str">
        <f t="shared" si="426"/>
        <v/>
      </c>
      <c r="Q682" s="4" t="str">
        <f t="shared" si="426"/>
        <v/>
      </c>
      <c r="R682" s="4" t="str">
        <f t="shared" si="426"/>
        <v/>
      </c>
      <c r="S682" s="4" t="str">
        <f t="shared" si="426"/>
        <v/>
      </c>
      <c r="T682" s="4" t="str">
        <f t="shared" si="426"/>
        <v/>
      </c>
      <c r="U682" s="4" t="str">
        <f t="shared" si="426"/>
        <v/>
      </c>
      <c r="V682" s="4" t="str">
        <f t="shared" si="426"/>
        <v/>
      </c>
      <c r="W682" s="4" t="str">
        <f t="shared" si="426"/>
        <v/>
      </c>
      <c r="X682" s="4" t="str">
        <f t="shared" si="426"/>
        <v/>
      </c>
    </row>
    <row r="683" spans="1:24" ht="15.75" customHeight="1" x14ac:dyDescent="0.25">
      <c r="A683" s="4" t="s">
        <v>404</v>
      </c>
      <c r="B683" s="4" t="s">
        <v>405</v>
      </c>
      <c r="C683" s="4" t="s">
        <v>106</v>
      </c>
      <c r="D683" s="4" t="s">
        <v>393</v>
      </c>
      <c r="E683" s="4">
        <f t="shared" si="274"/>
        <v>1</v>
      </c>
      <c r="I683" s="4">
        <f t="shared" ref="I683:X683" si="427">+IF($E157=0,"",IF(I157&lt;&gt;"",I157,AVERAGEIFS(I$256:I$503,$D$256:$D$503,$D157)))</f>
        <v>28608710</v>
      </c>
      <c r="J683" s="85">
        <f t="shared" si="427"/>
        <v>195.96829077578124</v>
      </c>
      <c r="K683" s="85">
        <f t="shared" si="427"/>
        <v>65.997383314382233</v>
      </c>
      <c r="L683" s="4" t="e">
        <f t="shared" si="427"/>
        <v>#DIV/0!</v>
      </c>
      <c r="M683" s="4" t="e">
        <f t="shared" si="427"/>
        <v>#DIV/0!</v>
      </c>
      <c r="N683" s="4" t="e">
        <f t="shared" si="427"/>
        <v>#DIV/0!</v>
      </c>
      <c r="O683" s="85">
        <f t="shared" si="427"/>
        <v>91959.641255605369</v>
      </c>
      <c r="P683" s="85">
        <f t="shared" si="427"/>
        <v>6441.8287273967926</v>
      </c>
      <c r="Q683" s="85">
        <f t="shared" si="427"/>
        <v>3773.9356386168297</v>
      </c>
      <c r="R683" s="85">
        <f t="shared" si="427"/>
        <v>2.1916402382351388</v>
      </c>
      <c r="S683" s="85">
        <f t="shared" si="427"/>
        <v>3309.7159457714652</v>
      </c>
      <c r="T683" s="4" t="e">
        <f t="shared" si="427"/>
        <v>#DIV/0!</v>
      </c>
      <c r="U683" s="4">
        <f t="shared" si="427"/>
        <v>0.44</v>
      </c>
      <c r="V683" s="4">
        <f t="shared" si="427"/>
        <v>0.43</v>
      </c>
      <c r="W683" s="4">
        <f t="shared" si="427"/>
        <v>0.4</v>
      </c>
      <c r="X683" s="4">
        <f t="shared" si="427"/>
        <v>0.4</v>
      </c>
    </row>
    <row r="684" spans="1:24" ht="15.75" customHeight="1" x14ac:dyDescent="0.25">
      <c r="A684" s="4" t="s">
        <v>538</v>
      </c>
      <c r="B684" s="4" t="s">
        <v>539</v>
      </c>
      <c r="C684" s="4" t="s">
        <v>181</v>
      </c>
      <c r="D684" s="4" t="s">
        <v>525</v>
      </c>
      <c r="E684" s="4">
        <f t="shared" si="274"/>
        <v>1</v>
      </c>
      <c r="I684" s="4">
        <f t="shared" ref="I684:X684" si="428">+IF($E158=0,"",IF(I158&lt;&gt;"",I158,AVERAGEIFS(I$256:I$503,$D$256:$D$503,$D158)))</f>
        <v>17097130</v>
      </c>
      <c r="J684" s="85">
        <f t="shared" si="428"/>
        <v>356.31711287216041</v>
      </c>
      <c r="K684" s="85">
        <f t="shared" si="428"/>
        <v>61.203254581324465</v>
      </c>
      <c r="L684" s="4">
        <f t="shared" si="428"/>
        <v>53.521192220419174</v>
      </c>
      <c r="M684" s="4">
        <f t="shared" si="428"/>
        <v>601.81470383657825</v>
      </c>
      <c r="N684" s="4">
        <f t="shared" si="428"/>
        <v>13.730910211329888</v>
      </c>
      <c r="O684" s="85">
        <f t="shared" si="428"/>
        <v>44445.48154433602</v>
      </c>
      <c r="P684" s="85">
        <f t="shared" si="428"/>
        <v>127.92332424601769</v>
      </c>
      <c r="Q684" s="85">
        <f t="shared" si="428"/>
        <v>3807.8602620087336</v>
      </c>
      <c r="R684" s="85">
        <f t="shared" si="428"/>
        <v>0.7720594041222123</v>
      </c>
      <c r="S684" s="85">
        <f t="shared" si="428"/>
        <v>369.50372120912846</v>
      </c>
      <c r="T684" s="4">
        <f t="shared" si="428"/>
        <v>108400.48430554378</v>
      </c>
      <c r="U684" s="4">
        <f t="shared" si="428"/>
        <v>0.84</v>
      </c>
      <c r="V684" s="4">
        <f t="shared" si="428"/>
        <v>0.83</v>
      </c>
      <c r="W684" s="4">
        <f t="shared" si="428"/>
        <v>0.84</v>
      </c>
      <c r="X684" s="4">
        <f t="shared" si="428"/>
        <v>0.84</v>
      </c>
    </row>
    <row r="685" spans="1:24" ht="15.75" customHeight="1" x14ac:dyDescent="0.25">
      <c r="A685" s="4" t="s">
        <v>206</v>
      </c>
      <c r="B685" s="4" t="s">
        <v>207</v>
      </c>
      <c r="C685" s="4" t="s">
        <v>22</v>
      </c>
      <c r="D685" s="4" t="s">
        <v>205</v>
      </c>
      <c r="E685" s="4">
        <f t="shared" si="274"/>
        <v>0</v>
      </c>
      <c r="I685" s="4" t="str">
        <f t="shared" ref="I685:X685" si="429">+IF($E159=0,"",IF(I159&lt;&gt;"",I159,AVERAGEIFS(I$256:I$503,$D$256:$D$503,$D159)))</f>
        <v/>
      </c>
      <c r="J685" s="4" t="str">
        <f t="shared" si="429"/>
        <v/>
      </c>
      <c r="K685" s="4" t="str">
        <f t="shared" si="429"/>
        <v/>
      </c>
      <c r="L685" s="4" t="str">
        <f t="shared" si="429"/>
        <v/>
      </c>
      <c r="M685" s="4" t="str">
        <f t="shared" si="429"/>
        <v/>
      </c>
      <c r="N685" s="4" t="str">
        <f t="shared" si="429"/>
        <v/>
      </c>
      <c r="O685" s="4" t="str">
        <f t="shared" si="429"/>
        <v/>
      </c>
      <c r="P685" s="4" t="str">
        <f t="shared" si="429"/>
        <v/>
      </c>
      <c r="Q685" s="4" t="str">
        <f t="shared" si="429"/>
        <v/>
      </c>
      <c r="R685" s="4" t="str">
        <f t="shared" si="429"/>
        <v/>
      </c>
      <c r="S685" s="4" t="str">
        <f t="shared" si="429"/>
        <v/>
      </c>
      <c r="T685" s="4" t="str">
        <f t="shared" si="429"/>
        <v/>
      </c>
      <c r="U685" s="4" t="str">
        <f t="shared" si="429"/>
        <v/>
      </c>
      <c r="V685" s="4" t="str">
        <f t="shared" si="429"/>
        <v/>
      </c>
      <c r="W685" s="4" t="str">
        <f t="shared" si="429"/>
        <v/>
      </c>
      <c r="X685" s="4" t="str">
        <f t="shared" si="429"/>
        <v/>
      </c>
    </row>
    <row r="686" spans="1:24" ht="15.75" customHeight="1" x14ac:dyDescent="0.25">
      <c r="A686" s="4" t="s">
        <v>24</v>
      </c>
      <c r="B686" s="4" t="s">
        <v>25</v>
      </c>
      <c r="C686" s="4" t="s">
        <v>22</v>
      </c>
      <c r="D686" s="4" t="s">
        <v>23</v>
      </c>
      <c r="E686" s="4">
        <f t="shared" si="274"/>
        <v>1</v>
      </c>
      <c r="I686" s="4">
        <f t="shared" ref="I686:X686" si="430">+IF($E160=0,"",IF(I160&lt;&gt;"",I160,AVERAGEIFS(I$256:I$503,$D$256:$D$503,$D160)))</f>
        <v>4783063</v>
      </c>
      <c r="J686" s="85">
        <f t="shared" si="430"/>
        <v>183.62710254914057</v>
      </c>
      <c r="K686" s="85">
        <f t="shared" si="430"/>
        <v>218.16563988389868</v>
      </c>
      <c r="L686" s="4" t="e">
        <f t="shared" si="430"/>
        <v>#DIV/0!</v>
      </c>
      <c r="M686" s="4" t="e">
        <f t="shared" si="430"/>
        <v>#DIV/0!</v>
      </c>
      <c r="N686" s="4">
        <f t="shared" si="430"/>
        <v>4277.234976291501</v>
      </c>
      <c r="O686" s="85">
        <f t="shared" si="430"/>
        <v>302481.88405797101</v>
      </c>
      <c r="P686" s="85">
        <f t="shared" si="430"/>
        <v>152.7885558662899</v>
      </c>
      <c r="Q686" s="85">
        <f t="shared" si="430"/>
        <v>3265.0187734668339</v>
      </c>
      <c r="R686" s="85">
        <f t="shared" si="430"/>
        <v>0.73174867234656948</v>
      </c>
      <c r="S686" s="85">
        <f t="shared" si="430"/>
        <v>485.82701450759714</v>
      </c>
      <c r="T686" s="4" t="e">
        <f t="shared" si="430"/>
        <v>#DIV/0!</v>
      </c>
      <c r="U686" s="4">
        <f t="shared" si="430"/>
        <v>0.81</v>
      </c>
      <c r="V686" s="4">
        <f t="shared" si="430"/>
        <v>0.87</v>
      </c>
      <c r="W686" s="4">
        <f t="shared" si="430"/>
        <v>0.76</v>
      </c>
      <c r="X686" s="4">
        <f t="shared" si="430"/>
        <v>0.76</v>
      </c>
    </row>
    <row r="687" spans="1:24" ht="15.75" customHeight="1" x14ac:dyDescent="0.25">
      <c r="A687" s="4" t="s">
        <v>100</v>
      </c>
      <c r="B687" s="4" t="s">
        <v>101</v>
      </c>
      <c r="C687" s="4" t="s">
        <v>28</v>
      </c>
      <c r="D687" s="4" t="s">
        <v>89</v>
      </c>
      <c r="E687" s="4">
        <f t="shared" si="274"/>
        <v>0</v>
      </c>
      <c r="I687" s="4" t="str">
        <f t="shared" ref="I687:X687" si="431">+IF($E161=0,"",IF(I161&lt;&gt;"",I161,AVERAGEIFS(I$256:I$503,$D$256:$D$503,$D161)))</f>
        <v/>
      </c>
      <c r="J687" s="4" t="str">
        <f t="shared" si="431"/>
        <v/>
      </c>
      <c r="K687" s="4" t="str">
        <f t="shared" si="431"/>
        <v/>
      </c>
      <c r="L687" s="4" t="str">
        <f t="shared" si="431"/>
        <v/>
      </c>
      <c r="M687" s="4" t="str">
        <f t="shared" si="431"/>
        <v/>
      </c>
      <c r="N687" s="4" t="str">
        <f t="shared" si="431"/>
        <v/>
      </c>
      <c r="O687" s="4" t="str">
        <f t="shared" si="431"/>
        <v/>
      </c>
      <c r="P687" s="4" t="str">
        <f t="shared" si="431"/>
        <v/>
      </c>
      <c r="Q687" s="4" t="str">
        <f t="shared" si="431"/>
        <v/>
      </c>
      <c r="R687" s="4" t="str">
        <f t="shared" si="431"/>
        <v/>
      </c>
      <c r="S687" s="4" t="str">
        <f t="shared" si="431"/>
        <v/>
      </c>
      <c r="T687" s="4" t="str">
        <f t="shared" si="431"/>
        <v/>
      </c>
      <c r="U687" s="4" t="str">
        <f t="shared" si="431"/>
        <v/>
      </c>
      <c r="V687" s="4" t="str">
        <f t="shared" si="431"/>
        <v/>
      </c>
      <c r="W687" s="4" t="str">
        <f t="shared" si="431"/>
        <v/>
      </c>
      <c r="X687" s="4" t="str">
        <f t="shared" si="431"/>
        <v/>
      </c>
    </row>
    <row r="688" spans="1:24" ht="15.75" customHeight="1" x14ac:dyDescent="0.25">
      <c r="A688" s="4" t="s">
        <v>470</v>
      </c>
      <c r="B688" s="4" t="s">
        <v>471</v>
      </c>
      <c r="C688" s="4" t="s">
        <v>118</v>
      </c>
      <c r="D688" s="4" t="s">
        <v>449</v>
      </c>
      <c r="E688" s="4">
        <f t="shared" si="274"/>
        <v>0</v>
      </c>
      <c r="I688" s="4" t="str">
        <f t="shared" ref="I688:X688" si="432">+IF($E162=0,"",IF(I162&lt;&gt;"",I162,AVERAGEIFS(I$256:I$503,$D$256:$D$503,$D162)))</f>
        <v/>
      </c>
      <c r="J688" s="4" t="str">
        <f t="shared" si="432"/>
        <v/>
      </c>
      <c r="K688" s="4" t="str">
        <f t="shared" si="432"/>
        <v/>
      </c>
      <c r="L688" s="4" t="str">
        <f t="shared" si="432"/>
        <v/>
      </c>
      <c r="M688" s="4" t="str">
        <f t="shared" si="432"/>
        <v/>
      </c>
      <c r="N688" s="4" t="str">
        <f t="shared" si="432"/>
        <v/>
      </c>
      <c r="O688" s="4" t="str">
        <f t="shared" si="432"/>
        <v/>
      </c>
      <c r="P688" s="4" t="str">
        <f t="shared" si="432"/>
        <v/>
      </c>
      <c r="Q688" s="4" t="str">
        <f t="shared" si="432"/>
        <v/>
      </c>
      <c r="R688" s="4" t="str">
        <f t="shared" si="432"/>
        <v/>
      </c>
      <c r="S688" s="4" t="str">
        <f t="shared" si="432"/>
        <v/>
      </c>
      <c r="T688" s="4" t="str">
        <f t="shared" si="432"/>
        <v/>
      </c>
      <c r="U688" s="4" t="str">
        <f t="shared" si="432"/>
        <v/>
      </c>
      <c r="V688" s="4" t="str">
        <f t="shared" si="432"/>
        <v/>
      </c>
      <c r="W688" s="4" t="str">
        <f t="shared" si="432"/>
        <v/>
      </c>
      <c r="X688" s="4" t="str">
        <f t="shared" si="432"/>
        <v/>
      </c>
    </row>
    <row r="689" spans="1:24" ht="15.75" customHeight="1" x14ac:dyDescent="0.25">
      <c r="A689" s="4" t="s">
        <v>472</v>
      </c>
      <c r="B689" s="4" t="s">
        <v>473</v>
      </c>
      <c r="C689" s="4" t="s">
        <v>118</v>
      </c>
      <c r="D689" s="4" t="s">
        <v>449</v>
      </c>
      <c r="E689" s="4">
        <f t="shared" si="274"/>
        <v>0</v>
      </c>
      <c r="I689" s="4" t="str">
        <f t="shared" ref="I689:X689" si="433">+IF($E163=0,"",IF(I163&lt;&gt;"",I163,AVERAGEIFS(I$256:I$503,$D$256:$D$503,$D163)))</f>
        <v/>
      </c>
      <c r="J689" s="4" t="str">
        <f t="shared" si="433"/>
        <v/>
      </c>
      <c r="K689" s="4" t="str">
        <f t="shared" si="433"/>
        <v/>
      </c>
      <c r="L689" s="4" t="str">
        <f t="shared" si="433"/>
        <v/>
      </c>
      <c r="M689" s="4" t="str">
        <f t="shared" si="433"/>
        <v/>
      </c>
      <c r="N689" s="4" t="str">
        <f t="shared" si="433"/>
        <v/>
      </c>
      <c r="O689" s="4" t="str">
        <f t="shared" si="433"/>
        <v/>
      </c>
      <c r="P689" s="4" t="str">
        <f t="shared" si="433"/>
        <v/>
      </c>
      <c r="Q689" s="4" t="str">
        <f t="shared" si="433"/>
        <v/>
      </c>
      <c r="R689" s="4" t="str">
        <f t="shared" si="433"/>
        <v/>
      </c>
      <c r="S689" s="4" t="str">
        <f t="shared" si="433"/>
        <v/>
      </c>
      <c r="T689" s="4" t="str">
        <f t="shared" si="433"/>
        <v/>
      </c>
      <c r="U689" s="4" t="str">
        <f t="shared" si="433"/>
        <v/>
      </c>
      <c r="V689" s="4" t="str">
        <f t="shared" si="433"/>
        <v/>
      </c>
      <c r="W689" s="4" t="str">
        <f t="shared" si="433"/>
        <v/>
      </c>
      <c r="X689" s="4" t="str">
        <f t="shared" si="433"/>
        <v/>
      </c>
    </row>
    <row r="690" spans="1:24" ht="15.75" customHeight="1" x14ac:dyDescent="0.25">
      <c r="A690" s="4" t="s">
        <v>314</v>
      </c>
      <c r="B690" s="4" t="s">
        <v>315</v>
      </c>
      <c r="C690" s="4" t="s">
        <v>22</v>
      </c>
      <c r="D690" s="4" t="s">
        <v>309</v>
      </c>
      <c r="E690" s="4">
        <f t="shared" si="274"/>
        <v>0</v>
      </c>
      <c r="I690" s="4" t="str">
        <f t="shared" ref="I690:X690" si="434">+IF($E164=0,"",IF(I164&lt;&gt;"",I164,AVERAGEIFS(I$256:I$503,$D$256:$D$503,$D164)))</f>
        <v/>
      </c>
      <c r="J690" s="4" t="str">
        <f t="shared" si="434"/>
        <v/>
      </c>
      <c r="K690" s="4" t="str">
        <f t="shared" si="434"/>
        <v/>
      </c>
      <c r="L690" s="4" t="str">
        <f t="shared" si="434"/>
        <v/>
      </c>
      <c r="M690" s="4" t="str">
        <f t="shared" si="434"/>
        <v/>
      </c>
      <c r="N690" s="4" t="str">
        <f t="shared" si="434"/>
        <v/>
      </c>
      <c r="O690" s="4" t="str">
        <f t="shared" si="434"/>
        <v/>
      </c>
      <c r="P690" s="4" t="str">
        <f t="shared" si="434"/>
        <v/>
      </c>
      <c r="Q690" s="4" t="str">
        <f t="shared" si="434"/>
        <v/>
      </c>
      <c r="R690" s="4" t="str">
        <f t="shared" si="434"/>
        <v/>
      </c>
      <c r="S690" s="4" t="str">
        <f t="shared" si="434"/>
        <v/>
      </c>
      <c r="T690" s="4" t="str">
        <f t="shared" si="434"/>
        <v/>
      </c>
      <c r="U690" s="4" t="str">
        <f t="shared" si="434"/>
        <v/>
      </c>
      <c r="V690" s="4" t="str">
        <f t="shared" si="434"/>
        <v/>
      </c>
      <c r="W690" s="4" t="str">
        <f t="shared" si="434"/>
        <v/>
      </c>
      <c r="X690" s="4" t="str">
        <f t="shared" si="434"/>
        <v/>
      </c>
    </row>
    <row r="691" spans="1:24" ht="15.75" customHeight="1" x14ac:dyDescent="0.25">
      <c r="A691" s="4" t="s">
        <v>433</v>
      </c>
      <c r="B691" s="4" t="s">
        <v>434</v>
      </c>
      <c r="C691" s="4" t="s">
        <v>181</v>
      </c>
      <c r="D691" s="4" t="s">
        <v>412</v>
      </c>
      <c r="E691" s="4">
        <f t="shared" si="274"/>
        <v>0</v>
      </c>
      <c r="I691" s="4" t="str">
        <f t="shared" ref="I691:X691" si="435">+IF($E165=0,"",IF(I165&lt;&gt;"",I165,AVERAGEIFS(I$256:I$503,$D$256:$D$503,$D165)))</f>
        <v/>
      </c>
      <c r="J691" s="4" t="str">
        <f t="shared" si="435"/>
        <v/>
      </c>
      <c r="K691" s="4" t="str">
        <f t="shared" si="435"/>
        <v/>
      </c>
      <c r="L691" s="4" t="str">
        <f t="shared" si="435"/>
        <v/>
      </c>
      <c r="M691" s="4" t="str">
        <f t="shared" si="435"/>
        <v/>
      </c>
      <c r="N691" s="4" t="str">
        <f t="shared" si="435"/>
        <v/>
      </c>
      <c r="O691" s="4" t="str">
        <f t="shared" si="435"/>
        <v/>
      </c>
      <c r="P691" s="4" t="str">
        <f t="shared" si="435"/>
        <v/>
      </c>
      <c r="Q691" s="4" t="str">
        <f t="shared" si="435"/>
        <v/>
      </c>
      <c r="R691" s="4" t="str">
        <f t="shared" si="435"/>
        <v/>
      </c>
      <c r="S691" s="4" t="str">
        <f t="shared" si="435"/>
        <v/>
      </c>
      <c r="T691" s="4" t="str">
        <f t="shared" si="435"/>
        <v/>
      </c>
      <c r="U691" s="4" t="str">
        <f t="shared" si="435"/>
        <v/>
      </c>
      <c r="V691" s="4" t="str">
        <f t="shared" si="435"/>
        <v/>
      </c>
      <c r="W691" s="4" t="str">
        <f t="shared" si="435"/>
        <v/>
      </c>
      <c r="X691" s="4" t="str">
        <f t="shared" si="435"/>
        <v/>
      </c>
    </row>
    <row r="692" spans="1:24" ht="15.75" customHeight="1" x14ac:dyDescent="0.25">
      <c r="A692" s="4" t="s">
        <v>225</v>
      </c>
      <c r="B692" s="4" t="s">
        <v>226</v>
      </c>
      <c r="C692" s="4" t="s">
        <v>22</v>
      </c>
      <c r="D692" s="4" t="s">
        <v>216</v>
      </c>
      <c r="E692" s="4">
        <f t="shared" si="274"/>
        <v>0</v>
      </c>
      <c r="I692" s="4" t="str">
        <f t="shared" ref="I692:X692" si="436">+IF($E166=0,"",IF(I166&lt;&gt;"",I166,AVERAGEIFS(I$256:I$503,$D$256:$D$503,$D166)))</f>
        <v/>
      </c>
      <c r="J692" s="4" t="str">
        <f t="shared" si="436"/>
        <v/>
      </c>
      <c r="K692" s="4" t="str">
        <f t="shared" si="436"/>
        <v/>
      </c>
      <c r="L692" s="4" t="str">
        <f t="shared" si="436"/>
        <v/>
      </c>
      <c r="M692" s="4" t="str">
        <f t="shared" si="436"/>
        <v/>
      </c>
      <c r="N692" s="4" t="str">
        <f t="shared" si="436"/>
        <v/>
      </c>
      <c r="O692" s="4" t="str">
        <f t="shared" si="436"/>
        <v/>
      </c>
      <c r="P692" s="4" t="str">
        <f t="shared" si="436"/>
        <v/>
      </c>
      <c r="Q692" s="4" t="str">
        <f t="shared" si="436"/>
        <v/>
      </c>
      <c r="R692" s="4" t="str">
        <f t="shared" si="436"/>
        <v/>
      </c>
      <c r="S692" s="4" t="str">
        <f t="shared" si="436"/>
        <v/>
      </c>
      <c r="T692" s="4" t="str">
        <f t="shared" si="436"/>
        <v/>
      </c>
      <c r="U692" s="4" t="str">
        <f t="shared" si="436"/>
        <v/>
      </c>
      <c r="V692" s="4" t="str">
        <f t="shared" si="436"/>
        <v/>
      </c>
      <c r="W692" s="4" t="str">
        <f t="shared" si="436"/>
        <v/>
      </c>
      <c r="X692" s="4" t="str">
        <f t="shared" si="436"/>
        <v/>
      </c>
    </row>
    <row r="693" spans="1:24" ht="15.75" customHeight="1" x14ac:dyDescent="0.25">
      <c r="A693" s="4" t="s">
        <v>295</v>
      </c>
      <c r="B693" s="4" t="s">
        <v>296</v>
      </c>
      <c r="C693" s="4" t="s">
        <v>181</v>
      </c>
      <c r="D693" s="4" t="s">
        <v>276</v>
      </c>
      <c r="E693" s="4">
        <f t="shared" si="274"/>
        <v>1</v>
      </c>
      <c r="I693" s="4">
        <f t="shared" ref="I693:X693" si="437">+IF($E167=0,"",IF(I167&lt;&gt;"",I167,AVERAGEIFS(I$256:I$503,$D$256:$D$503,$D167)))</f>
        <v>5378857</v>
      </c>
      <c r="J693" s="85">
        <f t="shared" si="437"/>
        <v>159.94104323650919</v>
      </c>
      <c r="K693" s="85">
        <f t="shared" si="437"/>
        <v>62.708489926391429</v>
      </c>
      <c r="L693" s="85">
        <f t="shared" si="437"/>
        <v>85.464253836828149</v>
      </c>
      <c r="M693" s="85">
        <f t="shared" si="437"/>
        <v>1362.8817076786245</v>
      </c>
      <c r="N693" s="4">
        <f t="shared" si="437"/>
        <v>16.793206086451118</v>
      </c>
      <c r="O693" s="4">
        <f t="shared" si="437"/>
        <v>125515.8077593975</v>
      </c>
      <c r="P693" s="85">
        <f t="shared" si="437"/>
        <v>50.773723506743735</v>
      </c>
      <c r="Q693" s="85">
        <f t="shared" si="437"/>
        <v>4374.8378728923471</v>
      </c>
      <c r="R693" s="85">
        <f t="shared" si="437"/>
        <v>0.52055669076162459</v>
      </c>
      <c r="S693" s="4">
        <f t="shared" si="437"/>
        <v>1235.5342087304521</v>
      </c>
      <c r="T693" s="4">
        <f t="shared" si="437"/>
        <v>141963.87445888654</v>
      </c>
      <c r="U693" s="4">
        <f t="shared" si="437"/>
        <v>0.88</v>
      </c>
      <c r="V693" s="4">
        <f t="shared" si="437"/>
        <v>0.83</v>
      </c>
      <c r="W693" s="4">
        <f t="shared" si="437"/>
        <v>0.91</v>
      </c>
      <c r="X693" s="4">
        <f t="shared" si="437"/>
        <v>0.91</v>
      </c>
    </row>
    <row r="694" spans="1:24" ht="15.75" customHeight="1" x14ac:dyDescent="0.25">
      <c r="A694" s="4" t="s">
        <v>507</v>
      </c>
      <c r="B694" s="4" t="s">
        <v>508</v>
      </c>
      <c r="C694" s="4" t="s">
        <v>106</v>
      </c>
      <c r="D694" s="4" t="s">
        <v>484</v>
      </c>
      <c r="E694" s="4">
        <f t="shared" si="274"/>
        <v>0</v>
      </c>
      <c r="I694" s="4" t="str">
        <f t="shared" ref="I694:X694" si="438">+IF($E168=0,"",IF(I168&lt;&gt;"",I168,AVERAGEIFS(I$256:I$503,$D$256:$D$503,$D168)))</f>
        <v/>
      </c>
      <c r="J694" s="4" t="str">
        <f t="shared" si="438"/>
        <v/>
      </c>
      <c r="K694" s="4" t="str">
        <f t="shared" si="438"/>
        <v/>
      </c>
      <c r="L694" s="4" t="str">
        <f t="shared" si="438"/>
        <v/>
      </c>
      <c r="M694" s="4" t="str">
        <f t="shared" si="438"/>
        <v/>
      </c>
      <c r="N694" s="4" t="str">
        <f t="shared" si="438"/>
        <v/>
      </c>
      <c r="O694" s="4" t="str">
        <f t="shared" si="438"/>
        <v/>
      </c>
      <c r="P694" s="4" t="str">
        <f t="shared" si="438"/>
        <v/>
      </c>
      <c r="Q694" s="4" t="str">
        <f t="shared" si="438"/>
        <v/>
      </c>
      <c r="R694" s="4" t="str">
        <f t="shared" si="438"/>
        <v/>
      </c>
      <c r="S694" s="4" t="str">
        <f t="shared" si="438"/>
        <v/>
      </c>
      <c r="T694" s="4" t="str">
        <f t="shared" si="438"/>
        <v/>
      </c>
      <c r="U694" s="4" t="str">
        <f t="shared" si="438"/>
        <v/>
      </c>
      <c r="V694" s="4" t="str">
        <f t="shared" si="438"/>
        <v/>
      </c>
      <c r="W694" s="4" t="str">
        <f t="shared" si="438"/>
        <v/>
      </c>
      <c r="X694" s="4" t="str">
        <f t="shared" si="438"/>
        <v/>
      </c>
    </row>
    <row r="695" spans="1:24" ht="15.75" customHeight="1" x14ac:dyDescent="0.25">
      <c r="A695" s="4" t="s">
        <v>406</v>
      </c>
      <c r="B695" s="4" t="s">
        <v>407</v>
      </c>
      <c r="C695" s="4" t="s">
        <v>106</v>
      </c>
      <c r="D695" s="4" t="s">
        <v>393</v>
      </c>
      <c r="E695" s="4">
        <f t="shared" si="274"/>
        <v>0</v>
      </c>
      <c r="I695" s="4" t="str">
        <f t="shared" ref="I695:X695" si="439">+IF($E169=0,"",IF(I169&lt;&gt;"",I169,AVERAGEIFS(I$256:I$503,$D$256:$D$503,$D169)))</f>
        <v/>
      </c>
      <c r="J695" s="4" t="str">
        <f t="shared" si="439"/>
        <v/>
      </c>
      <c r="K695" s="4" t="str">
        <f t="shared" si="439"/>
        <v/>
      </c>
      <c r="L695" s="4" t="str">
        <f t="shared" si="439"/>
        <v/>
      </c>
      <c r="M695" s="4" t="str">
        <f t="shared" si="439"/>
        <v/>
      </c>
      <c r="N695" s="4" t="str">
        <f t="shared" si="439"/>
        <v/>
      </c>
      <c r="O695" s="4" t="str">
        <f t="shared" si="439"/>
        <v/>
      </c>
      <c r="P695" s="4" t="str">
        <f t="shared" si="439"/>
        <v/>
      </c>
      <c r="Q695" s="4" t="str">
        <f t="shared" si="439"/>
        <v/>
      </c>
      <c r="R695" s="4" t="str">
        <f t="shared" si="439"/>
        <v/>
      </c>
      <c r="S695" s="4" t="str">
        <f t="shared" si="439"/>
        <v/>
      </c>
      <c r="T695" s="4" t="str">
        <f t="shared" si="439"/>
        <v/>
      </c>
      <c r="U695" s="4" t="str">
        <f t="shared" si="439"/>
        <v/>
      </c>
      <c r="V695" s="4" t="str">
        <f t="shared" si="439"/>
        <v/>
      </c>
      <c r="W695" s="4" t="str">
        <f t="shared" si="439"/>
        <v/>
      </c>
      <c r="X695" s="4" t="str">
        <f t="shared" si="439"/>
        <v/>
      </c>
    </row>
    <row r="696" spans="1:24" ht="15.75" customHeight="1" x14ac:dyDescent="0.25">
      <c r="A696" s="4" t="s">
        <v>227</v>
      </c>
      <c r="B696" s="4" t="s">
        <v>228</v>
      </c>
      <c r="C696" s="4" t="s">
        <v>22</v>
      </c>
      <c r="D696" s="4" t="s">
        <v>216</v>
      </c>
      <c r="E696" s="4">
        <f t="shared" si="274"/>
        <v>0</v>
      </c>
      <c r="I696" s="4" t="str">
        <f t="shared" ref="I696:X696" si="440">+IF($E170=0,"",IF(I170&lt;&gt;"",I170,AVERAGEIFS(I$256:I$503,$D$256:$D$503,$D170)))</f>
        <v/>
      </c>
      <c r="J696" s="4" t="str">
        <f t="shared" si="440"/>
        <v/>
      </c>
      <c r="K696" s="4" t="str">
        <f t="shared" si="440"/>
        <v/>
      </c>
      <c r="L696" s="4" t="str">
        <f t="shared" si="440"/>
        <v/>
      </c>
      <c r="M696" s="4" t="str">
        <f t="shared" si="440"/>
        <v/>
      </c>
      <c r="N696" s="4" t="str">
        <f t="shared" si="440"/>
        <v/>
      </c>
      <c r="O696" s="4" t="str">
        <f t="shared" si="440"/>
        <v/>
      </c>
      <c r="P696" s="4" t="str">
        <f t="shared" si="440"/>
        <v/>
      </c>
      <c r="Q696" s="4" t="str">
        <f t="shared" si="440"/>
        <v/>
      </c>
      <c r="R696" s="4" t="str">
        <f t="shared" si="440"/>
        <v/>
      </c>
      <c r="S696" s="4" t="str">
        <f t="shared" si="440"/>
        <v/>
      </c>
      <c r="T696" s="4" t="str">
        <f t="shared" si="440"/>
        <v/>
      </c>
      <c r="U696" s="4" t="str">
        <f t="shared" si="440"/>
        <v/>
      </c>
      <c r="V696" s="4" t="str">
        <f t="shared" si="440"/>
        <v/>
      </c>
      <c r="W696" s="4" t="str">
        <f t="shared" si="440"/>
        <v/>
      </c>
      <c r="X696" s="4" t="str">
        <f t="shared" si="440"/>
        <v/>
      </c>
    </row>
    <row r="697" spans="1:24" ht="15.75" customHeight="1" x14ac:dyDescent="0.25">
      <c r="A697" s="4" t="s">
        <v>102</v>
      </c>
      <c r="B697" s="4" t="s">
        <v>103</v>
      </c>
      <c r="C697" s="4" t="s">
        <v>28</v>
      </c>
      <c r="D697" s="4" t="s">
        <v>89</v>
      </c>
      <c r="E697" s="4">
        <f t="shared" si="274"/>
        <v>1</v>
      </c>
      <c r="I697" s="4">
        <f t="shared" ref="I697:X697" si="441">+IF($E171=0,"",IF(I171&lt;&gt;"",I171,AVERAGEIFS(I$256:I$503,$D$256:$D$503,$D171)))</f>
        <v>4246439</v>
      </c>
      <c r="J697" s="85">
        <f t="shared" si="441"/>
        <v>399.20507512294421</v>
      </c>
      <c r="K697" s="85">
        <f t="shared" si="441"/>
        <v>380.4364080115127</v>
      </c>
      <c r="L697" s="4">
        <f t="shared" si="441"/>
        <v>51.418464404492049</v>
      </c>
      <c r="M697" s="4">
        <f t="shared" si="441"/>
        <v>230.43420670921969</v>
      </c>
      <c r="N697" s="85">
        <f t="shared" si="441"/>
        <v>11.845219017628652</v>
      </c>
      <c r="O697" s="85">
        <f t="shared" si="441"/>
        <v>119035.78528827037</v>
      </c>
      <c r="P697" s="85">
        <f t="shared" si="441"/>
        <v>2240.6380027739251</v>
      </c>
      <c r="Q697" s="85">
        <f t="shared" si="441"/>
        <v>1844.3886288389087</v>
      </c>
      <c r="R697" s="85">
        <f t="shared" si="441"/>
        <v>9.3490098409514424</v>
      </c>
      <c r="S697" s="85">
        <f t="shared" si="441"/>
        <v>970.67310809934509</v>
      </c>
      <c r="T697" s="85">
        <f t="shared" si="441"/>
        <v>19227.681438664098</v>
      </c>
      <c r="U697" s="4">
        <f t="shared" si="441"/>
        <v>0.32</v>
      </c>
      <c r="V697" s="4">
        <f t="shared" si="441"/>
        <v>0.47</v>
      </c>
      <c r="W697" s="4">
        <f t="shared" si="441"/>
        <v>0.48</v>
      </c>
      <c r="X697" s="4">
        <f t="shared" si="441"/>
        <v>0.48</v>
      </c>
    </row>
    <row r="698" spans="1:24" ht="15.75" customHeight="1" x14ac:dyDescent="0.25">
      <c r="A698" s="4" t="s">
        <v>208</v>
      </c>
      <c r="B698" s="4" t="s">
        <v>209</v>
      </c>
      <c r="C698" s="4" t="s">
        <v>22</v>
      </c>
      <c r="D698" s="4" t="s">
        <v>205</v>
      </c>
      <c r="E698" s="4">
        <f t="shared" si="274"/>
        <v>0</v>
      </c>
      <c r="I698" s="4" t="str">
        <f t="shared" ref="I698:X698" si="442">+IF($E172=0,"",IF(I172&lt;&gt;"",I172,AVERAGEIFS(I$256:I$503,$D$256:$D$503,$D172)))</f>
        <v/>
      </c>
      <c r="J698" s="4" t="str">
        <f t="shared" si="442"/>
        <v/>
      </c>
      <c r="K698" s="4" t="str">
        <f t="shared" si="442"/>
        <v/>
      </c>
      <c r="L698" s="4" t="str">
        <f t="shared" si="442"/>
        <v/>
      </c>
      <c r="M698" s="4" t="str">
        <f t="shared" si="442"/>
        <v/>
      </c>
      <c r="N698" s="4" t="str">
        <f t="shared" si="442"/>
        <v/>
      </c>
      <c r="O698" s="4" t="str">
        <f t="shared" si="442"/>
        <v/>
      </c>
      <c r="P698" s="4" t="str">
        <f t="shared" si="442"/>
        <v/>
      </c>
      <c r="Q698" s="4" t="str">
        <f t="shared" si="442"/>
        <v/>
      </c>
      <c r="R698" s="4" t="str">
        <f t="shared" si="442"/>
        <v/>
      </c>
      <c r="S698" s="4" t="str">
        <f t="shared" si="442"/>
        <v/>
      </c>
      <c r="T698" s="4" t="str">
        <f t="shared" si="442"/>
        <v/>
      </c>
      <c r="U698" s="4" t="str">
        <f t="shared" si="442"/>
        <v/>
      </c>
      <c r="V698" s="4" t="str">
        <f t="shared" si="442"/>
        <v/>
      </c>
      <c r="W698" s="4" t="str">
        <f t="shared" si="442"/>
        <v/>
      </c>
      <c r="X698" s="4" t="str">
        <f t="shared" si="442"/>
        <v/>
      </c>
    </row>
    <row r="699" spans="1:24" ht="15.75" customHeight="1" x14ac:dyDescent="0.25">
      <c r="A699" s="4" t="s">
        <v>345</v>
      </c>
      <c r="B699" s="4" t="s">
        <v>346</v>
      </c>
      <c r="C699" s="4" t="s">
        <v>28</v>
      </c>
      <c r="D699" s="4" t="s">
        <v>328</v>
      </c>
      <c r="E699" s="4">
        <f t="shared" si="274"/>
        <v>1</v>
      </c>
      <c r="I699" s="4">
        <f t="shared" ref="I699:X699" si="443">+IF($E173=0,"",IF(I173&lt;&gt;"",I173,AVERAGEIFS(I$256:I$503,$D$256:$D$503,$D173)))</f>
        <v>7044636</v>
      </c>
      <c r="J699" s="85">
        <f t="shared" si="443"/>
        <v>230.43064254845814</v>
      </c>
      <c r="K699" s="85">
        <f t="shared" si="443"/>
        <v>199.59867337361365</v>
      </c>
      <c r="L699" s="4">
        <f t="shared" si="443"/>
        <v>60.976405658246961</v>
      </c>
      <c r="M699" s="4">
        <f t="shared" si="443"/>
        <v>250.86524119260528</v>
      </c>
      <c r="N699" s="85">
        <f t="shared" si="443"/>
        <v>10.944497345214147</v>
      </c>
      <c r="O699" s="85">
        <f t="shared" si="443"/>
        <v>51003.891050583661</v>
      </c>
      <c r="P699" s="85">
        <f t="shared" si="443"/>
        <v>3789.0056588520615</v>
      </c>
      <c r="Q699" s="85">
        <f t="shared" si="443"/>
        <v>1305.5710306406686</v>
      </c>
      <c r="R699" s="85">
        <f t="shared" si="443"/>
        <v>8.5029233589925717</v>
      </c>
      <c r="S699" s="85">
        <f t="shared" si="443"/>
        <v>2533.2732074985506</v>
      </c>
      <c r="T699" s="85">
        <f t="shared" si="443"/>
        <v>9065.0069156293212</v>
      </c>
      <c r="U699" s="4">
        <f t="shared" si="443"/>
        <v>0</v>
      </c>
      <c r="V699" s="4">
        <f t="shared" si="443"/>
        <v>0</v>
      </c>
      <c r="W699" s="4">
        <f t="shared" si="443"/>
        <v>0</v>
      </c>
      <c r="X699" s="4">
        <f t="shared" si="443"/>
        <v>0</v>
      </c>
    </row>
    <row r="700" spans="1:24" ht="15.75" customHeight="1" x14ac:dyDescent="0.25">
      <c r="A700" s="4" t="s">
        <v>347</v>
      </c>
      <c r="B700" s="4" t="s">
        <v>348</v>
      </c>
      <c r="C700" s="4" t="s">
        <v>28</v>
      </c>
      <c r="D700" s="4" t="s">
        <v>328</v>
      </c>
      <c r="E700" s="4">
        <f t="shared" si="274"/>
        <v>1</v>
      </c>
      <c r="I700" s="4">
        <f t="shared" ref="I700:X700" si="444">+IF($E174=0,"",IF(I174&lt;&gt;"",I174,AVERAGEIFS(I$256:I$503,$D$256:$D$503,$D174)))</f>
        <v>32510453</v>
      </c>
      <c r="J700" s="85">
        <f t="shared" si="444"/>
        <v>370.05328716889915</v>
      </c>
      <c r="K700" s="85">
        <f t="shared" si="444"/>
        <v>275.27761609473725</v>
      </c>
      <c r="L700" s="85">
        <f t="shared" si="444"/>
        <v>30.094935927223162</v>
      </c>
      <c r="M700" s="85">
        <f t="shared" si="444"/>
        <v>109.32576485574452</v>
      </c>
      <c r="N700" s="85">
        <f t="shared" si="444"/>
        <v>9.4892556557117178</v>
      </c>
      <c r="O700" s="4">
        <f t="shared" si="444"/>
        <v>124218.2796560959</v>
      </c>
      <c r="P700" s="85">
        <f t="shared" si="444"/>
        <v>1048.3319276543903</v>
      </c>
      <c r="Q700" s="85">
        <f t="shared" si="444"/>
        <v>2543.0934045636668</v>
      </c>
      <c r="R700" s="85">
        <f t="shared" si="444"/>
        <v>7.6498472660470158</v>
      </c>
      <c r="S700" s="4">
        <f t="shared" si="444"/>
        <v>786.92143769834297</v>
      </c>
      <c r="T700" s="4">
        <f t="shared" si="444"/>
        <v>178609.44954285515</v>
      </c>
      <c r="U700" s="4">
        <f t="shared" si="444"/>
        <v>0.42</v>
      </c>
      <c r="V700" s="4">
        <f t="shared" si="444"/>
        <v>0.41</v>
      </c>
      <c r="W700" s="4">
        <f t="shared" si="444"/>
        <v>0.41</v>
      </c>
      <c r="X700" s="4">
        <f t="shared" si="444"/>
        <v>0.41</v>
      </c>
    </row>
    <row r="701" spans="1:24" ht="15.75" customHeight="1" x14ac:dyDescent="0.25">
      <c r="A701" s="4" t="s">
        <v>368</v>
      </c>
      <c r="B701" s="4" t="s">
        <v>369</v>
      </c>
      <c r="C701" s="4" t="s">
        <v>106</v>
      </c>
      <c r="D701" s="4" t="s">
        <v>357</v>
      </c>
      <c r="E701" s="4">
        <f t="shared" si="274"/>
        <v>1</v>
      </c>
      <c r="I701" s="4">
        <f t="shared" ref="I701:X701" si="445">+IF($E175=0,"",IF(I175&lt;&gt;"",I175,AVERAGEIFS(I$256:I$503,$D$256:$D$503,$D175)))</f>
        <v>108116615</v>
      </c>
      <c r="J701" s="85">
        <f t="shared" si="445"/>
        <v>168.47271809240419</v>
      </c>
      <c r="K701" s="85">
        <f t="shared" si="445"/>
        <v>157.73986264738309</v>
      </c>
      <c r="L701" s="85">
        <f t="shared" si="445"/>
        <v>2.3030687743969787</v>
      </c>
      <c r="M701" s="85">
        <f t="shared" si="445"/>
        <v>14.600423353641016</v>
      </c>
      <c r="N701" s="85">
        <f t="shared" si="445"/>
        <v>1.7804848958691502</v>
      </c>
      <c r="O701" s="85">
        <f t="shared" si="445"/>
        <v>256484.15584415584</v>
      </c>
      <c r="P701" s="85">
        <f t="shared" si="445"/>
        <v>32348.823975720792</v>
      </c>
      <c r="Q701" s="85">
        <f t="shared" si="445"/>
        <v>1339.2833303229961</v>
      </c>
      <c r="R701" s="85">
        <f t="shared" si="445"/>
        <v>8.1634076316577247</v>
      </c>
      <c r="S701" s="85">
        <f t="shared" si="445"/>
        <v>20201.800327332243</v>
      </c>
      <c r="T701" s="85">
        <f t="shared" si="445"/>
        <v>122059.82694684796</v>
      </c>
      <c r="U701" s="4">
        <f t="shared" si="445"/>
        <v>0.42</v>
      </c>
      <c r="V701" s="4">
        <f t="shared" si="445"/>
        <v>0.4</v>
      </c>
      <c r="W701" s="4">
        <f t="shared" si="445"/>
        <v>0.31</v>
      </c>
      <c r="X701" s="4">
        <f t="shared" si="445"/>
        <v>0.31</v>
      </c>
    </row>
    <row r="702" spans="1:24" ht="15.75" customHeight="1" x14ac:dyDescent="0.25">
      <c r="A702" s="4" t="s">
        <v>191</v>
      </c>
      <c r="B702" s="4" t="s">
        <v>192</v>
      </c>
      <c r="C702" s="4" t="s">
        <v>181</v>
      </c>
      <c r="D702" s="4" t="s">
        <v>182</v>
      </c>
      <c r="E702" s="4">
        <f t="shared" si="274"/>
        <v>1</v>
      </c>
      <c r="I702" s="4">
        <f t="shared" ref="I702:X702" si="446">+IF($E176=0,"",IF(I176&lt;&gt;"",I176,AVERAGEIFS(I$256:I$503,$D$256:$D$503,$D176)))</f>
        <v>37887768</v>
      </c>
      <c r="J702" s="85">
        <f t="shared" si="446"/>
        <v>260.6936360041056</v>
      </c>
      <c r="K702" s="85">
        <f t="shared" si="446"/>
        <v>196.58059561597821</v>
      </c>
      <c r="L702" s="85">
        <f t="shared" si="446"/>
        <v>79.780366053761739</v>
      </c>
      <c r="M702" s="85">
        <f t="shared" si="446"/>
        <v>405.84049409237377</v>
      </c>
      <c r="N702" s="85">
        <f t="shared" si="446"/>
        <v>25.414534844068932</v>
      </c>
      <c r="O702" s="85">
        <f t="shared" si="446"/>
        <v>92960.432028248004</v>
      </c>
      <c r="P702" s="85">
        <f t="shared" si="446"/>
        <v>247.55124357274144</v>
      </c>
      <c r="Q702" s="85">
        <f t="shared" si="446"/>
        <v>10288.713910761155</v>
      </c>
      <c r="R702" s="85">
        <f t="shared" si="446"/>
        <v>0.75750041543751012</v>
      </c>
      <c r="S702" s="85">
        <f t="shared" si="446"/>
        <v>2865.0771550109944</v>
      </c>
      <c r="T702" s="85">
        <f t="shared" si="446"/>
        <v>148222.55340288125</v>
      </c>
      <c r="U702" s="4">
        <f t="shared" si="446"/>
        <v>0.56000000000000005</v>
      </c>
      <c r="V702" s="4">
        <f t="shared" si="446"/>
        <v>0.49</v>
      </c>
      <c r="W702" s="4">
        <f t="shared" si="446"/>
        <v>0.64</v>
      </c>
      <c r="X702" s="4">
        <f t="shared" si="446"/>
        <v>0.64</v>
      </c>
    </row>
    <row r="703" spans="1:24" ht="15.75" customHeight="1" x14ac:dyDescent="0.25">
      <c r="A703" s="4" t="s">
        <v>435</v>
      </c>
      <c r="B703" s="4" t="s">
        <v>436</v>
      </c>
      <c r="C703" s="4" t="s">
        <v>181</v>
      </c>
      <c r="D703" s="4" t="s">
        <v>412</v>
      </c>
      <c r="E703" s="4">
        <f t="shared" si="274"/>
        <v>1</v>
      </c>
      <c r="I703" s="4">
        <f t="shared" ref="I703:X703" si="447">+IF($E177=0,"",IF(I177&lt;&gt;"",I177,AVERAGEIFS(I$256:I$503,$D$256:$D$503,$D177)))</f>
        <v>10226187</v>
      </c>
      <c r="J703" s="85">
        <f t="shared" si="447"/>
        <v>452.91563707958795</v>
      </c>
      <c r="K703" s="85">
        <f t="shared" si="447"/>
        <v>132.86477159081875</v>
      </c>
      <c r="L703" s="85">
        <f t="shared" si="447"/>
        <v>52.864278738497546</v>
      </c>
      <c r="M703" s="85">
        <f t="shared" si="447"/>
        <v>397.88032678295434</v>
      </c>
      <c r="N703" s="85">
        <f t="shared" si="447"/>
        <v>17.318282953362775</v>
      </c>
      <c r="O703" s="85">
        <f t="shared" si="447"/>
        <v>48304.347826086952</v>
      </c>
      <c r="P703" s="85">
        <f t="shared" si="447"/>
        <v>240.62693704064463</v>
      </c>
      <c r="Q703" s="85">
        <f t="shared" si="447"/>
        <v>6454.6318289786223</v>
      </c>
      <c r="R703" s="85">
        <f t="shared" si="447"/>
        <v>0.74319000816237757</v>
      </c>
      <c r="S703" s="85">
        <f t="shared" si="447"/>
        <v>492.50990235814294</v>
      </c>
      <c r="T703" s="85">
        <f t="shared" si="447"/>
        <v>63651.041666666664</v>
      </c>
      <c r="U703" s="4">
        <f t="shared" si="447"/>
        <v>0.64</v>
      </c>
      <c r="V703" s="4">
        <f t="shared" si="447"/>
        <v>0.52</v>
      </c>
      <c r="W703" s="4">
        <f t="shared" si="447"/>
        <v>0.66</v>
      </c>
      <c r="X703" s="4">
        <f t="shared" si="447"/>
        <v>0.66</v>
      </c>
    </row>
    <row r="704" spans="1:24" ht="15.75" customHeight="1" x14ac:dyDescent="0.25">
      <c r="A704" s="4" t="s">
        <v>65</v>
      </c>
      <c r="B704" s="4" t="s">
        <v>66</v>
      </c>
      <c r="C704" s="4" t="s">
        <v>28</v>
      </c>
      <c r="D704" s="4" t="s">
        <v>29</v>
      </c>
      <c r="E704" s="4">
        <f t="shared" si="274"/>
        <v>0</v>
      </c>
      <c r="I704" s="4" t="str">
        <f t="shared" ref="I704:X704" si="448">+IF($E178=0,"",IF(I178&lt;&gt;"",I178,AVERAGEIFS(I$256:I$503,$D$256:$D$503,$D178)))</f>
        <v/>
      </c>
      <c r="J704" s="4" t="str">
        <f t="shared" si="448"/>
        <v/>
      </c>
      <c r="K704" s="4" t="str">
        <f t="shared" si="448"/>
        <v/>
      </c>
      <c r="L704" s="4" t="str">
        <f t="shared" si="448"/>
        <v/>
      </c>
      <c r="M704" s="4" t="str">
        <f t="shared" si="448"/>
        <v/>
      </c>
      <c r="N704" s="4" t="str">
        <f t="shared" si="448"/>
        <v/>
      </c>
      <c r="O704" s="4" t="str">
        <f t="shared" si="448"/>
        <v/>
      </c>
      <c r="P704" s="4" t="str">
        <f t="shared" si="448"/>
        <v/>
      </c>
      <c r="Q704" s="4" t="str">
        <f t="shared" si="448"/>
        <v/>
      </c>
      <c r="R704" s="4" t="str">
        <f t="shared" si="448"/>
        <v/>
      </c>
      <c r="S704" s="4" t="str">
        <f t="shared" si="448"/>
        <v/>
      </c>
      <c r="T704" s="4" t="str">
        <f t="shared" si="448"/>
        <v/>
      </c>
      <c r="U704" s="4" t="str">
        <f t="shared" si="448"/>
        <v/>
      </c>
      <c r="V704" s="4" t="str">
        <f t="shared" si="448"/>
        <v/>
      </c>
      <c r="W704" s="4" t="str">
        <f t="shared" si="448"/>
        <v/>
      </c>
      <c r="X704" s="4" t="str">
        <f t="shared" si="448"/>
        <v/>
      </c>
    </row>
    <row r="705" spans="1:24" ht="15.75" customHeight="1" x14ac:dyDescent="0.25">
      <c r="A705" s="4" t="s">
        <v>509</v>
      </c>
      <c r="B705" s="4" t="s">
        <v>510</v>
      </c>
      <c r="C705" s="4" t="s">
        <v>106</v>
      </c>
      <c r="D705" s="4" t="s">
        <v>484</v>
      </c>
      <c r="E705" s="4">
        <f t="shared" si="274"/>
        <v>0</v>
      </c>
      <c r="I705" s="4" t="str">
        <f t="shared" ref="I705:X705" si="449">+IF($E179=0,"",IF(I179&lt;&gt;"",I179,AVERAGEIFS(I$256:I$503,$D$256:$D$503,$D179)))</f>
        <v/>
      </c>
      <c r="J705" s="4" t="str">
        <f t="shared" si="449"/>
        <v/>
      </c>
      <c r="K705" s="4" t="str">
        <f t="shared" si="449"/>
        <v/>
      </c>
      <c r="L705" s="4" t="str">
        <f t="shared" si="449"/>
        <v/>
      </c>
      <c r="M705" s="4" t="str">
        <f t="shared" si="449"/>
        <v/>
      </c>
      <c r="N705" s="4" t="str">
        <f t="shared" si="449"/>
        <v/>
      </c>
      <c r="O705" s="4" t="str">
        <f t="shared" si="449"/>
        <v/>
      </c>
      <c r="P705" s="4" t="str">
        <f t="shared" si="449"/>
        <v/>
      </c>
      <c r="Q705" s="4" t="str">
        <f t="shared" si="449"/>
        <v/>
      </c>
      <c r="R705" s="4" t="str">
        <f t="shared" si="449"/>
        <v/>
      </c>
      <c r="S705" s="4" t="str">
        <f t="shared" si="449"/>
        <v/>
      </c>
      <c r="T705" s="4" t="str">
        <f t="shared" si="449"/>
        <v/>
      </c>
      <c r="U705" s="4" t="str">
        <f t="shared" si="449"/>
        <v/>
      </c>
      <c r="V705" s="4" t="str">
        <f t="shared" si="449"/>
        <v/>
      </c>
      <c r="W705" s="4" t="str">
        <f t="shared" si="449"/>
        <v/>
      </c>
      <c r="X705" s="4" t="str">
        <f t="shared" si="449"/>
        <v/>
      </c>
    </row>
    <row r="706" spans="1:24" ht="15.75" customHeight="1" x14ac:dyDescent="0.25">
      <c r="A706" s="4" t="s">
        <v>177</v>
      </c>
      <c r="B706" s="4" t="s">
        <v>178</v>
      </c>
      <c r="C706" s="4" t="s">
        <v>106</v>
      </c>
      <c r="D706" s="4" t="s">
        <v>160</v>
      </c>
      <c r="E706" s="4">
        <f t="shared" si="274"/>
        <v>1</v>
      </c>
      <c r="I706" s="4">
        <f t="shared" ref="I706:X706" si="450">+IF($E180=0,"",IF(I180&lt;&gt;"",I180,AVERAGEIFS(I$256:I$503,$D$256:$D$503,$D180)))</f>
        <v>51225308</v>
      </c>
      <c r="J706" s="85">
        <f t="shared" si="450"/>
        <v>227.59062766396642</v>
      </c>
      <c r="K706" s="85">
        <f t="shared" si="450"/>
        <v>107.75533062680658</v>
      </c>
      <c r="L706" s="85">
        <f t="shared" si="450"/>
        <v>30.881219884514895</v>
      </c>
      <c r="M706" s="85">
        <f t="shared" si="450"/>
        <v>286.58647052429438</v>
      </c>
      <c r="N706" s="85">
        <f t="shared" si="450"/>
        <v>5.8506236799981766</v>
      </c>
      <c r="O706" s="85">
        <f t="shared" si="450"/>
        <v>89592.926259592932</v>
      </c>
      <c r="P706" s="85">
        <f t="shared" si="450"/>
        <v>239.07761208251941</v>
      </c>
      <c r="Q706" s="85">
        <f t="shared" si="450"/>
        <v>2900.4256213546319</v>
      </c>
      <c r="R706" s="85">
        <f t="shared" si="450"/>
        <v>0.58760017606921955</v>
      </c>
      <c r="S706" s="85">
        <f t="shared" si="450"/>
        <v>145.32868226704301</v>
      </c>
      <c r="T706" s="85">
        <f t="shared" si="450"/>
        <v>134997.48617395677</v>
      </c>
      <c r="U706" s="4">
        <f t="shared" si="450"/>
        <v>0.69</v>
      </c>
      <c r="V706" s="4">
        <f t="shared" si="450"/>
        <v>0.71</v>
      </c>
      <c r="W706" s="4">
        <f t="shared" si="450"/>
        <v>0.78</v>
      </c>
      <c r="X706" s="4">
        <f t="shared" si="450"/>
        <v>0.78</v>
      </c>
    </row>
    <row r="707" spans="1:24" ht="15.75" customHeight="1" x14ac:dyDescent="0.25">
      <c r="A707" s="4" t="s">
        <v>193</v>
      </c>
      <c r="B707" s="4" t="s">
        <v>194</v>
      </c>
      <c r="C707" s="4" t="s">
        <v>181</v>
      </c>
      <c r="D707" s="4" t="s">
        <v>182</v>
      </c>
      <c r="E707" s="4">
        <f t="shared" si="274"/>
        <v>1</v>
      </c>
      <c r="I707" s="4">
        <f t="shared" ref="I707:X707" si="451">+IF($E181=0,"",IF(I181&lt;&gt;"",I181,AVERAGEIFS(I$256:I$503,$D$256:$D$503,$D181)))</f>
        <v>4043263</v>
      </c>
      <c r="J707" s="85">
        <f t="shared" si="451"/>
        <v>273.81350161985506</v>
      </c>
      <c r="K707" s="85">
        <f t="shared" si="451"/>
        <v>185.74107101121049</v>
      </c>
      <c r="L707" s="4">
        <f t="shared" si="451"/>
        <v>84.490400872977119</v>
      </c>
      <c r="M707" s="4">
        <f t="shared" si="451"/>
        <v>437.88535689597876</v>
      </c>
      <c r="N707" s="4">
        <f t="shared" si="451"/>
        <v>26.403693136058656</v>
      </c>
      <c r="O707" s="85">
        <f t="shared" si="451"/>
        <v>31857.142857142859</v>
      </c>
      <c r="P707" s="85">
        <f t="shared" si="451"/>
        <v>759.04588639579538</v>
      </c>
      <c r="Q707" s="85">
        <f t="shared" si="451"/>
        <v>5936.7588932806329</v>
      </c>
      <c r="R707" s="85">
        <f t="shared" si="451"/>
        <v>3.2152249309530445</v>
      </c>
      <c r="S707" s="85">
        <f t="shared" si="451"/>
        <v>694.31078403622985</v>
      </c>
      <c r="T707" s="4">
        <f t="shared" si="451"/>
        <v>48035.522755138874</v>
      </c>
      <c r="U707" s="4">
        <f t="shared" si="451"/>
        <v>0</v>
      </c>
      <c r="V707" s="4">
        <f t="shared" si="451"/>
        <v>0</v>
      </c>
      <c r="W707" s="4">
        <f t="shared" si="451"/>
        <v>0</v>
      </c>
      <c r="X707" s="4">
        <f t="shared" si="451"/>
        <v>0</v>
      </c>
    </row>
    <row r="708" spans="1:24" ht="15.75" customHeight="1" x14ac:dyDescent="0.25">
      <c r="A708" s="4" t="s">
        <v>140</v>
      </c>
      <c r="B708" s="4" t="s">
        <v>141</v>
      </c>
      <c r="C708" s="4" t="s">
        <v>118</v>
      </c>
      <c r="D708" s="4" t="s">
        <v>119</v>
      </c>
      <c r="E708" s="4">
        <f t="shared" si="274"/>
        <v>0</v>
      </c>
      <c r="I708" s="4" t="str">
        <f t="shared" ref="I708:X708" si="452">+IF($E182=0,"",IF(I182&lt;&gt;"",I182,AVERAGEIFS(I$256:I$503,$D$256:$D$503,$D182)))</f>
        <v/>
      </c>
      <c r="J708" s="4" t="str">
        <f t="shared" si="452"/>
        <v/>
      </c>
      <c r="K708" s="4" t="str">
        <f t="shared" si="452"/>
        <v/>
      </c>
      <c r="L708" s="4" t="str">
        <f t="shared" si="452"/>
        <v/>
      </c>
      <c r="M708" s="4" t="str">
        <f t="shared" si="452"/>
        <v/>
      </c>
      <c r="N708" s="4" t="str">
        <f t="shared" si="452"/>
        <v/>
      </c>
      <c r="O708" s="4" t="str">
        <f t="shared" si="452"/>
        <v/>
      </c>
      <c r="P708" s="4" t="str">
        <f t="shared" si="452"/>
        <v/>
      </c>
      <c r="Q708" s="4" t="str">
        <f t="shared" si="452"/>
        <v/>
      </c>
      <c r="R708" s="4" t="str">
        <f t="shared" si="452"/>
        <v/>
      </c>
      <c r="S708" s="4" t="str">
        <f t="shared" si="452"/>
        <v/>
      </c>
      <c r="T708" s="4" t="str">
        <f t="shared" si="452"/>
        <v/>
      </c>
      <c r="U708" s="4" t="str">
        <f t="shared" si="452"/>
        <v/>
      </c>
      <c r="V708" s="4" t="str">
        <f t="shared" si="452"/>
        <v/>
      </c>
      <c r="W708" s="4" t="str">
        <f t="shared" si="452"/>
        <v/>
      </c>
      <c r="X708" s="4" t="str">
        <f t="shared" si="452"/>
        <v/>
      </c>
    </row>
    <row r="709" spans="1:24" ht="15.75" customHeight="1" x14ac:dyDescent="0.25">
      <c r="A709" s="4" t="s">
        <v>195</v>
      </c>
      <c r="B709" s="4" t="s">
        <v>196</v>
      </c>
      <c r="C709" s="4" t="s">
        <v>181</v>
      </c>
      <c r="D709" s="4" t="s">
        <v>182</v>
      </c>
      <c r="E709" s="4">
        <f t="shared" si="274"/>
        <v>1</v>
      </c>
      <c r="I709" s="4">
        <f t="shared" ref="I709:X709" si="453">+IF($E183=0,"",IF(I183&lt;&gt;"",I183,AVERAGEIFS(I$256:I$503,$D$256:$D$503,$D183)))</f>
        <v>19364557</v>
      </c>
      <c r="J709" s="85">
        <f t="shared" si="453"/>
        <v>246.03196448026154</v>
      </c>
      <c r="K709" s="85">
        <f t="shared" si="453"/>
        <v>121.09752885129259</v>
      </c>
      <c r="L709" s="85">
        <f t="shared" si="453"/>
        <v>63.404497195572297</v>
      </c>
      <c r="M709" s="85">
        <f t="shared" si="453"/>
        <v>523.58208955223881</v>
      </c>
      <c r="N709" s="85">
        <f t="shared" si="453"/>
        <v>36.30343828676277</v>
      </c>
      <c r="O709" s="85">
        <f t="shared" si="453"/>
        <v>9064.2958748221918</v>
      </c>
      <c r="P709" s="85">
        <f t="shared" si="453"/>
        <v>716.68704156479214</v>
      </c>
      <c r="Q709" s="85">
        <f t="shared" si="453"/>
        <v>17116.788321167885</v>
      </c>
      <c r="R709" s="85">
        <f t="shared" si="453"/>
        <v>1.4769250853505194</v>
      </c>
      <c r="S709" s="85">
        <f t="shared" si="453"/>
        <v>328.81985654574544</v>
      </c>
      <c r="T709" s="85">
        <f t="shared" si="453"/>
        <v>24979.223833790671</v>
      </c>
      <c r="U709" s="4">
        <f t="shared" si="453"/>
        <v>0.55000000000000004</v>
      </c>
      <c r="V709" s="4">
        <f t="shared" si="453"/>
        <v>0.42</v>
      </c>
      <c r="W709" s="4">
        <f t="shared" si="453"/>
        <v>0.62</v>
      </c>
      <c r="X709" s="4">
        <f t="shared" si="453"/>
        <v>0.62</v>
      </c>
    </row>
    <row r="710" spans="1:24" ht="15.75" customHeight="1" x14ac:dyDescent="0.25">
      <c r="A710" s="4" t="s">
        <v>197</v>
      </c>
      <c r="B710" s="4" t="s">
        <v>198</v>
      </c>
      <c r="C710" s="4" t="s">
        <v>181</v>
      </c>
      <c r="D710" s="4" t="s">
        <v>182</v>
      </c>
      <c r="E710" s="4">
        <f t="shared" si="274"/>
        <v>1</v>
      </c>
      <c r="I710" s="4">
        <f t="shared" ref="I710:X710" si="454">+IF($E184=0,"",IF(I184&lt;&gt;"",I184,AVERAGEIFS(I$256:I$503,$D$256:$D$503,$D184)))</f>
        <v>145872256</v>
      </c>
      <c r="J710" s="85">
        <f t="shared" si="454"/>
        <v>411.02812586925376</v>
      </c>
      <c r="K710" s="85">
        <f t="shared" si="454"/>
        <v>412.81050729756316</v>
      </c>
      <c r="L710" s="85">
        <f t="shared" si="454"/>
        <v>177.72467987332698</v>
      </c>
      <c r="M710" s="85">
        <f t="shared" si="454"/>
        <v>430.52363428632162</v>
      </c>
      <c r="N710" s="85">
        <f t="shared" si="454"/>
        <v>22.680803675237598</v>
      </c>
      <c r="O710" s="85">
        <f t="shared" si="454"/>
        <v>29654.919147649991</v>
      </c>
      <c r="P710" s="85">
        <f t="shared" si="454"/>
        <v>813.33369350873875</v>
      </c>
      <c r="Q710" s="85">
        <f t="shared" si="454"/>
        <v>11288.753913353205</v>
      </c>
      <c r="R710" s="85">
        <f t="shared" si="454"/>
        <v>9.1127678178912923</v>
      </c>
      <c r="S710" s="85">
        <f t="shared" si="454"/>
        <v>965.8009105450966</v>
      </c>
      <c r="T710" s="85">
        <f t="shared" si="454"/>
        <v>28562.823871906839</v>
      </c>
      <c r="U710" s="4">
        <f t="shared" si="454"/>
        <v>0</v>
      </c>
      <c r="V710" s="4">
        <f t="shared" si="454"/>
        <v>0</v>
      </c>
      <c r="W710" s="4">
        <f t="shared" si="454"/>
        <v>0</v>
      </c>
      <c r="X710" s="4">
        <f t="shared" si="454"/>
        <v>0</v>
      </c>
    </row>
    <row r="711" spans="1:24" ht="15.75" customHeight="1" x14ac:dyDescent="0.25">
      <c r="A711" s="4" t="s">
        <v>142</v>
      </c>
      <c r="B711" s="4" t="s">
        <v>143</v>
      </c>
      <c r="C711" s="4" t="s">
        <v>118</v>
      </c>
      <c r="D711" s="4" t="s">
        <v>119</v>
      </c>
      <c r="E711" s="4">
        <f t="shared" si="274"/>
        <v>0</v>
      </c>
      <c r="I711" s="4" t="str">
        <f t="shared" ref="I711:X711" si="455">+IF($E185=0,"",IF(I185&lt;&gt;"",I185,AVERAGEIFS(I$256:I$503,$D$256:$D$503,$D185)))</f>
        <v/>
      </c>
      <c r="J711" s="4" t="str">
        <f t="shared" si="455"/>
        <v/>
      </c>
      <c r="K711" s="4" t="str">
        <f t="shared" si="455"/>
        <v/>
      </c>
      <c r="L711" s="4" t="str">
        <f t="shared" si="455"/>
        <v/>
      </c>
      <c r="M711" s="4" t="str">
        <f t="shared" si="455"/>
        <v/>
      </c>
      <c r="N711" s="4" t="str">
        <f t="shared" si="455"/>
        <v/>
      </c>
      <c r="O711" s="4" t="str">
        <f t="shared" si="455"/>
        <v/>
      </c>
      <c r="P711" s="4" t="str">
        <f t="shared" si="455"/>
        <v/>
      </c>
      <c r="Q711" s="4" t="str">
        <f t="shared" si="455"/>
        <v/>
      </c>
      <c r="R711" s="4" t="str">
        <f t="shared" si="455"/>
        <v/>
      </c>
      <c r="S711" s="4" t="str">
        <f t="shared" si="455"/>
        <v/>
      </c>
      <c r="T711" s="4" t="str">
        <f t="shared" si="455"/>
        <v/>
      </c>
      <c r="U711" s="4" t="str">
        <f t="shared" si="455"/>
        <v/>
      </c>
      <c r="V711" s="4" t="str">
        <f t="shared" si="455"/>
        <v/>
      </c>
      <c r="W711" s="4" t="str">
        <f t="shared" si="455"/>
        <v/>
      </c>
      <c r="X711" s="4" t="str">
        <f t="shared" si="455"/>
        <v/>
      </c>
    </row>
    <row r="712" spans="1:24" ht="15.75" customHeight="1" x14ac:dyDescent="0.25">
      <c r="A712" s="4" t="s">
        <v>474</v>
      </c>
      <c r="B712" s="4" t="s">
        <v>475</v>
      </c>
      <c r="C712" s="4" t="s">
        <v>118</v>
      </c>
      <c r="D712" s="4" t="s">
        <v>449</v>
      </c>
      <c r="E712" s="4">
        <f t="shared" si="274"/>
        <v>0</v>
      </c>
      <c r="I712" s="4" t="str">
        <f t="shared" ref="I712:X712" si="456">+IF($E186=0,"",IF(I186&lt;&gt;"",I186,AVERAGEIFS(I$256:I$503,$D$256:$D$503,$D186)))</f>
        <v/>
      </c>
      <c r="J712" s="4" t="str">
        <f t="shared" si="456"/>
        <v/>
      </c>
      <c r="K712" s="4" t="str">
        <f t="shared" si="456"/>
        <v/>
      </c>
      <c r="L712" s="4" t="str">
        <f t="shared" si="456"/>
        <v/>
      </c>
      <c r="M712" s="4" t="str">
        <f t="shared" si="456"/>
        <v/>
      </c>
      <c r="N712" s="4" t="str">
        <f t="shared" si="456"/>
        <v/>
      </c>
      <c r="O712" s="4" t="str">
        <f t="shared" si="456"/>
        <v/>
      </c>
      <c r="P712" s="4" t="str">
        <f t="shared" si="456"/>
        <v/>
      </c>
      <c r="Q712" s="4" t="str">
        <f t="shared" si="456"/>
        <v/>
      </c>
      <c r="R712" s="4" t="str">
        <f t="shared" si="456"/>
        <v/>
      </c>
      <c r="S712" s="4" t="str">
        <f t="shared" si="456"/>
        <v/>
      </c>
      <c r="T712" s="4" t="str">
        <f t="shared" si="456"/>
        <v/>
      </c>
      <c r="U712" s="4" t="str">
        <f t="shared" si="456"/>
        <v/>
      </c>
      <c r="V712" s="4" t="str">
        <f t="shared" si="456"/>
        <v/>
      </c>
      <c r="W712" s="4" t="str">
        <f t="shared" si="456"/>
        <v/>
      </c>
      <c r="X712" s="4" t="str">
        <f t="shared" si="456"/>
        <v/>
      </c>
    </row>
    <row r="713" spans="1:24" ht="15.75" customHeight="1" x14ac:dyDescent="0.25">
      <c r="A713" s="6" t="s">
        <v>67</v>
      </c>
      <c r="B713" s="4" t="s">
        <v>68</v>
      </c>
      <c r="C713" s="4" t="s">
        <v>28</v>
      </c>
      <c r="D713" s="4" t="s">
        <v>29</v>
      </c>
      <c r="E713" s="4">
        <f t="shared" si="274"/>
        <v>0</v>
      </c>
      <c r="I713" s="4" t="str">
        <f t="shared" ref="I713:X713" si="457">+IF($E187=0,"",IF(I187&lt;&gt;"",I187,AVERAGEIFS(I$256:I$503,$D$256:$D$503,$D187)))</f>
        <v/>
      </c>
      <c r="J713" s="4" t="str">
        <f t="shared" si="457"/>
        <v/>
      </c>
      <c r="K713" s="4" t="str">
        <f t="shared" si="457"/>
        <v/>
      </c>
      <c r="L713" s="4" t="str">
        <f t="shared" si="457"/>
        <v/>
      </c>
      <c r="M713" s="4" t="str">
        <f t="shared" si="457"/>
        <v/>
      </c>
      <c r="N713" s="4" t="str">
        <f t="shared" si="457"/>
        <v/>
      </c>
      <c r="O713" s="4" t="str">
        <f t="shared" si="457"/>
        <v/>
      </c>
      <c r="P713" s="4" t="str">
        <f t="shared" si="457"/>
        <v/>
      </c>
      <c r="Q713" s="4" t="str">
        <f t="shared" si="457"/>
        <v/>
      </c>
      <c r="R713" s="4" t="str">
        <f t="shared" si="457"/>
        <v/>
      </c>
      <c r="S713" s="4" t="str">
        <f t="shared" si="457"/>
        <v/>
      </c>
      <c r="T713" s="4" t="str">
        <f t="shared" si="457"/>
        <v/>
      </c>
      <c r="U713" s="4" t="str">
        <f t="shared" si="457"/>
        <v/>
      </c>
      <c r="V713" s="4" t="str">
        <f t="shared" si="457"/>
        <v/>
      </c>
      <c r="W713" s="4" t="str">
        <f t="shared" si="457"/>
        <v/>
      </c>
      <c r="X713" s="4" t="str">
        <f t="shared" si="457"/>
        <v/>
      </c>
    </row>
    <row r="714" spans="1:24" ht="15.75" customHeight="1" x14ac:dyDescent="0.25">
      <c r="A714" s="4" t="s">
        <v>69</v>
      </c>
      <c r="B714" s="4" t="s">
        <v>70</v>
      </c>
      <c r="C714" s="4" t="s">
        <v>28</v>
      </c>
      <c r="D714" s="4" t="s">
        <v>29</v>
      </c>
      <c r="E714" s="4">
        <f t="shared" si="274"/>
        <v>0</v>
      </c>
      <c r="I714" s="4" t="str">
        <f t="shared" ref="I714:X714" si="458">+IF($E188=0,"",IF(I188&lt;&gt;"",I188,AVERAGEIFS(I$256:I$503,$D$256:$D$503,$D188)))</f>
        <v/>
      </c>
      <c r="J714" s="4" t="str">
        <f t="shared" si="458"/>
        <v/>
      </c>
      <c r="K714" s="4" t="str">
        <f t="shared" si="458"/>
        <v/>
      </c>
      <c r="L714" s="4" t="str">
        <f t="shared" si="458"/>
        <v/>
      </c>
      <c r="M714" s="4" t="str">
        <f t="shared" si="458"/>
        <v/>
      </c>
      <c r="N714" s="4" t="str">
        <f t="shared" si="458"/>
        <v/>
      </c>
      <c r="O714" s="4" t="str">
        <f t="shared" si="458"/>
        <v/>
      </c>
      <c r="P714" s="4" t="str">
        <f t="shared" si="458"/>
        <v/>
      </c>
      <c r="Q714" s="4" t="str">
        <f t="shared" si="458"/>
        <v/>
      </c>
      <c r="R714" s="4" t="str">
        <f t="shared" si="458"/>
        <v/>
      </c>
      <c r="S714" s="4" t="str">
        <f t="shared" si="458"/>
        <v/>
      </c>
      <c r="T714" s="4" t="str">
        <f t="shared" si="458"/>
        <v/>
      </c>
      <c r="U714" s="4" t="str">
        <f t="shared" si="458"/>
        <v/>
      </c>
      <c r="V714" s="4" t="str">
        <f t="shared" si="458"/>
        <v/>
      </c>
      <c r="W714" s="4" t="str">
        <f t="shared" si="458"/>
        <v/>
      </c>
      <c r="X714" s="4" t="str">
        <f t="shared" si="458"/>
        <v/>
      </c>
    </row>
    <row r="715" spans="1:24" ht="15.75" customHeight="1" x14ac:dyDescent="0.25">
      <c r="A715" s="4" t="s">
        <v>71</v>
      </c>
      <c r="B715" s="4" t="s">
        <v>72</v>
      </c>
      <c r="C715" s="4" t="s">
        <v>28</v>
      </c>
      <c r="D715" s="4" t="s">
        <v>29</v>
      </c>
      <c r="E715" s="4">
        <f t="shared" si="274"/>
        <v>0</v>
      </c>
      <c r="I715" s="4" t="str">
        <f t="shared" ref="I715:X715" si="459">+IF($E189=0,"",IF(I189&lt;&gt;"",I189,AVERAGEIFS(I$256:I$503,$D$256:$D$503,$D189)))</f>
        <v/>
      </c>
      <c r="J715" s="4" t="str">
        <f t="shared" si="459"/>
        <v/>
      </c>
      <c r="K715" s="4" t="str">
        <f t="shared" si="459"/>
        <v/>
      </c>
      <c r="L715" s="4" t="str">
        <f t="shared" si="459"/>
        <v/>
      </c>
      <c r="M715" s="4" t="str">
        <f t="shared" si="459"/>
        <v/>
      </c>
      <c r="N715" s="4" t="str">
        <f t="shared" si="459"/>
        <v/>
      </c>
      <c r="O715" s="4" t="str">
        <f t="shared" si="459"/>
        <v/>
      </c>
      <c r="P715" s="4" t="str">
        <f t="shared" si="459"/>
        <v/>
      </c>
      <c r="Q715" s="4" t="str">
        <f t="shared" si="459"/>
        <v/>
      </c>
      <c r="R715" s="4" t="str">
        <f t="shared" si="459"/>
        <v/>
      </c>
      <c r="S715" s="4" t="str">
        <f t="shared" si="459"/>
        <v/>
      </c>
      <c r="T715" s="4" t="str">
        <f t="shared" si="459"/>
        <v/>
      </c>
      <c r="U715" s="4" t="str">
        <f t="shared" si="459"/>
        <v/>
      </c>
      <c r="V715" s="4" t="str">
        <f t="shared" si="459"/>
        <v/>
      </c>
      <c r="W715" s="4" t="str">
        <f t="shared" si="459"/>
        <v/>
      </c>
      <c r="X715" s="4" t="str">
        <f t="shared" si="459"/>
        <v/>
      </c>
    </row>
    <row r="716" spans="1:24" ht="15.75" customHeight="1" x14ac:dyDescent="0.25">
      <c r="A716" s="4" t="s">
        <v>270</v>
      </c>
      <c r="B716" s="4" t="s">
        <v>271</v>
      </c>
      <c r="C716" s="4" t="s">
        <v>28</v>
      </c>
      <c r="D716" s="4" t="s">
        <v>265</v>
      </c>
      <c r="E716" s="4">
        <f t="shared" si="274"/>
        <v>0</v>
      </c>
      <c r="I716" s="4" t="str">
        <f t="shared" ref="I716:X716" si="460">+IF($E190=0,"",IF(I190&lt;&gt;"",I190,AVERAGEIFS(I$256:I$503,$D$256:$D$503,$D190)))</f>
        <v/>
      </c>
      <c r="J716" s="4" t="str">
        <f t="shared" si="460"/>
        <v/>
      </c>
      <c r="K716" s="4" t="str">
        <f t="shared" si="460"/>
        <v/>
      </c>
      <c r="L716" s="4" t="str">
        <f t="shared" si="460"/>
        <v/>
      </c>
      <c r="M716" s="4" t="str">
        <f t="shared" si="460"/>
        <v/>
      </c>
      <c r="N716" s="4" t="str">
        <f t="shared" si="460"/>
        <v/>
      </c>
      <c r="O716" s="4" t="str">
        <f t="shared" si="460"/>
        <v/>
      </c>
      <c r="P716" s="4" t="str">
        <f t="shared" si="460"/>
        <v/>
      </c>
      <c r="Q716" s="4" t="str">
        <f t="shared" si="460"/>
        <v/>
      </c>
      <c r="R716" s="4" t="str">
        <f t="shared" si="460"/>
        <v/>
      </c>
      <c r="S716" s="4" t="str">
        <f t="shared" si="460"/>
        <v/>
      </c>
      <c r="T716" s="4" t="str">
        <f t="shared" si="460"/>
        <v/>
      </c>
      <c r="U716" s="4" t="str">
        <f t="shared" si="460"/>
        <v/>
      </c>
      <c r="V716" s="4" t="str">
        <f t="shared" si="460"/>
        <v/>
      </c>
      <c r="W716" s="4" t="str">
        <f t="shared" si="460"/>
        <v/>
      </c>
      <c r="X716" s="4" t="str">
        <f t="shared" si="460"/>
        <v/>
      </c>
    </row>
    <row r="717" spans="1:24" ht="15.75" customHeight="1" x14ac:dyDescent="0.25">
      <c r="A717" s="6" t="s">
        <v>73</v>
      </c>
      <c r="B717" s="4" t="s">
        <v>74</v>
      </c>
      <c r="C717" s="4" t="s">
        <v>28</v>
      </c>
      <c r="D717" s="4" t="s">
        <v>29</v>
      </c>
      <c r="E717" s="4">
        <f t="shared" si="274"/>
        <v>0</v>
      </c>
      <c r="I717" s="4" t="str">
        <f t="shared" ref="I717:X717" si="461">+IF($E191=0,"",IF(I191&lt;&gt;"",I191,AVERAGEIFS(I$256:I$503,$D$256:$D$503,$D191)))</f>
        <v/>
      </c>
      <c r="J717" s="4" t="str">
        <f t="shared" si="461"/>
        <v/>
      </c>
      <c r="K717" s="4" t="str">
        <f t="shared" si="461"/>
        <v/>
      </c>
      <c r="L717" s="4" t="str">
        <f t="shared" si="461"/>
        <v/>
      </c>
      <c r="M717" s="4" t="str">
        <f t="shared" si="461"/>
        <v/>
      </c>
      <c r="N717" s="4" t="str">
        <f t="shared" si="461"/>
        <v/>
      </c>
      <c r="O717" s="4" t="str">
        <f t="shared" si="461"/>
        <v/>
      </c>
      <c r="P717" s="4" t="str">
        <f t="shared" si="461"/>
        <v/>
      </c>
      <c r="Q717" s="4" t="str">
        <f t="shared" si="461"/>
        <v/>
      </c>
      <c r="R717" s="4" t="str">
        <f t="shared" si="461"/>
        <v/>
      </c>
      <c r="S717" s="4" t="str">
        <f t="shared" si="461"/>
        <v/>
      </c>
      <c r="T717" s="4" t="str">
        <f t="shared" si="461"/>
        <v/>
      </c>
      <c r="U717" s="4" t="str">
        <f t="shared" si="461"/>
        <v/>
      </c>
      <c r="V717" s="4" t="str">
        <f t="shared" si="461"/>
        <v/>
      </c>
      <c r="W717" s="4" t="str">
        <f t="shared" si="461"/>
        <v/>
      </c>
      <c r="X717" s="4" t="str">
        <f t="shared" si="461"/>
        <v/>
      </c>
    </row>
    <row r="718" spans="1:24" ht="15.75" customHeight="1" x14ac:dyDescent="0.25">
      <c r="A718" s="4" t="s">
        <v>316</v>
      </c>
      <c r="B718" s="4" t="s">
        <v>317</v>
      </c>
      <c r="C718" s="4" t="s">
        <v>22</v>
      </c>
      <c r="D718" s="4" t="s">
        <v>309</v>
      </c>
      <c r="E718" s="4">
        <f t="shared" si="274"/>
        <v>0</v>
      </c>
      <c r="I718" s="4" t="str">
        <f t="shared" ref="I718:X718" si="462">+IF($E192=0,"",IF(I192&lt;&gt;"",I192,AVERAGEIFS(I$256:I$503,$D$256:$D$503,$D192)))</f>
        <v/>
      </c>
      <c r="J718" s="4" t="str">
        <f t="shared" si="462"/>
        <v/>
      </c>
      <c r="K718" s="4" t="str">
        <f t="shared" si="462"/>
        <v/>
      </c>
      <c r="L718" s="4" t="str">
        <f t="shared" si="462"/>
        <v/>
      </c>
      <c r="M718" s="4" t="str">
        <f t="shared" si="462"/>
        <v/>
      </c>
      <c r="N718" s="4" t="str">
        <f t="shared" si="462"/>
        <v/>
      </c>
      <c r="O718" s="4" t="str">
        <f t="shared" si="462"/>
        <v/>
      </c>
      <c r="P718" s="4" t="str">
        <f t="shared" si="462"/>
        <v/>
      </c>
      <c r="Q718" s="4" t="str">
        <f t="shared" si="462"/>
        <v/>
      </c>
      <c r="R718" s="4" t="str">
        <f t="shared" si="462"/>
        <v/>
      </c>
      <c r="S718" s="4" t="str">
        <f t="shared" si="462"/>
        <v/>
      </c>
      <c r="T718" s="4" t="str">
        <f t="shared" si="462"/>
        <v/>
      </c>
      <c r="U718" s="4" t="str">
        <f t="shared" si="462"/>
        <v/>
      </c>
      <c r="V718" s="4" t="str">
        <f t="shared" si="462"/>
        <v/>
      </c>
      <c r="W718" s="4" t="str">
        <f t="shared" si="462"/>
        <v/>
      </c>
      <c r="X718" s="4" t="str">
        <f t="shared" si="462"/>
        <v/>
      </c>
    </row>
    <row r="719" spans="1:24" ht="15.75" customHeight="1" x14ac:dyDescent="0.25">
      <c r="A719" s="4" t="s">
        <v>437</v>
      </c>
      <c r="B719" s="4" t="s">
        <v>438</v>
      </c>
      <c r="C719" s="4" t="s">
        <v>181</v>
      </c>
      <c r="D719" s="4" t="s">
        <v>412</v>
      </c>
      <c r="E719" s="4">
        <f t="shared" si="274"/>
        <v>0</v>
      </c>
      <c r="I719" s="4" t="str">
        <f t="shared" ref="I719:X719" si="463">+IF($E193=0,"",IF(I193&lt;&gt;"",I193,AVERAGEIFS(I$256:I$503,$D$256:$D$503,$D193)))</f>
        <v/>
      </c>
      <c r="J719" s="4" t="str">
        <f t="shared" si="463"/>
        <v/>
      </c>
      <c r="K719" s="4" t="str">
        <f t="shared" si="463"/>
        <v/>
      </c>
      <c r="L719" s="4" t="str">
        <f t="shared" si="463"/>
        <v/>
      </c>
      <c r="M719" s="4" t="str">
        <f t="shared" si="463"/>
        <v/>
      </c>
      <c r="N719" s="4" t="str">
        <f t="shared" si="463"/>
        <v/>
      </c>
      <c r="O719" s="4" t="str">
        <f t="shared" si="463"/>
        <v/>
      </c>
      <c r="P719" s="4" t="str">
        <f t="shared" si="463"/>
        <v/>
      </c>
      <c r="Q719" s="4" t="str">
        <f t="shared" si="463"/>
        <v/>
      </c>
      <c r="R719" s="4" t="str">
        <f t="shared" si="463"/>
        <v/>
      </c>
      <c r="S719" s="4" t="str">
        <f t="shared" si="463"/>
        <v/>
      </c>
      <c r="T719" s="4" t="str">
        <f t="shared" si="463"/>
        <v/>
      </c>
      <c r="U719" s="4" t="str">
        <f t="shared" si="463"/>
        <v/>
      </c>
      <c r="V719" s="4" t="str">
        <f t="shared" si="463"/>
        <v/>
      </c>
      <c r="W719" s="4" t="str">
        <f t="shared" si="463"/>
        <v/>
      </c>
      <c r="X719" s="4" t="str">
        <f t="shared" si="463"/>
        <v/>
      </c>
    </row>
    <row r="720" spans="1:24" ht="15.75" customHeight="1" x14ac:dyDescent="0.25">
      <c r="A720" s="4" t="s">
        <v>246</v>
      </c>
      <c r="B720" s="4" t="s">
        <v>247</v>
      </c>
      <c r="C720" s="4" t="s">
        <v>118</v>
      </c>
      <c r="D720" s="4" t="s">
        <v>231</v>
      </c>
      <c r="E720" s="4">
        <f t="shared" si="274"/>
        <v>0</v>
      </c>
      <c r="I720" s="4" t="str">
        <f t="shared" ref="I720:X720" si="464">+IF($E194=0,"",IF(I194&lt;&gt;"",I194,AVERAGEIFS(I$256:I$503,$D$256:$D$503,$D194)))</f>
        <v/>
      </c>
      <c r="J720" s="4" t="str">
        <f t="shared" si="464"/>
        <v/>
      </c>
      <c r="K720" s="4" t="str">
        <f t="shared" si="464"/>
        <v/>
      </c>
      <c r="L720" s="4" t="str">
        <f t="shared" si="464"/>
        <v/>
      </c>
      <c r="M720" s="4" t="str">
        <f t="shared" si="464"/>
        <v/>
      </c>
      <c r="N720" s="4" t="str">
        <f t="shared" si="464"/>
        <v/>
      </c>
      <c r="O720" s="4" t="str">
        <f t="shared" si="464"/>
        <v/>
      </c>
      <c r="P720" s="4" t="str">
        <f t="shared" si="464"/>
        <v/>
      </c>
      <c r="Q720" s="4" t="str">
        <f t="shared" si="464"/>
        <v/>
      </c>
      <c r="R720" s="4" t="str">
        <f t="shared" si="464"/>
        <v/>
      </c>
      <c r="S720" s="4" t="str">
        <f t="shared" si="464"/>
        <v/>
      </c>
      <c r="T720" s="4" t="str">
        <f t="shared" si="464"/>
        <v/>
      </c>
      <c r="U720" s="4" t="str">
        <f t="shared" si="464"/>
        <v/>
      </c>
      <c r="V720" s="4" t="str">
        <f t="shared" si="464"/>
        <v/>
      </c>
      <c r="W720" s="4" t="str">
        <f t="shared" si="464"/>
        <v/>
      </c>
      <c r="X720" s="4" t="str">
        <f t="shared" si="464"/>
        <v/>
      </c>
    </row>
    <row r="721" spans="1:24" ht="15.75" customHeight="1" x14ac:dyDescent="0.25">
      <c r="A721" s="4" t="s">
        <v>511</v>
      </c>
      <c r="B721" s="4" t="s">
        <v>512</v>
      </c>
      <c r="C721" s="4" t="s">
        <v>106</v>
      </c>
      <c r="D721" s="4" t="s">
        <v>484</v>
      </c>
      <c r="E721" s="4">
        <f t="shared" si="274"/>
        <v>0</v>
      </c>
      <c r="I721" s="4" t="str">
        <f t="shared" ref="I721:X721" si="465">+IF($E195=0,"",IF(I195&lt;&gt;"",I195,AVERAGEIFS(I$256:I$503,$D$256:$D$503,$D195)))</f>
        <v/>
      </c>
      <c r="J721" s="4" t="str">
        <f t="shared" si="465"/>
        <v/>
      </c>
      <c r="K721" s="4" t="str">
        <f t="shared" si="465"/>
        <v/>
      </c>
      <c r="L721" s="4" t="str">
        <f t="shared" si="465"/>
        <v/>
      </c>
      <c r="M721" s="4" t="str">
        <f t="shared" si="465"/>
        <v/>
      </c>
      <c r="N721" s="4" t="str">
        <f t="shared" si="465"/>
        <v/>
      </c>
      <c r="O721" s="4" t="str">
        <f t="shared" si="465"/>
        <v/>
      </c>
      <c r="P721" s="4" t="str">
        <f t="shared" si="465"/>
        <v/>
      </c>
      <c r="Q721" s="4" t="str">
        <f t="shared" si="465"/>
        <v/>
      </c>
      <c r="R721" s="4" t="str">
        <f t="shared" si="465"/>
        <v/>
      </c>
      <c r="S721" s="4" t="str">
        <f t="shared" si="465"/>
        <v/>
      </c>
      <c r="T721" s="4" t="str">
        <f t="shared" si="465"/>
        <v/>
      </c>
      <c r="U721" s="4" t="str">
        <f t="shared" si="465"/>
        <v/>
      </c>
      <c r="V721" s="4" t="str">
        <f t="shared" si="465"/>
        <v/>
      </c>
      <c r="W721" s="4" t="str">
        <f t="shared" si="465"/>
        <v/>
      </c>
      <c r="X721" s="4" t="str">
        <f t="shared" si="465"/>
        <v/>
      </c>
    </row>
    <row r="722" spans="1:24" ht="15.75" customHeight="1" x14ac:dyDescent="0.25">
      <c r="A722" s="4" t="s">
        <v>476</v>
      </c>
      <c r="B722" s="4" t="s">
        <v>477</v>
      </c>
      <c r="C722" s="4" t="s">
        <v>118</v>
      </c>
      <c r="D722" s="4" t="s">
        <v>449</v>
      </c>
      <c r="E722" s="4">
        <f t="shared" si="274"/>
        <v>0</v>
      </c>
      <c r="I722" s="4" t="str">
        <f t="shared" ref="I722:X722" si="466">+IF($E196=0,"",IF(I196&lt;&gt;"",I196,AVERAGEIFS(I$256:I$503,$D$256:$D$503,$D196)))</f>
        <v/>
      </c>
      <c r="J722" s="4" t="str">
        <f t="shared" si="466"/>
        <v/>
      </c>
      <c r="K722" s="4" t="str">
        <f t="shared" si="466"/>
        <v/>
      </c>
      <c r="L722" s="4" t="str">
        <f t="shared" si="466"/>
        <v/>
      </c>
      <c r="M722" s="4" t="str">
        <f t="shared" si="466"/>
        <v/>
      </c>
      <c r="N722" s="4" t="str">
        <f t="shared" si="466"/>
        <v/>
      </c>
      <c r="O722" s="4" t="str">
        <f t="shared" si="466"/>
        <v/>
      </c>
      <c r="P722" s="4" t="str">
        <f t="shared" si="466"/>
        <v/>
      </c>
      <c r="Q722" s="4" t="str">
        <f t="shared" si="466"/>
        <v/>
      </c>
      <c r="R722" s="4" t="str">
        <f t="shared" si="466"/>
        <v/>
      </c>
      <c r="S722" s="4" t="str">
        <f t="shared" si="466"/>
        <v/>
      </c>
      <c r="T722" s="4" t="str">
        <f t="shared" si="466"/>
        <v/>
      </c>
      <c r="U722" s="4" t="str">
        <f t="shared" si="466"/>
        <v/>
      </c>
      <c r="V722" s="4" t="str">
        <f t="shared" si="466"/>
        <v/>
      </c>
      <c r="W722" s="4" t="str">
        <f t="shared" si="466"/>
        <v/>
      </c>
      <c r="X722" s="4" t="str">
        <f t="shared" si="466"/>
        <v/>
      </c>
    </row>
    <row r="723" spans="1:24" ht="15.75" customHeight="1" x14ac:dyDescent="0.25">
      <c r="A723" s="4" t="s">
        <v>439</v>
      </c>
      <c r="B723" s="4" t="s">
        <v>440</v>
      </c>
      <c r="C723" s="4" t="s">
        <v>181</v>
      </c>
      <c r="D723" s="4" t="s">
        <v>412</v>
      </c>
      <c r="E723" s="4">
        <f t="shared" si="274"/>
        <v>1</v>
      </c>
      <c r="I723" s="4">
        <f t="shared" ref="I723:X723" si="467">+IF($E197=0,"",IF(I197&lt;&gt;"",I197,AVERAGEIFS(I$256:I$503,$D$256:$D$503,$D197)))</f>
        <v>8772235</v>
      </c>
      <c r="J723" s="85">
        <f t="shared" si="467"/>
        <v>483.63957417921426</v>
      </c>
      <c r="K723" s="85">
        <f t="shared" si="467"/>
        <v>123.19551402806695</v>
      </c>
      <c r="L723" s="4">
        <f t="shared" si="467"/>
        <v>66.984301370877475</v>
      </c>
      <c r="M723" s="4">
        <f t="shared" si="467"/>
        <v>501.16266023772533</v>
      </c>
      <c r="N723" s="85">
        <f t="shared" si="467"/>
        <v>30.687732373790713</v>
      </c>
      <c r="O723" s="85">
        <f t="shared" si="467"/>
        <v>15644.502228826152</v>
      </c>
      <c r="P723" s="85">
        <f t="shared" si="467"/>
        <v>312.72969297103339</v>
      </c>
      <c r="Q723" s="85">
        <f t="shared" si="467"/>
        <v>6687.5</v>
      </c>
      <c r="R723" s="85">
        <f t="shared" si="467"/>
        <v>1.0715627203329596</v>
      </c>
      <c r="S723" s="85">
        <f t="shared" si="467"/>
        <v>850.75651980688042</v>
      </c>
      <c r="T723" s="85">
        <f t="shared" si="467"/>
        <v>55634.081902245707</v>
      </c>
      <c r="U723" s="4">
        <f t="shared" si="467"/>
        <v>0.27</v>
      </c>
      <c r="V723" s="4">
        <f t="shared" si="467"/>
        <v>0.36</v>
      </c>
      <c r="W723" s="4">
        <f t="shared" si="467"/>
        <v>0.46</v>
      </c>
      <c r="X723" s="4">
        <f t="shared" si="467"/>
        <v>0.46</v>
      </c>
    </row>
    <row r="724" spans="1:24" ht="15.75" customHeight="1" x14ac:dyDescent="0.25">
      <c r="A724" s="4" t="s">
        <v>144</v>
      </c>
      <c r="B724" s="4" t="s">
        <v>145</v>
      </c>
      <c r="C724" s="4" t="s">
        <v>118</v>
      </c>
      <c r="D724" s="4" t="s">
        <v>119</v>
      </c>
      <c r="E724" s="4">
        <f t="shared" si="274"/>
        <v>0</v>
      </c>
      <c r="I724" s="4" t="str">
        <f t="shared" ref="I724:X724" si="468">+IF($E198=0,"",IF(I198&lt;&gt;"",I198,AVERAGEIFS(I$256:I$503,$D$256:$D$503,$D198)))</f>
        <v/>
      </c>
      <c r="J724" s="4" t="str">
        <f t="shared" si="468"/>
        <v/>
      </c>
      <c r="K724" s="4" t="str">
        <f t="shared" si="468"/>
        <v/>
      </c>
      <c r="L724" s="4" t="str">
        <f t="shared" si="468"/>
        <v/>
      </c>
      <c r="M724" s="4" t="str">
        <f t="shared" si="468"/>
        <v/>
      </c>
      <c r="N724" s="4" t="str">
        <f t="shared" si="468"/>
        <v/>
      </c>
      <c r="O724" s="4" t="str">
        <f t="shared" si="468"/>
        <v/>
      </c>
      <c r="P724" s="4" t="str">
        <f t="shared" si="468"/>
        <v/>
      </c>
      <c r="Q724" s="4" t="str">
        <f t="shared" si="468"/>
        <v/>
      </c>
      <c r="R724" s="4" t="str">
        <f t="shared" si="468"/>
        <v/>
      </c>
      <c r="S724" s="4" t="str">
        <f t="shared" si="468"/>
        <v/>
      </c>
      <c r="T724" s="4" t="str">
        <f t="shared" si="468"/>
        <v/>
      </c>
      <c r="U724" s="4" t="str">
        <f t="shared" si="468"/>
        <v/>
      </c>
      <c r="V724" s="4" t="str">
        <f t="shared" si="468"/>
        <v/>
      </c>
      <c r="W724" s="4" t="str">
        <f t="shared" si="468"/>
        <v/>
      </c>
      <c r="X724" s="4" t="str">
        <f t="shared" si="468"/>
        <v/>
      </c>
    </row>
    <row r="725" spans="1:24" ht="15.75" customHeight="1" x14ac:dyDescent="0.25">
      <c r="A725" s="4" t="s">
        <v>478</v>
      </c>
      <c r="B725" s="4" t="s">
        <v>479</v>
      </c>
      <c r="C725" s="4" t="s">
        <v>118</v>
      </c>
      <c r="D725" s="4" t="s">
        <v>449</v>
      </c>
      <c r="E725" s="4">
        <f t="shared" si="274"/>
        <v>0</v>
      </c>
      <c r="I725" s="4" t="str">
        <f t="shared" ref="I725:X725" si="469">+IF($E199=0,"",IF(I199&lt;&gt;"",I199,AVERAGEIFS(I$256:I$503,$D$256:$D$503,$D199)))</f>
        <v/>
      </c>
      <c r="J725" s="4" t="str">
        <f t="shared" si="469"/>
        <v/>
      </c>
      <c r="K725" s="4" t="str">
        <f t="shared" si="469"/>
        <v/>
      </c>
      <c r="L725" s="4" t="str">
        <f t="shared" si="469"/>
        <v/>
      </c>
      <c r="M725" s="4" t="str">
        <f t="shared" si="469"/>
        <v/>
      </c>
      <c r="N725" s="4" t="str">
        <f t="shared" si="469"/>
        <v/>
      </c>
      <c r="O725" s="4" t="str">
        <f t="shared" si="469"/>
        <v/>
      </c>
      <c r="P725" s="4" t="str">
        <f t="shared" si="469"/>
        <v/>
      </c>
      <c r="Q725" s="4" t="str">
        <f t="shared" si="469"/>
        <v/>
      </c>
      <c r="R725" s="4" t="str">
        <f t="shared" si="469"/>
        <v/>
      </c>
      <c r="S725" s="4" t="str">
        <f t="shared" si="469"/>
        <v/>
      </c>
      <c r="T725" s="4" t="str">
        <f t="shared" si="469"/>
        <v/>
      </c>
      <c r="U725" s="4" t="str">
        <f t="shared" si="469"/>
        <v/>
      </c>
      <c r="V725" s="4" t="str">
        <f t="shared" si="469"/>
        <v/>
      </c>
      <c r="W725" s="4" t="str">
        <f t="shared" si="469"/>
        <v/>
      </c>
      <c r="X725" s="4" t="str">
        <f t="shared" si="469"/>
        <v/>
      </c>
    </row>
    <row r="726" spans="1:24" ht="15.75" customHeight="1" x14ac:dyDescent="0.25">
      <c r="A726" s="4" t="s">
        <v>370</v>
      </c>
      <c r="B726" s="4" t="s">
        <v>371</v>
      </c>
      <c r="C726" s="4" t="s">
        <v>106</v>
      </c>
      <c r="D726" s="4" t="s">
        <v>357</v>
      </c>
      <c r="E726" s="4">
        <f t="shared" si="274"/>
        <v>1</v>
      </c>
      <c r="I726" s="4">
        <f t="shared" ref="I726:X726" si="470">+IF($E200=0,"",IF(I200&lt;&gt;"",I200,AVERAGEIFS(I$256:I$503,$D$256:$D$503,$D200)))</f>
        <v>5804337</v>
      </c>
      <c r="J726" s="85">
        <f t="shared" si="470"/>
        <v>169.66623405911821</v>
      </c>
      <c r="K726" s="85">
        <f t="shared" si="470"/>
        <v>201.41835320726551</v>
      </c>
      <c r="L726" s="85">
        <f t="shared" si="470"/>
        <v>35.28396094162003</v>
      </c>
      <c r="M726" s="85">
        <f t="shared" si="470"/>
        <v>175.17748695577794</v>
      </c>
      <c r="N726" s="85">
        <f t="shared" si="470"/>
        <v>1.9640486071018963</v>
      </c>
      <c r="O726" s="85">
        <f t="shared" si="470"/>
        <v>95289.473684210519</v>
      </c>
      <c r="P726" s="4">
        <f t="shared" si="470"/>
        <v>16442.643401900692</v>
      </c>
      <c r="Q726" s="85">
        <f t="shared" si="470"/>
        <v>8705.1377513030529</v>
      </c>
      <c r="R726" s="85">
        <f t="shared" si="470"/>
        <v>0.18951346208877948</v>
      </c>
      <c r="S726" s="85">
        <f t="shared" si="470"/>
        <v>629.59313782311347</v>
      </c>
      <c r="T726" s="85">
        <f t="shared" si="470"/>
        <v>55707.692307692305</v>
      </c>
      <c r="U726" s="4">
        <f t="shared" si="470"/>
        <v>0.9</v>
      </c>
      <c r="V726" s="4">
        <f t="shared" si="470"/>
        <v>0.87</v>
      </c>
      <c r="W726" s="4">
        <f t="shared" si="470"/>
        <v>0.74</v>
      </c>
      <c r="X726" s="4">
        <f t="shared" si="470"/>
        <v>0.74</v>
      </c>
    </row>
    <row r="727" spans="1:24" ht="15.75" customHeight="1" x14ac:dyDescent="0.25">
      <c r="A727" s="4" t="s">
        <v>75</v>
      </c>
      <c r="B727" s="4" t="s">
        <v>76</v>
      </c>
      <c r="C727" s="4" t="s">
        <v>28</v>
      </c>
      <c r="D727" s="4" t="s">
        <v>29</v>
      </c>
      <c r="E727" s="4">
        <f t="shared" si="274"/>
        <v>0</v>
      </c>
      <c r="I727" s="4" t="str">
        <f t="shared" ref="I727:X727" si="471">+IF($E201=0,"",IF(I201&lt;&gt;"",I201,AVERAGEIFS(I$256:I$503,$D$256:$D$503,$D201)))</f>
        <v/>
      </c>
      <c r="J727" s="4" t="str">
        <f t="shared" si="471"/>
        <v/>
      </c>
      <c r="K727" s="4" t="str">
        <f t="shared" si="471"/>
        <v/>
      </c>
      <c r="L727" s="4" t="str">
        <f t="shared" si="471"/>
        <v/>
      </c>
      <c r="M727" s="4" t="str">
        <f t="shared" si="471"/>
        <v/>
      </c>
      <c r="N727" s="4" t="str">
        <f t="shared" si="471"/>
        <v/>
      </c>
      <c r="O727" s="4" t="str">
        <f t="shared" si="471"/>
        <v/>
      </c>
      <c r="P727" s="4" t="str">
        <f t="shared" si="471"/>
        <v/>
      </c>
      <c r="Q727" s="4" t="str">
        <f t="shared" si="471"/>
        <v/>
      </c>
      <c r="R727" s="4" t="str">
        <f t="shared" si="471"/>
        <v/>
      </c>
      <c r="S727" s="4" t="str">
        <f t="shared" si="471"/>
        <v/>
      </c>
      <c r="T727" s="4" t="str">
        <f t="shared" si="471"/>
        <v/>
      </c>
      <c r="U727" s="4" t="str">
        <f t="shared" si="471"/>
        <v/>
      </c>
      <c r="V727" s="4" t="str">
        <f t="shared" si="471"/>
        <v/>
      </c>
      <c r="W727" s="4" t="str">
        <f t="shared" si="471"/>
        <v/>
      </c>
      <c r="X727" s="4" t="str">
        <f t="shared" si="471"/>
        <v/>
      </c>
    </row>
    <row r="728" spans="1:24" ht="15.75" customHeight="1" x14ac:dyDescent="0.25">
      <c r="A728" s="4" t="s">
        <v>199</v>
      </c>
      <c r="B728" s="4" t="s">
        <v>200</v>
      </c>
      <c r="C728" s="4" t="s">
        <v>181</v>
      </c>
      <c r="D728" s="4" t="s">
        <v>182</v>
      </c>
      <c r="E728" s="4">
        <f t="shared" si="274"/>
        <v>1</v>
      </c>
      <c r="I728" s="4">
        <f t="shared" ref="I728:X728" si="472">+IF($E202=0,"",IF(I202&lt;&gt;"",I202,AVERAGEIFS(I$256:I$503,$D$256:$D$503,$D202)))</f>
        <v>5457013</v>
      </c>
      <c r="J728" s="85">
        <f t="shared" si="472"/>
        <v>403.51745542845515</v>
      </c>
      <c r="K728" s="85">
        <f t="shared" si="472"/>
        <v>192.00980463121491</v>
      </c>
      <c r="L728" s="85">
        <f t="shared" si="472"/>
        <v>96.371403183389887</v>
      </c>
      <c r="M728" s="85">
        <f t="shared" si="472"/>
        <v>501.90876121397207</v>
      </c>
      <c r="N728" s="85">
        <f t="shared" si="472"/>
        <v>26.241462133221965</v>
      </c>
      <c r="O728" s="85">
        <f t="shared" si="472"/>
        <v>23254.189944134079</v>
      </c>
      <c r="P728" s="85">
        <f t="shared" si="472"/>
        <v>385.40478905359174</v>
      </c>
      <c r="Q728" s="85">
        <f t="shared" si="472"/>
        <v>6293.0930930930926</v>
      </c>
      <c r="R728" s="85">
        <f t="shared" si="472"/>
        <v>1.4660034711297187</v>
      </c>
      <c r="S728" s="85">
        <f t="shared" si="472"/>
        <v>766.82171970708794</v>
      </c>
      <c r="T728" s="85">
        <f t="shared" si="472"/>
        <v>35501.066098081028</v>
      </c>
      <c r="U728" s="4">
        <f t="shared" si="472"/>
        <v>0</v>
      </c>
      <c r="V728" s="4">
        <f t="shared" si="472"/>
        <v>0</v>
      </c>
      <c r="W728" s="4">
        <f t="shared" si="472"/>
        <v>0</v>
      </c>
      <c r="X728" s="4">
        <f t="shared" si="472"/>
        <v>0</v>
      </c>
    </row>
    <row r="729" spans="1:24" ht="15.75" customHeight="1" x14ac:dyDescent="0.25">
      <c r="A729" s="4" t="s">
        <v>441</v>
      </c>
      <c r="B729" s="4" t="s">
        <v>442</v>
      </c>
      <c r="C729" s="4" t="s">
        <v>181</v>
      </c>
      <c r="D729" s="4" t="s">
        <v>412</v>
      </c>
      <c r="E729" s="4">
        <f t="shared" si="274"/>
        <v>1</v>
      </c>
      <c r="I729" s="4">
        <f t="shared" ref="I729:X729" si="473">+IF($E203=0,"",IF(I203&lt;&gt;"",I203,AVERAGEIFS(I$256:I$503,$D$256:$D$503,$D203)))</f>
        <v>2078654</v>
      </c>
      <c r="J729" s="85">
        <f t="shared" si="473"/>
        <v>394.67847943909851</v>
      </c>
      <c r="K729" s="85">
        <f t="shared" si="473"/>
        <v>63.310199773507279</v>
      </c>
      <c r="L729" s="4">
        <f t="shared" si="473"/>
        <v>66.984301370877475</v>
      </c>
      <c r="M729" s="4">
        <f t="shared" si="473"/>
        <v>501.16266023772533</v>
      </c>
      <c r="N729" s="85">
        <f t="shared" si="473"/>
        <v>42.768060485294811</v>
      </c>
      <c r="O729" s="85">
        <f t="shared" si="473"/>
        <v>13133.858267716536</v>
      </c>
      <c r="P729" s="85">
        <f t="shared" si="473"/>
        <v>187.83899514701685</v>
      </c>
      <c r="Q729" s="85">
        <f t="shared" si="473"/>
        <v>4802.919708029197</v>
      </c>
      <c r="R729" s="85">
        <f t="shared" si="473"/>
        <v>0.91405303624364609</v>
      </c>
      <c r="S729" s="85">
        <f t="shared" si="473"/>
        <v>829.61489270996162</v>
      </c>
      <c r="T729" s="85">
        <f t="shared" si="473"/>
        <v>54055.555555555555</v>
      </c>
      <c r="U729" s="4">
        <f t="shared" si="473"/>
        <v>0.51</v>
      </c>
      <c r="V729" s="4">
        <f t="shared" si="473"/>
        <v>0.48</v>
      </c>
      <c r="W729" s="4">
        <f t="shared" si="473"/>
        <v>0.7</v>
      </c>
      <c r="X729" s="4">
        <f t="shared" si="473"/>
        <v>0.7</v>
      </c>
    </row>
    <row r="730" spans="1:24" ht="15.75" customHeight="1" x14ac:dyDescent="0.25">
      <c r="A730" s="4" t="s">
        <v>210</v>
      </c>
      <c r="B730" s="4" t="s">
        <v>211</v>
      </c>
      <c r="C730" s="4" t="s">
        <v>22</v>
      </c>
      <c r="D730" s="4" t="s">
        <v>205</v>
      </c>
      <c r="E730" s="4">
        <f t="shared" si="274"/>
        <v>0</v>
      </c>
      <c r="I730" s="4" t="str">
        <f t="shared" ref="I730:X730" si="474">+IF($E204=0,"",IF(I204&lt;&gt;"",I204,AVERAGEIFS(I$256:I$503,$D$256:$D$503,$D204)))</f>
        <v/>
      </c>
      <c r="J730" s="4" t="str">
        <f t="shared" si="474"/>
        <v/>
      </c>
      <c r="K730" s="4" t="str">
        <f t="shared" si="474"/>
        <v/>
      </c>
      <c r="L730" s="4" t="str">
        <f t="shared" si="474"/>
        <v/>
      </c>
      <c r="M730" s="4" t="str">
        <f t="shared" si="474"/>
        <v/>
      </c>
      <c r="N730" s="4" t="str">
        <f t="shared" si="474"/>
        <v/>
      </c>
      <c r="O730" s="4" t="str">
        <f t="shared" si="474"/>
        <v/>
      </c>
      <c r="P730" s="4" t="str">
        <f t="shared" si="474"/>
        <v/>
      </c>
      <c r="Q730" s="4" t="str">
        <f t="shared" si="474"/>
        <v/>
      </c>
      <c r="R730" s="4" t="str">
        <f t="shared" si="474"/>
        <v/>
      </c>
      <c r="S730" s="4" t="str">
        <f t="shared" si="474"/>
        <v/>
      </c>
      <c r="T730" s="4" t="str">
        <f t="shared" si="474"/>
        <v/>
      </c>
      <c r="U730" s="4" t="str">
        <f t="shared" si="474"/>
        <v/>
      </c>
      <c r="V730" s="4" t="str">
        <f t="shared" si="474"/>
        <v/>
      </c>
      <c r="W730" s="4" t="str">
        <f t="shared" si="474"/>
        <v/>
      </c>
      <c r="X730" s="4" t="str">
        <f t="shared" si="474"/>
        <v/>
      </c>
    </row>
    <row r="731" spans="1:24" ht="15.75" customHeight="1" x14ac:dyDescent="0.25">
      <c r="A731" s="4" t="s">
        <v>146</v>
      </c>
      <c r="B731" s="4" t="s">
        <v>147</v>
      </c>
      <c r="C731" s="4" t="s">
        <v>118</v>
      </c>
      <c r="D731" s="4" t="s">
        <v>119</v>
      </c>
      <c r="E731" s="4">
        <f t="shared" si="274"/>
        <v>0</v>
      </c>
      <c r="I731" s="4" t="str">
        <f t="shared" ref="I731:X731" si="475">+IF($E205=0,"",IF(I205&lt;&gt;"",I205,AVERAGEIFS(I$256:I$503,$D$256:$D$503,$D205)))</f>
        <v/>
      </c>
      <c r="J731" s="4" t="str">
        <f t="shared" si="475"/>
        <v/>
      </c>
      <c r="K731" s="4" t="str">
        <f t="shared" si="475"/>
        <v/>
      </c>
      <c r="L731" s="4" t="str">
        <f t="shared" si="475"/>
        <v/>
      </c>
      <c r="M731" s="4" t="str">
        <f t="shared" si="475"/>
        <v/>
      </c>
      <c r="N731" s="4" t="str">
        <f t="shared" si="475"/>
        <v/>
      </c>
      <c r="O731" s="4" t="str">
        <f t="shared" si="475"/>
        <v/>
      </c>
      <c r="P731" s="4" t="str">
        <f t="shared" si="475"/>
        <v/>
      </c>
      <c r="Q731" s="4" t="str">
        <f t="shared" si="475"/>
        <v/>
      </c>
      <c r="R731" s="4" t="str">
        <f t="shared" si="475"/>
        <v/>
      </c>
      <c r="S731" s="4" t="str">
        <f t="shared" si="475"/>
        <v/>
      </c>
      <c r="T731" s="4" t="str">
        <f t="shared" si="475"/>
        <v/>
      </c>
      <c r="U731" s="4" t="str">
        <f t="shared" si="475"/>
        <v/>
      </c>
      <c r="V731" s="4" t="str">
        <f t="shared" si="475"/>
        <v/>
      </c>
      <c r="W731" s="4" t="str">
        <f t="shared" si="475"/>
        <v/>
      </c>
      <c r="X731" s="4" t="str">
        <f t="shared" si="475"/>
        <v/>
      </c>
    </row>
    <row r="732" spans="1:24" ht="15.75" customHeight="1" x14ac:dyDescent="0.25">
      <c r="A732" s="4" t="s">
        <v>387</v>
      </c>
      <c r="B732" s="4" t="s">
        <v>388</v>
      </c>
      <c r="C732" s="4" t="s">
        <v>118</v>
      </c>
      <c r="D732" s="4" t="s">
        <v>380</v>
      </c>
      <c r="E732" s="4">
        <f t="shared" si="274"/>
        <v>0</v>
      </c>
      <c r="I732" s="4" t="str">
        <f t="shared" ref="I732:X732" si="476">+IF($E206=0,"",IF(I206&lt;&gt;"",I206,AVERAGEIFS(I$256:I$503,$D$256:$D$503,$D206)))</f>
        <v/>
      </c>
      <c r="J732" s="4" t="str">
        <f t="shared" si="476"/>
        <v/>
      </c>
      <c r="K732" s="4" t="str">
        <f t="shared" si="476"/>
        <v/>
      </c>
      <c r="L732" s="4" t="str">
        <f t="shared" si="476"/>
        <v/>
      </c>
      <c r="M732" s="4" t="str">
        <f t="shared" si="476"/>
        <v/>
      </c>
      <c r="N732" s="4" t="str">
        <f t="shared" si="476"/>
        <v/>
      </c>
      <c r="O732" s="4" t="str">
        <f t="shared" si="476"/>
        <v/>
      </c>
      <c r="P732" s="4" t="str">
        <f t="shared" si="476"/>
        <v/>
      </c>
      <c r="Q732" s="4" t="str">
        <f t="shared" si="476"/>
        <v/>
      </c>
      <c r="R732" s="4" t="str">
        <f t="shared" si="476"/>
        <v/>
      </c>
      <c r="S732" s="4" t="str">
        <f t="shared" si="476"/>
        <v/>
      </c>
      <c r="T732" s="4" t="str">
        <f t="shared" si="476"/>
        <v/>
      </c>
      <c r="U732" s="4" t="str">
        <f t="shared" si="476"/>
        <v/>
      </c>
      <c r="V732" s="4" t="str">
        <f t="shared" si="476"/>
        <v/>
      </c>
      <c r="W732" s="4" t="str">
        <f t="shared" si="476"/>
        <v/>
      </c>
      <c r="X732" s="4" t="str">
        <f t="shared" si="476"/>
        <v/>
      </c>
    </row>
    <row r="733" spans="1:24" ht="15.75" customHeight="1" x14ac:dyDescent="0.25">
      <c r="A733" s="4" t="s">
        <v>148</v>
      </c>
      <c r="B733" s="4" t="s">
        <v>149</v>
      </c>
      <c r="C733" s="4" t="s">
        <v>118</v>
      </c>
      <c r="D733" s="4" t="s">
        <v>119</v>
      </c>
      <c r="E733" s="4">
        <f t="shared" si="274"/>
        <v>0</v>
      </c>
      <c r="I733" s="4" t="str">
        <f t="shared" ref="I733:X733" si="477">+IF($E207=0,"",IF(I207&lt;&gt;"",I207,AVERAGEIFS(I$256:I$503,$D$256:$D$503,$D207)))</f>
        <v/>
      </c>
      <c r="J733" s="4" t="str">
        <f t="shared" si="477"/>
        <v/>
      </c>
      <c r="K733" s="4" t="str">
        <f t="shared" si="477"/>
        <v/>
      </c>
      <c r="L733" s="4" t="str">
        <f t="shared" si="477"/>
        <v/>
      </c>
      <c r="M733" s="4" t="str">
        <f t="shared" si="477"/>
        <v/>
      </c>
      <c r="N733" s="4" t="str">
        <f t="shared" si="477"/>
        <v/>
      </c>
      <c r="O733" s="4" t="str">
        <f t="shared" si="477"/>
        <v/>
      </c>
      <c r="P733" s="4" t="str">
        <f t="shared" si="477"/>
        <v/>
      </c>
      <c r="Q733" s="4" t="str">
        <f t="shared" si="477"/>
        <v/>
      </c>
      <c r="R733" s="4" t="str">
        <f t="shared" si="477"/>
        <v/>
      </c>
      <c r="S733" s="4" t="str">
        <f t="shared" si="477"/>
        <v/>
      </c>
      <c r="T733" s="4" t="str">
        <f t="shared" si="477"/>
        <v/>
      </c>
      <c r="U733" s="4" t="str">
        <f t="shared" si="477"/>
        <v/>
      </c>
      <c r="V733" s="4" t="str">
        <f t="shared" si="477"/>
        <v/>
      </c>
      <c r="W733" s="4" t="str">
        <f t="shared" si="477"/>
        <v/>
      </c>
      <c r="X733" s="4" t="str">
        <f t="shared" si="477"/>
        <v/>
      </c>
    </row>
    <row r="734" spans="1:24" ht="15.75" customHeight="1" x14ac:dyDescent="0.25">
      <c r="A734" s="4" t="s">
        <v>148</v>
      </c>
      <c r="B734" s="4" t="s">
        <v>149</v>
      </c>
      <c r="C734" s="4" t="s">
        <v>118</v>
      </c>
      <c r="D734" s="4" t="s">
        <v>250</v>
      </c>
      <c r="E734" s="4">
        <f t="shared" si="274"/>
        <v>0</v>
      </c>
      <c r="I734" s="4" t="str">
        <f t="shared" ref="I734:X734" si="478">+IF($E208=0,"",IF(I208&lt;&gt;"",I208,AVERAGEIFS(I$256:I$503,$D$256:$D$503,$D208)))</f>
        <v/>
      </c>
      <c r="J734" s="4" t="str">
        <f t="shared" si="478"/>
        <v/>
      </c>
      <c r="K734" s="4" t="str">
        <f t="shared" si="478"/>
        <v/>
      </c>
      <c r="L734" s="4" t="str">
        <f t="shared" si="478"/>
        <v/>
      </c>
      <c r="M734" s="4" t="str">
        <f t="shared" si="478"/>
        <v/>
      </c>
      <c r="N734" s="4" t="str">
        <f t="shared" si="478"/>
        <v/>
      </c>
      <c r="O734" s="4" t="str">
        <f t="shared" si="478"/>
        <v/>
      </c>
      <c r="P734" s="4" t="str">
        <f t="shared" si="478"/>
        <v/>
      </c>
      <c r="Q734" s="4" t="str">
        <f t="shared" si="478"/>
        <v/>
      </c>
      <c r="R734" s="4" t="str">
        <f t="shared" si="478"/>
        <v/>
      </c>
      <c r="S734" s="4" t="str">
        <f t="shared" si="478"/>
        <v/>
      </c>
      <c r="T734" s="4" t="str">
        <f t="shared" si="478"/>
        <v/>
      </c>
      <c r="U734" s="4" t="str">
        <f t="shared" si="478"/>
        <v/>
      </c>
      <c r="V734" s="4" t="str">
        <f t="shared" si="478"/>
        <v/>
      </c>
      <c r="W734" s="4" t="str">
        <f t="shared" si="478"/>
        <v/>
      </c>
      <c r="X734" s="4" t="str">
        <f t="shared" si="478"/>
        <v/>
      </c>
    </row>
    <row r="735" spans="1:24" ht="15.75" customHeight="1" x14ac:dyDescent="0.25">
      <c r="A735" s="4" t="s">
        <v>443</v>
      </c>
      <c r="B735" s="4" t="s">
        <v>444</v>
      </c>
      <c r="C735" s="4" t="s">
        <v>181</v>
      </c>
      <c r="D735" s="4" t="s">
        <v>412</v>
      </c>
      <c r="E735" s="4">
        <f t="shared" si="274"/>
        <v>1</v>
      </c>
      <c r="I735" s="4">
        <f t="shared" ref="I735:X735" si="479">+IF($E209=0,"",IF(I209&lt;&gt;"",I209,AVERAGEIFS(I$256:I$503,$D$256:$D$503,$D209)))</f>
        <v>46736776</v>
      </c>
      <c r="J735" s="85">
        <f t="shared" si="479"/>
        <v>358.58699367709914</v>
      </c>
      <c r="K735" s="85">
        <f t="shared" si="479"/>
        <v>125.84094375701054</v>
      </c>
      <c r="L735" s="85">
        <f t="shared" si="479"/>
        <v>51.248721135578549</v>
      </c>
      <c r="M735" s="85">
        <f t="shared" si="479"/>
        <v>407.24997449586829</v>
      </c>
      <c r="N735" s="85">
        <f t="shared" si="479"/>
        <v>11.504858614980204</v>
      </c>
      <c r="O735" s="85">
        <f t="shared" si="479"/>
        <v>51559.791705411939</v>
      </c>
      <c r="P735" s="85">
        <f t="shared" si="479"/>
        <v>253.44525937481149</v>
      </c>
      <c r="Q735" s="85">
        <f t="shared" si="479"/>
        <v>7033.4848122458743</v>
      </c>
      <c r="R735" s="85">
        <f t="shared" si="479"/>
        <v>0.65687029845618794</v>
      </c>
      <c r="S735" s="85">
        <f t="shared" si="479"/>
        <v>759.40362449051145</v>
      </c>
      <c r="T735" s="85">
        <f t="shared" si="479"/>
        <v>111744.05481660621</v>
      </c>
      <c r="U735" s="4">
        <f t="shared" si="479"/>
        <v>0.65</v>
      </c>
      <c r="V735" s="4">
        <f t="shared" si="479"/>
        <v>0.71</v>
      </c>
      <c r="W735" s="4">
        <f t="shared" si="479"/>
        <v>0.78</v>
      </c>
      <c r="X735" s="4">
        <f t="shared" si="479"/>
        <v>0.78</v>
      </c>
    </row>
    <row r="736" spans="1:24" ht="15.75" customHeight="1" x14ac:dyDescent="0.25">
      <c r="A736" s="4" t="s">
        <v>408</v>
      </c>
      <c r="B736" s="4" t="s">
        <v>409</v>
      </c>
      <c r="C736" s="4" t="s">
        <v>106</v>
      </c>
      <c r="D736" s="4" t="s">
        <v>393</v>
      </c>
      <c r="E736" s="4">
        <f t="shared" si="274"/>
        <v>0</v>
      </c>
      <c r="I736" s="4" t="str">
        <f t="shared" ref="I736:X736" si="480">+IF($E210=0,"",IF(I210&lt;&gt;"",I210,AVERAGEIFS(I$256:I$503,$D$256:$D$503,$D210)))</f>
        <v/>
      </c>
      <c r="J736" s="4" t="str">
        <f t="shared" si="480"/>
        <v/>
      </c>
      <c r="K736" s="4" t="str">
        <f t="shared" si="480"/>
        <v/>
      </c>
      <c r="L736" s="4" t="str">
        <f t="shared" si="480"/>
        <v/>
      </c>
      <c r="M736" s="4" t="str">
        <f t="shared" si="480"/>
        <v/>
      </c>
      <c r="N736" s="4" t="str">
        <f t="shared" si="480"/>
        <v/>
      </c>
      <c r="O736" s="4" t="str">
        <f t="shared" si="480"/>
        <v/>
      </c>
      <c r="P736" s="4" t="str">
        <f t="shared" si="480"/>
        <v/>
      </c>
      <c r="Q736" s="4" t="str">
        <f t="shared" si="480"/>
        <v/>
      </c>
      <c r="R736" s="4" t="str">
        <f t="shared" si="480"/>
        <v/>
      </c>
      <c r="S736" s="4" t="str">
        <f t="shared" si="480"/>
        <v/>
      </c>
      <c r="T736" s="4" t="str">
        <f t="shared" si="480"/>
        <v/>
      </c>
      <c r="U736" s="4" t="str">
        <f t="shared" si="480"/>
        <v/>
      </c>
      <c r="V736" s="4" t="str">
        <f t="shared" si="480"/>
        <v/>
      </c>
      <c r="W736" s="4" t="str">
        <f t="shared" si="480"/>
        <v/>
      </c>
      <c r="X736" s="4" t="str">
        <f t="shared" si="480"/>
        <v/>
      </c>
    </row>
    <row r="737" spans="1:24" ht="15.75" customHeight="1" x14ac:dyDescent="0.25">
      <c r="A737" s="4" t="s">
        <v>77</v>
      </c>
      <c r="B737" s="4" t="s">
        <v>78</v>
      </c>
      <c r="C737" s="4" t="s">
        <v>28</v>
      </c>
      <c r="D737" s="4" t="s">
        <v>29</v>
      </c>
      <c r="E737" s="4">
        <f t="shared" si="274"/>
        <v>0</v>
      </c>
      <c r="I737" s="4" t="str">
        <f t="shared" ref="I737:X737" si="481">+IF($E211=0,"",IF(I211&lt;&gt;"",I211,AVERAGEIFS(I$256:I$503,$D$256:$D$503,$D211)))</f>
        <v/>
      </c>
      <c r="J737" s="4" t="str">
        <f t="shared" si="481"/>
        <v/>
      </c>
      <c r="K737" s="4" t="str">
        <f t="shared" si="481"/>
        <v/>
      </c>
      <c r="L737" s="4" t="str">
        <f t="shared" si="481"/>
        <v/>
      </c>
      <c r="M737" s="4" t="str">
        <f t="shared" si="481"/>
        <v/>
      </c>
      <c r="N737" s="4" t="str">
        <f t="shared" si="481"/>
        <v/>
      </c>
      <c r="O737" s="4" t="str">
        <f t="shared" si="481"/>
        <v/>
      </c>
      <c r="P737" s="4" t="str">
        <f t="shared" si="481"/>
        <v/>
      </c>
      <c r="Q737" s="4" t="str">
        <f t="shared" si="481"/>
        <v/>
      </c>
      <c r="R737" s="4" t="str">
        <f t="shared" si="481"/>
        <v/>
      </c>
      <c r="S737" s="4" t="str">
        <f t="shared" si="481"/>
        <v/>
      </c>
      <c r="T737" s="4" t="str">
        <f t="shared" si="481"/>
        <v/>
      </c>
      <c r="U737" s="4" t="str">
        <f t="shared" si="481"/>
        <v/>
      </c>
      <c r="V737" s="4" t="str">
        <f t="shared" si="481"/>
        <v/>
      </c>
      <c r="W737" s="4" t="str">
        <f t="shared" si="481"/>
        <v/>
      </c>
      <c r="X737" s="4" t="str">
        <f t="shared" si="481"/>
        <v/>
      </c>
    </row>
    <row r="738" spans="1:24" ht="15.75" customHeight="1" x14ac:dyDescent="0.25">
      <c r="A738" s="4" t="s">
        <v>79</v>
      </c>
      <c r="B738" s="4" t="s">
        <v>80</v>
      </c>
      <c r="C738" s="4" t="s">
        <v>28</v>
      </c>
      <c r="D738" s="4" t="s">
        <v>29</v>
      </c>
      <c r="E738" s="4">
        <f t="shared" si="274"/>
        <v>0</v>
      </c>
      <c r="I738" s="4" t="str">
        <f t="shared" ref="I738:X738" si="482">+IF($E212=0,"",IF(I212&lt;&gt;"",I212,AVERAGEIFS(I$256:I$503,$D$256:$D$503,$D212)))</f>
        <v/>
      </c>
      <c r="J738" s="4" t="str">
        <f t="shared" si="482"/>
        <v/>
      </c>
      <c r="K738" s="4" t="str">
        <f t="shared" si="482"/>
        <v/>
      </c>
      <c r="L738" s="4" t="str">
        <f t="shared" si="482"/>
        <v/>
      </c>
      <c r="M738" s="4" t="str">
        <f t="shared" si="482"/>
        <v/>
      </c>
      <c r="N738" s="4" t="str">
        <f t="shared" si="482"/>
        <v/>
      </c>
      <c r="O738" s="4" t="str">
        <f t="shared" si="482"/>
        <v/>
      </c>
      <c r="P738" s="4" t="str">
        <f t="shared" si="482"/>
        <v/>
      </c>
      <c r="Q738" s="4" t="str">
        <f t="shared" si="482"/>
        <v/>
      </c>
      <c r="R738" s="4" t="str">
        <f t="shared" si="482"/>
        <v/>
      </c>
      <c r="S738" s="4" t="str">
        <f t="shared" si="482"/>
        <v/>
      </c>
      <c r="T738" s="4" t="str">
        <f t="shared" si="482"/>
        <v/>
      </c>
      <c r="U738" s="4" t="str">
        <f t="shared" si="482"/>
        <v/>
      </c>
      <c r="V738" s="4" t="str">
        <f t="shared" si="482"/>
        <v/>
      </c>
      <c r="W738" s="4" t="str">
        <f t="shared" si="482"/>
        <v/>
      </c>
      <c r="X738" s="4" t="str">
        <f t="shared" si="482"/>
        <v/>
      </c>
    </row>
    <row r="739" spans="1:24" ht="15.75" customHeight="1" x14ac:dyDescent="0.25">
      <c r="A739" s="4" t="s">
        <v>513</v>
      </c>
      <c r="B739" s="4" t="s">
        <v>514</v>
      </c>
      <c r="C739" s="4" t="s">
        <v>106</v>
      </c>
      <c r="D739" s="4" t="s">
        <v>484</v>
      </c>
      <c r="E739" s="4">
        <f t="shared" si="274"/>
        <v>1</v>
      </c>
      <c r="I739" s="4">
        <f t="shared" ref="I739:X739" si="483">+IF($E213=0,"",IF(I213&lt;&gt;"",I213,AVERAGEIFS(I$256:I$503,$D$256:$D$503,$D213)))</f>
        <v>4981420</v>
      </c>
      <c r="J739" s="85">
        <f t="shared" si="483"/>
        <v>13.751099084196875</v>
      </c>
      <c r="K739" s="85">
        <f t="shared" si="483"/>
        <v>163.70834019215405</v>
      </c>
      <c r="L739" s="4">
        <f t="shared" si="483"/>
        <v>34.207287820954051</v>
      </c>
      <c r="M739" s="4">
        <f t="shared" si="483"/>
        <v>692.56756756756749</v>
      </c>
      <c r="N739" s="4">
        <f t="shared" si="483"/>
        <v>7.4331149662076825</v>
      </c>
      <c r="O739" s="85">
        <f t="shared" si="483"/>
        <v>10615.384615384615</v>
      </c>
      <c r="P739" s="85">
        <f t="shared" si="483"/>
        <v>664.68334827614319</v>
      </c>
      <c r="Q739" s="85">
        <f t="shared" si="483"/>
        <v>1363.4843671626818</v>
      </c>
      <c r="R739" s="85">
        <f t="shared" si="483"/>
        <v>0.6624617077058349</v>
      </c>
      <c r="S739" s="85">
        <f t="shared" si="483"/>
        <v>385.866802236909</v>
      </c>
      <c r="T739" s="4">
        <f t="shared" si="483"/>
        <v>9661.1295681063129</v>
      </c>
      <c r="U739" s="4">
        <f t="shared" si="483"/>
        <v>8.7499999999999994E-2</v>
      </c>
      <c r="V739" s="4">
        <f t="shared" si="483"/>
        <v>6.25E-2</v>
      </c>
      <c r="W739" s="4">
        <f t="shared" si="483"/>
        <v>0.12625</v>
      </c>
      <c r="X739" s="4">
        <f t="shared" si="483"/>
        <v>0.12625</v>
      </c>
    </row>
    <row r="740" spans="1:24" ht="15.75" customHeight="1" x14ac:dyDescent="0.25">
      <c r="A740" s="4" t="s">
        <v>257</v>
      </c>
      <c r="B740" s="4" t="s">
        <v>258</v>
      </c>
      <c r="C740" s="4" t="s">
        <v>118</v>
      </c>
      <c r="D740" s="4" t="s">
        <v>250</v>
      </c>
      <c r="E740" s="4">
        <f t="shared" si="274"/>
        <v>0</v>
      </c>
      <c r="I740" s="4" t="str">
        <f t="shared" ref="I740:X740" si="484">+IF($E214=0,"",IF(I214&lt;&gt;"",I214,AVERAGEIFS(I$256:I$503,$D$256:$D$503,$D214)))</f>
        <v/>
      </c>
      <c r="J740" s="4" t="str">
        <f t="shared" si="484"/>
        <v/>
      </c>
      <c r="K740" s="4" t="str">
        <f t="shared" si="484"/>
        <v/>
      </c>
      <c r="L740" s="4" t="str">
        <f t="shared" si="484"/>
        <v/>
      </c>
      <c r="M740" s="4" t="str">
        <f t="shared" si="484"/>
        <v/>
      </c>
      <c r="N740" s="4" t="str">
        <f t="shared" si="484"/>
        <v/>
      </c>
      <c r="O740" s="4" t="str">
        <f t="shared" si="484"/>
        <v/>
      </c>
      <c r="P740" s="4" t="str">
        <f t="shared" si="484"/>
        <v/>
      </c>
      <c r="Q740" s="4" t="str">
        <f t="shared" si="484"/>
        <v/>
      </c>
      <c r="R740" s="4" t="str">
        <f t="shared" si="484"/>
        <v/>
      </c>
      <c r="S740" s="4" t="str">
        <f t="shared" si="484"/>
        <v/>
      </c>
      <c r="T740" s="4" t="str">
        <f t="shared" si="484"/>
        <v/>
      </c>
      <c r="U740" s="4" t="str">
        <f t="shared" si="484"/>
        <v/>
      </c>
      <c r="V740" s="4" t="str">
        <f t="shared" si="484"/>
        <v/>
      </c>
      <c r="W740" s="4" t="str">
        <f t="shared" si="484"/>
        <v/>
      </c>
      <c r="X740" s="4" t="str">
        <f t="shared" si="484"/>
        <v/>
      </c>
    </row>
    <row r="741" spans="1:24" ht="15.75" customHeight="1" x14ac:dyDescent="0.25">
      <c r="A741" s="4" t="s">
        <v>349</v>
      </c>
      <c r="B741" s="4" t="s">
        <v>350</v>
      </c>
      <c r="C741" s="4" t="s">
        <v>28</v>
      </c>
      <c r="D741" s="4" t="s">
        <v>328</v>
      </c>
      <c r="E741" s="4">
        <f t="shared" si="274"/>
        <v>0</v>
      </c>
      <c r="I741" s="4" t="str">
        <f t="shared" ref="I741:X741" si="485">+IF($E215=0,"",IF(I215&lt;&gt;"",I215,AVERAGEIFS(I$256:I$503,$D$256:$D$503,$D215)))</f>
        <v/>
      </c>
      <c r="J741" s="4" t="str">
        <f t="shared" si="485"/>
        <v/>
      </c>
      <c r="K741" s="4" t="str">
        <f t="shared" si="485"/>
        <v/>
      </c>
      <c r="L741" s="4" t="str">
        <f t="shared" si="485"/>
        <v/>
      </c>
      <c r="M741" s="4" t="str">
        <f t="shared" si="485"/>
        <v/>
      </c>
      <c r="N741" s="4" t="str">
        <f t="shared" si="485"/>
        <v/>
      </c>
      <c r="O741" s="4" t="str">
        <f t="shared" si="485"/>
        <v/>
      </c>
      <c r="P741" s="4" t="str">
        <f t="shared" si="485"/>
        <v/>
      </c>
      <c r="Q741" s="4" t="str">
        <f t="shared" si="485"/>
        <v/>
      </c>
      <c r="R741" s="4" t="str">
        <f t="shared" si="485"/>
        <v/>
      </c>
      <c r="S741" s="4" t="str">
        <f t="shared" si="485"/>
        <v/>
      </c>
      <c r="T741" s="4" t="str">
        <f t="shared" si="485"/>
        <v/>
      </c>
      <c r="U741" s="4" t="str">
        <f t="shared" si="485"/>
        <v/>
      </c>
      <c r="V741" s="4" t="str">
        <f t="shared" si="485"/>
        <v/>
      </c>
      <c r="W741" s="4" t="str">
        <f t="shared" si="485"/>
        <v/>
      </c>
      <c r="X741" s="4" t="str">
        <f t="shared" si="485"/>
        <v/>
      </c>
    </row>
    <row r="742" spans="1:24" ht="15.75" customHeight="1" x14ac:dyDescent="0.25">
      <c r="A742" s="6" t="s">
        <v>389</v>
      </c>
      <c r="B742" s="6" t="s">
        <v>390</v>
      </c>
      <c r="C742" s="4" t="s">
        <v>118</v>
      </c>
      <c r="D742" s="4" t="s">
        <v>380</v>
      </c>
      <c r="E742" s="4">
        <f t="shared" si="274"/>
        <v>0</v>
      </c>
      <c r="I742" s="4" t="str">
        <f t="shared" ref="I742:X742" si="486">+IF($E216=0,"",IF(I216&lt;&gt;"",I216,AVERAGEIFS(I$256:I$503,$D$256:$D$503,$D216)))</f>
        <v/>
      </c>
      <c r="J742" s="4" t="str">
        <f t="shared" si="486"/>
        <v/>
      </c>
      <c r="K742" s="4" t="str">
        <f t="shared" si="486"/>
        <v/>
      </c>
      <c r="L742" s="4" t="str">
        <f t="shared" si="486"/>
        <v/>
      </c>
      <c r="M742" s="4" t="str">
        <f t="shared" si="486"/>
        <v/>
      </c>
      <c r="N742" s="4" t="str">
        <f t="shared" si="486"/>
        <v/>
      </c>
      <c r="O742" s="4" t="str">
        <f t="shared" si="486"/>
        <v/>
      </c>
      <c r="P742" s="4" t="str">
        <f t="shared" si="486"/>
        <v/>
      </c>
      <c r="Q742" s="4" t="str">
        <f t="shared" si="486"/>
        <v/>
      </c>
      <c r="R742" s="4" t="str">
        <f t="shared" si="486"/>
        <v/>
      </c>
      <c r="S742" s="4" t="str">
        <f t="shared" si="486"/>
        <v/>
      </c>
      <c r="T742" s="4" t="str">
        <f t="shared" si="486"/>
        <v/>
      </c>
      <c r="U742" s="4" t="str">
        <f t="shared" si="486"/>
        <v/>
      </c>
      <c r="V742" s="4" t="str">
        <f t="shared" si="486"/>
        <v/>
      </c>
      <c r="W742" s="4" t="str">
        <f t="shared" si="486"/>
        <v/>
      </c>
      <c r="X742" s="4" t="str">
        <f t="shared" si="486"/>
        <v/>
      </c>
    </row>
    <row r="743" spans="1:24" ht="15.75" customHeight="1" x14ac:dyDescent="0.25">
      <c r="A743" s="4" t="s">
        <v>297</v>
      </c>
      <c r="B743" s="4" t="s">
        <v>298</v>
      </c>
      <c r="C743" s="4" t="s">
        <v>181</v>
      </c>
      <c r="D743" s="4" t="s">
        <v>276</v>
      </c>
      <c r="E743" s="4">
        <f t="shared" si="274"/>
        <v>1</v>
      </c>
      <c r="I743" s="4">
        <f t="shared" ref="I743:X743" si="487">+IF($E217=0,"",IF(I217&lt;&gt;"",I217,AVERAGEIFS(I$256:I$503,$D$256:$D$503,$D217)))</f>
        <v>10036379</v>
      </c>
      <c r="J743" s="85">
        <f t="shared" si="487"/>
        <v>196.69444527752492</v>
      </c>
      <c r="K743" s="85">
        <f t="shared" si="487"/>
        <v>56.922920108935706</v>
      </c>
      <c r="L743" s="85">
        <f t="shared" si="487"/>
        <v>60.499907386917137</v>
      </c>
      <c r="M743" s="85">
        <f t="shared" si="487"/>
        <v>1062.8391388062314</v>
      </c>
      <c r="N743" s="85">
        <f t="shared" si="487"/>
        <v>23.036196620314954</v>
      </c>
      <c r="O743" s="4">
        <f t="shared" si="487"/>
        <v>125515.8077593975</v>
      </c>
      <c r="P743" s="85">
        <f t="shared" si="487"/>
        <v>100.83128893909175</v>
      </c>
      <c r="Q743" s="85">
        <f t="shared" si="487"/>
        <v>3650.4792332268371</v>
      </c>
      <c r="R743" s="85">
        <f t="shared" si="487"/>
        <v>1.1259040735707568</v>
      </c>
      <c r="S743" s="4">
        <f t="shared" si="487"/>
        <v>1235.5342087304521</v>
      </c>
      <c r="T743" s="4">
        <f t="shared" si="487"/>
        <v>141963.87445888654</v>
      </c>
      <c r="U743" s="4">
        <f t="shared" si="487"/>
        <v>0.84</v>
      </c>
      <c r="V743" s="4">
        <f t="shared" si="487"/>
        <v>0.82</v>
      </c>
      <c r="W743" s="4">
        <f t="shared" si="487"/>
        <v>0.92</v>
      </c>
      <c r="X743" s="4">
        <f t="shared" si="487"/>
        <v>0.92</v>
      </c>
    </row>
    <row r="744" spans="1:24" ht="15.75" customHeight="1" x14ac:dyDescent="0.25">
      <c r="A744" s="4" t="s">
        <v>540</v>
      </c>
      <c r="B744" s="4" t="s">
        <v>541</v>
      </c>
      <c r="C744" s="4" t="s">
        <v>181</v>
      </c>
      <c r="D744" s="4" t="s">
        <v>525</v>
      </c>
      <c r="E744" s="4">
        <f t="shared" si="274"/>
        <v>1</v>
      </c>
      <c r="I744" s="4">
        <f t="shared" ref="I744:X744" si="488">+IF($E218=0,"",IF(I218&lt;&gt;"",I218,AVERAGEIFS(I$256:I$503,$D$256:$D$503,$D218)))</f>
        <v>8591365</v>
      </c>
      <c r="J744" s="85">
        <f t="shared" si="488"/>
        <v>215.46052344417916</v>
      </c>
      <c r="K744" s="85">
        <f t="shared" si="488"/>
        <v>76.402294629549559</v>
      </c>
      <c r="L744" s="85">
        <f t="shared" si="488"/>
        <v>48.525467140553332</v>
      </c>
      <c r="M744" s="85">
        <f t="shared" si="488"/>
        <v>635.13101767215107</v>
      </c>
      <c r="N744" s="4">
        <f t="shared" si="488"/>
        <v>13.730910211329888</v>
      </c>
      <c r="O744" s="4">
        <f t="shared" si="488"/>
        <v>87016.196189606431</v>
      </c>
      <c r="P744" s="85">
        <f t="shared" si="488"/>
        <v>61.999395496448543</v>
      </c>
      <c r="Q744" s="85">
        <f t="shared" si="488"/>
        <v>2381.7126269956457</v>
      </c>
      <c r="R744" s="85">
        <f t="shared" si="488"/>
        <v>0.52378172735065964</v>
      </c>
      <c r="S744" s="4">
        <f t="shared" si="488"/>
        <v>572.94508971460334</v>
      </c>
      <c r="T744" s="4">
        <f t="shared" si="488"/>
        <v>108400.48430554378</v>
      </c>
      <c r="U744" s="4">
        <f t="shared" si="488"/>
        <v>0</v>
      </c>
      <c r="V744" s="4">
        <f t="shared" si="488"/>
        <v>0</v>
      </c>
      <c r="W744" s="4">
        <f t="shared" si="488"/>
        <v>0</v>
      </c>
      <c r="X744" s="4">
        <f t="shared" si="488"/>
        <v>0</v>
      </c>
    </row>
    <row r="745" spans="1:24" ht="15.75" customHeight="1" x14ac:dyDescent="0.25">
      <c r="A745" s="4" t="s">
        <v>515</v>
      </c>
      <c r="B745" s="4" t="s">
        <v>516</v>
      </c>
      <c r="C745" s="4" t="s">
        <v>106</v>
      </c>
      <c r="D745" s="4" t="s">
        <v>484</v>
      </c>
      <c r="E745" s="4">
        <f t="shared" si="274"/>
        <v>0</v>
      </c>
      <c r="I745" s="4" t="str">
        <f t="shared" ref="I745:X745" si="489">+IF($E219=0,"",IF(I219&lt;&gt;"",I219,AVERAGEIFS(I$256:I$503,$D$256:$D$503,$D219)))</f>
        <v/>
      </c>
      <c r="J745" s="4" t="str">
        <f t="shared" si="489"/>
        <v/>
      </c>
      <c r="K745" s="4" t="str">
        <f t="shared" si="489"/>
        <v/>
      </c>
      <c r="L745" s="4" t="str">
        <f t="shared" si="489"/>
        <v/>
      </c>
      <c r="M745" s="4" t="str">
        <f t="shared" si="489"/>
        <v/>
      </c>
      <c r="N745" s="4" t="str">
        <f t="shared" si="489"/>
        <v/>
      </c>
      <c r="O745" s="4" t="str">
        <f t="shared" si="489"/>
        <v/>
      </c>
      <c r="P745" s="4" t="str">
        <f t="shared" si="489"/>
        <v/>
      </c>
      <c r="Q745" s="4" t="str">
        <f t="shared" si="489"/>
        <v/>
      </c>
      <c r="R745" s="4" t="str">
        <f t="shared" si="489"/>
        <v/>
      </c>
      <c r="S745" s="4" t="str">
        <f t="shared" si="489"/>
        <v/>
      </c>
      <c r="T745" s="4" t="str">
        <f t="shared" si="489"/>
        <v/>
      </c>
      <c r="U745" s="4" t="str">
        <f t="shared" si="489"/>
        <v/>
      </c>
      <c r="V745" s="4" t="str">
        <f t="shared" si="489"/>
        <v/>
      </c>
      <c r="W745" s="4" t="str">
        <f t="shared" si="489"/>
        <v/>
      </c>
      <c r="X745" s="4" t="str">
        <f t="shared" si="489"/>
        <v/>
      </c>
    </row>
    <row r="746" spans="1:24" ht="15.75" customHeight="1" x14ac:dyDescent="0.25">
      <c r="A746" s="4" t="s">
        <v>110</v>
      </c>
      <c r="B746" s="4" t="s">
        <v>111</v>
      </c>
      <c r="C746" s="4" t="s">
        <v>106</v>
      </c>
      <c r="D746" s="4" t="s">
        <v>107</v>
      </c>
      <c r="E746" s="4">
        <f t="shared" si="274"/>
        <v>0</v>
      </c>
      <c r="I746" s="4" t="str">
        <f t="shared" ref="I746:X746" si="490">+IF($E220=0,"",IF(I220&lt;&gt;"",I220,AVERAGEIFS(I$256:I$503,$D$256:$D$503,$D220)))</f>
        <v/>
      </c>
      <c r="J746" s="4" t="str">
        <f t="shared" si="490"/>
        <v/>
      </c>
      <c r="K746" s="4" t="str">
        <f t="shared" si="490"/>
        <v/>
      </c>
      <c r="L746" s="4" t="str">
        <f t="shared" si="490"/>
        <v/>
      </c>
      <c r="M746" s="4" t="str">
        <f t="shared" si="490"/>
        <v/>
      </c>
      <c r="N746" s="4" t="str">
        <f t="shared" si="490"/>
        <v/>
      </c>
      <c r="O746" s="4" t="str">
        <f t="shared" si="490"/>
        <v/>
      </c>
      <c r="P746" s="4" t="str">
        <f t="shared" si="490"/>
        <v/>
      </c>
      <c r="Q746" s="4" t="str">
        <f t="shared" si="490"/>
        <v/>
      </c>
      <c r="R746" s="4" t="str">
        <f t="shared" si="490"/>
        <v/>
      </c>
      <c r="S746" s="4" t="str">
        <f t="shared" si="490"/>
        <v/>
      </c>
      <c r="T746" s="4" t="str">
        <f t="shared" si="490"/>
        <v/>
      </c>
      <c r="U746" s="4" t="str">
        <f t="shared" si="490"/>
        <v/>
      </c>
      <c r="V746" s="4" t="str">
        <f t="shared" si="490"/>
        <v/>
      </c>
      <c r="W746" s="4" t="str">
        <f t="shared" si="490"/>
        <v/>
      </c>
      <c r="X746" s="4" t="str">
        <f t="shared" si="490"/>
        <v/>
      </c>
    </row>
    <row r="747" spans="1:24" ht="15.75" customHeight="1" x14ac:dyDescent="0.25">
      <c r="A747" s="4" t="s">
        <v>372</v>
      </c>
      <c r="B747" s="4" t="s">
        <v>373</v>
      </c>
      <c r="C747" s="4" t="s">
        <v>106</v>
      </c>
      <c r="D747" s="4" t="s">
        <v>357</v>
      </c>
      <c r="E747" s="4">
        <f t="shared" si="274"/>
        <v>1</v>
      </c>
      <c r="I747" s="4">
        <f t="shared" ref="I747:X747" si="491">+IF($E221=0,"",IF(I221&lt;&gt;"",I221,AVERAGEIFS(I$256:I$503,$D$256:$D$503,$D221)))</f>
        <v>69625582</v>
      </c>
      <c r="J747" s="85">
        <f t="shared" si="491"/>
        <v>315.65840268308278</v>
      </c>
      <c r="K747" s="85">
        <f t="shared" si="491"/>
        <v>535.69247004642625</v>
      </c>
      <c r="L747" s="4">
        <f t="shared" si="491"/>
        <v>16.988511827951434</v>
      </c>
      <c r="M747" s="4">
        <f t="shared" si="491"/>
        <v>150.76562614765155</v>
      </c>
      <c r="N747" s="4">
        <f t="shared" si="491"/>
        <v>2.047279334907413</v>
      </c>
      <c r="O747" s="85">
        <f t="shared" si="491"/>
        <v>202196.03619129685</v>
      </c>
      <c r="P747" s="85">
        <f t="shared" si="491"/>
        <v>536.46282808059186</v>
      </c>
      <c r="Q747" s="85">
        <f t="shared" si="491"/>
        <v>5827.6147620386864</v>
      </c>
      <c r="R747" s="85">
        <f t="shared" si="491"/>
        <v>3.2014095049144435</v>
      </c>
      <c r="S747" s="85">
        <f t="shared" si="491"/>
        <v>9813.9252815274103</v>
      </c>
      <c r="T747" s="4">
        <f t="shared" si="491"/>
        <v>88883.759627270134</v>
      </c>
      <c r="U747" s="4">
        <f t="shared" si="491"/>
        <v>0.45</v>
      </c>
      <c r="V747" s="4">
        <f t="shared" si="491"/>
        <v>0.33</v>
      </c>
      <c r="W747" s="4">
        <f t="shared" si="491"/>
        <v>0.4</v>
      </c>
      <c r="X747" s="4">
        <f t="shared" si="491"/>
        <v>0.4</v>
      </c>
    </row>
    <row r="748" spans="1:24" ht="15.75" customHeight="1" x14ac:dyDescent="0.25">
      <c r="A748" s="4" t="s">
        <v>445</v>
      </c>
      <c r="B748" s="4" t="s">
        <v>446</v>
      </c>
      <c r="C748" s="4" t="s">
        <v>181</v>
      </c>
      <c r="D748" s="4" t="s">
        <v>412</v>
      </c>
      <c r="E748" s="4">
        <f t="shared" si="274"/>
        <v>0</v>
      </c>
      <c r="I748" s="4" t="str">
        <f t="shared" ref="I748:X748" si="492">+IF($E222=0,"",IF(I222&lt;&gt;"",I222,AVERAGEIFS(I$256:I$503,$D$256:$D$503,$D222)))</f>
        <v/>
      </c>
      <c r="J748" s="4" t="str">
        <f t="shared" si="492"/>
        <v/>
      </c>
      <c r="K748" s="4" t="str">
        <f t="shared" si="492"/>
        <v/>
      </c>
      <c r="L748" s="4" t="str">
        <f t="shared" si="492"/>
        <v/>
      </c>
      <c r="M748" s="4" t="str">
        <f t="shared" si="492"/>
        <v/>
      </c>
      <c r="N748" s="4" t="str">
        <f t="shared" si="492"/>
        <v/>
      </c>
      <c r="O748" s="4" t="str">
        <f t="shared" si="492"/>
        <v/>
      </c>
      <c r="P748" s="4" t="str">
        <f t="shared" si="492"/>
        <v/>
      </c>
      <c r="Q748" s="4" t="str">
        <f t="shared" si="492"/>
        <v/>
      </c>
      <c r="R748" s="4" t="str">
        <f t="shared" si="492"/>
        <v/>
      </c>
      <c r="S748" s="4" t="str">
        <f t="shared" si="492"/>
        <v/>
      </c>
      <c r="T748" s="4" t="str">
        <f t="shared" si="492"/>
        <v/>
      </c>
      <c r="U748" s="4" t="str">
        <f t="shared" si="492"/>
        <v/>
      </c>
      <c r="V748" s="4" t="str">
        <f t="shared" si="492"/>
        <v/>
      </c>
      <c r="W748" s="4" t="str">
        <f t="shared" si="492"/>
        <v/>
      </c>
      <c r="X748" s="4" t="str">
        <f t="shared" si="492"/>
        <v/>
      </c>
    </row>
    <row r="749" spans="1:24" ht="15.75" customHeight="1" x14ac:dyDescent="0.25">
      <c r="A749" s="4" t="s">
        <v>374</v>
      </c>
      <c r="B749" s="4" t="s">
        <v>375</v>
      </c>
      <c r="C749" s="4" t="s">
        <v>106</v>
      </c>
      <c r="D749" s="4" t="s">
        <v>357</v>
      </c>
      <c r="E749" s="4">
        <f t="shared" si="274"/>
        <v>1</v>
      </c>
      <c r="I749" s="4">
        <f t="shared" ref="I749:X749" si="493">+IF($E223=0,"",IF(I223&lt;&gt;"",I223,AVERAGEIFS(I$256:I$503,$D$256:$D$503,$D223)))</f>
        <v>1293119</v>
      </c>
      <c r="J749" s="85">
        <f t="shared" si="493"/>
        <v>310.72159638826741</v>
      </c>
      <c r="K749" s="85">
        <f t="shared" si="493"/>
        <v>50.962053763033417</v>
      </c>
      <c r="L749" s="85">
        <f t="shared" si="493"/>
        <v>13.378505767837298</v>
      </c>
      <c r="M749" s="85">
        <f t="shared" si="493"/>
        <v>262.51896813353562</v>
      </c>
      <c r="N749" s="85">
        <f t="shared" si="493"/>
        <v>2.3973045017511923</v>
      </c>
      <c r="O749" s="4">
        <f t="shared" si="493"/>
        <v>184656.55523988776</v>
      </c>
      <c r="P749" s="4">
        <f t="shared" si="493"/>
        <v>16442.643401900692</v>
      </c>
      <c r="Q749" s="85">
        <f t="shared" si="493"/>
        <v>4307.1895424836603</v>
      </c>
      <c r="R749" s="85">
        <f t="shared" si="493"/>
        <v>3.7892877608325293</v>
      </c>
      <c r="S749" s="4">
        <f t="shared" si="493"/>
        <v>10215.106248894255</v>
      </c>
      <c r="T749" s="4">
        <f t="shared" si="493"/>
        <v>88883.759627270134</v>
      </c>
      <c r="U749" s="4">
        <f t="shared" si="493"/>
        <v>0</v>
      </c>
      <c r="V749" s="4">
        <f t="shared" si="493"/>
        <v>0</v>
      </c>
      <c r="W749" s="4">
        <f t="shared" si="493"/>
        <v>0</v>
      </c>
      <c r="X749" s="4">
        <f t="shared" si="493"/>
        <v>0</v>
      </c>
    </row>
    <row r="750" spans="1:24" ht="15.75" customHeight="1" x14ac:dyDescent="0.25">
      <c r="A750" s="4" t="s">
        <v>480</v>
      </c>
      <c r="B750" s="4" t="s">
        <v>481</v>
      </c>
      <c r="C750" s="4" t="s">
        <v>118</v>
      </c>
      <c r="D750" s="4" t="s">
        <v>449</v>
      </c>
      <c r="E750" s="4">
        <f t="shared" si="274"/>
        <v>0</v>
      </c>
      <c r="I750" s="4" t="str">
        <f t="shared" ref="I750:X750" si="494">+IF($E224=0,"",IF(I224&lt;&gt;"",I224,AVERAGEIFS(I$256:I$503,$D$256:$D$503,$D224)))</f>
        <v/>
      </c>
      <c r="J750" s="4" t="str">
        <f t="shared" si="494"/>
        <v/>
      </c>
      <c r="K750" s="4" t="str">
        <f t="shared" si="494"/>
        <v/>
      </c>
      <c r="L750" s="4" t="str">
        <f t="shared" si="494"/>
        <v/>
      </c>
      <c r="M750" s="4" t="str">
        <f t="shared" si="494"/>
        <v/>
      </c>
      <c r="N750" s="4" t="str">
        <f t="shared" si="494"/>
        <v/>
      </c>
      <c r="O750" s="4" t="str">
        <f t="shared" si="494"/>
        <v/>
      </c>
      <c r="P750" s="4" t="str">
        <f t="shared" si="494"/>
        <v/>
      </c>
      <c r="Q750" s="4" t="str">
        <f t="shared" si="494"/>
        <v/>
      </c>
      <c r="R750" s="4" t="str">
        <f t="shared" si="494"/>
        <v/>
      </c>
      <c r="S750" s="4" t="str">
        <f t="shared" si="494"/>
        <v/>
      </c>
      <c r="T750" s="4" t="str">
        <f t="shared" si="494"/>
        <v/>
      </c>
      <c r="U750" s="4" t="str">
        <f t="shared" si="494"/>
        <v/>
      </c>
      <c r="V750" s="4" t="str">
        <f t="shared" si="494"/>
        <v/>
      </c>
      <c r="W750" s="4" t="str">
        <f t="shared" si="494"/>
        <v/>
      </c>
      <c r="X750" s="4" t="str">
        <f t="shared" si="494"/>
        <v/>
      </c>
    </row>
    <row r="751" spans="1:24" ht="15.75" customHeight="1" x14ac:dyDescent="0.25">
      <c r="A751" s="4" t="s">
        <v>318</v>
      </c>
      <c r="B751" s="4" t="s">
        <v>319</v>
      </c>
      <c r="C751" s="4" t="s">
        <v>22</v>
      </c>
      <c r="D751" s="4" t="s">
        <v>309</v>
      </c>
      <c r="E751" s="4">
        <f t="shared" si="274"/>
        <v>0</v>
      </c>
      <c r="I751" s="4" t="str">
        <f t="shared" ref="I751:X751" si="495">+IF($E225=0,"",IF(I225&lt;&gt;"",I225,AVERAGEIFS(I$256:I$503,$D$256:$D$503,$D225)))</f>
        <v/>
      </c>
      <c r="J751" s="4" t="str">
        <f t="shared" si="495"/>
        <v/>
      </c>
      <c r="K751" s="4" t="str">
        <f t="shared" si="495"/>
        <v/>
      </c>
      <c r="L751" s="4" t="str">
        <f t="shared" si="495"/>
        <v/>
      </c>
      <c r="M751" s="4" t="str">
        <f t="shared" si="495"/>
        <v/>
      </c>
      <c r="N751" s="4" t="str">
        <f t="shared" si="495"/>
        <v/>
      </c>
      <c r="O751" s="4" t="str">
        <f t="shared" si="495"/>
        <v/>
      </c>
      <c r="P751" s="4" t="str">
        <f t="shared" si="495"/>
        <v/>
      </c>
      <c r="Q751" s="4" t="str">
        <f t="shared" si="495"/>
        <v/>
      </c>
      <c r="R751" s="4" t="str">
        <f t="shared" si="495"/>
        <v/>
      </c>
      <c r="S751" s="4" t="str">
        <f t="shared" si="495"/>
        <v/>
      </c>
      <c r="T751" s="4" t="str">
        <f t="shared" si="495"/>
        <v/>
      </c>
      <c r="U751" s="4" t="str">
        <f t="shared" si="495"/>
        <v/>
      </c>
      <c r="V751" s="4" t="str">
        <f t="shared" si="495"/>
        <v/>
      </c>
      <c r="W751" s="4" t="str">
        <f t="shared" si="495"/>
        <v/>
      </c>
      <c r="X751" s="4" t="str">
        <f t="shared" si="495"/>
        <v/>
      </c>
    </row>
    <row r="752" spans="1:24" ht="15.75" customHeight="1" x14ac:dyDescent="0.25">
      <c r="A752" s="4" t="s">
        <v>320</v>
      </c>
      <c r="B752" s="4" t="s">
        <v>321</v>
      </c>
      <c r="C752" s="4" t="s">
        <v>22</v>
      </c>
      <c r="D752" s="4" t="s">
        <v>309</v>
      </c>
      <c r="E752" s="4">
        <f t="shared" si="274"/>
        <v>0</v>
      </c>
      <c r="I752" s="4" t="str">
        <f t="shared" ref="I752:X752" si="496">+IF($E226=0,"",IF(I226&lt;&gt;"",I226,AVERAGEIFS(I$256:I$503,$D$256:$D$503,$D226)))</f>
        <v/>
      </c>
      <c r="J752" s="4" t="str">
        <f t="shared" si="496"/>
        <v/>
      </c>
      <c r="K752" s="4" t="str">
        <f t="shared" si="496"/>
        <v/>
      </c>
      <c r="L752" s="4" t="str">
        <f t="shared" si="496"/>
        <v/>
      </c>
      <c r="M752" s="4" t="str">
        <f t="shared" si="496"/>
        <v/>
      </c>
      <c r="N752" s="4" t="str">
        <f t="shared" si="496"/>
        <v/>
      </c>
      <c r="O752" s="4" t="str">
        <f t="shared" si="496"/>
        <v/>
      </c>
      <c r="P752" s="4" t="str">
        <f t="shared" si="496"/>
        <v/>
      </c>
      <c r="Q752" s="4" t="str">
        <f t="shared" si="496"/>
        <v/>
      </c>
      <c r="R752" s="4" t="str">
        <f t="shared" si="496"/>
        <v/>
      </c>
      <c r="S752" s="4" t="str">
        <f t="shared" si="496"/>
        <v/>
      </c>
      <c r="T752" s="4" t="str">
        <f t="shared" si="496"/>
        <v/>
      </c>
      <c r="U752" s="4" t="str">
        <f t="shared" si="496"/>
        <v/>
      </c>
      <c r="V752" s="4" t="str">
        <f t="shared" si="496"/>
        <v/>
      </c>
      <c r="W752" s="4" t="str">
        <f t="shared" si="496"/>
        <v/>
      </c>
      <c r="X752" s="4" t="str">
        <f t="shared" si="496"/>
        <v/>
      </c>
    </row>
    <row r="753" spans="1:24" ht="15.75" customHeight="1" x14ac:dyDescent="0.25">
      <c r="A753" s="4" t="s">
        <v>81</v>
      </c>
      <c r="B753" s="4" t="s">
        <v>82</v>
      </c>
      <c r="C753" s="4" t="s">
        <v>28</v>
      </c>
      <c r="D753" s="4" t="s">
        <v>29</v>
      </c>
      <c r="E753" s="4">
        <f t="shared" si="274"/>
        <v>1</v>
      </c>
      <c r="I753" s="4">
        <f t="shared" ref="I753:X753" si="497">+IF($E227=0,"",IF(I227&lt;&gt;"",I227,AVERAGEIFS(I$256:I$503,$D$256:$D$503,$D227)))</f>
        <v>1394973</v>
      </c>
      <c r="J753" s="85">
        <f t="shared" si="497"/>
        <v>473.48586675154291</v>
      </c>
      <c r="K753" s="85">
        <f t="shared" si="497"/>
        <v>286.67221516115364</v>
      </c>
      <c r="L753" s="4">
        <f t="shared" si="497"/>
        <v>147.31748256743123</v>
      </c>
      <c r="M753" s="4">
        <f t="shared" si="497"/>
        <v>361.05032822757113</v>
      </c>
      <c r="N753" s="4" t="e">
        <f t="shared" si="497"/>
        <v>#DIV/0!</v>
      </c>
      <c r="O753" s="85">
        <f t="shared" si="497"/>
        <v>2923.0769230769229</v>
      </c>
      <c r="P753" s="85">
        <f t="shared" si="497"/>
        <v>51935.064935064933</v>
      </c>
      <c r="Q753" s="85">
        <f t="shared" si="497"/>
        <v>780.59730626585986</v>
      </c>
      <c r="R753" s="85">
        <f t="shared" si="497"/>
        <v>30.108109619325965</v>
      </c>
      <c r="S753" s="85">
        <f t="shared" si="497"/>
        <v>78.489229861316019</v>
      </c>
      <c r="T753" s="4" t="e">
        <f t="shared" si="497"/>
        <v>#DIV/0!</v>
      </c>
      <c r="U753" s="4">
        <f t="shared" si="497"/>
        <v>0.37</v>
      </c>
      <c r="V753" s="4">
        <f t="shared" si="497"/>
        <v>0.51</v>
      </c>
      <c r="W753" s="4">
        <f t="shared" si="497"/>
        <v>0.31</v>
      </c>
      <c r="X753" s="4">
        <f t="shared" si="497"/>
        <v>0.31</v>
      </c>
    </row>
    <row r="754" spans="1:24" ht="15.75" customHeight="1" x14ac:dyDescent="0.25">
      <c r="A754" s="4" t="s">
        <v>259</v>
      </c>
      <c r="B754" s="4" t="s">
        <v>260</v>
      </c>
      <c r="C754" s="4" t="s">
        <v>118</v>
      </c>
      <c r="D754" s="4" t="s">
        <v>250</v>
      </c>
      <c r="E754" s="4">
        <f t="shared" si="274"/>
        <v>0</v>
      </c>
      <c r="I754" s="4" t="str">
        <f t="shared" ref="I754:X754" si="498">+IF($E228=0,"",IF(I228&lt;&gt;"",I228,AVERAGEIFS(I$256:I$503,$D$256:$D$503,$D228)))</f>
        <v/>
      </c>
      <c r="J754" s="4" t="str">
        <f t="shared" si="498"/>
        <v/>
      </c>
      <c r="K754" s="4" t="str">
        <f t="shared" si="498"/>
        <v/>
      </c>
      <c r="L754" s="4" t="str">
        <f t="shared" si="498"/>
        <v/>
      </c>
      <c r="M754" s="4" t="str">
        <f t="shared" si="498"/>
        <v/>
      </c>
      <c r="N754" s="4" t="str">
        <f t="shared" si="498"/>
        <v/>
      </c>
      <c r="O754" s="4" t="str">
        <f t="shared" si="498"/>
        <v/>
      </c>
      <c r="P754" s="4" t="str">
        <f t="shared" si="498"/>
        <v/>
      </c>
      <c r="Q754" s="4" t="str">
        <f t="shared" si="498"/>
        <v/>
      </c>
      <c r="R754" s="4" t="str">
        <f t="shared" si="498"/>
        <v/>
      </c>
      <c r="S754" s="4" t="str">
        <f t="shared" si="498"/>
        <v/>
      </c>
      <c r="T754" s="4" t="str">
        <f t="shared" si="498"/>
        <v/>
      </c>
      <c r="U754" s="4" t="str">
        <f t="shared" si="498"/>
        <v/>
      </c>
      <c r="V754" s="4" t="str">
        <f t="shared" si="498"/>
        <v/>
      </c>
      <c r="W754" s="4" t="str">
        <f t="shared" si="498"/>
        <v/>
      </c>
      <c r="X754" s="4" t="str">
        <f t="shared" si="498"/>
        <v/>
      </c>
    </row>
    <row r="755" spans="1:24" ht="15.75" customHeight="1" x14ac:dyDescent="0.25">
      <c r="A755" s="4" t="s">
        <v>517</v>
      </c>
      <c r="B755" s="4" t="s">
        <v>518</v>
      </c>
      <c r="C755" s="4" t="s">
        <v>106</v>
      </c>
      <c r="D755" s="4" t="s">
        <v>484</v>
      </c>
      <c r="E755" s="4">
        <f t="shared" si="274"/>
        <v>1</v>
      </c>
      <c r="I755" s="4">
        <f t="shared" ref="I755:X755" si="499">+IF($E229=0,"",IF(I229&lt;&gt;"",I229,AVERAGEIFS(I$256:I$503,$D$256:$D$503,$D229)))</f>
        <v>83429615</v>
      </c>
      <c r="J755" s="85">
        <f t="shared" si="499"/>
        <v>452.99382000024815</v>
      </c>
      <c r="K755" s="85">
        <f t="shared" si="499"/>
        <v>311.63993744907009</v>
      </c>
      <c r="L755" s="4">
        <f t="shared" si="499"/>
        <v>34.207287820954051</v>
      </c>
      <c r="M755" s="4">
        <f t="shared" si="499"/>
        <v>692.56756756756749</v>
      </c>
      <c r="N755" s="4">
        <f t="shared" si="499"/>
        <v>7.4331149662076825</v>
      </c>
      <c r="O755" s="85">
        <f t="shared" si="499"/>
        <v>312170.75732976792</v>
      </c>
      <c r="P755" s="85">
        <f t="shared" si="499"/>
        <v>575.41601471294496</v>
      </c>
      <c r="Q755" s="85">
        <f t="shared" si="499"/>
        <v>3579.2458804256548</v>
      </c>
      <c r="R755" s="85">
        <f t="shared" si="499"/>
        <v>3.8547463032161904</v>
      </c>
      <c r="S755" s="85">
        <f t="shared" si="499"/>
        <v>1947.3744099772598</v>
      </c>
      <c r="T755" s="4">
        <f t="shared" si="499"/>
        <v>9661.1295681063129</v>
      </c>
      <c r="U755" s="4">
        <f t="shared" si="499"/>
        <v>0.28999999999999998</v>
      </c>
      <c r="V755" s="4">
        <f t="shared" si="499"/>
        <v>0.14000000000000001</v>
      </c>
      <c r="W755" s="4">
        <f t="shared" si="499"/>
        <v>0.42</v>
      </c>
      <c r="X755" s="4">
        <f t="shared" si="499"/>
        <v>0.42</v>
      </c>
    </row>
    <row r="756" spans="1:24" ht="15.75" customHeight="1" x14ac:dyDescent="0.25">
      <c r="A756" s="4" t="s">
        <v>112</v>
      </c>
      <c r="B756" s="4" t="s">
        <v>113</v>
      </c>
      <c r="C756" s="4" t="s">
        <v>106</v>
      </c>
      <c r="D756" s="4" t="s">
        <v>107</v>
      </c>
      <c r="E756" s="4">
        <f t="shared" si="274"/>
        <v>0</v>
      </c>
      <c r="I756" s="4" t="str">
        <f t="shared" ref="I756:X756" si="500">+IF($E230=0,"",IF(I230&lt;&gt;"",I230,AVERAGEIFS(I$256:I$503,$D$256:$D$503,$D230)))</f>
        <v/>
      </c>
      <c r="J756" s="4" t="str">
        <f t="shared" si="500"/>
        <v/>
      </c>
      <c r="K756" s="4" t="str">
        <f t="shared" si="500"/>
        <v/>
      </c>
      <c r="L756" s="4" t="str">
        <f t="shared" si="500"/>
        <v/>
      </c>
      <c r="M756" s="4" t="str">
        <f t="shared" si="500"/>
        <v/>
      </c>
      <c r="N756" s="4" t="str">
        <f t="shared" si="500"/>
        <v/>
      </c>
      <c r="O756" s="4" t="str">
        <f t="shared" si="500"/>
        <v/>
      </c>
      <c r="P756" s="4" t="str">
        <f t="shared" si="500"/>
        <v/>
      </c>
      <c r="Q756" s="4" t="str">
        <f t="shared" si="500"/>
        <v/>
      </c>
      <c r="R756" s="4" t="str">
        <f t="shared" si="500"/>
        <v/>
      </c>
      <c r="S756" s="4" t="str">
        <f t="shared" si="500"/>
        <v/>
      </c>
      <c r="T756" s="4" t="str">
        <f t="shared" si="500"/>
        <v/>
      </c>
      <c r="U756" s="4" t="str">
        <f t="shared" si="500"/>
        <v/>
      </c>
      <c r="V756" s="4" t="str">
        <f t="shared" si="500"/>
        <v/>
      </c>
      <c r="W756" s="4" t="str">
        <f t="shared" si="500"/>
        <v/>
      </c>
      <c r="X756" s="4" t="str">
        <f t="shared" si="500"/>
        <v/>
      </c>
    </row>
    <row r="757" spans="1:24" ht="15.75" customHeight="1" x14ac:dyDescent="0.25">
      <c r="A757" s="4" t="s">
        <v>83</v>
      </c>
      <c r="B757" s="4" t="s">
        <v>84</v>
      </c>
      <c r="C757" s="4" t="s">
        <v>28</v>
      </c>
      <c r="D757" s="4" t="s">
        <v>29</v>
      </c>
      <c r="E757" s="4">
        <f t="shared" si="274"/>
        <v>0</v>
      </c>
      <c r="I757" s="4" t="str">
        <f t="shared" ref="I757:X757" si="501">+IF($E231=0,"",IF(I231&lt;&gt;"",I231,AVERAGEIFS(I$256:I$503,$D$256:$D$503,$D231)))</f>
        <v/>
      </c>
      <c r="J757" s="4" t="str">
        <f t="shared" si="501"/>
        <v/>
      </c>
      <c r="K757" s="4" t="str">
        <f t="shared" si="501"/>
        <v/>
      </c>
      <c r="L757" s="4" t="str">
        <f t="shared" si="501"/>
        <v/>
      </c>
      <c r="M757" s="4" t="str">
        <f t="shared" si="501"/>
        <v/>
      </c>
      <c r="N757" s="4" t="str">
        <f t="shared" si="501"/>
        <v/>
      </c>
      <c r="O757" s="4" t="str">
        <f t="shared" si="501"/>
        <v/>
      </c>
      <c r="P757" s="4" t="str">
        <f t="shared" si="501"/>
        <v/>
      </c>
      <c r="Q757" s="4" t="str">
        <f t="shared" si="501"/>
        <v/>
      </c>
      <c r="R757" s="4" t="str">
        <f t="shared" si="501"/>
        <v/>
      </c>
      <c r="S757" s="4" t="str">
        <f t="shared" si="501"/>
        <v/>
      </c>
      <c r="T757" s="4" t="str">
        <f t="shared" si="501"/>
        <v/>
      </c>
      <c r="U757" s="4" t="str">
        <f t="shared" si="501"/>
        <v/>
      </c>
      <c r="V757" s="4" t="str">
        <f t="shared" si="501"/>
        <v/>
      </c>
      <c r="W757" s="4" t="str">
        <f t="shared" si="501"/>
        <v/>
      </c>
      <c r="X757" s="4" t="str">
        <f t="shared" si="501"/>
        <v/>
      </c>
    </row>
    <row r="758" spans="1:24" ht="15.75" customHeight="1" x14ac:dyDescent="0.25">
      <c r="A758" s="4" t="s">
        <v>322</v>
      </c>
      <c r="B758" s="4" t="s">
        <v>323</v>
      </c>
      <c r="C758" s="4" t="s">
        <v>22</v>
      </c>
      <c r="D758" s="4" t="s">
        <v>309</v>
      </c>
      <c r="E758" s="4">
        <f t="shared" si="274"/>
        <v>0</v>
      </c>
      <c r="I758" s="4" t="str">
        <f t="shared" ref="I758:X758" si="502">+IF($E232=0,"",IF(I232&lt;&gt;"",I232,AVERAGEIFS(I$256:I$503,$D$256:$D$503,$D232)))</f>
        <v/>
      </c>
      <c r="J758" s="4" t="str">
        <f t="shared" si="502"/>
        <v/>
      </c>
      <c r="K758" s="4" t="str">
        <f t="shared" si="502"/>
        <v/>
      </c>
      <c r="L758" s="4" t="str">
        <f t="shared" si="502"/>
        <v/>
      </c>
      <c r="M758" s="4" t="str">
        <f t="shared" si="502"/>
        <v/>
      </c>
      <c r="N758" s="4" t="str">
        <f t="shared" si="502"/>
        <v/>
      </c>
      <c r="O758" s="4" t="str">
        <f t="shared" si="502"/>
        <v/>
      </c>
      <c r="P758" s="4" t="str">
        <f t="shared" si="502"/>
        <v/>
      </c>
      <c r="Q758" s="4" t="str">
        <f t="shared" si="502"/>
        <v/>
      </c>
      <c r="R758" s="4" t="str">
        <f t="shared" si="502"/>
        <v/>
      </c>
      <c r="S758" s="4" t="str">
        <f t="shared" si="502"/>
        <v/>
      </c>
      <c r="T758" s="4" t="str">
        <f t="shared" si="502"/>
        <v/>
      </c>
      <c r="U758" s="4" t="str">
        <f t="shared" si="502"/>
        <v/>
      </c>
      <c r="V758" s="4" t="str">
        <f t="shared" si="502"/>
        <v/>
      </c>
      <c r="W758" s="4" t="str">
        <f t="shared" si="502"/>
        <v/>
      </c>
      <c r="X758" s="4" t="str">
        <f t="shared" si="502"/>
        <v/>
      </c>
    </row>
    <row r="759" spans="1:24" ht="15.75" customHeight="1" x14ac:dyDescent="0.25">
      <c r="A759" s="4" t="s">
        <v>150</v>
      </c>
      <c r="B759" s="4" t="s">
        <v>151</v>
      </c>
      <c r="C759" s="4" t="s">
        <v>118</v>
      </c>
      <c r="D759" s="4" t="s">
        <v>119</v>
      </c>
      <c r="E759" s="4">
        <f t="shared" si="274"/>
        <v>0</v>
      </c>
      <c r="I759" s="4" t="str">
        <f t="shared" ref="I759:X759" si="503">+IF($E233=0,"",IF(I233&lt;&gt;"",I233,AVERAGEIFS(I$256:I$503,$D$256:$D$503,$D233)))</f>
        <v/>
      </c>
      <c r="J759" s="4" t="str">
        <f t="shared" si="503"/>
        <v/>
      </c>
      <c r="K759" s="4" t="str">
        <f t="shared" si="503"/>
        <v/>
      </c>
      <c r="L759" s="4" t="str">
        <f t="shared" si="503"/>
        <v/>
      </c>
      <c r="M759" s="4" t="str">
        <f t="shared" si="503"/>
        <v/>
      </c>
      <c r="N759" s="4" t="str">
        <f t="shared" si="503"/>
        <v/>
      </c>
      <c r="O759" s="4" t="str">
        <f t="shared" si="503"/>
        <v/>
      </c>
      <c r="P759" s="4" t="str">
        <f t="shared" si="503"/>
        <v/>
      </c>
      <c r="Q759" s="4" t="str">
        <f t="shared" si="503"/>
        <v/>
      </c>
      <c r="R759" s="4" t="str">
        <f t="shared" si="503"/>
        <v/>
      </c>
      <c r="S759" s="4" t="str">
        <f t="shared" si="503"/>
        <v/>
      </c>
      <c r="T759" s="4" t="str">
        <f t="shared" si="503"/>
        <v/>
      </c>
      <c r="U759" s="4" t="str">
        <f t="shared" si="503"/>
        <v/>
      </c>
      <c r="V759" s="4" t="str">
        <f t="shared" si="503"/>
        <v/>
      </c>
      <c r="W759" s="4" t="str">
        <f t="shared" si="503"/>
        <v/>
      </c>
      <c r="X759" s="4" t="str">
        <f t="shared" si="503"/>
        <v/>
      </c>
    </row>
    <row r="760" spans="1:24" ht="15.75" customHeight="1" x14ac:dyDescent="0.25">
      <c r="A760" s="4" t="s">
        <v>201</v>
      </c>
      <c r="B760" s="4" t="s">
        <v>202</v>
      </c>
      <c r="C760" s="4" t="s">
        <v>181</v>
      </c>
      <c r="D760" s="4" t="s">
        <v>182</v>
      </c>
      <c r="E760" s="4">
        <f t="shared" si="274"/>
        <v>1</v>
      </c>
      <c r="I760" s="4">
        <f t="shared" ref="I760:X760" si="504">+IF($E234=0,"",IF(I234&lt;&gt;"",I234,AVERAGEIFS(I$256:I$503,$D$256:$D$503,$D234)))</f>
        <v>43993638</v>
      </c>
      <c r="J760" s="85">
        <f t="shared" si="504"/>
        <v>401.66034916230387</v>
      </c>
      <c r="K760" s="85">
        <f t="shared" si="504"/>
        <v>129.79149394282874</v>
      </c>
      <c r="L760" s="85">
        <f t="shared" si="504"/>
        <v>59.795009451139272</v>
      </c>
      <c r="M760" s="85">
        <f t="shared" si="504"/>
        <v>460.70052539404554</v>
      </c>
      <c r="N760" s="4">
        <f t="shared" si="504"/>
        <v>26.403693136058656</v>
      </c>
      <c r="O760" s="85">
        <f t="shared" si="504"/>
        <v>34826.092020966804</v>
      </c>
      <c r="P760" s="85">
        <f t="shared" si="504"/>
        <v>338.32225342766066</v>
      </c>
      <c r="Q760" s="85">
        <f t="shared" si="504"/>
        <v>2961.9255109451187</v>
      </c>
      <c r="R760" s="85">
        <f t="shared" si="504"/>
        <v>6.253176879802484</v>
      </c>
      <c r="S760" s="85">
        <f t="shared" si="504"/>
        <v>1320.6793736334121</v>
      </c>
      <c r="T760" s="4">
        <f t="shared" si="504"/>
        <v>48035.522755138874</v>
      </c>
      <c r="U760" s="4">
        <f t="shared" si="504"/>
        <v>0.28000000000000003</v>
      </c>
      <c r="V760" s="4">
        <f t="shared" si="504"/>
        <v>0.37</v>
      </c>
      <c r="W760" s="4">
        <f t="shared" si="504"/>
        <v>0.45</v>
      </c>
      <c r="X760" s="4">
        <f t="shared" si="504"/>
        <v>0.45</v>
      </c>
    </row>
    <row r="761" spans="1:24" ht="15.75" customHeight="1" x14ac:dyDescent="0.25">
      <c r="A761" s="4" t="s">
        <v>519</v>
      </c>
      <c r="B761" s="4" t="s">
        <v>520</v>
      </c>
      <c r="C761" s="4" t="s">
        <v>106</v>
      </c>
      <c r="D761" s="4" t="s">
        <v>484</v>
      </c>
      <c r="E761" s="4">
        <f t="shared" si="274"/>
        <v>0</v>
      </c>
      <c r="I761" s="4" t="str">
        <f t="shared" ref="I761:X761" si="505">+IF($E235=0,"",IF(I235&lt;&gt;"",I235,AVERAGEIFS(I$256:I$503,$D$256:$D$503,$D235)))</f>
        <v/>
      </c>
      <c r="J761" s="4" t="str">
        <f t="shared" si="505"/>
        <v/>
      </c>
      <c r="K761" s="4" t="str">
        <f t="shared" si="505"/>
        <v/>
      </c>
      <c r="L761" s="4" t="str">
        <f t="shared" si="505"/>
        <v/>
      </c>
      <c r="M761" s="4" t="str">
        <f t="shared" si="505"/>
        <v/>
      </c>
      <c r="N761" s="4" t="str">
        <f t="shared" si="505"/>
        <v/>
      </c>
      <c r="O761" s="4" t="str">
        <f t="shared" si="505"/>
        <v/>
      </c>
      <c r="P761" s="4" t="str">
        <f t="shared" si="505"/>
        <v/>
      </c>
      <c r="Q761" s="4" t="str">
        <f t="shared" si="505"/>
        <v/>
      </c>
      <c r="R761" s="4" t="str">
        <f t="shared" si="505"/>
        <v/>
      </c>
      <c r="S761" s="4" t="str">
        <f t="shared" si="505"/>
        <v/>
      </c>
      <c r="T761" s="4" t="str">
        <f t="shared" si="505"/>
        <v/>
      </c>
      <c r="U761" s="4" t="str">
        <f t="shared" si="505"/>
        <v/>
      </c>
      <c r="V761" s="4" t="str">
        <f t="shared" si="505"/>
        <v/>
      </c>
      <c r="W761" s="4" t="str">
        <f t="shared" si="505"/>
        <v/>
      </c>
      <c r="X761" s="4" t="str">
        <f t="shared" si="505"/>
        <v/>
      </c>
    </row>
    <row r="762" spans="1:24" ht="15.75" customHeight="1" x14ac:dyDescent="0.25">
      <c r="A762" s="4" t="s">
        <v>299</v>
      </c>
      <c r="B762" s="4" t="s">
        <v>300</v>
      </c>
      <c r="C762" s="4" t="s">
        <v>181</v>
      </c>
      <c r="D762" s="4" t="s">
        <v>276</v>
      </c>
      <c r="E762" s="4">
        <f t="shared" si="274"/>
        <v>1</v>
      </c>
      <c r="I762" s="4">
        <f t="shared" ref="I762:X762" si="506">+IF($E236=0,"",IF(I236&lt;&gt;"",I236,AVERAGEIFS(I$256:I$503,$D$256:$D$503,$D236)))</f>
        <v>59115809</v>
      </c>
      <c r="J762" s="85">
        <f t="shared" si="506"/>
        <v>209.86941073579825</v>
      </c>
      <c r="K762" s="85">
        <f t="shared" si="506"/>
        <v>140.78467572016143</v>
      </c>
      <c r="L762" s="4">
        <f t="shared" si="506"/>
        <v>75.559979546576855</v>
      </c>
      <c r="M762" s="4">
        <f t="shared" si="506"/>
        <v>803.89170413635793</v>
      </c>
      <c r="N762" s="4">
        <f t="shared" si="506"/>
        <v>16.793206086451118</v>
      </c>
      <c r="O762" s="85">
        <f t="shared" si="506"/>
        <v>55172.698121850663</v>
      </c>
      <c r="P762" s="85">
        <f t="shared" si="506"/>
        <v>67.568598860460853</v>
      </c>
      <c r="Q762" s="85">
        <f t="shared" si="506"/>
        <v>8695.6430884964993</v>
      </c>
      <c r="R762" s="85">
        <f t="shared" si="506"/>
        <v>1.2280978849498618</v>
      </c>
      <c r="S762" s="85">
        <f t="shared" si="506"/>
        <v>979.57756215789766</v>
      </c>
      <c r="T762" s="4">
        <f t="shared" si="506"/>
        <v>141963.87445888654</v>
      </c>
      <c r="U762" s="4">
        <f t="shared" si="506"/>
        <v>0</v>
      </c>
      <c r="V762" s="4">
        <f t="shared" si="506"/>
        <v>0</v>
      </c>
      <c r="W762" s="4">
        <f t="shared" si="506"/>
        <v>0</v>
      </c>
      <c r="X762" s="4">
        <f t="shared" si="506"/>
        <v>0.81</v>
      </c>
    </row>
    <row r="763" spans="1:24" ht="15.75" customHeight="1" x14ac:dyDescent="0.25">
      <c r="A763" s="4" t="s">
        <v>301</v>
      </c>
      <c r="B763" s="4" t="s">
        <v>302</v>
      </c>
      <c r="C763" s="4" t="s">
        <v>181</v>
      </c>
      <c r="D763" s="4" t="s">
        <v>276</v>
      </c>
      <c r="E763" s="4">
        <f t="shared" si="274"/>
        <v>1</v>
      </c>
      <c r="I763" s="4">
        <f t="shared" ref="I763:X763" si="507">+IF($E237=0,"",IF(I237&lt;&gt;"",I237,AVERAGEIFS(I$256:I$503,$D$256:$D$503,$D237)))</f>
        <v>1881641</v>
      </c>
      <c r="J763" s="85">
        <f t="shared" si="507"/>
        <v>357.45394578455722</v>
      </c>
      <c r="K763" s="85">
        <f t="shared" si="507"/>
        <v>80.780552719673949</v>
      </c>
      <c r="L763" s="4">
        <f t="shared" si="507"/>
        <v>75.559979546576855</v>
      </c>
      <c r="M763" s="4">
        <f t="shared" si="507"/>
        <v>803.89170413635793</v>
      </c>
      <c r="N763" s="85">
        <f t="shared" si="507"/>
        <v>7.1214434634449404</v>
      </c>
      <c r="O763" s="85">
        <f t="shared" si="507"/>
        <v>280873.13432835822</v>
      </c>
      <c r="P763" s="85">
        <f t="shared" si="507"/>
        <v>50.815726129981279</v>
      </c>
      <c r="Q763" s="85">
        <f t="shared" si="507"/>
        <v>3290.0432900432902</v>
      </c>
      <c r="R763" s="85">
        <f t="shared" si="507"/>
        <v>1.2754824113632728</v>
      </c>
      <c r="S763" s="85">
        <f t="shared" si="507"/>
        <v>463.59549177803785</v>
      </c>
      <c r="T763" s="85">
        <f t="shared" si="507"/>
        <v>197052.35602094239</v>
      </c>
      <c r="U763" s="4">
        <f t="shared" si="507"/>
        <v>0</v>
      </c>
      <c r="V763" s="4">
        <f t="shared" si="507"/>
        <v>0</v>
      </c>
      <c r="W763" s="4">
        <f t="shared" si="507"/>
        <v>0</v>
      </c>
      <c r="X763" s="4">
        <f t="shared" si="507"/>
        <v>0.81</v>
      </c>
    </row>
    <row r="764" spans="1:24" ht="15.75" customHeight="1" x14ac:dyDescent="0.25">
      <c r="A764" s="4" t="s">
        <v>303</v>
      </c>
      <c r="B764" s="4" t="s">
        <v>304</v>
      </c>
      <c r="C764" s="4" t="s">
        <v>181</v>
      </c>
      <c r="D764" s="4" t="s">
        <v>276</v>
      </c>
      <c r="E764" s="4">
        <f t="shared" si="274"/>
        <v>1</v>
      </c>
      <c r="I764" s="4">
        <f t="shared" ref="I764:X764" si="508">+IF($E238=0,"",IF(I238&lt;&gt;"",I238,AVERAGEIFS(I$256:I$503,$D$256:$D$503,$D238)))</f>
        <v>5438100</v>
      </c>
      <c r="J764" s="85">
        <f t="shared" si="508"/>
        <v>317.2063772273404</v>
      </c>
      <c r="K764" s="85">
        <f t="shared" si="508"/>
        <v>143.83700189404388</v>
      </c>
      <c r="L764" s="4">
        <f t="shared" si="508"/>
        <v>75.559979546576855</v>
      </c>
      <c r="M764" s="4">
        <f t="shared" si="508"/>
        <v>803.89170413635793</v>
      </c>
      <c r="N764" s="85">
        <f t="shared" si="508"/>
        <v>4.8362479542487264</v>
      </c>
      <c r="O764" s="85">
        <f t="shared" si="508"/>
        <v>212216.7300380228</v>
      </c>
      <c r="P764" s="85">
        <f t="shared" si="508"/>
        <v>171.31343218204518</v>
      </c>
      <c r="Q764" s="85">
        <f t="shared" si="508"/>
        <v>5508.4507042253526</v>
      </c>
      <c r="R764" s="85">
        <f t="shared" si="508"/>
        <v>1.0849377539949614</v>
      </c>
      <c r="S764" s="85">
        <f t="shared" si="508"/>
        <v>289.50903856627855</v>
      </c>
      <c r="T764" s="85">
        <f t="shared" si="508"/>
        <v>106513.35877862596</v>
      </c>
      <c r="U764" s="4">
        <f t="shared" si="508"/>
        <v>0</v>
      </c>
      <c r="V764" s="4">
        <f t="shared" si="508"/>
        <v>0</v>
      </c>
      <c r="W764" s="4">
        <f t="shared" si="508"/>
        <v>0</v>
      </c>
      <c r="X764" s="4">
        <f t="shared" si="508"/>
        <v>0.81</v>
      </c>
    </row>
    <row r="765" spans="1:24" ht="15.75" customHeight="1" x14ac:dyDescent="0.25">
      <c r="A765" s="4" t="s">
        <v>305</v>
      </c>
      <c r="B765" s="4" t="s">
        <v>306</v>
      </c>
      <c r="C765" s="4" t="s">
        <v>181</v>
      </c>
      <c r="D765" s="4" t="s">
        <v>276</v>
      </c>
      <c r="E765" s="4">
        <f t="shared" si="274"/>
        <v>0</v>
      </c>
      <c r="I765" s="4" t="str">
        <f t="shared" ref="I765:X765" si="509">+IF($E239=0,"",IF(I239&lt;&gt;"",I239,AVERAGEIFS(I$256:I$503,$D$256:$D$503,$D239)))</f>
        <v/>
      </c>
      <c r="J765" s="4" t="str">
        <f t="shared" si="509"/>
        <v/>
      </c>
      <c r="K765" s="4" t="str">
        <f t="shared" si="509"/>
        <v/>
      </c>
      <c r="L765" s="4" t="str">
        <f t="shared" si="509"/>
        <v/>
      </c>
      <c r="M765" s="4" t="str">
        <f t="shared" si="509"/>
        <v/>
      </c>
      <c r="N765" s="4" t="str">
        <f t="shared" si="509"/>
        <v/>
      </c>
      <c r="O765" s="4" t="str">
        <f t="shared" si="509"/>
        <v/>
      </c>
      <c r="P765" s="4" t="str">
        <f t="shared" si="509"/>
        <v/>
      </c>
      <c r="Q765" s="4" t="str">
        <f t="shared" si="509"/>
        <v/>
      </c>
      <c r="R765" s="4" t="str">
        <f t="shared" si="509"/>
        <v/>
      </c>
      <c r="S765" s="4" t="str">
        <f t="shared" si="509"/>
        <v/>
      </c>
      <c r="T765" s="4" t="str">
        <f t="shared" si="509"/>
        <v/>
      </c>
      <c r="U765" s="4" t="str">
        <f t="shared" si="509"/>
        <v/>
      </c>
      <c r="V765" s="4" t="str">
        <f t="shared" si="509"/>
        <v/>
      </c>
      <c r="W765" s="4" t="str">
        <f t="shared" si="509"/>
        <v/>
      </c>
      <c r="X765" s="4" t="str">
        <f t="shared" si="509"/>
        <v/>
      </c>
    </row>
    <row r="766" spans="1:24" ht="15.75" customHeight="1" x14ac:dyDescent="0.25">
      <c r="A766" s="4" t="s">
        <v>152</v>
      </c>
      <c r="B766" s="4" t="s">
        <v>153</v>
      </c>
      <c r="C766" s="4" t="s">
        <v>118</v>
      </c>
      <c r="D766" s="4" t="s">
        <v>119</v>
      </c>
      <c r="E766" s="4">
        <f t="shared" si="274"/>
        <v>0</v>
      </c>
      <c r="I766" s="4" t="str">
        <f t="shared" ref="I766:X766" si="510">+IF($E240=0,"",IF(I240&lt;&gt;"",I240,AVERAGEIFS(I$256:I$503,$D$256:$D$503,$D240)))</f>
        <v/>
      </c>
      <c r="J766" s="4" t="str">
        <f t="shared" si="510"/>
        <v/>
      </c>
      <c r="K766" s="4" t="str">
        <f t="shared" si="510"/>
        <v/>
      </c>
      <c r="L766" s="4" t="str">
        <f t="shared" si="510"/>
        <v/>
      </c>
      <c r="M766" s="4" t="str">
        <f t="shared" si="510"/>
        <v/>
      </c>
      <c r="N766" s="4" t="str">
        <f t="shared" si="510"/>
        <v/>
      </c>
      <c r="O766" s="4" t="str">
        <f t="shared" si="510"/>
        <v/>
      </c>
      <c r="P766" s="4" t="str">
        <f t="shared" si="510"/>
        <v/>
      </c>
      <c r="Q766" s="4" t="str">
        <f t="shared" si="510"/>
        <v/>
      </c>
      <c r="R766" s="4" t="str">
        <f t="shared" si="510"/>
        <v/>
      </c>
      <c r="S766" s="4" t="str">
        <f t="shared" si="510"/>
        <v/>
      </c>
      <c r="T766" s="4" t="str">
        <f t="shared" si="510"/>
        <v/>
      </c>
      <c r="U766" s="4" t="str">
        <f t="shared" si="510"/>
        <v/>
      </c>
      <c r="V766" s="4" t="str">
        <f t="shared" si="510"/>
        <v/>
      </c>
      <c r="W766" s="4" t="str">
        <f t="shared" si="510"/>
        <v/>
      </c>
      <c r="X766" s="4" t="str">
        <f t="shared" si="510"/>
        <v/>
      </c>
    </row>
    <row r="767" spans="1:24" ht="15.75" customHeight="1" x14ac:dyDescent="0.25">
      <c r="A767" s="4" t="s">
        <v>272</v>
      </c>
      <c r="B767" s="4" t="s">
        <v>273</v>
      </c>
      <c r="C767" s="4" t="s">
        <v>28</v>
      </c>
      <c r="D767" s="4" t="s">
        <v>265</v>
      </c>
      <c r="E767" s="4">
        <f t="shared" si="274"/>
        <v>1</v>
      </c>
      <c r="I767" s="4">
        <f t="shared" ref="I767:X767" si="511">+IF($E241=0,"",IF(I241&lt;&gt;"",I241,AVERAGEIFS(I$256:I$503,$D$256:$D$503,$D241)))</f>
        <v>329064917</v>
      </c>
      <c r="J767" s="85">
        <f t="shared" si="511"/>
        <v>203.6920271266718</v>
      </c>
      <c r="K767" s="85">
        <f t="shared" si="511"/>
        <v>657.13477441291616</v>
      </c>
      <c r="L767" s="4">
        <f t="shared" si="511"/>
        <v>199.20171897066643</v>
      </c>
      <c r="M767" s="4">
        <f t="shared" si="511"/>
        <v>825.28785756523348</v>
      </c>
      <c r="N767" s="85">
        <f t="shared" si="511"/>
        <v>0.73055493788783321</v>
      </c>
      <c r="O767" s="85">
        <f t="shared" si="511"/>
        <v>32093.178036605656</v>
      </c>
      <c r="P767" s="85">
        <f t="shared" si="511"/>
        <v>30882.163922251893</v>
      </c>
      <c r="Q767" s="85">
        <f t="shared" si="511"/>
        <v>4490.9657320872275</v>
      </c>
      <c r="R767" s="85">
        <f t="shared" si="511"/>
        <v>5.2524590459456357</v>
      </c>
      <c r="S767" s="85">
        <f t="shared" si="511"/>
        <v>7.235994797346752</v>
      </c>
      <c r="T767" s="85">
        <f t="shared" si="511"/>
        <v>14153.733259952302</v>
      </c>
      <c r="U767" s="4">
        <f t="shared" si="511"/>
        <v>0</v>
      </c>
      <c r="V767" s="4">
        <f t="shared" si="511"/>
        <v>0</v>
      </c>
      <c r="W767" s="4">
        <f t="shared" si="511"/>
        <v>0</v>
      </c>
      <c r="X767" s="4">
        <f t="shared" si="511"/>
        <v>0</v>
      </c>
    </row>
    <row r="768" spans="1:24" ht="15.75" customHeight="1" x14ac:dyDescent="0.25">
      <c r="A768" s="4" t="s">
        <v>85</v>
      </c>
      <c r="B768" s="4" t="s">
        <v>86</v>
      </c>
      <c r="C768" s="4" t="s">
        <v>28</v>
      </c>
      <c r="D768" s="4" t="s">
        <v>29</v>
      </c>
      <c r="E768" s="4">
        <f t="shared" si="274"/>
        <v>0</v>
      </c>
      <c r="I768" s="4" t="str">
        <f t="shared" ref="I768:X768" si="512">+IF($E242=0,"",IF(I242&lt;&gt;"",I242,AVERAGEIFS(I$256:I$503,$D$256:$D$503,$D242)))</f>
        <v/>
      </c>
      <c r="J768" s="4" t="str">
        <f t="shared" si="512"/>
        <v/>
      </c>
      <c r="K768" s="4" t="str">
        <f t="shared" si="512"/>
        <v/>
      </c>
      <c r="L768" s="4" t="str">
        <f t="shared" si="512"/>
        <v/>
      </c>
      <c r="M768" s="4" t="str">
        <f t="shared" si="512"/>
        <v/>
      </c>
      <c r="N768" s="4" t="str">
        <f t="shared" si="512"/>
        <v/>
      </c>
      <c r="O768" s="4" t="str">
        <f t="shared" si="512"/>
        <v/>
      </c>
      <c r="P768" s="4" t="str">
        <f t="shared" si="512"/>
        <v/>
      </c>
      <c r="Q768" s="4" t="str">
        <f t="shared" si="512"/>
        <v/>
      </c>
      <c r="R768" s="4" t="str">
        <f t="shared" si="512"/>
        <v/>
      </c>
      <c r="S768" s="4" t="str">
        <f t="shared" si="512"/>
        <v/>
      </c>
      <c r="T768" s="4" t="str">
        <f t="shared" si="512"/>
        <v/>
      </c>
      <c r="U768" s="4" t="str">
        <f t="shared" si="512"/>
        <v/>
      </c>
      <c r="V768" s="4" t="str">
        <f t="shared" si="512"/>
        <v/>
      </c>
      <c r="W768" s="4" t="str">
        <f t="shared" si="512"/>
        <v/>
      </c>
      <c r="X768" s="4" t="str">
        <f t="shared" si="512"/>
        <v/>
      </c>
    </row>
    <row r="769" spans="1:35" ht="15.75" customHeight="1" x14ac:dyDescent="0.25">
      <c r="A769" s="4" t="s">
        <v>351</v>
      </c>
      <c r="B769" s="4" t="s">
        <v>352</v>
      </c>
      <c r="C769" s="4" t="s">
        <v>28</v>
      </c>
      <c r="D769" s="4" t="s">
        <v>328</v>
      </c>
      <c r="E769" s="4">
        <f t="shared" si="274"/>
        <v>0</v>
      </c>
      <c r="I769" s="4" t="str">
        <f t="shared" ref="I769:X769" si="513">+IF($E243=0,"",IF(I243&lt;&gt;"",I243,AVERAGEIFS(I$256:I$503,$D$256:$D$503,$D243)))</f>
        <v/>
      </c>
      <c r="J769" s="4" t="str">
        <f t="shared" si="513"/>
        <v/>
      </c>
      <c r="K769" s="4" t="str">
        <f t="shared" si="513"/>
        <v/>
      </c>
      <c r="L769" s="4" t="str">
        <f t="shared" si="513"/>
        <v/>
      </c>
      <c r="M769" s="4" t="str">
        <f t="shared" si="513"/>
        <v/>
      </c>
      <c r="N769" s="4" t="str">
        <f t="shared" si="513"/>
        <v/>
      </c>
      <c r="O769" s="4" t="str">
        <f t="shared" si="513"/>
        <v/>
      </c>
      <c r="P769" s="4" t="str">
        <f t="shared" si="513"/>
        <v/>
      </c>
      <c r="Q769" s="4" t="str">
        <f t="shared" si="513"/>
        <v/>
      </c>
      <c r="R769" s="4" t="str">
        <f t="shared" si="513"/>
        <v/>
      </c>
      <c r="S769" s="4" t="str">
        <f t="shared" si="513"/>
        <v/>
      </c>
      <c r="T769" s="4" t="str">
        <f t="shared" si="513"/>
        <v/>
      </c>
      <c r="U769" s="4" t="str">
        <f t="shared" si="513"/>
        <v/>
      </c>
      <c r="V769" s="4" t="str">
        <f t="shared" si="513"/>
        <v/>
      </c>
      <c r="W769" s="4" t="str">
        <f t="shared" si="513"/>
        <v/>
      </c>
      <c r="X769" s="4" t="str">
        <f t="shared" si="513"/>
        <v/>
      </c>
    </row>
    <row r="770" spans="1:35" ht="15.75" customHeight="1" x14ac:dyDescent="0.25">
      <c r="A770" s="4" t="s">
        <v>114</v>
      </c>
      <c r="B770" s="4" t="s">
        <v>115</v>
      </c>
      <c r="C770" s="4" t="s">
        <v>106</v>
      </c>
      <c r="D770" s="4" t="s">
        <v>107</v>
      </c>
      <c r="E770" s="4">
        <f t="shared" si="274"/>
        <v>0</v>
      </c>
      <c r="I770" s="4" t="str">
        <f t="shared" ref="I770:X770" si="514">+IF($E244=0,"",IF(I244&lt;&gt;"",I244,AVERAGEIFS(I$256:I$503,$D$256:$D$503,$D244)))</f>
        <v/>
      </c>
      <c r="J770" s="4" t="str">
        <f t="shared" si="514"/>
        <v/>
      </c>
      <c r="K770" s="4" t="str">
        <f t="shared" si="514"/>
        <v/>
      </c>
      <c r="L770" s="4" t="str">
        <f t="shared" si="514"/>
        <v/>
      </c>
      <c r="M770" s="4" t="str">
        <f t="shared" si="514"/>
        <v/>
      </c>
      <c r="N770" s="4" t="str">
        <f t="shared" si="514"/>
        <v/>
      </c>
      <c r="O770" s="4" t="str">
        <f t="shared" si="514"/>
        <v/>
      </c>
      <c r="P770" s="4" t="str">
        <f t="shared" si="514"/>
        <v/>
      </c>
      <c r="Q770" s="4" t="str">
        <f t="shared" si="514"/>
        <v/>
      </c>
      <c r="R770" s="4" t="str">
        <f t="shared" si="514"/>
        <v/>
      </c>
      <c r="S770" s="4" t="str">
        <f t="shared" si="514"/>
        <v/>
      </c>
      <c r="T770" s="4" t="str">
        <f t="shared" si="514"/>
        <v/>
      </c>
      <c r="U770" s="4" t="str">
        <f t="shared" si="514"/>
        <v/>
      </c>
      <c r="V770" s="4" t="str">
        <f t="shared" si="514"/>
        <v/>
      </c>
      <c r="W770" s="4" t="str">
        <f t="shared" si="514"/>
        <v/>
      </c>
      <c r="X770" s="4" t="str">
        <f t="shared" si="514"/>
        <v/>
      </c>
    </row>
    <row r="771" spans="1:35" ht="15.75" customHeight="1" x14ac:dyDescent="0.25">
      <c r="A771" s="4" t="s">
        <v>212</v>
      </c>
      <c r="B771" s="4" t="s">
        <v>213</v>
      </c>
      <c r="C771" s="4" t="s">
        <v>22</v>
      </c>
      <c r="D771" s="4" t="s">
        <v>205</v>
      </c>
      <c r="E771" s="4">
        <f t="shared" si="274"/>
        <v>0</v>
      </c>
      <c r="I771" s="4" t="str">
        <f t="shared" ref="I771:X771" si="515">+IF($E245=0,"",IF(I245&lt;&gt;"",I245,AVERAGEIFS(I$256:I$503,$D$256:$D$503,$D245)))</f>
        <v/>
      </c>
      <c r="J771" s="4" t="str">
        <f t="shared" si="515"/>
        <v/>
      </c>
      <c r="K771" s="4" t="str">
        <f t="shared" si="515"/>
        <v/>
      </c>
      <c r="L771" s="4" t="str">
        <f t="shared" si="515"/>
        <v/>
      </c>
      <c r="M771" s="4" t="str">
        <f t="shared" si="515"/>
        <v/>
      </c>
      <c r="N771" s="4" t="str">
        <f t="shared" si="515"/>
        <v/>
      </c>
      <c r="O771" s="4" t="str">
        <f t="shared" si="515"/>
        <v/>
      </c>
      <c r="P771" s="4" t="str">
        <f t="shared" si="515"/>
        <v/>
      </c>
      <c r="Q771" s="4" t="str">
        <f t="shared" si="515"/>
        <v/>
      </c>
      <c r="R771" s="4" t="str">
        <f t="shared" si="515"/>
        <v/>
      </c>
      <c r="S771" s="4" t="str">
        <f t="shared" si="515"/>
        <v/>
      </c>
      <c r="T771" s="4" t="str">
        <f t="shared" si="515"/>
        <v/>
      </c>
      <c r="U771" s="4" t="str">
        <f t="shared" si="515"/>
        <v/>
      </c>
      <c r="V771" s="4" t="str">
        <f t="shared" si="515"/>
        <v/>
      </c>
      <c r="W771" s="4" t="str">
        <f t="shared" si="515"/>
        <v/>
      </c>
      <c r="X771" s="4" t="str">
        <f t="shared" si="515"/>
        <v/>
      </c>
    </row>
    <row r="772" spans="1:35" ht="15.75" customHeight="1" x14ac:dyDescent="0.25">
      <c r="A772" s="4" t="s">
        <v>353</v>
      </c>
      <c r="B772" s="4" t="s">
        <v>354</v>
      </c>
      <c r="C772" s="4" t="s">
        <v>28</v>
      </c>
      <c r="D772" s="4" t="s">
        <v>328</v>
      </c>
      <c r="E772" s="4">
        <f t="shared" si="274"/>
        <v>0</v>
      </c>
      <c r="I772" s="4" t="str">
        <f t="shared" ref="I772:X772" si="516">+IF($E246=0,"",IF(I246&lt;&gt;"",I246,AVERAGEIFS(I$256:I$503,$D$256:$D$503,$D246)))</f>
        <v/>
      </c>
      <c r="J772" s="4" t="str">
        <f t="shared" si="516"/>
        <v/>
      </c>
      <c r="K772" s="4" t="str">
        <f t="shared" si="516"/>
        <v/>
      </c>
      <c r="L772" s="4" t="str">
        <f t="shared" si="516"/>
        <v/>
      </c>
      <c r="M772" s="4" t="str">
        <f t="shared" si="516"/>
        <v/>
      </c>
      <c r="N772" s="4" t="str">
        <f t="shared" si="516"/>
        <v/>
      </c>
      <c r="O772" s="4" t="str">
        <f t="shared" si="516"/>
        <v/>
      </c>
      <c r="P772" s="4" t="str">
        <f t="shared" si="516"/>
        <v/>
      </c>
      <c r="Q772" s="4" t="str">
        <f t="shared" si="516"/>
        <v/>
      </c>
      <c r="R772" s="4" t="str">
        <f t="shared" si="516"/>
        <v/>
      </c>
      <c r="S772" s="4" t="str">
        <f t="shared" si="516"/>
        <v/>
      </c>
      <c r="T772" s="4" t="str">
        <f t="shared" si="516"/>
        <v/>
      </c>
      <c r="U772" s="4" t="str">
        <f t="shared" si="516"/>
        <v/>
      </c>
      <c r="V772" s="4" t="str">
        <f t="shared" si="516"/>
        <v/>
      </c>
      <c r="W772" s="4" t="str">
        <f t="shared" si="516"/>
        <v/>
      </c>
      <c r="X772" s="4" t="str">
        <f t="shared" si="516"/>
        <v/>
      </c>
    </row>
    <row r="773" spans="1:35" ht="15.75" customHeight="1" x14ac:dyDescent="0.25">
      <c r="A773" s="4" t="s">
        <v>376</v>
      </c>
      <c r="B773" s="4" t="s">
        <v>377</v>
      </c>
      <c r="C773" s="4" t="s">
        <v>106</v>
      </c>
      <c r="D773" s="4" t="s">
        <v>357</v>
      </c>
      <c r="E773" s="4">
        <f t="shared" si="274"/>
        <v>0</v>
      </c>
      <c r="I773" s="4" t="str">
        <f t="shared" ref="I773:X773" si="517">+IF($E247=0,"",IF(I247&lt;&gt;"",I247,AVERAGEIFS(I$256:I$503,$D$256:$D$503,$D247)))</f>
        <v/>
      </c>
      <c r="J773" s="4" t="str">
        <f t="shared" si="517"/>
        <v/>
      </c>
      <c r="K773" s="4" t="str">
        <f t="shared" si="517"/>
        <v/>
      </c>
      <c r="L773" s="4" t="str">
        <f t="shared" si="517"/>
        <v/>
      </c>
      <c r="M773" s="4" t="str">
        <f t="shared" si="517"/>
        <v/>
      </c>
      <c r="N773" s="4" t="str">
        <f t="shared" si="517"/>
        <v/>
      </c>
      <c r="O773" s="4" t="str">
        <f t="shared" si="517"/>
        <v/>
      </c>
      <c r="P773" s="4" t="str">
        <f t="shared" si="517"/>
        <v/>
      </c>
      <c r="Q773" s="4" t="str">
        <f t="shared" si="517"/>
        <v/>
      </c>
      <c r="R773" s="4" t="str">
        <f t="shared" si="517"/>
        <v/>
      </c>
      <c r="S773" s="4" t="str">
        <f t="shared" si="517"/>
        <v/>
      </c>
      <c r="T773" s="4" t="str">
        <f t="shared" si="517"/>
        <v/>
      </c>
      <c r="U773" s="4" t="str">
        <f t="shared" si="517"/>
        <v/>
      </c>
      <c r="V773" s="4" t="str">
        <f t="shared" si="517"/>
        <v/>
      </c>
      <c r="W773" s="4" t="str">
        <f t="shared" si="517"/>
        <v/>
      </c>
      <c r="X773" s="4" t="str">
        <f t="shared" si="517"/>
        <v/>
      </c>
    </row>
    <row r="774" spans="1:35" ht="15.75" customHeight="1" x14ac:dyDescent="0.25">
      <c r="A774" s="4" t="s">
        <v>324</v>
      </c>
      <c r="B774" s="4" t="s">
        <v>325</v>
      </c>
      <c r="C774" s="4" t="s">
        <v>22</v>
      </c>
      <c r="D774" s="4" t="s">
        <v>309</v>
      </c>
      <c r="E774" s="4">
        <f t="shared" si="274"/>
        <v>0</v>
      </c>
      <c r="I774" s="4" t="str">
        <f t="shared" ref="I774:X774" si="518">+IF($E248=0,"",IF(I248&lt;&gt;"",I248,AVERAGEIFS(I$256:I$503,$D$256:$D$503,$D248)))</f>
        <v/>
      </c>
      <c r="J774" s="4" t="str">
        <f t="shared" si="518"/>
        <v/>
      </c>
      <c r="K774" s="4" t="str">
        <f t="shared" si="518"/>
        <v/>
      </c>
      <c r="L774" s="4" t="str">
        <f t="shared" si="518"/>
        <v/>
      </c>
      <c r="M774" s="4" t="str">
        <f t="shared" si="518"/>
        <v/>
      </c>
      <c r="N774" s="4" t="str">
        <f t="shared" si="518"/>
        <v/>
      </c>
      <c r="O774" s="4" t="str">
        <f t="shared" si="518"/>
        <v/>
      </c>
      <c r="P774" s="4" t="str">
        <f t="shared" si="518"/>
        <v/>
      </c>
      <c r="Q774" s="4" t="str">
        <f t="shared" si="518"/>
        <v/>
      </c>
      <c r="R774" s="4" t="str">
        <f t="shared" si="518"/>
        <v/>
      </c>
      <c r="S774" s="4" t="str">
        <f t="shared" si="518"/>
        <v/>
      </c>
      <c r="T774" s="4" t="str">
        <f t="shared" si="518"/>
        <v/>
      </c>
      <c r="U774" s="4" t="str">
        <f t="shared" si="518"/>
        <v/>
      </c>
      <c r="V774" s="4" t="str">
        <f t="shared" si="518"/>
        <v/>
      </c>
      <c r="W774" s="4" t="str">
        <f t="shared" si="518"/>
        <v/>
      </c>
      <c r="X774" s="4" t="str">
        <f t="shared" si="518"/>
        <v/>
      </c>
    </row>
    <row r="775" spans="1:35" ht="15.75" customHeight="1" x14ac:dyDescent="0.25">
      <c r="A775" s="4" t="s">
        <v>261</v>
      </c>
      <c r="B775" s="4" t="s">
        <v>262</v>
      </c>
      <c r="C775" s="4" t="s">
        <v>118</v>
      </c>
      <c r="D775" s="4" t="s">
        <v>250</v>
      </c>
      <c r="E775" s="4">
        <f t="shared" si="274"/>
        <v>0</v>
      </c>
      <c r="I775" s="4" t="str">
        <f t="shared" ref="I775:X775" si="519">+IF($E249=0,"",IF(I249&lt;&gt;"",I249,AVERAGEIFS(I$256:I$503,$D$256:$D$503,$D249)))</f>
        <v/>
      </c>
      <c r="J775" s="4" t="str">
        <f t="shared" si="519"/>
        <v/>
      </c>
      <c r="K775" s="4" t="str">
        <f t="shared" si="519"/>
        <v/>
      </c>
      <c r="L775" s="4" t="str">
        <f t="shared" si="519"/>
        <v/>
      </c>
      <c r="M775" s="4" t="str">
        <f t="shared" si="519"/>
        <v/>
      </c>
      <c r="N775" s="4" t="str">
        <f t="shared" si="519"/>
        <v/>
      </c>
      <c r="O775" s="4" t="str">
        <f t="shared" si="519"/>
        <v/>
      </c>
      <c r="P775" s="4" t="str">
        <f t="shared" si="519"/>
        <v/>
      </c>
      <c r="Q775" s="4" t="str">
        <f t="shared" si="519"/>
        <v/>
      </c>
      <c r="R775" s="4" t="str">
        <f t="shared" si="519"/>
        <v/>
      </c>
      <c r="S775" s="4" t="str">
        <f t="shared" si="519"/>
        <v/>
      </c>
      <c r="T775" s="4" t="str">
        <f t="shared" si="519"/>
        <v/>
      </c>
      <c r="U775" s="4" t="str">
        <f t="shared" si="519"/>
        <v/>
      </c>
      <c r="V775" s="4" t="str">
        <f t="shared" si="519"/>
        <v/>
      </c>
      <c r="W775" s="4" t="str">
        <f t="shared" si="519"/>
        <v/>
      </c>
      <c r="X775" s="4" t="str">
        <f t="shared" si="519"/>
        <v/>
      </c>
    </row>
    <row r="776" spans="1:35" ht="15.75" customHeight="1" x14ac:dyDescent="0.25">
      <c r="A776" s="4" t="s">
        <v>521</v>
      </c>
      <c r="B776" s="4" t="s">
        <v>522</v>
      </c>
      <c r="C776" s="4" t="s">
        <v>106</v>
      </c>
      <c r="D776" s="4" t="s">
        <v>484</v>
      </c>
      <c r="E776" s="4">
        <f t="shared" si="274"/>
        <v>0</v>
      </c>
      <c r="I776" s="4" t="str">
        <f t="shared" ref="I776:X776" si="520">+IF($E250=0,"",IF(I250&lt;&gt;"",I250,AVERAGEIFS(I$256:I$503,$D$256:$D$503,$D250)))</f>
        <v/>
      </c>
      <c r="J776" s="4" t="str">
        <f t="shared" si="520"/>
        <v/>
      </c>
      <c r="K776" s="4" t="str">
        <f t="shared" si="520"/>
        <v/>
      </c>
      <c r="L776" s="4" t="str">
        <f t="shared" si="520"/>
        <v/>
      </c>
      <c r="M776" s="4" t="str">
        <f t="shared" si="520"/>
        <v/>
      </c>
      <c r="N776" s="4" t="str">
        <f t="shared" si="520"/>
        <v/>
      </c>
      <c r="O776" s="4" t="str">
        <f t="shared" si="520"/>
        <v/>
      </c>
      <c r="P776" s="4" t="str">
        <f t="shared" si="520"/>
        <v/>
      </c>
      <c r="Q776" s="4" t="str">
        <f t="shared" si="520"/>
        <v/>
      </c>
      <c r="R776" s="4" t="str">
        <f t="shared" si="520"/>
        <v/>
      </c>
      <c r="S776" s="4" t="str">
        <f t="shared" si="520"/>
        <v/>
      </c>
      <c r="T776" s="4" t="str">
        <f t="shared" si="520"/>
        <v/>
      </c>
      <c r="U776" s="4" t="str">
        <f t="shared" si="520"/>
        <v/>
      </c>
      <c r="V776" s="4" t="str">
        <f t="shared" si="520"/>
        <v/>
      </c>
      <c r="W776" s="4" t="str">
        <f t="shared" si="520"/>
        <v/>
      </c>
      <c r="X776" s="4" t="str">
        <f t="shared" si="520"/>
        <v/>
      </c>
    </row>
    <row r="777" spans="1:35" ht="15.75" customHeight="1" x14ac:dyDescent="0.25">
      <c r="A777" s="4" t="s">
        <v>154</v>
      </c>
      <c r="B777" s="4" t="s">
        <v>155</v>
      </c>
      <c r="C777" s="4" t="s">
        <v>118</v>
      </c>
      <c r="D777" s="4" t="s">
        <v>119</v>
      </c>
      <c r="E777" s="4">
        <f t="shared" si="274"/>
        <v>0</v>
      </c>
      <c r="I777" s="4" t="str">
        <f t="shared" ref="I777:X777" si="521">+IF($E251=0,"",IF(I251&lt;&gt;"",I251,AVERAGEIFS(I$256:I$503,$D$256:$D$503,$D251)))</f>
        <v/>
      </c>
      <c r="J777" s="4" t="str">
        <f t="shared" si="521"/>
        <v/>
      </c>
      <c r="K777" s="4" t="str">
        <f t="shared" si="521"/>
        <v/>
      </c>
      <c r="L777" s="4" t="str">
        <f t="shared" si="521"/>
        <v/>
      </c>
      <c r="M777" s="4" t="str">
        <f t="shared" si="521"/>
        <v/>
      </c>
      <c r="N777" s="4" t="str">
        <f t="shared" si="521"/>
        <v/>
      </c>
      <c r="O777" s="4" t="str">
        <f t="shared" si="521"/>
        <v/>
      </c>
      <c r="P777" s="4" t="str">
        <f t="shared" si="521"/>
        <v/>
      </c>
      <c r="Q777" s="4" t="str">
        <f t="shared" si="521"/>
        <v/>
      </c>
      <c r="R777" s="4" t="str">
        <f t="shared" si="521"/>
        <v/>
      </c>
      <c r="S777" s="4" t="str">
        <f t="shared" si="521"/>
        <v/>
      </c>
      <c r="T777" s="4" t="str">
        <f t="shared" si="521"/>
        <v/>
      </c>
      <c r="U777" s="4" t="str">
        <f t="shared" si="521"/>
        <v/>
      </c>
      <c r="V777" s="4" t="str">
        <f t="shared" si="521"/>
        <v/>
      </c>
      <c r="W777" s="4" t="str">
        <f t="shared" si="521"/>
        <v/>
      </c>
      <c r="X777" s="4" t="str">
        <f t="shared" si="521"/>
        <v/>
      </c>
    </row>
    <row r="778" spans="1:35" ht="15.75" customHeight="1" x14ac:dyDescent="0.25">
      <c r="A778" s="4" t="s">
        <v>156</v>
      </c>
      <c r="B778" s="4" t="s">
        <v>157</v>
      </c>
      <c r="C778" s="4" t="s">
        <v>118</v>
      </c>
      <c r="D778" s="4" t="s">
        <v>119</v>
      </c>
      <c r="E778" s="4">
        <f t="shared" si="274"/>
        <v>0</v>
      </c>
      <c r="I778" s="4" t="str">
        <f t="shared" ref="I778:X778" si="522">+IF($E252=0,"",IF(I252&lt;&gt;"",I252,AVERAGEIFS(I$256:I$503,$D$256:$D$503,$D252)))</f>
        <v/>
      </c>
      <c r="J778" s="4" t="str">
        <f t="shared" si="522"/>
        <v/>
      </c>
      <c r="K778" s="4" t="str">
        <f t="shared" si="522"/>
        <v/>
      </c>
      <c r="L778" s="4" t="str">
        <f t="shared" si="522"/>
        <v/>
      </c>
      <c r="M778" s="4" t="str">
        <f t="shared" si="522"/>
        <v/>
      </c>
      <c r="N778" s="4" t="str">
        <f t="shared" si="522"/>
        <v/>
      </c>
      <c r="O778" s="4" t="str">
        <f t="shared" si="522"/>
        <v/>
      </c>
      <c r="P778" s="4" t="str">
        <f t="shared" si="522"/>
        <v/>
      </c>
      <c r="Q778" s="4" t="str">
        <f t="shared" si="522"/>
        <v/>
      </c>
      <c r="R778" s="4" t="str">
        <f t="shared" si="522"/>
        <v/>
      </c>
      <c r="S778" s="4" t="str">
        <f t="shared" si="522"/>
        <v/>
      </c>
      <c r="T778" s="4" t="str">
        <f t="shared" si="522"/>
        <v/>
      </c>
      <c r="U778" s="4" t="str">
        <f t="shared" si="522"/>
        <v/>
      </c>
      <c r="V778" s="4" t="str">
        <f t="shared" si="522"/>
        <v/>
      </c>
      <c r="W778" s="4" t="str">
        <f t="shared" si="522"/>
        <v/>
      </c>
      <c r="X778" s="4" t="str">
        <f t="shared" si="522"/>
        <v/>
      </c>
    </row>
    <row r="779" spans="1:35" ht="15.75" customHeight="1" x14ac:dyDescent="0.25"/>
    <row r="780" spans="1:35" ht="15.75" customHeight="1" x14ac:dyDescent="0.25"/>
    <row r="781" spans="1:35" ht="15.75" customHeight="1" x14ac:dyDescent="0.25">
      <c r="A781" s="296" t="s">
        <v>785</v>
      </c>
      <c r="B781" s="247"/>
      <c r="C781" s="247"/>
      <c r="D781" s="243"/>
    </row>
    <row r="782" spans="1:35" ht="15.75" customHeight="1" x14ac:dyDescent="0.25">
      <c r="A782" s="60" t="s">
        <v>11</v>
      </c>
      <c r="B782" s="60" t="s">
        <v>712</v>
      </c>
      <c r="C782" s="60" t="s">
        <v>13</v>
      </c>
      <c r="D782" s="60" t="s">
        <v>713</v>
      </c>
      <c r="E782" s="79" t="s">
        <v>764</v>
      </c>
      <c r="F782" s="60"/>
      <c r="G782" s="60"/>
      <c r="H782" s="80"/>
      <c r="I782" s="81" t="s">
        <v>714</v>
      </c>
      <c r="J782" s="82" t="s">
        <v>717</v>
      </c>
      <c r="K782" s="82" t="s">
        <v>720</v>
      </c>
      <c r="L782" s="82" t="s">
        <v>723</v>
      </c>
      <c r="M782" s="82" t="s">
        <v>728</v>
      </c>
      <c r="N782" s="83" t="s">
        <v>731</v>
      </c>
      <c r="O782" s="56" t="s">
        <v>736</v>
      </c>
      <c r="P782" s="56" t="s">
        <v>741</v>
      </c>
      <c r="Q782" s="56" t="s">
        <v>746</v>
      </c>
      <c r="R782" s="56" t="s">
        <v>749</v>
      </c>
      <c r="S782" s="84" t="s">
        <v>754</v>
      </c>
      <c r="T782" s="84" t="s">
        <v>759</v>
      </c>
      <c r="U782" s="71" t="s">
        <v>760</v>
      </c>
      <c r="V782" s="71" t="s">
        <v>761</v>
      </c>
      <c r="W782" s="71" t="s">
        <v>762</v>
      </c>
      <c r="X782" s="71" t="s">
        <v>763</v>
      </c>
      <c r="Y782" s="12"/>
      <c r="Z782" s="12"/>
      <c r="AA782" s="12"/>
      <c r="AB782" s="12"/>
      <c r="AC782" s="12"/>
      <c r="AD782" s="12"/>
      <c r="AE782" s="12"/>
      <c r="AF782" s="12"/>
      <c r="AG782" s="12"/>
      <c r="AH782" s="12"/>
      <c r="AI782" s="12"/>
    </row>
    <row r="783" spans="1:35" ht="15" customHeight="1" x14ac:dyDescent="0.25">
      <c r="A783" s="4" t="s">
        <v>391</v>
      </c>
      <c r="B783" s="4" t="s">
        <v>392</v>
      </c>
      <c r="C783" s="4" t="s">
        <v>106</v>
      </c>
      <c r="D783" s="4" t="s">
        <v>393</v>
      </c>
      <c r="E783" s="4">
        <f t="shared" ref="E783:E1030" si="523">+E531</f>
        <v>0</v>
      </c>
      <c r="I783" s="4" t="str">
        <f t="shared" ref="I783:X783" si="524">+IF(IFERROR(I531,0)=0,0,I531)</f>
        <v/>
      </c>
      <c r="J783" s="4" t="str">
        <f t="shared" si="524"/>
        <v/>
      </c>
      <c r="K783" s="4" t="str">
        <f t="shared" si="524"/>
        <v/>
      </c>
      <c r="L783" s="4" t="str">
        <f t="shared" si="524"/>
        <v/>
      </c>
      <c r="M783" s="4" t="str">
        <f t="shared" si="524"/>
        <v/>
      </c>
      <c r="N783" s="4" t="str">
        <f t="shared" si="524"/>
        <v/>
      </c>
      <c r="O783" s="4" t="str">
        <f t="shared" si="524"/>
        <v/>
      </c>
      <c r="P783" s="4" t="str">
        <f t="shared" si="524"/>
        <v/>
      </c>
      <c r="Q783" s="4" t="str">
        <f t="shared" si="524"/>
        <v/>
      </c>
      <c r="R783" s="4" t="str">
        <f t="shared" si="524"/>
        <v/>
      </c>
      <c r="S783" s="4" t="str">
        <f t="shared" si="524"/>
        <v/>
      </c>
      <c r="T783" s="4" t="str">
        <f t="shared" si="524"/>
        <v/>
      </c>
      <c r="U783" s="4" t="str">
        <f t="shared" si="524"/>
        <v/>
      </c>
      <c r="V783" s="4" t="str">
        <f t="shared" si="524"/>
        <v/>
      </c>
      <c r="W783" s="4" t="str">
        <f t="shared" si="524"/>
        <v/>
      </c>
      <c r="X783" s="4" t="str">
        <f t="shared" si="524"/>
        <v/>
      </c>
    </row>
    <row r="784" spans="1:35" ht="15.75" customHeight="1" x14ac:dyDescent="0.25">
      <c r="A784" s="4" t="s">
        <v>410</v>
      </c>
      <c r="B784" s="4" t="s">
        <v>411</v>
      </c>
      <c r="C784" s="4" t="s">
        <v>181</v>
      </c>
      <c r="D784" s="4" t="s">
        <v>412</v>
      </c>
      <c r="E784" s="4">
        <f t="shared" si="523"/>
        <v>1</v>
      </c>
      <c r="I784" s="4">
        <f t="shared" ref="I784:X784" si="525">+IF(IFERROR(I532,0)=0,0,I532)</f>
        <v>2880917</v>
      </c>
      <c r="J784" s="85">
        <f t="shared" si="525"/>
        <v>369.70867262055799</v>
      </c>
      <c r="K784" s="85">
        <f t="shared" si="525"/>
        <v>196.95117908638116</v>
      </c>
      <c r="L784" s="85">
        <f t="shared" si="525"/>
        <v>137.59507823377072</v>
      </c>
      <c r="M784" s="85">
        <f t="shared" si="525"/>
        <v>698.62530842439196</v>
      </c>
      <c r="N784" s="85">
        <f t="shared" si="525"/>
        <v>13.78033452543062</v>
      </c>
      <c r="O784" s="85">
        <f t="shared" si="525"/>
        <v>40198.99244332494</v>
      </c>
      <c r="P784" s="85">
        <f t="shared" si="525"/>
        <v>388.257834952785</v>
      </c>
      <c r="Q784" s="85">
        <f t="shared" si="525"/>
        <v>2390.0589721988204</v>
      </c>
      <c r="R784" s="85">
        <f t="shared" si="525"/>
        <v>2.3603595660687207</v>
      </c>
      <c r="S784" s="85">
        <f t="shared" si="525"/>
        <v>460.25840687546867</v>
      </c>
      <c r="T784" s="85">
        <f t="shared" si="525"/>
        <v>18492.46813441483</v>
      </c>
      <c r="U784" s="4">
        <f t="shared" si="525"/>
        <v>0.41</v>
      </c>
      <c r="V784" s="4">
        <f t="shared" si="525"/>
        <v>0.37</v>
      </c>
      <c r="W784" s="4">
        <f t="shared" si="525"/>
        <v>0.56999999999999995</v>
      </c>
      <c r="X784" s="4">
        <f t="shared" si="525"/>
        <v>0.56999999999999995</v>
      </c>
    </row>
    <row r="785" spans="1:24" ht="15.75" customHeight="1" x14ac:dyDescent="0.25">
      <c r="A785" s="4" t="s">
        <v>248</v>
      </c>
      <c r="B785" s="4" t="s">
        <v>249</v>
      </c>
      <c r="C785" s="4" t="s">
        <v>118</v>
      </c>
      <c r="D785" s="4" t="s">
        <v>250</v>
      </c>
      <c r="E785" s="4">
        <f t="shared" si="523"/>
        <v>1</v>
      </c>
      <c r="I785" s="4">
        <f t="shared" ref="I785:X785" si="526">+IF(IFERROR(I533,0)=0,0,I533)</f>
        <v>43053054</v>
      </c>
      <c r="J785" s="85">
        <f t="shared" si="526"/>
        <v>402.24324155958834</v>
      </c>
      <c r="K785" s="85">
        <f t="shared" si="526"/>
        <v>139.36293578615818</v>
      </c>
      <c r="L785" s="4">
        <f t="shared" si="526"/>
        <v>25.803519428958875</v>
      </c>
      <c r="M785" s="4">
        <f t="shared" si="526"/>
        <v>113.24637192847344</v>
      </c>
      <c r="N785" s="4">
        <f t="shared" si="526"/>
        <v>8.3708580189790087</v>
      </c>
      <c r="O785" s="85">
        <f t="shared" si="526"/>
        <v>196138.310682952</v>
      </c>
      <c r="P785" s="85">
        <f t="shared" si="526"/>
        <v>3959.8732840549101</v>
      </c>
      <c r="Q785" s="85">
        <f t="shared" si="526"/>
        <v>11210.762331838565</v>
      </c>
      <c r="R785" s="85">
        <f t="shared" si="526"/>
        <v>1.2589118532682955</v>
      </c>
      <c r="S785" s="85">
        <f t="shared" si="526"/>
        <v>3631.7165854948194</v>
      </c>
      <c r="T785" s="4">
        <f t="shared" si="526"/>
        <v>481745.65883554646</v>
      </c>
      <c r="U785" s="4">
        <f t="shared" si="526"/>
        <v>0.5</v>
      </c>
      <c r="V785" s="4">
        <f t="shared" si="526"/>
        <v>0.55000000000000004</v>
      </c>
      <c r="W785" s="4">
        <f t="shared" si="526"/>
        <v>0.52</v>
      </c>
      <c r="X785" s="4">
        <f t="shared" si="526"/>
        <v>0.52</v>
      </c>
    </row>
    <row r="786" spans="1:24" ht="15.75" customHeight="1" x14ac:dyDescent="0.25">
      <c r="A786" s="4" t="s">
        <v>307</v>
      </c>
      <c r="B786" s="4" t="s">
        <v>308</v>
      </c>
      <c r="C786" s="4" t="s">
        <v>22</v>
      </c>
      <c r="D786" s="4" t="s">
        <v>309</v>
      </c>
      <c r="E786" s="4">
        <f t="shared" si="523"/>
        <v>0</v>
      </c>
      <c r="I786" s="4" t="str">
        <f t="shared" ref="I786:X786" si="527">+IF(IFERROR(I534,0)=0,0,I534)</f>
        <v/>
      </c>
      <c r="J786" s="4" t="str">
        <f t="shared" si="527"/>
        <v/>
      </c>
      <c r="K786" s="4" t="str">
        <f t="shared" si="527"/>
        <v/>
      </c>
      <c r="L786" s="4" t="str">
        <f t="shared" si="527"/>
        <v/>
      </c>
      <c r="M786" s="4" t="str">
        <f t="shared" si="527"/>
        <v/>
      </c>
      <c r="N786" s="4" t="str">
        <f t="shared" si="527"/>
        <v/>
      </c>
      <c r="O786" s="4" t="str">
        <f t="shared" si="527"/>
        <v/>
      </c>
      <c r="P786" s="4" t="str">
        <f t="shared" si="527"/>
        <v/>
      </c>
      <c r="Q786" s="4" t="str">
        <f t="shared" si="527"/>
        <v/>
      </c>
      <c r="R786" s="4" t="str">
        <f t="shared" si="527"/>
        <v/>
      </c>
      <c r="S786" s="4" t="str">
        <f t="shared" si="527"/>
        <v/>
      </c>
      <c r="T786" s="4" t="str">
        <f t="shared" si="527"/>
        <v/>
      </c>
      <c r="U786" s="4" t="str">
        <f t="shared" si="527"/>
        <v/>
      </c>
      <c r="V786" s="4" t="str">
        <f t="shared" si="527"/>
        <v/>
      </c>
      <c r="W786" s="4" t="str">
        <f t="shared" si="527"/>
        <v/>
      </c>
      <c r="X786" s="4" t="str">
        <f t="shared" si="527"/>
        <v/>
      </c>
    </row>
    <row r="787" spans="1:24" ht="15.75" customHeight="1" x14ac:dyDescent="0.25">
      <c r="A787" s="4" t="s">
        <v>413</v>
      </c>
      <c r="B787" s="4" t="s">
        <v>414</v>
      </c>
      <c r="C787" s="4" t="s">
        <v>181</v>
      </c>
      <c r="D787" s="4" t="s">
        <v>412</v>
      </c>
      <c r="E787" s="4">
        <f t="shared" si="523"/>
        <v>1</v>
      </c>
      <c r="I787" s="4">
        <f t="shared" ref="I787:X787" si="528">+IF(IFERROR(I535,0)=0,0,I535)</f>
        <v>77142</v>
      </c>
      <c r="J787" s="85">
        <f t="shared" si="528"/>
        <v>298.15146094215862</v>
      </c>
      <c r="K787" s="85">
        <f t="shared" si="528"/>
        <v>67.408156386922826</v>
      </c>
      <c r="L787" s="4">
        <f t="shared" si="528"/>
        <v>66.984301370877475</v>
      </c>
      <c r="M787" s="4">
        <f t="shared" si="528"/>
        <v>501.16266023772533</v>
      </c>
      <c r="N787" s="4">
        <f t="shared" si="528"/>
        <v>29.381925522647858</v>
      </c>
      <c r="O787" s="85">
        <f t="shared" si="528"/>
        <v>8461.538461538461</v>
      </c>
      <c r="P787" s="85">
        <f t="shared" si="528"/>
        <v>333.33333333333331</v>
      </c>
      <c r="Q787" s="85">
        <f t="shared" si="528"/>
        <v>2000</v>
      </c>
      <c r="R787" s="4">
        <f t="shared" si="528"/>
        <v>0</v>
      </c>
      <c r="S787" s="85">
        <f t="shared" si="528"/>
        <v>104.26540284360189</v>
      </c>
      <c r="T787" s="85">
        <f t="shared" si="528"/>
        <v>44000</v>
      </c>
      <c r="U787" s="4">
        <f t="shared" si="528"/>
        <v>0</v>
      </c>
      <c r="V787" s="4">
        <f t="shared" si="528"/>
        <v>0</v>
      </c>
      <c r="W787" s="4">
        <f t="shared" si="528"/>
        <v>0</v>
      </c>
      <c r="X787" s="4">
        <f t="shared" si="528"/>
        <v>0</v>
      </c>
    </row>
    <row r="788" spans="1:24" ht="15.75" customHeight="1" x14ac:dyDescent="0.25">
      <c r="A788" s="4" t="s">
        <v>229</v>
      </c>
      <c r="B788" s="4" t="s">
        <v>230</v>
      </c>
      <c r="C788" s="4" t="s">
        <v>118</v>
      </c>
      <c r="D788" s="4" t="s">
        <v>231</v>
      </c>
      <c r="E788" s="4">
        <f t="shared" si="523"/>
        <v>0</v>
      </c>
      <c r="I788" s="4" t="str">
        <f t="shared" ref="I788:X788" si="529">+IF(IFERROR(I536,0)=0,0,I536)</f>
        <v/>
      </c>
      <c r="J788" s="4" t="str">
        <f t="shared" si="529"/>
        <v/>
      </c>
      <c r="K788" s="4" t="str">
        <f t="shared" si="529"/>
        <v/>
      </c>
      <c r="L788" s="4" t="str">
        <f t="shared" si="529"/>
        <v/>
      </c>
      <c r="M788" s="4" t="str">
        <f t="shared" si="529"/>
        <v/>
      </c>
      <c r="N788" s="4" t="str">
        <f t="shared" si="529"/>
        <v/>
      </c>
      <c r="O788" s="4" t="str">
        <f t="shared" si="529"/>
        <v/>
      </c>
      <c r="P788" s="4" t="str">
        <f t="shared" si="529"/>
        <v/>
      </c>
      <c r="Q788" s="4" t="str">
        <f t="shared" si="529"/>
        <v/>
      </c>
      <c r="R788" s="4" t="str">
        <f t="shared" si="529"/>
        <v/>
      </c>
      <c r="S788" s="4" t="str">
        <f t="shared" si="529"/>
        <v/>
      </c>
      <c r="T788" s="4" t="str">
        <f t="shared" si="529"/>
        <v/>
      </c>
      <c r="U788" s="4" t="str">
        <f t="shared" si="529"/>
        <v/>
      </c>
      <c r="V788" s="4" t="str">
        <f t="shared" si="529"/>
        <v/>
      </c>
      <c r="W788" s="4" t="str">
        <f t="shared" si="529"/>
        <v/>
      </c>
      <c r="X788" s="4" t="str">
        <f t="shared" si="529"/>
        <v/>
      </c>
    </row>
    <row r="789" spans="1:24" ht="15.75" customHeight="1" x14ac:dyDescent="0.25">
      <c r="A789" s="4" t="s">
        <v>26</v>
      </c>
      <c r="B789" s="4" t="s">
        <v>27</v>
      </c>
      <c r="C789" s="4" t="s">
        <v>28</v>
      </c>
      <c r="D789" s="4" t="s">
        <v>29</v>
      </c>
      <c r="E789" s="4">
        <f t="shared" si="523"/>
        <v>0</v>
      </c>
      <c r="I789" s="4" t="str">
        <f t="shared" ref="I789:X789" si="530">+IF(IFERROR(I537,0)=0,0,I537)</f>
        <v/>
      </c>
      <c r="J789" s="4" t="str">
        <f t="shared" si="530"/>
        <v/>
      </c>
      <c r="K789" s="4" t="str">
        <f t="shared" si="530"/>
        <v/>
      </c>
      <c r="L789" s="4" t="str">
        <f t="shared" si="530"/>
        <v/>
      </c>
      <c r="M789" s="4" t="str">
        <f t="shared" si="530"/>
        <v/>
      </c>
      <c r="N789" s="4" t="str">
        <f t="shared" si="530"/>
        <v/>
      </c>
      <c r="O789" s="4" t="str">
        <f t="shared" si="530"/>
        <v/>
      </c>
      <c r="P789" s="4" t="str">
        <f t="shared" si="530"/>
        <v/>
      </c>
      <c r="Q789" s="4" t="str">
        <f t="shared" si="530"/>
        <v/>
      </c>
      <c r="R789" s="4" t="str">
        <f t="shared" si="530"/>
        <v/>
      </c>
      <c r="S789" s="4" t="str">
        <f t="shared" si="530"/>
        <v/>
      </c>
      <c r="T789" s="4" t="str">
        <f t="shared" si="530"/>
        <v/>
      </c>
      <c r="U789" s="4" t="str">
        <f t="shared" si="530"/>
        <v/>
      </c>
      <c r="V789" s="4" t="str">
        <f t="shared" si="530"/>
        <v/>
      </c>
      <c r="W789" s="4" t="str">
        <f t="shared" si="530"/>
        <v/>
      </c>
      <c r="X789" s="4" t="str">
        <f t="shared" si="530"/>
        <v/>
      </c>
    </row>
    <row r="790" spans="1:24" ht="15.75" customHeight="1" x14ac:dyDescent="0.25">
      <c r="A790" s="4" t="s">
        <v>30</v>
      </c>
      <c r="B790" s="4" t="s">
        <v>31</v>
      </c>
      <c r="C790" s="4" t="s">
        <v>28</v>
      </c>
      <c r="D790" s="4" t="s">
        <v>29</v>
      </c>
      <c r="E790" s="4">
        <f t="shared" si="523"/>
        <v>0</v>
      </c>
      <c r="I790" s="4" t="str">
        <f t="shared" ref="I790:X790" si="531">+IF(IFERROR(I538,0)=0,0,I538)</f>
        <v/>
      </c>
      <c r="J790" s="4" t="str">
        <f t="shared" si="531"/>
        <v/>
      </c>
      <c r="K790" s="4" t="str">
        <f t="shared" si="531"/>
        <v/>
      </c>
      <c r="L790" s="4" t="str">
        <f t="shared" si="531"/>
        <v/>
      </c>
      <c r="M790" s="4" t="str">
        <f t="shared" si="531"/>
        <v/>
      </c>
      <c r="N790" s="4" t="str">
        <f t="shared" si="531"/>
        <v/>
      </c>
      <c r="O790" s="4" t="str">
        <f t="shared" si="531"/>
        <v/>
      </c>
      <c r="P790" s="4" t="str">
        <f t="shared" si="531"/>
        <v/>
      </c>
      <c r="Q790" s="4" t="str">
        <f t="shared" si="531"/>
        <v/>
      </c>
      <c r="R790" s="4" t="str">
        <f t="shared" si="531"/>
        <v/>
      </c>
      <c r="S790" s="4" t="str">
        <f t="shared" si="531"/>
        <v/>
      </c>
      <c r="T790" s="4" t="str">
        <f t="shared" si="531"/>
        <v/>
      </c>
      <c r="U790" s="4" t="str">
        <f t="shared" si="531"/>
        <v/>
      </c>
      <c r="V790" s="4" t="str">
        <f t="shared" si="531"/>
        <v/>
      </c>
      <c r="W790" s="4" t="str">
        <f t="shared" si="531"/>
        <v/>
      </c>
      <c r="X790" s="4" t="str">
        <f t="shared" si="531"/>
        <v/>
      </c>
    </row>
    <row r="791" spans="1:24" ht="15.75" customHeight="1" x14ac:dyDescent="0.25">
      <c r="A791" s="4" t="s">
        <v>326</v>
      </c>
      <c r="B791" s="4" t="s">
        <v>327</v>
      </c>
      <c r="C791" s="4" t="s">
        <v>28</v>
      </c>
      <c r="D791" s="4" t="s">
        <v>328</v>
      </c>
      <c r="E791" s="4">
        <f t="shared" si="523"/>
        <v>0</v>
      </c>
      <c r="I791" s="4" t="str">
        <f t="shared" ref="I791:X791" si="532">+IF(IFERROR(I539,0)=0,0,I539)</f>
        <v/>
      </c>
      <c r="J791" s="4" t="str">
        <f t="shared" si="532"/>
        <v/>
      </c>
      <c r="K791" s="4" t="str">
        <f t="shared" si="532"/>
        <v/>
      </c>
      <c r="L791" s="4" t="str">
        <f t="shared" si="532"/>
        <v/>
      </c>
      <c r="M791" s="4" t="str">
        <f t="shared" si="532"/>
        <v/>
      </c>
      <c r="N791" s="4" t="str">
        <f t="shared" si="532"/>
        <v/>
      </c>
      <c r="O791" s="4" t="str">
        <f t="shared" si="532"/>
        <v/>
      </c>
      <c r="P791" s="4" t="str">
        <f t="shared" si="532"/>
        <v/>
      </c>
      <c r="Q791" s="4" t="str">
        <f t="shared" si="532"/>
        <v/>
      </c>
      <c r="R791" s="4" t="str">
        <f t="shared" si="532"/>
        <v/>
      </c>
      <c r="S791" s="4" t="str">
        <f t="shared" si="532"/>
        <v/>
      </c>
      <c r="T791" s="4" t="str">
        <f t="shared" si="532"/>
        <v/>
      </c>
      <c r="U791" s="4" t="str">
        <f t="shared" si="532"/>
        <v/>
      </c>
      <c r="V791" s="4" t="str">
        <f t="shared" si="532"/>
        <v/>
      </c>
      <c r="W791" s="4" t="str">
        <f t="shared" si="532"/>
        <v/>
      </c>
      <c r="X791" s="4" t="str">
        <f t="shared" si="532"/>
        <v/>
      </c>
    </row>
    <row r="792" spans="1:24" ht="15.75" customHeight="1" x14ac:dyDescent="0.25">
      <c r="A792" s="4" t="s">
        <v>482</v>
      </c>
      <c r="B792" s="4" t="s">
        <v>483</v>
      </c>
      <c r="C792" s="4" t="s">
        <v>106</v>
      </c>
      <c r="D792" s="4" t="s">
        <v>484</v>
      </c>
      <c r="E792" s="4">
        <f t="shared" si="523"/>
        <v>1</v>
      </c>
      <c r="I792" s="4">
        <f t="shared" ref="I792:X792" si="533">+IF(IFERROR(I540,0)=0,0,I540)</f>
        <v>2957731</v>
      </c>
      <c r="J792" s="4">
        <f t="shared" si="533"/>
        <v>338.43917044396437</v>
      </c>
      <c r="K792" s="85">
        <f t="shared" si="533"/>
        <v>119.5511018412425</v>
      </c>
      <c r="L792" s="4">
        <f t="shared" si="533"/>
        <v>34.207287820954051</v>
      </c>
      <c r="M792" s="4">
        <f t="shared" si="533"/>
        <v>692.56756756756749</v>
      </c>
      <c r="N792" s="85">
        <f t="shared" si="533"/>
        <v>7.6409923688124453</v>
      </c>
      <c r="O792" s="85">
        <f t="shared" si="533"/>
        <v>12867.256637168142</v>
      </c>
      <c r="P792" s="85">
        <f t="shared" si="533"/>
        <v>1395.9731543624162</v>
      </c>
      <c r="Q792" s="85">
        <f t="shared" si="533"/>
        <v>2726.2914417887432</v>
      </c>
      <c r="R792" s="85">
        <f t="shared" si="533"/>
        <v>2.3666790522870405</v>
      </c>
      <c r="S792" s="85">
        <f t="shared" si="533"/>
        <v>259.78202608540289</v>
      </c>
      <c r="T792" s="85">
        <f t="shared" si="533"/>
        <v>9661.1295681063129</v>
      </c>
      <c r="U792" s="4">
        <f t="shared" si="533"/>
        <v>0</v>
      </c>
      <c r="V792" s="4">
        <f t="shared" si="533"/>
        <v>0</v>
      </c>
      <c r="W792" s="4">
        <f t="shared" si="533"/>
        <v>0</v>
      </c>
      <c r="X792" s="4">
        <f t="shared" si="533"/>
        <v>0</v>
      </c>
    </row>
    <row r="793" spans="1:24" ht="15.75" customHeight="1" x14ac:dyDescent="0.25">
      <c r="A793" s="4" t="s">
        <v>32</v>
      </c>
      <c r="B793" s="4" t="s">
        <v>33</v>
      </c>
      <c r="C793" s="4" t="s">
        <v>28</v>
      </c>
      <c r="D793" s="4" t="s">
        <v>29</v>
      </c>
      <c r="E793" s="4">
        <f t="shared" si="523"/>
        <v>0</v>
      </c>
      <c r="I793" s="4" t="str">
        <f t="shared" ref="I793:X793" si="534">+IF(IFERROR(I541,0)=0,0,I541)</f>
        <v/>
      </c>
      <c r="J793" s="4" t="str">
        <f t="shared" si="534"/>
        <v/>
      </c>
      <c r="K793" s="4" t="str">
        <f t="shared" si="534"/>
        <v/>
      </c>
      <c r="L793" s="4" t="str">
        <f t="shared" si="534"/>
        <v/>
      </c>
      <c r="M793" s="4" t="str">
        <f t="shared" si="534"/>
        <v/>
      </c>
      <c r="N793" s="4" t="str">
        <f t="shared" si="534"/>
        <v/>
      </c>
      <c r="O793" s="4" t="str">
        <f t="shared" si="534"/>
        <v/>
      </c>
      <c r="P793" s="4" t="str">
        <f t="shared" si="534"/>
        <v/>
      </c>
      <c r="Q793" s="4" t="str">
        <f t="shared" si="534"/>
        <v/>
      </c>
      <c r="R793" s="4" t="str">
        <f t="shared" si="534"/>
        <v/>
      </c>
      <c r="S793" s="4" t="str">
        <f t="shared" si="534"/>
        <v/>
      </c>
      <c r="T793" s="4" t="str">
        <f t="shared" si="534"/>
        <v/>
      </c>
      <c r="U793" s="4" t="str">
        <f t="shared" si="534"/>
        <v/>
      </c>
      <c r="V793" s="4" t="str">
        <f t="shared" si="534"/>
        <v/>
      </c>
      <c r="W793" s="4" t="str">
        <f t="shared" si="534"/>
        <v/>
      </c>
      <c r="X793" s="4" t="str">
        <f t="shared" si="534"/>
        <v/>
      </c>
    </row>
    <row r="794" spans="1:24" ht="15.75" customHeight="1" x14ac:dyDescent="0.25">
      <c r="A794" s="4" t="s">
        <v>20</v>
      </c>
      <c r="B794" s="4" t="s">
        <v>21</v>
      </c>
      <c r="C794" s="4" t="s">
        <v>22</v>
      </c>
      <c r="D794" s="4" t="s">
        <v>23</v>
      </c>
      <c r="E794" s="4">
        <f t="shared" si="523"/>
        <v>1</v>
      </c>
      <c r="I794" s="4">
        <f t="shared" ref="I794:X794" si="535">+IF(IFERROR(I542,0)=0,0,I542)</f>
        <v>25203.198</v>
      </c>
      <c r="J794" s="85">
        <f t="shared" si="535"/>
        <v>265394.89155304816</v>
      </c>
      <c r="K794" s="85">
        <f t="shared" si="535"/>
        <v>163479.25370423228</v>
      </c>
      <c r="L794" s="4">
        <f t="shared" si="535"/>
        <v>0</v>
      </c>
      <c r="M794" s="4">
        <f t="shared" si="535"/>
        <v>0</v>
      </c>
      <c r="N794" s="85">
        <f t="shared" si="535"/>
        <v>4277.234976291501</v>
      </c>
      <c r="O794" s="85">
        <f t="shared" si="535"/>
        <v>559145.64007421152</v>
      </c>
      <c r="P794" s="85">
        <f t="shared" si="535"/>
        <v>130.12171474409587</v>
      </c>
      <c r="Q794" s="85">
        <f t="shared" si="535"/>
        <v>3191.232282549764</v>
      </c>
      <c r="R794" s="85">
        <f t="shared" si="535"/>
        <v>805.45333969125659</v>
      </c>
      <c r="S794" s="85">
        <f t="shared" si="535"/>
        <v>1428.1121243783571</v>
      </c>
      <c r="T794" s="4">
        <f t="shared" si="535"/>
        <v>0</v>
      </c>
      <c r="U794" s="4">
        <f t="shared" si="535"/>
        <v>0.78</v>
      </c>
      <c r="V794" s="4">
        <f t="shared" si="535"/>
        <v>0.87</v>
      </c>
      <c r="W794" s="4">
        <f t="shared" si="535"/>
        <v>0.76</v>
      </c>
      <c r="X794" s="4">
        <f t="shared" si="535"/>
        <v>0.76</v>
      </c>
    </row>
    <row r="795" spans="1:24" ht="15.75" customHeight="1" x14ac:dyDescent="0.25">
      <c r="A795" s="4" t="s">
        <v>523</v>
      </c>
      <c r="B795" s="4" t="s">
        <v>524</v>
      </c>
      <c r="C795" s="4" t="s">
        <v>181</v>
      </c>
      <c r="D795" s="4" t="s">
        <v>525</v>
      </c>
      <c r="E795" s="4">
        <f t="shared" si="523"/>
        <v>1</v>
      </c>
      <c r="I795" s="4">
        <f t="shared" ref="I795:X795" si="536">+IF(IFERROR(I543,0)=0,0,I543)</f>
        <v>8955102</v>
      </c>
      <c r="J795" s="85">
        <f t="shared" si="536"/>
        <v>312.19074891609279</v>
      </c>
      <c r="K795" s="85">
        <f t="shared" si="536"/>
        <v>97.061987680318992</v>
      </c>
      <c r="L795" s="85">
        <f t="shared" si="536"/>
        <v>46.431631934510627</v>
      </c>
      <c r="M795" s="85">
        <f t="shared" si="536"/>
        <v>478.37091578462952</v>
      </c>
      <c r="N795" s="85">
        <f t="shared" si="536"/>
        <v>4.3997265469449705</v>
      </c>
      <c r="O795" s="85">
        <f t="shared" si="536"/>
        <v>168774.11167512691</v>
      </c>
      <c r="P795" s="85">
        <f t="shared" si="536"/>
        <v>285.45155993431854</v>
      </c>
      <c r="Q795" s="85">
        <f t="shared" si="536"/>
        <v>4690.7717215326493</v>
      </c>
      <c r="R795" s="85">
        <f t="shared" si="536"/>
        <v>0.63650866288290187</v>
      </c>
      <c r="S795" s="85">
        <f t="shared" si="536"/>
        <v>246.13932484453656</v>
      </c>
      <c r="T795" s="85">
        <f t="shared" si="536"/>
        <v>129371.59533073929</v>
      </c>
      <c r="U795" s="4">
        <f t="shared" si="536"/>
        <v>0.82</v>
      </c>
      <c r="V795" s="4">
        <f t="shared" si="536"/>
        <v>0.84</v>
      </c>
      <c r="W795" s="4">
        <f t="shared" si="536"/>
        <v>0.82</v>
      </c>
      <c r="X795" s="4">
        <f t="shared" si="536"/>
        <v>0.82</v>
      </c>
    </row>
    <row r="796" spans="1:24" ht="15.75" customHeight="1" x14ac:dyDescent="0.25">
      <c r="A796" s="4" t="s">
        <v>485</v>
      </c>
      <c r="B796" s="4" t="s">
        <v>486</v>
      </c>
      <c r="C796" s="4" t="s">
        <v>106</v>
      </c>
      <c r="D796" s="4" t="s">
        <v>484</v>
      </c>
      <c r="E796" s="4">
        <f t="shared" si="523"/>
        <v>1</v>
      </c>
      <c r="I796" s="4">
        <f t="shared" ref="I796:X796" si="537">+IF(IFERROR(I544,0)=0,0,I544)</f>
        <v>10047718</v>
      </c>
      <c r="J796" s="85">
        <f t="shared" si="537"/>
        <v>116.40454081215258</v>
      </c>
      <c r="K796" s="85">
        <f t="shared" si="537"/>
        <v>232.08254849509115</v>
      </c>
      <c r="L796" s="4">
        <f t="shared" si="537"/>
        <v>34.207287820954051</v>
      </c>
      <c r="M796" s="4">
        <f t="shared" si="537"/>
        <v>692.56756756756749</v>
      </c>
      <c r="N796" s="85">
        <f t="shared" si="537"/>
        <v>4.8070616631557535</v>
      </c>
      <c r="O796" s="85">
        <f t="shared" si="537"/>
        <v>33424.430641821949</v>
      </c>
      <c r="P796" s="85">
        <f t="shared" si="537"/>
        <v>1694.9411251635411</v>
      </c>
      <c r="Q796" s="85">
        <f t="shared" si="537"/>
        <v>6639.8063781321189</v>
      </c>
      <c r="R796" s="85">
        <f t="shared" si="537"/>
        <v>2.0004542324933881</v>
      </c>
      <c r="S796" s="85">
        <f t="shared" si="537"/>
        <v>1156.5298373809012</v>
      </c>
      <c r="T796" s="4">
        <f t="shared" si="537"/>
        <v>9661.1295681063129</v>
      </c>
      <c r="U796" s="4">
        <f t="shared" si="537"/>
        <v>0</v>
      </c>
      <c r="V796" s="4">
        <f t="shared" si="537"/>
        <v>0</v>
      </c>
      <c r="W796" s="4">
        <f t="shared" si="537"/>
        <v>0</v>
      </c>
      <c r="X796" s="4">
        <f t="shared" si="537"/>
        <v>0</v>
      </c>
    </row>
    <row r="797" spans="1:24" ht="15.75" customHeight="1" x14ac:dyDescent="0.25">
      <c r="A797" s="4" t="s">
        <v>34</v>
      </c>
      <c r="B797" s="4" t="s">
        <v>35</v>
      </c>
      <c r="C797" s="4" t="s">
        <v>28</v>
      </c>
      <c r="D797" s="4" t="s">
        <v>29</v>
      </c>
      <c r="E797" s="4">
        <f t="shared" si="523"/>
        <v>0</v>
      </c>
      <c r="I797" s="4" t="str">
        <f t="shared" ref="I797:X797" si="538">+IF(IFERROR(I545,0)=0,0,I545)</f>
        <v/>
      </c>
      <c r="J797" s="4" t="str">
        <f t="shared" si="538"/>
        <v/>
      </c>
      <c r="K797" s="4" t="str">
        <f t="shared" si="538"/>
        <v/>
      </c>
      <c r="L797" s="4" t="str">
        <f t="shared" si="538"/>
        <v/>
      </c>
      <c r="M797" s="4" t="str">
        <f t="shared" si="538"/>
        <v/>
      </c>
      <c r="N797" s="4" t="str">
        <f t="shared" si="538"/>
        <v/>
      </c>
      <c r="O797" s="4" t="str">
        <f t="shared" si="538"/>
        <v/>
      </c>
      <c r="P797" s="4" t="str">
        <f t="shared" si="538"/>
        <v/>
      </c>
      <c r="Q797" s="4" t="str">
        <f t="shared" si="538"/>
        <v/>
      </c>
      <c r="R797" s="4" t="str">
        <f t="shared" si="538"/>
        <v/>
      </c>
      <c r="S797" s="4" t="str">
        <f t="shared" si="538"/>
        <v/>
      </c>
      <c r="T797" s="4" t="str">
        <f t="shared" si="538"/>
        <v/>
      </c>
      <c r="U797" s="4" t="str">
        <f t="shared" si="538"/>
        <v/>
      </c>
      <c r="V797" s="4" t="str">
        <f t="shared" si="538"/>
        <v/>
      </c>
      <c r="W797" s="4" t="str">
        <f t="shared" si="538"/>
        <v/>
      </c>
      <c r="X797" s="4" t="str">
        <f t="shared" si="538"/>
        <v/>
      </c>
    </row>
    <row r="798" spans="1:24" ht="15.75" customHeight="1" x14ac:dyDescent="0.25">
      <c r="A798" s="4" t="s">
        <v>487</v>
      </c>
      <c r="B798" s="4" t="s">
        <v>488</v>
      </c>
      <c r="C798" s="4" t="s">
        <v>106</v>
      </c>
      <c r="D798" s="4" t="s">
        <v>484</v>
      </c>
      <c r="E798" s="4">
        <f t="shared" si="523"/>
        <v>1</v>
      </c>
      <c r="I798" s="4">
        <f t="shared" ref="I798:X798" si="539">+IF(IFERROR(I546,0)=0,0,I546)</f>
        <v>1641172</v>
      </c>
      <c r="J798" s="85">
        <f t="shared" si="539"/>
        <v>809.48249178026435</v>
      </c>
      <c r="K798" s="85">
        <f t="shared" si="539"/>
        <v>212.34824869056993</v>
      </c>
      <c r="L798" s="4">
        <f t="shared" si="539"/>
        <v>34.207287820954051</v>
      </c>
      <c r="M798" s="4">
        <f t="shared" si="539"/>
        <v>692.56756756756749</v>
      </c>
      <c r="N798" s="4">
        <f t="shared" si="539"/>
        <v>7.4331149662076825</v>
      </c>
      <c r="O798" s="85">
        <f t="shared" si="539"/>
        <v>1784.4827586206898</v>
      </c>
      <c r="P798" s="85">
        <f t="shared" si="539"/>
        <v>1619.4237918215613</v>
      </c>
      <c r="Q798" s="85">
        <f t="shared" si="539"/>
        <v>3891.0505836575876</v>
      </c>
      <c r="R798" s="85">
        <f t="shared" si="539"/>
        <v>0.42652445934978173</v>
      </c>
      <c r="S798" s="85">
        <f t="shared" si="539"/>
        <v>15.58500225869598</v>
      </c>
      <c r="T798" s="4">
        <f t="shared" si="539"/>
        <v>9661.1295681063129</v>
      </c>
      <c r="U798" s="4">
        <f t="shared" si="539"/>
        <v>0</v>
      </c>
      <c r="V798" s="4">
        <f t="shared" si="539"/>
        <v>0</v>
      </c>
      <c r="W798" s="4">
        <f t="shared" si="539"/>
        <v>0</v>
      </c>
      <c r="X798" s="4">
        <f t="shared" si="539"/>
        <v>0</v>
      </c>
    </row>
    <row r="799" spans="1:24" ht="15.75" customHeight="1" x14ac:dyDescent="0.25">
      <c r="A799" s="4" t="s">
        <v>394</v>
      </c>
      <c r="B799" s="4" t="s">
        <v>395</v>
      </c>
      <c r="C799" s="4" t="s">
        <v>106</v>
      </c>
      <c r="D799" s="4" t="s">
        <v>393</v>
      </c>
      <c r="E799" s="4">
        <f t="shared" si="523"/>
        <v>0</v>
      </c>
      <c r="I799" s="4" t="str">
        <f t="shared" ref="I799:X799" si="540">+IF(IFERROR(I547,0)=0,0,I547)</f>
        <v/>
      </c>
      <c r="J799" s="4" t="str">
        <f t="shared" si="540"/>
        <v/>
      </c>
      <c r="K799" s="4" t="str">
        <f t="shared" si="540"/>
        <v/>
      </c>
      <c r="L799" s="4" t="str">
        <f t="shared" si="540"/>
        <v/>
      </c>
      <c r="M799" s="4" t="str">
        <f t="shared" si="540"/>
        <v/>
      </c>
      <c r="N799" s="4" t="str">
        <f t="shared" si="540"/>
        <v/>
      </c>
      <c r="O799" s="4" t="str">
        <f t="shared" si="540"/>
        <v/>
      </c>
      <c r="P799" s="4" t="str">
        <f t="shared" si="540"/>
        <v/>
      </c>
      <c r="Q799" s="4" t="str">
        <f t="shared" si="540"/>
        <v/>
      </c>
      <c r="R799" s="4" t="str">
        <f t="shared" si="540"/>
        <v/>
      </c>
      <c r="S799" s="4" t="str">
        <f t="shared" si="540"/>
        <v/>
      </c>
      <c r="T799" s="4" t="str">
        <f t="shared" si="540"/>
        <v/>
      </c>
      <c r="U799" s="4" t="str">
        <f t="shared" si="540"/>
        <v/>
      </c>
      <c r="V799" s="4" t="str">
        <f t="shared" si="540"/>
        <v/>
      </c>
      <c r="W799" s="4" t="str">
        <f t="shared" si="540"/>
        <v/>
      </c>
      <c r="X799" s="4" t="str">
        <f t="shared" si="540"/>
        <v/>
      </c>
    </row>
    <row r="800" spans="1:24" ht="15.75" customHeight="1" x14ac:dyDescent="0.25">
      <c r="A800" s="4" t="s">
        <v>36</v>
      </c>
      <c r="B800" s="4" t="s">
        <v>37</v>
      </c>
      <c r="C800" s="4" t="s">
        <v>28</v>
      </c>
      <c r="D800" s="4" t="s">
        <v>29</v>
      </c>
      <c r="E800" s="4">
        <f t="shared" si="523"/>
        <v>1</v>
      </c>
      <c r="I800" s="4">
        <f t="shared" ref="I800:X800" si="541">+IF(IFERROR(I548,0)=0,0,I548)</f>
        <v>287025</v>
      </c>
      <c r="J800" s="85">
        <f t="shared" si="541"/>
        <v>489.504398571553</v>
      </c>
      <c r="K800" s="85">
        <f t="shared" si="541"/>
        <v>304.50309206515112</v>
      </c>
      <c r="L800" s="4">
        <f t="shared" si="541"/>
        <v>147.31748256743123</v>
      </c>
      <c r="M800" s="4">
        <f t="shared" si="541"/>
        <v>361.05032822757113</v>
      </c>
      <c r="N800" s="4">
        <f t="shared" si="541"/>
        <v>0</v>
      </c>
      <c r="O800" s="85">
        <f t="shared" si="541"/>
        <v>103541.66666666667</v>
      </c>
      <c r="P800" s="85">
        <f t="shared" si="541"/>
        <v>653.70231862378455</v>
      </c>
      <c r="Q800" s="85">
        <f t="shared" si="541"/>
        <v>1730.6930693069307</v>
      </c>
      <c r="R800" s="85">
        <f t="shared" si="541"/>
        <v>10.452051215050954</v>
      </c>
      <c r="S800" s="85">
        <f t="shared" si="541"/>
        <v>923.44853214418436</v>
      </c>
      <c r="T800" s="4">
        <f t="shared" si="541"/>
        <v>0</v>
      </c>
      <c r="U800" s="4">
        <f t="shared" si="541"/>
        <v>0.45</v>
      </c>
      <c r="V800" s="4">
        <f t="shared" si="541"/>
        <v>0.71</v>
      </c>
      <c r="W800" s="4">
        <f t="shared" si="541"/>
        <v>0.56999999999999995</v>
      </c>
      <c r="X800" s="4">
        <f t="shared" si="541"/>
        <v>0.56999999999999995</v>
      </c>
    </row>
    <row r="801" spans="1:24" ht="15.75" customHeight="1" x14ac:dyDescent="0.25">
      <c r="A801" s="4" t="s">
        <v>179</v>
      </c>
      <c r="B801" s="4" t="s">
        <v>180</v>
      </c>
      <c r="C801" s="4" t="s">
        <v>181</v>
      </c>
      <c r="D801" s="4" t="s">
        <v>182</v>
      </c>
      <c r="E801" s="4">
        <f t="shared" si="523"/>
        <v>1</v>
      </c>
      <c r="I801" s="4">
        <f t="shared" ref="I801:X801" si="542">+IF(IFERROR(I549,0)=0,0,I549)</f>
        <v>9452411</v>
      </c>
      <c r="J801" s="85">
        <f t="shared" si="542"/>
        <v>339.59589780850621</v>
      </c>
      <c r="K801" s="85">
        <f t="shared" si="542"/>
        <v>343.82762239178976</v>
      </c>
      <c r="L801" s="4">
        <f t="shared" si="542"/>
        <v>84.490400872977119</v>
      </c>
      <c r="M801" s="4">
        <f t="shared" si="542"/>
        <v>437.88535689597876</v>
      </c>
      <c r="N801" s="85">
        <f t="shared" si="542"/>
        <v>12.705753061308908</v>
      </c>
      <c r="O801" s="85">
        <f t="shared" si="542"/>
        <v>37502.081598667777</v>
      </c>
      <c r="P801" s="85">
        <f t="shared" si="542"/>
        <v>800.15756949060733</v>
      </c>
      <c r="Q801" s="85">
        <f t="shared" si="542"/>
        <v>6500</v>
      </c>
      <c r="R801" s="85">
        <f t="shared" si="542"/>
        <v>3.5969658957910311</v>
      </c>
      <c r="S801" s="85">
        <f t="shared" si="542"/>
        <v>901.82808401577802</v>
      </c>
      <c r="T801" s="4">
        <f t="shared" si="542"/>
        <v>48035.522755138874</v>
      </c>
      <c r="U801" s="4">
        <f t="shared" si="542"/>
        <v>0.56000000000000005</v>
      </c>
      <c r="V801" s="4">
        <f t="shared" si="542"/>
        <v>0.39</v>
      </c>
      <c r="W801" s="4">
        <f t="shared" si="542"/>
        <v>0.46</v>
      </c>
      <c r="X801" s="4">
        <f t="shared" si="542"/>
        <v>0.46</v>
      </c>
    </row>
    <row r="802" spans="1:24" ht="15.75" customHeight="1" x14ac:dyDescent="0.25">
      <c r="A802" s="4" t="s">
        <v>526</v>
      </c>
      <c r="B802" s="4" t="s">
        <v>527</v>
      </c>
      <c r="C802" s="4" t="s">
        <v>181</v>
      </c>
      <c r="D802" s="4" t="s">
        <v>525</v>
      </c>
      <c r="E802" s="4">
        <f t="shared" si="523"/>
        <v>1</v>
      </c>
      <c r="I802" s="4">
        <f t="shared" ref="I802:X802" si="543">+IF(IFERROR(I550,0)=0,0,I550)</f>
        <v>11539328</v>
      </c>
      <c r="J802" s="85">
        <f t="shared" si="543"/>
        <v>329.75923727967518</v>
      </c>
      <c r="K802" s="85">
        <f t="shared" si="543"/>
        <v>87.292778227640298</v>
      </c>
      <c r="L802" s="4">
        <f t="shared" si="543"/>
        <v>53.521192220419174</v>
      </c>
      <c r="M802" s="4">
        <f t="shared" si="543"/>
        <v>601.81470383657825</v>
      </c>
      <c r="N802" s="4">
        <f t="shared" si="543"/>
        <v>13.730910211329888</v>
      </c>
      <c r="O802" s="85">
        <f t="shared" si="543"/>
        <v>138221.18126272911</v>
      </c>
      <c r="P802" s="85">
        <f t="shared" si="543"/>
        <v>76.240141687228473</v>
      </c>
      <c r="Q802" s="85">
        <f t="shared" si="543"/>
        <v>2808.9793641940882</v>
      </c>
      <c r="R802" s="85">
        <f t="shared" si="543"/>
        <v>1.6725410699825847</v>
      </c>
      <c r="S802" s="85">
        <f t="shared" si="543"/>
        <v>1386.1868657984608</v>
      </c>
      <c r="T802" s="4">
        <f t="shared" si="543"/>
        <v>108400.48430554378</v>
      </c>
      <c r="U802" s="4">
        <f t="shared" si="543"/>
        <v>0.74</v>
      </c>
      <c r="V802" s="4">
        <f t="shared" si="543"/>
        <v>0.85</v>
      </c>
      <c r="W802" s="4">
        <f t="shared" si="543"/>
        <v>0.8</v>
      </c>
      <c r="X802" s="4">
        <f t="shared" si="543"/>
        <v>0.8</v>
      </c>
    </row>
    <row r="803" spans="1:24" ht="15.75" customHeight="1" x14ac:dyDescent="0.25">
      <c r="A803" s="4" t="s">
        <v>87</v>
      </c>
      <c r="B803" s="4" t="s">
        <v>88</v>
      </c>
      <c r="C803" s="4" t="s">
        <v>28</v>
      </c>
      <c r="D803" s="4" t="s">
        <v>89</v>
      </c>
      <c r="E803" s="4">
        <f t="shared" si="523"/>
        <v>1</v>
      </c>
      <c r="I803" s="4">
        <f t="shared" ref="I803:X803" si="544">+IF(IFERROR(I551,0)=0,0,I551)</f>
        <v>390353</v>
      </c>
      <c r="J803" s="85">
        <f t="shared" si="544"/>
        <v>442.16388755818451</v>
      </c>
      <c r="K803" s="85">
        <f t="shared" si="544"/>
        <v>332.26336162396603</v>
      </c>
      <c r="L803" s="4">
        <f t="shared" si="544"/>
        <v>51.418464404492049</v>
      </c>
      <c r="M803" s="4">
        <f t="shared" si="544"/>
        <v>230.43420670921969</v>
      </c>
      <c r="N803" s="4">
        <f t="shared" si="544"/>
        <v>6.5009043583960135</v>
      </c>
      <c r="O803" s="85">
        <f t="shared" si="544"/>
        <v>1157400</v>
      </c>
      <c r="P803" s="85">
        <f t="shared" si="544"/>
        <v>199.6613300492611</v>
      </c>
      <c r="Q803" s="85">
        <f t="shared" si="544"/>
        <v>1200.9259259259259</v>
      </c>
      <c r="R803" s="85">
        <f t="shared" si="544"/>
        <v>36.37733026260846</v>
      </c>
      <c r="S803" s="85">
        <f t="shared" si="544"/>
        <v>2827.7547031517224</v>
      </c>
      <c r="T803" s="4">
        <f t="shared" si="544"/>
        <v>106945.72638132918</v>
      </c>
      <c r="U803" s="4">
        <f t="shared" si="544"/>
        <v>0.24</v>
      </c>
      <c r="V803" s="4">
        <f t="shared" si="544"/>
        <v>0.37</v>
      </c>
      <c r="W803" s="4">
        <f t="shared" si="544"/>
        <v>0.35</v>
      </c>
      <c r="X803" s="4">
        <f t="shared" si="544"/>
        <v>0.35</v>
      </c>
    </row>
    <row r="804" spans="1:24" ht="15.75" customHeight="1" x14ac:dyDescent="0.25">
      <c r="A804" s="4" t="s">
        <v>447</v>
      </c>
      <c r="B804" s="4" t="s">
        <v>448</v>
      </c>
      <c r="C804" s="4" t="s">
        <v>118</v>
      </c>
      <c r="D804" s="4" t="s">
        <v>449</v>
      </c>
      <c r="E804" s="4">
        <f t="shared" si="523"/>
        <v>0</v>
      </c>
      <c r="I804" s="4" t="str">
        <f t="shared" ref="I804:X804" si="545">+IF(IFERROR(I552,0)=0,0,I552)</f>
        <v/>
      </c>
      <c r="J804" s="4" t="str">
        <f t="shared" si="545"/>
        <v/>
      </c>
      <c r="K804" s="4" t="str">
        <f t="shared" si="545"/>
        <v/>
      </c>
      <c r="L804" s="4" t="str">
        <f t="shared" si="545"/>
        <v/>
      </c>
      <c r="M804" s="4" t="str">
        <f t="shared" si="545"/>
        <v/>
      </c>
      <c r="N804" s="4" t="str">
        <f t="shared" si="545"/>
        <v/>
      </c>
      <c r="O804" s="4" t="str">
        <f t="shared" si="545"/>
        <v/>
      </c>
      <c r="P804" s="4" t="str">
        <f t="shared" si="545"/>
        <v/>
      </c>
      <c r="Q804" s="4" t="str">
        <f t="shared" si="545"/>
        <v/>
      </c>
      <c r="R804" s="4" t="str">
        <f t="shared" si="545"/>
        <v/>
      </c>
      <c r="S804" s="4" t="str">
        <f t="shared" si="545"/>
        <v/>
      </c>
      <c r="T804" s="4" t="str">
        <f t="shared" si="545"/>
        <v/>
      </c>
      <c r="U804" s="4" t="str">
        <f t="shared" si="545"/>
        <v/>
      </c>
      <c r="V804" s="4" t="str">
        <f t="shared" si="545"/>
        <v/>
      </c>
      <c r="W804" s="4" t="str">
        <f t="shared" si="545"/>
        <v/>
      </c>
      <c r="X804" s="4" t="str">
        <f t="shared" si="545"/>
        <v/>
      </c>
    </row>
    <row r="805" spans="1:24" ht="15.75" customHeight="1" x14ac:dyDescent="0.25">
      <c r="A805" s="4" t="s">
        <v>263</v>
      </c>
      <c r="B805" s="4" t="s">
        <v>264</v>
      </c>
      <c r="C805" s="4" t="s">
        <v>28</v>
      </c>
      <c r="D805" s="4" t="s">
        <v>265</v>
      </c>
      <c r="E805" s="4">
        <f t="shared" si="523"/>
        <v>1</v>
      </c>
      <c r="I805" s="4">
        <f t="shared" ref="I805:X805" si="546">+IF(IFERROR(I553,0)=0,0,I553)</f>
        <v>62506</v>
      </c>
      <c r="J805" s="85">
        <f t="shared" si="546"/>
        <v>764.72658624772021</v>
      </c>
      <c r="K805" s="85">
        <f t="shared" si="546"/>
        <v>334.36790068153454</v>
      </c>
      <c r="L805" s="85">
        <f t="shared" si="546"/>
        <v>323.16897577832526</v>
      </c>
      <c r="M805" s="85">
        <f t="shared" si="546"/>
        <v>966.50717703349289</v>
      </c>
      <c r="N805" s="4">
        <f t="shared" si="546"/>
        <v>0.73055493788783321</v>
      </c>
      <c r="O805" s="85">
        <f t="shared" si="546"/>
        <v>931833.33333333337</v>
      </c>
      <c r="P805" s="85">
        <f t="shared" si="546"/>
        <v>26.385557379118801</v>
      </c>
      <c r="Q805" s="85">
        <f t="shared" si="546"/>
        <v>8360</v>
      </c>
      <c r="R805" s="85">
        <f t="shared" si="546"/>
        <v>7.9992320737209228</v>
      </c>
      <c r="S805" s="85">
        <f t="shared" si="546"/>
        <v>2150.3846153846157</v>
      </c>
      <c r="T805" s="85">
        <f t="shared" si="546"/>
        <v>931833.33333333337</v>
      </c>
      <c r="U805" s="4">
        <f t="shared" si="546"/>
        <v>0</v>
      </c>
      <c r="V805" s="4">
        <f t="shared" si="546"/>
        <v>0</v>
      </c>
      <c r="W805" s="4">
        <f t="shared" si="546"/>
        <v>0</v>
      </c>
      <c r="X805" s="4">
        <f t="shared" si="546"/>
        <v>0</v>
      </c>
    </row>
    <row r="806" spans="1:24" ht="15.75" customHeight="1" x14ac:dyDescent="0.25">
      <c r="A806" s="4" t="s">
        <v>396</v>
      </c>
      <c r="B806" s="4" t="s">
        <v>397</v>
      </c>
      <c r="C806" s="4" t="s">
        <v>106</v>
      </c>
      <c r="D806" s="4" t="s">
        <v>393</v>
      </c>
      <c r="E806" s="4">
        <f t="shared" si="523"/>
        <v>0</v>
      </c>
      <c r="I806" s="4" t="str">
        <f t="shared" ref="I806:X806" si="547">+IF(IFERROR(I554,0)=0,0,I554)</f>
        <v/>
      </c>
      <c r="J806" s="4" t="str">
        <f t="shared" si="547"/>
        <v/>
      </c>
      <c r="K806" s="4" t="str">
        <f t="shared" si="547"/>
        <v/>
      </c>
      <c r="L806" s="4" t="str">
        <f t="shared" si="547"/>
        <v/>
      </c>
      <c r="M806" s="4" t="str">
        <f t="shared" si="547"/>
        <v/>
      </c>
      <c r="N806" s="4" t="str">
        <f t="shared" si="547"/>
        <v/>
      </c>
      <c r="O806" s="4" t="str">
        <f t="shared" si="547"/>
        <v/>
      </c>
      <c r="P806" s="4" t="str">
        <f t="shared" si="547"/>
        <v/>
      </c>
      <c r="Q806" s="4" t="str">
        <f t="shared" si="547"/>
        <v/>
      </c>
      <c r="R806" s="4" t="str">
        <f t="shared" si="547"/>
        <v/>
      </c>
      <c r="S806" s="4" t="str">
        <f t="shared" si="547"/>
        <v/>
      </c>
      <c r="T806" s="4" t="str">
        <f t="shared" si="547"/>
        <v/>
      </c>
      <c r="U806" s="4" t="str">
        <f t="shared" si="547"/>
        <v/>
      </c>
      <c r="V806" s="4" t="str">
        <f t="shared" si="547"/>
        <v/>
      </c>
      <c r="W806" s="4" t="str">
        <f t="shared" si="547"/>
        <v/>
      </c>
      <c r="X806" s="4" t="str">
        <f t="shared" si="547"/>
        <v/>
      </c>
    </row>
    <row r="807" spans="1:24" ht="15.75" customHeight="1" x14ac:dyDescent="0.25">
      <c r="A807" s="4" t="s">
        <v>329</v>
      </c>
      <c r="B807" s="4" t="s">
        <v>330</v>
      </c>
      <c r="C807" s="4" t="s">
        <v>28</v>
      </c>
      <c r="D807" s="4" t="s">
        <v>328</v>
      </c>
      <c r="E807" s="4">
        <f t="shared" si="523"/>
        <v>0</v>
      </c>
      <c r="I807" s="4" t="str">
        <f t="shared" ref="I807:X807" si="548">+IF(IFERROR(I555,0)=0,0,I555)</f>
        <v/>
      </c>
      <c r="J807" s="4" t="str">
        <f t="shared" si="548"/>
        <v/>
      </c>
      <c r="K807" s="4" t="str">
        <f t="shared" si="548"/>
        <v/>
      </c>
      <c r="L807" s="4" t="str">
        <f t="shared" si="548"/>
        <v/>
      </c>
      <c r="M807" s="4" t="str">
        <f t="shared" si="548"/>
        <v/>
      </c>
      <c r="N807" s="4" t="str">
        <f t="shared" si="548"/>
        <v/>
      </c>
      <c r="O807" s="4" t="str">
        <f t="shared" si="548"/>
        <v/>
      </c>
      <c r="P807" s="4" t="str">
        <f t="shared" si="548"/>
        <v/>
      </c>
      <c r="Q807" s="4" t="str">
        <f t="shared" si="548"/>
        <v/>
      </c>
      <c r="R807" s="4" t="str">
        <f t="shared" si="548"/>
        <v/>
      </c>
      <c r="S807" s="4" t="str">
        <f t="shared" si="548"/>
        <v/>
      </c>
      <c r="T807" s="4" t="str">
        <f t="shared" si="548"/>
        <v/>
      </c>
      <c r="U807" s="4" t="str">
        <f t="shared" si="548"/>
        <v/>
      </c>
      <c r="V807" s="4" t="str">
        <f t="shared" si="548"/>
        <v/>
      </c>
      <c r="W807" s="4" t="str">
        <f t="shared" si="548"/>
        <v/>
      </c>
      <c r="X807" s="4" t="str">
        <f t="shared" si="548"/>
        <v/>
      </c>
    </row>
    <row r="808" spans="1:24" ht="15.75" customHeight="1" x14ac:dyDescent="0.25">
      <c r="A808" s="4" t="s">
        <v>38</v>
      </c>
      <c r="B808" s="4" t="s">
        <v>39</v>
      </c>
      <c r="C808" s="4" t="s">
        <v>28</v>
      </c>
      <c r="D808" s="4" t="s">
        <v>29</v>
      </c>
      <c r="E808" s="4">
        <f t="shared" si="523"/>
        <v>0</v>
      </c>
      <c r="I808" s="4" t="str">
        <f t="shared" ref="I808:X808" si="549">+IF(IFERROR(I556,0)=0,0,I556)</f>
        <v/>
      </c>
      <c r="J808" s="4" t="str">
        <f t="shared" si="549"/>
        <v/>
      </c>
      <c r="K808" s="4" t="str">
        <f t="shared" si="549"/>
        <v/>
      </c>
      <c r="L808" s="4" t="str">
        <f t="shared" si="549"/>
        <v/>
      </c>
      <c r="M808" s="4" t="str">
        <f t="shared" si="549"/>
        <v/>
      </c>
      <c r="N808" s="4" t="str">
        <f t="shared" si="549"/>
        <v/>
      </c>
      <c r="O808" s="4" t="str">
        <f t="shared" si="549"/>
        <v/>
      </c>
      <c r="P808" s="4" t="str">
        <f t="shared" si="549"/>
        <v/>
      </c>
      <c r="Q808" s="4" t="str">
        <f t="shared" si="549"/>
        <v/>
      </c>
      <c r="R808" s="4" t="str">
        <f t="shared" si="549"/>
        <v/>
      </c>
      <c r="S808" s="4" t="str">
        <f t="shared" si="549"/>
        <v/>
      </c>
      <c r="T808" s="4" t="str">
        <f t="shared" si="549"/>
        <v/>
      </c>
      <c r="U808" s="4" t="str">
        <f t="shared" si="549"/>
        <v/>
      </c>
      <c r="V808" s="4" t="str">
        <f t="shared" si="549"/>
        <v/>
      </c>
      <c r="W808" s="4" t="str">
        <f t="shared" si="549"/>
        <v/>
      </c>
      <c r="X808" s="4" t="str">
        <f t="shared" si="549"/>
        <v/>
      </c>
    </row>
    <row r="809" spans="1:24" ht="15.75" customHeight="1" x14ac:dyDescent="0.25">
      <c r="A809" s="4" t="s">
        <v>415</v>
      </c>
      <c r="B809" s="4" t="s">
        <v>416</v>
      </c>
      <c r="C809" s="4" t="s">
        <v>181</v>
      </c>
      <c r="D809" s="4" t="s">
        <v>412</v>
      </c>
      <c r="E809" s="4">
        <f t="shared" si="523"/>
        <v>1</v>
      </c>
      <c r="I809" s="4">
        <f t="shared" ref="I809:X809" si="550">+IF(IFERROR(I557,0)=0,0,I557)</f>
        <v>3301000</v>
      </c>
      <c r="J809" s="85">
        <f t="shared" si="550"/>
        <v>463.16267797637084</v>
      </c>
      <c r="K809" s="85">
        <f t="shared" si="550"/>
        <v>85.792184186610129</v>
      </c>
      <c r="L809" s="4">
        <f t="shared" si="550"/>
        <v>66.984301370877475</v>
      </c>
      <c r="M809" s="4">
        <f t="shared" si="550"/>
        <v>501.16266023772533</v>
      </c>
      <c r="N809" s="85">
        <f t="shared" si="550"/>
        <v>33.898818539836412</v>
      </c>
      <c r="O809" s="85">
        <f t="shared" si="550"/>
        <v>15592.493297587131</v>
      </c>
      <c r="P809" s="85">
        <f t="shared" si="550"/>
        <v>170.68466730954677</v>
      </c>
      <c r="Q809" s="85">
        <f t="shared" si="550"/>
        <v>6510.3448275862065</v>
      </c>
      <c r="R809" s="85">
        <f t="shared" si="550"/>
        <v>1.2723417146319298</v>
      </c>
      <c r="S809" s="85">
        <f t="shared" si="550"/>
        <v>808.18935569039786</v>
      </c>
      <c r="T809" s="85">
        <f t="shared" si="550"/>
        <v>46652.406417112303</v>
      </c>
      <c r="U809" s="4">
        <f t="shared" si="550"/>
        <v>0.35</v>
      </c>
      <c r="V809" s="4">
        <f t="shared" si="550"/>
        <v>0.49</v>
      </c>
      <c r="W809" s="4">
        <f t="shared" si="550"/>
        <v>0.64</v>
      </c>
      <c r="X809" s="4">
        <f t="shared" si="550"/>
        <v>0.64</v>
      </c>
    </row>
    <row r="810" spans="1:24" ht="15.75" customHeight="1" x14ac:dyDescent="0.25">
      <c r="A810" s="4" t="s">
        <v>378</v>
      </c>
      <c r="B810" s="4" t="s">
        <v>379</v>
      </c>
      <c r="C810" s="4" t="s">
        <v>118</v>
      </c>
      <c r="D810" s="4" t="s">
        <v>380</v>
      </c>
      <c r="E810" s="4">
        <f t="shared" si="523"/>
        <v>0</v>
      </c>
      <c r="I810" s="4" t="str">
        <f t="shared" ref="I810:X810" si="551">+IF(IFERROR(I558,0)=0,0,I558)</f>
        <v/>
      </c>
      <c r="J810" s="4" t="str">
        <f t="shared" si="551"/>
        <v/>
      </c>
      <c r="K810" s="4" t="str">
        <f t="shared" si="551"/>
        <v/>
      </c>
      <c r="L810" s="4" t="str">
        <f t="shared" si="551"/>
        <v/>
      </c>
      <c r="M810" s="4" t="str">
        <f t="shared" si="551"/>
        <v/>
      </c>
      <c r="N810" s="4" t="str">
        <f t="shared" si="551"/>
        <v/>
      </c>
      <c r="O810" s="4" t="str">
        <f t="shared" si="551"/>
        <v/>
      </c>
      <c r="P810" s="4" t="str">
        <f t="shared" si="551"/>
        <v/>
      </c>
      <c r="Q810" s="4" t="str">
        <f t="shared" si="551"/>
        <v/>
      </c>
      <c r="R810" s="4" t="str">
        <f t="shared" si="551"/>
        <v/>
      </c>
      <c r="S810" s="4" t="str">
        <f t="shared" si="551"/>
        <v/>
      </c>
      <c r="T810" s="4" t="str">
        <f t="shared" si="551"/>
        <v/>
      </c>
      <c r="U810" s="4" t="str">
        <f t="shared" si="551"/>
        <v/>
      </c>
      <c r="V810" s="4" t="str">
        <f t="shared" si="551"/>
        <v/>
      </c>
      <c r="W810" s="4" t="str">
        <f t="shared" si="551"/>
        <v/>
      </c>
      <c r="X810" s="4" t="str">
        <f t="shared" si="551"/>
        <v/>
      </c>
    </row>
    <row r="811" spans="1:24" ht="15.75" customHeight="1" x14ac:dyDescent="0.25">
      <c r="A811" s="4" t="s">
        <v>331</v>
      </c>
      <c r="B811" s="4" t="s">
        <v>332</v>
      </c>
      <c r="C811" s="4" t="s">
        <v>28</v>
      </c>
      <c r="D811" s="4" t="s">
        <v>328</v>
      </c>
      <c r="E811" s="4">
        <f t="shared" si="523"/>
        <v>0</v>
      </c>
      <c r="I811" s="4" t="str">
        <f t="shared" ref="I811:X811" si="552">+IF(IFERROR(I559,0)=0,0,I559)</f>
        <v/>
      </c>
      <c r="J811" s="4" t="str">
        <f t="shared" si="552"/>
        <v/>
      </c>
      <c r="K811" s="4" t="str">
        <f t="shared" si="552"/>
        <v/>
      </c>
      <c r="L811" s="4" t="str">
        <f t="shared" si="552"/>
        <v/>
      </c>
      <c r="M811" s="4" t="str">
        <f t="shared" si="552"/>
        <v/>
      </c>
      <c r="N811" s="4" t="str">
        <f t="shared" si="552"/>
        <v/>
      </c>
      <c r="O811" s="4" t="str">
        <f t="shared" si="552"/>
        <v/>
      </c>
      <c r="P811" s="4" t="str">
        <f t="shared" si="552"/>
        <v/>
      </c>
      <c r="Q811" s="4" t="str">
        <f t="shared" si="552"/>
        <v/>
      </c>
      <c r="R811" s="4" t="str">
        <f t="shared" si="552"/>
        <v/>
      </c>
      <c r="S811" s="4" t="str">
        <f t="shared" si="552"/>
        <v/>
      </c>
      <c r="T811" s="4" t="str">
        <f t="shared" si="552"/>
        <v/>
      </c>
      <c r="U811" s="4" t="str">
        <f t="shared" si="552"/>
        <v/>
      </c>
      <c r="V811" s="4" t="str">
        <f t="shared" si="552"/>
        <v/>
      </c>
      <c r="W811" s="4" t="str">
        <f t="shared" si="552"/>
        <v/>
      </c>
      <c r="X811" s="4" t="str">
        <f t="shared" si="552"/>
        <v/>
      </c>
    </row>
    <row r="812" spans="1:24" ht="15.75" customHeight="1" x14ac:dyDescent="0.25">
      <c r="A812" s="4" t="s">
        <v>41</v>
      </c>
      <c r="B812" s="4" t="s">
        <v>42</v>
      </c>
      <c r="C812" s="4" t="s">
        <v>28</v>
      </c>
      <c r="D812" s="4" t="s">
        <v>29</v>
      </c>
      <c r="E812" s="4">
        <f t="shared" si="523"/>
        <v>0</v>
      </c>
      <c r="I812" s="4" t="str">
        <f t="shared" ref="I812:X812" si="553">+IF(IFERROR(I560,0)=0,0,I560)</f>
        <v/>
      </c>
      <c r="J812" s="4" t="str">
        <f t="shared" si="553"/>
        <v/>
      </c>
      <c r="K812" s="4" t="str">
        <f t="shared" si="553"/>
        <v/>
      </c>
      <c r="L812" s="4" t="str">
        <f t="shared" si="553"/>
        <v/>
      </c>
      <c r="M812" s="4" t="str">
        <f t="shared" si="553"/>
        <v/>
      </c>
      <c r="N812" s="4" t="str">
        <f t="shared" si="553"/>
        <v/>
      </c>
      <c r="O812" s="4" t="str">
        <f t="shared" si="553"/>
        <v/>
      </c>
      <c r="P812" s="4" t="str">
        <f t="shared" si="553"/>
        <v/>
      </c>
      <c r="Q812" s="4" t="str">
        <f t="shared" si="553"/>
        <v/>
      </c>
      <c r="R812" s="4" t="str">
        <f t="shared" si="553"/>
        <v/>
      </c>
      <c r="S812" s="4" t="str">
        <f t="shared" si="553"/>
        <v/>
      </c>
      <c r="T812" s="4" t="str">
        <f t="shared" si="553"/>
        <v/>
      </c>
      <c r="U812" s="4" t="str">
        <f t="shared" si="553"/>
        <v/>
      </c>
      <c r="V812" s="4" t="str">
        <f t="shared" si="553"/>
        <v/>
      </c>
      <c r="W812" s="4" t="str">
        <f t="shared" si="553"/>
        <v/>
      </c>
      <c r="X812" s="4" t="str">
        <f t="shared" si="553"/>
        <v/>
      </c>
    </row>
    <row r="813" spans="1:24" ht="15.75" customHeight="1" x14ac:dyDescent="0.25">
      <c r="A813" s="4" t="s">
        <v>355</v>
      </c>
      <c r="B813" s="4" t="s">
        <v>356</v>
      </c>
      <c r="C813" s="4" t="s">
        <v>106</v>
      </c>
      <c r="D813" s="4" t="s">
        <v>357</v>
      </c>
      <c r="E813" s="4">
        <f t="shared" si="523"/>
        <v>0</v>
      </c>
      <c r="I813" s="4" t="str">
        <f t="shared" ref="I813:X813" si="554">+IF(IFERROR(I561,0)=0,0,I561)</f>
        <v/>
      </c>
      <c r="J813" s="4" t="str">
        <f t="shared" si="554"/>
        <v/>
      </c>
      <c r="K813" s="4" t="str">
        <f t="shared" si="554"/>
        <v/>
      </c>
      <c r="L813" s="4" t="str">
        <f t="shared" si="554"/>
        <v/>
      </c>
      <c r="M813" s="4" t="str">
        <f t="shared" si="554"/>
        <v/>
      </c>
      <c r="N813" s="4" t="str">
        <f t="shared" si="554"/>
        <v/>
      </c>
      <c r="O813" s="4" t="str">
        <f t="shared" si="554"/>
        <v/>
      </c>
      <c r="P813" s="4" t="str">
        <f t="shared" si="554"/>
        <v/>
      </c>
      <c r="Q813" s="4" t="str">
        <f t="shared" si="554"/>
        <v/>
      </c>
      <c r="R813" s="4" t="str">
        <f t="shared" si="554"/>
        <v/>
      </c>
      <c r="S813" s="4" t="str">
        <f t="shared" si="554"/>
        <v/>
      </c>
      <c r="T813" s="4" t="str">
        <f t="shared" si="554"/>
        <v/>
      </c>
      <c r="U813" s="4" t="str">
        <f t="shared" si="554"/>
        <v/>
      </c>
      <c r="V813" s="4" t="str">
        <f t="shared" si="554"/>
        <v/>
      </c>
      <c r="W813" s="4" t="str">
        <f t="shared" si="554"/>
        <v/>
      </c>
      <c r="X813" s="4" t="str">
        <f t="shared" si="554"/>
        <v/>
      </c>
    </row>
    <row r="814" spans="1:24" ht="15.75" customHeight="1" x14ac:dyDescent="0.25">
      <c r="A814" s="4" t="s">
        <v>183</v>
      </c>
      <c r="B814" s="4" t="s">
        <v>184</v>
      </c>
      <c r="C814" s="4" t="s">
        <v>181</v>
      </c>
      <c r="D814" s="4" t="s">
        <v>182</v>
      </c>
      <c r="E814" s="4">
        <f t="shared" si="523"/>
        <v>1</v>
      </c>
      <c r="I814" s="4">
        <f t="shared" ref="I814:X814" si="555">+IF(IFERROR(I562,0)=0,0,I562)</f>
        <v>7000119</v>
      </c>
      <c r="J814" s="85">
        <f t="shared" si="555"/>
        <v>404.26455607397531</v>
      </c>
      <c r="K814" s="85">
        <f t="shared" si="555"/>
        <v>99.826874371707106</v>
      </c>
      <c r="L814" s="85">
        <f t="shared" si="555"/>
        <v>23.471029563925985</v>
      </c>
      <c r="M814" s="85">
        <f t="shared" si="555"/>
        <v>235.11734401831711</v>
      </c>
      <c r="N814" s="85">
        <f t="shared" si="555"/>
        <v>31.928028652084343</v>
      </c>
      <c r="O814" s="85">
        <f t="shared" si="555"/>
        <v>15257.71812080537</v>
      </c>
      <c r="P814" s="85">
        <f t="shared" si="555"/>
        <v>246.91707006819547</v>
      </c>
      <c r="Q814" s="85">
        <f t="shared" si="555"/>
        <v>10935.837245696401</v>
      </c>
      <c r="R814" s="85">
        <f t="shared" si="555"/>
        <v>1.4714035575680928</v>
      </c>
      <c r="S814" s="85">
        <f t="shared" si="555"/>
        <v>738.26070013639026</v>
      </c>
      <c r="T814" s="85">
        <f t="shared" si="555"/>
        <v>17532.647814910026</v>
      </c>
      <c r="U814" s="4">
        <f t="shared" si="555"/>
        <v>0.28999999999999998</v>
      </c>
      <c r="V814" s="4">
        <f t="shared" si="555"/>
        <v>0.37</v>
      </c>
      <c r="W814" s="4">
        <f t="shared" si="555"/>
        <v>0.55000000000000004</v>
      </c>
      <c r="X814" s="4">
        <f t="shared" si="555"/>
        <v>0.55000000000000004</v>
      </c>
    </row>
    <row r="815" spans="1:24" ht="15.75" customHeight="1" x14ac:dyDescent="0.25">
      <c r="A815" s="4" t="s">
        <v>450</v>
      </c>
      <c r="B815" s="4" t="s">
        <v>451</v>
      </c>
      <c r="C815" s="4" t="s">
        <v>118</v>
      </c>
      <c r="D815" s="4" t="s">
        <v>449</v>
      </c>
      <c r="E815" s="4">
        <f t="shared" si="523"/>
        <v>0</v>
      </c>
      <c r="I815" s="4" t="str">
        <f t="shared" ref="I815:X815" si="556">+IF(IFERROR(I563,0)=0,0,I563)</f>
        <v/>
      </c>
      <c r="J815" s="4" t="str">
        <f t="shared" si="556"/>
        <v/>
      </c>
      <c r="K815" s="4" t="str">
        <f t="shared" si="556"/>
        <v/>
      </c>
      <c r="L815" s="4" t="str">
        <f t="shared" si="556"/>
        <v/>
      </c>
      <c r="M815" s="4" t="str">
        <f t="shared" si="556"/>
        <v/>
      </c>
      <c r="N815" s="4" t="str">
        <f t="shared" si="556"/>
        <v/>
      </c>
      <c r="O815" s="4" t="str">
        <f t="shared" si="556"/>
        <v/>
      </c>
      <c r="P815" s="4" t="str">
        <f t="shared" si="556"/>
        <v/>
      </c>
      <c r="Q815" s="4" t="str">
        <f t="shared" si="556"/>
        <v/>
      </c>
      <c r="R815" s="4" t="str">
        <f t="shared" si="556"/>
        <v/>
      </c>
      <c r="S815" s="4" t="str">
        <f t="shared" si="556"/>
        <v/>
      </c>
      <c r="T815" s="4" t="str">
        <f t="shared" si="556"/>
        <v/>
      </c>
      <c r="U815" s="4" t="str">
        <f t="shared" si="556"/>
        <v/>
      </c>
      <c r="V815" s="4" t="str">
        <f t="shared" si="556"/>
        <v/>
      </c>
      <c r="W815" s="4" t="str">
        <f t="shared" si="556"/>
        <v/>
      </c>
      <c r="X815" s="4" t="str">
        <f t="shared" si="556"/>
        <v/>
      </c>
    </row>
    <row r="816" spans="1:24" ht="15.75" customHeight="1" x14ac:dyDescent="0.25">
      <c r="A816" s="4" t="s">
        <v>116</v>
      </c>
      <c r="B816" s="4" t="s">
        <v>117</v>
      </c>
      <c r="C816" s="4" t="s">
        <v>118</v>
      </c>
      <c r="D816" s="4" t="s">
        <v>119</v>
      </c>
      <c r="E816" s="4">
        <f t="shared" si="523"/>
        <v>0</v>
      </c>
      <c r="I816" s="4" t="str">
        <f t="shared" ref="I816:X816" si="557">+IF(IFERROR(I564,0)=0,0,I564)</f>
        <v/>
      </c>
      <c r="J816" s="4" t="str">
        <f t="shared" si="557"/>
        <v/>
      </c>
      <c r="K816" s="4" t="str">
        <f t="shared" si="557"/>
        <v/>
      </c>
      <c r="L816" s="4" t="str">
        <f t="shared" si="557"/>
        <v/>
      </c>
      <c r="M816" s="4" t="str">
        <f t="shared" si="557"/>
        <v/>
      </c>
      <c r="N816" s="4" t="str">
        <f t="shared" si="557"/>
        <v/>
      </c>
      <c r="O816" s="4" t="str">
        <f t="shared" si="557"/>
        <v/>
      </c>
      <c r="P816" s="4" t="str">
        <f t="shared" si="557"/>
        <v/>
      </c>
      <c r="Q816" s="4" t="str">
        <f t="shared" si="557"/>
        <v/>
      </c>
      <c r="R816" s="4" t="str">
        <f t="shared" si="557"/>
        <v/>
      </c>
      <c r="S816" s="4" t="str">
        <f t="shared" si="557"/>
        <v/>
      </c>
      <c r="T816" s="4" t="str">
        <f t="shared" si="557"/>
        <v/>
      </c>
      <c r="U816" s="4" t="str">
        <f t="shared" si="557"/>
        <v/>
      </c>
      <c r="V816" s="4" t="str">
        <f t="shared" si="557"/>
        <v/>
      </c>
      <c r="W816" s="4" t="str">
        <f t="shared" si="557"/>
        <v/>
      </c>
      <c r="X816" s="4" t="str">
        <f t="shared" si="557"/>
        <v/>
      </c>
    </row>
    <row r="817" spans="1:24" ht="15.75" customHeight="1" x14ac:dyDescent="0.25">
      <c r="A817" s="4" t="s">
        <v>452</v>
      </c>
      <c r="B817" s="4" t="s">
        <v>453</v>
      </c>
      <c r="C817" s="4" t="s">
        <v>118</v>
      </c>
      <c r="D817" s="4" t="s">
        <v>449</v>
      </c>
      <c r="E817" s="4">
        <f t="shared" si="523"/>
        <v>0</v>
      </c>
      <c r="I817" s="4" t="str">
        <f t="shared" ref="I817:X817" si="558">+IF(IFERROR(I565,0)=0,0,I565)</f>
        <v/>
      </c>
      <c r="J817" s="4" t="str">
        <f t="shared" si="558"/>
        <v/>
      </c>
      <c r="K817" s="4" t="str">
        <f t="shared" si="558"/>
        <v/>
      </c>
      <c r="L817" s="4" t="str">
        <f t="shared" si="558"/>
        <v/>
      </c>
      <c r="M817" s="4" t="str">
        <f t="shared" si="558"/>
        <v/>
      </c>
      <c r="N817" s="4" t="str">
        <f t="shared" si="558"/>
        <v/>
      </c>
      <c r="O817" s="4" t="str">
        <f t="shared" si="558"/>
        <v/>
      </c>
      <c r="P817" s="4" t="str">
        <f t="shared" si="558"/>
        <v/>
      </c>
      <c r="Q817" s="4" t="str">
        <f t="shared" si="558"/>
        <v/>
      </c>
      <c r="R817" s="4" t="str">
        <f t="shared" si="558"/>
        <v/>
      </c>
      <c r="S817" s="4" t="str">
        <f t="shared" si="558"/>
        <v/>
      </c>
      <c r="T817" s="4" t="str">
        <f t="shared" si="558"/>
        <v/>
      </c>
      <c r="U817" s="4" t="str">
        <f t="shared" si="558"/>
        <v/>
      </c>
      <c r="V817" s="4" t="str">
        <f t="shared" si="558"/>
        <v/>
      </c>
      <c r="W817" s="4" t="str">
        <f t="shared" si="558"/>
        <v/>
      </c>
      <c r="X817" s="4" t="str">
        <f t="shared" si="558"/>
        <v/>
      </c>
    </row>
    <row r="818" spans="1:24" ht="15.75" customHeight="1" x14ac:dyDescent="0.25">
      <c r="A818" s="4" t="s">
        <v>358</v>
      </c>
      <c r="B818" s="4" t="s">
        <v>359</v>
      </c>
      <c r="C818" s="4" t="s">
        <v>106</v>
      </c>
      <c r="D818" s="4" t="s">
        <v>357</v>
      </c>
      <c r="E818" s="4">
        <f t="shared" si="523"/>
        <v>0</v>
      </c>
      <c r="I818" s="4" t="str">
        <f t="shared" ref="I818:X818" si="559">+IF(IFERROR(I566,0)=0,0,I566)</f>
        <v/>
      </c>
      <c r="J818" s="4" t="str">
        <f t="shared" si="559"/>
        <v/>
      </c>
      <c r="K818" s="4" t="str">
        <f t="shared" si="559"/>
        <v/>
      </c>
      <c r="L818" s="4" t="str">
        <f t="shared" si="559"/>
        <v/>
      </c>
      <c r="M818" s="4" t="str">
        <f t="shared" si="559"/>
        <v/>
      </c>
      <c r="N818" s="4" t="str">
        <f t="shared" si="559"/>
        <v/>
      </c>
      <c r="O818" s="4" t="str">
        <f t="shared" si="559"/>
        <v/>
      </c>
      <c r="P818" s="4" t="str">
        <f t="shared" si="559"/>
        <v/>
      </c>
      <c r="Q818" s="4" t="str">
        <f t="shared" si="559"/>
        <v/>
      </c>
      <c r="R818" s="4" t="str">
        <f t="shared" si="559"/>
        <v/>
      </c>
      <c r="S818" s="4" t="str">
        <f t="shared" si="559"/>
        <v/>
      </c>
      <c r="T818" s="4" t="str">
        <f t="shared" si="559"/>
        <v/>
      </c>
      <c r="U818" s="4" t="str">
        <f t="shared" si="559"/>
        <v/>
      </c>
      <c r="V818" s="4" t="str">
        <f t="shared" si="559"/>
        <v/>
      </c>
      <c r="W818" s="4" t="str">
        <f t="shared" si="559"/>
        <v/>
      </c>
      <c r="X818" s="4" t="str">
        <f t="shared" si="559"/>
        <v/>
      </c>
    </row>
    <row r="819" spans="1:24" ht="15.75" customHeight="1" x14ac:dyDescent="0.25">
      <c r="A819" s="4" t="s">
        <v>232</v>
      </c>
      <c r="B819" s="4" t="s">
        <v>233</v>
      </c>
      <c r="C819" s="4" t="s">
        <v>118</v>
      </c>
      <c r="D819" s="4" t="s">
        <v>231</v>
      </c>
      <c r="E819" s="4">
        <f t="shared" si="523"/>
        <v>1</v>
      </c>
      <c r="I819" s="4">
        <f t="shared" ref="I819:X819" si="560">+IF(IFERROR(I567,0)=0,0,I567)</f>
        <v>25876380</v>
      </c>
      <c r="J819" s="85">
        <f t="shared" si="560"/>
        <v>14.835923726579992</v>
      </c>
      <c r="K819" s="85">
        <f t="shared" si="560"/>
        <v>113.38912166230361</v>
      </c>
      <c r="L819" s="85">
        <f t="shared" si="560"/>
        <v>25.911661522979646</v>
      </c>
      <c r="M819" s="85">
        <f t="shared" si="560"/>
        <v>228.51981868375313</v>
      </c>
      <c r="N819" s="4">
        <f t="shared" si="560"/>
        <v>0</v>
      </c>
      <c r="O819" s="85">
        <f t="shared" si="560"/>
        <v>58527.325023969315</v>
      </c>
      <c r="P819" s="85">
        <f t="shared" si="560"/>
        <v>951.02424478153773</v>
      </c>
      <c r="Q819" s="85">
        <f t="shared" si="560"/>
        <v>1784.8409270636901</v>
      </c>
      <c r="R819" s="85">
        <f t="shared" si="560"/>
        <v>1.3178041132492258</v>
      </c>
      <c r="S819" s="4">
        <f t="shared" si="560"/>
        <v>0</v>
      </c>
      <c r="T819" s="4">
        <f t="shared" si="560"/>
        <v>0</v>
      </c>
      <c r="U819" s="4">
        <f t="shared" si="560"/>
        <v>0.4</v>
      </c>
      <c r="V819" s="4">
        <f t="shared" si="560"/>
        <v>0.41</v>
      </c>
      <c r="W819" s="4">
        <f t="shared" si="560"/>
        <v>0.34</v>
      </c>
      <c r="X819" s="4">
        <f t="shared" si="560"/>
        <v>0.34</v>
      </c>
    </row>
    <row r="820" spans="1:24" ht="15.75" customHeight="1" x14ac:dyDescent="0.25">
      <c r="A820" s="4" t="s">
        <v>266</v>
      </c>
      <c r="B820" s="4" t="s">
        <v>267</v>
      </c>
      <c r="C820" s="4" t="s">
        <v>28</v>
      </c>
      <c r="D820" s="4" t="s">
        <v>265</v>
      </c>
      <c r="E820" s="4">
        <f t="shared" si="523"/>
        <v>1</v>
      </c>
      <c r="I820" s="4">
        <f t="shared" ref="I820:X820" si="561">+IF(IFERROR(I568,0)=0,0,I568)</f>
        <v>37411047</v>
      </c>
      <c r="J820" s="85">
        <f t="shared" si="561"/>
        <v>184.50967170205101</v>
      </c>
      <c r="K820" s="85">
        <f t="shared" si="561"/>
        <v>109.98088345402363</v>
      </c>
      <c r="L820" s="85">
        <f t="shared" si="561"/>
        <v>75.23446216300762</v>
      </c>
      <c r="M820" s="85">
        <f t="shared" si="561"/>
        <v>684.06853809697407</v>
      </c>
      <c r="N820" s="4">
        <f t="shared" si="561"/>
        <v>0.73055493788783321</v>
      </c>
      <c r="O820" s="85">
        <f t="shared" si="561"/>
        <v>180675.53191489363</v>
      </c>
      <c r="P820" s="85">
        <f t="shared" si="561"/>
        <v>189.10546611084811</v>
      </c>
      <c r="Q820" s="85">
        <f t="shared" si="561"/>
        <v>2588.2241932440083</v>
      </c>
      <c r="R820" s="85">
        <f t="shared" si="561"/>
        <v>1.7641847874506158</v>
      </c>
      <c r="S820" s="85">
        <f t="shared" si="561"/>
        <v>371.60580268253722</v>
      </c>
      <c r="T820" s="4">
        <f t="shared" si="561"/>
        <v>472993.53329664283</v>
      </c>
      <c r="U820" s="4">
        <f t="shared" si="561"/>
        <v>0.78</v>
      </c>
      <c r="V820" s="4">
        <f t="shared" si="561"/>
        <v>0.86</v>
      </c>
      <c r="W820" s="4">
        <f t="shared" si="561"/>
        <v>0.79</v>
      </c>
      <c r="X820" s="4">
        <f t="shared" si="561"/>
        <v>0.79</v>
      </c>
    </row>
    <row r="821" spans="1:24" ht="15.75" customHeight="1" x14ac:dyDescent="0.25">
      <c r="A821" s="4" t="s">
        <v>43</v>
      </c>
      <c r="B821" s="4" t="s">
        <v>44</v>
      </c>
      <c r="C821" s="4" t="s">
        <v>28</v>
      </c>
      <c r="D821" s="4" t="s">
        <v>29</v>
      </c>
      <c r="E821" s="4">
        <f t="shared" si="523"/>
        <v>0</v>
      </c>
      <c r="I821" s="4" t="str">
        <f t="shared" ref="I821:X821" si="562">+IF(IFERROR(I569,0)=0,0,I569)</f>
        <v/>
      </c>
      <c r="J821" s="4" t="str">
        <f t="shared" si="562"/>
        <v/>
      </c>
      <c r="K821" s="4" t="str">
        <f t="shared" si="562"/>
        <v/>
      </c>
      <c r="L821" s="4" t="str">
        <f t="shared" si="562"/>
        <v/>
      </c>
      <c r="M821" s="4" t="str">
        <f t="shared" si="562"/>
        <v/>
      </c>
      <c r="N821" s="4" t="str">
        <f t="shared" si="562"/>
        <v/>
      </c>
      <c r="O821" s="4" t="str">
        <f t="shared" si="562"/>
        <v/>
      </c>
      <c r="P821" s="4" t="str">
        <f t="shared" si="562"/>
        <v/>
      </c>
      <c r="Q821" s="4" t="str">
        <f t="shared" si="562"/>
        <v/>
      </c>
      <c r="R821" s="4" t="str">
        <f t="shared" si="562"/>
        <v/>
      </c>
      <c r="S821" s="4" t="str">
        <f t="shared" si="562"/>
        <v/>
      </c>
      <c r="T821" s="4" t="str">
        <f t="shared" si="562"/>
        <v/>
      </c>
      <c r="U821" s="4" t="str">
        <f t="shared" si="562"/>
        <v/>
      </c>
      <c r="V821" s="4" t="str">
        <f t="shared" si="562"/>
        <v/>
      </c>
      <c r="W821" s="4" t="str">
        <f t="shared" si="562"/>
        <v/>
      </c>
      <c r="X821" s="4" t="str">
        <f t="shared" si="562"/>
        <v/>
      </c>
    </row>
    <row r="822" spans="1:24" ht="15.75" customHeight="1" x14ac:dyDescent="0.25">
      <c r="A822" s="4" t="s">
        <v>234</v>
      </c>
      <c r="B822" s="4" t="s">
        <v>235</v>
      </c>
      <c r="C822" s="4" t="s">
        <v>118</v>
      </c>
      <c r="D822" s="4" t="s">
        <v>231</v>
      </c>
      <c r="E822" s="4">
        <f t="shared" si="523"/>
        <v>0</v>
      </c>
      <c r="I822" s="4" t="str">
        <f t="shared" ref="I822:X822" si="563">+IF(IFERROR(I570,0)=0,0,I570)</f>
        <v/>
      </c>
      <c r="J822" s="4" t="str">
        <f t="shared" si="563"/>
        <v/>
      </c>
      <c r="K822" s="4" t="str">
        <f t="shared" si="563"/>
        <v/>
      </c>
      <c r="L822" s="4" t="str">
        <f t="shared" si="563"/>
        <v/>
      </c>
      <c r="M822" s="4" t="str">
        <f t="shared" si="563"/>
        <v/>
      </c>
      <c r="N822" s="4" t="str">
        <f t="shared" si="563"/>
        <v/>
      </c>
      <c r="O822" s="4" t="str">
        <f t="shared" si="563"/>
        <v/>
      </c>
      <c r="P822" s="4" t="str">
        <f t="shared" si="563"/>
        <v/>
      </c>
      <c r="Q822" s="4" t="str">
        <f t="shared" si="563"/>
        <v/>
      </c>
      <c r="R822" s="4" t="str">
        <f t="shared" si="563"/>
        <v/>
      </c>
      <c r="S822" s="4" t="str">
        <f t="shared" si="563"/>
        <v/>
      </c>
      <c r="T822" s="4" t="str">
        <f t="shared" si="563"/>
        <v/>
      </c>
      <c r="U822" s="4" t="str">
        <f t="shared" si="563"/>
        <v/>
      </c>
      <c r="V822" s="4" t="str">
        <f t="shared" si="563"/>
        <v/>
      </c>
      <c r="W822" s="4" t="str">
        <f t="shared" si="563"/>
        <v/>
      </c>
      <c r="X822" s="4" t="str">
        <f t="shared" si="563"/>
        <v/>
      </c>
    </row>
    <row r="823" spans="1:24" ht="15.75" customHeight="1" x14ac:dyDescent="0.25">
      <c r="A823" s="4" t="s">
        <v>236</v>
      </c>
      <c r="B823" s="4" t="s">
        <v>237</v>
      </c>
      <c r="C823" s="4" t="s">
        <v>118</v>
      </c>
      <c r="D823" s="4" t="s">
        <v>231</v>
      </c>
      <c r="E823" s="4">
        <f t="shared" si="523"/>
        <v>0</v>
      </c>
      <c r="I823" s="4" t="str">
        <f t="shared" ref="I823:X823" si="564">+IF(IFERROR(I571,0)=0,0,I571)</f>
        <v/>
      </c>
      <c r="J823" s="4" t="str">
        <f t="shared" si="564"/>
        <v/>
      </c>
      <c r="K823" s="4" t="str">
        <f t="shared" si="564"/>
        <v/>
      </c>
      <c r="L823" s="4" t="str">
        <f t="shared" si="564"/>
        <v/>
      </c>
      <c r="M823" s="4" t="str">
        <f t="shared" si="564"/>
        <v/>
      </c>
      <c r="N823" s="4" t="str">
        <f t="shared" si="564"/>
        <v/>
      </c>
      <c r="O823" s="4" t="str">
        <f t="shared" si="564"/>
        <v/>
      </c>
      <c r="P823" s="4" t="str">
        <f t="shared" si="564"/>
        <v/>
      </c>
      <c r="Q823" s="4" t="str">
        <f t="shared" si="564"/>
        <v/>
      </c>
      <c r="R823" s="4" t="str">
        <f t="shared" si="564"/>
        <v/>
      </c>
      <c r="S823" s="4" t="str">
        <f t="shared" si="564"/>
        <v/>
      </c>
      <c r="T823" s="4" t="str">
        <f t="shared" si="564"/>
        <v/>
      </c>
      <c r="U823" s="4" t="str">
        <f t="shared" si="564"/>
        <v/>
      </c>
      <c r="V823" s="4" t="str">
        <f t="shared" si="564"/>
        <v/>
      </c>
      <c r="W823" s="4" t="str">
        <f t="shared" si="564"/>
        <v/>
      </c>
      <c r="X823" s="4" t="str">
        <f t="shared" si="564"/>
        <v/>
      </c>
    </row>
    <row r="824" spans="1:24" ht="15.75" customHeight="1" x14ac:dyDescent="0.25">
      <c r="A824" s="4" t="s">
        <v>274</v>
      </c>
      <c r="B824" s="4" t="s">
        <v>275</v>
      </c>
      <c r="C824" s="4" t="s">
        <v>181</v>
      </c>
      <c r="D824" s="4" t="s">
        <v>276</v>
      </c>
      <c r="E824" s="4">
        <f t="shared" si="523"/>
        <v>0</v>
      </c>
      <c r="I824" s="4" t="str">
        <f t="shared" ref="I824:X824" si="565">+IF(IFERROR(I572,0)=0,0,I572)</f>
        <v/>
      </c>
      <c r="J824" s="4" t="str">
        <f t="shared" si="565"/>
        <v/>
      </c>
      <c r="K824" s="4" t="str">
        <f t="shared" si="565"/>
        <v/>
      </c>
      <c r="L824" s="4" t="str">
        <f t="shared" si="565"/>
        <v/>
      </c>
      <c r="M824" s="4" t="str">
        <f t="shared" si="565"/>
        <v/>
      </c>
      <c r="N824" s="4" t="str">
        <f t="shared" si="565"/>
        <v/>
      </c>
      <c r="O824" s="4" t="str">
        <f t="shared" si="565"/>
        <v/>
      </c>
      <c r="P824" s="4" t="str">
        <f t="shared" si="565"/>
        <v/>
      </c>
      <c r="Q824" s="4" t="str">
        <f t="shared" si="565"/>
        <v/>
      </c>
      <c r="R824" s="4" t="str">
        <f t="shared" si="565"/>
        <v/>
      </c>
      <c r="S824" s="4" t="str">
        <f t="shared" si="565"/>
        <v/>
      </c>
      <c r="T824" s="4" t="str">
        <f t="shared" si="565"/>
        <v/>
      </c>
      <c r="U824" s="4" t="str">
        <f t="shared" si="565"/>
        <v/>
      </c>
      <c r="V824" s="4" t="str">
        <f t="shared" si="565"/>
        <v/>
      </c>
      <c r="W824" s="4" t="str">
        <f t="shared" si="565"/>
        <v/>
      </c>
      <c r="X824" s="4" t="str">
        <f t="shared" si="565"/>
        <v/>
      </c>
    </row>
    <row r="825" spans="1:24" ht="15.75" customHeight="1" x14ac:dyDescent="0.25">
      <c r="A825" s="4" t="s">
        <v>333</v>
      </c>
      <c r="B825" s="4" t="s">
        <v>334</v>
      </c>
      <c r="C825" s="4" t="s">
        <v>28</v>
      </c>
      <c r="D825" s="4" t="s">
        <v>328</v>
      </c>
      <c r="E825" s="4">
        <f t="shared" si="523"/>
        <v>1</v>
      </c>
      <c r="I825" s="4">
        <f t="shared" ref="I825:X825" si="566">+IF(IFERROR(I573,0)=0,0,I573)</f>
        <v>18952038</v>
      </c>
      <c r="J825" s="85">
        <f t="shared" si="566"/>
        <v>306.48418919379543</v>
      </c>
      <c r="K825" s="85">
        <f t="shared" si="566"/>
        <v>220.35624875804913</v>
      </c>
      <c r="L825" s="85">
        <f t="shared" si="566"/>
        <v>119.15341241928704</v>
      </c>
      <c r="M825" s="85">
        <f t="shared" si="566"/>
        <v>540.73080791149857</v>
      </c>
      <c r="N825" s="85">
        <f t="shared" si="566"/>
        <v>5.1234595456172043</v>
      </c>
      <c r="O825" s="85">
        <f t="shared" si="566"/>
        <v>414524.201853759</v>
      </c>
      <c r="P825" s="85">
        <f t="shared" si="566"/>
        <v>1646.7665615141955</v>
      </c>
      <c r="Q825" s="85">
        <f t="shared" si="566"/>
        <v>2742.8083541310916</v>
      </c>
      <c r="R825" s="85">
        <f t="shared" si="566"/>
        <v>4.1103758867515987</v>
      </c>
      <c r="S825" s="85">
        <f t="shared" si="566"/>
        <v>931.6810873621007</v>
      </c>
      <c r="T825" s="85">
        <f t="shared" si="566"/>
        <v>325386.41875505255</v>
      </c>
      <c r="U825" s="4">
        <f t="shared" si="566"/>
        <v>0.59</v>
      </c>
      <c r="V825" s="4">
        <f t="shared" si="566"/>
        <v>0.53</v>
      </c>
      <c r="W825" s="4">
        <f t="shared" si="566"/>
        <v>0.64</v>
      </c>
      <c r="X825" s="4">
        <f t="shared" si="566"/>
        <v>0.64</v>
      </c>
    </row>
    <row r="826" spans="1:24" ht="15.75" customHeight="1" x14ac:dyDescent="0.25">
      <c r="A826" s="4" t="s">
        <v>158</v>
      </c>
      <c r="B826" s="4" t="s">
        <v>159</v>
      </c>
      <c r="C826" s="4" t="s">
        <v>106</v>
      </c>
      <c r="D826" s="4" t="s">
        <v>160</v>
      </c>
      <c r="E826" s="4">
        <f t="shared" si="523"/>
        <v>0</v>
      </c>
      <c r="I826" s="4" t="str">
        <f t="shared" ref="I826:X826" si="567">+IF(IFERROR(I574,0)=0,0,I574)</f>
        <v/>
      </c>
      <c r="J826" s="4" t="str">
        <f t="shared" si="567"/>
        <v/>
      </c>
      <c r="K826" s="4" t="str">
        <f t="shared" si="567"/>
        <v/>
      </c>
      <c r="L826" s="4" t="str">
        <f t="shared" si="567"/>
        <v/>
      </c>
      <c r="M826" s="4" t="str">
        <f t="shared" si="567"/>
        <v/>
      </c>
      <c r="N826" s="4" t="str">
        <f t="shared" si="567"/>
        <v/>
      </c>
      <c r="O826" s="4" t="str">
        <f t="shared" si="567"/>
        <v/>
      </c>
      <c r="P826" s="4" t="str">
        <f t="shared" si="567"/>
        <v/>
      </c>
      <c r="Q826" s="4" t="str">
        <f t="shared" si="567"/>
        <v/>
      </c>
      <c r="R826" s="4" t="str">
        <f t="shared" si="567"/>
        <v/>
      </c>
      <c r="S826" s="4" t="str">
        <f t="shared" si="567"/>
        <v/>
      </c>
      <c r="T826" s="4" t="str">
        <f t="shared" si="567"/>
        <v/>
      </c>
      <c r="U826" s="4" t="str">
        <f t="shared" si="567"/>
        <v/>
      </c>
      <c r="V826" s="4" t="str">
        <f t="shared" si="567"/>
        <v/>
      </c>
      <c r="W826" s="4" t="str">
        <f t="shared" si="567"/>
        <v/>
      </c>
      <c r="X826" s="4" t="str">
        <f t="shared" si="567"/>
        <v/>
      </c>
    </row>
    <row r="827" spans="1:24" ht="15.75" customHeight="1" x14ac:dyDescent="0.25">
      <c r="A827" s="4" t="s">
        <v>161</v>
      </c>
      <c r="B827" s="4" t="s">
        <v>162</v>
      </c>
      <c r="C827" s="4" t="s">
        <v>106</v>
      </c>
      <c r="D827" s="4" t="s">
        <v>160</v>
      </c>
      <c r="E827" s="4">
        <f t="shared" si="523"/>
        <v>0</v>
      </c>
      <c r="I827" s="4" t="str">
        <f t="shared" ref="I827:X827" si="568">+IF(IFERROR(I575,0)=0,0,I575)</f>
        <v/>
      </c>
      <c r="J827" s="4" t="str">
        <f t="shared" si="568"/>
        <v/>
      </c>
      <c r="K827" s="4" t="str">
        <f t="shared" si="568"/>
        <v/>
      </c>
      <c r="L827" s="4" t="str">
        <f t="shared" si="568"/>
        <v/>
      </c>
      <c r="M827" s="4" t="str">
        <f t="shared" si="568"/>
        <v/>
      </c>
      <c r="N827" s="4" t="str">
        <f t="shared" si="568"/>
        <v/>
      </c>
      <c r="O827" s="4" t="str">
        <f t="shared" si="568"/>
        <v/>
      </c>
      <c r="P827" s="4" t="str">
        <f t="shared" si="568"/>
        <v/>
      </c>
      <c r="Q827" s="4" t="str">
        <f t="shared" si="568"/>
        <v/>
      </c>
      <c r="R827" s="4" t="str">
        <f t="shared" si="568"/>
        <v/>
      </c>
      <c r="S827" s="4" t="str">
        <f t="shared" si="568"/>
        <v/>
      </c>
      <c r="T827" s="4" t="str">
        <f t="shared" si="568"/>
        <v/>
      </c>
      <c r="U827" s="4" t="str">
        <f t="shared" si="568"/>
        <v/>
      </c>
      <c r="V827" s="4" t="str">
        <f t="shared" si="568"/>
        <v/>
      </c>
      <c r="W827" s="4" t="str">
        <f t="shared" si="568"/>
        <v/>
      </c>
      <c r="X827" s="4" t="str">
        <f t="shared" si="568"/>
        <v/>
      </c>
    </row>
    <row r="828" spans="1:24" ht="15.75" customHeight="1" x14ac:dyDescent="0.25">
      <c r="A828" s="4" t="s">
        <v>163</v>
      </c>
      <c r="B828" s="4" t="s">
        <v>164</v>
      </c>
      <c r="C828" s="4" t="s">
        <v>106</v>
      </c>
      <c r="D828" s="4" t="s">
        <v>160</v>
      </c>
      <c r="E828" s="4">
        <f t="shared" si="523"/>
        <v>0</v>
      </c>
      <c r="I828" s="4" t="str">
        <f t="shared" ref="I828:X828" si="569">+IF(IFERROR(I576,0)=0,0,I576)</f>
        <v/>
      </c>
      <c r="J828" s="4" t="str">
        <f t="shared" si="569"/>
        <v/>
      </c>
      <c r="K828" s="4" t="str">
        <f t="shared" si="569"/>
        <v/>
      </c>
      <c r="L828" s="4" t="str">
        <f t="shared" si="569"/>
        <v/>
      </c>
      <c r="M828" s="4" t="str">
        <f t="shared" si="569"/>
        <v/>
      </c>
      <c r="N828" s="4" t="str">
        <f t="shared" si="569"/>
        <v/>
      </c>
      <c r="O828" s="4" t="str">
        <f t="shared" si="569"/>
        <v/>
      </c>
      <c r="P828" s="4" t="str">
        <f t="shared" si="569"/>
        <v/>
      </c>
      <c r="Q828" s="4" t="str">
        <f t="shared" si="569"/>
        <v/>
      </c>
      <c r="R828" s="4" t="str">
        <f t="shared" si="569"/>
        <v/>
      </c>
      <c r="S828" s="4" t="str">
        <f t="shared" si="569"/>
        <v/>
      </c>
      <c r="T828" s="4" t="str">
        <f t="shared" si="569"/>
        <v/>
      </c>
      <c r="U828" s="4" t="str">
        <f t="shared" si="569"/>
        <v/>
      </c>
      <c r="V828" s="4" t="str">
        <f t="shared" si="569"/>
        <v/>
      </c>
      <c r="W828" s="4" t="str">
        <f t="shared" si="569"/>
        <v/>
      </c>
      <c r="X828" s="4" t="str">
        <f t="shared" si="569"/>
        <v/>
      </c>
    </row>
    <row r="829" spans="1:24" ht="15.75" customHeight="1" x14ac:dyDescent="0.25">
      <c r="A829" s="4" t="s">
        <v>165</v>
      </c>
      <c r="B829" s="4" t="s">
        <v>166</v>
      </c>
      <c r="C829" s="4" t="s">
        <v>106</v>
      </c>
      <c r="D829" s="4" t="s">
        <v>160</v>
      </c>
      <c r="E829" s="4">
        <f t="shared" si="523"/>
        <v>0</v>
      </c>
      <c r="I829" s="4" t="str">
        <f t="shared" ref="I829:X829" si="570">+IF(IFERROR(I577,0)=0,0,I577)</f>
        <v/>
      </c>
      <c r="J829" s="4" t="str">
        <f t="shared" si="570"/>
        <v/>
      </c>
      <c r="K829" s="4" t="str">
        <f t="shared" si="570"/>
        <v/>
      </c>
      <c r="L829" s="4" t="str">
        <f t="shared" si="570"/>
        <v/>
      </c>
      <c r="M829" s="4" t="str">
        <f t="shared" si="570"/>
        <v/>
      </c>
      <c r="N829" s="4" t="str">
        <f t="shared" si="570"/>
        <v/>
      </c>
      <c r="O829" s="4" t="str">
        <f t="shared" si="570"/>
        <v/>
      </c>
      <c r="P829" s="4" t="str">
        <f t="shared" si="570"/>
        <v/>
      </c>
      <c r="Q829" s="4" t="str">
        <f t="shared" si="570"/>
        <v/>
      </c>
      <c r="R829" s="4" t="str">
        <f t="shared" si="570"/>
        <v/>
      </c>
      <c r="S829" s="4" t="str">
        <f t="shared" si="570"/>
        <v/>
      </c>
      <c r="T829" s="4" t="str">
        <f t="shared" si="570"/>
        <v/>
      </c>
      <c r="U829" s="4" t="str">
        <f t="shared" si="570"/>
        <v/>
      </c>
      <c r="V829" s="4" t="str">
        <f t="shared" si="570"/>
        <v/>
      </c>
      <c r="W829" s="4" t="str">
        <f t="shared" si="570"/>
        <v/>
      </c>
      <c r="X829" s="4" t="str">
        <f t="shared" si="570"/>
        <v/>
      </c>
    </row>
    <row r="830" spans="1:24" ht="15.75" customHeight="1" x14ac:dyDescent="0.25">
      <c r="A830" s="4" t="s">
        <v>335</v>
      </c>
      <c r="B830" s="4" t="s">
        <v>336</v>
      </c>
      <c r="C830" s="4" t="s">
        <v>28</v>
      </c>
      <c r="D830" s="4" t="s">
        <v>328</v>
      </c>
      <c r="E830" s="4">
        <f t="shared" si="523"/>
        <v>1</v>
      </c>
      <c r="I830" s="4">
        <f t="shared" ref="I830:X830" si="571">+IF(IFERROR(I578,0)=0,0,I578)</f>
        <v>50339443</v>
      </c>
      <c r="J830" s="85">
        <f t="shared" si="571"/>
        <v>357.32417619320898</v>
      </c>
      <c r="K830" s="85">
        <f t="shared" si="571"/>
        <v>237.37052473941756</v>
      </c>
      <c r="L830" s="85">
        <f t="shared" si="571"/>
        <v>29.503703487541571</v>
      </c>
      <c r="M830" s="85">
        <f t="shared" si="571"/>
        <v>124.29387987379803</v>
      </c>
      <c r="N830" s="85">
        <f t="shared" si="571"/>
        <v>5.5284680047016019</v>
      </c>
      <c r="O830" s="85">
        <f t="shared" si="571"/>
        <v>26268.774703557312</v>
      </c>
      <c r="P830" s="85">
        <f t="shared" si="571"/>
        <v>1884.8350053631145</v>
      </c>
      <c r="Q830" s="85">
        <f t="shared" si="571"/>
        <v>2982.0564012977288</v>
      </c>
      <c r="R830" s="85">
        <f t="shared" si="571"/>
        <v>24.308969807234458</v>
      </c>
      <c r="S830" s="85">
        <f t="shared" si="571"/>
        <v>280.59091973301912</v>
      </c>
      <c r="T830" s="85">
        <f t="shared" si="571"/>
        <v>3168.1906825568794</v>
      </c>
      <c r="U830" s="4">
        <f t="shared" si="571"/>
        <v>0.41</v>
      </c>
      <c r="V830" s="4">
        <f t="shared" si="571"/>
        <v>0.42</v>
      </c>
      <c r="W830" s="4">
        <f t="shared" si="571"/>
        <v>0.4</v>
      </c>
      <c r="X830" s="4">
        <f t="shared" si="571"/>
        <v>0.4</v>
      </c>
    </row>
    <row r="831" spans="1:24" ht="15.75" customHeight="1" x14ac:dyDescent="0.25">
      <c r="A831" s="4" t="s">
        <v>120</v>
      </c>
      <c r="B831" s="4" t="s">
        <v>121</v>
      </c>
      <c r="C831" s="4" t="s">
        <v>118</v>
      </c>
      <c r="D831" s="4" t="s">
        <v>119</v>
      </c>
      <c r="E831" s="4">
        <f t="shared" si="523"/>
        <v>0</v>
      </c>
      <c r="I831" s="4" t="str">
        <f t="shared" ref="I831:X831" si="572">+IF(IFERROR(I579,0)=0,0,I579)</f>
        <v/>
      </c>
      <c r="J831" s="4" t="str">
        <f t="shared" si="572"/>
        <v/>
      </c>
      <c r="K831" s="4" t="str">
        <f t="shared" si="572"/>
        <v/>
      </c>
      <c r="L831" s="4" t="str">
        <f t="shared" si="572"/>
        <v/>
      </c>
      <c r="M831" s="4" t="str">
        <f t="shared" si="572"/>
        <v/>
      </c>
      <c r="N831" s="4" t="str">
        <f t="shared" si="572"/>
        <v/>
      </c>
      <c r="O831" s="4" t="str">
        <f t="shared" si="572"/>
        <v/>
      </c>
      <c r="P831" s="4" t="str">
        <f t="shared" si="572"/>
        <v/>
      </c>
      <c r="Q831" s="4" t="str">
        <f t="shared" si="572"/>
        <v/>
      </c>
      <c r="R831" s="4" t="str">
        <f t="shared" si="572"/>
        <v/>
      </c>
      <c r="S831" s="4" t="str">
        <f t="shared" si="572"/>
        <v/>
      </c>
      <c r="T831" s="4" t="str">
        <f t="shared" si="572"/>
        <v/>
      </c>
      <c r="U831" s="4" t="str">
        <f t="shared" si="572"/>
        <v/>
      </c>
      <c r="V831" s="4" t="str">
        <f t="shared" si="572"/>
        <v/>
      </c>
      <c r="W831" s="4" t="str">
        <f t="shared" si="572"/>
        <v/>
      </c>
      <c r="X831" s="4" t="str">
        <f t="shared" si="572"/>
        <v/>
      </c>
    </row>
    <row r="832" spans="1:24" ht="15.75" customHeight="1" x14ac:dyDescent="0.25">
      <c r="A832" s="4" t="s">
        <v>238</v>
      </c>
      <c r="B832" s="4" t="s">
        <v>239</v>
      </c>
      <c r="C832" s="4" t="s">
        <v>118</v>
      </c>
      <c r="D832" s="4" t="s">
        <v>231</v>
      </c>
      <c r="E832" s="4">
        <f t="shared" si="523"/>
        <v>0</v>
      </c>
      <c r="I832" s="4" t="str">
        <f t="shared" ref="I832:X832" si="573">+IF(IFERROR(I580,0)=0,0,I580)</f>
        <v/>
      </c>
      <c r="J832" s="4" t="str">
        <f t="shared" si="573"/>
        <v/>
      </c>
      <c r="K832" s="4" t="str">
        <f t="shared" si="573"/>
        <v/>
      </c>
      <c r="L832" s="4" t="str">
        <f t="shared" si="573"/>
        <v/>
      </c>
      <c r="M832" s="4" t="str">
        <f t="shared" si="573"/>
        <v/>
      </c>
      <c r="N832" s="4" t="str">
        <f t="shared" si="573"/>
        <v/>
      </c>
      <c r="O832" s="4" t="str">
        <f t="shared" si="573"/>
        <v/>
      </c>
      <c r="P832" s="4" t="str">
        <f t="shared" si="573"/>
        <v/>
      </c>
      <c r="Q832" s="4" t="str">
        <f t="shared" si="573"/>
        <v/>
      </c>
      <c r="R832" s="4" t="str">
        <f t="shared" si="573"/>
        <v/>
      </c>
      <c r="S832" s="4" t="str">
        <f t="shared" si="573"/>
        <v/>
      </c>
      <c r="T832" s="4" t="str">
        <f t="shared" si="573"/>
        <v/>
      </c>
      <c r="U832" s="4" t="str">
        <f t="shared" si="573"/>
        <v/>
      </c>
      <c r="V832" s="4" t="str">
        <f t="shared" si="573"/>
        <v/>
      </c>
      <c r="W832" s="4" t="str">
        <f t="shared" si="573"/>
        <v/>
      </c>
      <c r="X832" s="4" t="str">
        <f t="shared" si="573"/>
        <v/>
      </c>
    </row>
    <row r="833" spans="1:24" ht="15.75" customHeight="1" x14ac:dyDescent="0.25">
      <c r="A833" s="4" t="s">
        <v>310</v>
      </c>
      <c r="B833" s="4" t="s">
        <v>311</v>
      </c>
      <c r="C833" s="4" t="s">
        <v>22</v>
      </c>
      <c r="D833" s="4" t="s">
        <v>309</v>
      </c>
      <c r="E833" s="4">
        <f t="shared" si="523"/>
        <v>0</v>
      </c>
      <c r="I833" s="4" t="str">
        <f t="shared" ref="I833:X833" si="574">+IF(IFERROR(I581,0)=0,0,I581)</f>
        <v/>
      </c>
      <c r="J833" s="4" t="str">
        <f t="shared" si="574"/>
        <v/>
      </c>
      <c r="K833" s="4" t="str">
        <f t="shared" si="574"/>
        <v/>
      </c>
      <c r="L833" s="4" t="str">
        <f t="shared" si="574"/>
        <v/>
      </c>
      <c r="M833" s="4" t="str">
        <f t="shared" si="574"/>
        <v/>
      </c>
      <c r="N833" s="4" t="str">
        <f t="shared" si="574"/>
        <v/>
      </c>
      <c r="O833" s="4" t="str">
        <f t="shared" si="574"/>
        <v/>
      </c>
      <c r="P833" s="4" t="str">
        <f t="shared" si="574"/>
        <v/>
      </c>
      <c r="Q833" s="4" t="str">
        <f t="shared" si="574"/>
        <v/>
      </c>
      <c r="R833" s="4" t="str">
        <f t="shared" si="574"/>
        <v/>
      </c>
      <c r="S833" s="4" t="str">
        <f t="shared" si="574"/>
        <v/>
      </c>
      <c r="T833" s="4" t="str">
        <f t="shared" si="574"/>
        <v/>
      </c>
      <c r="U833" s="4" t="str">
        <f t="shared" si="574"/>
        <v/>
      </c>
      <c r="V833" s="4" t="str">
        <f t="shared" si="574"/>
        <v/>
      </c>
      <c r="W833" s="4" t="str">
        <f t="shared" si="574"/>
        <v/>
      </c>
      <c r="X833" s="4" t="str">
        <f t="shared" si="574"/>
        <v/>
      </c>
    </row>
    <row r="834" spans="1:24" ht="15.75" customHeight="1" x14ac:dyDescent="0.25">
      <c r="A834" s="4" t="s">
        <v>90</v>
      </c>
      <c r="B834" s="4" t="s">
        <v>91</v>
      </c>
      <c r="C834" s="4" t="s">
        <v>28</v>
      </c>
      <c r="D834" s="4" t="s">
        <v>89</v>
      </c>
      <c r="E834" s="4">
        <f t="shared" si="523"/>
        <v>1</v>
      </c>
      <c r="I834" s="4">
        <f t="shared" ref="I834:X834" si="575">+IF(IFERROR(I582,0)=0,0,I582)</f>
        <v>5047561</v>
      </c>
      <c r="J834" s="85">
        <f t="shared" si="575"/>
        <v>266.5643862451588</v>
      </c>
      <c r="K834" s="85">
        <f t="shared" si="575"/>
        <v>281.7994671089661</v>
      </c>
      <c r="L834" s="85">
        <f t="shared" si="575"/>
        <v>99.711524041017029</v>
      </c>
      <c r="M834" s="85">
        <f t="shared" si="575"/>
        <v>353.83858267716533</v>
      </c>
      <c r="N834" s="85">
        <f t="shared" si="575"/>
        <v>5.4877989587446292</v>
      </c>
      <c r="O834" s="85">
        <f t="shared" si="575"/>
        <v>48516.24548736462</v>
      </c>
      <c r="P834" s="85">
        <f t="shared" si="575"/>
        <v>1603.7884767166536</v>
      </c>
      <c r="Q834" s="85">
        <f t="shared" si="575"/>
        <v>4613.6879662666233</v>
      </c>
      <c r="R834" s="85">
        <f t="shared" si="575"/>
        <v>11.94636379827802</v>
      </c>
      <c r="S834" s="85">
        <f t="shared" si="575"/>
        <v>1469.7069116360456</v>
      </c>
      <c r="T834" s="85">
        <f t="shared" si="575"/>
        <v>23170.689655172413</v>
      </c>
      <c r="U834" s="4">
        <f t="shared" si="575"/>
        <v>0.57999999999999996</v>
      </c>
      <c r="V834" s="4">
        <f t="shared" si="575"/>
        <v>0.7</v>
      </c>
      <c r="W834" s="4">
        <f t="shared" si="575"/>
        <v>0.7</v>
      </c>
      <c r="X834" s="4">
        <f t="shared" si="575"/>
        <v>0.7</v>
      </c>
    </row>
    <row r="835" spans="1:24" ht="15.75" customHeight="1" x14ac:dyDescent="0.25">
      <c r="A835" s="4" t="s">
        <v>454</v>
      </c>
      <c r="B835" s="4" t="s">
        <v>455</v>
      </c>
      <c r="C835" s="4" t="s">
        <v>118</v>
      </c>
      <c r="D835" s="4" t="s">
        <v>449</v>
      </c>
      <c r="E835" s="4">
        <f t="shared" si="523"/>
        <v>0</v>
      </c>
      <c r="I835" s="4" t="str">
        <f t="shared" ref="I835:X835" si="576">+IF(IFERROR(I583,0)=0,0,I583)</f>
        <v/>
      </c>
      <c r="J835" s="4" t="str">
        <f t="shared" si="576"/>
        <v/>
      </c>
      <c r="K835" s="4" t="str">
        <f t="shared" si="576"/>
        <v/>
      </c>
      <c r="L835" s="4" t="str">
        <f t="shared" si="576"/>
        <v/>
      </c>
      <c r="M835" s="4" t="str">
        <f t="shared" si="576"/>
        <v/>
      </c>
      <c r="N835" s="4" t="str">
        <f t="shared" si="576"/>
        <v/>
      </c>
      <c r="O835" s="4" t="str">
        <f t="shared" si="576"/>
        <v/>
      </c>
      <c r="P835" s="4" t="str">
        <f t="shared" si="576"/>
        <v/>
      </c>
      <c r="Q835" s="4" t="str">
        <f t="shared" si="576"/>
        <v/>
      </c>
      <c r="R835" s="4" t="str">
        <f t="shared" si="576"/>
        <v/>
      </c>
      <c r="S835" s="4" t="str">
        <f t="shared" si="576"/>
        <v/>
      </c>
      <c r="T835" s="4" t="str">
        <f t="shared" si="576"/>
        <v/>
      </c>
      <c r="U835" s="4" t="str">
        <f t="shared" si="576"/>
        <v/>
      </c>
      <c r="V835" s="4" t="str">
        <f t="shared" si="576"/>
        <v/>
      </c>
      <c r="W835" s="4" t="str">
        <f t="shared" si="576"/>
        <v/>
      </c>
      <c r="X835" s="4" t="str">
        <f t="shared" si="576"/>
        <v/>
      </c>
    </row>
    <row r="836" spans="1:24" ht="15.75" customHeight="1" x14ac:dyDescent="0.25">
      <c r="A836" s="4" t="s">
        <v>417</v>
      </c>
      <c r="B836" s="4" t="s">
        <v>418</v>
      </c>
      <c r="C836" s="4" t="s">
        <v>181</v>
      </c>
      <c r="D836" s="4" t="s">
        <v>412</v>
      </c>
      <c r="E836" s="4">
        <f t="shared" si="523"/>
        <v>1</v>
      </c>
      <c r="I836" s="4">
        <f t="shared" ref="I836:X836" si="577">+IF(IFERROR(I584,0)=0,0,I584)</f>
        <v>4130304</v>
      </c>
      <c r="J836" s="85">
        <f t="shared" si="577"/>
        <v>496.23465972480471</v>
      </c>
      <c r="K836" s="85">
        <f t="shared" si="577"/>
        <v>75.248698400892522</v>
      </c>
      <c r="L836" s="4">
        <f t="shared" si="577"/>
        <v>66.984301370877475</v>
      </c>
      <c r="M836" s="4">
        <f t="shared" si="577"/>
        <v>501.16266023772533</v>
      </c>
      <c r="N836" s="85">
        <f t="shared" si="577"/>
        <v>43.289791744142804</v>
      </c>
      <c r="O836" s="85">
        <f t="shared" si="577"/>
        <v>9122.4832214765102</v>
      </c>
      <c r="P836" s="85">
        <f t="shared" si="577"/>
        <v>225.59338027146694</v>
      </c>
      <c r="Q836" s="85">
        <f t="shared" si="577"/>
        <v>4036.363636363636</v>
      </c>
      <c r="R836" s="85">
        <f t="shared" si="577"/>
        <v>1.1137194744018843</v>
      </c>
      <c r="S836" s="85">
        <f t="shared" si="577"/>
        <v>870.9419051687313</v>
      </c>
      <c r="T836" s="85">
        <f t="shared" si="577"/>
        <v>26608.482871125612</v>
      </c>
      <c r="U836" s="4">
        <f t="shared" si="577"/>
        <v>0.48</v>
      </c>
      <c r="V836" s="4">
        <f t="shared" si="577"/>
        <v>0.39</v>
      </c>
      <c r="W836" s="4">
        <f t="shared" si="577"/>
        <v>0.62</v>
      </c>
      <c r="X836" s="4">
        <f t="shared" si="577"/>
        <v>0.62</v>
      </c>
    </row>
    <row r="837" spans="1:24" ht="15.75" customHeight="1" x14ac:dyDescent="0.25">
      <c r="A837" s="4" t="s">
        <v>45</v>
      </c>
      <c r="B837" s="4" t="s">
        <v>46</v>
      </c>
      <c r="C837" s="4" t="s">
        <v>28</v>
      </c>
      <c r="D837" s="4" t="s">
        <v>29</v>
      </c>
      <c r="E837" s="4">
        <f t="shared" si="523"/>
        <v>0</v>
      </c>
      <c r="I837" s="4" t="str">
        <f t="shared" ref="I837:X837" si="578">+IF(IFERROR(I585,0)=0,0,I585)</f>
        <v/>
      </c>
      <c r="J837" s="4" t="str">
        <f t="shared" si="578"/>
        <v/>
      </c>
      <c r="K837" s="4" t="str">
        <f t="shared" si="578"/>
        <v/>
      </c>
      <c r="L837" s="4" t="str">
        <f t="shared" si="578"/>
        <v/>
      </c>
      <c r="M837" s="4" t="str">
        <f t="shared" si="578"/>
        <v/>
      </c>
      <c r="N837" s="4" t="str">
        <f t="shared" si="578"/>
        <v/>
      </c>
      <c r="O837" s="4" t="str">
        <f t="shared" si="578"/>
        <v/>
      </c>
      <c r="P837" s="4" t="str">
        <f t="shared" si="578"/>
        <v/>
      </c>
      <c r="Q837" s="4" t="str">
        <f t="shared" si="578"/>
        <v/>
      </c>
      <c r="R837" s="4" t="str">
        <f t="shared" si="578"/>
        <v/>
      </c>
      <c r="S837" s="4" t="str">
        <f t="shared" si="578"/>
        <v/>
      </c>
      <c r="T837" s="4" t="str">
        <f t="shared" si="578"/>
        <v/>
      </c>
      <c r="U837" s="4" t="str">
        <f t="shared" si="578"/>
        <v/>
      </c>
      <c r="V837" s="4" t="str">
        <f t="shared" si="578"/>
        <v/>
      </c>
      <c r="W837" s="4" t="str">
        <f t="shared" si="578"/>
        <v/>
      </c>
      <c r="X837" s="4" t="str">
        <f t="shared" si="578"/>
        <v/>
      </c>
    </row>
    <row r="838" spans="1:24" ht="15.75" customHeight="1" x14ac:dyDescent="0.25">
      <c r="A838" s="4" t="s">
        <v>47</v>
      </c>
      <c r="B838" s="4" t="s">
        <v>48</v>
      </c>
      <c r="C838" s="4" t="s">
        <v>28</v>
      </c>
      <c r="D838" s="4" t="s">
        <v>29</v>
      </c>
      <c r="E838" s="4">
        <f t="shared" si="523"/>
        <v>0</v>
      </c>
      <c r="I838" s="4" t="str">
        <f t="shared" ref="I838:X838" si="579">+IF(IFERROR(I586,0)=0,0,I586)</f>
        <v/>
      </c>
      <c r="J838" s="4" t="str">
        <f t="shared" si="579"/>
        <v/>
      </c>
      <c r="K838" s="4" t="str">
        <f t="shared" si="579"/>
        <v/>
      </c>
      <c r="L838" s="4" t="str">
        <f t="shared" si="579"/>
        <v/>
      </c>
      <c r="M838" s="4" t="str">
        <f t="shared" si="579"/>
        <v/>
      </c>
      <c r="N838" s="4" t="str">
        <f t="shared" si="579"/>
        <v/>
      </c>
      <c r="O838" s="4" t="str">
        <f t="shared" si="579"/>
        <v/>
      </c>
      <c r="P838" s="4" t="str">
        <f t="shared" si="579"/>
        <v/>
      </c>
      <c r="Q838" s="4" t="str">
        <f t="shared" si="579"/>
        <v/>
      </c>
      <c r="R838" s="4" t="str">
        <f t="shared" si="579"/>
        <v/>
      </c>
      <c r="S838" s="4" t="str">
        <f t="shared" si="579"/>
        <v/>
      </c>
      <c r="T838" s="4" t="str">
        <f t="shared" si="579"/>
        <v/>
      </c>
      <c r="U838" s="4" t="str">
        <f t="shared" si="579"/>
        <v/>
      </c>
      <c r="V838" s="4" t="str">
        <f t="shared" si="579"/>
        <v/>
      </c>
      <c r="W838" s="4" t="str">
        <f t="shared" si="579"/>
        <v/>
      </c>
      <c r="X838" s="4" t="str">
        <f t="shared" si="579"/>
        <v/>
      </c>
    </row>
    <row r="839" spans="1:24" ht="15.75" customHeight="1" x14ac:dyDescent="0.25">
      <c r="A839" s="4" t="s">
        <v>489</v>
      </c>
      <c r="B839" s="4" t="s">
        <v>490</v>
      </c>
      <c r="C839" s="4" t="s">
        <v>106</v>
      </c>
      <c r="D839" s="4" t="s">
        <v>484</v>
      </c>
      <c r="E839" s="4">
        <f t="shared" si="523"/>
        <v>1</v>
      </c>
      <c r="I839" s="4">
        <f t="shared" ref="I839:X839" si="580">+IF(IFERROR(I587,0)=0,0,I587)</f>
        <v>1198575</v>
      </c>
      <c r="J839" s="85">
        <f t="shared" si="580"/>
        <v>417.24547900631995</v>
      </c>
      <c r="K839" s="85">
        <f t="shared" si="580"/>
        <v>49.391986317084871</v>
      </c>
      <c r="L839" s="85">
        <f t="shared" si="580"/>
        <v>34.207287820954051</v>
      </c>
      <c r="M839" s="85">
        <f t="shared" si="580"/>
        <v>692.56756756756749</v>
      </c>
      <c r="N839" s="85">
        <f t="shared" si="580"/>
        <v>9.9284567090086142</v>
      </c>
      <c r="O839" s="85">
        <f t="shared" si="580"/>
        <v>696563.02521008404</v>
      </c>
      <c r="P839" s="85">
        <f t="shared" si="580"/>
        <v>13.061512664372078</v>
      </c>
      <c r="Q839" s="85">
        <f t="shared" si="580"/>
        <v>3920.5298013245033</v>
      </c>
      <c r="R839" s="85">
        <f t="shared" si="580"/>
        <v>0.58402686523580083</v>
      </c>
      <c r="S839" s="85">
        <f t="shared" si="580"/>
        <v>18527.268663388466</v>
      </c>
      <c r="T839" s="4">
        <f t="shared" si="580"/>
        <v>9661.1295681063129</v>
      </c>
      <c r="U839" s="4">
        <f t="shared" si="580"/>
        <v>0</v>
      </c>
      <c r="V839" s="4">
        <f t="shared" si="580"/>
        <v>0</v>
      </c>
      <c r="W839" s="4">
        <f t="shared" si="580"/>
        <v>0</v>
      </c>
      <c r="X839" s="4">
        <f t="shared" si="580"/>
        <v>0</v>
      </c>
    </row>
    <row r="840" spans="1:24" ht="15.75" customHeight="1" x14ac:dyDescent="0.25">
      <c r="A840" s="4" t="s">
        <v>185</v>
      </c>
      <c r="B840" s="4" t="s">
        <v>186</v>
      </c>
      <c r="C840" s="4" t="s">
        <v>181</v>
      </c>
      <c r="D840" s="4" t="s">
        <v>182</v>
      </c>
      <c r="E840" s="4">
        <f t="shared" si="523"/>
        <v>0</v>
      </c>
      <c r="I840" s="4" t="str">
        <f t="shared" ref="I840:X840" si="581">+IF(IFERROR(I588,0)=0,0,I588)</f>
        <v/>
      </c>
      <c r="J840" s="4" t="str">
        <f t="shared" si="581"/>
        <v/>
      </c>
      <c r="K840" s="4" t="str">
        <f t="shared" si="581"/>
        <v/>
      </c>
      <c r="L840" s="4" t="str">
        <f t="shared" si="581"/>
        <v/>
      </c>
      <c r="M840" s="4" t="str">
        <f t="shared" si="581"/>
        <v/>
      </c>
      <c r="N840" s="4" t="str">
        <f t="shared" si="581"/>
        <v/>
      </c>
      <c r="O840" s="4" t="str">
        <f t="shared" si="581"/>
        <v/>
      </c>
      <c r="P840" s="4" t="str">
        <f t="shared" si="581"/>
        <v/>
      </c>
      <c r="Q840" s="4" t="str">
        <f t="shared" si="581"/>
        <v/>
      </c>
      <c r="R840" s="4" t="str">
        <f t="shared" si="581"/>
        <v/>
      </c>
      <c r="S840" s="4" t="str">
        <f t="shared" si="581"/>
        <v/>
      </c>
      <c r="T840" s="4" t="str">
        <f t="shared" si="581"/>
        <v/>
      </c>
      <c r="U840" s="4" t="str">
        <f t="shared" si="581"/>
        <v/>
      </c>
      <c r="V840" s="4" t="str">
        <f t="shared" si="581"/>
        <v/>
      </c>
      <c r="W840" s="4" t="str">
        <f t="shared" si="581"/>
        <v/>
      </c>
      <c r="X840" s="4" t="str">
        <f t="shared" si="581"/>
        <v/>
      </c>
    </row>
    <row r="841" spans="1:24" ht="15.75" customHeight="1" x14ac:dyDescent="0.25">
      <c r="A841" s="5" t="s">
        <v>187</v>
      </c>
      <c r="B841" s="5" t="s">
        <v>188</v>
      </c>
      <c r="C841" s="4" t="s">
        <v>181</v>
      </c>
      <c r="D841" s="4" t="s">
        <v>182</v>
      </c>
      <c r="E841" s="4">
        <f t="shared" si="523"/>
        <v>0</v>
      </c>
      <c r="I841" s="4" t="str">
        <f t="shared" ref="I841:X841" si="582">+IF(IFERROR(I589,0)=0,0,I589)</f>
        <v/>
      </c>
      <c r="J841" s="4" t="str">
        <f t="shared" si="582"/>
        <v/>
      </c>
      <c r="K841" s="4" t="str">
        <f t="shared" si="582"/>
        <v/>
      </c>
      <c r="L841" s="4" t="str">
        <f t="shared" si="582"/>
        <v/>
      </c>
      <c r="M841" s="4" t="str">
        <f t="shared" si="582"/>
        <v/>
      </c>
      <c r="N841" s="4" t="str">
        <f t="shared" si="582"/>
        <v/>
      </c>
      <c r="O841" s="4" t="str">
        <f t="shared" si="582"/>
        <v/>
      </c>
      <c r="P841" s="4" t="str">
        <f t="shared" si="582"/>
        <v/>
      </c>
      <c r="Q841" s="4" t="str">
        <f t="shared" si="582"/>
        <v/>
      </c>
      <c r="R841" s="4" t="str">
        <f t="shared" si="582"/>
        <v/>
      </c>
      <c r="S841" s="4" t="str">
        <f t="shared" si="582"/>
        <v/>
      </c>
      <c r="T841" s="4" t="str">
        <f t="shared" si="582"/>
        <v/>
      </c>
      <c r="U841" s="4" t="str">
        <f t="shared" si="582"/>
        <v/>
      </c>
      <c r="V841" s="4" t="str">
        <f t="shared" si="582"/>
        <v/>
      </c>
      <c r="W841" s="4" t="str">
        <f t="shared" si="582"/>
        <v/>
      </c>
      <c r="X841" s="4" t="str">
        <f t="shared" si="582"/>
        <v/>
      </c>
    </row>
    <row r="842" spans="1:24" ht="15.75" customHeight="1" x14ac:dyDescent="0.25">
      <c r="A842" s="4" t="s">
        <v>167</v>
      </c>
      <c r="B842" s="4" t="s">
        <v>168</v>
      </c>
      <c r="C842" s="4" t="s">
        <v>106</v>
      </c>
      <c r="D842" s="4" t="s">
        <v>160</v>
      </c>
      <c r="E842" s="4">
        <f t="shared" si="523"/>
        <v>0</v>
      </c>
      <c r="I842" s="4" t="str">
        <f t="shared" ref="I842:X842" si="583">+IF(IFERROR(I590,0)=0,0,I590)</f>
        <v/>
      </c>
      <c r="J842" s="4" t="str">
        <f t="shared" si="583"/>
        <v/>
      </c>
      <c r="K842" s="4" t="str">
        <f t="shared" si="583"/>
        <v/>
      </c>
      <c r="L842" s="4" t="str">
        <f t="shared" si="583"/>
        <v/>
      </c>
      <c r="M842" s="4" t="str">
        <f t="shared" si="583"/>
        <v/>
      </c>
      <c r="N842" s="4" t="str">
        <f t="shared" si="583"/>
        <v/>
      </c>
      <c r="O842" s="4" t="str">
        <f t="shared" si="583"/>
        <v/>
      </c>
      <c r="P842" s="4" t="str">
        <f t="shared" si="583"/>
        <v/>
      </c>
      <c r="Q842" s="4" t="str">
        <f t="shared" si="583"/>
        <v/>
      </c>
      <c r="R842" s="4" t="str">
        <f t="shared" si="583"/>
        <v/>
      </c>
      <c r="S842" s="4" t="str">
        <f t="shared" si="583"/>
        <v/>
      </c>
      <c r="T842" s="4" t="str">
        <f t="shared" si="583"/>
        <v/>
      </c>
      <c r="U842" s="4" t="str">
        <f t="shared" si="583"/>
        <v/>
      </c>
      <c r="V842" s="4" t="str">
        <f t="shared" si="583"/>
        <v/>
      </c>
      <c r="W842" s="4" t="str">
        <f t="shared" si="583"/>
        <v/>
      </c>
      <c r="X842" s="4" t="str">
        <f t="shared" si="583"/>
        <v/>
      </c>
    </row>
    <row r="843" spans="1:24" ht="15.75" customHeight="1" x14ac:dyDescent="0.25">
      <c r="A843" s="4" t="s">
        <v>240</v>
      </c>
      <c r="B843" s="4" t="s">
        <v>241</v>
      </c>
      <c r="C843" s="4" t="s">
        <v>118</v>
      </c>
      <c r="D843" s="4" t="s">
        <v>231</v>
      </c>
      <c r="E843" s="4">
        <f t="shared" si="523"/>
        <v>0</v>
      </c>
      <c r="I843" s="4" t="str">
        <f t="shared" ref="I843:X843" si="584">+IF(IFERROR(I591,0)=0,0,I591)</f>
        <v/>
      </c>
      <c r="J843" s="4" t="str">
        <f t="shared" si="584"/>
        <v/>
      </c>
      <c r="K843" s="4" t="str">
        <f t="shared" si="584"/>
        <v/>
      </c>
      <c r="L843" s="4" t="str">
        <f t="shared" si="584"/>
        <v/>
      </c>
      <c r="M843" s="4" t="str">
        <f t="shared" si="584"/>
        <v/>
      </c>
      <c r="N843" s="4" t="str">
        <f t="shared" si="584"/>
        <v/>
      </c>
      <c r="O843" s="4" t="str">
        <f t="shared" si="584"/>
        <v/>
      </c>
      <c r="P843" s="4" t="str">
        <f t="shared" si="584"/>
        <v/>
      </c>
      <c r="Q843" s="4" t="str">
        <f t="shared" si="584"/>
        <v/>
      </c>
      <c r="R843" s="4" t="str">
        <f t="shared" si="584"/>
        <v/>
      </c>
      <c r="S843" s="4" t="str">
        <f t="shared" si="584"/>
        <v/>
      </c>
      <c r="T843" s="4" t="str">
        <f t="shared" si="584"/>
        <v/>
      </c>
      <c r="U843" s="4" t="str">
        <f t="shared" si="584"/>
        <v/>
      </c>
      <c r="V843" s="4" t="str">
        <f t="shared" si="584"/>
        <v/>
      </c>
      <c r="W843" s="4" t="str">
        <f t="shared" si="584"/>
        <v/>
      </c>
      <c r="X843" s="4" t="str">
        <f t="shared" si="584"/>
        <v/>
      </c>
    </row>
    <row r="844" spans="1:24" ht="15.75" customHeight="1" x14ac:dyDescent="0.25">
      <c r="A844" s="4" t="s">
        <v>277</v>
      </c>
      <c r="B844" s="4" t="s">
        <v>278</v>
      </c>
      <c r="C844" s="4" t="s">
        <v>181</v>
      </c>
      <c r="D844" s="4" t="s">
        <v>276</v>
      </c>
      <c r="E844" s="4">
        <f t="shared" si="523"/>
        <v>1</v>
      </c>
      <c r="I844" s="4">
        <f t="shared" ref="I844:X844" si="585">+IF(IFERROR(I592,0)=0,0,I592)</f>
        <v>5771876</v>
      </c>
      <c r="J844" s="85">
        <f t="shared" si="585"/>
        <v>187.51269084782831</v>
      </c>
      <c r="K844" s="85">
        <f t="shared" si="585"/>
        <v>62.977790929673468</v>
      </c>
      <c r="L844" s="85">
        <f t="shared" si="585"/>
        <v>54.696254735895224</v>
      </c>
      <c r="M844" s="85">
        <f t="shared" si="585"/>
        <v>868.50068775790919</v>
      </c>
      <c r="N844" s="85">
        <f t="shared" si="585"/>
        <v>13.149970650790143</v>
      </c>
      <c r="O844" s="85">
        <f t="shared" si="585"/>
        <v>277822.13438735175</v>
      </c>
      <c r="P844" s="85">
        <f t="shared" si="585"/>
        <v>18.500045804790165</v>
      </c>
      <c r="Q844" s="85">
        <f t="shared" si="585"/>
        <v>2817.8294573643411</v>
      </c>
      <c r="R844" s="85">
        <f t="shared" si="585"/>
        <v>1.2301026563980237</v>
      </c>
      <c r="S844" s="85">
        <f t="shared" si="585"/>
        <v>6050.7030129124823</v>
      </c>
      <c r="T844" s="85">
        <f t="shared" si="585"/>
        <v>170604.36893203884</v>
      </c>
      <c r="U844" s="4">
        <f t="shared" si="585"/>
        <v>0.93</v>
      </c>
      <c r="V844" s="4">
        <f t="shared" si="585"/>
        <v>0.92</v>
      </c>
      <c r="W844" s="4">
        <f t="shared" si="585"/>
        <v>0.88</v>
      </c>
      <c r="X844" s="4">
        <f t="shared" si="585"/>
        <v>0.88</v>
      </c>
    </row>
    <row r="845" spans="1:24" ht="15.75" customHeight="1" x14ac:dyDescent="0.25">
      <c r="A845" s="4" t="s">
        <v>122</v>
      </c>
      <c r="B845" s="4" t="s">
        <v>123</v>
      </c>
      <c r="C845" s="4" t="s">
        <v>118</v>
      </c>
      <c r="D845" s="4" t="s">
        <v>119</v>
      </c>
      <c r="E845" s="4">
        <f t="shared" si="523"/>
        <v>0</v>
      </c>
      <c r="I845" s="4" t="str">
        <f t="shared" ref="I845:X845" si="586">+IF(IFERROR(I593,0)=0,0,I593)</f>
        <v/>
      </c>
      <c r="J845" s="4" t="str">
        <f t="shared" si="586"/>
        <v/>
      </c>
      <c r="K845" s="4" t="str">
        <f t="shared" si="586"/>
        <v/>
      </c>
      <c r="L845" s="4" t="str">
        <f t="shared" si="586"/>
        <v/>
      </c>
      <c r="M845" s="4" t="str">
        <f t="shared" si="586"/>
        <v/>
      </c>
      <c r="N845" s="4" t="str">
        <f t="shared" si="586"/>
        <v/>
      </c>
      <c r="O845" s="4" t="str">
        <f t="shared" si="586"/>
        <v/>
      </c>
      <c r="P845" s="4" t="str">
        <f t="shared" si="586"/>
        <v/>
      </c>
      <c r="Q845" s="4" t="str">
        <f t="shared" si="586"/>
        <v/>
      </c>
      <c r="R845" s="4" t="str">
        <f t="shared" si="586"/>
        <v/>
      </c>
      <c r="S845" s="4" t="str">
        <f t="shared" si="586"/>
        <v/>
      </c>
      <c r="T845" s="4" t="str">
        <f t="shared" si="586"/>
        <v/>
      </c>
      <c r="U845" s="4" t="str">
        <f t="shared" si="586"/>
        <v/>
      </c>
      <c r="V845" s="4" t="str">
        <f t="shared" si="586"/>
        <v/>
      </c>
      <c r="W845" s="4" t="str">
        <f t="shared" si="586"/>
        <v/>
      </c>
      <c r="X845" s="4" t="str">
        <f t="shared" si="586"/>
        <v/>
      </c>
    </row>
    <row r="846" spans="1:24" ht="15.75" customHeight="1" x14ac:dyDescent="0.25">
      <c r="A846" s="4" t="s">
        <v>49</v>
      </c>
      <c r="B846" s="4" t="s">
        <v>50</v>
      </c>
      <c r="C846" s="4" t="s">
        <v>28</v>
      </c>
      <c r="D846" s="4" t="s">
        <v>29</v>
      </c>
      <c r="E846" s="4">
        <f t="shared" si="523"/>
        <v>0</v>
      </c>
      <c r="I846" s="4" t="str">
        <f t="shared" ref="I846:X846" si="587">+IF(IFERROR(I594,0)=0,0,I594)</f>
        <v/>
      </c>
      <c r="J846" s="4" t="str">
        <f t="shared" si="587"/>
        <v/>
      </c>
      <c r="K846" s="4" t="str">
        <f t="shared" si="587"/>
        <v/>
      </c>
      <c r="L846" s="4" t="str">
        <f t="shared" si="587"/>
        <v/>
      </c>
      <c r="M846" s="4" t="str">
        <f t="shared" si="587"/>
        <v/>
      </c>
      <c r="N846" s="4" t="str">
        <f t="shared" si="587"/>
        <v/>
      </c>
      <c r="O846" s="4" t="str">
        <f t="shared" si="587"/>
        <v/>
      </c>
      <c r="P846" s="4" t="str">
        <f t="shared" si="587"/>
        <v/>
      </c>
      <c r="Q846" s="4" t="str">
        <f t="shared" si="587"/>
        <v/>
      </c>
      <c r="R846" s="4" t="str">
        <f t="shared" si="587"/>
        <v/>
      </c>
      <c r="S846" s="4" t="str">
        <f t="shared" si="587"/>
        <v/>
      </c>
      <c r="T846" s="4" t="str">
        <f t="shared" si="587"/>
        <v/>
      </c>
      <c r="U846" s="4" t="str">
        <f t="shared" si="587"/>
        <v/>
      </c>
      <c r="V846" s="4" t="str">
        <f t="shared" si="587"/>
        <v/>
      </c>
      <c r="W846" s="4" t="str">
        <f t="shared" si="587"/>
        <v/>
      </c>
      <c r="X846" s="4" t="str">
        <f t="shared" si="587"/>
        <v/>
      </c>
    </row>
    <row r="847" spans="1:24" ht="15.75" customHeight="1" x14ac:dyDescent="0.25">
      <c r="A847" s="4" t="s">
        <v>51</v>
      </c>
      <c r="B847" s="4" t="s">
        <v>52</v>
      </c>
      <c r="C847" s="4" t="s">
        <v>28</v>
      </c>
      <c r="D847" s="4" t="s">
        <v>29</v>
      </c>
      <c r="E847" s="4">
        <f t="shared" si="523"/>
        <v>1</v>
      </c>
      <c r="I847" s="4">
        <f t="shared" ref="I847:X847" si="588">+IF(IFERROR(I595,0)=0,0,I595)</f>
        <v>10738958</v>
      </c>
      <c r="J847" s="85">
        <f t="shared" si="588"/>
        <v>327.56436890804491</v>
      </c>
      <c r="K847" s="85">
        <f t="shared" si="588"/>
        <v>244.77235128398863</v>
      </c>
      <c r="L847" s="4">
        <f t="shared" si="588"/>
        <v>147.31748256743123</v>
      </c>
      <c r="M847" s="4">
        <f t="shared" si="588"/>
        <v>361.05032822757113</v>
      </c>
      <c r="N847" s="4">
        <f t="shared" si="588"/>
        <v>0</v>
      </c>
      <c r="O847" s="85">
        <f t="shared" si="588"/>
        <v>30274.480712166172</v>
      </c>
      <c r="P847" s="85">
        <f t="shared" si="588"/>
        <v>7243.3177183797188</v>
      </c>
      <c r="Q847" s="85">
        <f t="shared" si="588"/>
        <v>1658.0042891383878</v>
      </c>
      <c r="R847" s="85">
        <f t="shared" si="588"/>
        <v>11.323258737020854</v>
      </c>
      <c r="S847" s="85">
        <f t="shared" si="588"/>
        <v>518.47240573228987</v>
      </c>
      <c r="T847" s="4">
        <f t="shared" si="588"/>
        <v>0</v>
      </c>
      <c r="U847" s="4">
        <f t="shared" si="588"/>
        <v>0.33</v>
      </c>
      <c r="V847" s="4">
        <f t="shared" si="588"/>
        <v>0.19</v>
      </c>
      <c r="W847" s="4">
        <f t="shared" si="588"/>
        <v>0.4</v>
      </c>
      <c r="X847" s="4">
        <f t="shared" si="588"/>
        <v>0.4</v>
      </c>
    </row>
    <row r="848" spans="1:24" ht="15.75" customHeight="1" x14ac:dyDescent="0.25">
      <c r="A848" s="4" t="s">
        <v>337</v>
      </c>
      <c r="B848" s="4" t="s">
        <v>338</v>
      </c>
      <c r="C848" s="4" t="s">
        <v>28</v>
      </c>
      <c r="D848" s="4" t="s">
        <v>328</v>
      </c>
      <c r="E848" s="4">
        <f t="shared" si="523"/>
        <v>1</v>
      </c>
      <c r="I848" s="4">
        <f t="shared" ref="I848:X848" si="589">+IF(IFERROR(I596,0)=0,0,I596)</f>
        <v>17373662</v>
      </c>
      <c r="J848" s="85">
        <f t="shared" si="589"/>
        <v>250.91428623395575</v>
      </c>
      <c r="K848" s="85">
        <f t="shared" si="589"/>
        <v>215.82669215045166</v>
      </c>
      <c r="L848" s="4">
        <f t="shared" si="589"/>
        <v>60.976405658246961</v>
      </c>
      <c r="M848" s="4">
        <f t="shared" si="589"/>
        <v>250.86524119260528</v>
      </c>
      <c r="N848" s="4">
        <f t="shared" si="589"/>
        <v>7.7714201378111678</v>
      </c>
      <c r="O848" s="85">
        <f t="shared" si="589"/>
        <v>28196.969696969696</v>
      </c>
      <c r="P848" s="85">
        <f t="shared" si="589"/>
        <v>15990.191897654584</v>
      </c>
      <c r="Q848" s="85">
        <f t="shared" si="589"/>
        <v>2868.2781304979731</v>
      </c>
      <c r="R848" s="85">
        <f t="shared" si="589"/>
        <v>5.5946754345744729</v>
      </c>
      <c r="S848" s="85">
        <f t="shared" si="589"/>
        <v>113.49637128743063</v>
      </c>
      <c r="T848" s="4">
        <f t="shared" si="589"/>
        <v>178609.44954285515</v>
      </c>
      <c r="U848" s="4">
        <f t="shared" si="589"/>
        <v>0.38</v>
      </c>
      <c r="V848" s="4">
        <f t="shared" si="589"/>
        <v>0.36</v>
      </c>
      <c r="W848" s="4">
        <f t="shared" si="589"/>
        <v>0.42</v>
      </c>
      <c r="X848" s="4">
        <f t="shared" si="589"/>
        <v>0.42</v>
      </c>
    </row>
    <row r="849" spans="1:24" ht="15.75" customHeight="1" x14ac:dyDescent="0.25">
      <c r="A849" s="4" t="s">
        <v>251</v>
      </c>
      <c r="B849" s="4" t="s">
        <v>252</v>
      </c>
      <c r="C849" s="4" t="s">
        <v>118</v>
      </c>
      <c r="D849" s="4" t="s">
        <v>250</v>
      </c>
      <c r="E849" s="4">
        <f t="shared" si="523"/>
        <v>0</v>
      </c>
      <c r="I849" s="4" t="str">
        <f t="shared" ref="I849:X849" si="590">+IF(IFERROR(I597,0)=0,0,I597)</f>
        <v/>
      </c>
      <c r="J849" s="4" t="str">
        <f t="shared" si="590"/>
        <v/>
      </c>
      <c r="K849" s="4" t="str">
        <f t="shared" si="590"/>
        <v/>
      </c>
      <c r="L849" s="4" t="str">
        <f t="shared" si="590"/>
        <v/>
      </c>
      <c r="M849" s="4" t="str">
        <f t="shared" si="590"/>
        <v/>
      </c>
      <c r="N849" s="4" t="str">
        <f t="shared" si="590"/>
        <v/>
      </c>
      <c r="O849" s="4" t="str">
        <f t="shared" si="590"/>
        <v/>
      </c>
      <c r="P849" s="4" t="str">
        <f t="shared" si="590"/>
        <v/>
      </c>
      <c r="Q849" s="4" t="str">
        <f t="shared" si="590"/>
        <v/>
      </c>
      <c r="R849" s="4" t="str">
        <f t="shared" si="590"/>
        <v/>
      </c>
      <c r="S849" s="4" t="str">
        <f t="shared" si="590"/>
        <v/>
      </c>
      <c r="T849" s="4" t="str">
        <f t="shared" si="590"/>
        <v/>
      </c>
      <c r="U849" s="4" t="str">
        <f t="shared" si="590"/>
        <v/>
      </c>
      <c r="V849" s="4" t="str">
        <f t="shared" si="590"/>
        <v/>
      </c>
      <c r="W849" s="4" t="str">
        <f t="shared" si="590"/>
        <v/>
      </c>
      <c r="X849" s="4" t="str">
        <f t="shared" si="590"/>
        <v/>
      </c>
    </row>
    <row r="850" spans="1:24" ht="15.75" customHeight="1" x14ac:dyDescent="0.25">
      <c r="A850" s="4" t="s">
        <v>92</v>
      </c>
      <c r="B850" s="4" t="s">
        <v>93</v>
      </c>
      <c r="C850" s="4" t="s">
        <v>28</v>
      </c>
      <c r="D850" s="4" t="s">
        <v>89</v>
      </c>
      <c r="E850" s="4">
        <f t="shared" si="523"/>
        <v>1</v>
      </c>
      <c r="I850" s="4">
        <f t="shared" ref="I850:X850" si="591">+IF(IFERROR(I598,0)=0,0,I598)</f>
        <v>6453553</v>
      </c>
      <c r="J850" s="85">
        <f t="shared" si="591"/>
        <v>357.83389398057164</v>
      </c>
      <c r="K850" s="85">
        <f t="shared" si="591"/>
        <v>593.93639441715288</v>
      </c>
      <c r="L850" s="4">
        <f t="shared" si="591"/>
        <v>51.418464404492049</v>
      </c>
      <c r="M850" s="4">
        <f t="shared" si="591"/>
        <v>230.43420670921969</v>
      </c>
      <c r="N850" s="4">
        <f t="shared" si="591"/>
        <v>6.5009043583960135</v>
      </c>
      <c r="O850" s="85">
        <f t="shared" si="591"/>
        <v>56790.935672514621</v>
      </c>
      <c r="P850" s="85">
        <f t="shared" si="591"/>
        <v>6375.5821689953427</v>
      </c>
      <c r="Q850" s="85">
        <f t="shared" si="591"/>
        <v>3554.339762611276</v>
      </c>
      <c r="R850" s="85">
        <f t="shared" si="591"/>
        <v>61.082631536457512</v>
      </c>
      <c r="S850" s="85">
        <f t="shared" si="591"/>
        <v>979.82091058140998</v>
      </c>
      <c r="T850" s="4">
        <f t="shared" si="591"/>
        <v>106945.72638132918</v>
      </c>
      <c r="U850" s="4">
        <f t="shared" si="591"/>
        <v>0.35</v>
      </c>
      <c r="V850" s="4">
        <f t="shared" si="591"/>
        <v>0.37</v>
      </c>
      <c r="W850" s="4">
        <f t="shared" si="591"/>
        <v>0.32</v>
      </c>
      <c r="X850" s="4">
        <f t="shared" si="591"/>
        <v>0.32</v>
      </c>
    </row>
    <row r="851" spans="1:24" ht="15.75" customHeight="1" x14ac:dyDescent="0.25">
      <c r="A851" s="4" t="s">
        <v>242</v>
      </c>
      <c r="B851" s="4" t="s">
        <v>243</v>
      </c>
      <c r="C851" s="4" t="s">
        <v>118</v>
      </c>
      <c r="D851" s="4" t="s">
        <v>231</v>
      </c>
      <c r="E851" s="4">
        <f t="shared" si="523"/>
        <v>0</v>
      </c>
      <c r="I851" s="4" t="str">
        <f t="shared" ref="I851:X851" si="592">+IF(IFERROR(I599,0)=0,0,I599)</f>
        <v/>
      </c>
      <c r="J851" s="4" t="str">
        <f t="shared" si="592"/>
        <v/>
      </c>
      <c r="K851" s="4" t="str">
        <f t="shared" si="592"/>
        <v/>
      </c>
      <c r="L851" s="4" t="str">
        <f t="shared" si="592"/>
        <v/>
      </c>
      <c r="M851" s="4" t="str">
        <f t="shared" si="592"/>
        <v/>
      </c>
      <c r="N851" s="4" t="str">
        <f t="shared" si="592"/>
        <v/>
      </c>
      <c r="O851" s="4" t="str">
        <f t="shared" si="592"/>
        <v/>
      </c>
      <c r="P851" s="4" t="str">
        <f t="shared" si="592"/>
        <v/>
      </c>
      <c r="Q851" s="4" t="str">
        <f t="shared" si="592"/>
        <v/>
      </c>
      <c r="R851" s="4" t="str">
        <f t="shared" si="592"/>
        <v/>
      </c>
      <c r="S851" s="4" t="str">
        <f t="shared" si="592"/>
        <v/>
      </c>
      <c r="T851" s="4" t="str">
        <f t="shared" si="592"/>
        <v/>
      </c>
      <c r="U851" s="4" t="str">
        <f t="shared" si="592"/>
        <v/>
      </c>
      <c r="V851" s="4" t="str">
        <f t="shared" si="592"/>
        <v/>
      </c>
      <c r="W851" s="4" t="str">
        <f t="shared" si="592"/>
        <v/>
      </c>
      <c r="X851" s="4" t="str">
        <f t="shared" si="592"/>
        <v/>
      </c>
    </row>
    <row r="852" spans="1:24" ht="15.75" customHeight="1" x14ac:dyDescent="0.25">
      <c r="A852" s="4" t="s">
        <v>124</v>
      </c>
      <c r="B852" s="4" t="s">
        <v>125</v>
      </c>
      <c r="C852" s="4" t="s">
        <v>118</v>
      </c>
      <c r="D852" s="4" t="s">
        <v>119</v>
      </c>
      <c r="E852" s="4">
        <f t="shared" si="523"/>
        <v>0</v>
      </c>
      <c r="I852" s="4" t="str">
        <f t="shared" ref="I852:X852" si="593">+IF(IFERROR(I600,0)=0,0,I600)</f>
        <v/>
      </c>
      <c r="J852" s="4" t="str">
        <f t="shared" si="593"/>
        <v/>
      </c>
      <c r="K852" s="4" t="str">
        <f t="shared" si="593"/>
        <v/>
      </c>
      <c r="L852" s="4" t="str">
        <f t="shared" si="593"/>
        <v/>
      </c>
      <c r="M852" s="4" t="str">
        <f t="shared" si="593"/>
        <v/>
      </c>
      <c r="N852" s="4" t="str">
        <f t="shared" si="593"/>
        <v/>
      </c>
      <c r="O852" s="4" t="str">
        <f t="shared" si="593"/>
        <v/>
      </c>
      <c r="P852" s="4" t="str">
        <f t="shared" si="593"/>
        <v/>
      </c>
      <c r="Q852" s="4" t="str">
        <f t="shared" si="593"/>
        <v/>
      </c>
      <c r="R852" s="4" t="str">
        <f t="shared" si="593"/>
        <v/>
      </c>
      <c r="S852" s="4" t="str">
        <f t="shared" si="593"/>
        <v/>
      </c>
      <c r="T852" s="4" t="str">
        <f t="shared" si="593"/>
        <v/>
      </c>
      <c r="U852" s="4" t="str">
        <f t="shared" si="593"/>
        <v/>
      </c>
      <c r="V852" s="4" t="str">
        <f t="shared" si="593"/>
        <v/>
      </c>
      <c r="W852" s="4" t="str">
        <f t="shared" si="593"/>
        <v/>
      </c>
      <c r="X852" s="4" t="str">
        <f t="shared" si="593"/>
        <v/>
      </c>
    </row>
    <row r="853" spans="1:24" ht="15.75" customHeight="1" x14ac:dyDescent="0.25">
      <c r="A853" s="4" t="s">
        <v>279</v>
      </c>
      <c r="B853" s="4" t="s">
        <v>280</v>
      </c>
      <c r="C853" s="4" t="s">
        <v>181</v>
      </c>
      <c r="D853" s="4" t="s">
        <v>276</v>
      </c>
      <c r="E853" s="4">
        <f t="shared" si="523"/>
        <v>1</v>
      </c>
      <c r="I853" s="4">
        <f t="shared" ref="I853:X853" si="594">+IF(IFERROR(I601,0)=0,0,I601)</f>
        <v>1325648</v>
      </c>
      <c r="J853" s="85">
        <f t="shared" si="594"/>
        <v>293.81857023885675</v>
      </c>
      <c r="K853" s="85">
        <f t="shared" si="594"/>
        <v>194.32006083062774</v>
      </c>
      <c r="L853" s="85">
        <f t="shared" si="594"/>
        <v>91.351550336137493</v>
      </c>
      <c r="M853" s="85">
        <f t="shared" si="594"/>
        <v>470.10869565217388</v>
      </c>
      <c r="N853" s="85">
        <f t="shared" si="594"/>
        <v>17.350005431306048</v>
      </c>
      <c r="O853" s="85">
        <f t="shared" si="594"/>
        <v>64300</v>
      </c>
      <c r="P853" s="85">
        <f t="shared" si="594"/>
        <v>349.28813559322037</v>
      </c>
      <c r="Q853" s="85">
        <f t="shared" si="594"/>
        <v>4860.3773584905657</v>
      </c>
      <c r="R853" s="85">
        <f t="shared" si="594"/>
        <v>2.1876093804690235</v>
      </c>
      <c r="S853" s="85">
        <f t="shared" si="594"/>
        <v>749.03768233387359</v>
      </c>
      <c r="T853" s="85">
        <f t="shared" si="594"/>
        <v>88029.761904761894</v>
      </c>
      <c r="U853" s="4">
        <f t="shared" si="594"/>
        <v>0.8</v>
      </c>
      <c r="V853" s="4">
        <f t="shared" si="594"/>
        <v>0.66</v>
      </c>
      <c r="W853" s="4">
        <f t="shared" si="594"/>
        <v>0.78</v>
      </c>
      <c r="X853" s="4">
        <f t="shared" si="594"/>
        <v>0.78</v>
      </c>
    </row>
    <row r="854" spans="1:24" ht="15.75" customHeight="1" x14ac:dyDescent="0.25">
      <c r="A854" s="4" t="s">
        <v>381</v>
      </c>
      <c r="B854" s="4" t="s">
        <v>382</v>
      </c>
      <c r="C854" s="4" t="s">
        <v>118</v>
      </c>
      <c r="D854" s="4" t="s">
        <v>380</v>
      </c>
      <c r="E854" s="4">
        <f t="shared" si="523"/>
        <v>0</v>
      </c>
      <c r="I854" s="4" t="str">
        <f t="shared" ref="I854:X854" si="595">+IF(IFERROR(I602,0)=0,0,I602)</f>
        <v/>
      </c>
      <c r="J854" s="4" t="str">
        <f t="shared" si="595"/>
        <v/>
      </c>
      <c r="K854" s="4" t="str">
        <f t="shared" si="595"/>
        <v/>
      </c>
      <c r="L854" s="4" t="str">
        <f t="shared" si="595"/>
        <v/>
      </c>
      <c r="M854" s="4" t="str">
        <f t="shared" si="595"/>
        <v/>
      </c>
      <c r="N854" s="4" t="str">
        <f t="shared" si="595"/>
        <v/>
      </c>
      <c r="O854" s="4" t="str">
        <f t="shared" si="595"/>
        <v/>
      </c>
      <c r="P854" s="4" t="str">
        <f t="shared" si="595"/>
        <v/>
      </c>
      <c r="Q854" s="4" t="str">
        <f t="shared" si="595"/>
        <v/>
      </c>
      <c r="R854" s="4" t="str">
        <f t="shared" si="595"/>
        <v/>
      </c>
      <c r="S854" s="4" t="str">
        <f t="shared" si="595"/>
        <v/>
      </c>
      <c r="T854" s="4" t="str">
        <f t="shared" si="595"/>
        <v/>
      </c>
      <c r="U854" s="4" t="str">
        <f t="shared" si="595"/>
        <v/>
      </c>
      <c r="V854" s="4" t="str">
        <f t="shared" si="595"/>
        <v/>
      </c>
      <c r="W854" s="4" t="str">
        <f t="shared" si="595"/>
        <v/>
      </c>
      <c r="X854" s="4" t="str">
        <f t="shared" si="595"/>
        <v/>
      </c>
    </row>
    <row r="855" spans="1:24" ht="15.75" customHeight="1" x14ac:dyDescent="0.25">
      <c r="A855" s="4" t="s">
        <v>126</v>
      </c>
      <c r="B855" s="4" t="s">
        <v>127</v>
      </c>
      <c r="C855" s="4" t="s">
        <v>118</v>
      </c>
      <c r="D855" s="4" t="s">
        <v>119</v>
      </c>
      <c r="E855" s="4">
        <f t="shared" si="523"/>
        <v>0</v>
      </c>
      <c r="I855" s="4" t="str">
        <f t="shared" ref="I855:X855" si="596">+IF(IFERROR(I603,0)=0,0,I603)</f>
        <v/>
      </c>
      <c r="J855" s="4" t="str">
        <f t="shared" si="596"/>
        <v/>
      </c>
      <c r="K855" s="4" t="str">
        <f t="shared" si="596"/>
        <v/>
      </c>
      <c r="L855" s="4" t="str">
        <f t="shared" si="596"/>
        <v/>
      </c>
      <c r="M855" s="4" t="str">
        <f t="shared" si="596"/>
        <v/>
      </c>
      <c r="N855" s="4" t="str">
        <f t="shared" si="596"/>
        <v/>
      </c>
      <c r="O855" s="4" t="str">
        <f t="shared" si="596"/>
        <v/>
      </c>
      <c r="P855" s="4" t="str">
        <f t="shared" si="596"/>
        <v/>
      </c>
      <c r="Q855" s="4" t="str">
        <f t="shared" si="596"/>
        <v/>
      </c>
      <c r="R855" s="4" t="str">
        <f t="shared" si="596"/>
        <v/>
      </c>
      <c r="S855" s="4" t="str">
        <f t="shared" si="596"/>
        <v/>
      </c>
      <c r="T855" s="4" t="str">
        <f t="shared" si="596"/>
        <v/>
      </c>
      <c r="U855" s="4" t="str">
        <f t="shared" si="596"/>
        <v/>
      </c>
      <c r="V855" s="4" t="str">
        <f t="shared" si="596"/>
        <v/>
      </c>
      <c r="W855" s="4" t="str">
        <f t="shared" si="596"/>
        <v/>
      </c>
      <c r="X855" s="4" t="str">
        <f t="shared" si="596"/>
        <v/>
      </c>
    </row>
    <row r="856" spans="1:24" ht="15.75" customHeight="1" x14ac:dyDescent="0.25">
      <c r="A856" s="4" t="s">
        <v>281</v>
      </c>
      <c r="B856" s="5" t="s">
        <v>282</v>
      </c>
      <c r="C856" s="4" t="s">
        <v>181</v>
      </c>
      <c r="D856" s="4" t="s">
        <v>276</v>
      </c>
      <c r="E856" s="4">
        <f t="shared" si="523"/>
        <v>0</v>
      </c>
      <c r="I856" s="4" t="str">
        <f t="shared" ref="I856:X856" si="597">+IF(IFERROR(I604,0)=0,0,I604)</f>
        <v/>
      </c>
      <c r="J856" s="4" t="str">
        <f t="shared" si="597"/>
        <v/>
      </c>
      <c r="K856" s="4" t="str">
        <f t="shared" si="597"/>
        <v/>
      </c>
      <c r="L856" s="4" t="str">
        <f t="shared" si="597"/>
        <v/>
      </c>
      <c r="M856" s="4" t="str">
        <f t="shared" si="597"/>
        <v/>
      </c>
      <c r="N856" s="4" t="str">
        <f t="shared" si="597"/>
        <v/>
      </c>
      <c r="O856" s="4" t="str">
        <f t="shared" si="597"/>
        <v/>
      </c>
      <c r="P856" s="4" t="str">
        <f t="shared" si="597"/>
        <v/>
      </c>
      <c r="Q856" s="4" t="str">
        <f t="shared" si="597"/>
        <v/>
      </c>
      <c r="R856" s="4" t="str">
        <f t="shared" si="597"/>
        <v/>
      </c>
      <c r="S856" s="4" t="str">
        <f t="shared" si="597"/>
        <v/>
      </c>
      <c r="T856" s="4" t="str">
        <f t="shared" si="597"/>
        <v/>
      </c>
      <c r="U856" s="4" t="str">
        <f t="shared" si="597"/>
        <v/>
      </c>
      <c r="V856" s="4" t="str">
        <f t="shared" si="597"/>
        <v/>
      </c>
      <c r="W856" s="4" t="str">
        <f t="shared" si="597"/>
        <v/>
      </c>
      <c r="X856" s="4" t="str">
        <f t="shared" si="597"/>
        <v/>
      </c>
    </row>
    <row r="857" spans="1:24" ht="15.75" customHeight="1" x14ac:dyDescent="0.25">
      <c r="A857" s="4" t="s">
        <v>339</v>
      </c>
      <c r="B857" s="4" t="s">
        <v>340</v>
      </c>
      <c r="C857" s="4" t="s">
        <v>28</v>
      </c>
      <c r="D857" s="4" t="s">
        <v>328</v>
      </c>
      <c r="E857" s="4">
        <f t="shared" si="523"/>
        <v>0</v>
      </c>
      <c r="I857" s="4" t="str">
        <f t="shared" ref="I857:X857" si="598">+IF(IFERROR(I605,0)=0,0,I605)</f>
        <v/>
      </c>
      <c r="J857" s="4" t="str">
        <f t="shared" si="598"/>
        <v/>
      </c>
      <c r="K857" s="4" t="str">
        <f t="shared" si="598"/>
        <v/>
      </c>
      <c r="L857" s="4" t="str">
        <f t="shared" si="598"/>
        <v/>
      </c>
      <c r="M857" s="4" t="str">
        <f t="shared" si="598"/>
        <v/>
      </c>
      <c r="N857" s="4" t="str">
        <f t="shared" si="598"/>
        <v/>
      </c>
      <c r="O857" s="4" t="str">
        <f t="shared" si="598"/>
        <v/>
      </c>
      <c r="P857" s="4" t="str">
        <f t="shared" si="598"/>
        <v/>
      </c>
      <c r="Q857" s="4" t="str">
        <f t="shared" si="598"/>
        <v/>
      </c>
      <c r="R857" s="4" t="str">
        <f t="shared" si="598"/>
        <v/>
      </c>
      <c r="S857" s="4" t="str">
        <f t="shared" si="598"/>
        <v/>
      </c>
      <c r="T857" s="4" t="str">
        <f t="shared" si="598"/>
        <v/>
      </c>
      <c r="U857" s="4" t="str">
        <f t="shared" si="598"/>
        <v/>
      </c>
      <c r="V857" s="4" t="str">
        <f t="shared" si="598"/>
        <v/>
      </c>
      <c r="W857" s="4" t="str">
        <f t="shared" si="598"/>
        <v/>
      </c>
      <c r="X857" s="4" t="str">
        <f t="shared" si="598"/>
        <v/>
      </c>
    </row>
    <row r="858" spans="1:24" ht="15.75" customHeight="1" x14ac:dyDescent="0.25">
      <c r="A858" s="4" t="s">
        <v>203</v>
      </c>
      <c r="B858" s="4" t="s">
        <v>204</v>
      </c>
      <c r="C858" s="4" t="s">
        <v>22</v>
      </c>
      <c r="D858" s="4" t="s">
        <v>205</v>
      </c>
      <c r="E858" s="4">
        <f t="shared" si="523"/>
        <v>0</v>
      </c>
      <c r="I858" s="4" t="str">
        <f t="shared" ref="I858:X858" si="599">+IF(IFERROR(I606,0)=0,0,I606)</f>
        <v/>
      </c>
      <c r="J858" s="4" t="str">
        <f t="shared" si="599"/>
        <v/>
      </c>
      <c r="K858" s="4" t="str">
        <f t="shared" si="599"/>
        <v/>
      </c>
      <c r="L858" s="4" t="str">
        <f t="shared" si="599"/>
        <v/>
      </c>
      <c r="M858" s="4" t="str">
        <f t="shared" si="599"/>
        <v/>
      </c>
      <c r="N858" s="4" t="str">
        <f t="shared" si="599"/>
        <v/>
      </c>
      <c r="O858" s="4" t="str">
        <f t="shared" si="599"/>
        <v/>
      </c>
      <c r="P858" s="4" t="str">
        <f t="shared" si="599"/>
        <v/>
      </c>
      <c r="Q858" s="4" t="str">
        <f t="shared" si="599"/>
        <v/>
      </c>
      <c r="R858" s="4" t="str">
        <f t="shared" si="599"/>
        <v/>
      </c>
      <c r="S858" s="4" t="str">
        <f t="shared" si="599"/>
        <v/>
      </c>
      <c r="T858" s="4" t="str">
        <f t="shared" si="599"/>
        <v/>
      </c>
      <c r="U858" s="4" t="str">
        <f t="shared" si="599"/>
        <v/>
      </c>
      <c r="V858" s="4" t="str">
        <f t="shared" si="599"/>
        <v/>
      </c>
      <c r="W858" s="4" t="str">
        <f t="shared" si="599"/>
        <v/>
      </c>
      <c r="X858" s="4" t="str">
        <f t="shared" si="599"/>
        <v/>
      </c>
    </row>
    <row r="859" spans="1:24" ht="15.75" customHeight="1" x14ac:dyDescent="0.25">
      <c r="A859" s="4" t="s">
        <v>283</v>
      </c>
      <c r="B859" s="4" t="s">
        <v>284</v>
      </c>
      <c r="C859" s="4" t="s">
        <v>181</v>
      </c>
      <c r="D859" s="4" t="s">
        <v>276</v>
      </c>
      <c r="E859" s="4">
        <f t="shared" si="523"/>
        <v>1</v>
      </c>
      <c r="I859" s="4">
        <f t="shared" ref="I859:X859" si="600">+IF(IFERROR(I607,0)=0,0,I607)</f>
        <v>5532156</v>
      </c>
      <c r="J859" s="85">
        <f t="shared" si="600"/>
        <v>135.84215629494179</v>
      </c>
      <c r="K859" s="85">
        <f t="shared" si="600"/>
        <v>55.710648795876324</v>
      </c>
      <c r="L859" s="85">
        <f t="shared" si="600"/>
        <v>37.652589695590656</v>
      </c>
      <c r="M859" s="85">
        <f t="shared" si="600"/>
        <v>675.85983127839063</v>
      </c>
      <c r="N859" s="85">
        <f t="shared" si="600"/>
        <v>18.88956132111965</v>
      </c>
      <c r="O859" s="85">
        <f t="shared" si="600"/>
        <v>151956.93779904305</v>
      </c>
      <c r="P859" s="85">
        <f t="shared" si="600"/>
        <v>19.752105310381072</v>
      </c>
      <c r="Q859" s="85">
        <f t="shared" si="600"/>
        <v>5011.3821138211388</v>
      </c>
      <c r="R859" s="85">
        <f t="shared" si="600"/>
        <v>1.2472533312509626</v>
      </c>
      <c r="S859" s="85">
        <f t="shared" si="600"/>
        <v>395.0596091075551</v>
      </c>
      <c r="T859" s="85">
        <f t="shared" si="600"/>
        <v>288194.19237749546</v>
      </c>
      <c r="U859" s="4">
        <f t="shared" si="600"/>
        <v>0.93</v>
      </c>
      <c r="V859" s="4">
        <f t="shared" si="600"/>
        <v>0.94</v>
      </c>
      <c r="W859" s="4">
        <f t="shared" si="600"/>
        <v>0.92</v>
      </c>
      <c r="X859" s="4">
        <f t="shared" si="600"/>
        <v>0.92</v>
      </c>
    </row>
    <row r="860" spans="1:24" ht="15.75" customHeight="1" x14ac:dyDescent="0.25">
      <c r="A860" s="4" t="s">
        <v>528</v>
      </c>
      <c r="B860" s="4" t="s">
        <v>529</v>
      </c>
      <c r="C860" s="4" t="s">
        <v>181</v>
      </c>
      <c r="D860" s="4" t="s">
        <v>525</v>
      </c>
      <c r="E860" s="4">
        <f t="shared" si="523"/>
        <v>1</v>
      </c>
      <c r="I860" s="4">
        <f t="shared" ref="I860:X860" si="601">+IF(IFERROR(I608,0)=0,0,I608)</f>
        <v>65129728</v>
      </c>
      <c r="J860" s="85">
        <f t="shared" si="601"/>
        <v>329.69429873866511</v>
      </c>
      <c r="K860" s="85">
        <f t="shared" si="601"/>
        <v>105.90248434631877</v>
      </c>
      <c r="L860" s="4">
        <f t="shared" si="601"/>
        <v>53.521192220419174</v>
      </c>
      <c r="M860" s="4">
        <f t="shared" si="601"/>
        <v>601.81470383657825</v>
      </c>
      <c r="N860" s="4">
        <f t="shared" si="601"/>
        <v>13.730910211329888</v>
      </c>
      <c r="O860" s="85">
        <f t="shared" si="601"/>
        <v>184794.93006993007</v>
      </c>
      <c r="P860" s="85">
        <f t="shared" si="601"/>
        <v>106.88075669108805</v>
      </c>
      <c r="Q860" s="85">
        <f t="shared" si="601"/>
        <v>3480.8983093615948</v>
      </c>
      <c r="R860" s="85">
        <f t="shared" si="601"/>
        <v>1.2651672673959271</v>
      </c>
      <c r="S860" s="85">
        <f t="shared" si="601"/>
        <v>997.91359251989877</v>
      </c>
      <c r="T860" s="4">
        <f t="shared" si="601"/>
        <v>108400.48430554378</v>
      </c>
      <c r="U860" s="4">
        <f t="shared" si="601"/>
        <v>0.66</v>
      </c>
      <c r="V860" s="4">
        <f t="shared" si="601"/>
        <v>0.77</v>
      </c>
      <c r="W860" s="4">
        <f t="shared" si="601"/>
        <v>0.68</v>
      </c>
      <c r="X860" s="4">
        <f t="shared" si="601"/>
        <v>0.68</v>
      </c>
    </row>
    <row r="861" spans="1:24" ht="15.75" customHeight="1" x14ac:dyDescent="0.25">
      <c r="A861" s="4" t="s">
        <v>341</v>
      </c>
      <c r="B861" s="4" t="s">
        <v>342</v>
      </c>
      <c r="C861" s="4" t="s">
        <v>28</v>
      </c>
      <c r="D861" s="4" t="s">
        <v>328</v>
      </c>
      <c r="E861" s="4">
        <f t="shared" si="523"/>
        <v>0</v>
      </c>
      <c r="I861" s="4" t="str">
        <f t="shared" ref="I861:X861" si="602">+IF(IFERROR(I609,0)=0,0,I609)</f>
        <v/>
      </c>
      <c r="J861" s="4" t="str">
        <f t="shared" si="602"/>
        <v/>
      </c>
      <c r="K861" s="4" t="str">
        <f t="shared" si="602"/>
        <v/>
      </c>
      <c r="L861" s="4" t="str">
        <f t="shared" si="602"/>
        <v/>
      </c>
      <c r="M861" s="4" t="str">
        <f t="shared" si="602"/>
        <v/>
      </c>
      <c r="N861" s="4" t="str">
        <f t="shared" si="602"/>
        <v/>
      </c>
      <c r="O861" s="4" t="str">
        <f t="shared" si="602"/>
        <v/>
      </c>
      <c r="P861" s="4" t="str">
        <f t="shared" si="602"/>
        <v/>
      </c>
      <c r="Q861" s="4" t="str">
        <f t="shared" si="602"/>
        <v/>
      </c>
      <c r="R861" s="4" t="str">
        <f t="shared" si="602"/>
        <v/>
      </c>
      <c r="S861" s="4" t="str">
        <f t="shared" si="602"/>
        <v/>
      </c>
      <c r="T861" s="4" t="str">
        <f t="shared" si="602"/>
        <v/>
      </c>
      <c r="U861" s="4" t="str">
        <f t="shared" si="602"/>
        <v/>
      </c>
      <c r="V861" s="4" t="str">
        <f t="shared" si="602"/>
        <v/>
      </c>
      <c r="W861" s="4" t="str">
        <f t="shared" si="602"/>
        <v/>
      </c>
      <c r="X861" s="4" t="str">
        <f t="shared" si="602"/>
        <v/>
      </c>
    </row>
    <row r="862" spans="1:24" ht="15.75" customHeight="1" x14ac:dyDescent="0.25">
      <c r="A862" s="4" t="s">
        <v>312</v>
      </c>
      <c r="B862" s="4" t="s">
        <v>313</v>
      </c>
      <c r="C862" s="4" t="s">
        <v>22</v>
      </c>
      <c r="D862" s="4" t="s">
        <v>309</v>
      </c>
      <c r="E862" s="4">
        <f t="shared" si="523"/>
        <v>0</v>
      </c>
      <c r="I862" s="4" t="str">
        <f t="shared" ref="I862:X862" si="603">+IF(IFERROR(I610,0)=0,0,I610)</f>
        <v/>
      </c>
      <c r="J862" s="4" t="str">
        <f t="shared" si="603"/>
        <v/>
      </c>
      <c r="K862" s="4" t="str">
        <f t="shared" si="603"/>
        <v/>
      </c>
      <c r="L862" s="4" t="str">
        <f t="shared" si="603"/>
        <v/>
      </c>
      <c r="M862" s="4" t="str">
        <f t="shared" si="603"/>
        <v/>
      </c>
      <c r="N862" s="4" t="str">
        <f t="shared" si="603"/>
        <v/>
      </c>
      <c r="O862" s="4" t="str">
        <f t="shared" si="603"/>
        <v/>
      </c>
      <c r="P862" s="4" t="str">
        <f t="shared" si="603"/>
        <v/>
      </c>
      <c r="Q862" s="4" t="str">
        <f t="shared" si="603"/>
        <v/>
      </c>
      <c r="R862" s="4" t="str">
        <f t="shared" si="603"/>
        <v/>
      </c>
      <c r="S862" s="4" t="str">
        <f t="shared" si="603"/>
        <v/>
      </c>
      <c r="T862" s="4" t="str">
        <f t="shared" si="603"/>
        <v/>
      </c>
      <c r="U862" s="4" t="str">
        <f t="shared" si="603"/>
        <v/>
      </c>
      <c r="V862" s="4" t="str">
        <f t="shared" si="603"/>
        <v/>
      </c>
      <c r="W862" s="4" t="str">
        <f t="shared" si="603"/>
        <v/>
      </c>
      <c r="X862" s="4" t="str">
        <f t="shared" si="603"/>
        <v/>
      </c>
    </row>
    <row r="863" spans="1:24" ht="15.75" customHeight="1" x14ac:dyDescent="0.25">
      <c r="A863" s="4" t="s">
        <v>244</v>
      </c>
      <c r="B863" s="4" t="s">
        <v>245</v>
      </c>
      <c r="C863" s="4" t="s">
        <v>118</v>
      </c>
      <c r="D863" s="4" t="s">
        <v>231</v>
      </c>
      <c r="E863" s="4">
        <f t="shared" si="523"/>
        <v>0</v>
      </c>
      <c r="I863" s="4" t="str">
        <f t="shared" ref="I863:X863" si="604">+IF(IFERROR(I611,0)=0,0,I611)</f>
        <v/>
      </c>
      <c r="J863" s="4" t="str">
        <f t="shared" si="604"/>
        <v/>
      </c>
      <c r="K863" s="4" t="str">
        <f t="shared" si="604"/>
        <v/>
      </c>
      <c r="L863" s="4" t="str">
        <f t="shared" si="604"/>
        <v/>
      </c>
      <c r="M863" s="4" t="str">
        <f t="shared" si="604"/>
        <v/>
      </c>
      <c r="N863" s="4" t="str">
        <f t="shared" si="604"/>
        <v/>
      </c>
      <c r="O863" s="4" t="str">
        <f t="shared" si="604"/>
        <v/>
      </c>
      <c r="P863" s="4" t="str">
        <f t="shared" si="604"/>
        <v/>
      </c>
      <c r="Q863" s="4" t="str">
        <f t="shared" si="604"/>
        <v/>
      </c>
      <c r="R863" s="4" t="str">
        <f t="shared" si="604"/>
        <v/>
      </c>
      <c r="S863" s="4" t="str">
        <f t="shared" si="604"/>
        <v/>
      </c>
      <c r="T863" s="4" t="str">
        <f t="shared" si="604"/>
        <v/>
      </c>
      <c r="U863" s="4" t="str">
        <f t="shared" si="604"/>
        <v/>
      </c>
      <c r="V863" s="4" t="str">
        <f t="shared" si="604"/>
        <v/>
      </c>
      <c r="W863" s="4" t="str">
        <f t="shared" si="604"/>
        <v/>
      </c>
      <c r="X863" s="4" t="str">
        <f t="shared" si="604"/>
        <v/>
      </c>
    </row>
    <row r="864" spans="1:24" ht="15.75" customHeight="1" x14ac:dyDescent="0.25">
      <c r="A864" s="4" t="s">
        <v>456</v>
      </c>
      <c r="B864" s="4" t="s">
        <v>457</v>
      </c>
      <c r="C864" s="4" t="s">
        <v>118</v>
      </c>
      <c r="D864" s="4" t="s">
        <v>449</v>
      </c>
      <c r="E864" s="4">
        <f t="shared" si="523"/>
        <v>0</v>
      </c>
      <c r="I864" s="4" t="str">
        <f t="shared" ref="I864:X864" si="605">+IF(IFERROR(I612,0)=0,0,I612)</f>
        <v/>
      </c>
      <c r="J864" s="4" t="str">
        <f t="shared" si="605"/>
        <v/>
      </c>
      <c r="K864" s="4" t="str">
        <f t="shared" si="605"/>
        <v/>
      </c>
      <c r="L864" s="4" t="str">
        <f t="shared" si="605"/>
        <v/>
      </c>
      <c r="M864" s="4" t="str">
        <f t="shared" si="605"/>
        <v/>
      </c>
      <c r="N864" s="4" t="str">
        <f t="shared" si="605"/>
        <v/>
      </c>
      <c r="O864" s="4" t="str">
        <f t="shared" si="605"/>
        <v/>
      </c>
      <c r="P864" s="4" t="str">
        <f t="shared" si="605"/>
        <v/>
      </c>
      <c r="Q864" s="4" t="str">
        <f t="shared" si="605"/>
        <v/>
      </c>
      <c r="R864" s="4" t="str">
        <f t="shared" si="605"/>
        <v/>
      </c>
      <c r="S864" s="4" t="str">
        <f t="shared" si="605"/>
        <v/>
      </c>
      <c r="T864" s="4" t="str">
        <f t="shared" si="605"/>
        <v/>
      </c>
      <c r="U864" s="4" t="str">
        <f t="shared" si="605"/>
        <v/>
      </c>
      <c r="V864" s="4" t="str">
        <f t="shared" si="605"/>
        <v/>
      </c>
      <c r="W864" s="4" t="str">
        <f t="shared" si="605"/>
        <v/>
      </c>
      <c r="X864" s="4" t="str">
        <f t="shared" si="605"/>
        <v/>
      </c>
    </row>
    <row r="865" spans="1:24" ht="15.75" customHeight="1" x14ac:dyDescent="0.25">
      <c r="A865" s="4" t="s">
        <v>491</v>
      </c>
      <c r="B865" s="4" t="s">
        <v>492</v>
      </c>
      <c r="C865" s="4" t="s">
        <v>106</v>
      </c>
      <c r="D865" s="4" t="s">
        <v>484</v>
      </c>
      <c r="E865" s="4">
        <f t="shared" si="523"/>
        <v>1</v>
      </c>
      <c r="I865" s="4">
        <f t="shared" ref="I865:X865" si="606">+IF(IFERROR(I613,0)=0,0,I613)</f>
        <v>3996765</v>
      </c>
      <c r="J865" s="85">
        <f t="shared" si="606"/>
        <v>240.76972251308246</v>
      </c>
      <c r="K865" s="85">
        <f t="shared" si="606"/>
        <v>249.95214880034226</v>
      </c>
      <c r="L865" s="4">
        <f t="shared" si="606"/>
        <v>34.207287820954051</v>
      </c>
      <c r="M865" s="4">
        <f t="shared" si="606"/>
        <v>692.56756756756749</v>
      </c>
      <c r="N865" s="85">
        <f t="shared" si="606"/>
        <v>7.3559491238539163</v>
      </c>
      <c r="O865" s="85">
        <f t="shared" si="606"/>
        <v>54503.401360544216</v>
      </c>
      <c r="P865" s="85">
        <f t="shared" si="606"/>
        <v>638.74680306905373</v>
      </c>
      <c r="Q865" s="85">
        <f t="shared" si="606"/>
        <v>9048.9130434782619</v>
      </c>
      <c r="R865" s="85">
        <f t="shared" si="606"/>
        <v>0.97578916949082561</v>
      </c>
      <c r="S865" s="85">
        <f t="shared" si="606"/>
        <v>879.521378780394</v>
      </c>
      <c r="T865" s="4">
        <f t="shared" si="606"/>
        <v>9661.1295681063129</v>
      </c>
      <c r="U865" s="4">
        <f t="shared" si="606"/>
        <v>0.41</v>
      </c>
      <c r="V865" s="4">
        <f t="shared" si="606"/>
        <v>0.36</v>
      </c>
      <c r="W865" s="4">
        <f t="shared" si="606"/>
        <v>0.59</v>
      </c>
      <c r="X865" s="4">
        <f t="shared" si="606"/>
        <v>0.59</v>
      </c>
    </row>
    <row r="866" spans="1:24" ht="15.75" customHeight="1" x14ac:dyDescent="0.25">
      <c r="A866" s="4" t="s">
        <v>530</v>
      </c>
      <c r="B866" s="4" t="s">
        <v>531</v>
      </c>
      <c r="C866" s="4" t="s">
        <v>181</v>
      </c>
      <c r="D866" s="4" t="s">
        <v>525</v>
      </c>
      <c r="E866" s="4">
        <f t="shared" si="523"/>
        <v>1</v>
      </c>
      <c r="I866" s="4">
        <f t="shared" ref="I866:X866" si="607">+IF(IFERROR(I614,0)=0,0,I614)</f>
        <v>83517045</v>
      </c>
      <c r="J866" s="85">
        <f t="shared" si="607"/>
        <v>295.27385697135236</v>
      </c>
      <c r="K866" s="85">
        <f t="shared" si="607"/>
        <v>75.316362067168441</v>
      </c>
      <c r="L866" s="85">
        <f t="shared" si="607"/>
        <v>43.445023707436007</v>
      </c>
      <c r="M866" s="85">
        <f t="shared" si="607"/>
        <v>576.83380496645577</v>
      </c>
      <c r="N866" s="4">
        <f t="shared" si="607"/>
        <v>13.730910211329888</v>
      </c>
      <c r="O866" s="85">
        <f t="shared" si="607"/>
        <v>43426.153623607694</v>
      </c>
      <c r="P866" s="85">
        <f t="shared" si="607"/>
        <v>85.247732333341915</v>
      </c>
      <c r="Q866" s="85">
        <f t="shared" si="607"/>
        <v>4615.6442618139126</v>
      </c>
      <c r="R866" s="85">
        <f t="shared" si="607"/>
        <v>0.97345398175905284</v>
      </c>
      <c r="S866" s="85">
        <f t="shared" si="607"/>
        <v>381.48623817458952</v>
      </c>
      <c r="T866" s="85">
        <f t="shared" si="607"/>
        <v>163658.91332000727</v>
      </c>
      <c r="U866" s="4">
        <f t="shared" si="607"/>
        <v>0.79</v>
      </c>
      <c r="V866" s="4">
        <f t="shared" si="607"/>
        <v>0.87</v>
      </c>
      <c r="W866" s="4">
        <f t="shared" si="607"/>
        <v>0.82</v>
      </c>
      <c r="X866" s="4">
        <f t="shared" si="607"/>
        <v>0.82</v>
      </c>
    </row>
    <row r="867" spans="1:24" ht="15.75" customHeight="1" x14ac:dyDescent="0.25">
      <c r="A867" s="4" t="s">
        <v>458</v>
      </c>
      <c r="B867" s="4" t="s">
        <v>459</v>
      </c>
      <c r="C867" s="4" t="s">
        <v>118</v>
      </c>
      <c r="D867" s="4" t="s">
        <v>449</v>
      </c>
      <c r="E867" s="4">
        <f t="shared" si="523"/>
        <v>0</v>
      </c>
      <c r="I867" s="4" t="str">
        <f t="shared" ref="I867:X867" si="608">+IF(IFERROR(I615,0)=0,0,I615)</f>
        <v/>
      </c>
      <c r="J867" s="4" t="str">
        <f t="shared" si="608"/>
        <v/>
      </c>
      <c r="K867" s="4" t="str">
        <f t="shared" si="608"/>
        <v/>
      </c>
      <c r="L867" s="4" t="str">
        <f t="shared" si="608"/>
        <v/>
      </c>
      <c r="M867" s="4" t="str">
        <f t="shared" si="608"/>
        <v/>
      </c>
      <c r="N867" s="4" t="str">
        <f t="shared" si="608"/>
        <v/>
      </c>
      <c r="O867" s="4" t="str">
        <f t="shared" si="608"/>
        <v/>
      </c>
      <c r="P867" s="4" t="str">
        <f t="shared" si="608"/>
        <v/>
      </c>
      <c r="Q867" s="4" t="str">
        <f t="shared" si="608"/>
        <v/>
      </c>
      <c r="R867" s="4" t="str">
        <f t="shared" si="608"/>
        <v/>
      </c>
      <c r="S867" s="4" t="str">
        <f t="shared" si="608"/>
        <v/>
      </c>
      <c r="T867" s="4" t="str">
        <f t="shared" si="608"/>
        <v/>
      </c>
      <c r="U867" s="4" t="str">
        <f t="shared" si="608"/>
        <v/>
      </c>
      <c r="V867" s="4" t="str">
        <f t="shared" si="608"/>
        <v/>
      </c>
      <c r="W867" s="4" t="str">
        <f t="shared" si="608"/>
        <v/>
      </c>
      <c r="X867" s="4" t="str">
        <f t="shared" si="608"/>
        <v/>
      </c>
    </row>
    <row r="868" spans="1:24" ht="15.75" customHeight="1" x14ac:dyDescent="0.25">
      <c r="A868" s="4" t="s">
        <v>419</v>
      </c>
      <c r="B868" s="4" t="s">
        <v>420</v>
      </c>
      <c r="C868" s="4" t="s">
        <v>181</v>
      </c>
      <c r="D868" s="4" t="s">
        <v>412</v>
      </c>
      <c r="E868" s="4">
        <f t="shared" si="523"/>
        <v>0</v>
      </c>
      <c r="I868" s="4" t="str">
        <f t="shared" ref="I868:X868" si="609">+IF(IFERROR(I616,0)=0,0,I616)</f>
        <v/>
      </c>
      <c r="J868" s="4" t="str">
        <f t="shared" si="609"/>
        <v/>
      </c>
      <c r="K868" s="4" t="str">
        <f t="shared" si="609"/>
        <v/>
      </c>
      <c r="L868" s="4" t="str">
        <f t="shared" si="609"/>
        <v/>
      </c>
      <c r="M868" s="4" t="str">
        <f t="shared" si="609"/>
        <v/>
      </c>
      <c r="N868" s="4" t="str">
        <f t="shared" si="609"/>
        <v/>
      </c>
      <c r="O868" s="4" t="str">
        <f t="shared" si="609"/>
        <v/>
      </c>
      <c r="P868" s="4" t="str">
        <f t="shared" si="609"/>
        <v/>
      </c>
      <c r="Q868" s="4" t="str">
        <f t="shared" si="609"/>
        <v/>
      </c>
      <c r="R868" s="4" t="str">
        <f t="shared" si="609"/>
        <v/>
      </c>
      <c r="S868" s="4" t="str">
        <f t="shared" si="609"/>
        <v/>
      </c>
      <c r="T868" s="4" t="str">
        <f t="shared" si="609"/>
        <v/>
      </c>
      <c r="U868" s="4" t="str">
        <f t="shared" si="609"/>
        <v/>
      </c>
      <c r="V868" s="4" t="str">
        <f t="shared" si="609"/>
        <v/>
      </c>
      <c r="W868" s="4" t="str">
        <f t="shared" si="609"/>
        <v/>
      </c>
      <c r="X868" s="4" t="str">
        <f t="shared" si="609"/>
        <v/>
      </c>
    </row>
    <row r="869" spans="1:24" ht="15.75" customHeight="1" x14ac:dyDescent="0.25">
      <c r="A869" s="4" t="s">
        <v>421</v>
      </c>
      <c r="B869" s="4" t="s">
        <v>422</v>
      </c>
      <c r="C869" s="4" t="s">
        <v>181</v>
      </c>
      <c r="D869" s="4" t="s">
        <v>412</v>
      </c>
      <c r="E869" s="4">
        <f t="shared" si="523"/>
        <v>1</v>
      </c>
      <c r="I869" s="4">
        <f t="shared" ref="I869:X869" si="610">+IF(IFERROR(I617,0)=0,0,I617)</f>
        <v>10473455</v>
      </c>
      <c r="J869" s="85">
        <f t="shared" si="610"/>
        <v>510.65288388597645</v>
      </c>
      <c r="K869" s="85">
        <f t="shared" si="610"/>
        <v>95.584503871931474</v>
      </c>
      <c r="L869" s="85">
        <f t="shared" si="610"/>
        <v>42.984860296817047</v>
      </c>
      <c r="M869" s="85">
        <f t="shared" si="610"/>
        <v>449.70532414344223</v>
      </c>
      <c r="N869" s="85">
        <f t="shared" si="610"/>
        <v>41.333065354269436</v>
      </c>
      <c r="O869" s="4">
        <f t="shared" si="610"/>
        <v>53870.285432400458</v>
      </c>
      <c r="P869" s="4">
        <f t="shared" si="610"/>
        <v>1637.4599505286158</v>
      </c>
      <c r="Q869" s="85">
        <f t="shared" si="610"/>
        <v>3070.8588957055217</v>
      </c>
      <c r="R869" s="85">
        <f t="shared" si="610"/>
        <v>0.78293170687227864</v>
      </c>
      <c r="S869" s="4">
        <f t="shared" si="610"/>
        <v>0</v>
      </c>
      <c r="T869" s="4">
        <f t="shared" si="610"/>
        <v>79344.242606043292</v>
      </c>
      <c r="U869" s="4">
        <f t="shared" si="610"/>
        <v>0.55000000000000004</v>
      </c>
      <c r="V869" s="4">
        <f t="shared" si="610"/>
        <v>0.44</v>
      </c>
      <c r="W869" s="4">
        <f t="shared" si="610"/>
        <v>0.56000000000000005</v>
      </c>
      <c r="X869" s="4">
        <f t="shared" si="610"/>
        <v>0.56000000000000005</v>
      </c>
    </row>
    <row r="870" spans="1:24" ht="15.75" customHeight="1" x14ac:dyDescent="0.25">
      <c r="A870" s="4" t="s">
        <v>268</v>
      </c>
      <c r="B870" s="4" t="s">
        <v>269</v>
      </c>
      <c r="C870" s="4" t="s">
        <v>28</v>
      </c>
      <c r="D870" s="4" t="s">
        <v>265</v>
      </c>
      <c r="E870" s="4">
        <f t="shared" si="523"/>
        <v>0</v>
      </c>
      <c r="I870" s="4" t="str">
        <f t="shared" ref="I870:X870" si="611">+IF(IFERROR(I618,0)=0,0,I618)</f>
        <v/>
      </c>
      <c r="J870" s="4" t="str">
        <f t="shared" si="611"/>
        <v/>
      </c>
      <c r="K870" s="4" t="str">
        <f t="shared" si="611"/>
        <v/>
      </c>
      <c r="L870" s="4" t="str">
        <f t="shared" si="611"/>
        <v/>
      </c>
      <c r="M870" s="4" t="str">
        <f t="shared" si="611"/>
        <v/>
      </c>
      <c r="N870" s="4" t="str">
        <f t="shared" si="611"/>
        <v/>
      </c>
      <c r="O870" s="4" t="str">
        <f t="shared" si="611"/>
        <v/>
      </c>
      <c r="P870" s="4" t="str">
        <f t="shared" si="611"/>
        <v/>
      </c>
      <c r="Q870" s="4" t="str">
        <f t="shared" si="611"/>
        <v/>
      </c>
      <c r="R870" s="4" t="str">
        <f t="shared" si="611"/>
        <v/>
      </c>
      <c r="S870" s="4" t="str">
        <f t="shared" si="611"/>
        <v/>
      </c>
      <c r="T870" s="4" t="str">
        <f t="shared" si="611"/>
        <v/>
      </c>
      <c r="U870" s="4" t="str">
        <f t="shared" si="611"/>
        <v/>
      </c>
      <c r="V870" s="4" t="str">
        <f t="shared" si="611"/>
        <v/>
      </c>
      <c r="W870" s="4" t="str">
        <f t="shared" si="611"/>
        <v/>
      </c>
      <c r="X870" s="4" t="str">
        <f t="shared" si="611"/>
        <v/>
      </c>
    </row>
    <row r="871" spans="1:24" ht="15.75" customHeight="1" x14ac:dyDescent="0.25">
      <c r="A871" s="4" t="s">
        <v>53</v>
      </c>
      <c r="B871" s="4" t="s">
        <v>54</v>
      </c>
      <c r="C871" s="4" t="s">
        <v>28</v>
      </c>
      <c r="D871" s="4" t="s">
        <v>29</v>
      </c>
      <c r="E871" s="4">
        <f t="shared" si="523"/>
        <v>1</v>
      </c>
      <c r="I871" s="4">
        <f t="shared" ref="I871:X871" si="612">+IF(IFERROR(I619,0)=0,0,I619)</f>
        <v>112003</v>
      </c>
      <c r="J871" s="85">
        <f t="shared" si="612"/>
        <v>832.12056819906616</v>
      </c>
      <c r="K871" s="85">
        <f t="shared" si="612"/>
        <v>408.02478505040045</v>
      </c>
      <c r="L871" s="85">
        <f t="shared" si="612"/>
        <v>147.31748256743123</v>
      </c>
      <c r="M871" s="85">
        <f t="shared" si="612"/>
        <v>361.05032822757113</v>
      </c>
      <c r="N871" s="4">
        <f t="shared" si="612"/>
        <v>0</v>
      </c>
      <c r="O871" s="4">
        <f t="shared" si="612"/>
        <v>117836.86793114754</v>
      </c>
      <c r="P871" s="85">
        <f t="shared" si="612"/>
        <v>376.44151565074134</v>
      </c>
      <c r="Q871" s="85">
        <f t="shared" si="612"/>
        <v>5193.181818181818</v>
      </c>
      <c r="R871" s="85">
        <f t="shared" si="612"/>
        <v>10.713998732176817</v>
      </c>
      <c r="S871" s="4">
        <f t="shared" si="612"/>
        <v>807.46073438191161</v>
      </c>
      <c r="T871" s="4">
        <f t="shared" si="612"/>
        <v>0</v>
      </c>
      <c r="U871" s="4">
        <f t="shared" si="612"/>
        <v>0.45</v>
      </c>
      <c r="V871" s="4">
        <f t="shared" si="612"/>
        <v>0.42</v>
      </c>
      <c r="W871" s="4">
        <f t="shared" si="612"/>
        <v>0.43</v>
      </c>
      <c r="X871" s="4">
        <f t="shared" si="612"/>
        <v>0.43</v>
      </c>
    </row>
    <row r="872" spans="1:24" ht="15.75" customHeight="1" x14ac:dyDescent="0.25">
      <c r="A872" s="4" t="s">
        <v>55</v>
      </c>
      <c r="B872" s="4" t="s">
        <v>56</v>
      </c>
      <c r="C872" s="4" t="s">
        <v>28</v>
      </c>
      <c r="D872" s="4" t="s">
        <v>29</v>
      </c>
      <c r="E872" s="4">
        <f t="shared" si="523"/>
        <v>0</v>
      </c>
      <c r="I872" s="4" t="str">
        <f t="shared" ref="I872:X872" si="613">+IF(IFERROR(I620,0)=0,0,I620)</f>
        <v/>
      </c>
      <c r="J872" s="4" t="str">
        <f t="shared" si="613"/>
        <v/>
      </c>
      <c r="K872" s="4" t="str">
        <f t="shared" si="613"/>
        <v/>
      </c>
      <c r="L872" s="4" t="str">
        <f t="shared" si="613"/>
        <v/>
      </c>
      <c r="M872" s="4" t="str">
        <f t="shared" si="613"/>
        <v/>
      </c>
      <c r="N872" s="4" t="str">
        <f t="shared" si="613"/>
        <v/>
      </c>
      <c r="O872" s="4" t="str">
        <f t="shared" si="613"/>
        <v/>
      </c>
      <c r="P872" s="4" t="str">
        <f t="shared" si="613"/>
        <v/>
      </c>
      <c r="Q872" s="4" t="str">
        <f t="shared" si="613"/>
        <v/>
      </c>
      <c r="R872" s="4" t="str">
        <f t="shared" si="613"/>
        <v/>
      </c>
      <c r="S872" s="4" t="str">
        <f t="shared" si="613"/>
        <v/>
      </c>
      <c r="T872" s="4" t="str">
        <f t="shared" si="613"/>
        <v/>
      </c>
      <c r="U872" s="4" t="str">
        <f t="shared" si="613"/>
        <v/>
      </c>
      <c r="V872" s="4" t="str">
        <f t="shared" si="613"/>
        <v/>
      </c>
      <c r="W872" s="4" t="str">
        <f t="shared" si="613"/>
        <v/>
      </c>
      <c r="X872" s="4" t="str">
        <f t="shared" si="613"/>
        <v/>
      </c>
    </row>
    <row r="873" spans="1:24" ht="15.75" customHeight="1" x14ac:dyDescent="0.25">
      <c r="A873" s="4" t="s">
        <v>214</v>
      </c>
      <c r="B873" s="4" t="s">
        <v>215</v>
      </c>
      <c r="C873" s="4" t="s">
        <v>22</v>
      </c>
      <c r="D873" s="4" t="s">
        <v>216</v>
      </c>
      <c r="E873" s="4">
        <f t="shared" si="523"/>
        <v>0</v>
      </c>
      <c r="I873" s="4" t="str">
        <f t="shared" ref="I873:X873" si="614">+IF(IFERROR(I621,0)=0,0,I621)</f>
        <v/>
      </c>
      <c r="J873" s="4" t="str">
        <f t="shared" si="614"/>
        <v/>
      </c>
      <c r="K873" s="4" t="str">
        <f t="shared" si="614"/>
        <v/>
      </c>
      <c r="L873" s="4" t="str">
        <f t="shared" si="614"/>
        <v/>
      </c>
      <c r="M873" s="4" t="str">
        <f t="shared" si="614"/>
        <v/>
      </c>
      <c r="N873" s="4" t="str">
        <f t="shared" si="614"/>
        <v/>
      </c>
      <c r="O873" s="4" t="str">
        <f t="shared" si="614"/>
        <v/>
      </c>
      <c r="P873" s="4" t="str">
        <f t="shared" si="614"/>
        <v/>
      </c>
      <c r="Q873" s="4" t="str">
        <f t="shared" si="614"/>
        <v/>
      </c>
      <c r="R873" s="4" t="str">
        <f t="shared" si="614"/>
        <v/>
      </c>
      <c r="S873" s="4" t="str">
        <f t="shared" si="614"/>
        <v/>
      </c>
      <c r="T873" s="4" t="str">
        <f t="shared" si="614"/>
        <v/>
      </c>
      <c r="U873" s="4" t="str">
        <f t="shared" si="614"/>
        <v/>
      </c>
      <c r="V873" s="4" t="str">
        <f t="shared" si="614"/>
        <v/>
      </c>
      <c r="W873" s="4" t="str">
        <f t="shared" si="614"/>
        <v/>
      </c>
      <c r="X873" s="4" t="str">
        <f t="shared" si="614"/>
        <v/>
      </c>
    </row>
    <row r="874" spans="1:24" ht="15.75" customHeight="1" x14ac:dyDescent="0.25">
      <c r="A874" s="4" t="s">
        <v>94</v>
      </c>
      <c r="B874" s="4" t="s">
        <v>95</v>
      </c>
      <c r="C874" s="4" t="s">
        <v>28</v>
      </c>
      <c r="D874" s="4" t="s">
        <v>89</v>
      </c>
      <c r="E874" s="4">
        <f t="shared" si="523"/>
        <v>1</v>
      </c>
      <c r="I874" s="4">
        <f t="shared" ref="I874:X874" si="615">+IF(IFERROR(I622,0)=0,0,I622)</f>
        <v>17581472</v>
      </c>
      <c r="J874" s="85">
        <f t="shared" si="615"/>
        <v>175.4176214596821</v>
      </c>
      <c r="K874" s="85">
        <f t="shared" si="615"/>
        <v>138.7028344384361</v>
      </c>
      <c r="L874" s="4">
        <f t="shared" si="615"/>
        <v>51.418464404492049</v>
      </c>
      <c r="M874" s="4">
        <f t="shared" si="615"/>
        <v>230.43420670921969</v>
      </c>
      <c r="N874" s="4">
        <f t="shared" si="615"/>
        <v>6.5009043583960135</v>
      </c>
      <c r="O874" s="85">
        <f t="shared" si="615"/>
        <v>99976.519337016565</v>
      </c>
      <c r="P874" s="85">
        <f t="shared" si="615"/>
        <v>1098.3200468405171</v>
      </c>
      <c r="Q874" s="85">
        <f t="shared" si="615"/>
        <v>1929.8828743273189</v>
      </c>
      <c r="R874" s="85">
        <f t="shared" si="615"/>
        <v>25.083223975785419</v>
      </c>
      <c r="S874" s="85">
        <f t="shared" si="615"/>
        <v>1332.4068108605613</v>
      </c>
      <c r="T874" s="4">
        <f t="shared" si="615"/>
        <v>106945.72638132918</v>
      </c>
      <c r="U874" s="4">
        <f t="shared" si="615"/>
        <v>0.4</v>
      </c>
      <c r="V874" s="4">
        <f t="shared" si="615"/>
        <v>0.3</v>
      </c>
      <c r="W874" s="4">
        <f t="shared" si="615"/>
        <v>0.4</v>
      </c>
      <c r="X874" s="4">
        <f t="shared" si="615"/>
        <v>0.4</v>
      </c>
    </row>
    <row r="875" spans="1:24" ht="15.75" customHeight="1" x14ac:dyDescent="0.25">
      <c r="A875" s="4" t="s">
        <v>460</v>
      </c>
      <c r="B875" s="4" t="s">
        <v>461</v>
      </c>
      <c r="C875" s="4" t="s">
        <v>118</v>
      </c>
      <c r="D875" s="4" t="s">
        <v>449</v>
      </c>
      <c r="E875" s="4">
        <f t="shared" si="523"/>
        <v>0</v>
      </c>
      <c r="I875" s="4" t="str">
        <f t="shared" ref="I875:X875" si="616">+IF(IFERROR(I623,0)=0,0,I623)</f>
        <v/>
      </c>
      <c r="J875" s="4" t="str">
        <f t="shared" si="616"/>
        <v/>
      </c>
      <c r="K875" s="4" t="str">
        <f t="shared" si="616"/>
        <v/>
      </c>
      <c r="L875" s="4" t="str">
        <f t="shared" si="616"/>
        <v/>
      </c>
      <c r="M875" s="4" t="str">
        <f t="shared" si="616"/>
        <v/>
      </c>
      <c r="N875" s="4" t="str">
        <f t="shared" si="616"/>
        <v/>
      </c>
      <c r="O875" s="4" t="str">
        <f t="shared" si="616"/>
        <v/>
      </c>
      <c r="P875" s="4" t="str">
        <f t="shared" si="616"/>
        <v/>
      </c>
      <c r="Q875" s="4" t="str">
        <f t="shared" si="616"/>
        <v/>
      </c>
      <c r="R875" s="4" t="str">
        <f t="shared" si="616"/>
        <v/>
      </c>
      <c r="S875" s="4" t="str">
        <f t="shared" si="616"/>
        <v/>
      </c>
      <c r="T875" s="4" t="str">
        <f t="shared" si="616"/>
        <v/>
      </c>
      <c r="U875" s="4" t="str">
        <f t="shared" si="616"/>
        <v/>
      </c>
      <c r="V875" s="4" t="str">
        <f t="shared" si="616"/>
        <v/>
      </c>
      <c r="W875" s="4" t="str">
        <f t="shared" si="616"/>
        <v/>
      </c>
      <c r="X875" s="4" t="str">
        <f t="shared" si="616"/>
        <v/>
      </c>
    </row>
    <row r="876" spans="1:24" ht="15.75" customHeight="1" x14ac:dyDescent="0.25">
      <c r="A876" s="4" t="s">
        <v>462</v>
      </c>
      <c r="B876" s="4" t="s">
        <v>463</v>
      </c>
      <c r="C876" s="4" t="s">
        <v>118</v>
      </c>
      <c r="D876" s="4" t="s">
        <v>449</v>
      </c>
      <c r="E876" s="4">
        <f t="shared" si="523"/>
        <v>0</v>
      </c>
      <c r="I876" s="4" t="str">
        <f t="shared" ref="I876:X876" si="617">+IF(IFERROR(I624,0)=0,0,I624)</f>
        <v/>
      </c>
      <c r="J876" s="4" t="str">
        <f t="shared" si="617"/>
        <v/>
      </c>
      <c r="K876" s="4" t="str">
        <f t="shared" si="617"/>
        <v/>
      </c>
      <c r="L876" s="4" t="str">
        <f t="shared" si="617"/>
        <v/>
      </c>
      <c r="M876" s="4" t="str">
        <f t="shared" si="617"/>
        <v/>
      </c>
      <c r="N876" s="4" t="str">
        <f t="shared" si="617"/>
        <v/>
      </c>
      <c r="O876" s="4" t="str">
        <f t="shared" si="617"/>
        <v/>
      </c>
      <c r="P876" s="4" t="str">
        <f t="shared" si="617"/>
        <v/>
      </c>
      <c r="Q876" s="4" t="str">
        <f t="shared" si="617"/>
        <v/>
      </c>
      <c r="R876" s="4" t="str">
        <f t="shared" si="617"/>
        <v/>
      </c>
      <c r="S876" s="4" t="str">
        <f t="shared" si="617"/>
        <v/>
      </c>
      <c r="T876" s="4" t="str">
        <f t="shared" si="617"/>
        <v/>
      </c>
      <c r="U876" s="4" t="str">
        <f t="shared" si="617"/>
        <v/>
      </c>
      <c r="V876" s="4" t="str">
        <f t="shared" si="617"/>
        <v/>
      </c>
      <c r="W876" s="4" t="str">
        <f t="shared" si="617"/>
        <v/>
      </c>
      <c r="X876" s="4" t="str">
        <f t="shared" si="617"/>
        <v/>
      </c>
    </row>
    <row r="877" spans="1:24" ht="15.75" customHeight="1" x14ac:dyDescent="0.25">
      <c r="A877" s="4" t="s">
        <v>343</v>
      </c>
      <c r="B877" s="4" t="s">
        <v>344</v>
      </c>
      <c r="C877" s="4" t="s">
        <v>28</v>
      </c>
      <c r="D877" s="4" t="s">
        <v>328</v>
      </c>
      <c r="E877" s="4">
        <f t="shared" si="523"/>
        <v>1</v>
      </c>
      <c r="I877" s="4">
        <f t="shared" ref="I877:X877" si="618">+IF(IFERROR(I625,0)=0,0,I625)</f>
        <v>782766</v>
      </c>
      <c r="J877" s="85">
        <f t="shared" si="618"/>
        <v>465.01764256495551</v>
      </c>
      <c r="K877" s="85">
        <f t="shared" si="618"/>
        <v>284.3761737224151</v>
      </c>
      <c r="L877" s="85">
        <f t="shared" si="618"/>
        <v>65.153570798936073</v>
      </c>
      <c r="M877" s="85">
        <f t="shared" si="618"/>
        <v>229.11051212938006</v>
      </c>
      <c r="N877" s="4">
        <f t="shared" si="618"/>
        <v>7.7714201378111678</v>
      </c>
      <c r="O877" s="85">
        <f t="shared" si="618"/>
        <v>101097.56097560975</v>
      </c>
      <c r="P877" s="85">
        <f t="shared" si="618"/>
        <v>75.28663712923192</v>
      </c>
      <c r="Q877" s="85">
        <f t="shared" si="618"/>
        <v>3184.5493562231759</v>
      </c>
      <c r="R877" s="85">
        <f t="shared" si="618"/>
        <v>14.691491454662058</v>
      </c>
      <c r="S877" s="85">
        <f t="shared" si="618"/>
        <v>75.565602610613823</v>
      </c>
      <c r="T877" s="85">
        <f t="shared" si="618"/>
        <v>376818.18181818182</v>
      </c>
      <c r="U877" s="4">
        <f t="shared" si="618"/>
        <v>0.41</v>
      </c>
      <c r="V877" s="4">
        <f t="shared" si="618"/>
        <v>0.37</v>
      </c>
      <c r="W877" s="4">
        <f t="shared" si="618"/>
        <v>0.37</v>
      </c>
      <c r="X877" s="4">
        <f t="shared" si="618"/>
        <v>0.37</v>
      </c>
    </row>
    <row r="878" spans="1:24" ht="15.75" customHeight="1" x14ac:dyDescent="0.25">
      <c r="A878" s="4" t="s">
        <v>57</v>
      </c>
      <c r="B878" s="4" t="s">
        <v>58</v>
      </c>
      <c r="C878" s="4" t="s">
        <v>28</v>
      </c>
      <c r="D878" s="4" t="s">
        <v>29</v>
      </c>
      <c r="E878" s="4">
        <f t="shared" si="523"/>
        <v>0</v>
      </c>
      <c r="I878" s="4" t="str">
        <f t="shared" ref="I878:X878" si="619">+IF(IFERROR(I626,0)=0,0,I626)</f>
        <v/>
      </c>
      <c r="J878" s="4" t="str">
        <f t="shared" si="619"/>
        <v/>
      </c>
      <c r="K878" s="4" t="str">
        <f t="shared" si="619"/>
        <v/>
      </c>
      <c r="L878" s="4" t="str">
        <f t="shared" si="619"/>
        <v/>
      </c>
      <c r="M878" s="4" t="str">
        <f t="shared" si="619"/>
        <v/>
      </c>
      <c r="N878" s="4" t="str">
        <f t="shared" si="619"/>
        <v/>
      </c>
      <c r="O878" s="4" t="str">
        <f t="shared" si="619"/>
        <v/>
      </c>
      <c r="P878" s="4" t="str">
        <f t="shared" si="619"/>
        <v/>
      </c>
      <c r="Q878" s="4" t="str">
        <f t="shared" si="619"/>
        <v/>
      </c>
      <c r="R878" s="4" t="str">
        <f t="shared" si="619"/>
        <v/>
      </c>
      <c r="S878" s="4" t="str">
        <f t="shared" si="619"/>
        <v/>
      </c>
      <c r="T878" s="4" t="str">
        <f t="shared" si="619"/>
        <v/>
      </c>
      <c r="U878" s="4" t="str">
        <f t="shared" si="619"/>
        <v/>
      </c>
      <c r="V878" s="4" t="str">
        <f t="shared" si="619"/>
        <v/>
      </c>
      <c r="W878" s="4" t="str">
        <f t="shared" si="619"/>
        <v/>
      </c>
      <c r="X878" s="4" t="str">
        <f t="shared" si="619"/>
        <v/>
      </c>
    </row>
    <row r="879" spans="1:24" ht="15.75" customHeight="1" x14ac:dyDescent="0.25">
      <c r="A879" s="4" t="s">
        <v>423</v>
      </c>
      <c r="B879" s="4" t="s">
        <v>424</v>
      </c>
      <c r="C879" s="4" t="s">
        <v>181</v>
      </c>
      <c r="D879" s="4" t="s">
        <v>412</v>
      </c>
      <c r="E879" s="4">
        <f t="shared" si="523"/>
        <v>1</v>
      </c>
      <c r="I879" s="4">
        <f t="shared" ref="I879:X879" si="620">+IF(IFERROR(I627,0)=0,0,I627)</f>
        <v>799</v>
      </c>
      <c r="J879" s="85">
        <f t="shared" si="620"/>
        <v>18147.684605757197</v>
      </c>
      <c r="K879" s="85">
        <f t="shared" si="620"/>
        <v>125.15644555694618</v>
      </c>
      <c r="L879" s="4">
        <f t="shared" si="620"/>
        <v>66.984301370877475</v>
      </c>
      <c r="M879" s="4">
        <f t="shared" si="620"/>
        <v>501.16266023772533</v>
      </c>
      <c r="N879" s="4">
        <f t="shared" si="620"/>
        <v>29.381925522647858</v>
      </c>
      <c r="O879" s="85">
        <f t="shared" si="620"/>
        <v>1266.6666666666665</v>
      </c>
      <c r="P879" s="85">
        <f t="shared" si="620"/>
        <v>125</v>
      </c>
      <c r="Q879" s="4">
        <f t="shared" si="620"/>
        <v>0</v>
      </c>
      <c r="R879" s="4">
        <f t="shared" si="620"/>
        <v>0</v>
      </c>
      <c r="S879" s="4">
        <f t="shared" si="620"/>
        <v>0</v>
      </c>
      <c r="T879" s="4">
        <f t="shared" si="620"/>
        <v>79344.242606043292</v>
      </c>
      <c r="U879" s="4">
        <f t="shared" si="620"/>
        <v>0.31928571428571434</v>
      </c>
      <c r="V879" s="4">
        <f t="shared" si="620"/>
        <v>0.30928571428571427</v>
      </c>
      <c r="W879" s="4">
        <f t="shared" si="620"/>
        <v>0.40642857142857147</v>
      </c>
      <c r="X879" s="4">
        <f t="shared" si="620"/>
        <v>0.40642857142857147</v>
      </c>
    </row>
    <row r="880" spans="1:24" ht="15.75" customHeight="1" x14ac:dyDescent="0.25">
      <c r="A880" s="4" t="s">
        <v>96</v>
      </c>
      <c r="B880" s="4" t="s">
        <v>97</v>
      </c>
      <c r="C880" s="4" t="s">
        <v>28</v>
      </c>
      <c r="D880" s="4" t="s">
        <v>89</v>
      </c>
      <c r="E880" s="4">
        <f t="shared" si="523"/>
        <v>1</v>
      </c>
      <c r="I880" s="4">
        <f t="shared" ref="I880:X880" si="621">+IF(IFERROR(I628,0)=0,0,I628)</f>
        <v>9746117</v>
      </c>
      <c r="J880" s="85">
        <f t="shared" si="621"/>
        <v>154.60516224051077</v>
      </c>
      <c r="K880" s="85">
        <f t="shared" si="621"/>
        <v>198.38670108310828</v>
      </c>
      <c r="L880" s="85">
        <f t="shared" si="621"/>
        <v>22.788562870730978</v>
      </c>
      <c r="M880" s="85">
        <f t="shared" si="621"/>
        <v>114.86940780967159</v>
      </c>
      <c r="N880" s="4">
        <f t="shared" si="621"/>
        <v>6.5009043583960135</v>
      </c>
      <c r="O880" s="85">
        <f t="shared" si="621"/>
        <v>26835.891381345926</v>
      </c>
      <c r="P880" s="85">
        <f t="shared" si="621"/>
        <v>3277.1186440677966</v>
      </c>
      <c r="Q880" s="85">
        <f t="shared" si="621"/>
        <v>1707.2847682119204</v>
      </c>
      <c r="R880" s="85">
        <f t="shared" si="621"/>
        <v>39.646558726926834</v>
      </c>
      <c r="S880" s="85">
        <f t="shared" si="621"/>
        <v>1038.1365608586434</v>
      </c>
      <c r="T880" s="85">
        <f t="shared" si="621"/>
        <v>366612.90322580648</v>
      </c>
      <c r="U880" s="4">
        <f t="shared" si="621"/>
        <v>0.27</v>
      </c>
      <c r="V880" s="4">
        <f t="shared" si="621"/>
        <v>0.2</v>
      </c>
      <c r="W880" s="4">
        <f t="shared" si="621"/>
        <v>0.31</v>
      </c>
      <c r="X880" s="4">
        <f t="shared" si="621"/>
        <v>0.31</v>
      </c>
    </row>
    <row r="881" spans="1:24" ht="15.75" customHeight="1" x14ac:dyDescent="0.25">
      <c r="A881" s="5" t="s">
        <v>169</v>
      </c>
      <c r="B881" s="5" t="s">
        <v>170</v>
      </c>
      <c r="C881" s="5" t="s">
        <v>106</v>
      </c>
      <c r="D881" s="4" t="s">
        <v>160</v>
      </c>
      <c r="E881" s="4">
        <f t="shared" si="523"/>
        <v>0</v>
      </c>
      <c r="I881" s="4" t="str">
        <f t="shared" ref="I881:X881" si="622">+IF(IFERROR(I629,0)=0,0,I629)</f>
        <v/>
      </c>
      <c r="J881" s="4" t="str">
        <f t="shared" si="622"/>
        <v/>
      </c>
      <c r="K881" s="4" t="str">
        <f t="shared" si="622"/>
        <v/>
      </c>
      <c r="L881" s="4" t="str">
        <f t="shared" si="622"/>
        <v/>
      </c>
      <c r="M881" s="4" t="str">
        <f t="shared" si="622"/>
        <v/>
      </c>
      <c r="N881" s="4" t="str">
        <f t="shared" si="622"/>
        <v/>
      </c>
      <c r="O881" s="4" t="str">
        <f t="shared" si="622"/>
        <v/>
      </c>
      <c r="P881" s="4" t="str">
        <f t="shared" si="622"/>
        <v/>
      </c>
      <c r="Q881" s="4" t="str">
        <f t="shared" si="622"/>
        <v/>
      </c>
      <c r="R881" s="4" t="str">
        <f t="shared" si="622"/>
        <v/>
      </c>
      <c r="S881" s="4" t="str">
        <f t="shared" si="622"/>
        <v/>
      </c>
      <c r="T881" s="4" t="str">
        <f t="shared" si="622"/>
        <v/>
      </c>
      <c r="U881" s="4" t="str">
        <f t="shared" si="622"/>
        <v/>
      </c>
      <c r="V881" s="4" t="str">
        <f t="shared" si="622"/>
        <v/>
      </c>
      <c r="W881" s="4" t="str">
        <f t="shared" si="622"/>
        <v/>
      </c>
      <c r="X881" s="4" t="str">
        <f t="shared" si="622"/>
        <v/>
      </c>
    </row>
    <row r="882" spans="1:24" ht="15.75" customHeight="1" x14ac:dyDescent="0.25">
      <c r="A882" s="4" t="s">
        <v>189</v>
      </c>
      <c r="B882" s="4" t="s">
        <v>190</v>
      </c>
      <c r="C882" s="4" t="s">
        <v>181</v>
      </c>
      <c r="D882" s="4" t="s">
        <v>182</v>
      </c>
      <c r="E882" s="4">
        <f t="shared" si="523"/>
        <v>1</v>
      </c>
      <c r="I882" s="4">
        <f t="shared" ref="I882:X882" si="623">+IF(IFERROR(I630,0)=0,0,I630)</f>
        <v>9684679</v>
      </c>
      <c r="J882" s="85">
        <f t="shared" si="623"/>
        <v>411.09261339482703</v>
      </c>
      <c r="K882" s="85">
        <f t="shared" si="623"/>
        <v>179.07666325337163</v>
      </c>
      <c r="L882" s="85">
        <f t="shared" si="623"/>
        <v>90.885820789723638</v>
      </c>
      <c r="M882" s="85">
        <f t="shared" si="623"/>
        <v>507.52464971458221</v>
      </c>
      <c r="N882" s="85">
        <f t="shared" si="623"/>
        <v>29.551831299726089</v>
      </c>
      <c r="O882" s="85">
        <f t="shared" si="623"/>
        <v>25837.526205450733</v>
      </c>
      <c r="P882" s="85">
        <f t="shared" si="623"/>
        <v>250.00360381139092</v>
      </c>
      <c r="Q882" s="85">
        <f t="shared" si="623"/>
        <v>5099.3825345486621</v>
      </c>
      <c r="R882" s="85">
        <f t="shared" si="623"/>
        <v>2.4987921644073077</v>
      </c>
      <c r="S882" s="85">
        <f t="shared" si="623"/>
        <v>761.15531492213154</v>
      </c>
      <c r="T882" s="85">
        <f t="shared" si="623"/>
        <v>33414.821509263442</v>
      </c>
      <c r="U882" s="4">
        <f t="shared" si="623"/>
        <v>0.33</v>
      </c>
      <c r="V882" s="4">
        <f t="shared" si="623"/>
        <v>0.32</v>
      </c>
      <c r="W882" s="4">
        <f t="shared" si="623"/>
        <v>0.57999999999999996</v>
      </c>
      <c r="X882" s="4">
        <f t="shared" si="623"/>
        <v>0.57999999999999996</v>
      </c>
    </row>
    <row r="883" spans="1:24" ht="15.75" customHeight="1" x14ac:dyDescent="0.25">
      <c r="A883" s="4" t="s">
        <v>285</v>
      </c>
      <c r="B883" s="4" t="s">
        <v>286</v>
      </c>
      <c r="C883" s="4" t="s">
        <v>181</v>
      </c>
      <c r="D883" s="4" t="s">
        <v>276</v>
      </c>
      <c r="E883" s="4">
        <f t="shared" si="523"/>
        <v>1</v>
      </c>
      <c r="I883" s="4">
        <f t="shared" ref="I883:X883" si="624">+IF(IFERROR(I631,0)=0,0,I631)</f>
        <v>339031</v>
      </c>
      <c r="J883" s="85">
        <f t="shared" si="624"/>
        <v>191.13296424220792</v>
      </c>
      <c r="K883" s="85">
        <f t="shared" si="624"/>
        <v>38.639534437853769</v>
      </c>
      <c r="L883" s="85">
        <f t="shared" si="624"/>
        <v>33.330285431125773</v>
      </c>
      <c r="M883" s="85">
        <f t="shared" si="624"/>
        <v>862.59541984732823</v>
      </c>
      <c r="N883" s="85">
        <f t="shared" si="624"/>
        <v>15.04287218572933</v>
      </c>
      <c r="O883" s="85">
        <f t="shared" si="624"/>
        <v>36078.431372549021</v>
      </c>
      <c r="P883" s="85">
        <f t="shared" si="624"/>
        <v>51.012461059190031</v>
      </c>
      <c r="Q883" s="85">
        <f t="shared" si="624"/>
        <v>5695.652173913044</v>
      </c>
      <c r="R883" s="85">
        <f t="shared" si="624"/>
        <v>0.88487483445466641</v>
      </c>
      <c r="S883" s="85">
        <f t="shared" si="624"/>
        <v>478.6680541103018</v>
      </c>
      <c r="T883" s="85">
        <f t="shared" si="624"/>
        <v>230000</v>
      </c>
      <c r="U883" s="4">
        <f t="shared" si="624"/>
        <v>0</v>
      </c>
      <c r="V883" s="4">
        <f t="shared" si="624"/>
        <v>0</v>
      </c>
      <c r="W883" s="4">
        <f t="shared" si="624"/>
        <v>0</v>
      </c>
      <c r="X883" s="4">
        <f t="shared" si="624"/>
        <v>0</v>
      </c>
    </row>
    <row r="884" spans="1:24" ht="15.75" customHeight="1" x14ac:dyDescent="0.25">
      <c r="A884" s="4" t="s">
        <v>398</v>
      </c>
      <c r="B884" s="4" t="s">
        <v>399</v>
      </c>
      <c r="C884" s="4" t="s">
        <v>106</v>
      </c>
      <c r="D884" s="4" t="s">
        <v>393</v>
      </c>
      <c r="E884" s="4">
        <f t="shared" si="523"/>
        <v>0</v>
      </c>
      <c r="I884" s="4" t="str">
        <f t="shared" ref="I884:X884" si="625">+IF(IFERROR(I632,0)=0,0,I632)</f>
        <v/>
      </c>
      <c r="J884" s="4" t="str">
        <f t="shared" si="625"/>
        <v/>
      </c>
      <c r="K884" s="4" t="str">
        <f t="shared" si="625"/>
        <v/>
      </c>
      <c r="L884" s="4" t="str">
        <f t="shared" si="625"/>
        <v/>
      </c>
      <c r="M884" s="4" t="str">
        <f t="shared" si="625"/>
        <v/>
      </c>
      <c r="N884" s="4" t="str">
        <f t="shared" si="625"/>
        <v/>
      </c>
      <c r="O884" s="4" t="str">
        <f t="shared" si="625"/>
        <v/>
      </c>
      <c r="P884" s="4" t="str">
        <f t="shared" si="625"/>
        <v/>
      </c>
      <c r="Q884" s="4" t="str">
        <f t="shared" si="625"/>
        <v/>
      </c>
      <c r="R884" s="4" t="str">
        <f t="shared" si="625"/>
        <v/>
      </c>
      <c r="S884" s="4" t="str">
        <f t="shared" si="625"/>
        <v/>
      </c>
      <c r="T884" s="4" t="str">
        <f t="shared" si="625"/>
        <v/>
      </c>
      <c r="U884" s="4" t="str">
        <f t="shared" si="625"/>
        <v/>
      </c>
      <c r="V884" s="4" t="str">
        <f t="shared" si="625"/>
        <v/>
      </c>
      <c r="W884" s="4" t="str">
        <f t="shared" si="625"/>
        <v/>
      </c>
      <c r="X884" s="4" t="str">
        <f t="shared" si="625"/>
        <v/>
      </c>
    </row>
    <row r="885" spans="1:24" ht="15.75" customHeight="1" x14ac:dyDescent="0.25">
      <c r="A885" s="4" t="s">
        <v>360</v>
      </c>
      <c r="B885" s="4" t="s">
        <v>361</v>
      </c>
      <c r="C885" s="4" t="s">
        <v>106</v>
      </c>
      <c r="D885" s="4" t="s">
        <v>357</v>
      </c>
      <c r="E885" s="4">
        <f t="shared" si="523"/>
        <v>0</v>
      </c>
      <c r="I885" s="4" t="str">
        <f t="shared" ref="I885:X885" si="626">+IF(IFERROR(I633,0)=0,0,I633)</f>
        <v/>
      </c>
      <c r="J885" s="4" t="str">
        <f t="shared" si="626"/>
        <v/>
      </c>
      <c r="K885" s="4" t="str">
        <f t="shared" si="626"/>
        <v/>
      </c>
      <c r="L885" s="4" t="str">
        <f t="shared" si="626"/>
        <v/>
      </c>
      <c r="M885" s="4" t="str">
        <f t="shared" si="626"/>
        <v/>
      </c>
      <c r="N885" s="4" t="str">
        <f t="shared" si="626"/>
        <v/>
      </c>
      <c r="O885" s="4" t="str">
        <f t="shared" si="626"/>
        <v/>
      </c>
      <c r="P885" s="4" t="str">
        <f t="shared" si="626"/>
        <v/>
      </c>
      <c r="Q885" s="4" t="str">
        <f t="shared" si="626"/>
        <v/>
      </c>
      <c r="R885" s="4" t="str">
        <f t="shared" si="626"/>
        <v/>
      </c>
      <c r="S885" s="4" t="str">
        <f t="shared" si="626"/>
        <v/>
      </c>
      <c r="T885" s="4" t="str">
        <f t="shared" si="626"/>
        <v/>
      </c>
      <c r="U885" s="4" t="str">
        <f t="shared" si="626"/>
        <v/>
      </c>
      <c r="V885" s="4" t="str">
        <f t="shared" si="626"/>
        <v/>
      </c>
      <c r="W885" s="4" t="str">
        <f t="shared" si="626"/>
        <v/>
      </c>
      <c r="X885" s="4" t="str">
        <f t="shared" si="626"/>
        <v/>
      </c>
    </row>
    <row r="886" spans="1:24" ht="15.75" customHeight="1" x14ac:dyDescent="0.25">
      <c r="A886" s="4" t="s">
        <v>400</v>
      </c>
      <c r="B886" s="4" t="s">
        <v>401</v>
      </c>
      <c r="C886" s="4" t="s">
        <v>106</v>
      </c>
      <c r="D886" s="4" t="s">
        <v>393</v>
      </c>
      <c r="E886" s="4">
        <f t="shared" si="523"/>
        <v>0</v>
      </c>
      <c r="I886" s="4" t="str">
        <f t="shared" ref="I886:X886" si="627">+IF(IFERROR(I634,0)=0,0,I634)</f>
        <v/>
      </c>
      <c r="J886" s="4" t="str">
        <f t="shared" si="627"/>
        <v/>
      </c>
      <c r="K886" s="4" t="str">
        <f t="shared" si="627"/>
        <v/>
      </c>
      <c r="L886" s="4" t="str">
        <f t="shared" si="627"/>
        <v/>
      </c>
      <c r="M886" s="4" t="str">
        <f t="shared" si="627"/>
        <v/>
      </c>
      <c r="N886" s="4" t="str">
        <f t="shared" si="627"/>
        <v/>
      </c>
      <c r="O886" s="4" t="str">
        <f t="shared" si="627"/>
        <v/>
      </c>
      <c r="P886" s="4" t="str">
        <f t="shared" si="627"/>
        <v/>
      </c>
      <c r="Q886" s="4" t="str">
        <f t="shared" si="627"/>
        <v/>
      </c>
      <c r="R886" s="4" t="str">
        <f t="shared" si="627"/>
        <v/>
      </c>
      <c r="S886" s="4" t="str">
        <f t="shared" si="627"/>
        <v/>
      </c>
      <c r="T886" s="4" t="str">
        <f t="shared" si="627"/>
        <v/>
      </c>
      <c r="U886" s="4" t="str">
        <f t="shared" si="627"/>
        <v/>
      </c>
      <c r="V886" s="4" t="str">
        <f t="shared" si="627"/>
        <v/>
      </c>
      <c r="W886" s="4" t="str">
        <f t="shared" si="627"/>
        <v/>
      </c>
      <c r="X886" s="4" t="str">
        <f t="shared" si="627"/>
        <v/>
      </c>
    </row>
    <row r="887" spans="1:24" ht="15.75" customHeight="1" x14ac:dyDescent="0.25">
      <c r="A887" s="4" t="s">
        <v>493</v>
      </c>
      <c r="B887" s="4" t="s">
        <v>494</v>
      </c>
      <c r="C887" s="4" t="s">
        <v>106</v>
      </c>
      <c r="D887" s="4" t="s">
        <v>484</v>
      </c>
      <c r="E887" s="4">
        <f t="shared" si="523"/>
        <v>0</v>
      </c>
      <c r="I887" s="4" t="str">
        <f t="shared" ref="I887:X887" si="628">+IF(IFERROR(I635,0)=0,0,I635)</f>
        <v/>
      </c>
      <c r="J887" s="4" t="str">
        <f t="shared" si="628"/>
        <v/>
      </c>
      <c r="K887" s="4" t="str">
        <f t="shared" si="628"/>
        <v/>
      </c>
      <c r="L887" s="4" t="str">
        <f t="shared" si="628"/>
        <v/>
      </c>
      <c r="M887" s="4" t="str">
        <f t="shared" si="628"/>
        <v/>
      </c>
      <c r="N887" s="4" t="str">
        <f t="shared" si="628"/>
        <v/>
      </c>
      <c r="O887" s="4" t="str">
        <f t="shared" si="628"/>
        <v/>
      </c>
      <c r="P887" s="4" t="str">
        <f t="shared" si="628"/>
        <v/>
      </c>
      <c r="Q887" s="4" t="str">
        <f t="shared" si="628"/>
        <v/>
      </c>
      <c r="R887" s="4" t="str">
        <f t="shared" si="628"/>
        <v/>
      </c>
      <c r="S887" s="4" t="str">
        <f t="shared" si="628"/>
        <v/>
      </c>
      <c r="T887" s="4" t="str">
        <f t="shared" si="628"/>
        <v/>
      </c>
      <c r="U887" s="4" t="str">
        <f t="shared" si="628"/>
        <v/>
      </c>
      <c r="V887" s="4" t="str">
        <f t="shared" si="628"/>
        <v/>
      </c>
      <c r="W887" s="4" t="str">
        <f t="shared" si="628"/>
        <v/>
      </c>
      <c r="X887" s="4" t="str">
        <f t="shared" si="628"/>
        <v/>
      </c>
    </row>
    <row r="888" spans="1:24" ht="15.75" customHeight="1" x14ac:dyDescent="0.25">
      <c r="A888" s="4" t="s">
        <v>495</v>
      </c>
      <c r="B888" s="4" t="s">
        <v>496</v>
      </c>
      <c r="C888" s="4" t="s">
        <v>106</v>
      </c>
      <c r="D888" s="4" t="s">
        <v>484</v>
      </c>
      <c r="E888" s="4">
        <f t="shared" si="523"/>
        <v>0</v>
      </c>
      <c r="I888" s="4" t="str">
        <f t="shared" ref="I888:X888" si="629">+IF(IFERROR(I636,0)=0,0,I636)</f>
        <v/>
      </c>
      <c r="J888" s="4" t="str">
        <f t="shared" si="629"/>
        <v/>
      </c>
      <c r="K888" s="4" t="str">
        <f t="shared" si="629"/>
        <v/>
      </c>
      <c r="L888" s="4" t="str">
        <f t="shared" si="629"/>
        <v/>
      </c>
      <c r="M888" s="4" t="str">
        <f t="shared" si="629"/>
        <v/>
      </c>
      <c r="N888" s="4" t="str">
        <f t="shared" si="629"/>
        <v/>
      </c>
      <c r="O888" s="4" t="str">
        <f t="shared" si="629"/>
        <v/>
      </c>
      <c r="P888" s="4" t="str">
        <f t="shared" si="629"/>
        <v/>
      </c>
      <c r="Q888" s="4" t="str">
        <f t="shared" si="629"/>
        <v/>
      </c>
      <c r="R888" s="4" t="str">
        <f t="shared" si="629"/>
        <v/>
      </c>
      <c r="S888" s="4" t="str">
        <f t="shared" si="629"/>
        <v/>
      </c>
      <c r="T888" s="4" t="str">
        <f t="shared" si="629"/>
        <v/>
      </c>
      <c r="U888" s="4" t="str">
        <f t="shared" si="629"/>
        <v/>
      </c>
      <c r="V888" s="4" t="str">
        <f t="shared" si="629"/>
        <v/>
      </c>
      <c r="W888" s="4" t="str">
        <f t="shared" si="629"/>
        <v/>
      </c>
      <c r="X888" s="4" t="str">
        <f t="shared" si="629"/>
        <v/>
      </c>
    </row>
    <row r="889" spans="1:24" ht="15.75" customHeight="1" x14ac:dyDescent="0.25">
      <c r="A889" s="4" t="s">
        <v>497</v>
      </c>
      <c r="B889" s="4" t="s">
        <v>498</v>
      </c>
      <c r="C889" s="4" t="s">
        <v>106</v>
      </c>
      <c r="D889" s="4" t="s">
        <v>484</v>
      </c>
      <c r="E889" s="4">
        <f t="shared" si="523"/>
        <v>0</v>
      </c>
      <c r="I889" s="4" t="str">
        <f t="shared" ref="I889:X889" si="630">+IF(IFERROR(I637,0)=0,0,I637)</f>
        <v/>
      </c>
      <c r="J889" s="4" t="str">
        <f t="shared" si="630"/>
        <v/>
      </c>
      <c r="K889" s="4" t="str">
        <f t="shared" si="630"/>
        <v/>
      </c>
      <c r="L889" s="4" t="str">
        <f t="shared" si="630"/>
        <v/>
      </c>
      <c r="M889" s="4" t="str">
        <f t="shared" si="630"/>
        <v/>
      </c>
      <c r="N889" s="4" t="str">
        <f t="shared" si="630"/>
        <v/>
      </c>
      <c r="O889" s="4" t="str">
        <f t="shared" si="630"/>
        <v/>
      </c>
      <c r="P889" s="4" t="str">
        <f t="shared" si="630"/>
        <v/>
      </c>
      <c r="Q889" s="4" t="str">
        <f t="shared" si="630"/>
        <v/>
      </c>
      <c r="R889" s="4" t="str">
        <f t="shared" si="630"/>
        <v/>
      </c>
      <c r="S889" s="4" t="str">
        <f t="shared" si="630"/>
        <v/>
      </c>
      <c r="T889" s="4" t="str">
        <f t="shared" si="630"/>
        <v/>
      </c>
      <c r="U889" s="4" t="str">
        <f t="shared" si="630"/>
        <v/>
      </c>
      <c r="V889" s="4" t="str">
        <f t="shared" si="630"/>
        <v/>
      </c>
      <c r="W889" s="4" t="str">
        <f t="shared" si="630"/>
        <v/>
      </c>
      <c r="X889" s="4" t="str">
        <f t="shared" si="630"/>
        <v/>
      </c>
    </row>
    <row r="890" spans="1:24" ht="15.75" customHeight="1" x14ac:dyDescent="0.25">
      <c r="A890" s="4" t="s">
        <v>287</v>
      </c>
      <c r="B890" s="4" t="s">
        <v>288</v>
      </c>
      <c r="C890" s="4" t="s">
        <v>181</v>
      </c>
      <c r="D890" s="4" t="s">
        <v>276</v>
      </c>
      <c r="E890" s="4">
        <f t="shared" si="523"/>
        <v>0</v>
      </c>
      <c r="I890" s="4" t="str">
        <f t="shared" ref="I890:X890" si="631">+IF(IFERROR(I638,0)=0,0,I638)</f>
        <v/>
      </c>
      <c r="J890" s="4" t="str">
        <f t="shared" si="631"/>
        <v/>
      </c>
      <c r="K890" s="4" t="str">
        <f t="shared" si="631"/>
        <v/>
      </c>
      <c r="L890" s="4" t="str">
        <f t="shared" si="631"/>
        <v/>
      </c>
      <c r="M890" s="4" t="str">
        <f t="shared" si="631"/>
        <v/>
      </c>
      <c r="N890" s="4" t="str">
        <f t="shared" si="631"/>
        <v/>
      </c>
      <c r="O890" s="4" t="str">
        <f t="shared" si="631"/>
        <v/>
      </c>
      <c r="P890" s="4" t="str">
        <f t="shared" si="631"/>
        <v/>
      </c>
      <c r="Q890" s="4" t="str">
        <f t="shared" si="631"/>
        <v/>
      </c>
      <c r="R890" s="4" t="str">
        <f t="shared" si="631"/>
        <v/>
      </c>
      <c r="S890" s="4" t="str">
        <f t="shared" si="631"/>
        <v/>
      </c>
      <c r="T890" s="4" t="str">
        <f t="shared" si="631"/>
        <v/>
      </c>
      <c r="U890" s="4" t="str">
        <f t="shared" si="631"/>
        <v/>
      </c>
      <c r="V890" s="4" t="str">
        <f t="shared" si="631"/>
        <v/>
      </c>
      <c r="W890" s="4" t="str">
        <f t="shared" si="631"/>
        <v/>
      </c>
      <c r="X890" s="4" t="str">
        <f t="shared" si="631"/>
        <v/>
      </c>
    </row>
    <row r="891" spans="1:24" ht="15.75" customHeight="1" x14ac:dyDescent="0.25">
      <c r="A891" s="4" t="s">
        <v>289</v>
      </c>
      <c r="B891" s="4" t="s">
        <v>290</v>
      </c>
      <c r="C891" s="4" t="s">
        <v>181</v>
      </c>
      <c r="D891" s="4" t="s">
        <v>276</v>
      </c>
      <c r="E891" s="4">
        <f t="shared" si="523"/>
        <v>0</v>
      </c>
      <c r="I891" s="4" t="str">
        <f t="shared" ref="I891:X891" si="632">+IF(IFERROR(I639,0)=0,0,I639)</f>
        <v/>
      </c>
      <c r="J891" s="4" t="str">
        <f t="shared" si="632"/>
        <v/>
      </c>
      <c r="K891" s="4" t="str">
        <f t="shared" si="632"/>
        <v/>
      </c>
      <c r="L891" s="4" t="str">
        <f t="shared" si="632"/>
        <v/>
      </c>
      <c r="M891" s="4" t="str">
        <f t="shared" si="632"/>
        <v/>
      </c>
      <c r="N891" s="4" t="str">
        <f t="shared" si="632"/>
        <v/>
      </c>
      <c r="O891" s="4" t="str">
        <f t="shared" si="632"/>
        <v/>
      </c>
      <c r="P891" s="4" t="str">
        <f t="shared" si="632"/>
        <v/>
      </c>
      <c r="Q891" s="4" t="str">
        <f t="shared" si="632"/>
        <v/>
      </c>
      <c r="R891" s="4" t="str">
        <f t="shared" si="632"/>
        <v/>
      </c>
      <c r="S891" s="4" t="str">
        <f t="shared" si="632"/>
        <v/>
      </c>
      <c r="T891" s="4" t="str">
        <f t="shared" si="632"/>
        <v/>
      </c>
      <c r="U891" s="4" t="str">
        <f t="shared" si="632"/>
        <v/>
      </c>
      <c r="V891" s="4" t="str">
        <f t="shared" si="632"/>
        <v/>
      </c>
      <c r="W891" s="4" t="str">
        <f t="shared" si="632"/>
        <v/>
      </c>
      <c r="X891" s="4" t="str">
        <f t="shared" si="632"/>
        <v/>
      </c>
    </row>
    <row r="892" spans="1:24" ht="15.75" customHeight="1" x14ac:dyDescent="0.25">
      <c r="A892" s="4" t="s">
        <v>499</v>
      </c>
      <c r="B892" s="4" t="s">
        <v>500</v>
      </c>
      <c r="C892" s="4" t="s">
        <v>106</v>
      </c>
      <c r="D892" s="4" t="s">
        <v>484</v>
      </c>
      <c r="E892" s="4">
        <f t="shared" si="523"/>
        <v>1</v>
      </c>
      <c r="I892" s="4">
        <f t="shared" ref="I892:X892" si="633">+IF(IFERROR(I640,0)=0,0,I640)</f>
        <v>8519377</v>
      </c>
      <c r="J892" s="85">
        <f t="shared" si="633"/>
        <v>318.42703991148647</v>
      </c>
      <c r="K892" s="85">
        <f t="shared" si="633"/>
        <v>226.8358355311662</v>
      </c>
      <c r="L892" s="4">
        <f t="shared" si="633"/>
        <v>34.207287820954051</v>
      </c>
      <c r="M892" s="4">
        <f t="shared" si="633"/>
        <v>692.56756756756749</v>
      </c>
      <c r="N892" s="4">
        <f t="shared" si="633"/>
        <v>7.4331149662076825</v>
      </c>
      <c r="O892" s="85">
        <f t="shared" si="633"/>
        <v>72273.301737756716</v>
      </c>
      <c r="P892" s="85">
        <f t="shared" si="633"/>
        <v>589.82419728970831</v>
      </c>
      <c r="Q892" s="85">
        <f t="shared" si="633"/>
        <v>3685.1639969488938</v>
      </c>
      <c r="R892" s="85">
        <f t="shared" si="633"/>
        <v>1.291174225533158</v>
      </c>
      <c r="S892" s="85">
        <f t="shared" si="633"/>
        <v>219.15583637922691</v>
      </c>
      <c r="T892" s="4">
        <f t="shared" si="633"/>
        <v>9661.1295681063129</v>
      </c>
      <c r="U892" s="4">
        <f t="shared" si="633"/>
        <v>0</v>
      </c>
      <c r="V892" s="4">
        <f t="shared" si="633"/>
        <v>0</v>
      </c>
      <c r="W892" s="4">
        <f t="shared" si="633"/>
        <v>0</v>
      </c>
      <c r="X892" s="4">
        <f t="shared" si="633"/>
        <v>0</v>
      </c>
    </row>
    <row r="893" spans="1:24" ht="15.75" customHeight="1" x14ac:dyDescent="0.25">
      <c r="A893" s="4" t="s">
        <v>425</v>
      </c>
      <c r="B893" s="4" t="s">
        <v>426</v>
      </c>
      <c r="C893" s="4" t="s">
        <v>181</v>
      </c>
      <c r="D893" s="4" t="s">
        <v>412</v>
      </c>
      <c r="E893" s="4">
        <f t="shared" si="523"/>
        <v>1</v>
      </c>
      <c r="I893" s="4">
        <f t="shared" ref="I893:X893" si="634">+IF(IFERROR(I641,0)=0,0,I641)</f>
        <v>60550075</v>
      </c>
      <c r="J893" s="85">
        <f t="shared" si="634"/>
        <v>453.59646540487353</v>
      </c>
      <c r="K893" s="85">
        <f t="shared" si="634"/>
        <v>98.521760707976</v>
      </c>
      <c r="L893" s="85">
        <f t="shared" si="634"/>
        <v>68.777784338004537</v>
      </c>
      <c r="M893" s="85">
        <f t="shared" si="634"/>
        <v>698.09739334506753</v>
      </c>
      <c r="N893" s="85">
        <f t="shared" si="634"/>
        <v>17.426898315154851</v>
      </c>
      <c r="O893" s="85">
        <f t="shared" si="634"/>
        <v>67791.603487490516</v>
      </c>
      <c r="P893" s="85">
        <f t="shared" si="634"/>
        <v>284.17833375412653</v>
      </c>
      <c r="Q893" s="85">
        <f t="shared" si="634"/>
        <v>5804.7095455872341</v>
      </c>
      <c r="R893" s="85">
        <f t="shared" si="634"/>
        <v>0.66061024697326964</v>
      </c>
      <c r="S893" s="85">
        <f t="shared" si="634"/>
        <v>799.67290341260343</v>
      </c>
      <c r="T893" s="85">
        <f t="shared" si="634"/>
        <v>211638.16568047338</v>
      </c>
      <c r="U893" s="4">
        <f t="shared" si="634"/>
        <v>0.61</v>
      </c>
      <c r="V893" s="4">
        <f t="shared" si="634"/>
        <v>0.56999999999999995</v>
      </c>
      <c r="W893" s="4">
        <f t="shared" si="634"/>
        <v>0.7</v>
      </c>
      <c r="X893" s="4">
        <f t="shared" si="634"/>
        <v>0.7</v>
      </c>
    </row>
    <row r="894" spans="1:24" ht="15.75" customHeight="1" x14ac:dyDescent="0.25">
      <c r="A894" s="4" t="s">
        <v>59</v>
      </c>
      <c r="B894" s="4" t="s">
        <v>60</v>
      </c>
      <c r="C894" s="4" t="s">
        <v>28</v>
      </c>
      <c r="D894" s="4" t="s">
        <v>29</v>
      </c>
      <c r="E894" s="4">
        <f t="shared" si="523"/>
        <v>1</v>
      </c>
      <c r="I894" s="4">
        <f t="shared" ref="I894:X894" si="635">+IF(IFERROR(I642,0)=0,0,I642)</f>
        <v>2948279</v>
      </c>
      <c r="J894" s="85">
        <f t="shared" si="635"/>
        <v>400.74226353747389</v>
      </c>
      <c r="K894" s="85">
        <f t="shared" si="635"/>
        <v>130.82208298468362</v>
      </c>
      <c r="L894" s="4">
        <f t="shared" si="635"/>
        <v>147.31748256743123</v>
      </c>
      <c r="M894" s="4">
        <f t="shared" si="635"/>
        <v>361.05032822757113</v>
      </c>
      <c r="N894" s="4">
        <f t="shared" si="635"/>
        <v>0</v>
      </c>
      <c r="O894" s="85">
        <f t="shared" si="635"/>
        <v>334608.24742268038</v>
      </c>
      <c r="P894" s="85">
        <f t="shared" si="635"/>
        <v>217.79885933706026</v>
      </c>
      <c r="Q894" s="85">
        <f t="shared" si="635"/>
        <v>3093.0232558139537</v>
      </c>
      <c r="R894" s="85">
        <f t="shared" si="635"/>
        <v>55.863098438105752</v>
      </c>
      <c r="S894" s="85">
        <f t="shared" si="635"/>
        <v>1709.4327697898561</v>
      </c>
      <c r="T894" s="4">
        <f t="shared" si="635"/>
        <v>0</v>
      </c>
      <c r="U894" s="4">
        <f t="shared" si="635"/>
        <v>0.44</v>
      </c>
      <c r="V894" s="4">
        <f t="shared" si="635"/>
        <v>0.52</v>
      </c>
      <c r="W894" s="4">
        <f t="shared" si="635"/>
        <v>0.5</v>
      </c>
      <c r="X894" s="4">
        <f t="shared" si="635"/>
        <v>0.5</v>
      </c>
    </row>
    <row r="895" spans="1:24" ht="15.75" customHeight="1" x14ac:dyDescent="0.25">
      <c r="A895" s="4" t="s">
        <v>171</v>
      </c>
      <c r="B895" s="4" t="s">
        <v>172</v>
      </c>
      <c r="C895" s="4" t="s">
        <v>106</v>
      </c>
      <c r="D895" s="4" t="s">
        <v>160</v>
      </c>
      <c r="E895" s="4">
        <f t="shared" si="523"/>
        <v>1</v>
      </c>
      <c r="I895" s="4">
        <f t="shared" ref="I895:X895" si="636">+IF(IFERROR(I643,0)=0,0,I643)</f>
        <v>126860301</v>
      </c>
      <c r="J895" s="85">
        <f t="shared" si="636"/>
        <v>202.58504668060027</v>
      </c>
      <c r="K895" s="85">
        <f t="shared" si="636"/>
        <v>40.836258145091428</v>
      </c>
      <c r="L895" s="4">
        <f t="shared" si="636"/>
        <v>62.166872489282142</v>
      </c>
      <c r="M895" s="4">
        <f t="shared" si="636"/>
        <v>532.7995676477766</v>
      </c>
      <c r="N895" s="4">
        <f t="shared" si="636"/>
        <v>10.847382232012897</v>
      </c>
      <c r="O895" s="85">
        <f t="shared" si="636"/>
        <v>93197.333333333328</v>
      </c>
      <c r="P895" s="85">
        <f t="shared" si="636"/>
        <v>899.73601028170481</v>
      </c>
      <c r="Q895" s="85">
        <f t="shared" si="636"/>
        <v>9257.5053609721235</v>
      </c>
      <c r="R895" s="85">
        <f t="shared" si="636"/>
        <v>0.24121021122281586</v>
      </c>
      <c r="S895" s="85">
        <f t="shared" si="636"/>
        <v>1209.2410108782906</v>
      </c>
      <c r="T895" s="85">
        <f t="shared" si="636"/>
        <v>133037.68557289682</v>
      </c>
      <c r="U895" s="4">
        <f t="shared" si="636"/>
        <v>0.73</v>
      </c>
      <c r="V895" s="4">
        <f t="shared" si="636"/>
        <v>0.73</v>
      </c>
      <c r="W895" s="4">
        <f t="shared" si="636"/>
        <v>0.74</v>
      </c>
      <c r="X895" s="4">
        <f t="shared" si="636"/>
        <v>0.74</v>
      </c>
    </row>
    <row r="896" spans="1:24" ht="15.75" customHeight="1" x14ac:dyDescent="0.25">
      <c r="A896" s="4" t="s">
        <v>501</v>
      </c>
      <c r="B896" s="4" t="s">
        <v>502</v>
      </c>
      <c r="C896" s="4" t="s">
        <v>106</v>
      </c>
      <c r="D896" s="4" t="s">
        <v>484</v>
      </c>
      <c r="E896" s="4">
        <f t="shared" si="523"/>
        <v>0</v>
      </c>
      <c r="I896" s="4" t="str">
        <f t="shared" ref="I896:X896" si="637">+IF(IFERROR(I644,0)=0,0,I644)</f>
        <v/>
      </c>
      <c r="J896" s="4" t="str">
        <f t="shared" si="637"/>
        <v/>
      </c>
      <c r="K896" s="4" t="str">
        <f t="shared" si="637"/>
        <v/>
      </c>
      <c r="L896" s="4" t="str">
        <f t="shared" si="637"/>
        <v/>
      </c>
      <c r="M896" s="4" t="str">
        <f t="shared" si="637"/>
        <v/>
      </c>
      <c r="N896" s="4" t="str">
        <f t="shared" si="637"/>
        <v/>
      </c>
      <c r="O896" s="4" t="str">
        <f t="shared" si="637"/>
        <v/>
      </c>
      <c r="P896" s="4" t="str">
        <f t="shared" si="637"/>
        <v/>
      </c>
      <c r="Q896" s="4" t="str">
        <f t="shared" si="637"/>
        <v/>
      </c>
      <c r="R896" s="4" t="str">
        <f t="shared" si="637"/>
        <v/>
      </c>
      <c r="S896" s="4" t="str">
        <f t="shared" si="637"/>
        <v/>
      </c>
      <c r="T896" s="4" t="str">
        <f t="shared" si="637"/>
        <v/>
      </c>
      <c r="U896" s="4" t="str">
        <f t="shared" si="637"/>
        <v/>
      </c>
      <c r="V896" s="4" t="str">
        <f t="shared" si="637"/>
        <v/>
      </c>
      <c r="W896" s="4" t="str">
        <f t="shared" si="637"/>
        <v/>
      </c>
      <c r="X896" s="4" t="str">
        <f t="shared" si="637"/>
        <v/>
      </c>
    </row>
    <row r="897" spans="1:24" ht="15.75" customHeight="1" x14ac:dyDescent="0.25">
      <c r="A897" s="4" t="s">
        <v>104</v>
      </c>
      <c r="B897" s="4" t="s">
        <v>105</v>
      </c>
      <c r="C897" s="4" t="s">
        <v>106</v>
      </c>
      <c r="D897" s="4" t="s">
        <v>107</v>
      </c>
      <c r="E897" s="4">
        <f t="shared" si="523"/>
        <v>1</v>
      </c>
      <c r="I897" s="4">
        <f t="shared" ref="I897:X897" si="638">+IF(IFERROR(I645,0)=0,0,I645)</f>
        <v>18551427</v>
      </c>
      <c r="J897" s="85">
        <f t="shared" si="638"/>
        <v>234.34854903614692</v>
      </c>
      <c r="K897" s="85">
        <f t="shared" si="638"/>
        <v>183.21501628958248</v>
      </c>
      <c r="L897" s="4">
        <f t="shared" si="638"/>
        <v>0</v>
      </c>
      <c r="M897" s="4">
        <f t="shared" si="638"/>
        <v>0</v>
      </c>
      <c r="N897" s="4">
        <f t="shared" si="638"/>
        <v>0</v>
      </c>
      <c r="O897" s="85">
        <f t="shared" si="638"/>
        <v>16079.437476244773</v>
      </c>
      <c r="P897" s="85">
        <f t="shared" si="638"/>
        <v>1165.7634792152558</v>
      </c>
      <c r="Q897" s="85">
        <f t="shared" si="638"/>
        <v>5898.8198542172859</v>
      </c>
      <c r="R897" s="85">
        <f t="shared" si="638"/>
        <v>4.9322351321006197</v>
      </c>
      <c r="S897" s="85">
        <f t="shared" si="638"/>
        <v>390.06961412567426</v>
      </c>
      <c r="T897" s="4">
        <f t="shared" si="638"/>
        <v>22741.973840665876</v>
      </c>
      <c r="U897" s="4">
        <f t="shared" si="638"/>
        <v>0.45</v>
      </c>
      <c r="V897" s="4">
        <f t="shared" si="638"/>
        <v>0.26</v>
      </c>
      <c r="W897" s="4">
        <f t="shared" si="638"/>
        <v>0.45</v>
      </c>
      <c r="X897" s="4">
        <f t="shared" si="638"/>
        <v>0.45</v>
      </c>
    </row>
    <row r="898" spans="1:24" ht="15.75" customHeight="1" x14ac:dyDescent="0.25">
      <c r="A898" s="4" t="s">
        <v>128</v>
      </c>
      <c r="B898" s="4" t="s">
        <v>129</v>
      </c>
      <c r="C898" s="4" t="s">
        <v>118</v>
      </c>
      <c r="D898" s="4" t="s">
        <v>119</v>
      </c>
      <c r="E898" s="4">
        <f t="shared" si="523"/>
        <v>1</v>
      </c>
      <c r="I898" s="4">
        <f t="shared" ref="I898:X898" si="639">+IF(IFERROR(I646,0)=0,0,I646)</f>
        <v>52573973</v>
      </c>
      <c r="J898" s="85">
        <f t="shared" si="639"/>
        <v>74.030927812893268</v>
      </c>
      <c r="K898" s="85">
        <f t="shared" si="639"/>
        <v>97.046118238011047</v>
      </c>
      <c r="L898" s="4">
        <f t="shared" si="639"/>
        <v>0</v>
      </c>
      <c r="M898" s="4">
        <f t="shared" si="639"/>
        <v>0</v>
      </c>
      <c r="N898" s="4">
        <f t="shared" si="639"/>
        <v>0</v>
      </c>
      <c r="O898" s="85">
        <f t="shared" si="639"/>
        <v>807614.76725521672</v>
      </c>
      <c r="P898" s="85">
        <f t="shared" si="639"/>
        <v>123.51001713903925</v>
      </c>
      <c r="Q898" s="85">
        <f t="shared" si="639"/>
        <v>2647.4159402241594</v>
      </c>
      <c r="R898" s="85">
        <f t="shared" si="639"/>
        <v>4.6905338502760676</v>
      </c>
      <c r="S898" s="85">
        <f t="shared" si="639"/>
        <v>7135.276182372545</v>
      </c>
      <c r="T898" s="85">
        <f t="shared" si="639"/>
        <v>824826.22950819682</v>
      </c>
      <c r="U898" s="4">
        <f t="shared" si="639"/>
        <v>0.32</v>
      </c>
      <c r="V898" s="4">
        <f t="shared" si="639"/>
        <v>0.36</v>
      </c>
      <c r="W898" s="4">
        <f t="shared" si="639"/>
        <v>0.38</v>
      </c>
      <c r="X898" s="4">
        <f t="shared" si="639"/>
        <v>0.38</v>
      </c>
    </row>
    <row r="899" spans="1:24" ht="15.75" customHeight="1" x14ac:dyDescent="0.25">
      <c r="A899" s="4" t="s">
        <v>217</v>
      </c>
      <c r="B899" s="4" t="s">
        <v>218</v>
      </c>
      <c r="C899" s="4" t="s">
        <v>22</v>
      </c>
      <c r="D899" s="4" t="s">
        <v>216</v>
      </c>
      <c r="E899" s="4">
        <f t="shared" si="523"/>
        <v>0</v>
      </c>
      <c r="I899" s="4" t="str">
        <f t="shared" ref="I899:X899" si="640">+IF(IFERROR(I647,0)=0,0,I647)</f>
        <v/>
      </c>
      <c r="J899" s="4" t="str">
        <f t="shared" si="640"/>
        <v/>
      </c>
      <c r="K899" s="4" t="str">
        <f t="shared" si="640"/>
        <v/>
      </c>
      <c r="L899" s="4" t="str">
        <f t="shared" si="640"/>
        <v/>
      </c>
      <c r="M899" s="4" t="str">
        <f t="shared" si="640"/>
        <v/>
      </c>
      <c r="N899" s="4" t="str">
        <f t="shared" si="640"/>
        <v/>
      </c>
      <c r="O899" s="4" t="str">
        <f t="shared" si="640"/>
        <v/>
      </c>
      <c r="P899" s="4" t="str">
        <f t="shared" si="640"/>
        <v/>
      </c>
      <c r="Q899" s="4" t="str">
        <f t="shared" si="640"/>
        <v/>
      </c>
      <c r="R899" s="4" t="str">
        <f t="shared" si="640"/>
        <v/>
      </c>
      <c r="S899" s="4" t="str">
        <f t="shared" si="640"/>
        <v/>
      </c>
      <c r="T899" s="4" t="str">
        <f t="shared" si="640"/>
        <v/>
      </c>
      <c r="U899" s="4" t="str">
        <f t="shared" si="640"/>
        <v/>
      </c>
      <c r="V899" s="4" t="str">
        <f t="shared" si="640"/>
        <v/>
      </c>
      <c r="W899" s="4" t="str">
        <f t="shared" si="640"/>
        <v/>
      </c>
      <c r="X899" s="4" t="str">
        <f t="shared" si="640"/>
        <v/>
      </c>
    </row>
    <row r="900" spans="1:24" ht="15.75" customHeight="1" x14ac:dyDescent="0.25">
      <c r="A900" s="4" t="s">
        <v>427</v>
      </c>
      <c r="B900" s="4" t="s">
        <v>428</v>
      </c>
      <c r="C900" s="4" t="s">
        <v>181</v>
      </c>
      <c r="D900" s="4" t="s">
        <v>412</v>
      </c>
      <c r="E900" s="4">
        <f t="shared" si="523"/>
        <v>1</v>
      </c>
      <c r="I900" s="4">
        <f t="shared" ref="I900:X900" si="641">+IF(IFERROR(I648,0)=0,0,I648)</f>
        <v>1845300</v>
      </c>
      <c r="J900" s="85">
        <f t="shared" si="641"/>
        <v>474.28602395274481</v>
      </c>
      <c r="K900" s="85">
        <f t="shared" si="641"/>
        <v>89.307971603533304</v>
      </c>
      <c r="L900" s="85">
        <f t="shared" si="641"/>
        <v>37.392293935945375</v>
      </c>
      <c r="M900" s="85">
        <f t="shared" si="641"/>
        <v>418.68932038834947</v>
      </c>
      <c r="N900" s="85">
        <f t="shared" si="641"/>
        <v>21.351541754728228</v>
      </c>
      <c r="O900" s="85">
        <f t="shared" si="641"/>
        <v>72654.822335025383</v>
      </c>
      <c r="P900" s="85">
        <f t="shared" si="641"/>
        <v>88.836181337933269</v>
      </c>
      <c r="Q900" s="85">
        <f t="shared" si="641"/>
        <v>3971.0843373493976</v>
      </c>
      <c r="R900" s="85">
        <f t="shared" si="641"/>
        <v>2.0592857529940933</v>
      </c>
      <c r="S900" s="4">
        <f t="shared" si="641"/>
        <v>0</v>
      </c>
      <c r="T900" s="85">
        <f t="shared" si="641"/>
        <v>204471.42857142855</v>
      </c>
      <c r="U900" s="4">
        <f t="shared" si="641"/>
        <v>0</v>
      </c>
      <c r="V900" s="4">
        <f t="shared" si="641"/>
        <v>0</v>
      </c>
      <c r="W900" s="4">
        <f t="shared" si="641"/>
        <v>0</v>
      </c>
      <c r="X900" s="4">
        <f t="shared" si="641"/>
        <v>0</v>
      </c>
    </row>
    <row r="901" spans="1:24" ht="15.75" customHeight="1" x14ac:dyDescent="0.25">
      <c r="A901" s="4" t="s">
        <v>503</v>
      </c>
      <c r="B901" s="4" t="s">
        <v>504</v>
      </c>
      <c r="C901" s="4" t="s">
        <v>106</v>
      </c>
      <c r="D901" s="4" t="s">
        <v>484</v>
      </c>
      <c r="E901" s="4">
        <f t="shared" si="523"/>
        <v>0</v>
      </c>
      <c r="I901" s="4" t="str">
        <f t="shared" ref="I901:X901" si="642">+IF(IFERROR(I649,0)=0,0,I649)</f>
        <v/>
      </c>
      <c r="J901" s="4" t="str">
        <f t="shared" si="642"/>
        <v/>
      </c>
      <c r="K901" s="4" t="str">
        <f t="shared" si="642"/>
        <v/>
      </c>
      <c r="L901" s="4" t="str">
        <f t="shared" si="642"/>
        <v/>
      </c>
      <c r="M901" s="4" t="str">
        <f t="shared" si="642"/>
        <v/>
      </c>
      <c r="N901" s="4" t="str">
        <f t="shared" si="642"/>
        <v/>
      </c>
      <c r="O901" s="4" t="str">
        <f t="shared" si="642"/>
        <v/>
      </c>
      <c r="P901" s="4" t="str">
        <f t="shared" si="642"/>
        <v/>
      </c>
      <c r="Q901" s="4" t="str">
        <f t="shared" si="642"/>
        <v/>
      </c>
      <c r="R901" s="4" t="str">
        <f t="shared" si="642"/>
        <v/>
      </c>
      <c r="S901" s="4" t="str">
        <f t="shared" si="642"/>
        <v/>
      </c>
      <c r="T901" s="4" t="str">
        <f t="shared" si="642"/>
        <v/>
      </c>
      <c r="U901" s="4" t="str">
        <f t="shared" si="642"/>
        <v/>
      </c>
      <c r="V901" s="4" t="str">
        <f t="shared" si="642"/>
        <v/>
      </c>
      <c r="W901" s="4" t="str">
        <f t="shared" si="642"/>
        <v/>
      </c>
      <c r="X901" s="4" t="str">
        <f t="shared" si="642"/>
        <v/>
      </c>
    </row>
    <row r="902" spans="1:24" ht="15.75" customHeight="1" x14ac:dyDescent="0.25">
      <c r="A902" s="4" t="s">
        <v>108</v>
      </c>
      <c r="B902" s="4" t="s">
        <v>109</v>
      </c>
      <c r="C902" s="4" t="s">
        <v>106</v>
      </c>
      <c r="D902" s="4" t="s">
        <v>107</v>
      </c>
      <c r="E902" s="4">
        <f t="shared" si="523"/>
        <v>1</v>
      </c>
      <c r="I902" s="4">
        <f t="shared" ref="I902:X902" si="643">+IF(IFERROR(I650,0)=0,0,I650)</f>
        <v>6415850</v>
      </c>
      <c r="J902" s="4">
        <f t="shared" si="643"/>
        <v>234.34854903614692</v>
      </c>
      <c r="K902" s="85">
        <f t="shared" si="643"/>
        <v>164.81058628240996</v>
      </c>
      <c r="L902" s="4">
        <f t="shared" si="643"/>
        <v>0</v>
      </c>
      <c r="M902" s="4">
        <f t="shared" si="643"/>
        <v>0</v>
      </c>
      <c r="N902" s="4">
        <f t="shared" si="643"/>
        <v>0</v>
      </c>
      <c r="O902" s="85">
        <f t="shared" si="643"/>
        <v>57092.537313432833</v>
      </c>
      <c r="P902" s="85">
        <f t="shared" si="643"/>
        <v>1343.5832274459976</v>
      </c>
      <c r="Q902" s="85">
        <f t="shared" si="643"/>
        <v>5425.3463314520268</v>
      </c>
      <c r="R902" s="85">
        <f t="shared" si="643"/>
        <v>3.9901182228387508</v>
      </c>
      <c r="S902" s="85">
        <f t="shared" si="643"/>
        <v>1151.6830252303246</v>
      </c>
      <c r="T902" s="85">
        <f t="shared" si="643"/>
        <v>22741.973840665876</v>
      </c>
      <c r="U902" s="4">
        <f t="shared" si="643"/>
        <v>0.47</v>
      </c>
      <c r="V902" s="4">
        <f t="shared" si="643"/>
        <v>0.32</v>
      </c>
      <c r="W902" s="4">
        <f t="shared" si="643"/>
        <v>0.33</v>
      </c>
      <c r="X902" s="4">
        <f t="shared" si="643"/>
        <v>0.33</v>
      </c>
    </row>
    <row r="903" spans="1:24" ht="15.75" customHeight="1" x14ac:dyDescent="0.25">
      <c r="A903" s="4" t="s">
        <v>362</v>
      </c>
      <c r="B903" s="4" t="s">
        <v>363</v>
      </c>
      <c r="C903" s="4" t="s">
        <v>106</v>
      </c>
      <c r="D903" s="4" t="s">
        <v>357</v>
      </c>
      <c r="E903" s="4">
        <f t="shared" si="523"/>
        <v>0</v>
      </c>
      <c r="I903" s="4" t="str">
        <f t="shared" ref="I903:X903" si="644">+IF(IFERROR(I651,0)=0,0,I651)</f>
        <v/>
      </c>
      <c r="J903" s="4" t="str">
        <f t="shared" si="644"/>
        <v/>
      </c>
      <c r="K903" s="4" t="str">
        <f t="shared" si="644"/>
        <v/>
      </c>
      <c r="L903" s="4" t="str">
        <f t="shared" si="644"/>
        <v/>
      </c>
      <c r="M903" s="4" t="str">
        <f t="shared" si="644"/>
        <v/>
      </c>
      <c r="N903" s="4" t="str">
        <f t="shared" si="644"/>
        <v/>
      </c>
      <c r="O903" s="4" t="str">
        <f t="shared" si="644"/>
        <v/>
      </c>
      <c r="P903" s="4" t="str">
        <f t="shared" si="644"/>
        <v/>
      </c>
      <c r="Q903" s="4" t="str">
        <f t="shared" si="644"/>
        <v/>
      </c>
      <c r="R903" s="4" t="str">
        <f t="shared" si="644"/>
        <v/>
      </c>
      <c r="S903" s="4" t="str">
        <f t="shared" si="644"/>
        <v/>
      </c>
      <c r="T903" s="4" t="str">
        <f t="shared" si="644"/>
        <v/>
      </c>
      <c r="U903" s="4" t="str">
        <f t="shared" si="644"/>
        <v/>
      </c>
      <c r="V903" s="4" t="str">
        <f t="shared" si="644"/>
        <v/>
      </c>
      <c r="W903" s="4" t="str">
        <f t="shared" si="644"/>
        <v/>
      </c>
      <c r="X903" s="4" t="str">
        <f t="shared" si="644"/>
        <v/>
      </c>
    </row>
    <row r="904" spans="1:24" ht="15.75" customHeight="1" x14ac:dyDescent="0.25">
      <c r="A904" s="4" t="s">
        <v>291</v>
      </c>
      <c r="B904" s="4" t="s">
        <v>292</v>
      </c>
      <c r="C904" s="4" t="s">
        <v>181</v>
      </c>
      <c r="D904" s="4" t="s">
        <v>276</v>
      </c>
      <c r="E904" s="4">
        <f t="shared" si="523"/>
        <v>1</v>
      </c>
      <c r="I904" s="4">
        <f t="shared" ref="I904:X904" si="645">+IF(IFERROR(I652,0)=0,0,I652)</f>
        <v>1906743</v>
      </c>
      <c r="J904" s="85">
        <f t="shared" si="645"/>
        <v>459.31727558459636</v>
      </c>
      <c r="K904" s="85">
        <f t="shared" si="645"/>
        <v>197.45712977574848</v>
      </c>
      <c r="L904" s="85">
        <f t="shared" si="645"/>
        <v>134.26035915694985</v>
      </c>
      <c r="M904" s="85">
        <f t="shared" si="645"/>
        <v>679.94687915006637</v>
      </c>
      <c r="N904" s="85">
        <f t="shared" si="645"/>
        <v>23.810235569240323</v>
      </c>
      <c r="O904" s="85">
        <f t="shared" si="645"/>
        <v>25057.268722466961</v>
      </c>
      <c r="P904" s="85">
        <f t="shared" si="645"/>
        <v>421.65976033150412</v>
      </c>
      <c r="Q904" s="85">
        <f t="shared" si="645"/>
        <v>3582.3025689819219</v>
      </c>
      <c r="R904" s="85">
        <f t="shared" si="645"/>
        <v>4.2480816764503659</v>
      </c>
      <c r="S904" s="85">
        <f t="shared" si="645"/>
        <v>758.55171034206842</v>
      </c>
      <c r="T904" s="85">
        <f t="shared" si="645"/>
        <v>25336.30289532294</v>
      </c>
      <c r="U904" s="4">
        <f t="shared" si="645"/>
        <v>0</v>
      </c>
      <c r="V904" s="4">
        <f t="shared" si="645"/>
        <v>0</v>
      </c>
      <c r="W904" s="4">
        <f t="shared" si="645"/>
        <v>0</v>
      </c>
      <c r="X904" s="4">
        <f t="shared" si="645"/>
        <v>0</v>
      </c>
    </row>
    <row r="905" spans="1:24" ht="15.75" customHeight="1" x14ac:dyDescent="0.25">
      <c r="A905" s="4" t="s">
        <v>505</v>
      </c>
      <c r="B905" s="4" t="s">
        <v>506</v>
      </c>
      <c r="C905" s="4" t="s">
        <v>106</v>
      </c>
      <c r="D905" s="4" t="s">
        <v>484</v>
      </c>
      <c r="E905" s="4">
        <f t="shared" si="523"/>
        <v>0</v>
      </c>
      <c r="I905" s="4" t="str">
        <f t="shared" ref="I905:X905" si="646">+IF(IFERROR(I653,0)=0,0,I653)</f>
        <v/>
      </c>
      <c r="J905" s="4" t="str">
        <f t="shared" si="646"/>
        <v/>
      </c>
      <c r="K905" s="4" t="str">
        <f t="shared" si="646"/>
        <v/>
      </c>
      <c r="L905" s="4" t="str">
        <f t="shared" si="646"/>
        <v/>
      </c>
      <c r="M905" s="4" t="str">
        <f t="shared" si="646"/>
        <v/>
      </c>
      <c r="N905" s="4" t="str">
        <f t="shared" si="646"/>
        <v/>
      </c>
      <c r="O905" s="4" t="str">
        <f t="shared" si="646"/>
        <v/>
      </c>
      <c r="P905" s="4" t="str">
        <f t="shared" si="646"/>
        <v/>
      </c>
      <c r="Q905" s="4" t="str">
        <f t="shared" si="646"/>
        <v/>
      </c>
      <c r="R905" s="4" t="str">
        <f t="shared" si="646"/>
        <v/>
      </c>
      <c r="S905" s="4" t="str">
        <f t="shared" si="646"/>
        <v/>
      </c>
      <c r="T905" s="4" t="str">
        <f t="shared" si="646"/>
        <v/>
      </c>
      <c r="U905" s="4" t="str">
        <f t="shared" si="646"/>
        <v/>
      </c>
      <c r="V905" s="4" t="str">
        <f t="shared" si="646"/>
        <v/>
      </c>
      <c r="W905" s="4" t="str">
        <f t="shared" si="646"/>
        <v/>
      </c>
      <c r="X905" s="4" t="str">
        <f t="shared" si="646"/>
        <v/>
      </c>
    </row>
    <row r="906" spans="1:24" ht="15.75" customHeight="1" x14ac:dyDescent="0.25">
      <c r="A906" s="4" t="s">
        <v>383</v>
      </c>
      <c r="B906" s="4" t="s">
        <v>384</v>
      </c>
      <c r="C906" s="4" t="s">
        <v>118</v>
      </c>
      <c r="D906" s="4" t="s">
        <v>380</v>
      </c>
      <c r="E906" s="4">
        <f t="shared" si="523"/>
        <v>0</v>
      </c>
      <c r="I906" s="4" t="str">
        <f t="shared" ref="I906:X906" si="647">+IF(IFERROR(I654,0)=0,0,I654)</f>
        <v/>
      </c>
      <c r="J906" s="4" t="str">
        <f t="shared" si="647"/>
        <v/>
      </c>
      <c r="K906" s="4" t="str">
        <f t="shared" si="647"/>
        <v/>
      </c>
      <c r="L906" s="4" t="str">
        <f t="shared" si="647"/>
        <v/>
      </c>
      <c r="M906" s="4" t="str">
        <f t="shared" si="647"/>
        <v/>
      </c>
      <c r="N906" s="4" t="str">
        <f t="shared" si="647"/>
        <v/>
      </c>
      <c r="O906" s="4" t="str">
        <f t="shared" si="647"/>
        <v/>
      </c>
      <c r="P906" s="4" t="str">
        <f t="shared" si="647"/>
        <v/>
      </c>
      <c r="Q906" s="4" t="str">
        <f t="shared" si="647"/>
        <v/>
      </c>
      <c r="R906" s="4" t="str">
        <f t="shared" si="647"/>
        <v/>
      </c>
      <c r="S906" s="4" t="str">
        <f t="shared" si="647"/>
        <v/>
      </c>
      <c r="T906" s="4" t="str">
        <f t="shared" si="647"/>
        <v/>
      </c>
      <c r="U906" s="4" t="str">
        <f t="shared" si="647"/>
        <v/>
      </c>
      <c r="V906" s="4" t="str">
        <f t="shared" si="647"/>
        <v/>
      </c>
      <c r="W906" s="4" t="str">
        <f t="shared" si="647"/>
        <v/>
      </c>
      <c r="X906" s="4" t="str">
        <f t="shared" si="647"/>
        <v/>
      </c>
    </row>
    <row r="907" spans="1:24" ht="15.75" customHeight="1" x14ac:dyDescent="0.25">
      <c r="A907" s="4" t="s">
        <v>464</v>
      </c>
      <c r="B907" s="4" t="s">
        <v>465</v>
      </c>
      <c r="C907" s="4" t="s">
        <v>118</v>
      </c>
      <c r="D907" s="4" t="s">
        <v>449</v>
      </c>
      <c r="E907" s="4">
        <f t="shared" si="523"/>
        <v>0</v>
      </c>
      <c r="I907" s="4" t="str">
        <f t="shared" ref="I907:X907" si="648">+IF(IFERROR(I655,0)=0,0,I655)</f>
        <v/>
      </c>
      <c r="J907" s="4" t="str">
        <f t="shared" si="648"/>
        <v/>
      </c>
      <c r="K907" s="4" t="str">
        <f t="shared" si="648"/>
        <v/>
      </c>
      <c r="L907" s="4" t="str">
        <f t="shared" si="648"/>
        <v/>
      </c>
      <c r="M907" s="4" t="str">
        <f t="shared" si="648"/>
        <v/>
      </c>
      <c r="N907" s="4" t="str">
        <f t="shared" si="648"/>
        <v/>
      </c>
      <c r="O907" s="4" t="str">
        <f t="shared" si="648"/>
        <v/>
      </c>
      <c r="P907" s="4" t="str">
        <f t="shared" si="648"/>
        <v/>
      </c>
      <c r="Q907" s="4" t="str">
        <f t="shared" si="648"/>
        <v/>
      </c>
      <c r="R907" s="4" t="str">
        <f t="shared" si="648"/>
        <v/>
      </c>
      <c r="S907" s="4" t="str">
        <f t="shared" si="648"/>
        <v/>
      </c>
      <c r="T907" s="4" t="str">
        <f t="shared" si="648"/>
        <v/>
      </c>
      <c r="U907" s="4" t="str">
        <f t="shared" si="648"/>
        <v/>
      </c>
      <c r="V907" s="4" t="str">
        <f t="shared" si="648"/>
        <v/>
      </c>
      <c r="W907" s="4" t="str">
        <f t="shared" si="648"/>
        <v/>
      </c>
      <c r="X907" s="4" t="str">
        <f t="shared" si="648"/>
        <v/>
      </c>
    </row>
    <row r="908" spans="1:24" ht="15.75" customHeight="1" x14ac:dyDescent="0.25">
      <c r="A908" s="4" t="s">
        <v>253</v>
      </c>
      <c r="B908" s="4" t="s">
        <v>254</v>
      </c>
      <c r="C908" s="4" t="s">
        <v>118</v>
      </c>
      <c r="D908" s="4" t="s">
        <v>250</v>
      </c>
      <c r="E908" s="4">
        <f t="shared" si="523"/>
        <v>0</v>
      </c>
      <c r="I908" s="4" t="str">
        <f t="shared" ref="I908:X908" si="649">+IF(IFERROR(I656,0)=0,0,I656)</f>
        <v/>
      </c>
      <c r="J908" s="4" t="str">
        <f t="shared" si="649"/>
        <v/>
      </c>
      <c r="K908" s="4" t="str">
        <f t="shared" si="649"/>
        <v/>
      </c>
      <c r="L908" s="4" t="str">
        <f t="shared" si="649"/>
        <v/>
      </c>
      <c r="M908" s="4" t="str">
        <f t="shared" si="649"/>
        <v/>
      </c>
      <c r="N908" s="4" t="str">
        <f t="shared" si="649"/>
        <v/>
      </c>
      <c r="O908" s="4" t="str">
        <f t="shared" si="649"/>
        <v/>
      </c>
      <c r="P908" s="4" t="str">
        <f t="shared" si="649"/>
        <v/>
      </c>
      <c r="Q908" s="4" t="str">
        <f t="shared" si="649"/>
        <v/>
      </c>
      <c r="R908" s="4" t="str">
        <f t="shared" si="649"/>
        <v/>
      </c>
      <c r="S908" s="4" t="str">
        <f t="shared" si="649"/>
        <v/>
      </c>
      <c r="T908" s="4" t="str">
        <f t="shared" si="649"/>
        <v/>
      </c>
      <c r="U908" s="4" t="str">
        <f t="shared" si="649"/>
        <v/>
      </c>
      <c r="V908" s="4" t="str">
        <f t="shared" si="649"/>
        <v/>
      </c>
      <c r="W908" s="4" t="str">
        <f t="shared" si="649"/>
        <v/>
      </c>
      <c r="X908" s="4" t="str">
        <f t="shared" si="649"/>
        <v/>
      </c>
    </row>
    <row r="909" spans="1:24" ht="15.75" customHeight="1" x14ac:dyDescent="0.25">
      <c r="A909" s="4" t="s">
        <v>532</v>
      </c>
      <c r="B909" s="4" t="s">
        <v>533</v>
      </c>
      <c r="C909" s="4" t="s">
        <v>181</v>
      </c>
      <c r="D909" s="4" t="s">
        <v>525</v>
      </c>
      <c r="E909" s="4">
        <f t="shared" si="523"/>
        <v>1</v>
      </c>
      <c r="I909" s="4">
        <f t="shared" ref="I909:X909" si="650">+IF(IFERROR(I657,0)=0,0,I657)</f>
        <v>38019</v>
      </c>
      <c r="J909" s="85">
        <f t="shared" si="650"/>
        <v>220.94216049869803</v>
      </c>
      <c r="K909" s="85">
        <f t="shared" si="650"/>
        <v>192.00925852863043</v>
      </c>
      <c r="L909" s="4">
        <f t="shared" si="650"/>
        <v>53.521192220419174</v>
      </c>
      <c r="M909" s="4">
        <f t="shared" si="650"/>
        <v>601.81470383657825</v>
      </c>
      <c r="N909" s="4">
        <f t="shared" si="650"/>
        <v>13.730910211329888</v>
      </c>
      <c r="O909" s="85">
        <f t="shared" si="650"/>
        <v>2633.3333333333335</v>
      </c>
      <c r="P909" s="4">
        <f t="shared" si="650"/>
        <v>109.00722561078642</v>
      </c>
      <c r="Q909" s="85">
        <f t="shared" si="650"/>
        <v>5615.3846153846152</v>
      </c>
      <c r="R909" s="4">
        <f t="shared" si="650"/>
        <v>0</v>
      </c>
      <c r="S909" s="85">
        <f t="shared" si="650"/>
        <v>95.931997571341839</v>
      </c>
      <c r="T909" s="85">
        <f t="shared" si="650"/>
        <v>22571.428571428572</v>
      </c>
      <c r="U909" s="4">
        <f t="shared" si="650"/>
        <v>0</v>
      </c>
      <c r="V909" s="4">
        <f t="shared" si="650"/>
        <v>0</v>
      </c>
      <c r="W909" s="4">
        <f t="shared" si="650"/>
        <v>0</v>
      </c>
      <c r="X909" s="4">
        <f t="shared" si="650"/>
        <v>0</v>
      </c>
    </row>
    <row r="910" spans="1:24" ht="15.75" customHeight="1" x14ac:dyDescent="0.25">
      <c r="A910" s="4" t="s">
        <v>293</v>
      </c>
      <c r="B910" s="4" t="s">
        <v>294</v>
      </c>
      <c r="C910" s="4" t="s">
        <v>181</v>
      </c>
      <c r="D910" s="4" t="s">
        <v>276</v>
      </c>
      <c r="E910" s="4">
        <f t="shared" si="523"/>
        <v>1</v>
      </c>
      <c r="I910" s="4">
        <f t="shared" ref="I910:X910" si="651">+IF(IFERROR(I658,0)=0,0,I658)</f>
        <v>2759627</v>
      </c>
      <c r="J910" s="85">
        <f t="shared" si="651"/>
        <v>298.26494667576452</v>
      </c>
      <c r="K910" s="85">
        <f t="shared" si="651"/>
        <v>239.12651963471876</v>
      </c>
      <c r="L910" s="85">
        <f t="shared" si="651"/>
        <v>107.22463579317059</v>
      </c>
      <c r="M910" s="85">
        <f t="shared" si="651"/>
        <v>448.40127292013943</v>
      </c>
      <c r="N910" s="85">
        <f t="shared" si="651"/>
        <v>27.902321581865955</v>
      </c>
      <c r="O910" s="85">
        <f t="shared" si="651"/>
        <v>26164.935064935064</v>
      </c>
      <c r="P910" s="85">
        <f t="shared" si="651"/>
        <v>425.52231106525664</v>
      </c>
      <c r="Q910" s="85">
        <f t="shared" si="651"/>
        <v>10800.327332242226</v>
      </c>
      <c r="R910" s="85">
        <f t="shared" si="651"/>
        <v>4.6745447844944259</v>
      </c>
      <c r="S910" s="85">
        <f t="shared" si="651"/>
        <v>955.10571726557316</v>
      </c>
      <c r="T910" s="85">
        <f t="shared" si="651"/>
        <v>29980.654761904763</v>
      </c>
      <c r="U910" s="4">
        <f t="shared" si="651"/>
        <v>0</v>
      </c>
      <c r="V910" s="4">
        <f t="shared" si="651"/>
        <v>0</v>
      </c>
      <c r="W910" s="4">
        <f t="shared" si="651"/>
        <v>0</v>
      </c>
      <c r="X910" s="4">
        <f t="shared" si="651"/>
        <v>0</v>
      </c>
    </row>
    <row r="911" spans="1:24" ht="15.75" customHeight="1" x14ac:dyDescent="0.25">
      <c r="A911" s="4" t="s">
        <v>534</v>
      </c>
      <c r="B911" s="4" t="s">
        <v>535</v>
      </c>
      <c r="C911" s="4" t="s">
        <v>181</v>
      </c>
      <c r="D911" s="4" t="s">
        <v>525</v>
      </c>
      <c r="E911" s="4">
        <f t="shared" si="523"/>
        <v>1</v>
      </c>
      <c r="I911" s="4">
        <f t="shared" ref="I911:X911" si="652">+IF(IFERROR(I659,0)=0,0,I659)</f>
        <v>615729</v>
      </c>
      <c r="J911" s="85">
        <f t="shared" si="652"/>
        <v>289.57544634084149</v>
      </c>
      <c r="K911" s="85">
        <f t="shared" si="652"/>
        <v>105.56592267052551</v>
      </c>
      <c r="L911" s="85">
        <f t="shared" si="652"/>
        <v>75.68264609917675</v>
      </c>
      <c r="M911" s="85">
        <f t="shared" si="652"/>
        <v>716.92307692307691</v>
      </c>
      <c r="N911" s="85">
        <f t="shared" si="652"/>
        <v>23.062093875714805</v>
      </c>
      <c r="O911" s="4">
        <f t="shared" si="652"/>
        <v>87016.196189606431</v>
      </c>
      <c r="P911" s="85">
        <f t="shared" si="652"/>
        <v>77.078145381240361</v>
      </c>
      <c r="Q911" s="85">
        <f t="shared" si="652"/>
        <v>2249.1349480968856</v>
      </c>
      <c r="R911" s="85">
        <f t="shared" si="652"/>
        <v>0.32481822360161694</v>
      </c>
      <c r="S911" s="4">
        <f t="shared" si="652"/>
        <v>572.94508971460334</v>
      </c>
      <c r="T911" s="4">
        <f t="shared" si="652"/>
        <v>108400.48430554378</v>
      </c>
      <c r="U911" s="4">
        <f t="shared" si="652"/>
        <v>0</v>
      </c>
      <c r="V911" s="4">
        <f t="shared" si="652"/>
        <v>0</v>
      </c>
      <c r="W911" s="4">
        <f t="shared" si="652"/>
        <v>0</v>
      </c>
      <c r="X911" s="4">
        <f t="shared" si="652"/>
        <v>0</v>
      </c>
    </row>
    <row r="912" spans="1:24" ht="15.75" customHeight="1" x14ac:dyDescent="0.25">
      <c r="A912" s="5" t="s">
        <v>173</v>
      </c>
      <c r="B912" s="5" t="s">
        <v>174</v>
      </c>
      <c r="C912" s="4" t="s">
        <v>106</v>
      </c>
      <c r="D912" s="4" t="s">
        <v>160</v>
      </c>
      <c r="E912" s="4">
        <f t="shared" si="523"/>
        <v>0</v>
      </c>
      <c r="I912" s="4" t="str">
        <f t="shared" ref="I912:X912" si="653">+IF(IFERROR(I660,0)=0,0,I660)</f>
        <v/>
      </c>
      <c r="J912" s="4" t="str">
        <f t="shared" si="653"/>
        <v/>
      </c>
      <c r="K912" s="4" t="str">
        <f t="shared" si="653"/>
        <v/>
      </c>
      <c r="L912" s="4" t="str">
        <f t="shared" si="653"/>
        <v/>
      </c>
      <c r="M912" s="4" t="str">
        <f t="shared" si="653"/>
        <v/>
      </c>
      <c r="N912" s="4" t="str">
        <f t="shared" si="653"/>
        <v/>
      </c>
      <c r="O912" s="4" t="str">
        <f t="shared" si="653"/>
        <v/>
      </c>
      <c r="P912" s="4" t="str">
        <f t="shared" si="653"/>
        <v/>
      </c>
      <c r="Q912" s="4" t="str">
        <f t="shared" si="653"/>
        <v/>
      </c>
      <c r="R912" s="4" t="str">
        <f t="shared" si="653"/>
        <v/>
      </c>
      <c r="S912" s="4" t="str">
        <f t="shared" si="653"/>
        <v/>
      </c>
      <c r="T912" s="4" t="str">
        <f t="shared" si="653"/>
        <v/>
      </c>
      <c r="U912" s="4" t="str">
        <f t="shared" si="653"/>
        <v/>
      </c>
      <c r="V912" s="4" t="str">
        <f t="shared" si="653"/>
        <v/>
      </c>
      <c r="W912" s="4" t="str">
        <f t="shared" si="653"/>
        <v/>
      </c>
      <c r="X912" s="4" t="str">
        <f t="shared" si="653"/>
        <v/>
      </c>
    </row>
    <row r="913" spans="1:35" ht="15.75" customHeight="1" x14ac:dyDescent="0.25">
      <c r="A913" s="4" t="s">
        <v>130</v>
      </c>
      <c r="B913" s="4" t="s">
        <v>131</v>
      </c>
      <c r="C913" s="4" t="s">
        <v>118</v>
      </c>
      <c r="D913" s="4" t="s">
        <v>119</v>
      </c>
      <c r="E913" s="4">
        <f t="shared" si="523"/>
        <v>0</v>
      </c>
      <c r="I913" s="4" t="str">
        <f t="shared" ref="I913:X913" si="654">+IF(IFERROR(I661,0)=0,0,I661)</f>
        <v/>
      </c>
      <c r="J913" s="4" t="str">
        <f t="shared" si="654"/>
        <v/>
      </c>
      <c r="K913" s="4" t="str">
        <f t="shared" si="654"/>
        <v/>
      </c>
      <c r="L913" s="4" t="str">
        <f t="shared" si="654"/>
        <v/>
      </c>
      <c r="M913" s="4" t="str">
        <f t="shared" si="654"/>
        <v/>
      </c>
      <c r="N913" s="4" t="str">
        <f t="shared" si="654"/>
        <v/>
      </c>
      <c r="O913" s="4" t="str">
        <f t="shared" si="654"/>
        <v/>
      </c>
      <c r="P913" s="4" t="str">
        <f t="shared" si="654"/>
        <v/>
      </c>
      <c r="Q913" s="4" t="str">
        <f t="shared" si="654"/>
        <v/>
      </c>
      <c r="R913" s="4" t="str">
        <f t="shared" si="654"/>
        <v/>
      </c>
      <c r="S913" s="4" t="str">
        <f t="shared" si="654"/>
        <v/>
      </c>
      <c r="T913" s="4" t="str">
        <f t="shared" si="654"/>
        <v/>
      </c>
      <c r="U913" s="4" t="str">
        <f t="shared" si="654"/>
        <v/>
      </c>
      <c r="V913" s="4" t="str">
        <f t="shared" si="654"/>
        <v/>
      </c>
      <c r="W913" s="4" t="str">
        <f t="shared" si="654"/>
        <v/>
      </c>
      <c r="X913" s="4" t="str">
        <f t="shared" si="654"/>
        <v/>
      </c>
    </row>
    <row r="914" spans="1:35" ht="15.75" customHeight="1" x14ac:dyDescent="0.25">
      <c r="A914" s="4" t="s">
        <v>132</v>
      </c>
      <c r="B914" s="4" t="s">
        <v>133</v>
      </c>
      <c r="C914" s="4" t="s">
        <v>118</v>
      </c>
      <c r="D914" s="4" t="s">
        <v>119</v>
      </c>
      <c r="E914" s="4">
        <f t="shared" si="523"/>
        <v>0</v>
      </c>
      <c r="I914" s="4" t="str">
        <f t="shared" ref="I914:X914" si="655">+IF(IFERROR(I662,0)=0,0,I662)</f>
        <v/>
      </c>
      <c r="J914" s="4" t="str">
        <f t="shared" si="655"/>
        <v/>
      </c>
      <c r="K914" s="4" t="str">
        <f t="shared" si="655"/>
        <v/>
      </c>
      <c r="L914" s="4" t="str">
        <f t="shared" si="655"/>
        <v/>
      </c>
      <c r="M914" s="4" t="str">
        <f t="shared" si="655"/>
        <v/>
      </c>
      <c r="N914" s="4" t="str">
        <f t="shared" si="655"/>
        <v/>
      </c>
      <c r="O914" s="4" t="str">
        <f t="shared" si="655"/>
        <v/>
      </c>
      <c r="P914" s="4" t="str">
        <f t="shared" si="655"/>
        <v/>
      </c>
      <c r="Q914" s="4" t="str">
        <f t="shared" si="655"/>
        <v/>
      </c>
      <c r="R914" s="4" t="str">
        <f t="shared" si="655"/>
        <v/>
      </c>
      <c r="S914" s="4" t="str">
        <f t="shared" si="655"/>
        <v/>
      </c>
      <c r="T914" s="4" t="str">
        <f t="shared" si="655"/>
        <v/>
      </c>
      <c r="U914" s="4" t="str">
        <f t="shared" si="655"/>
        <v/>
      </c>
      <c r="V914" s="4" t="str">
        <f t="shared" si="655"/>
        <v/>
      </c>
      <c r="W914" s="4" t="str">
        <f t="shared" si="655"/>
        <v/>
      </c>
      <c r="X914" s="4" t="str">
        <f t="shared" si="655"/>
        <v/>
      </c>
    </row>
    <row r="915" spans="1:35" ht="15.75" customHeight="1" x14ac:dyDescent="0.25">
      <c r="A915" s="4" t="s">
        <v>364</v>
      </c>
      <c r="B915" s="4" t="s">
        <v>365</v>
      </c>
      <c r="C915" s="4" t="s">
        <v>106</v>
      </c>
      <c r="D915" s="4" t="s">
        <v>357</v>
      </c>
      <c r="E915" s="4">
        <f t="shared" si="523"/>
        <v>0</v>
      </c>
      <c r="I915" s="4" t="str">
        <f t="shared" ref="I915:X915" si="656">+IF(IFERROR(I663,0)=0,0,I663)</f>
        <v/>
      </c>
      <c r="J915" s="4" t="str">
        <f t="shared" si="656"/>
        <v/>
      </c>
      <c r="K915" s="4" t="str">
        <f t="shared" si="656"/>
        <v/>
      </c>
      <c r="L915" s="4" t="str">
        <f t="shared" si="656"/>
        <v/>
      </c>
      <c r="M915" s="4" t="str">
        <f t="shared" si="656"/>
        <v/>
      </c>
      <c r="N915" s="4" t="str">
        <f t="shared" si="656"/>
        <v/>
      </c>
      <c r="O915" s="4" t="str">
        <f t="shared" si="656"/>
        <v/>
      </c>
      <c r="P915" s="4" t="str">
        <f t="shared" si="656"/>
        <v/>
      </c>
      <c r="Q915" s="4" t="str">
        <f t="shared" si="656"/>
        <v/>
      </c>
      <c r="R915" s="4" t="str">
        <f t="shared" si="656"/>
        <v/>
      </c>
      <c r="S915" s="4" t="str">
        <f t="shared" si="656"/>
        <v/>
      </c>
      <c r="T915" s="4" t="str">
        <f t="shared" si="656"/>
        <v/>
      </c>
      <c r="U915" s="4" t="str">
        <f t="shared" si="656"/>
        <v/>
      </c>
      <c r="V915" s="4" t="str">
        <f t="shared" si="656"/>
        <v/>
      </c>
      <c r="W915" s="4" t="str">
        <f t="shared" si="656"/>
        <v/>
      </c>
      <c r="X915" s="4" t="str">
        <f t="shared" si="656"/>
        <v/>
      </c>
    </row>
    <row r="916" spans="1:35" ht="15.75" customHeight="1" x14ac:dyDescent="0.25">
      <c r="A916" s="4" t="s">
        <v>402</v>
      </c>
      <c r="B916" s="4" t="s">
        <v>403</v>
      </c>
      <c r="C916" s="4" t="s">
        <v>106</v>
      </c>
      <c r="D916" s="4" t="s">
        <v>393</v>
      </c>
      <c r="E916" s="4">
        <f t="shared" si="523"/>
        <v>0</v>
      </c>
      <c r="I916" s="4" t="str">
        <f t="shared" ref="I916:X916" si="657">+IF(IFERROR(I664,0)=0,0,I664)</f>
        <v/>
      </c>
      <c r="J916" s="4" t="str">
        <f t="shared" si="657"/>
        <v/>
      </c>
      <c r="K916" s="4" t="str">
        <f t="shared" si="657"/>
        <v/>
      </c>
      <c r="L916" s="4" t="str">
        <f t="shared" si="657"/>
        <v/>
      </c>
      <c r="M916" s="4" t="str">
        <f t="shared" si="657"/>
        <v/>
      </c>
      <c r="N916" s="4" t="str">
        <f t="shared" si="657"/>
        <v/>
      </c>
      <c r="O916" s="4" t="str">
        <f t="shared" si="657"/>
        <v/>
      </c>
      <c r="P916" s="4" t="str">
        <f t="shared" si="657"/>
        <v/>
      </c>
      <c r="Q916" s="4" t="str">
        <f t="shared" si="657"/>
        <v/>
      </c>
      <c r="R916" s="4" t="str">
        <f t="shared" si="657"/>
        <v/>
      </c>
      <c r="S916" s="4" t="str">
        <f t="shared" si="657"/>
        <v/>
      </c>
      <c r="T916" s="4" t="str">
        <f t="shared" si="657"/>
        <v/>
      </c>
      <c r="U916" s="4" t="str">
        <f t="shared" si="657"/>
        <v/>
      </c>
      <c r="V916" s="4" t="str">
        <f t="shared" si="657"/>
        <v/>
      </c>
      <c r="W916" s="4" t="str">
        <f t="shared" si="657"/>
        <v/>
      </c>
      <c r="X916" s="4" t="str">
        <f t="shared" si="657"/>
        <v/>
      </c>
    </row>
    <row r="917" spans="1:35" ht="15.75" customHeight="1" x14ac:dyDescent="0.25">
      <c r="A917" s="4" t="s">
        <v>466</v>
      </c>
      <c r="B917" s="4" t="s">
        <v>467</v>
      </c>
      <c r="C917" s="4" t="s">
        <v>118</v>
      </c>
      <c r="D917" s="4" t="s">
        <v>449</v>
      </c>
      <c r="E917" s="4">
        <f t="shared" si="523"/>
        <v>0</v>
      </c>
      <c r="I917" s="4" t="str">
        <f t="shared" ref="I917:X917" si="658">+IF(IFERROR(I665,0)=0,0,I665)</f>
        <v/>
      </c>
      <c r="J917" s="4" t="str">
        <f t="shared" si="658"/>
        <v/>
      </c>
      <c r="K917" s="4" t="str">
        <f t="shared" si="658"/>
        <v/>
      </c>
      <c r="L917" s="4" t="str">
        <f t="shared" si="658"/>
        <v/>
      </c>
      <c r="M917" s="4" t="str">
        <f t="shared" si="658"/>
        <v/>
      </c>
      <c r="N917" s="4" t="str">
        <f t="shared" si="658"/>
        <v/>
      </c>
      <c r="O917" s="4" t="str">
        <f t="shared" si="658"/>
        <v/>
      </c>
      <c r="P917" s="4" t="str">
        <f t="shared" si="658"/>
        <v/>
      </c>
      <c r="Q917" s="4" t="str">
        <f t="shared" si="658"/>
        <v/>
      </c>
      <c r="R917" s="4" t="str">
        <f t="shared" si="658"/>
        <v/>
      </c>
      <c r="S917" s="4" t="str">
        <f t="shared" si="658"/>
        <v/>
      </c>
      <c r="T917" s="4" t="str">
        <f t="shared" si="658"/>
        <v/>
      </c>
      <c r="U917" s="4" t="str">
        <f t="shared" si="658"/>
        <v/>
      </c>
      <c r="V917" s="4" t="str">
        <f t="shared" si="658"/>
        <v/>
      </c>
      <c r="W917" s="4" t="str">
        <f t="shared" si="658"/>
        <v/>
      </c>
      <c r="X917" s="4" t="str">
        <f t="shared" si="658"/>
        <v/>
      </c>
    </row>
    <row r="918" spans="1:35" ht="15.75" customHeight="1" x14ac:dyDescent="0.25">
      <c r="A918" s="4" t="s">
        <v>429</v>
      </c>
      <c r="B918" s="4" t="s">
        <v>430</v>
      </c>
      <c r="C918" s="4" t="s">
        <v>181</v>
      </c>
      <c r="D918" s="4" t="s">
        <v>412</v>
      </c>
      <c r="E918" s="4">
        <f t="shared" si="523"/>
        <v>1</v>
      </c>
      <c r="I918" s="4">
        <f t="shared" ref="I918:X918" si="659">+IF(IFERROR(I666,0)=0,0,I666)</f>
        <v>440372</v>
      </c>
      <c r="J918" s="85">
        <f t="shared" si="659"/>
        <v>490.94856167058765</v>
      </c>
      <c r="K918" s="85">
        <f t="shared" si="659"/>
        <v>133.52347560698681</v>
      </c>
      <c r="L918" s="4">
        <f t="shared" si="659"/>
        <v>66.984301370877475</v>
      </c>
      <c r="M918" s="4">
        <f t="shared" si="659"/>
        <v>501.16266023772533</v>
      </c>
      <c r="N918" s="4">
        <f t="shared" si="659"/>
        <v>29.381925522647858</v>
      </c>
      <c r="O918" s="85">
        <f t="shared" si="659"/>
        <v>343071.42857142858</v>
      </c>
      <c r="P918" s="85">
        <f t="shared" si="659"/>
        <v>18375</v>
      </c>
      <c r="Q918" s="85">
        <f t="shared" si="659"/>
        <v>3769.2307692307691</v>
      </c>
      <c r="R918" s="85">
        <f t="shared" si="659"/>
        <v>0.90832296331283546</v>
      </c>
      <c r="S918" s="85">
        <f t="shared" si="659"/>
        <v>2650.1747287106859</v>
      </c>
      <c r="T918" s="4">
        <f t="shared" si="659"/>
        <v>79344.242606043292</v>
      </c>
      <c r="U918" s="4">
        <f t="shared" si="659"/>
        <v>0</v>
      </c>
      <c r="V918" s="4">
        <f t="shared" si="659"/>
        <v>0</v>
      </c>
      <c r="W918" s="4">
        <f t="shared" si="659"/>
        <v>0</v>
      </c>
      <c r="X918" s="4">
        <f t="shared" si="659"/>
        <v>0</v>
      </c>
    </row>
    <row r="919" spans="1:35" ht="15.75" customHeight="1" x14ac:dyDescent="0.25">
      <c r="A919" s="4" t="s">
        <v>219</v>
      </c>
      <c r="B919" s="4" t="s">
        <v>220</v>
      </c>
      <c r="C919" s="4" t="s">
        <v>22</v>
      </c>
      <c r="D919" s="4" t="s">
        <v>216</v>
      </c>
      <c r="E919" s="4">
        <f t="shared" si="523"/>
        <v>0</v>
      </c>
      <c r="I919" s="4" t="str">
        <f t="shared" ref="I919:X919" si="660">+IF(IFERROR(I667,0)=0,0,I667)</f>
        <v/>
      </c>
      <c r="J919" s="4" t="str">
        <f t="shared" si="660"/>
        <v/>
      </c>
      <c r="K919" s="4" t="str">
        <f t="shared" si="660"/>
        <v/>
      </c>
      <c r="L919" s="4" t="str">
        <f t="shared" si="660"/>
        <v/>
      </c>
      <c r="M919" s="4" t="str">
        <f t="shared" si="660"/>
        <v/>
      </c>
      <c r="N919" s="4" t="str">
        <f t="shared" si="660"/>
        <v/>
      </c>
      <c r="O919" s="4" t="str">
        <f t="shared" si="660"/>
        <v/>
      </c>
      <c r="P919" s="4" t="str">
        <f t="shared" si="660"/>
        <v/>
      </c>
      <c r="Q919" s="4" t="str">
        <f t="shared" si="660"/>
        <v/>
      </c>
      <c r="R919" s="4" t="str">
        <f t="shared" si="660"/>
        <v/>
      </c>
      <c r="S919" s="4" t="str">
        <f t="shared" si="660"/>
        <v/>
      </c>
      <c r="T919" s="4" t="str">
        <f t="shared" si="660"/>
        <v/>
      </c>
      <c r="U919" s="4" t="str">
        <f t="shared" si="660"/>
        <v/>
      </c>
      <c r="V919" s="4" t="str">
        <f t="shared" si="660"/>
        <v/>
      </c>
      <c r="W919" s="4" t="str">
        <f t="shared" si="660"/>
        <v/>
      </c>
      <c r="X919" s="4" t="str">
        <f t="shared" si="660"/>
        <v/>
      </c>
    </row>
    <row r="920" spans="1:35" ht="15.75" customHeight="1" x14ac:dyDescent="0.25">
      <c r="A920" s="4" t="s">
        <v>61</v>
      </c>
      <c r="B920" s="4" t="s">
        <v>62</v>
      </c>
      <c r="C920" s="4" t="s">
        <v>28</v>
      </c>
      <c r="D920" s="4" t="s">
        <v>29</v>
      </c>
      <c r="E920" s="4">
        <f t="shared" si="523"/>
        <v>0</v>
      </c>
      <c r="I920" s="4" t="str">
        <f t="shared" ref="I920:X920" si="661">+IF(IFERROR(I668,0)=0,0,I668)</f>
        <v/>
      </c>
      <c r="J920" s="4" t="str">
        <f t="shared" si="661"/>
        <v/>
      </c>
      <c r="K920" s="4" t="str">
        <f t="shared" si="661"/>
        <v/>
      </c>
      <c r="L920" s="4" t="str">
        <f t="shared" si="661"/>
        <v/>
      </c>
      <c r="M920" s="4" t="str">
        <f t="shared" si="661"/>
        <v/>
      </c>
      <c r="N920" s="4" t="str">
        <f t="shared" si="661"/>
        <v/>
      </c>
      <c r="O920" s="4" t="str">
        <f t="shared" si="661"/>
        <v/>
      </c>
      <c r="P920" s="4" t="str">
        <f t="shared" si="661"/>
        <v/>
      </c>
      <c r="Q920" s="4" t="str">
        <f t="shared" si="661"/>
        <v/>
      </c>
      <c r="R920" s="4" t="str">
        <f t="shared" si="661"/>
        <v/>
      </c>
      <c r="S920" s="4" t="str">
        <f t="shared" si="661"/>
        <v/>
      </c>
      <c r="T920" s="4" t="str">
        <f t="shared" si="661"/>
        <v/>
      </c>
      <c r="U920" s="4" t="str">
        <f t="shared" si="661"/>
        <v/>
      </c>
      <c r="V920" s="4" t="str">
        <f t="shared" si="661"/>
        <v/>
      </c>
      <c r="W920" s="4" t="str">
        <f t="shared" si="661"/>
        <v/>
      </c>
      <c r="X920" s="4" t="str">
        <f t="shared" si="661"/>
        <v/>
      </c>
    </row>
    <row r="921" spans="1:35" ht="15.75" customHeight="1" x14ac:dyDescent="0.25">
      <c r="A921" s="4" t="s">
        <v>468</v>
      </c>
      <c r="B921" s="4" t="s">
        <v>469</v>
      </c>
      <c r="C921" s="4" t="s">
        <v>118</v>
      </c>
      <c r="D921" s="4" t="s">
        <v>449</v>
      </c>
      <c r="E921" s="4">
        <f t="shared" si="523"/>
        <v>0</v>
      </c>
      <c r="I921" s="4" t="str">
        <f t="shared" ref="I921:X921" si="662">+IF(IFERROR(I669,0)=0,0,I669)</f>
        <v/>
      </c>
      <c r="J921" s="4" t="str">
        <f t="shared" si="662"/>
        <v/>
      </c>
      <c r="K921" s="4" t="str">
        <f t="shared" si="662"/>
        <v/>
      </c>
      <c r="L921" s="4" t="str">
        <f t="shared" si="662"/>
        <v/>
      </c>
      <c r="M921" s="4" t="str">
        <f t="shared" si="662"/>
        <v/>
      </c>
      <c r="N921" s="4" t="str">
        <f t="shared" si="662"/>
        <v/>
      </c>
      <c r="O921" s="4" t="str">
        <f t="shared" si="662"/>
        <v/>
      </c>
      <c r="P921" s="4" t="str">
        <f t="shared" si="662"/>
        <v/>
      </c>
      <c r="Q921" s="4" t="str">
        <f t="shared" si="662"/>
        <v/>
      </c>
      <c r="R921" s="4" t="str">
        <f t="shared" si="662"/>
        <v/>
      </c>
      <c r="S921" s="4" t="str">
        <f t="shared" si="662"/>
        <v/>
      </c>
      <c r="T921" s="4" t="str">
        <f t="shared" si="662"/>
        <v/>
      </c>
      <c r="U921" s="4" t="str">
        <f t="shared" si="662"/>
        <v/>
      </c>
      <c r="V921" s="4" t="str">
        <f t="shared" si="662"/>
        <v/>
      </c>
      <c r="W921" s="4" t="str">
        <f t="shared" si="662"/>
        <v/>
      </c>
      <c r="X921" s="4" t="str">
        <f t="shared" si="662"/>
        <v/>
      </c>
    </row>
    <row r="922" spans="1:35" ht="15.75" customHeight="1" x14ac:dyDescent="0.25">
      <c r="A922" s="4" t="s">
        <v>134</v>
      </c>
      <c r="B922" s="4" t="s">
        <v>135</v>
      </c>
      <c r="C922" s="4" t="s">
        <v>118</v>
      </c>
      <c r="D922" s="4" t="s">
        <v>119</v>
      </c>
      <c r="E922" s="4">
        <f t="shared" si="523"/>
        <v>1</v>
      </c>
      <c r="I922" s="4">
        <f t="shared" ref="I922:X922" si="663">+IF(IFERROR(I670,0)=0,0,I670)</f>
        <v>1269668</v>
      </c>
      <c r="J922" s="85">
        <f t="shared" si="663"/>
        <v>843.44883859402614</v>
      </c>
      <c r="K922" s="85">
        <f t="shared" si="663"/>
        <v>201.62751207402252</v>
      </c>
      <c r="L922" s="4">
        <f t="shared" si="663"/>
        <v>0</v>
      </c>
      <c r="M922" s="4">
        <f t="shared" si="663"/>
        <v>0</v>
      </c>
      <c r="N922" s="4">
        <f t="shared" si="663"/>
        <v>0</v>
      </c>
      <c r="O922" s="85">
        <f t="shared" si="663"/>
        <v>612614.2857142858</v>
      </c>
      <c r="P922" s="85">
        <f t="shared" si="663"/>
        <v>91.415512069704334</v>
      </c>
      <c r="Q922" s="85">
        <f t="shared" si="663"/>
        <v>2323.0490018148821</v>
      </c>
      <c r="R922" s="85">
        <f t="shared" si="663"/>
        <v>1.8114971787900458</v>
      </c>
      <c r="S922" s="85">
        <f t="shared" si="663"/>
        <v>2191.5980988398833</v>
      </c>
      <c r="T922" s="4">
        <f t="shared" si="663"/>
        <v>824826.22950819682</v>
      </c>
      <c r="U922" s="4">
        <f t="shared" si="663"/>
        <v>0.53</v>
      </c>
      <c r="V922" s="4">
        <f t="shared" si="663"/>
        <v>0.54</v>
      </c>
      <c r="W922" s="4">
        <f t="shared" si="663"/>
        <v>0.56000000000000005</v>
      </c>
      <c r="X922" s="4">
        <f t="shared" si="663"/>
        <v>0.56000000000000005</v>
      </c>
    </row>
    <row r="923" spans="1:35" ht="15.75" customHeight="1" x14ac:dyDescent="0.25">
      <c r="A923" s="4" t="s">
        <v>136</v>
      </c>
      <c r="B923" s="4" t="s">
        <v>137</v>
      </c>
      <c r="C923" s="4" t="s">
        <v>118</v>
      </c>
      <c r="D923" s="4" t="s">
        <v>119</v>
      </c>
      <c r="E923" s="4">
        <f t="shared" si="523"/>
        <v>0</v>
      </c>
      <c r="I923" s="4" t="str">
        <f t="shared" ref="I923:X923" si="664">+IF(IFERROR(I671,0)=0,0,I671)</f>
        <v/>
      </c>
      <c r="J923" s="4" t="str">
        <f t="shared" si="664"/>
        <v/>
      </c>
      <c r="K923" s="4" t="str">
        <f t="shared" si="664"/>
        <v/>
      </c>
      <c r="L923" s="4" t="str">
        <f t="shared" si="664"/>
        <v/>
      </c>
      <c r="M923" s="4" t="str">
        <f t="shared" si="664"/>
        <v/>
      </c>
      <c r="N923" s="4" t="str">
        <f t="shared" si="664"/>
        <v/>
      </c>
      <c r="O923" s="4" t="str">
        <f t="shared" si="664"/>
        <v/>
      </c>
      <c r="P923" s="4" t="str">
        <f t="shared" si="664"/>
        <v/>
      </c>
      <c r="Q923" s="4" t="str">
        <f t="shared" si="664"/>
        <v/>
      </c>
      <c r="R923" s="4" t="str">
        <f t="shared" si="664"/>
        <v/>
      </c>
      <c r="S923" s="4" t="str">
        <f t="shared" si="664"/>
        <v/>
      </c>
      <c r="T923" s="4" t="str">
        <f t="shared" si="664"/>
        <v/>
      </c>
      <c r="U923" s="4" t="str">
        <f t="shared" si="664"/>
        <v/>
      </c>
      <c r="V923" s="4" t="str">
        <f t="shared" si="664"/>
        <v/>
      </c>
      <c r="W923" s="4" t="str">
        <f t="shared" si="664"/>
        <v/>
      </c>
      <c r="X923" s="4" t="str">
        <f t="shared" si="664"/>
        <v/>
      </c>
    </row>
    <row r="924" spans="1:35" ht="15.75" customHeight="1" x14ac:dyDescent="0.25">
      <c r="A924" s="6" t="s">
        <v>98</v>
      </c>
      <c r="B924" s="6" t="s">
        <v>99</v>
      </c>
      <c r="C924" s="6" t="s">
        <v>28</v>
      </c>
      <c r="D924" s="6" t="s">
        <v>89</v>
      </c>
      <c r="E924" s="4">
        <f t="shared" si="523"/>
        <v>1</v>
      </c>
      <c r="I924" s="4">
        <f t="shared" ref="I924:X924" si="665">+IF(IFERROR(I672,0)=0,0,I672)</f>
        <v>127575529</v>
      </c>
      <c r="J924" s="85">
        <f t="shared" si="665"/>
        <v>347.7618344815956</v>
      </c>
      <c r="K924" s="85">
        <f t="shared" si="665"/>
        <v>142.65980429522654</v>
      </c>
      <c r="L924" s="85">
        <f t="shared" si="665"/>
        <v>31.755306301728133</v>
      </c>
      <c r="M924" s="85">
        <f t="shared" si="665"/>
        <v>222.59462964082218</v>
      </c>
      <c r="N924" s="85">
        <f t="shared" si="665"/>
        <v>2.1696950988147576</v>
      </c>
      <c r="O924" s="85">
        <f t="shared" si="665"/>
        <v>62153.901734104045</v>
      </c>
      <c r="P924" s="85">
        <f t="shared" si="665"/>
        <v>4622.4316155741244</v>
      </c>
      <c r="Q924" s="85">
        <f t="shared" si="665"/>
        <v>3233.6407085620881</v>
      </c>
      <c r="R924" s="85">
        <f t="shared" si="665"/>
        <v>25.145104434565972</v>
      </c>
      <c r="S924" s="85">
        <f t="shared" si="665"/>
        <v>1860.67790011032</v>
      </c>
      <c r="T924" s="85">
        <f t="shared" si="665"/>
        <v>18771.631205673759</v>
      </c>
      <c r="U924" s="4">
        <f t="shared" si="665"/>
        <v>0.26</v>
      </c>
      <c r="V924" s="4">
        <f t="shared" si="665"/>
        <v>0.37</v>
      </c>
      <c r="W924" s="4">
        <f t="shared" si="665"/>
        <v>0.42</v>
      </c>
      <c r="X924" s="4">
        <f t="shared" si="665"/>
        <v>0.42</v>
      </c>
      <c r="Y924" s="6"/>
      <c r="Z924" s="6"/>
      <c r="AA924" s="6"/>
      <c r="AB924" s="6"/>
      <c r="AC924" s="6"/>
      <c r="AD924" s="6"/>
      <c r="AE924" s="6"/>
      <c r="AF924" s="6"/>
      <c r="AG924" s="6"/>
      <c r="AH924" s="6"/>
      <c r="AI924" s="6"/>
    </row>
    <row r="925" spans="1:35" ht="15.75" customHeight="1" x14ac:dyDescent="0.25">
      <c r="A925" s="4" t="s">
        <v>221</v>
      </c>
      <c r="B925" s="4" t="s">
        <v>222</v>
      </c>
      <c r="C925" s="4" t="s">
        <v>22</v>
      </c>
      <c r="D925" s="4" t="s">
        <v>216</v>
      </c>
      <c r="E925" s="4">
        <f t="shared" si="523"/>
        <v>0</v>
      </c>
      <c r="I925" s="4" t="str">
        <f t="shared" ref="I925:X925" si="666">+IF(IFERROR(I673,0)=0,0,I673)</f>
        <v/>
      </c>
      <c r="J925" s="4" t="str">
        <f t="shared" si="666"/>
        <v/>
      </c>
      <c r="K925" s="4" t="str">
        <f t="shared" si="666"/>
        <v/>
      </c>
      <c r="L925" s="4" t="str">
        <f t="shared" si="666"/>
        <v/>
      </c>
      <c r="M925" s="4" t="str">
        <f t="shared" si="666"/>
        <v/>
      </c>
      <c r="N925" s="4" t="str">
        <f t="shared" si="666"/>
        <v/>
      </c>
      <c r="O925" s="4" t="str">
        <f t="shared" si="666"/>
        <v/>
      </c>
      <c r="P925" s="4" t="str">
        <f t="shared" si="666"/>
        <v/>
      </c>
      <c r="Q925" s="4" t="str">
        <f t="shared" si="666"/>
        <v/>
      </c>
      <c r="R925" s="4" t="str">
        <f t="shared" si="666"/>
        <v/>
      </c>
      <c r="S925" s="4" t="str">
        <f t="shared" si="666"/>
        <v/>
      </c>
      <c r="T925" s="4" t="str">
        <f t="shared" si="666"/>
        <v/>
      </c>
      <c r="U925" s="4" t="str">
        <f t="shared" si="666"/>
        <v/>
      </c>
      <c r="V925" s="4" t="str">
        <f t="shared" si="666"/>
        <v/>
      </c>
      <c r="W925" s="4" t="str">
        <f t="shared" si="666"/>
        <v/>
      </c>
      <c r="X925" s="4" t="str">
        <f t="shared" si="666"/>
        <v/>
      </c>
    </row>
    <row r="926" spans="1:35" ht="15.75" customHeight="1" x14ac:dyDescent="0.25">
      <c r="A926" s="4" t="s">
        <v>536</v>
      </c>
      <c r="B926" s="4" t="s">
        <v>537</v>
      </c>
      <c r="C926" s="4" t="s">
        <v>181</v>
      </c>
      <c r="D926" s="4" t="s">
        <v>525</v>
      </c>
      <c r="E926" s="4">
        <f t="shared" si="523"/>
        <v>1</v>
      </c>
      <c r="I926" s="4">
        <f t="shared" ref="I926:X926" si="667">+IF(IFERROR(I674,0)=0,0,I674)</f>
        <v>38964</v>
      </c>
      <c r="J926" s="85">
        <f t="shared" si="667"/>
        <v>1326.865824863977</v>
      </c>
      <c r="K926" s="85">
        <f t="shared" si="667"/>
        <v>74.427676829894253</v>
      </c>
      <c r="L926" s="4">
        <f t="shared" si="667"/>
        <v>53.521192220419174</v>
      </c>
      <c r="M926" s="4">
        <f t="shared" si="667"/>
        <v>601.81470383657825</v>
      </c>
      <c r="N926" s="4">
        <f t="shared" si="667"/>
        <v>13.730910211329888</v>
      </c>
      <c r="O926" s="85">
        <f t="shared" si="667"/>
        <v>26818.181818181816</v>
      </c>
      <c r="P926" s="85">
        <f t="shared" si="667"/>
        <v>51.236749116607776</v>
      </c>
      <c r="Q926" s="85">
        <f t="shared" si="667"/>
        <v>2636.363636363636</v>
      </c>
      <c r="R926" s="4">
        <f t="shared" si="667"/>
        <v>0</v>
      </c>
      <c r="S926" s="85">
        <f t="shared" si="667"/>
        <v>533.4538878842676</v>
      </c>
      <c r="T926" s="85">
        <f t="shared" si="667"/>
        <v>118000</v>
      </c>
      <c r="U926" s="4">
        <f t="shared" si="667"/>
        <v>0</v>
      </c>
      <c r="V926" s="4">
        <f t="shared" si="667"/>
        <v>0</v>
      </c>
      <c r="W926" s="4">
        <f t="shared" si="667"/>
        <v>0</v>
      </c>
      <c r="X926" s="4">
        <f t="shared" si="667"/>
        <v>0</v>
      </c>
    </row>
    <row r="927" spans="1:35" ht="15.75" customHeight="1" x14ac:dyDescent="0.25">
      <c r="A927" s="4" t="s">
        <v>175</v>
      </c>
      <c r="B927" s="4" t="s">
        <v>176</v>
      </c>
      <c r="C927" s="4" t="s">
        <v>106</v>
      </c>
      <c r="D927" s="4" t="s">
        <v>160</v>
      </c>
      <c r="E927" s="4">
        <f t="shared" si="523"/>
        <v>1</v>
      </c>
      <c r="I927" s="4">
        <f t="shared" ref="I927:X927" si="668">+IF(IFERROR(I675,0)=0,0,I675)</f>
        <v>3225167</v>
      </c>
      <c r="J927" s="85">
        <f t="shared" si="668"/>
        <v>216.4229015117667</v>
      </c>
      <c r="K927" s="85">
        <f t="shared" si="668"/>
        <v>119.9627802219234</v>
      </c>
      <c r="L927" s="85">
        <f t="shared" si="668"/>
        <v>93.452525094049392</v>
      </c>
      <c r="M927" s="85">
        <f t="shared" si="668"/>
        <v>779.01266477125876</v>
      </c>
      <c r="N927" s="85">
        <f t="shared" si="668"/>
        <v>15.844140784027617</v>
      </c>
      <c r="O927" s="85">
        <f t="shared" si="668"/>
        <v>19804.305283757338</v>
      </c>
      <c r="P927" s="85">
        <f t="shared" si="668"/>
        <v>589.24763935424915</v>
      </c>
      <c r="Q927" s="85">
        <f t="shared" si="668"/>
        <v>4352.0809898762654</v>
      </c>
      <c r="R927" s="85">
        <f t="shared" si="668"/>
        <v>5.9221739525426127</v>
      </c>
      <c r="S927" s="85">
        <f t="shared" si="668"/>
        <v>425.12077294685992</v>
      </c>
      <c r="T927" s="85">
        <f t="shared" si="668"/>
        <v>19276.190476190473</v>
      </c>
      <c r="U927" s="4">
        <f t="shared" si="668"/>
        <v>0.4</v>
      </c>
      <c r="V927" s="4">
        <f t="shared" si="668"/>
        <v>0.34</v>
      </c>
      <c r="W927" s="4">
        <f t="shared" si="668"/>
        <v>0.49</v>
      </c>
      <c r="X927" s="4">
        <f t="shared" si="668"/>
        <v>0.49</v>
      </c>
    </row>
    <row r="928" spans="1:35" ht="15.75" customHeight="1" x14ac:dyDescent="0.25">
      <c r="A928" s="4" t="s">
        <v>431</v>
      </c>
      <c r="B928" s="4" t="s">
        <v>432</v>
      </c>
      <c r="C928" s="4" t="s">
        <v>181</v>
      </c>
      <c r="D928" s="4" t="s">
        <v>412</v>
      </c>
      <c r="E928" s="4">
        <f t="shared" si="523"/>
        <v>1</v>
      </c>
      <c r="I928" s="4">
        <f t="shared" ref="I928:X928" si="669">+IF(IFERROR(I676,0)=0,0,I676)</f>
        <v>627987</v>
      </c>
      <c r="J928" s="85">
        <f t="shared" si="669"/>
        <v>651.76508430907018</v>
      </c>
      <c r="K928" s="85">
        <f t="shared" si="669"/>
        <v>178.18840198921313</v>
      </c>
      <c r="L928" s="85">
        <f t="shared" si="669"/>
        <v>78.027092917528549</v>
      </c>
      <c r="M928" s="85">
        <f t="shared" si="669"/>
        <v>437.89097408400357</v>
      </c>
      <c r="N928" s="85">
        <f t="shared" si="669"/>
        <v>49.841796088135581</v>
      </c>
      <c r="O928" s="85">
        <f t="shared" si="669"/>
        <v>13511.182108626197</v>
      </c>
      <c r="P928" s="85">
        <f t="shared" si="669"/>
        <v>301.45474137931035</v>
      </c>
      <c r="Q928" s="85">
        <f t="shared" si="669"/>
        <v>3621.3592233009708</v>
      </c>
      <c r="R928" s="85">
        <f t="shared" si="669"/>
        <v>2.3885844770672002</v>
      </c>
      <c r="S928" s="85">
        <f t="shared" si="669"/>
        <v>1172.7676095396562</v>
      </c>
      <c r="T928" s="85">
        <f t="shared" si="669"/>
        <v>35838.983050847462</v>
      </c>
      <c r="U928" s="4">
        <f t="shared" si="669"/>
        <v>0</v>
      </c>
      <c r="V928" s="4">
        <f t="shared" si="669"/>
        <v>0</v>
      </c>
      <c r="W928" s="4">
        <f t="shared" si="669"/>
        <v>0</v>
      </c>
      <c r="X928" s="4">
        <f t="shared" si="669"/>
        <v>0</v>
      </c>
    </row>
    <row r="929" spans="1:24" ht="15.75" customHeight="1" x14ac:dyDescent="0.25">
      <c r="A929" s="4" t="s">
        <v>63</v>
      </c>
      <c r="B929" s="4" t="s">
        <v>64</v>
      </c>
      <c r="C929" s="4" t="s">
        <v>28</v>
      </c>
      <c r="D929" s="4" t="s">
        <v>29</v>
      </c>
      <c r="E929" s="4">
        <f t="shared" si="523"/>
        <v>0</v>
      </c>
      <c r="I929" s="4" t="str">
        <f t="shared" ref="I929:X929" si="670">+IF(IFERROR(I677,0)=0,0,I677)</f>
        <v/>
      </c>
      <c r="J929" s="4" t="str">
        <f t="shared" si="670"/>
        <v/>
      </c>
      <c r="K929" s="4" t="str">
        <f t="shared" si="670"/>
        <v/>
      </c>
      <c r="L929" s="4" t="str">
        <f t="shared" si="670"/>
        <v/>
      </c>
      <c r="M929" s="4" t="str">
        <f t="shared" si="670"/>
        <v/>
      </c>
      <c r="N929" s="4" t="str">
        <f t="shared" si="670"/>
        <v/>
      </c>
      <c r="O929" s="4" t="str">
        <f t="shared" si="670"/>
        <v/>
      </c>
      <c r="P929" s="4" t="str">
        <f t="shared" si="670"/>
        <v/>
      </c>
      <c r="Q929" s="4" t="str">
        <f t="shared" si="670"/>
        <v/>
      </c>
      <c r="R929" s="4" t="str">
        <f t="shared" si="670"/>
        <v/>
      </c>
      <c r="S929" s="4" t="str">
        <f t="shared" si="670"/>
        <v/>
      </c>
      <c r="T929" s="4" t="str">
        <f t="shared" si="670"/>
        <v/>
      </c>
      <c r="U929" s="4" t="str">
        <f t="shared" si="670"/>
        <v/>
      </c>
      <c r="V929" s="4" t="str">
        <f t="shared" si="670"/>
        <v/>
      </c>
      <c r="W929" s="4" t="str">
        <f t="shared" si="670"/>
        <v/>
      </c>
      <c r="X929" s="4" t="str">
        <f t="shared" si="670"/>
        <v/>
      </c>
    </row>
    <row r="930" spans="1:24" ht="15.75" customHeight="1" x14ac:dyDescent="0.25">
      <c r="A930" s="4" t="s">
        <v>255</v>
      </c>
      <c r="B930" s="4" t="s">
        <v>256</v>
      </c>
      <c r="C930" s="4" t="s">
        <v>118</v>
      </c>
      <c r="D930" s="4" t="s">
        <v>250</v>
      </c>
      <c r="E930" s="4">
        <f t="shared" si="523"/>
        <v>1</v>
      </c>
      <c r="I930" s="4">
        <f t="shared" ref="I930:X930" si="671">+IF(IFERROR(I678,0)=0,0,I678)</f>
        <v>36471769</v>
      </c>
      <c r="J930" s="85">
        <f t="shared" si="671"/>
        <v>153.47486983699639</v>
      </c>
      <c r="K930" s="85">
        <f t="shared" si="671"/>
        <v>227.85294565777713</v>
      </c>
      <c r="L930" s="85">
        <f t="shared" si="671"/>
        <v>25.803519428958875</v>
      </c>
      <c r="M930" s="85">
        <f t="shared" si="671"/>
        <v>113.24637192847344</v>
      </c>
      <c r="N930" s="85">
        <f t="shared" si="671"/>
        <v>8.3708580189790087</v>
      </c>
      <c r="O930" s="85">
        <f t="shared" si="671"/>
        <v>154480.51097281362</v>
      </c>
      <c r="P930" s="4">
        <f t="shared" si="671"/>
        <v>3959.8732840549101</v>
      </c>
      <c r="Q930" s="85">
        <f t="shared" si="671"/>
        <v>6707.1832122679589</v>
      </c>
      <c r="R930" s="85">
        <f t="shared" si="671"/>
        <v>2.0865453496374142</v>
      </c>
      <c r="S930" s="85">
        <f t="shared" si="671"/>
        <v>597.75159853232879</v>
      </c>
      <c r="T930" s="85">
        <f t="shared" si="671"/>
        <v>481745.65883554646</v>
      </c>
      <c r="U930" s="4">
        <f t="shared" si="671"/>
        <v>0.48</v>
      </c>
      <c r="V930" s="4">
        <f t="shared" si="671"/>
        <v>0.5</v>
      </c>
      <c r="W930" s="4">
        <f t="shared" si="671"/>
        <v>0.38</v>
      </c>
      <c r="X930" s="4">
        <f t="shared" si="671"/>
        <v>0.38</v>
      </c>
    </row>
    <row r="931" spans="1:24" ht="15.75" customHeight="1" x14ac:dyDescent="0.25">
      <c r="A931" s="4" t="s">
        <v>138</v>
      </c>
      <c r="B931" s="4" t="s">
        <v>139</v>
      </c>
      <c r="C931" s="4" t="s">
        <v>118</v>
      </c>
      <c r="D931" s="4" t="s">
        <v>119</v>
      </c>
      <c r="E931" s="4">
        <f t="shared" si="523"/>
        <v>0</v>
      </c>
      <c r="I931" s="4" t="str">
        <f t="shared" ref="I931:X931" si="672">+IF(IFERROR(I679,0)=0,0,I679)</f>
        <v/>
      </c>
      <c r="J931" s="4" t="str">
        <f t="shared" si="672"/>
        <v/>
      </c>
      <c r="K931" s="4" t="str">
        <f t="shared" si="672"/>
        <v/>
      </c>
      <c r="L931" s="4" t="str">
        <f t="shared" si="672"/>
        <v/>
      </c>
      <c r="M931" s="4" t="str">
        <f t="shared" si="672"/>
        <v/>
      </c>
      <c r="N931" s="4" t="str">
        <f t="shared" si="672"/>
        <v/>
      </c>
      <c r="O931" s="4" t="str">
        <f t="shared" si="672"/>
        <v/>
      </c>
      <c r="P931" s="4" t="str">
        <f t="shared" si="672"/>
        <v/>
      </c>
      <c r="Q931" s="4" t="str">
        <f t="shared" si="672"/>
        <v/>
      </c>
      <c r="R931" s="4" t="str">
        <f t="shared" si="672"/>
        <v/>
      </c>
      <c r="S931" s="4" t="str">
        <f t="shared" si="672"/>
        <v/>
      </c>
      <c r="T931" s="4" t="str">
        <f t="shared" si="672"/>
        <v/>
      </c>
      <c r="U931" s="4" t="str">
        <f t="shared" si="672"/>
        <v/>
      </c>
      <c r="V931" s="4" t="str">
        <f t="shared" si="672"/>
        <v/>
      </c>
      <c r="W931" s="4" t="str">
        <f t="shared" si="672"/>
        <v/>
      </c>
      <c r="X931" s="4" t="str">
        <f t="shared" si="672"/>
        <v/>
      </c>
    </row>
    <row r="932" spans="1:24" ht="15.75" customHeight="1" x14ac:dyDescent="0.25">
      <c r="A932" s="4" t="s">
        <v>366</v>
      </c>
      <c r="B932" s="4" t="s">
        <v>367</v>
      </c>
      <c r="C932" s="4" t="s">
        <v>106</v>
      </c>
      <c r="D932" s="4" t="s">
        <v>357</v>
      </c>
      <c r="E932" s="4">
        <f t="shared" si="523"/>
        <v>0</v>
      </c>
      <c r="I932" s="4" t="str">
        <f t="shared" ref="I932:X932" si="673">+IF(IFERROR(I680,0)=0,0,I680)</f>
        <v/>
      </c>
      <c r="J932" s="4" t="str">
        <f t="shared" si="673"/>
        <v/>
      </c>
      <c r="K932" s="4" t="str">
        <f t="shared" si="673"/>
        <v/>
      </c>
      <c r="L932" s="4" t="str">
        <f t="shared" si="673"/>
        <v/>
      </c>
      <c r="M932" s="4" t="str">
        <f t="shared" si="673"/>
        <v/>
      </c>
      <c r="N932" s="4" t="str">
        <f t="shared" si="673"/>
        <v/>
      </c>
      <c r="O932" s="4" t="str">
        <f t="shared" si="673"/>
        <v/>
      </c>
      <c r="P932" s="4" t="str">
        <f t="shared" si="673"/>
        <v/>
      </c>
      <c r="Q932" s="4" t="str">
        <f t="shared" si="673"/>
        <v/>
      </c>
      <c r="R932" s="4" t="str">
        <f t="shared" si="673"/>
        <v/>
      </c>
      <c r="S932" s="4" t="str">
        <f t="shared" si="673"/>
        <v/>
      </c>
      <c r="T932" s="4" t="str">
        <f t="shared" si="673"/>
        <v/>
      </c>
      <c r="U932" s="4" t="str">
        <f t="shared" si="673"/>
        <v/>
      </c>
      <c r="V932" s="4" t="str">
        <f t="shared" si="673"/>
        <v/>
      </c>
      <c r="W932" s="4" t="str">
        <f t="shared" si="673"/>
        <v/>
      </c>
      <c r="X932" s="4" t="str">
        <f t="shared" si="673"/>
        <v/>
      </c>
    </row>
    <row r="933" spans="1:24" ht="15.75" customHeight="1" x14ac:dyDescent="0.25">
      <c r="A933" s="4" t="s">
        <v>385</v>
      </c>
      <c r="B933" s="4" t="s">
        <v>386</v>
      </c>
      <c r="C933" s="4" t="s">
        <v>118</v>
      </c>
      <c r="D933" s="4" t="s">
        <v>380</v>
      </c>
      <c r="E933" s="4">
        <f t="shared" si="523"/>
        <v>0</v>
      </c>
      <c r="I933" s="4" t="str">
        <f t="shared" ref="I933:X933" si="674">+IF(IFERROR(I681,0)=0,0,I681)</f>
        <v/>
      </c>
      <c r="J933" s="4" t="str">
        <f t="shared" si="674"/>
        <v/>
      </c>
      <c r="K933" s="4" t="str">
        <f t="shared" si="674"/>
        <v/>
      </c>
      <c r="L933" s="4" t="str">
        <f t="shared" si="674"/>
        <v/>
      </c>
      <c r="M933" s="4" t="str">
        <f t="shared" si="674"/>
        <v/>
      </c>
      <c r="N933" s="4" t="str">
        <f t="shared" si="674"/>
        <v/>
      </c>
      <c r="O933" s="4" t="str">
        <f t="shared" si="674"/>
        <v/>
      </c>
      <c r="P933" s="4" t="str">
        <f t="shared" si="674"/>
        <v/>
      </c>
      <c r="Q933" s="4" t="str">
        <f t="shared" si="674"/>
        <v/>
      </c>
      <c r="R933" s="4" t="str">
        <f t="shared" si="674"/>
        <v/>
      </c>
      <c r="S933" s="4" t="str">
        <f t="shared" si="674"/>
        <v/>
      </c>
      <c r="T933" s="4" t="str">
        <f t="shared" si="674"/>
        <v/>
      </c>
      <c r="U933" s="4" t="str">
        <f t="shared" si="674"/>
        <v/>
      </c>
      <c r="V933" s="4" t="str">
        <f t="shared" si="674"/>
        <v/>
      </c>
      <c r="W933" s="4" t="str">
        <f t="shared" si="674"/>
        <v/>
      </c>
      <c r="X933" s="4" t="str">
        <f t="shared" si="674"/>
        <v/>
      </c>
    </row>
    <row r="934" spans="1:24" ht="15.75" customHeight="1" x14ac:dyDescent="0.25">
      <c r="A934" s="4" t="s">
        <v>223</v>
      </c>
      <c r="B934" s="4" t="s">
        <v>224</v>
      </c>
      <c r="C934" s="4" t="s">
        <v>22</v>
      </c>
      <c r="D934" s="4" t="s">
        <v>216</v>
      </c>
      <c r="E934" s="4">
        <f t="shared" si="523"/>
        <v>0</v>
      </c>
      <c r="I934" s="4" t="str">
        <f t="shared" ref="I934:X934" si="675">+IF(IFERROR(I682,0)=0,0,I682)</f>
        <v/>
      </c>
      <c r="J934" s="4" t="str">
        <f t="shared" si="675"/>
        <v/>
      </c>
      <c r="K934" s="4" t="str">
        <f t="shared" si="675"/>
        <v/>
      </c>
      <c r="L934" s="4" t="str">
        <f t="shared" si="675"/>
        <v/>
      </c>
      <c r="M934" s="4" t="str">
        <f t="shared" si="675"/>
        <v/>
      </c>
      <c r="N934" s="4" t="str">
        <f t="shared" si="675"/>
        <v/>
      </c>
      <c r="O934" s="4" t="str">
        <f t="shared" si="675"/>
        <v/>
      </c>
      <c r="P934" s="4" t="str">
        <f t="shared" si="675"/>
        <v/>
      </c>
      <c r="Q934" s="4" t="str">
        <f t="shared" si="675"/>
        <v/>
      </c>
      <c r="R934" s="4" t="str">
        <f t="shared" si="675"/>
        <v/>
      </c>
      <c r="S934" s="4" t="str">
        <f t="shared" si="675"/>
        <v/>
      </c>
      <c r="T934" s="4" t="str">
        <f t="shared" si="675"/>
        <v/>
      </c>
      <c r="U934" s="4" t="str">
        <f t="shared" si="675"/>
        <v/>
      </c>
      <c r="V934" s="4" t="str">
        <f t="shared" si="675"/>
        <v/>
      </c>
      <c r="W934" s="4" t="str">
        <f t="shared" si="675"/>
        <v/>
      </c>
      <c r="X934" s="4" t="str">
        <f t="shared" si="675"/>
        <v/>
      </c>
    </row>
    <row r="935" spans="1:24" ht="15.75" customHeight="1" x14ac:dyDescent="0.25">
      <c r="A935" s="4" t="s">
        <v>404</v>
      </c>
      <c r="B935" s="4" t="s">
        <v>405</v>
      </c>
      <c r="C935" s="4" t="s">
        <v>106</v>
      </c>
      <c r="D935" s="4" t="s">
        <v>393</v>
      </c>
      <c r="E935" s="4">
        <f t="shared" si="523"/>
        <v>1</v>
      </c>
      <c r="I935" s="4">
        <f t="shared" ref="I935:X935" si="676">+IF(IFERROR(I683,0)=0,0,I683)</f>
        <v>28608710</v>
      </c>
      <c r="J935" s="85">
        <f t="shared" si="676"/>
        <v>195.96829077578124</v>
      </c>
      <c r="K935" s="85">
        <f t="shared" si="676"/>
        <v>65.997383314382233</v>
      </c>
      <c r="L935" s="4">
        <f t="shared" si="676"/>
        <v>0</v>
      </c>
      <c r="M935" s="4">
        <f t="shared" si="676"/>
        <v>0</v>
      </c>
      <c r="N935" s="4">
        <f t="shared" si="676"/>
        <v>0</v>
      </c>
      <c r="O935" s="85">
        <f t="shared" si="676"/>
        <v>91959.641255605369</v>
      </c>
      <c r="P935" s="85">
        <f t="shared" si="676"/>
        <v>6441.8287273967926</v>
      </c>
      <c r="Q935" s="85">
        <f t="shared" si="676"/>
        <v>3773.9356386168297</v>
      </c>
      <c r="R935" s="85">
        <f t="shared" si="676"/>
        <v>2.1916402382351388</v>
      </c>
      <c r="S935" s="85">
        <f t="shared" si="676"/>
        <v>3309.7159457714652</v>
      </c>
      <c r="T935" s="4">
        <f t="shared" si="676"/>
        <v>0</v>
      </c>
      <c r="U935" s="4">
        <f t="shared" si="676"/>
        <v>0.44</v>
      </c>
      <c r="V935" s="4">
        <f t="shared" si="676"/>
        <v>0.43</v>
      </c>
      <c r="W935" s="4">
        <f t="shared" si="676"/>
        <v>0.4</v>
      </c>
      <c r="X935" s="4">
        <f t="shared" si="676"/>
        <v>0.4</v>
      </c>
    </row>
    <row r="936" spans="1:24" ht="15.75" customHeight="1" x14ac:dyDescent="0.25">
      <c r="A936" s="4" t="s">
        <v>538</v>
      </c>
      <c r="B936" s="4" t="s">
        <v>539</v>
      </c>
      <c r="C936" s="4" t="s">
        <v>181</v>
      </c>
      <c r="D936" s="4" t="s">
        <v>525</v>
      </c>
      <c r="E936" s="4">
        <f t="shared" si="523"/>
        <v>1</v>
      </c>
      <c r="I936" s="4">
        <f t="shared" ref="I936:X936" si="677">+IF(IFERROR(I684,0)=0,0,I684)</f>
        <v>17097130</v>
      </c>
      <c r="J936" s="85">
        <f t="shared" si="677"/>
        <v>356.31711287216041</v>
      </c>
      <c r="K936" s="85">
        <f t="shared" si="677"/>
        <v>61.203254581324465</v>
      </c>
      <c r="L936" s="4">
        <f t="shared" si="677"/>
        <v>53.521192220419174</v>
      </c>
      <c r="M936" s="4">
        <f t="shared" si="677"/>
        <v>601.81470383657825</v>
      </c>
      <c r="N936" s="4">
        <f t="shared" si="677"/>
        <v>13.730910211329888</v>
      </c>
      <c r="O936" s="85">
        <f t="shared" si="677"/>
        <v>44445.48154433602</v>
      </c>
      <c r="P936" s="85">
        <f t="shared" si="677"/>
        <v>127.92332424601769</v>
      </c>
      <c r="Q936" s="85">
        <f t="shared" si="677"/>
        <v>3807.8602620087336</v>
      </c>
      <c r="R936" s="85">
        <f t="shared" si="677"/>
        <v>0.7720594041222123</v>
      </c>
      <c r="S936" s="85">
        <f t="shared" si="677"/>
        <v>369.50372120912846</v>
      </c>
      <c r="T936" s="4">
        <f t="shared" si="677"/>
        <v>108400.48430554378</v>
      </c>
      <c r="U936" s="4">
        <f t="shared" si="677"/>
        <v>0.84</v>
      </c>
      <c r="V936" s="4">
        <f t="shared" si="677"/>
        <v>0.83</v>
      </c>
      <c r="W936" s="4">
        <f t="shared" si="677"/>
        <v>0.84</v>
      </c>
      <c r="X936" s="4">
        <f t="shared" si="677"/>
        <v>0.84</v>
      </c>
    </row>
    <row r="937" spans="1:24" ht="15.75" customHeight="1" x14ac:dyDescent="0.25">
      <c r="A937" s="4" t="s">
        <v>206</v>
      </c>
      <c r="B937" s="4" t="s">
        <v>207</v>
      </c>
      <c r="C937" s="4" t="s">
        <v>22</v>
      </c>
      <c r="D937" s="4" t="s">
        <v>205</v>
      </c>
      <c r="E937" s="4">
        <f t="shared" si="523"/>
        <v>0</v>
      </c>
      <c r="I937" s="4" t="str">
        <f t="shared" ref="I937:X937" si="678">+IF(IFERROR(I685,0)=0,0,I685)</f>
        <v/>
      </c>
      <c r="J937" s="4" t="str">
        <f t="shared" si="678"/>
        <v/>
      </c>
      <c r="K937" s="4" t="str">
        <f t="shared" si="678"/>
        <v/>
      </c>
      <c r="L937" s="4" t="str">
        <f t="shared" si="678"/>
        <v/>
      </c>
      <c r="M937" s="4" t="str">
        <f t="shared" si="678"/>
        <v/>
      </c>
      <c r="N937" s="4" t="str">
        <f t="shared" si="678"/>
        <v/>
      </c>
      <c r="O937" s="4" t="str">
        <f t="shared" si="678"/>
        <v/>
      </c>
      <c r="P937" s="4" t="str">
        <f t="shared" si="678"/>
        <v/>
      </c>
      <c r="Q937" s="4" t="str">
        <f t="shared" si="678"/>
        <v/>
      </c>
      <c r="R937" s="4" t="str">
        <f t="shared" si="678"/>
        <v/>
      </c>
      <c r="S937" s="4" t="str">
        <f t="shared" si="678"/>
        <v/>
      </c>
      <c r="T937" s="4" t="str">
        <f t="shared" si="678"/>
        <v/>
      </c>
      <c r="U937" s="4" t="str">
        <f t="shared" si="678"/>
        <v/>
      </c>
      <c r="V937" s="4" t="str">
        <f t="shared" si="678"/>
        <v/>
      </c>
      <c r="W937" s="4" t="str">
        <f t="shared" si="678"/>
        <v/>
      </c>
      <c r="X937" s="4" t="str">
        <f t="shared" si="678"/>
        <v/>
      </c>
    </row>
    <row r="938" spans="1:24" ht="15.75" customHeight="1" x14ac:dyDescent="0.25">
      <c r="A938" s="4" t="s">
        <v>24</v>
      </c>
      <c r="B938" s="4" t="s">
        <v>25</v>
      </c>
      <c r="C938" s="4" t="s">
        <v>22</v>
      </c>
      <c r="D938" s="4" t="s">
        <v>23</v>
      </c>
      <c r="E938" s="4">
        <f t="shared" si="523"/>
        <v>1</v>
      </c>
      <c r="I938" s="4">
        <f t="shared" ref="I938:X938" si="679">+IF(IFERROR(I686,0)=0,0,I686)</f>
        <v>4783063</v>
      </c>
      <c r="J938" s="85">
        <f t="shared" si="679"/>
        <v>183.62710254914057</v>
      </c>
      <c r="K938" s="85">
        <f t="shared" si="679"/>
        <v>218.16563988389868</v>
      </c>
      <c r="L938" s="4">
        <f t="shared" si="679"/>
        <v>0</v>
      </c>
      <c r="M938" s="4">
        <f t="shared" si="679"/>
        <v>0</v>
      </c>
      <c r="N938" s="4">
        <f t="shared" si="679"/>
        <v>4277.234976291501</v>
      </c>
      <c r="O938" s="85">
        <f t="shared" si="679"/>
        <v>302481.88405797101</v>
      </c>
      <c r="P938" s="85">
        <f t="shared" si="679"/>
        <v>152.7885558662899</v>
      </c>
      <c r="Q938" s="85">
        <f t="shared" si="679"/>
        <v>3265.0187734668339</v>
      </c>
      <c r="R938" s="85">
        <f t="shared" si="679"/>
        <v>0.73174867234656948</v>
      </c>
      <c r="S938" s="85">
        <f t="shared" si="679"/>
        <v>485.82701450759714</v>
      </c>
      <c r="T938" s="4">
        <f t="shared" si="679"/>
        <v>0</v>
      </c>
      <c r="U938" s="4">
        <f t="shared" si="679"/>
        <v>0.81</v>
      </c>
      <c r="V938" s="4">
        <f t="shared" si="679"/>
        <v>0.87</v>
      </c>
      <c r="W938" s="4">
        <f t="shared" si="679"/>
        <v>0.76</v>
      </c>
      <c r="X938" s="4">
        <f t="shared" si="679"/>
        <v>0.76</v>
      </c>
    </row>
    <row r="939" spans="1:24" ht="15.75" customHeight="1" x14ac:dyDescent="0.25">
      <c r="A939" s="4" t="s">
        <v>100</v>
      </c>
      <c r="B939" s="4" t="s">
        <v>101</v>
      </c>
      <c r="C939" s="4" t="s">
        <v>28</v>
      </c>
      <c r="D939" s="4" t="s">
        <v>89</v>
      </c>
      <c r="E939" s="4">
        <f t="shared" si="523"/>
        <v>0</v>
      </c>
      <c r="I939" s="4" t="str">
        <f t="shared" ref="I939:X939" si="680">+IF(IFERROR(I687,0)=0,0,I687)</f>
        <v/>
      </c>
      <c r="J939" s="4" t="str">
        <f t="shared" si="680"/>
        <v/>
      </c>
      <c r="K939" s="4" t="str">
        <f t="shared" si="680"/>
        <v/>
      </c>
      <c r="L939" s="4" t="str">
        <f t="shared" si="680"/>
        <v/>
      </c>
      <c r="M939" s="4" t="str">
        <f t="shared" si="680"/>
        <v/>
      </c>
      <c r="N939" s="4" t="str">
        <f t="shared" si="680"/>
        <v/>
      </c>
      <c r="O939" s="4" t="str">
        <f t="shared" si="680"/>
        <v/>
      </c>
      <c r="P939" s="4" t="str">
        <f t="shared" si="680"/>
        <v/>
      </c>
      <c r="Q939" s="4" t="str">
        <f t="shared" si="680"/>
        <v/>
      </c>
      <c r="R939" s="4" t="str">
        <f t="shared" si="680"/>
        <v/>
      </c>
      <c r="S939" s="4" t="str">
        <f t="shared" si="680"/>
        <v/>
      </c>
      <c r="T939" s="4" t="str">
        <f t="shared" si="680"/>
        <v/>
      </c>
      <c r="U939" s="4" t="str">
        <f t="shared" si="680"/>
        <v/>
      </c>
      <c r="V939" s="4" t="str">
        <f t="shared" si="680"/>
        <v/>
      </c>
      <c r="W939" s="4" t="str">
        <f t="shared" si="680"/>
        <v/>
      </c>
      <c r="X939" s="4" t="str">
        <f t="shared" si="680"/>
        <v/>
      </c>
    </row>
    <row r="940" spans="1:24" ht="15.75" customHeight="1" x14ac:dyDescent="0.25">
      <c r="A940" s="4" t="s">
        <v>470</v>
      </c>
      <c r="B940" s="4" t="s">
        <v>471</v>
      </c>
      <c r="C940" s="4" t="s">
        <v>118</v>
      </c>
      <c r="D940" s="4" t="s">
        <v>449</v>
      </c>
      <c r="E940" s="4">
        <f t="shared" si="523"/>
        <v>0</v>
      </c>
      <c r="I940" s="4" t="str">
        <f t="shared" ref="I940:X940" si="681">+IF(IFERROR(I688,0)=0,0,I688)</f>
        <v/>
      </c>
      <c r="J940" s="4" t="str">
        <f t="shared" si="681"/>
        <v/>
      </c>
      <c r="K940" s="4" t="str">
        <f t="shared" si="681"/>
        <v/>
      </c>
      <c r="L940" s="4" t="str">
        <f t="shared" si="681"/>
        <v/>
      </c>
      <c r="M940" s="4" t="str">
        <f t="shared" si="681"/>
        <v/>
      </c>
      <c r="N940" s="4" t="str">
        <f t="shared" si="681"/>
        <v/>
      </c>
      <c r="O940" s="4" t="str">
        <f t="shared" si="681"/>
        <v/>
      </c>
      <c r="P940" s="4" t="str">
        <f t="shared" si="681"/>
        <v/>
      </c>
      <c r="Q940" s="4" t="str">
        <f t="shared" si="681"/>
        <v/>
      </c>
      <c r="R940" s="4" t="str">
        <f t="shared" si="681"/>
        <v/>
      </c>
      <c r="S940" s="4" t="str">
        <f t="shared" si="681"/>
        <v/>
      </c>
      <c r="T940" s="4" t="str">
        <f t="shared" si="681"/>
        <v/>
      </c>
      <c r="U940" s="4" t="str">
        <f t="shared" si="681"/>
        <v/>
      </c>
      <c r="V940" s="4" t="str">
        <f t="shared" si="681"/>
        <v/>
      </c>
      <c r="W940" s="4" t="str">
        <f t="shared" si="681"/>
        <v/>
      </c>
      <c r="X940" s="4" t="str">
        <f t="shared" si="681"/>
        <v/>
      </c>
    </row>
    <row r="941" spans="1:24" ht="15.75" customHeight="1" x14ac:dyDescent="0.25">
      <c r="A941" s="4" t="s">
        <v>472</v>
      </c>
      <c r="B941" s="4" t="s">
        <v>473</v>
      </c>
      <c r="C941" s="4" t="s">
        <v>118</v>
      </c>
      <c r="D941" s="4" t="s">
        <v>449</v>
      </c>
      <c r="E941" s="4">
        <f t="shared" si="523"/>
        <v>0</v>
      </c>
      <c r="I941" s="4" t="str">
        <f t="shared" ref="I941:X941" si="682">+IF(IFERROR(I689,0)=0,0,I689)</f>
        <v/>
      </c>
      <c r="J941" s="4" t="str">
        <f t="shared" si="682"/>
        <v/>
      </c>
      <c r="K941" s="4" t="str">
        <f t="shared" si="682"/>
        <v/>
      </c>
      <c r="L941" s="4" t="str">
        <f t="shared" si="682"/>
        <v/>
      </c>
      <c r="M941" s="4" t="str">
        <f t="shared" si="682"/>
        <v/>
      </c>
      <c r="N941" s="4" t="str">
        <f t="shared" si="682"/>
        <v/>
      </c>
      <c r="O941" s="4" t="str">
        <f t="shared" si="682"/>
        <v/>
      </c>
      <c r="P941" s="4" t="str">
        <f t="shared" si="682"/>
        <v/>
      </c>
      <c r="Q941" s="4" t="str">
        <f t="shared" si="682"/>
        <v/>
      </c>
      <c r="R941" s="4" t="str">
        <f t="shared" si="682"/>
        <v/>
      </c>
      <c r="S941" s="4" t="str">
        <f t="shared" si="682"/>
        <v/>
      </c>
      <c r="T941" s="4" t="str">
        <f t="shared" si="682"/>
        <v/>
      </c>
      <c r="U941" s="4" t="str">
        <f t="shared" si="682"/>
        <v/>
      </c>
      <c r="V941" s="4" t="str">
        <f t="shared" si="682"/>
        <v/>
      </c>
      <c r="W941" s="4" t="str">
        <f t="shared" si="682"/>
        <v/>
      </c>
      <c r="X941" s="4" t="str">
        <f t="shared" si="682"/>
        <v/>
      </c>
    </row>
    <row r="942" spans="1:24" ht="15.75" customHeight="1" x14ac:dyDescent="0.25">
      <c r="A942" s="4" t="s">
        <v>314</v>
      </c>
      <c r="B942" s="4" t="s">
        <v>315</v>
      </c>
      <c r="C942" s="4" t="s">
        <v>22</v>
      </c>
      <c r="D942" s="4" t="s">
        <v>309</v>
      </c>
      <c r="E942" s="4">
        <f t="shared" si="523"/>
        <v>0</v>
      </c>
      <c r="I942" s="4" t="str">
        <f t="shared" ref="I942:X942" si="683">+IF(IFERROR(I690,0)=0,0,I690)</f>
        <v/>
      </c>
      <c r="J942" s="4" t="str">
        <f t="shared" si="683"/>
        <v/>
      </c>
      <c r="K942" s="4" t="str">
        <f t="shared" si="683"/>
        <v/>
      </c>
      <c r="L942" s="4" t="str">
        <f t="shared" si="683"/>
        <v/>
      </c>
      <c r="M942" s="4" t="str">
        <f t="shared" si="683"/>
        <v/>
      </c>
      <c r="N942" s="4" t="str">
        <f t="shared" si="683"/>
        <v/>
      </c>
      <c r="O942" s="4" t="str">
        <f t="shared" si="683"/>
        <v/>
      </c>
      <c r="P942" s="4" t="str">
        <f t="shared" si="683"/>
        <v/>
      </c>
      <c r="Q942" s="4" t="str">
        <f t="shared" si="683"/>
        <v/>
      </c>
      <c r="R942" s="4" t="str">
        <f t="shared" si="683"/>
        <v/>
      </c>
      <c r="S942" s="4" t="str">
        <f t="shared" si="683"/>
        <v/>
      </c>
      <c r="T942" s="4" t="str">
        <f t="shared" si="683"/>
        <v/>
      </c>
      <c r="U942" s="4" t="str">
        <f t="shared" si="683"/>
        <v/>
      </c>
      <c r="V942" s="4" t="str">
        <f t="shared" si="683"/>
        <v/>
      </c>
      <c r="W942" s="4" t="str">
        <f t="shared" si="683"/>
        <v/>
      </c>
      <c r="X942" s="4" t="str">
        <f t="shared" si="683"/>
        <v/>
      </c>
    </row>
    <row r="943" spans="1:24" ht="15.75" customHeight="1" x14ac:dyDescent="0.25">
      <c r="A943" s="4" t="s">
        <v>433</v>
      </c>
      <c r="B943" s="4" t="s">
        <v>434</v>
      </c>
      <c r="C943" s="4" t="s">
        <v>181</v>
      </c>
      <c r="D943" s="4" t="s">
        <v>412</v>
      </c>
      <c r="E943" s="4">
        <f t="shared" si="523"/>
        <v>0</v>
      </c>
      <c r="I943" s="4" t="str">
        <f t="shared" ref="I943:X943" si="684">+IF(IFERROR(I691,0)=0,0,I691)</f>
        <v/>
      </c>
      <c r="J943" s="4" t="str">
        <f t="shared" si="684"/>
        <v/>
      </c>
      <c r="K943" s="4" t="str">
        <f t="shared" si="684"/>
        <v/>
      </c>
      <c r="L943" s="4" t="str">
        <f t="shared" si="684"/>
        <v/>
      </c>
      <c r="M943" s="4" t="str">
        <f t="shared" si="684"/>
        <v/>
      </c>
      <c r="N943" s="4" t="str">
        <f t="shared" si="684"/>
        <v/>
      </c>
      <c r="O943" s="4" t="str">
        <f t="shared" si="684"/>
        <v/>
      </c>
      <c r="P943" s="4" t="str">
        <f t="shared" si="684"/>
        <v/>
      </c>
      <c r="Q943" s="4" t="str">
        <f t="shared" si="684"/>
        <v/>
      </c>
      <c r="R943" s="4" t="str">
        <f t="shared" si="684"/>
        <v/>
      </c>
      <c r="S943" s="4" t="str">
        <f t="shared" si="684"/>
        <v/>
      </c>
      <c r="T943" s="4" t="str">
        <f t="shared" si="684"/>
        <v/>
      </c>
      <c r="U943" s="4" t="str">
        <f t="shared" si="684"/>
        <v/>
      </c>
      <c r="V943" s="4" t="str">
        <f t="shared" si="684"/>
        <v/>
      </c>
      <c r="W943" s="4" t="str">
        <f t="shared" si="684"/>
        <v/>
      </c>
      <c r="X943" s="4" t="str">
        <f t="shared" si="684"/>
        <v/>
      </c>
    </row>
    <row r="944" spans="1:24" ht="15.75" customHeight="1" x14ac:dyDescent="0.25">
      <c r="A944" s="4" t="s">
        <v>225</v>
      </c>
      <c r="B944" s="4" t="s">
        <v>226</v>
      </c>
      <c r="C944" s="4" t="s">
        <v>22</v>
      </c>
      <c r="D944" s="4" t="s">
        <v>216</v>
      </c>
      <c r="E944" s="4">
        <f t="shared" si="523"/>
        <v>0</v>
      </c>
      <c r="I944" s="4" t="str">
        <f t="shared" ref="I944:X944" si="685">+IF(IFERROR(I692,0)=0,0,I692)</f>
        <v/>
      </c>
      <c r="J944" s="4" t="str">
        <f t="shared" si="685"/>
        <v/>
      </c>
      <c r="K944" s="4" t="str">
        <f t="shared" si="685"/>
        <v/>
      </c>
      <c r="L944" s="4" t="str">
        <f t="shared" si="685"/>
        <v/>
      </c>
      <c r="M944" s="4" t="str">
        <f t="shared" si="685"/>
        <v/>
      </c>
      <c r="N944" s="4" t="str">
        <f t="shared" si="685"/>
        <v/>
      </c>
      <c r="O944" s="4" t="str">
        <f t="shared" si="685"/>
        <v/>
      </c>
      <c r="P944" s="4" t="str">
        <f t="shared" si="685"/>
        <v/>
      </c>
      <c r="Q944" s="4" t="str">
        <f t="shared" si="685"/>
        <v/>
      </c>
      <c r="R944" s="4" t="str">
        <f t="shared" si="685"/>
        <v/>
      </c>
      <c r="S944" s="4" t="str">
        <f t="shared" si="685"/>
        <v/>
      </c>
      <c r="T944" s="4" t="str">
        <f t="shared" si="685"/>
        <v/>
      </c>
      <c r="U944" s="4" t="str">
        <f t="shared" si="685"/>
        <v/>
      </c>
      <c r="V944" s="4" t="str">
        <f t="shared" si="685"/>
        <v/>
      </c>
      <c r="W944" s="4" t="str">
        <f t="shared" si="685"/>
        <v/>
      </c>
      <c r="X944" s="4" t="str">
        <f t="shared" si="685"/>
        <v/>
      </c>
    </row>
    <row r="945" spans="1:24" ht="15.75" customHeight="1" x14ac:dyDescent="0.25">
      <c r="A945" s="4" t="s">
        <v>295</v>
      </c>
      <c r="B945" s="4" t="s">
        <v>296</v>
      </c>
      <c r="C945" s="4" t="s">
        <v>181</v>
      </c>
      <c r="D945" s="4" t="s">
        <v>276</v>
      </c>
      <c r="E945" s="4">
        <f t="shared" si="523"/>
        <v>1</v>
      </c>
      <c r="I945" s="4">
        <f t="shared" ref="I945:X945" si="686">+IF(IFERROR(I693,0)=0,0,I693)</f>
        <v>5378857</v>
      </c>
      <c r="J945" s="85">
        <f t="shared" si="686"/>
        <v>159.94104323650919</v>
      </c>
      <c r="K945" s="85">
        <f t="shared" si="686"/>
        <v>62.708489926391429</v>
      </c>
      <c r="L945" s="85">
        <f t="shared" si="686"/>
        <v>85.464253836828149</v>
      </c>
      <c r="M945" s="85">
        <f t="shared" si="686"/>
        <v>1362.8817076786245</v>
      </c>
      <c r="N945" s="4">
        <f t="shared" si="686"/>
        <v>16.793206086451118</v>
      </c>
      <c r="O945" s="4">
        <f t="shared" si="686"/>
        <v>125515.8077593975</v>
      </c>
      <c r="P945" s="85">
        <f t="shared" si="686"/>
        <v>50.773723506743735</v>
      </c>
      <c r="Q945" s="85">
        <f t="shared" si="686"/>
        <v>4374.8378728923471</v>
      </c>
      <c r="R945" s="85">
        <f t="shared" si="686"/>
        <v>0.52055669076162459</v>
      </c>
      <c r="S945" s="4">
        <f t="shared" si="686"/>
        <v>1235.5342087304521</v>
      </c>
      <c r="T945" s="4">
        <f t="shared" si="686"/>
        <v>141963.87445888654</v>
      </c>
      <c r="U945" s="4">
        <f t="shared" si="686"/>
        <v>0.88</v>
      </c>
      <c r="V945" s="4">
        <f t="shared" si="686"/>
        <v>0.83</v>
      </c>
      <c r="W945" s="4">
        <f t="shared" si="686"/>
        <v>0.91</v>
      </c>
      <c r="X945" s="4">
        <f t="shared" si="686"/>
        <v>0.91</v>
      </c>
    </row>
    <row r="946" spans="1:24" ht="15.75" customHeight="1" x14ac:dyDescent="0.25">
      <c r="A946" s="4" t="s">
        <v>507</v>
      </c>
      <c r="B946" s="4" t="s">
        <v>508</v>
      </c>
      <c r="C946" s="4" t="s">
        <v>106</v>
      </c>
      <c r="D946" s="4" t="s">
        <v>484</v>
      </c>
      <c r="E946" s="4">
        <f t="shared" si="523"/>
        <v>0</v>
      </c>
      <c r="I946" s="4" t="str">
        <f t="shared" ref="I946:X946" si="687">+IF(IFERROR(I694,0)=0,0,I694)</f>
        <v/>
      </c>
      <c r="J946" s="4" t="str">
        <f t="shared" si="687"/>
        <v/>
      </c>
      <c r="K946" s="4" t="str">
        <f t="shared" si="687"/>
        <v/>
      </c>
      <c r="L946" s="4" t="str">
        <f t="shared" si="687"/>
        <v/>
      </c>
      <c r="M946" s="4" t="str">
        <f t="shared" si="687"/>
        <v/>
      </c>
      <c r="N946" s="4" t="str">
        <f t="shared" si="687"/>
        <v/>
      </c>
      <c r="O946" s="4" t="str">
        <f t="shared" si="687"/>
        <v/>
      </c>
      <c r="P946" s="4" t="str">
        <f t="shared" si="687"/>
        <v/>
      </c>
      <c r="Q946" s="4" t="str">
        <f t="shared" si="687"/>
        <v/>
      </c>
      <c r="R946" s="4" t="str">
        <f t="shared" si="687"/>
        <v/>
      </c>
      <c r="S946" s="4" t="str">
        <f t="shared" si="687"/>
        <v/>
      </c>
      <c r="T946" s="4" t="str">
        <f t="shared" si="687"/>
        <v/>
      </c>
      <c r="U946" s="4" t="str">
        <f t="shared" si="687"/>
        <v/>
      </c>
      <c r="V946" s="4" t="str">
        <f t="shared" si="687"/>
        <v/>
      </c>
      <c r="W946" s="4" t="str">
        <f t="shared" si="687"/>
        <v/>
      </c>
      <c r="X946" s="4" t="str">
        <f t="shared" si="687"/>
        <v/>
      </c>
    </row>
    <row r="947" spans="1:24" ht="15.75" customHeight="1" x14ac:dyDescent="0.25">
      <c r="A947" s="4" t="s">
        <v>406</v>
      </c>
      <c r="B947" s="4" t="s">
        <v>407</v>
      </c>
      <c r="C947" s="4" t="s">
        <v>106</v>
      </c>
      <c r="D947" s="4" t="s">
        <v>393</v>
      </c>
      <c r="E947" s="4">
        <f t="shared" si="523"/>
        <v>0</v>
      </c>
      <c r="I947" s="4" t="str">
        <f t="shared" ref="I947:X947" si="688">+IF(IFERROR(I695,0)=0,0,I695)</f>
        <v/>
      </c>
      <c r="J947" s="4" t="str">
        <f t="shared" si="688"/>
        <v/>
      </c>
      <c r="K947" s="4" t="str">
        <f t="shared" si="688"/>
        <v/>
      </c>
      <c r="L947" s="4" t="str">
        <f t="shared" si="688"/>
        <v/>
      </c>
      <c r="M947" s="4" t="str">
        <f t="shared" si="688"/>
        <v/>
      </c>
      <c r="N947" s="4" t="str">
        <f t="shared" si="688"/>
        <v/>
      </c>
      <c r="O947" s="4" t="str">
        <f t="shared" si="688"/>
        <v/>
      </c>
      <c r="P947" s="4" t="str">
        <f t="shared" si="688"/>
        <v/>
      </c>
      <c r="Q947" s="4" t="str">
        <f t="shared" si="688"/>
        <v/>
      </c>
      <c r="R947" s="4" t="str">
        <f t="shared" si="688"/>
        <v/>
      </c>
      <c r="S947" s="4" t="str">
        <f t="shared" si="688"/>
        <v/>
      </c>
      <c r="T947" s="4" t="str">
        <f t="shared" si="688"/>
        <v/>
      </c>
      <c r="U947" s="4" t="str">
        <f t="shared" si="688"/>
        <v/>
      </c>
      <c r="V947" s="4" t="str">
        <f t="shared" si="688"/>
        <v/>
      </c>
      <c r="W947" s="4" t="str">
        <f t="shared" si="688"/>
        <v/>
      </c>
      <c r="X947" s="4" t="str">
        <f t="shared" si="688"/>
        <v/>
      </c>
    </row>
    <row r="948" spans="1:24" ht="15.75" customHeight="1" x14ac:dyDescent="0.25">
      <c r="A948" s="4" t="s">
        <v>227</v>
      </c>
      <c r="B948" s="4" t="s">
        <v>228</v>
      </c>
      <c r="C948" s="4" t="s">
        <v>22</v>
      </c>
      <c r="D948" s="4" t="s">
        <v>216</v>
      </c>
      <c r="E948" s="4">
        <f t="shared" si="523"/>
        <v>0</v>
      </c>
      <c r="I948" s="4" t="str">
        <f t="shared" ref="I948:X948" si="689">+IF(IFERROR(I696,0)=0,0,I696)</f>
        <v/>
      </c>
      <c r="J948" s="4" t="str">
        <f t="shared" si="689"/>
        <v/>
      </c>
      <c r="K948" s="4" t="str">
        <f t="shared" si="689"/>
        <v/>
      </c>
      <c r="L948" s="4" t="str">
        <f t="shared" si="689"/>
        <v/>
      </c>
      <c r="M948" s="4" t="str">
        <f t="shared" si="689"/>
        <v/>
      </c>
      <c r="N948" s="4" t="str">
        <f t="shared" si="689"/>
        <v/>
      </c>
      <c r="O948" s="4" t="str">
        <f t="shared" si="689"/>
        <v/>
      </c>
      <c r="P948" s="4" t="str">
        <f t="shared" si="689"/>
        <v/>
      </c>
      <c r="Q948" s="4" t="str">
        <f t="shared" si="689"/>
        <v/>
      </c>
      <c r="R948" s="4" t="str">
        <f t="shared" si="689"/>
        <v/>
      </c>
      <c r="S948" s="4" t="str">
        <f t="shared" si="689"/>
        <v/>
      </c>
      <c r="T948" s="4" t="str">
        <f t="shared" si="689"/>
        <v/>
      </c>
      <c r="U948" s="4" t="str">
        <f t="shared" si="689"/>
        <v/>
      </c>
      <c r="V948" s="4" t="str">
        <f t="shared" si="689"/>
        <v/>
      </c>
      <c r="W948" s="4" t="str">
        <f t="shared" si="689"/>
        <v/>
      </c>
      <c r="X948" s="4" t="str">
        <f t="shared" si="689"/>
        <v/>
      </c>
    </row>
    <row r="949" spans="1:24" ht="15.75" customHeight="1" x14ac:dyDescent="0.25">
      <c r="A949" s="4" t="s">
        <v>102</v>
      </c>
      <c r="B949" s="4" t="s">
        <v>103</v>
      </c>
      <c r="C949" s="4" t="s">
        <v>28</v>
      </c>
      <c r="D949" s="4" t="s">
        <v>89</v>
      </c>
      <c r="E949" s="4">
        <f t="shared" si="523"/>
        <v>1</v>
      </c>
      <c r="I949" s="4">
        <f t="shared" ref="I949:X949" si="690">+IF(IFERROR(I697,0)=0,0,I697)</f>
        <v>4246439</v>
      </c>
      <c r="J949" s="85">
        <f t="shared" si="690"/>
        <v>399.20507512294421</v>
      </c>
      <c r="K949" s="85">
        <f t="shared" si="690"/>
        <v>380.4364080115127</v>
      </c>
      <c r="L949" s="4">
        <f t="shared" si="690"/>
        <v>51.418464404492049</v>
      </c>
      <c r="M949" s="4">
        <f t="shared" si="690"/>
        <v>230.43420670921969</v>
      </c>
      <c r="N949" s="85">
        <f t="shared" si="690"/>
        <v>11.845219017628652</v>
      </c>
      <c r="O949" s="85">
        <f t="shared" si="690"/>
        <v>119035.78528827037</v>
      </c>
      <c r="P949" s="85">
        <f t="shared" si="690"/>
        <v>2240.6380027739251</v>
      </c>
      <c r="Q949" s="85">
        <f t="shared" si="690"/>
        <v>1844.3886288389087</v>
      </c>
      <c r="R949" s="85">
        <f t="shared" si="690"/>
        <v>9.3490098409514424</v>
      </c>
      <c r="S949" s="85">
        <f t="shared" si="690"/>
        <v>970.67310809934509</v>
      </c>
      <c r="T949" s="85">
        <f t="shared" si="690"/>
        <v>19227.681438664098</v>
      </c>
      <c r="U949" s="4">
        <f t="shared" si="690"/>
        <v>0.32</v>
      </c>
      <c r="V949" s="4">
        <f t="shared" si="690"/>
        <v>0.47</v>
      </c>
      <c r="W949" s="4">
        <f t="shared" si="690"/>
        <v>0.48</v>
      </c>
      <c r="X949" s="4">
        <f t="shared" si="690"/>
        <v>0.48</v>
      </c>
    </row>
    <row r="950" spans="1:24" ht="15.75" customHeight="1" x14ac:dyDescent="0.25">
      <c r="A950" s="4" t="s">
        <v>208</v>
      </c>
      <c r="B950" s="4" t="s">
        <v>209</v>
      </c>
      <c r="C950" s="4" t="s">
        <v>22</v>
      </c>
      <c r="D950" s="4" t="s">
        <v>205</v>
      </c>
      <c r="E950" s="4">
        <f t="shared" si="523"/>
        <v>0</v>
      </c>
      <c r="I950" s="4" t="str">
        <f t="shared" ref="I950:X950" si="691">+IF(IFERROR(I698,0)=0,0,I698)</f>
        <v/>
      </c>
      <c r="J950" s="4" t="str">
        <f t="shared" si="691"/>
        <v/>
      </c>
      <c r="K950" s="4" t="str">
        <f t="shared" si="691"/>
        <v/>
      </c>
      <c r="L950" s="4" t="str">
        <f t="shared" si="691"/>
        <v/>
      </c>
      <c r="M950" s="4" t="str">
        <f t="shared" si="691"/>
        <v/>
      </c>
      <c r="N950" s="4" t="str">
        <f t="shared" si="691"/>
        <v/>
      </c>
      <c r="O950" s="4" t="str">
        <f t="shared" si="691"/>
        <v/>
      </c>
      <c r="P950" s="4" t="str">
        <f t="shared" si="691"/>
        <v/>
      </c>
      <c r="Q950" s="4" t="str">
        <f t="shared" si="691"/>
        <v/>
      </c>
      <c r="R950" s="4" t="str">
        <f t="shared" si="691"/>
        <v/>
      </c>
      <c r="S950" s="4" t="str">
        <f t="shared" si="691"/>
        <v/>
      </c>
      <c r="T950" s="4" t="str">
        <f t="shared" si="691"/>
        <v/>
      </c>
      <c r="U950" s="4" t="str">
        <f t="shared" si="691"/>
        <v/>
      </c>
      <c r="V950" s="4" t="str">
        <f t="shared" si="691"/>
        <v/>
      </c>
      <c r="W950" s="4" t="str">
        <f t="shared" si="691"/>
        <v/>
      </c>
      <c r="X950" s="4" t="str">
        <f t="shared" si="691"/>
        <v/>
      </c>
    </row>
    <row r="951" spans="1:24" ht="15.75" customHeight="1" x14ac:dyDescent="0.25">
      <c r="A951" s="4" t="s">
        <v>345</v>
      </c>
      <c r="B951" s="4" t="s">
        <v>346</v>
      </c>
      <c r="C951" s="4" t="s">
        <v>28</v>
      </c>
      <c r="D951" s="4" t="s">
        <v>328</v>
      </c>
      <c r="E951" s="4">
        <f t="shared" si="523"/>
        <v>1</v>
      </c>
      <c r="I951" s="4">
        <f t="shared" ref="I951:X951" si="692">+IF(IFERROR(I699,0)=0,0,I699)</f>
        <v>7044636</v>
      </c>
      <c r="J951" s="85">
        <f t="shared" si="692"/>
        <v>230.43064254845814</v>
      </c>
      <c r="K951" s="85">
        <f t="shared" si="692"/>
        <v>199.59867337361365</v>
      </c>
      <c r="L951" s="4">
        <f t="shared" si="692"/>
        <v>60.976405658246961</v>
      </c>
      <c r="M951" s="4">
        <f t="shared" si="692"/>
        <v>250.86524119260528</v>
      </c>
      <c r="N951" s="85">
        <f t="shared" si="692"/>
        <v>10.944497345214147</v>
      </c>
      <c r="O951" s="85">
        <f t="shared" si="692"/>
        <v>51003.891050583661</v>
      </c>
      <c r="P951" s="85">
        <f t="shared" si="692"/>
        <v>3789.0056588520615</v>
      </c>
      <c r="Q951" s="85">
        <f t="shared" si="692"/>
        <v>1305.5710306406686</v>
      </c>
      <c r="R951" s="85">
        <f t="shared" si="692"/>
        <v>8.5029233589925717</v>
      </c>
      <c r="S951" s="85">
        <f t="shared" si="692"/>
        <v>2533.2732074985506</v>
      </c>
      <c r="T951" s="85">
        <f t="shared" si="692"/>
        <v>9065.0069156293212</v>
      </c>
      <c r="U951" s="4">
        <f t="shared" si="692"/>
        <v>0</v>
      </c>
      <c r="V951" s="4">
        <f t="shared" si="692"/>
        <v>0</v>
      </c>
      <c r="W951" s="4">
        <f t="shared" si="692"/>
        <v>0</v>
      </c>
      <c r="X951" s="4">
        <f t="shared" si="692"/>
        <v>0</v>
      </c>
    </row>
    <row r="952" spans="1:24" ht="15.75" customHeight="1" x14ac:dyDescent="0.25">
      <c r="A952" s="4" t="s">
        <v>347</v>
      </c>
      <c r="B952" s="4" t="s">
        <v>348</v>
      </c>
      <c r="C952" s="4" t="s">
        <v>28</v>
      </c>
      <c r="D952" s="4" t="s">
        <v>328</v>
      </c>
      <c r="E952" s="4">
        <f t="shared" si="523"/>
        <v>1</v>
      </c>
      <c r="I952" s="4">
        <f t="shared" ref="I952:X952" si="693">+IF(IFERROR(I700,0)=0,0,I700)</f>
        <v>32510453</v>
      </c>
      <c r="J952" s="85">
        <f t="shared" si="693"/>
        <v>370.05328716889915</v>
      </c>
      <c r="K952" s="85">
        <f t="shared" si="693"/>
        <v>275.27761609473725</v>
      </c>
      <c r="L952" s="85">
        <f t="shared" si="693"/>
        <v>30.094935927223162</v>
      </c>
      <c r="M952" s="85">
        <f t="shared" si="693"/>
        <v>109.32576485574452</v>
      </c>
      <c r="N952" s="85">
        <f t="shared" si="693"/>
        <v>9.4892556557117178</v>
      </c>
      <c r="O952" s="4">
        <f t="shared" si="693"/>
        <v>124218.2796560959</v>
      </c>
      <c r="P952" s="85">
        <f t="shared" si="693"/>
        <v>1048.3319276543903</v>
      </c>
      <c r="Q952" s="85">
        <f t="shared" si="693"/>
        <v>2543.0934045636668</v>
      </c>
      <c r="R952" s="85">
        <f t="shared" si="693"/>
        <v>7.6498472660470158</v>
      </c>
      <c r="S952" s="4">
        <f t="shared" si="693"/>
        <v>786.92143769834297</v>
      </c>
      <c r="T952" s="4">
        <f t="shared" si="693"/>
        <v>178609.44954285515</v>
      </c>
      <c r="U952" s="4">
        <f t="shared" si="693"/>
        <v>0.42</v>
      </c>
      <c r="V952" s="4">
        <f t="shared" si="693"/>
        <v>0.41</v>
      </c>
      <c r="W952" s="4">
        <f t="shared" si="693"/>
        <v>0.41</v>
      </c>
      <c r="X952" s="4">
        <f t="shared" si="693"/>
        <v>0.41</v>
      </c>
    </row>
    <row r="953" spans="1:24" ht="15.75" customHeight="1" x14ac:dyDescent="0.25">
      <c r="A953" s="4" t="s">
        <v>368</v>
      </c>
      <c r="B953" s="4" t="s">
        <v>369</v>
      </c>
      <c r="C953" s="4" t="s">
        <v>106</v>
      </c>
      <c r="D953" s="4" t="s">
        <v>357</v>
      </c>
      <c r="E953" s="4">
        <f t="shared" si="523"/>
        <v>1</v>
      </c>
      <c r="I953" s="4">
        <f t="shared" ref="I953:X953" si="694">+IF(IFERROR(I701,0)=0,0,I701)</f>
        <v>108116615</v>
      </c>
      <c r="J953" s="85">
        <f t="shared" si="694"/>
        <v>168.47271809240419</v>
      </c>
      <c r="K953" s="85">
        <f t="shared" si="694"/>
        <v>157.73986264738309</v>
      </c>
      <c r="L953" s="85">
        <f t="shared" si="694"/>
        <v>2.3030687743969787</v>
      </c>
      <c r="M953" s="85">
        <f t="shared" si="694"/>
        <v>14.600423353641016</v>
      </c>
      <c r="N953" s="85">
        <f t="shared" si="694"/>
        <v>1.7804848958691502</v>
      </c>
      <c r="O953" s="85">
        <f t="shared" si="694"/>
        <v>256484.15584415584</v>
      </c>
      <c r="P953" s="85">
        <f t="shared" si="694"/>
        <v>32348.823975720792</v>
      </c>
      <c r="Q953" s="85">
        <f t="shared" si="694"/>
        <v>1339.2833303229961</v>
      </c>
      <c r="R953" s="85">
        <f t="shared" si="694"/>
        <v>8.1634076316577247</v>
      </c>
      <c r="S953" s="85">
        <f t="shared" si="694"/>
        <v>20201.800327332243</v>
      </c>
      <c r="T953" s="85">
        <f t="shared" si="694"/>
        <v>122059.82694684796</v>
      </c>
      <c r="U953" s="4">
        <f t="shared" si="694"/>
        <v>0.42</v>
      </c>
      <c r="V953" s="4">
        <f t="shared" si="694"/>
        <v>0.4</v>
      </c>
      <c r="W953" s="4">
        <f t="shared" si="694"/>
        <v>0.31</v>
      </c>
      <c r="X953" s="4">
        <f t="shared" si="694"/>
        <v>0.31</v>
      </c>
    </row>
    <row r="954" spans="1:24" ht="15.75" customHeight="1" x14ac:dyDescent="0.25">
      <c r="A954" s="4" t="s">
        <v>191</v>
      </c>
      <c r="B954" s="4" t="s">
        <v>192</v>
      </c>
      <c r="C954" s="4" t="s">
        <v>181</v>
      </c>
      <c r="D954" s="4" t="s">
        <v>182</v>
      </c>
      <c r="E954" s="4">
        <f t="shared" si="523"/>
        <v>1</v>
      </c>
      <c r="I954" s="4">
        <f t="shared" ref="I954:X954" si="695">+IF(IFERROR(I702,0)=0,0,I702)</f>
        <v>37887768</v>
      </c>
      <c r="J954" s="85">
        <f t="shared" si="695"/>
        <v>260.6936360041056</v>
      </c>
      <c r="K954" s="85">
        <f t="shared" si="695"/>
        <v>196.58059561597821</v>
      </c>
      <c r="L954" s="85">
        <f t="shared" si="695"/>
        <v>79.780366053761739</v>
      </c>
      <c r="M954" s="85">
        <f t="shared" si="695"/>
        <v>405.84049409237377</v>
      </c>
      <c r="N954" s="85">
        <f t="shared" si="695"/>
        <v>25.414534844068932</v>
      </c>
      <c r="O954" s="85">
        <f t="shared" si="695"/>
        <v>92960.432028248004</v>
      </c>
      <c r="P954" s="85">
        <f t="shared" si="695"/>
        <v>247.55124357274144</v>
      </c>
      <c r="Q954" s="85">
        <f t="shared" si="695"/>
        <v>10288.713910761155</v>
      </c>
      <c r="R954" s="85">
        <f t="shared" si="695"/>
        <v>0.75750041543751012</v>
      </c>
      <c r="S954" s="85">
        <f t="shared" si="695"/>
        <v>2865.0771550109944</v>
      </c>
      <c r="T954" s="85">
        <f t="shared" si="695"/>
        <v>148222.55340288125</v>
      </c>
      <c r="U954" s="4">
        <f t="shared" si="695"/>
        <v>0.56000000000000005</v>
      </c>
      <c r="V954" s="4">
        <f t="shared" si="695"/>
        <v>0.49</v>
      </c>
      <c r="W954" s="4">
        <f t="shared" si="695"/>
        <v>0.64</v>
      </c>
      <c r="X954" s="4">
        <f t="shared" si="695"/>
        <v>0.64</v>
      </c>
    </row>
    <row r="955" spans="1:24" ht="15.75" customHeight="1" x14ac:dyDescent="0.25">
      <c r="A955" s="4" t="s">
        <v>435</v>
      </c>
      <c r="B955" s="4" t="s">
        <v>436</v>
      </c>
      <c r="C955" s="4" t="s">
        <v>181</v>
      </c>
      <c r="D955" s="4" t="s">
        <v>412</v>
      </c>
      <c r="E955" s="4">
        <f t="shared" si="523"/>
        <v>1</v>
      </c>
      <c r="I955" s="4">
        <f t="shared" ref="I955:X955" si="696">+IF(IFERROR(I703,0)=0,0,I703)</f>
        <v>10226187</v>
      </c>
      <c r="J955" s="85">
        <f t="shared" si="696"/>
        <v>452.91563707958795</v>
      </c>
      <c r="K955" s="85">
        <f t="shared" si="696"/>
        <v>132.86477159081875</v>
      </c>
      <c r="L955" s="85">
        <f t="shared" si="696"/>
        <v>52.864278738497546</v>
      </c>
      <c r="M955" s="85">
        <f t="shared" si="696"/>
        <v>397.88032678295434</v>
      </c>
      <c r="N955" s="85">
        <f t="shared" si="696"/>
        <v>17.318282953362775</v>
      </c>
      <c r="O955" s="85">
        <f t="shared" si="696"/>
        <v>48304.347826086952</v>
      </c>
      <c r="P955" s="85">
        <f t="shared" si="696"/>
        <v>240.62693704064463</v>
      </c>
      <c r="Q955" s="85">
        <f t="shared" si="696"/>
        <v>6454.6318289786223</v>
      </c>
      <c r="R955" s="85">
        <f t="shared" si="696"/>
        <v>0.74319000816237757</v>
      </c>
      <c r="S955" s="85">
        <f t="shared" si="696"/>
        <v>492.50990235814294</v>
      </c>
      <c r="T955" s="85">
        <f t="shared" si="696"/>
        <v>63651.041666666664</v>
      </c>
      <c r="U955" s="4">
        <f t="shared" si="696"/>
        <v>0.64</v>
      </c>
      <c r="V955" s="4">
        <f t="shared" si="696"/>
        <v>0.52</v>
      </c>
      <c r="W955" s="4">
        <f t="shared" si="696"/>
        <v>0.66</v>
      </c>
      <c r="X955" s="4">
        <f t="shared" si="696"/>
        <v>0.66</v>
      </c>
    </row>
    <row r="956" spans="1:24" ht="15.75" customHeight="1" x14ac:dyDescent="0.25">
      <c r="A956" s="4" t="s">
        <v>65</v>
      </c>
      <c r="B956" s="4" t="s">
        <v>66</v>
      </c>
      <c r="C956" s="4" t="s">
        <v>28</v>
      </c>
      <c r="D956" s="4" t="s">
        <v>29</v>
      </c>
      <c r="E956" s="4">
        <f t="shared" si="523"/>
        <v>0</v>
      </c>
      <c r="I956" s="4" t="str">
        <f t="shared" ref="I956:X956" si="697">+IF(IFERROR(I704,0)=0,0,I704)</f>
        <v/>
      </c>
      <c r="J956" s="4" t="str">
        <f t="shared" si="697"/>
        <v/>
      </c>
      <c r="K956" s="4" t="str">
        <f t="shared" si="697"/>
        <v/>
      </c>
      <c r="L956" s="4" t="str">
        <f t="shared" si="697"/>
        <v/>
      </c>
      <c r="M956" s="4" t="str">
        <f t="shared" si="697"/>
        <v/>
      </c>
      <c r="N956" s="4" t="str">
        <f t="shared" si="697"/>
        <v/>
      </c>
      <c r="O956" s="4" t="str">
        <f t="shared" si="697"/>
        <v/>
      </c>
      <c r="P956" s="4" t="str">
        <f t="shared" si="697"/>
        <v/>
      </c>
      <c r="Q956" s="4" t="str">
        <f t="shared" si="697"/>
        <v/>
      </c>
      <c r="R956" s="4" t="str">
        <f t="shared" si="697"/>
        <v/>
      </c>
      <c r="S956" s="4" t="str">
        <f t="shared" si="697"/>
        <v/>
      </c>
      <c r="T956" s="4" t="str">
        <f t="shared" si="697"/>
        <v/>
      </c>
      <c r="U956" s="4" t="str">
        <f t="shared" si="697"/>
        <v/>
      </c>
      <c r="V956" s="4" t="str">
        <f t="shared" si="697"/>
        <v/>
      </c>
      <c r="W956" s="4" t="str">
        <f t="shared" si="697"/>
        <v/>
      </c>
      <c r="X956" s="4" t="str">
        <f t="shared" si="697"/>
        <v/>
      </c>
    </row>
    <row r="957" spans="1:24" ht="15.75" customHeight="1" x14ac:dyDescent="0.25">
      <c r="A957" s="4" t="s">
        <v>509</v>
      </c>
      <c r="B957" s="4" t="s">
        <v>510</v>
      </c>
      <c r="C957" s="4" t="s">
        <v>106</v>
      </c>
      <c r="D957" s="4" t="s">
        <v>484</v>
      </c>
      <c r="E957" s="4">
        <f t="shared" si="523"/>
        <v>0</v>
      </c>
      <c r="I957" s="4" t="str">
        <f t="shared" ref="I957:X957" si="698">+IF(IFERROR(I705,0)=0,0,I705)</f>
        <v/>
      </c>
      <c r="J957" s="4" t="str">
        <f t="shared" si="698"/>
        <v/>
      </c>
      <c r="K957" s="4" t="str">
        <f t="shared" si="698"/>
        <v/>
      </c>
      <c r="L957" s="4" t="str">
        <f t="shared" si="698"/>
        <v/>
      </c>
      <c r="M957" s="4" t="str">
        <f t="shared" si="698"/>
        <v/>
      </c>
      <c r="N957" s="4" t="str">
        <f t="shared" si="698"/>
        <v/>
      </c>
      <c r="O957" s="4" t="str">
        <f t="shared" si="698"/>
        <v/>
      </c>
      <c r="P957" s="4" t="str">
        <f t="shared" si="698"/>
        <v/>
      </c>
      <c r="Q957" s="4" t="str">
        <f t="shared" si="698"/>
        <v/>
      </c>
      <c r="R957" s="4" t="str">
        <f t="shared" si="698"/>
        <v/>
      </c>
      <c r="S957" s="4" t="str">
        <f t="shared" si="698"/>
        <v/>
      </c>
      <c r="T957" s="4" t="str">
        <f t="shared" si="698"/>
        <v/>
      </c>
      <c r="U957" s="4" t="str">
        <f t="shared" si="698"/>
        <v/>
      </c>
      <c r="V957" s="4" t="str">
        <f t="shared" si="698"/>
        <v/>
      </c>
      <c r="W957" s="4" t="str">
        <f t="shared" si="698"/>
        <v/>
      </c>
      <c r="X957" s="4" t="str">
        <f t="shared" si="698"/>
        <v/>
      </c>
    </row>
    <row r="958" spans="1:24" ht="15.75" customHeight="1" x14ac:dyDescent="0.25">
      <c r="A958" s="4" t="s">
        <v>177</v>
      </c>
      <c r="B958" s="4" t="s">
        <v>178</v>
      </c>
      <c r="C958" s="4" t="s">
        <v>106</v>
      </c>
      <c r="D958" s="4" t="s">
        <v>160</v>
      </c>
      <c r="E958" s="4">
        <f t="shared" si="523"/>
        <v>1</v>
      </c>
      <c r="I958" s="4">
        <f t="shared" ref="I958:X958" si="699">+IF(IFERROR(I706,0)=0,0,I706)</f>
        <v>51225308</v>
      </c>
      <c r="J958" s="85">
        <f t="shared" si="699"/>
        <v>227.59062766396642</v>
      </c>
      <c r="K958" s="85">
        <f t="shared" si="699"/>
        <v>107.75533062680658</v>
      </c>
      <c r="L958" s="85">
        <f t="shared" si="699"/>
        <v>30.881219884514895</v>
      </c>
      <c r="M958" s="85">
        <f t="shared" si="699"/>
        <v>286.58647052429438</v>
      </c>
      <c r="N958" s="85">
        <f t="shared" si="699"/>
        <v>5.8506236799981766</v>
      </c>
      <c r="O958" s="85">
        <f t="shared" si="699"/>
        <v>89592.926259592932</v>
      </c>
      <c r="P958" s="85">
        <f t="shared" si="699"/>
        <v>239.07761208251941</v>
      </c>
      <c r="Q958" s="85">
        <f t="shared" si="699"/>
        <v>2900.4256213546319</v>
      </c>
      <c r="R958" s="85">
        <f t="shared" si="699"/>
        <v>0.58760017606921955</v>
      </c>
      <c r="S958" s="85">
        <f t="shared" si="699"/>
        <v>145.32868226704301</v>
      </c>
      <c r="T958" s="85">
        <f t="shared" si="699"/>
        <v>134997.48617395677</v>
      </c>
      <c r="U958" s="4">
        <f t="shared" si="699"/>
        <v>0.69</v>
      </c>
      <c r="V958" s="4">
        <f t="shared" si="699"/>
        <v>0.71</v>
      </c>
      <c r="W958" s="4">
        <f t="shared" si="699"/>
        <v>0.78</v>
      </c>
      <c r="X958" s="4">
        <f t="shared" si="699"/>
        <v>0.78</v>
      </c>
    </row>
    <row r="959" spans="1:24" ht="15.75" customHeight="1" x14ac:dyDescent="0.25">
      <c r="A959" s="4" t="s">
        <v>193</v>
      </c>
      <c r="B959" s="4" t="s">
        <v>194</v>
      </c>
      <c r="C959" s="4" t="s">
        <v>181</v>
      </c>
      <c r="D959" s="4" t="s">
        <v>182</v>
      </c>
      <c r="E959" s="4">
        <f t="shared" si="523"/>
        <v>1</v>
      </c>
      <c r="I959" s="4">
        <f t="shared" ref="I959:X959" si="700">+IF(IFERROR(I707,0)=0,0,I707)</f>
        <v>4043263</v>
      </c>
      <c r="J959" s="85">
        <f t="shared" si="700"/>
        <v>273.81350161985506</v>
      </c>
      <c r="K959" s="85">
        <f t="shared" si="700"/>
        <v>185.74107101121049</v>
      </c>
      <c r="L959" s="4">
        <f t="shared" si="700"/>
        <v>84.490400872977119</v>
      </c>
      <c r="M959" s="4">
        <f t="shared" si="700"/>
        <v>437.88535689597876</v>
      </c>
      <c r="N959" s="4">
        <f t="shared" si="700"/>
        <v>26.403693136058656</v>
      </c>
      <c r="O959" s="85">
        <f t="shared" si="700"/>
        <v>31857.142857142859</v>
      </c>
      <c r="P959" s="85">
        <f t="shared" si="700"/>
        <v>759.04588639579538</v>
      </c>
      <c r="Q959" s="85">
        <f t="shared" si="700"/>
        <v>5936.7588932806329</v>
      </c>
      <c r="R959" s="85">
        <f t="shared" si="700"/>
        <v>3.2152249309530445</v>
      </c>
      <c r="S959" s="85">
        <f t="shared" si="700"/>
        <v>694.31078403622985</v>
      </c>
      <c r="T959" s="4">
        <f t="shared" si="700"/>
        <v>48035.522755138874</v>
      </c>
      <c r="U959" s="4">
        <f t="shared" si="700"/>
        <v>0</v>
      </c>
      <c r="V959" s="4">
        <f t="shared" si="700"/>
        <v>0</v>
      </c>
      <c r="W959" s="4">
        <f t="shared" si="700"/>
        <v>0</v>
      </c>
      <c r="X959" s="4">
        <f t="shared" si="700"/>
        <v>0</v>
      </c>
    </row>
    <row r="960" spans="1:24" ht="15.75" customHeight="1" x14ac:dyDescent="0.25">
      <c r="A960" s="4" t="s">
        <v>140</v>
      </c>
      <c r="B960" s="4" t="s">
        <v>141</v>
      </c>
      <c r="C960" s="4" t="s">
        <v>118</v>
      </c>
      <c r="D960" s="4" t="s">
        <v>119</v>
      </c>
      <c r="E960" s="4">
        <f t="shared" si="523"/>
        <v>0</v>
      </c>
      <c r="I960" s="4" t="str">
        <f t="shared" ref="I960:X960" si="701">+IF(IFERROR(I708,0)=0,0,I708)</f>
        <v/>
      </c>
      <c r="J960" s="4" t="str">
        <f t="shared" si="701"/>
        <v/>
      </c>
      <c r="K960" s="4" t="str">
        <f t="shared" si="701"/>
        <v/>
      </c>
      <c r="L960" s="4" t="str">
        <f t="shared" si="701"/>
        <v/>
      </c>
      <c r="M960" s="4" t="str">
        <f t="shared" si="701"/>
        <v/>
      </c>
      <c r="N960" s="4" t="str">
        <f t="shared" si="701"/>
        <v/>
      </c>
      <c r="O960" s="4" t="str">
        <f t="shared" si="701"/>
        <v/>
      </c>
      <c r="P960" s="4" t="str">
        <f t="shared" si="701"/>
        <v/>
      </c>
      <c r="Q960" s="4" t="str">
        <f t="shared" si="701"/>
        <v/>
      </c>
      <c r="R960" s="4" t="str">
        <f t="shared" si="701"/>
        <v/>
      </c>
      <c r="S960" s="4" t="str">
        <f t="shared" si="701"/>
        <v/>
      </c>
      <c r="T960" s="4" t="str">
        <f t="shared" si="701"/>
        <v/>
      </c>
      <c r="U960" s="4" t="str">
        <f t="shared" si="701"/>
        <v/>
      </c>
      <c r="V960" s="4" t="str">
        <f t="shared" si="701"/>
        <v/>
      </c>
      <c r="W960" s="4" t="str">
        <f t="shared" si="701"/>
        <v/>
      </c>
      <c r="X960" s="4" t="str">
        <f t="shared" si="701"/>
        <v/>
      </c>
    </row>
    <row r="961" spans="1:24" ht="15.75" customHeight="1" x14ac:dyDescent="0.25">
      <c r="A961" s="4" t="s">
        <v>195</v>
      </c>
      <c r="B961" s="4" t="s">
        <v>196</v>
      </c>
      <c r="C961" s="4" t="s">
        <v>181</v>
      </c>
      <c r="D961" s="4" t="s">
        <v>182</v>
      </c>
      <c r="E961" s="4">
        <f t="shared" si="523"/>
        <v>1</v>
      </c>
      <c r="I961" s="4">
        <f t="shared" ref="I961:X961" si="702">+IF(IFERROR(I709,0)=0,0,I709)</f>
        <v>19364557</v>
      </c>
      <c r="J961" s="85">
        <f t="shared" si="702"/>
        <v>246.03196448026154</v>
      </c>
      <c r="K961" s="85">
        <f t="shared" si="702"/>
        <v>121.09752885129259</v>
      </c>
      <c r="L961" s="85">
        <f t="shared" si="702"/>
        <v>63.404497195572297</v>
      </c>
      <c r="M961" s="85">
        <f t="shared" si="702"/>
        <v>523.58208955223881</v>
      </c>
      <c r="N961" s="85">
        <f t="shared" si="702"/>
        <v>36.30343828676277</v>
      </c>
      <c r="O961" s="85">
        <f t="shared" si="702"/>
        <v>9064.2958748221918</v>
      </c>
      <c r="P961" s="85">
        <f t="shared" si="702"/>
        <v>716.68704156479214</v>
      </c>
      <c r="Q961" s="85">
        <f t="shared" si="702"/>
        <v>17116.788321167885</v>
      </c>
      <c r="R961" s="85">
        <f t="shared" si="702"/>
        <v>1.4769250853505194</v>
      </c>
      <c r="S961" s="85">
        <f t="shared" si="702"/>
        <v>328.81985654574544</v>
      </c>
      <c r="T961" s="85">
        <f t="shared" si="702"/>
        <v>24979.223833790671</v>
      </c>
      <c r="U961" s="4">
        <f t="shared" si="702"/>
        <v>0.55000000000000004</v>
      </c>
      <c r="V961" s="4">
        <f t="shared" si="702"/>
        <v>0.42</v>
      </c>
      <c r="W961" s="4">
        <f t="shared" si="702"/>
        <v>0.62</v>
      </c>
      <c r="X961" s="4">
        <f t="shared" si="702"/>
        <v>0.62</v>
      </c>
    </row>
    <row r="962" spans="1:24" ht="15.75" customHeight="1" x14ac:dyDescent="0.25">
      <c r="A962" s="4" t="s">
        <v>197</v>
      </c>
      <c r="B962" s="4" t="s">
        <v>198</v>
      </c>
      <c r="C962" s="4" t="s">
        <v>181</v>
      </c>
      <c r="D962" s="4" t="s">
        <v>182</v>
      </c>
      <c r="E962" s="4">
        <f t="shared" si="523"/>
        <v>1</v>
      </c>
      <c r="I962" s="4">
        <f t="shared" ref="I962:X962" si="703">+IF(IFERROR(I710,0)=0,0,I710)</f>
        <v>145872256</v>
      </c>
      <c r="J962" s="85">
        <f t="shared" si="703"/>
        <v>411.02812586925376</v>
      </c>
      <c r="K962" s="85">
        <f t="shared" si="703"/>
        <v>412.81050729756316</v>
      </c>
      <c r="L962" s="85">
        <f t="shared" si="703"/>
        <v>177.72467987332698</v>
      </c>
      <c r="M962" s="85">
        <f t="shared" si="703"/>
        <v>430.52363428632162</v>
      </c>
      <c r="N962" s="85">
        <f t="shared" si="703"/>
        <v>22.680803675237598</v>
      </c>
      <c r="O962" s="85">
        <f t="shared" si="703"/>
        <v>29654.919147649991</v>
      </c>
      <c r="P962" s="85">
        <f t="shared" si="703"/>
        <v>813.33369350873875</v>
      </c>
      <c r="Q962" s="85">
        <f t="shared" si="703"/>
        <v>11288.753913353205</v>
      </c>
      <c r="R962" s="85">
        <f t="shared" si="703"/>
        <v>9.1127678178912923</v>
      </c>
      <c r="S962" s="85">
        <f t="shared" si="703"/>
        <v>965.8009105450966</v>
      </c>
      <c r="T962" s="85">
        <f t="shared" si="703"/>
        <v>28562.823871906839</v>
      </c>
      <c r="U962" s="4">
        <f t="shared" si="703"/>
        <v>0</v>
      </c>
      <c r="V962" s="4">
        <f t="shared" si="703"/>
        <v>0</v>
      </c>
      <c r="W962" s="4">
        <f t="shared" si="703"/>
        <v>0</v>
      </c>
      <c r="X962" s="4">
        <f t="shared" si="703"/>
        <v>0</v>
      </c>
    </row>
    <row r="963" spans="1:24" ht="15.75" customHeight="1" x14ac:dyDescent="0.25">
      <c r="A963" s="4" t="s">
        <v>142</v>
      </c>
      <c r="B963" s="4" t="s">
        <v>143</v>
      </c>
      <c r="C963" s="4" t="s">
        <v>118</v>
      </c>
      <c r="D963" s="4" t="s">
        <v>119</v>
      </c>
      <c r="E963" s="4">
        <f t="shared" si="523"/>
        <v>0</v>
      </c>
      <c r="I963" s="4" t="str">
        <f t="shared" ref="I963:X963" si="704">+IF(IFERROR(I711,0)=0,0,I711)</f>
        <v/>
      </c>
      <c r="J963" s="4" t="str">
        <f t="shared" si="704"/>
        <v/>
      </c>
      <c r="K963" s="4" t="str">
        <f t="shared" si="704"/>
        <v/>
      </c>
      <c r="L963" s="4" t="str">
        <f t="shared" si="704"/>
        <v/>
      </c>
      <c r="M963" s="4" t="str">
        <f t="shared" si="704"/>
        <v/>
      </c>
      <c r="N963" s="4" t="str">
        <f t="shared" si="704"/>
        <v/>
      </c>
      <c r="O963" s="4" t="str">
        <f t="shared" si="704"/>
        <v/>
      </c>
      <c r="P963" s="4" t="str">
        <f t="shared" si="704"/>
        <v/>
      </c>
      <c r="Q963" s="4" t="str">
        <f t="shared" si="704"/>
        <v/>
      </c>
      <c r="R963" s="4" t="str">
        <f t="shared" si="704"/>
        <v/>
      </c>
      <c r="S963" s="4" t="str">
        <f t="shared" si="704"/>
        <v/>
      </c>
      <c r="T963" s="4" t="str">
        <f t="shared" si="704"/>
        <v/>
      </c>
      <c r="U963" s="4" t="str">
        <f t="shared" si="704"/>
        <v/>
      </c>
      <c r="V963" s="4" t="str">
        <f t="shared" si="704"/>
        <v/>
      </c>
      <c r="W963" s="4" t="str">
        <f t="shared" si="704"/>
        <v/>
      </c>
      <c r="X963" s="4" t="str">
        <f t="shared" si="704"/>
        <v/>
      </c>
    </row>
    <row r="964" spans="1:24" ht="15.75" customHeight="1" x14ac:dyDescent="0.25">
      <c r="A964" s="4" t="s">
        <v>474</v>
      </c>
      <c r="B964" s="4" t="s">
        <v>475</v>
      </c>
      <c r="C964" s="4" t="s">
        <v>118</v>
      </c>
      <c r="D964" s="4" t="s">
        <v>449</v>
      </c>
      <c r="E964" s="4">
        <f t="shared" si="523"/>
        <v>0</v>
      </c>
      <c r="I964" s="4" t="str">
        <f t="shared" ref="I964:X964" si="705">+IF(IFERROR(I712,0)=0,0,I712)</f>
        <v/>
      </c>
      <c r="J964" s="4" t="str">
        <f t="shared" si="705"/>
        <v/>
      </c>
      <c r="K964" s="4" t="str">
        <f t="shared" si="705"/>
        <v/>
      </c>
      <c r="L964" s="4" t="str">
        <f t="shared" si="705"/>
        <v/>
      </c>
      <c r="M964" s="4" t="str">
        <f t="shared" si="705"/>
        <v/>
      </c>
      <c r="N964" s="4" t="str">
        <f t="shared" si="705"/>
        <v/>
      </c>
      <c r="O964" s="4" t="str">
        <f t="shared" si="705"/>
        <v/>
      </c>
      <c r="P964" s="4" t="str">
        <f t="shared" si="705"/>
        <v/>
      </c>
      <c r="Q964" s="4" t="str">
        <f t="shared" si="705"/>
        <v/>
      </c>
      <c r="R964" s="4" t="str">
        <f t="shared" si="705"/>
        <v/>
      </c>
      <c r="S964" s="4" t="str">
        <f t="shared" si="705"/>
        <v/>
      </c>
      <c r="T964" s="4" t="str">
        <f t="shared" si="705"/>
        <v/>
      </c>
      <c r="U964" s="4" t="str">
        <f t="shared" si="705"/>
        <v/>
      </c>
      <c r="V964" s="4" t="str">
        <f t="shared" si="705"/>
        <v/>
      </c>
      <c r="W964" s="4" t="str">
        <f t="shared" si="705"/>
        <v/>
      </c>
      <c r="X964" s="4" t="str">
        <f t="shared" si="705"/>
        <v/>
      </c>
    </row>
    <row r="965" spans="1:24" ht="15.75" customHeight="1" x14ac:dyDescent="0.25">
      <c r="A965" s="6" t="s">
        <v>67</v>
      </c>
      <c r="B965" s="4" t="s">
        <v>68</v>
      </c>
      <c r="C965" s="4" t="s">
        <v>28</v>
      </c>
      <c r="D965" s="4" t="s">
        <v>29</v>
      </c>
      <c r="E965" s="4">
        <f t="shared" si="523"/>
        <v>0</v>
      </c>
      <c r="I965" s="4" t="str">
        <f t="shared" ref="I965:X965" si="706">+IF(IFERROR(I713,0)=0,0,I713)</f>
        <v/>
      </c>
      <c r="J965" s="4" t="str">
        <f t="shared" si="706"/>
        <v/>
      </c>
      <c r="K965" s="4" t="str">
        <f t="shared" si="706"/>
        <v/>
      </c>
      <c r="L965" s="4" t="str">
        <f t="shared" si="706"/>
        <v/>
      </c>
      <c r="M965" s="4" t="str">
        <f t="shared" si="706"/>
        <v/>
      </c>
      <c r="N965" s="4" t="str">
        <f t="shared" si="706"/>
        <v/>
      </c>
      <c r="O965" s="4" t="str">
        <f t="shared" si="706"/>
        <v/>
      </c>
      <c r="P965" s="4" t="str">
        <f t="shared" si="706"/>
        <v/>
      </c>
      <c r="Q965" s="4" t="str">
        <f t="shared" si="706"/>
        <v/>
      </c>
      <c r="R965" s="4" t="str">
        <f t="shared" si="706"/>
        <v/>
      </c>
      <c r="S965" s="4" t="str">
        <f t="shared" si="706"/>
        <v/>
      </c>
      <c r="T965" s="4" t="str">
        <f t="shared" si="706"/>
        <v/>
      </c>
      <c r="U965" s="4" t="str">
        <f t="shared" si="706"/>
        <v/>
      </c>
      <c r="V965" s="4" t="str">
        <f t="shared" si="706"/>
        <v/>
      </c>
      <c r="W965" s="4" t="str">
        <f t="shared" si="706"/>
        <v/>
      </c>
      <c r="X965" s="4" t="str">
        <f t="shared" si="706"/>
        <v/>
      </c>
    </row>
    <row r="966" spans="1:24" ht="15.75" customHeight="1" x14ac:dyDescent="0.25">
      <c r="A966" s="4" t="s">
        <v>69</v>
      </c>
      <c r="B966" s="4" t="s">
        <v>70</v>
      </c>
      <c r="C966" s="4" t="s">
        <v>28</v>
      </c>
      <c r="D966" s="4" t="s">
        <v>29</v>
      </c>
      <c r="E966" s="4">
        <f t="shared" si="523"/>
        <v>0</v>
      </c>
      <c r="I966" s="4" t="str">
        <f t="shared" ref="I966:X966" si="707">+IF(IFERROR(I714,0)=0,0,I714)</f>
        <v/>
      </c>
      <c r="J966" s="4" t="str">
        <f t="shared" si="707"/>
        <v/>
      </c>
      <c r="K966" s="4" t="str">
        <f t="shared" si="707"/>
        <v/>
      </c>
      <c r="L966" s="4" t="str">
        <f t="shared" si="707"/>
        <v/>
      </c>
      <c r="M966" s="4" t="str">
        <f t="shared" si="707"/>
        <v/>
      </c>
      <c r="N966" s="4" t="str">
        <f t="shared" si="707"/>
        <v/>
      </c>
      <c r="O966" s="4" t="str">
        <f t="shared" si="707"/>
        <v/>
      </c>
      <c r="P966" s="4" t="str">
        <f t="shared" si="707"/>
        <v/>
      </c>
      <c r="Q966" s="4" t="str">
        <f t="shared" si="707"/>
        <v/>
      </c>
      <c r="R966" s="4" t="str">
        <f t="shared" si="707"/>
        <v/>
      </c>
      <c r="S966" s="4" t="str">
        <f t="shared" si="707"/>
        <v/>
      </c>
      <c r="T966" s="4" t="str">
        <f t="shared" si="707"/>
        <v/>
      </c>
      <c r="U966" s="4" t="str">
        <f t="shared" si="707"/>
        <v/>
      </c>
      <c r="V966" s="4" t="str">
        <f t="shared" si="707"/>
        <v/>
      </c>
      <c r="W966" s="4" t="str">
        <f t="shared" si="707"/>
        <v/>
      </c>
      <c r="X966" s="4" t="str">
        <f t="shared" si="707"/>
        <v/>
      </c>
    </row>
    <row r="967" spans="1:24" ht="15.75" customHeight="1" x14ac:dyDescent="0.25">
      <c r="A967" s="4" t="s">
        <v>71</v>
      </c>
      <c r="B967" s="4" t="s">
        <v>72</v>
      </c>
      <c r="C967" s="4" t="s">
        <v>28</v>
      </c>
      <c r="D967" s="4" t="s">
        <v>29</v>
      </c>
      <c r="E967" s="4">
        <f t="shared" si="523"/>
        <v>0</v>
      </c>
      <c r="I967" s="4" t="str">
        <f t="shared" ref="I967:X967" si="708">+IF(IFERROR(I715,0)=0,0,I715)</f>
        <v/>
      </c>
      <c r="J967" s="4" t="str">
        <f t="shared" si="708"/>
        <v/>
      </c>
      <c r="K967" s="4" t="str">
        <f t="shared" si="708"/>
        <v/>
      </c>
      <c r="L967" s="4" t="str">
        <f t="shared" si="708"/>
        <v/>
      </c>
      <c r="M967" s="4" t="str">
        <f t="shared" si="708"/>
        <v/>
      </c>
      <c r="N967" s="4" t="str">
        <f t="shared" si="708"/>
        <v/>
      </c>
      <c r="O967" s="4" t="str">
        <f t="shared" si="708"/>
        <v/>
      </c>
      <c r="P967" s="4" t="str">
        <f t="shared" si="708"/>
        <v/>
      </c>
      <c r="Q967" s="4" t="str">
        <f t="shared" si="708"/>
        <v/>
      </c>
      <c r="R967" s="4" t="str">
        <f t="shared" si="708"/>
        <v/>
      </c>
      <c r="S967" s="4" t="str">
        <f t="shared" si="708"/>
        <v/>
      </c>
      <c r="T967" s="4" t="str">
        <f t="shared" si="708"/>
        <v/>
      </c>
      <c r="U967" s="4" t="str">
        <f t="shared" si="708"/>
        <v/>
      </c>
      <c r="V967" s="4" t="str">
        <f t="shared" si="708"/>
        <v/>
      </c>
      <c r="W967" s="4" t="str">
        <f t="shared" si="708"/>
        <v/>
      </c>
      <c r="X967" s="4" t="str">
        <f t="shared" si="708"/>
        <v/>
      </c>
    </row>
    <row r="968" spans="1:24" ht="15.75" customHeight="1" x14ac:dyDescent="0.25">
      <c r="A968" s="4" t="s">
        <v>270</v>
      </c>
      <c r="B968" s="4" t="s">
        <v>271</v>
      </c>
      <c r="C968" s="4" t="s">
        <v>28</v>
      </c>
      <c r="D968" s="4" t="s">
        <v>265</v>
      </c>
      <c r="E968" s="4">
        <f t="shared" si="523"/>
        <v>0</v>
      </c>
      <c r="I968" s="4" t="str">
        <f t="shared" ref="I968:X968" si="709">+IF(IFERROR(I716,0)=0,0,I716)</f>
        <v/>
      </c>
      <c r="J968" s="4" t="str">
        <f t="shared" si="709"/>
        <v/>
      </c>
      <c r="K968" s="4" t="str">
        <f t="shared" si="709"/>
        <v/>
      </c>
      <c r="L968" s="4" t="str">
        <f t="shared" si="709"/>
        <v/>
      </c>
      <c r="M968" s="4" t="str">
        <f t="shared" si="709"/>
        <v/>
      </c>
      <c r="N968" s="4" t="str">
        <f t="shared" si="709"/>
        <v/>
      </c>
      <c r="O968" s="4" t="str">
        <f t="shared" si="709"/>
        <v/>
      </c>
      <c r="P968" s="4" t="str">
        <f t="shared" si="709"/>
        <v/>
      </c>
      <c r="Q968" s="4" t="str">
        <f t="shared" si="709"/>
        <v/>
      </c>
      <c r="R968" s="4" t="str">
        <f t="shared" si="709"/>
        <v/>
      </c>
      <c r="S968" s="4" t="str">
        <f t="shared" si="709"/>
        <v/>
      </c>
      <c r="T968" s="4" t="str">
        <f t="shared" si="709"/>
        <v/>
      </c>
      <c r="U968" s="4" t="str">
        <f t="shared" si="709"/>
        <v/>
      </c>
      <c r="V968" s="4" t="str">
        <f t="shared" si="709"/>
        <v/>
      </c>
      <c r="W968" s="4" t="str">
        <f t="shared" si="709"/>
        <v/>
      </c>
      <c r="X968" s="4" t="str">
        <f t="shared" si="709"/>
        <v/>
      </c>
    </row>
    <row r="969" spans="1:24" ht="15.75" customHeight="1" x14ac:dyDescent="0.25">
      <c r="A969" s="6" t="s">
        <v>73</v>
      </c>
      <c r="B969" s="4" t="s">
        <v>74</v>
      </c>
      <c r="C969" s="4" t="s">
        <v>28</v>
      </c>
      <c r="D969" s="4" t="s">
        <v>29</v>
      </c>
      <c r="E969" s="4">
        <f t="shared" si="523"/>
        <v>0</v>
      </c>
      <c r="I969" s="4" t="str">
        <f t="shared" ref="I969:X969" si="710">+IF(IFERROR(I717,0)=0,0,I717)</f>
        <v/>
      </c>
      <c r="J969" s="4" t="str">
        <f t="shared" si="710"/>
        <v/>
      </c>
      <c r="K969" s="4" t="str">
        <f t="shared" si="710"/>
        <v/>
      </c>
      <c r="L969" s="4" t="str">
        <f t="shared" si="710"/>
        <v/>
      </c>
      <c r="M969" s="4" t="str">
        <f t="shared" si="710"/>
        <v/>
      </c>
      <c r="N969" s="4" t="str">
        <f t="shared" si="710"/>
        <v/>
      </c>
      <c r="O969" s="4" t="str">
        <f t="shared" si="710"/>
        <v/>
      </c>
      <c r="P969" s="4" t="str">
        <f t="shared" si="710"/>
        <v/>
      </c>
      <c r="Q969" s="4" t="str">
        <f t="shared" si="710"/>
        <v/>
      </c>
      <c r="R969" s="4" t="str">
        <f t="shared" si="710"/>
        <v/>
      </c>
      <c r="S969" s="4" t="str">
        <f t="shared" si="710"/>
        <v/>
      </c>
      <c r="T969" s="4" t="str">
        <f t="shared" si="710"/>
        <v/>
      </c>
      <c r="U969" s="4" t="str">
        <f t="shared" si="710"/>
        <v/>
      </c>
      <c r="V969" s="4" t="str">
        <f t="shared" si="710"/>
        <v/>
      </c>
      <c r="W969" s="4" t="str">
        <f t="shared" si="710"/>
        <v/>
      </c>
      <c r="X969" s="4" t="str">
        <f t="shared" si="710"/>
        <v/>
      </c>
    </row>
    <row r="970" spans="1:24" ht="15.75" customHeight="1" x14ac:dyDescent="0.25">
      <c r="A970" s="4" t="s">
        <v>316</v>
      </c>
      <c r="B970" s="4" t="s">
        <v>317</v>
      </c>
      <c r="C970" s="4" t="s">
        <v>22</v>
      </c>
      <c r="D970" s="4" t="s">
        <v>309</v>
      </c>
      <c r="E970" s="4">
        <f t="shared" si="523"/>
        <v>0</v>
      </c>
      <c r="I970" s="4" t="str">
        <f t="shared" ref="I970:X970" si="711">+IF(IFERROR(I718,0)=0,0,I718)</f>
        <v/>
      </c>
      <c r="J970" s="4" t="str">
        <f t="shared" si="711"/>
        <v/>
      </c>
      <c r="K970" s="4" t="str">
        <f t="shared" si="711"/>
        <v/>
      </c>
      <c r="L970" s="4" t="str">
        <f t="shared" si="711"/>
        <v/>
      </c>
      <c r="M970" s="4" t="str">
        <f t="shared" si="711"/>
        <v/>
      </c>
      <c r="N970" s="4" t="str">
        <f t="shared" si="711"/>
        <v/>
      </c>
      <c r="O970" s="4" t="str">
        <f t="shared" si="711"/>
        <v/>
      </c>
      <c r="P970" s="4" t="str">
        <f t="shared" si="711"/>
        <v/>
      </c>
      <c r="Q970" s="4" t="str">
        <f t="shared" si="711"/>
        <v/>
      </c>
      <c r="R970" s="4" t="str">
        <f t="shared" si="711"/>
        <v/>
      </c>
      <c r="S970" s="4" t="str">
        <f t="shared" si="711"/>
        <v/>
      </c>
      <c r="T970" s="4" t="str">
        <f t="shared" si="711"/>
        <v/>
      </c>
      <c r="U970" s="4" t="str">
        <f t="shared" si="711"/>
        <v/>
      </c>
      <c r="V970" s="4" t="str">
        <f t="shared" si="711"/>
        <v/>
      </c>
      <c r="W970" s="4" t="str">
        <f t="shared" si="711"/>
        <v/>
      </c>
      <c r="X970" s="4" t="str">
        <f t="shared" si="711"/>
        <v/>
      </c>
    </row>
    <row r="971" spans="1:24" ht="15.75" customHeight="1" x14ac:dyDescent="0.25">
      <c r="A971" s="4" t="s">
        <v>437</v>
      </c>
      <c r="B971" s="4" t="s">
        <v>438</v>
      </c>
      <c r="C971" s="4" t="s">
        <v>181</v>
      </c>
      <c r="D971" s="4" t="s">
        <v>412</v>
      </c>
      <c r="E971" s="4">
        <f t="shared" si="523"/>
        <v>0</v>
      </c>
      <c r="I971" s="4" t="str">
        <f t="shared" ref="I971:X971" si="712">+IF(IFERROR(I719,0)=0,0,I719)</f>
        <v/>
      </c>
      <c r="J971" s="4" t="str">
        <f t="shared" si="712"/>
        <v/>
      </c>
      <c r="K971" s="4" t="str">
        <f t="shared" si="712"/>
        <v/>
      </c>
      <c r="L971" s="4" t="str">
        <f t="shared" si="712"/>
        <v/>
      </c>
      <c r="M971" s="4" t="str">
        <f t="shared" si="712"/>
        <v/>
      </c>
      <c r="N971" s="4" t="str">
        <f t="shared" si="712"/>
        <v/>
      </c>
      <c r="O971" s="4" t="str">
        <f t="shared" si="712"/>
        <v/>
      </c>
      <c r="P971" s="4" t="str">
        <f t="shared" si="712"/>
        <v/>
      </c>
      <c r="Q971" s="4" t="str">
        <f t="shared" si="712"/>
        <v/>
      </c>
      <c r="R971" s="4" t="str">
        <f t="shared" si="712"/>
        <v/>
      </c>
      <c r="S971" s="4" t="str">
        <f t="shared" si="712"/>
        <v/>
      </c>
      <c r="T971" s="4" t="str">
        <f t="shared" si="712"/>
        <v/>
      </c>
      <c r="U971" s="4" t="str">
        <f t="shared" si="712"/>
        <v/>
      </c>
      <c r="V971" s="4" t="str">
        <f t="shared" si="712"/>
        <v/>
      </c>
      <c r="W971" s="4" t="str">
        <f t="shared" si="712"/>
        <v/>
      </c>
      <c r="X971" s="4" t="str">
        <f t="shared" si="712"/>
        <v/>
      </c>
    </row>
    <row r="972" spans="1:24" ht="15.75" customHeight="1" x14ac:dyDescent="0.25">
      <c r="A972" s="4" t="s">
        <v>246</v>
      </c>
      <c r="B972" s="4" t="s">
        <v>247</v>
      </c>
      <c r="C972" s="4" t="s">
        <v>118</v>
      </c>
      <c r="D972" s="4" t="s">
        <v>231</v>
      </c>
      <c r="E972" s="4">
        <f t="shared" si="523"/>
        <v>0</v>
      </c>
      <c r="I972" s="4" t="str">
        <f t="shared" ref="I972:X972" si="713">+IF(IFERROR(I720,0)=0,0,I720)</f>
        <v/>
      </c>
      <c r="J972" s="4" t="str">
        <f t="shared" si="713"/>
        <v/>
      </c>
      <c r="K972" s="4" t="str">
        <f t="shared" si="713"/>
        <v/>
      </c>
      <c r="L972" s="4" t="str">
        <f t="shared" si="713"/>
        <v/>
      </c>
      <c r="M972" s="4" t="str">
        <f t="shared" si="713"/>
        <v/>
      </c>
      <c r="N972" s="4" t="str">
        <f t="shared" si="713"/>
        <v/>
      </c>
      <c r="O972" s="4" t="str">
        <f t="shared" si="713"/>
        <v/>
      </c>
      <c r="P972" s="4" t="str">
        <f t="shared" si="713"/>
        <v/>
      </c>
      <c r="Q972" s="4" t="str">
        <f t="shared" si="713"/>
        <v/>
      </c>
      <c r="R972" s="4" t="str">
        <f t="shared" si="713"/>
        <v/>
      </c>
      <c r="S972" s="4" t="str">
        <f t="shared" si="713"/>
        <v/>
      </c>
      <c r="T972" s="4" t="str">
        <f t="shared" si="713"/>
        <v/>
      </c>
      <c r="U972" s="4" t="str">
        <f t="shared" si="713"/>
        <v/>
      </c>
      <c r="V972" s="4" t="str">
        <f t="shared" si="713"/>
        <v/>
      </c>
      <c r="W972" s="4" t="str">
        <f t="shared" si="713"/>
        <v/>
      </c>
      <c r="X972" s="4" t="str">
        <f t="shared" si="713"/>
        <v/>
      </c>
    </row>
    <row r="973" spans="1:24" ht="15.75" customHeight="1" x14ac:dyDescent="0.25">
      <c r="A973" s="4" t="s">
        <v>511</v>
      </c>
      <c r="B973" s="4" t="s">
        <v>512</v>
      </c>
      <c r="C973" s="4" t="s">
        <v>106</v>
      </c>
      <c r="D973" s="4" t="s">
        <v>484</v>
      </c>
      <c r="E973" s="4">
        <f t="shared" si="523"/>
        <v>0</v>
      </c>
      <c r="I973" s="4" t="str">
        <f t="shared" ref="I973:X973" si="714">+IF(IFERROR(I721,0)=0,0,I721)</f>
        <v/>
      </c>
      <c r="J973" s="4" t="str">
        <f t="shared" si="714"/>
        <v/>
      </c>
      <c r="K973" s="4" t="str">
        <f t="shared" si="714"/>
        <v/>
      </c>
      <c r="L973" s="4" t="str">
        <f t="shared" si="714"/>
        <v/>
      </c>
      <c r="M973" s="4" t="str">
        <f t="shared" si="714"/>
        <v/>
      </c>
      <c r="N973" s="4" t="str">
        <f t="shared" si="714"/>
        <v/>
      </c>
      <c r="O973" s="4" t="str">
        <f t="shared" si="714"/>
        <v/>
      </c>
      <c r="P973" s="4" t="str">
        <f t="shared" si="714"/>
        <v/>
      </c>
      <c r="Q973" s="4" t="str">
        <f t="shared" si="714"/>
        <v/>
      </c>
      <c r="R973" s="4" t="str">
        <f t="shared" si="714"/>
        <v/>
      </c>
      <c r="S973" s="4" t="str">
        <f t="shared" si="714"/>
        <v/>
      </c>
      <c r="T973" s="4" t="str">
        <f t="shared" si="714"/>
        <v/>
      </c>
      <c r="U973" s="4" t="str">
        <f t="shared" si="714"/>
        <v/>
      </c>
      <c r="V973" s="4" t="str">
        <f t="shared" si="714"/>
        <v/>
      </c>
      <c r="W973" s="4" t="str">
        <f t="shared" si="714"/>
        <v/>
      </c>
      <c r="X973" s="4" t="str">
        <f t="shared" si="714"/>
        <v/>
      </c>
    </row>
    <row r="974" spans="1:24" ht="15.75" customHeight="1" x14ac:dyDescent="0.25">
      <c r="A974" s="4" t="s">
        <v>476</v>
      </c>
      <c r="B974" s="4" t="s">
        <v>477</v>
      </c>
      <c r="C974" s="4" t="s">
        <v>118</v>
      </c>
      <c r="D974" s="4" t="s">
        <v>449</v>
      </c>
      <c r="E974" s="4">
        <f t="shared" si="523"/>
        <v>0</v>
      </c>
      <c r="I974" s="4" t="str">
        <f t="shared" ref="I974:X974" si="715">+IF(IFERROR(I722,0)=0,0,I722)</f>
        <v/>
      </c>
      <c r="J974" s="4" t="str">
        <f t="shared" si="715"/>
        <v/>
      </c>
      <c r="K974" s="4" t="str">
        <f t="shared" si="715"/>
        <v/>
      </c>
      <c r="L974" s="4" t="str">
        <f t="shared" si="715"/>
        <v/>
      </c>
      <c r="M974" s="4" t="str">
        <f t="shared" si="715"/>
        <v/>
      </c>
      <c r="N974" s="4" t="str">
        <f t="shared" si="715"/>
        <v/>
      </c>
      <c r="O974" s="4" t="str">
        <f t="shared" si="715"/>
        <v/>
      </c>
      <c r="P974" s="4" t="str">
        <f t="shared" si="715"/>
        <v/>
      </c>
      <c r="Q974" s="4" t="str">
        <f t="shared" si="715"/>
        <v/>
      </c>
      <c r="R974" s="4" t="str">
        <f t="shared" si="715"/>
        <v/>
      </c>
      <c r="S974" s="4" t="str">
        <f t="shared" si="715"/>
        <v/>
      </c>
      <c r="T974" s="4" t="str">
        <f t="shared" si="715"/>
        <v/>
      </c>
      <c r="U974" s="4" t="str">
        <f t="shared" si="715"/>
        <v/>
      </c>
      <c r="V974" s="4" t="str">
        <f t="shared" si="715"/>
        <v/>
      </c>
      <c r="W974" s="4" t="str">
        <f t="shared" si="715"/>
        <v/>
      </c>
      <c r="X974" s="4" t="str">
        <f t="shared" si="715"/>
        <v/>
      </c>
    </row>
    <row r="975" spans="1:24" ht="15.75" customHeight="1" x14ac:dyDescent="0.25">
      <c r="A975" s="4" t="s">
        <v>439</v>
      </c>
      <c r="B975" s="4" t="s">
        <v>440</v>
      </c>
      <c r="C975" s="4" t="s">
        <v>181</v>
      </c>
      <c r="D975" s="4" t="s">
        <v>412</v>
      </c>
      <c r="E975" s="4">
        <f t="shared" si="523"/>
        <v>1</v>
      </c>
      <c r="I975" s="4">
        <f t="shared" ref="I975:X975" si="716">+IF(IFERROR(I723,0)=0,0,I723)</f>
        <v>8772235</v>
      </c>
      <c r="J975" s="85">
        <f t="shared" si="716"/>
        <v>483.63957417921426</v>
      </c>
      <c r="K975" s="85">
        <f t="shared" si="716"/>
        <v>123.19551402806695</v>
      </c>
      <c r="L975" s="4">
        <f t="shared" si="716"/>
        <v>66.984301370877475</v>
      </c>
      <c r="M975" s="4">
        <f t="shared" si="716"/>
        <v>501.16266023772533</v>
      </c>
      <c r="N975" s="85">
        <f t="shared" si="716"/>
        <v>30.687732373790713</v>
      </c>
      <c r="O975" s="85">
        <f t="shared" si="716"/>
        <v>15644.502228826152</v>
      </c>
      <c r="P975" s="85">
        <f t="shared" si="716"/>
        <v>312.72969297103339</v>
      </c>
      <c r="Q975" s="85">
        <f t="shared" si="716"/>
        <v>6687.5</v>
      </c>
      <c r="R975" s="85">
        <f t="shared" si="716"/>
        <v>1.0715627203329596</v>
      </c>
      <c r="S975" s="85">
        <f t="shared" si="716"/>
        <v>850.75651980688042</v>
      </c>
      <c r="T975" s="85">
        <f t="shared" si="716"/>
        <v>55634.081902245707</v>
      </c>
      <c r="U975" s="4">
        <f t="shared" si="716"/>
        <v>0.27</v>
      </c>
      <c r="V975" s="4">
        <f t="shared" si="716"/>
        <v>0.36</v>
      </c>
      <c r="W975" s="4">
        <f t="shared" si="716"/>
        <v>0.46</v>
      </c>
      <c r="X975" s="4">
        <f t="shared" si="716"/>
        <v>0.46</v>
      </c>
    </row>
    <row r="976" spans="1:24" ht="15.75" customHeight="1" x14ac:dyDescent="0.25">
      <c r="A976" s="4" t="s">
        <v>144</v>
      </c>
      <c r="B976" s="4" t="s">
        <v>145</v>
      </c>
      <c r="C976" s="4" t="s">
        <v>118</v>
      </c>
      <c r="D976" s="4" t="s">
        <v>119</v>
      </c>
      <c r="E976" s="4">
        <f t="shared" si="523"/>
        <v>0</v>
      </c>
      <c r="I976" s="4" t="str">
        <f t="shared" ref="I976:X976" si="717">+IF(IFERROR(I724,0)=0,0,I724)</f>
        <v/>
      </c>
      <c r="J976" s="4" t="str">
        <f t="shared" si="717"/>
        <v/>
      </c>
      <c r="K976" s="4" t="str">
        <f t="shared" si="717"/>
        <v/>
      </c>
      <c r="L976" s="4" t="str">
        <f t="shared" si="717"/>
        <v/>
      </c>
      <c r="M976" s="4" t="str">
        <f t="shared" si="717"/>
        <v/>
      </c>
      <c r="N976" s="4" t="str">
        <f t="shared" si="717"/>
        <v/>
      </c>
      <c r="O976" s="4" t="str">
        <f t="shared" si="717"/>
        <v/>
      </c>
      <c r="P976" s="4" t="str">
        <f t="shared" si="717"/>
        <v/>
      </c>
      <c r="Q976" s="4" t="str">
        <f t="shared" si="717"/>
        <v/>
      </c>
      <c r="R976" s="4" t="str">
        <f t="shared" si="717"/>
        <v/>
      </c>
      <c r="S976" s="4" t="str">
        <f t="shared" si="717"/>
        <v/>
      </c>
      <c r="T976" s="4" t="str">
        <f t="shared" si="717"/>
        <v/>
      </c>
      <c r="U976" s="4" t="str">
        <f t="shared" si="717"/>
        <v/>
      </c>
      <c r="V976" s="4" t="str">
        <f t="shared" si="717"/>
        <v/>
      </c>
      <c r="W976" s="4" t="str">
        <f t="shared" si="717"/>
        <v/>
      </c>
      <c r="X976" s="4" t="str">
        <f t="shared" si="717"/>
        <v/>
      </c>
    </row>
    <row r="977" spans="1:24" ht="15.75" customHeight="1" x14ac:dyDescent="0.25">
      <c r="A977" s="4" t="s">
        <v>478</v>
      </c>
      <c r="B977" s="4" t="s">
        <v>479</v>
      </c>
      <c r="C977" s="4" t="s">
        <v>118</v>
      </c>
      <c r="D977" s="4" t="s">
        <v>449</v>
      </c>
      <c r="E977" s="4">
        <f t="shared" si="523"/>
        <v>0</v>
      </c>
      <c r="I977" s="4" t="str">
        <f t="shared" ref="I977:X977" si="718">+IF(IFERROR(I725,0)=0,0,I725)</f>
        <v/>
      </c>
      <c r="J977" s="4" t="str">
        <f t="shared" si="718"/>
        <v/>
      </c>
      <c r="K977" s="4" t="str">
        <f t="shared" si="718"/>
        <v/>
      </c>
      <c r="L977" s="4" t="str">
        <f t="shared" si="718"/>
        <v/>
      </c>
      <c r="M977" s="4" t="str">
        <f t="shared" si="718"/>
        <v/>
      </c>
      <c r="N977" s="4" t="str">
        <f t="shared" si="718"/>
        <v/>
      </c>
      <c r="O977" s="4" t="str">
        <f t="shared" si="718"/>
        <v/>
      </c>
      <c r="P977" s="4" t="str">
        <f t="shared" si="718"/>
        <v/>
      </c>
      <c r="Q977" s="4" t="str">
        <f t="shared" si="718"/>
        <v/>
      </c>
      <c r="R977" s="4" t="str">
        <f t="shared" si="718"/>
        <v/>
      </c>
      <c r="S977" s="4" t="str">
        <f t="shared" si="718"/>
        <v/>
      </c>
      <c r="T977" s="4" t="str">
        <f t="shared" si="718"/>
        <v/>
      </c>
      <c r="U977" s="4" t="str">
        <f t="shared" si="718"/>
        <v/>
      </c>
      <c r="V977" s="4" t="str">
        <f t="shared" si="718"/>
        <v/>
      </c>
      <c r="W977" s="4" t="str">
        <f t="shared" si="718"/>
        <v/>
      </c>
      <c r="X977" s="4" t="str">
        <f t="shared" si="718"/>
        <v/>
      </c>
    </row>
    <row r="978" spans="1:24" ht="15.75" customHeight="1" x14ac:dyDescent="0.25">
      <c r="A978" s="4" t="s">
        <v>370</v>
      </c>
      <c r="B978" s="4" t="s">
        <v>371</v>
      </c>
      <c r="C978" s="4" t="s">
        <v>106</v>
      </c>
      <c r="D978" s="4" t="s">
        <v>357</v>
      </c>
      <c r="E978" s="4">
        <f t="shared" si="523"/>
        <v>1</v>
      </c>
      <c r="I978" s="4">
        <f t="shared" ref="I978:X978" si="719">+IF(IFERROR(I726,0)=0,0,I726)</f>
        <v>5804337</v>
      </c>
      <c r="J978" s="85">
        <f t="shared" si="719"/>
        <v>169.66623405911821</v>
      </c>
      <c r="K978" s="85">
        <f t="shared" si="719"/>
        <v>201.41835320726551</v>
      </c>
      <c r="L978" s="85">
        <f t="shared" si="719"/>
        <v>35.28396094162003</v>
      </c>
      <c r="M978" s="85">
        <f t="shared" si="719"/>
        <v>175.17748695577794</v>
      </c>
      <c r="N978" s="85">
        <f t="shared" si="719"/>
        <v>1.9640486071018963</v>
      </c>
      <c r="O978" s="85">
        <f t="shared" si="719"/>
        <v>95289.473684210519</v>
      </c>
      <c r="P978" s="4">
        <f t="shared" si="719"/>
        <v>16442.643401900692</v>
      </c>
      <c r="Q978" s="85">
        <f t="shared" si="719"/>
        <v>8705.1377513030529</v>
      </c>
      <c r="R978" s="85">
        <f t="shared" si="719"/>
        <v>0.18951346208877948</v>
      </c>
      <c r="S978" s="85">
        <f t="shared" si="719"/>
        <v>629.59313782311347</v>
      </c>
      <c r="T978" s="85">
        <f t="shared" si="719"/>
        <v>55707.692307692305</v>
      </c>
      <c r="U978" s="4">
        <f t="shared" si="719"/>
        <v>0.9</v>
      </c>
      <c r="V978" s="4">
        <f t="shared" si="719"/>
        <v>0.87</v>
      </c>
      <c r="W978" s="4">
        <f t="shared" si="719"/>
        <v>0.74</v>
      </c>
      <c r="X978" s="4">
        <f t="shared" si="719"/>
        <v>0.74</v>
      </c>
    </row>
    <row r="979" spans="1:24" ht="15.75" customHeight="1" x14ac:dyDescent="0.25">
      <c r="A979" s="4" t="s">
        <v>75</v>
      </c>
      <c r="B979" s="4" t="s">
        <v>76</v>
      </c>
      <c r="C979" s="4" t="s">
        <v>28</v>
      </c>
      <c r="D979" s="4" t="s">
        <v>29</v>
      </c>
      <c r="E979" s="4">
        <f t="shared" si="523"/>
        <v>0</v>
      </c>
      <c r="I979" s="4" t="str">
        <f t="shared" ref="I979:X979" si="720">+IF(IFERROR(I727,0)=0,0,I727)</f>
        <v/>
      </c>
      <c r="J979" s="4" t="str">
        <f t="shared" si="720"/>
        <v/>
      </c>
      <c r="K979" s="4" t="str">
        <f t="shared" si="720"/>
        <v/>
      </c>
      <c r="L979" s="4" t="str">
        <f t="shared" si="720"/>
        <v/>
      </c>
      <c r="M979" s="4" t="str">
        <f t="shared" si="720"/>
        <v/>
      </c>
      <c r="N979" s="4" t="str">
        <f t="shared" si="720"/>
        <v/>
      </c>
      <c r="O979" s="4" t="str">
        <f t="shared" si="720"/>
        <v/>
      </c>
      <c r="P979" s="4" t="str">
        <f t="shared" si="720"/>
        <v/>
      </c>
      <c r="Q979" s="4" t="str">
        <f t="shared" si="720"/>
        <v/>
      </c>
      <c r="R979" s="4" t="str">
        <f t="shared" si="720"/>
        <v/>
      </c>
      <c r="S979" s="4" t="str">
        <f t="shared" si="720"/>
        <v/>
      </c>
      <c r="T979" s="4" t="str">
        <f t="shared" si="720"/>
        <v/>
      </c>
      <c r="U979" s="4" t="str">
        <f t="shared" si="720"/>
        <v/>
      </c>
      <c r="V979" s="4" t="str">
        <f t="shared" si="720"/>
        <v/>
      </c>
      <c r="W979" s="4" t="str">
        <f t="shared" si="720"/>
        <v/>
      </c>
      <c r="X979" s="4" t="str">
        <f t="shared" si="720"/>
        <v/>
      </c>
    </row>
    <row r="980" spans="1:24" ht="15.75" customHeight="1" x14ac:dyDescent="0.25">
      <c r="A980" s="4" t="s">
        <v>199</v>
      </c>
      <c r="B980" s="4" t="s">
        <v>200</v>
      </c>
      <c r="C980" s="4" t="s">
        <v>181</v>
      </c>
      <c r="D980" s="4" t="s">
        <v>182</v>
      </c>
      <c r="E980" s="4">
        <f t="shared" si="523"/>
        <v>1</v>
      </c>
      <c r="I980" s="4">
        <f t="shared" ref="I980:X980" si="721">+IF(IFERROR(I728,0)=0,0,I728)</f>
        <v>5457013</v>
      </c>
      <c r="J980" s="85">
        <f t="shared" si="721"/>
        <v>403.51745542845515</v>
      </c>
      <c r="K980" s="85">
        <f t="shared" si="721"/>
        <v>192.00980463121491</v>
      </c>
      <c r="L980" s="85">
        <f t="shared" si="721"/>
        <v>96.371403183389887</v>
      </c>
      <c r="M980" s="85">
        <f t="shared" si="721"/>
        <v>501.90876121397207</v>
      </c>
      <c r="N980" s="85">
        <f t="shared" si="721"/>
        <v>26.241462133221965</v>
      </c>
      <c r="O980" s="85">
        <f t="shared" si="721"/>
        <v>23254.189944134079</v>
      </c>
      <c r="P980" s="85">
        <f t="shared" si="721"/>
        <v>385.40478905359174</v>
      </c>
      <c r="Q980" s="85">
        <f t="shared" si="721"/>
        <v>6293.0930930930926</v>
      </c>
      <c r="R980" s="85">
        <f t="shared" si="721"/>
        <v>1.4660034711297187</v>
      </c>
      <c r="S980" s="85">
        <f t="shared" si="721"/>
        <v>766.82171970708794</v>
      </c>
      <c r="T980" s="85">
        <f t="shared" si="721"/>
        <v>35501.066098081028</v>
      </c>
      <c r="U980" s="4">
        <f t="shared" si="721"/>
        <v>0</v>
      </c>
      <c r="V980" s="4">
        <f t="shared" si="721"/>
        <v>0</v>
      </c>
      <c r="W980" s="4">
        <f t="shared" si="721"/>
        <v>0</v>
      </c>
      <c r="X980" s="4">
        <f t="shared" si="721"/>
        <v>0</v>
      </c>
    </row>
    <row r="981" spans="1:24" ht="15.75" customHeight="1" x14ac:dyDescent="0.25">
      <c r="A981" s="4" t="s">
        <v>441</v>
      </c>
      <c r="B981" s="4" t="s">
        <v>442</v>
      </c>
      <c r="C981" s="4" t="s">
        <v>181</v>
      </c>
      <c r="D981" s="4" t="s">
        <v>412</v>
      </c>
      <c r="E981" s="4">
        <f t="shared" si="523"/>
        <v>1</v>
      </c>
      <c r="I981" s="4">
        <f t="shared" ref="I981:X981" si="722">+IF(IFERROR(I729,0)=0,0,I729)</f>
        <v>2078654</v>
      </c>
      <c r="J981" s="85">
        <f t="shared" si="722"/>
        <v>394.67847943909851</v>
      </c>
      <c r="K981" s="85">
        <f t="shared" si="722"/>
        <v>63.310199773507279</v>
      </c>
      <c r="L981" s="4">
        <f t="shared" si="722"/>
        <v>66.984301370877475</v>
      </c>
      <c r="M981" s="4">
        <f t="shared" si="722"/>
        <v>501.16266023772533</v>
      </c>
      <c r="N981" s="85">
        <f t="shared" si="722"/>
        <v>42.768060485294811</v>
      </c>
      <c r="O981" s="85">
        <f t="shared" si="722"/>
        <v>13133.858267716536</v>
      </c>
      <c r="P981" s="85">
        <f t="shared" si="722"/>
        <v>187.83899514701685</v>
      </c>
      <c r="Q981" s="85">
        <f t="shared" si="722"/>
        <v>4802.919708029197</v>
      </c>
      <c r="R981" s="85">
        <f t="shared" si="722"/>
        <v>0.91405303624364609</v>
      </c>
      <c r="S981" s="85">
        <f t="shared" si="722"/>
        <v>829.61489270996162</v>
      </c>
      <c r="T981" s="85">
        <f t="shared" si="722"/>
        <v>54055.555555555555</v>
      </c>
      <c r="U981" s="4">
        <f t="shared" si="722"/>
        <v>0.51</v>
      </c>
      <c r="V981" s="4">
        <f t="shared" si="722"/>
        <v>0.48</v>
      </c>
      <c r="W981" s="4">
        <f t="shared" si="722"/>
        <v>0.7</v>
      </c>
      <c r="X981" s="4">
        <f t="shared" si="722"/>
        <v>0.7</v>
      </c>
    </row>
    <row r="982" spans="1:24" ht="15.75" customHeight="1" x14ac:dyDescent="0.25">
      <c r="A982" s="4" t="s">
        <v>210</v>
      </c>
      <c r="B982" s="4" t="s">
        <v>211</v>
      </c>
      <c r="C982" s="4" t="s">
        <v>22</v>
      </c>
      <c r="D982" s="4" t="s">
        <v>205</v>
      </c>
      <c r="E982" s="4">
        <f t="shared" si="523"/>
        <v>0</v>
      </c>
      <c r="I982" s="4" t="str">
        <f t="shared" ref="I982:X982" si="723">+IF(IFERROR(I730,0)=0,0,I730)</f>
        <v/>
      </c>
      <c r="J982" s="4" t="str">
        <f t="shared" si="723"/>
        <v/>
      </c>
      <c r="K982" s="4" t="str">
        <f t="shared" si="723"/>
        <v/>
      </c>
      <c r="L982" s="4" t="str">
        <f t="shared" si="723"/>
        <v/>
      </c>
      <c r="M982" s="4" t="str">
        <f t="shared" si="723"/>
        <v/>
      </c>
      <c r="N982" s="4" t="str">
        <f t="shared" si="723"/>
        <v/>
      </c>
      <c r="O982" s="4" t="str">
        <f t="shared" si="723"/>
        <v/>
      </c>
      <c r="P982" s="4" t="str">
        <f t="shared" si="723"/>
        <v/>
      </c>
      <c r="Q982" s="4" t="str">
        <f t="shared" si="723"/>
        <v/>
      </c>
      <c r="R982" s="4" t="str">
        <f t="shared" si="723"/>
        <v/>
      </c>
      <c r="S982" s="4" t="str">
        <f t="shared" si="723"/>
        <v/>
      </c>
      <c r="T982" s="4" t="str">
        <f t="shared" si="723"/>
        <v/>
      </c>
      <c r="U982" s="4" t="str">
        <f t="shared" si="723"/>
        <v/>
      </c>
      <c r="V982" s="4" t="str">
        <f t="shared" si="723"/>
        <v/>
      </c>
      <c r="W982" s="4" t="str">
        <f t="shared" si="723"/>
        <v/>
      </c>
      <c r="X982" s="4" t="str">
        <f t="shared" si="723"/>
        <v/>
      </c>
    </row>
    <row r="983" spans="1:24" ht="15.75" customHeight="1" x14ac:dyDescent="0.25">
      <c r="A983" s="4" t="s">
        <v>146</v>
      </c>
      <c r="B983" s="4" t="s">
        <v>147</v>
      </c>
      <c r="C983" s="4" t="s">
        <v>118</v>
      </c>
      <c r="D983" s="4" t="s">
        <v>119</v>
      </c>
      <c r="E983" s="4">
        <f t="shared" si="523"/>
        <v>0</v>
      </c>
      <c r="I983" s="4" t="str">
        <f t="shared" ref="I983:X983" si="724">+IF(IFERROR(I731,0)=0,0,I731)</f>
        <v/>
      </c>
      <c r="J983" s="4" t="str">
        <f t="shared" si="724"/>
        <v/>
      </c>
      <c r="K983" s="4" t="str">
        <f t="shared" si="724"/>
        <v/>
      </c>
      <c r="L983" s="4" t="str">
        <f t="shared" si="724"/>
        <v/>
      </c>
      <c r="M983" s="4" t="str">
        <f t="shared" si="724"/>
        <v/>
      </c>
      <c r="N983" s="4" t="str">
        <f t="shared" si="724"/>
        <v/>
      </c>
      <c r="O983" s="4" t="str">
        <f t="shared" si="724"/>
        <v/>
      </c>
      <c r="P983" s="4" t="str">
        <f t="shared" si="724"/>
        <v/>
      </c>
      <c r="Q983" s="4" t="str">
        <f t="shared" si="724"/>
        <v/>
      </c>
      <c r="R983" s="4" t="str">
        <f t="shared" si="724"/>
        <v/>
      </c>
      <c r="S983" s="4" t="str">
        <f t="shared" si="724"/>
        <v/>
      </c>
      <c r="T983" s="4" t="str">
        <f t="shared" si="724"/>
        <v/>
      </c>
      <c r="U983" s="4" t="str">
        <f t="shared" si="724"/>
        <v/>
      </c>
      <c r="V983" s="4" t="str">
        <f t="shared" si="724"/>
        <v/>
      </c>
      <c r="W983" s="4" t="str">
        <f t="shared" si="724"/>
        <v/>
      </c>
      <c r="X983" s="4" t="str">
        <f t="shared" si="724"/>
        <v/>
      </c>
    </row>
    <row r="984" spans="1:24" ht="15.75" customHeight="1" x14ac:dyDescent="0.25">
      <c r="A984" s="4" t="s">
        <v>387</v>
      </c>
      <c r="B984" s="4" t="s">
        <v>388</v>
      </c>
      <c r="C984" s="4" t="s">
        <v>118</v>
      </c>
      <c r="D984" s="4" t="s">
        <v>380</v>
      </c>
      <c r="E984" s="4">
        <f t="shared" si="523"/>
        <v>0</v>
      </c>
      <c r="I984" s="4" t="str">
        <f t="shared" ref="I984:X984" si="725">+IF(IFERROR(I732,0)=0,0,I732)</f>
        <v/>
      </c>
      <c r="J984" s="4" t="str">
        <f t="shared" si="725"/>
        <v/>
      </c>
      <c r="K984" s="4" t="str">
        <f t="shared" si="725"/>
        <v/>
      </c>
      <c r="L984" s="4" t="str">
        <f t="shared" si="725"/>
        <v/>
      </c>
      <c r="M984" s="4" t="str">
        <f t="shared" si="725"/>
        <v/>
      </c>
      <c r="N984" s="4" t="str">
        <f t="shared" si="725"/>
        <v/>
      </c>
      <c r="O984" s="4" t="str">
        <f t="shared" si="725"/>
        <v/>
      </c>
      <c r="P984" s="4" t="str">
        <f t="shared" si="725"/>
        <v/>
      </c>
      <c r="Q984" s="4" t="str">
        <f t="shared" si="725"/>
        <v/>
      </c>
      <c r="R984" s="4" t="str">
        <f t="shared" si="725"/>
        <v/>
      </c>
      <c r="S984" s="4" t="str">
        <f t="shared" si="725"/>
        <v/>
      </c>
      <c r="T984" s="4" t="str">
        <f t="shared" si="725"/>
        <v/>
      </c>
      <c r="U984" s="4" t="str">
        <f t="shared" si="725"/>
        <v/>
      </c>
      <c r="V984" s="4" t="str">
        <f t="shared" si="725"/>
        <v/>
      </c>
      <c r="W984" s="4" t="str">
        <f t="shared" si="725"/>
        <v/>
      </c>
      <c r="X984" s="4" t="str">
        <f t="shared" si="725"/>
        <v/>
      </c>
    </row>
    <row r="985" spans="1:24" ht="15.75" customHeight="1" x14ac:dyDescent="0.25">
      <c r="A985" s="4" t="s">
        <v>148</v>
      </c>
      <c r="B985" s="4" t="s">
        <v>149</v>
      </c>
      <c r="C985" s="4" t="s">
        <v>118</v>
      </c>
      <c r="D985" s="4" t="s">
        <v>119</v>
      </c>
      <c r="E985" s="4">
        <f t="shared" si="523"/>
        <v>0</v>
      </c>
      <c r="I985" s="4" t="str">
        <f t="shared" ref="I985:X985" si="726">+IF(IFERROR(I733,0)=0,0,I733)</f>
        <v/>
      </c>
      <c r="J985" s="4" t="str">
        <f t="shared" si="726"/>
        <v/>
      </c>
      <c r="K985" s="4" t="str">
        <f t="shared" si="726"/>
        <v/>
      </c>
      <c r="L985" s="4" t="str">
        <f t="shared" si="726"/>
        <v/>
      </c>
      <c r="M985" s="4" t="str">
        <f t="shared" si="726"/>
        <v/>
      </c>
      <c r="N985" s="4" t="str">
        <f t="shared" si="726"/>
        <v/>
      </c>
      <c r="O985" s="4" t="str">
        <f t="shared" si="726"/>
        <v/>
      </c>
      <c r="P985" s="4" t="str">
        <f t="shared" si="726"/>
        <v/>
      </c>
      <c r="Q985" s="4" t="str">
        <f t="shared" si="726"/>
        <v/>
      </c>
      <c r="R985" s="4" t="str">
        <f t="shared" si="726"/>
        <v/>
      </c>
      <c r="S985" s="4" t="str">
        <f t="shared" si="726"/>
        <v/>
      </c>
      <c r="T985" s="4" t="str">
        <f t="shared" si="726"/>
        <v/>
      </c>
      <c r="U985" s="4" t="str">
        <f t="shared" si="726"/>
        <v/>
      </c>
      <c r="V985" s="4" t="str">
        <f t="shared" si="726"/>
        <v/>
      </c>
      <c r="W985" s="4" t="str">
        <f t="shared" si="726"/>
        <v/>
      </c>
      <c r="X985" s="4" t="str">
        <f t="shared" si="726"/>
        <v/>
      </c>
    </row>
    <row r="986" spans="1:24" ht="15.75" customHeight="1" x14ac:dyDescent="0.25">
      <c r="A986" s="4" t="s">
        <v>148</v>
      </c>
      <c r="B986" s="4" t="s">
        <v>149</v>
      </c>
      <c r="C986" s="4" t="s">
        <v>118</v>
      </c>
      <c r="D986" s="4" t="s">
        <v>250</v>
      </c>
      <c r="E986" s="4">
        <f t="shared" si="523"/>
        <v>0</v>
      </c>
      <c r="I986" s="4" t="str">
        <f t="shared" ref="I986:X986" si="727">+IF(IFERROR(I734,0)=0,0,I734)</f>
        <v/>
      </c>
      <c r="J986" s="4" t="str">
        <f t="shared" si="727"/>
        <v/>
      </c>
      <c r="K986" s="4" t="str">
        <f t="shared" si="727"/>
        <v/>
      </c>
      <c r="L986" s="4" t="str">
        <f t="shared" si="727"/>
        <v/>
      </c>
      <c r="M986" s="4" t="str">
        <f t="shared" si="727"/>
        <v/>
      </c>
      <c r="N986" s="4" t="str">
        <f t="shared" si="727"/>
        <v/>
      </c>
      <c r="O986" s="4" t="str">
        <f t="shared" si="727"/>
        <v/>
      </c>
      <c r="P986" s="4" t="str">
        <f t="shared" si="727"/>
        <v/>
      </c>
      <c r="Q986" s="4" t="str">
        <f t="shared" si="727"/>
        <v/>
      </c>
      <c r="R986" s="4" t="str">
        <f t="shared" si="727"/>
        <v/>
      </c>
      <c r="S986" s="4" t="str">
        <f t="shared" si="727"/>
        <v/>
      </c>
      <c r="T986" s="4" t="str">
        <f t="shared" si="727"/>
        <v/>
      </c>
      <c r="U986" s="4" t="str">
        <f t="shared" si="727"/>
        <v/>
      </c>
      <c r="V986" s="4" t="str">
        <f t="shared" si="727"/>
        <v/>
      </c>
      <c r="W986" s="4" t="str">
        <f t="shared" si="727"/>
        <v/>
      </c>
      <c r="X986" s="4" t="str">
        <f t="shared" si="727"/>
        <v/>
      </c>
    </row>
    <row r="987" spans="1:24" ht="15.75" customHeight="1" x14ac:dyDescent="0.25">
      <c r="A987" s="4" t="s">
        <v>443</v>
      </c>
      <c r="B987" s="4" t="s">
        <v>444</v>
      </c>
      <c r="C987" s="4" t="s">
        <v>181</v>
      </c>
      <c r="D987" s="4" t="s">
        <v>412</v>
      </c>
      <c r="E987" s="4">
        <f t="shared" si="523"/>
        <v>1</v>
      </c>
      <c r="I987" s="4">
        <f t="shared" ref="I987:X987" si="728">+IF(IFERROR(I735,0)=0,0,I735)</f>
        <v>46736776</v>
      </c>
      <c r="J987" s="85">
        <f t="shared" si="728"/>
        <v>358.58699367709914</v>
      </c>
      <c r="K987" s="85">
        <f t="shared" si="728"/>
        <v>125.84094375701054</v>
      </c>
      <c r="L987" s="85">
        <f t="shared" si="728"/>
        <v>51.248721135578549</v>
      </c>
      <c r="M987" s="85">
        <f t="shared" si="728"/>
        <v>407.24997449586829</v>
      </c>
      <c r="N987" s="85">
        <f t="shared" si="728"/>
        <v>11.504858614980204</v>
      </c>
      <c r="O987" s="85">
        <f t="shared" si="728"/>
        <v>51559.791705411939</v>
      </c>
      <c r="P987" s="85">
        <f t="shared" si="728"/>
        <v>253.44525937481149</v>
      </c>
      <c r="Q987" s="85">
        <f t="shared" si="728"/>
        <v>7033.4848122458743</v>
      </c>
      <c r="R987" s="85">
        <f t="shared" si="728"/>
        <v>0.65687029845618794</v>
      </c>
      <c r="S987" s="85">
        <f t="shared" si="728"/>
        <v>759.40362449051145</v>
      </c>
      <c r="T987" s="85">
        <f t="shared" si="728"/>
        <v>111744.05481660621</v>
      </c>
      <c r="U987" s="4">
        <f t="shared" si="728"/>
        <v>0.65</v>
      </c>
      <c r="V987" s="4">
        <f t="shared" si="728"/>
        <v>0.71</v>
      </c>
      <c r="W987" s="4">
        <f t="shared" si="728"/>
        <v>0.78</v>
      </c>
      <c r="X987" s="4">
        <f t="shared" si="728"/>
        <v>0.78</v>
      </c>
    </row>
    <row r="988" spans="1:24" ht="15.75" customHeight="1" x14ac:dyDescent="0.25">
      <c r="A988" s="4" t="s">
        <v>408</v>
      </c>
      <c r="B988" s="4" t="s">
        <v>409</v>
      </c>
      <c r="C988" s="4" t="s">
        <v>106</v>
      </c>
      <c r="D988" s="4" t="s">
        <v>393</v>
      </c>
      <c r="E988" s="4">
        <f t="shared" si="523"/>
        <v>0</v>
      </c>
      <c r="I988" s="4" t="str">
        <f t="shared" ref="I988:X988" si="729">+IF(IFERROR(I736,0)=0,0,I736)</f>
        <v/>
      </c>
      <c r="J988" s="4" t="str">
        <f t="shared" si="729"/>
        <v/>
      </c>
      <c r="K988" s="4" t="str">
        <f t="shared" si="729"/>
        <v/>
      </c>
      <c r="L988" s="4" t="str">
        <f t="shared" si="729"/>
        <v/>
      </c>
      <c r="M988" s="4" t="str">
        <f t="shared" si="729"/>
        <v/>
      </c>
      <c r="N988" s="4" t="str">
        <f t="shared" si="729"/>
        <v/>
      </c>
      <c r="O988" s="4" t="str">
        <f t="shared" si="729"/>
        <v/>
      </c>
      <c r="P988" s="4" t="str">
        <f t="shared" si="729"/>
        <v/>
      </c>
      <c r="Q988" s="4" t="str">
        <f t="shared" si="729"/>
        <v/>
      </c>
      <c r="R988" s="4" t="str">
        <f t="shared" si="729"/>
        <v/>
      </c>
      <c r="S988" s="4" t="str">
        <f t="shared" si="729"/>
        <v/>
      </c>
      <c r="T988" s="4" t="str">
        <f t="shared" si="729"/>
        <v/>
      </c>
      <c r="U988" s="4" t="str">
        <f t="shared" si="729"/>
        <v/>
      </c>
      <c r="V988" s="4" t="str">
        <f t="shared" si="729"/>
        <v/>
      </c>
      <c r="W988" s="4" t="str">
        <f t="shared" si="729"/>
        <v/>
      </c>
      <c r="X988" s="4" t="str">
        <f t="shared" si="729"/>
        <v/>
      </c>
    </row>
    <row r="989" spans="1:24" ht="15.75" customHeight="1" x14ac:dyDescent="0.25">
      <c r="A989" s="4" t="s">
        <v>77</v>
      </c>
      <c r="B989" s="4" t="s">
        <v>78</v>
      </c>
      <c r="C989" s="4" t="s">
        <v>28</v>
      </c>
      <c r="D989" s="4" t="s">
        <v>29</v>
      </c>
      <c r="E989" s="4">
        <f t="shared" si="523"/>
        <v>0</v>
      </c>
      <c r="I989" s="4" t="str">
        <f t="shared" ref="I989:X989" si="730">+IF(IFERROR(I737,0)=0,0,I737)</f>
        <v/>
      </c>
      <c r="J989" s="4" t="str">
        <f t="shared" si="730"/>
        <v/>
      </c>
      <c r="K989" s="4" t="str">
        <f t="shared" si="730"/>
        <v/>
      </c>
      <c r="L989" s="4" t="str">
        <f t="shared" si="730"/>
        <v/>
      </c>
      <c r="M989" s="4" t="str">
        <f t="shared" si="730"/>
        <v/>
      </c>
      <c r="N989" s="4" t="str">
        <f t="shared" si="730"/>
        <v/>
      </c>
      <c r="O989" s="4" t="str">
        <f t="shared" si="730"/>
        <v/>
      </c>
      <c r="P989" s="4" t="str">
        <f t="shared" si="730"/>
        <v/>
      </c>
      <c r="Q989" s="4" t="str">
        <f t="shared" si="730"/>
        <v/>
      </c>
      <c r="R989" s="4" t="str">
        <f t="shared" si="730"/>
        <v/>
      </c>
      <c r="S989" s="4" t="str">
        <f t="shared" si="730"/>
        <v/>
      </c>
      <c r="T989" s="4" t="str">
        <f t="shared" si="730"/>
        <v/>
      </c>
      <c r="U989" s="4" t="str">
        <f t="shared" si="730"/>
        <v/>
      </c>
      <c r="V989" s="4" t="str">
        <f t="shared" si="730"/>
        <v/>
      </c>
      <c r="W989" s="4" t="str">
        <f t="shared" si="730"/>
        <v/>
      </c>
      <c r="X989" s="4" t="str">
        <f t="shared" si="730"/>
        <v/>
      </c>
    </row>
    <row r="990" spans="1:24" ht="15.75" customHeight="1" x14ac:dyDescent="0.25">
      <c r="A990" s="4" t="s">
        <v>79</v>
      </c>
      <c r="B990" s="4" t="s">
        <v>80</v>
      </c>
      <c r="C990" s="4" t="s">
        <v>28</v>
      </c>
      <c r="D990" s="4" t="s">
        <v>29</v>
      </c>
      <c r="E990" s="4">
        <f t="shared" si="523"/>
        <v>0</v>
      </c>
      <c r="I990" s="4" t="str">
        <f t="shared" ref="I990:X990" si="731">+IF(IFERROR(I738,0)=0,0,I738)</f>
        <v/>
      </c>
      <c r="J990" s="4" t="str">
        <f t="shared" si="731"/>
        <v/>
      </c>
      <c r="K990" s="4" t="str">
        <f t="shared" si="731"/>
        <v/>
      </c>
      <c r="L990" s="4" t="str">
        <f t="shared" si="731"/>
        <v/>
      </c>
      <c r="M990" s="4" t="str">
        <f t="shared" si="731"/>
        <v/>
      </c>
      <c r="N990" s="4" t="str">
        <f t="shared" si="731"/>
        <v/>
      </c>
      <c r="O990" s="4" t="str">
        <f t="shared" si="731"/>
        <v/>
      </c>
      <c r="P990" s="4" t="str">
        <f t="shared" si="731"/>
        <v/>
      </c>
      <c r="Q990" s="4" t="str">
        <f t="shared" si="731"/>
        <v/>
      </c>
      <c r="R990" s="4" t="str">
        <f t="shared" si="731"/>
        <v/>
      </c>
      <c r="S990" s="4" t="str">
        <f t="shared" si="731"/>
        <v/>
      </c>
      <c r="T990" s="4" t="str">
        <f t="shared" si="731"/>
        <v/>
      </c>
      <c r="U990" s="4" t="str">
        <f t="shared" si="731"/>
        <v/>
      </c>
      <c r="V990" s="4" t="str">
        <f t="shared" si="731"/>
        <v/>
      </c>
      <c r="W990" s="4" t="str">
        <f t="shared" si="731"/>
        <v/>
      </c>
      <c r="X990" s="4" t="str">
        <f t="shared" si="731"/>
        <v/>
      </c>
    </row>
    <row r="991" spans="1:24" ht="15.75" customHeight="1" x14ac:dyDescent="0.25">
      <c r="A991" s="4" t="s">
        <v>513</v>
      </c>
      <c r="B991" s="4" t="s">
        <v>514</v>
      </c>
      <c r="C991" s="4" t="s">
        <v>106</v>
      </c>
      <c r="D991" s="4" t="s">
        <v>484</v>
      </c>
      <c r="E991" s="4">
        <f t="shared" si="523"/>
        <v>1</v>
      </c>
      <c r="I991" s="4">
        <f t="shared" ref="I991:X991" si="732">+IF(IFERROR(I739,0)=0,0,I739)</f>
        <v>4981420</v>
      </c>
      <c r="J991" s="85">
        <f t="shared" si="732"/>
        <v>13.751099084196875</v>
      </c>
      <c r="K991" s="85">
        <f t="shared" si="732"/>
        <v>163.70834019215405</v>
      </c>
      <c r="L991" s="4">
        <f t="shared" si="732"/>
        <v>34.207287820954051</v>
      </c>
      <c r="M991" s="4">
        <f t="shared" si="732"/>
        <v>692.56756756756749</v>
      </c>
      <c r="N991" s="4">
        <f t="shared" si="732"/>
        <v>7.4331149662076825</v>
      </c>
      <c r="O991" s="85">
        <f t="shared" si="732"/>
        <v>10615.384615384615</v>
      </c>
      <c r="P991" s="85">
        <f t="shared" si="732"/>
        <v>664.68334827614319</v>
      </c>
      <c r="Q991" s="85">
        <f t="shared" si="732"/>
        <v>1363.4843671626818</v>
      </c>
      <c r="R991" s="85">
        <f t="shared" si="732"/>
        <v>0.6624617077058349</v>
      </c>
      <c r="S991" s="85">
        <f t="shared" si="732"/>
        <v>385.866802236909</v>
      </c>
      <c r="T991" s="4">
        <f t="shared" si="732"/>
        <v>9661.1295681063129</v>
      </c>
      <c r="U991" s="4">
        <f t="shared" si="732"/>
        <v>8.7499999999999994E-2</v>
      </c>
      <c r="V991" s="4">
        <f t="shared" si="732"/>
        <v>6.25E-2</v>
      </c>
      <c r="W991" s="4">
        <f t="shared" si="732"/>
        <v>0.12625</v>
      </c>
      <c r="X991" s="4">
        <f t="shared" si="732"/>
        <v>0.12625</v>
      </c>
    </row>
    <row r="992" spans="1:24" ht="15.75" customHeight="1" x14ac:dyDescent="0.25">
      <c r="A992" s="4" t="s">
        <v>257</v>
      </c>
      <c r="B992" s="4" t="s">
        <v>258</v>
      </c>
      <c r="C992" s="4" t="s">
        <v>118</v>
      </c>
      <c r="D992" s="4" t="s">
        <v>250</v>
      </c>
      <c r="E992" s="4">
        <f t="shared" si="523"/>
        <v>0</v>
      </c>
      <c r="I992" s="4" t="str">
        <f t="shared" ref="I992:X992" si="733">+IF(IFERROR(I740,0)=0,0,I740)</f>
        <v/>
      </c>
      <c r="J992" s="4" t="str">
        <f t="shared" si="733"/>
        <v/>
      </c>
      <c r="K992" s="4" t="str">
        <f t="shared" si="733"/>
        <v/>
      </c>
      <c r="L992" s="4" t="str">
        <f t="shared" si="733"/>
        <v/>
      </c>
      <c r="M992" s="4" t="str">
        <f t="shared" si="733"/>
        <v/>
      </c>
      <c r="N992" s="4" t="str">
        <f t="shared" si="733"/>
        <v/>
      </c>
      <c r="O992" s="4" t="str">
        <f t="shared" si="733"/>
        <v/>
      </c>
      <c r="P992" s="4" t="str">
        <f t="shared" si="733"/>
        <v/>
      </c>
      <c r="Q992" s="4" t="str">
        <f t="shared" si="733"/>
        <v/>
      </c>
      <c r="R992" s="4" t="str">
        <f t="shared" si="733"/>
        <v/>
      </c>
      <c r="S992" s="4" t="str">
        <f t="shared" si="733"/>
        <v/>
      </c>
      <c r="T992" s="4" t="str">
        <f t="shared" si="733"/>
        <v/>
      </c>
      <c r="U992" s="4" t="str">
        <f t="shared" si="733"/>
        <v/>
      </c>
      <c r="V992" s="4" t="str">
        <f t="shared" si="733"/>
        <v/>
      </c>
      <c r="W992" s="4" t="str">
        <f t="shared" si="733"/>
        <v/>
      </c>
      <c r="X992" s="4" t="str">
        <f t="shared" si="733"/>
        <v/>
      </c>
    </row>
    <row r="993" spans="1:24" ht="15.75" customHeight="1" x14ac:dyDescent="0.25">
      <c r="A993" s="4" t="s">
        <v>349</v>
      </c>
      <c r="B993" s="4" t="s">
        <v>350</v>
      </c>
      <c r="C993" s="4" t="s">
        <v>28</v>
      </c>
      <c r="D993" s="4" t="s">
        <v>328</v>
      </c>
      <c r="E993" s="4">
        <f t="shared" si="523"/>
        <v>0</v>
      </c>
      <c r="I993" s="4" t="str">
        <f t="shared" ref="I993:X993" si="734">+IF(IFERROR(I741,0)=0,0,I741)</f>
        <v/>
      </c>
      <c r="J993" s="4" t="str">
        <f t="shared" si="734"/>
        <v/>
      </c>
      <c r="K993" s="4" t="str">
        <f t="shared" si="734"/>
        <v/>
      </c>
      <c r="L993" s="4" t="str">
        <f t="shared" si="734"/>
        <v/>
      </c>
      <c r="M993" s="4" t="str">
        <f t="shared" si="734"/>
        <v/>
      </c>
      <c r="N993" s="4" t="str">
        <f t="shared" si="734"/>
        <v/>
      </c>
      <c r="O993" s="4" t="str">
        <f t="shared" si="734"/>
        <v/>
      </c>
      <c r="P993" s="4" t="str">
        <f t="shared" si="734"/>
        <v/>
      </c>
      <c r="Q993" s="4" t="str">
        <f t="shared" si="734"/>
        <v/>
      </c>
      <c r="R993" s="4" t="str">
        <f t="shared" si="734"/>
        <v/>
      </c>
      <c r="S993" s="4" t="str">
        <f t="shared" si="734"/>
        <v/>
      </c>
      <c r="T993" s="4" t="str">
        <f t="shared" si="734"/>
        <v/>
      </c>
      <c r="U993" s="4" t="str">
        <f t="shared" si="734"/>
        <v/>
      </c>
      <c r="V993" s="4" t="str">
        <f t="shared" si="734"/>
        <v/>
      </c>
      <c r="W993" s="4" t="str">
        <f t="shared" si="734"/>
        <v/>
      </c>
      <c r="X993" s="4" t="str">
        <f t="shared" si="734"/>
        <v/>
      </c>
    </row>
    <row r="994" spans="1:24" ht="15.75" customHeight="1" x14ac:dyDescent="0.25">
      <c r="A994" s="6" t="s">
        <v>389</v>
      </c>
      <c r="B994" s="6" t="s">
        <v>390</v>
      </c>
      <c r="C994" s="4" t="s">
        <v>118</v>
      </c>
      <c r="D994" s="4" t="s">
        <v>380</v>
      </c>
      <c r="E994" s="4">
        <f t="shared" si="523"/>
        <v>0</v>
      </c>
      <c r="I994" s="4" t="str">
        <f t="shared" ref="I994:X994" si="735">+IF(IFERROR(I742,0)=0,0,I742)</f>
        <v/>
      </c>
      <c r="J994" s="4" t="str">
        <f t="shared" si="735"/>
        <v/>
      </c>
      <c r="K994" s="4" t="str">
        <f t="shared" si="735"/>
        <v/>
      </c>
      <c r="L994" s="4" t="str">
        <f t="shared" si="735"/>
        <v/>
      </c>
      <c r="M994" s="4" t="str">
        <f t="shared" si="735"/>
        <v/>
      </c>
      <c r="N994" s="4" t="str">
        <f t="shared" si="735"/>
        <v/>
      </c>
      <c r="O994" s="4" t="str">
        <f t="shared" si="735"/>
        <v/>
      </c>
      <c r="P994" s="4" t="str">
        <f t="shared" si="735"/>
        <v/>
      </c>
      <c r="Q994" s="4" t="str">
        <f t="shared" si="735"/>
        <v/>
      </c>
      <c r="R994" s="4" t="str">
        <f t="shared" si="735"/>
        <v/>
      </c>
      <c r="S994" s="4" t="str">
        <f t="shared" si="735"/>
        <v/>
      </c>
      <c r="T994" s="4" t="str">
        <f t="shared" si="735"/>
        <v/>
      </c>
      <c r="U994" s="4" t="str">
        <f t="shared" si="735"/>
        <v/>
      </c>
      <c r="V994" s="4" t="str">
        <f t="shared" si="735"/>
        <v/>
      </c>
      <c r="W994" s="4" t="str">
        <f t="shared" si="735"/>
        <v/>
      </c>
      <c r="X994" s="4" t="str">
        <f t="shared" si="735"/>
        <v/>
      </c>
    </row>
    <row r="995" spans="1:24" ht="15.75" customHeight="1" x14ac:dyDescent="0.25">
      <c r="A995" s="4" t="s">
        <v>297</v>
      </c>
      <c r="B995" s="4" t="s">
        <v>298</v>
      </c>
      <c r="C995" s="4" t="s">
        <v>181</v>
      </c>
      <c r="D995" s="4" t="s">
        <v>276</v>
      </c>
      <c r="E995" s="4">
        <f t="shared" si="523"/>
        <v>1</v>
      </c>
      <c r="I995" s="4">
        <f t="shared" ref="I995:X995" si="736">+IF(IFERROR(I743,0)=0,0,I743)</f>
        <v>10036379</v>
      </c>
      <c r="J995" s="85">
        <f t="shared" si="736"/>
        <v>196.69444527752492</v>
      </c>
      <c r="K995" s="85">
        <f t="shared" si="736"/>
        <v>56.922920108935706</v>
      </c>
      <c r="L995" s="85">
        <f t="shared" si="736"/>
        <v>60.499907386917137</v>
      </c>
      <c r="M995" s="85">
        <f t="shared" si="736"/>
        <v>1062.8391388062314</v>
      </c>
      <c r="N995" s="85">
        <f t="shared" si="736"/>
        <v>23.036196620314954</v>
      </c>
      <c r="O995" s="4">
        <f t="shared" si="736"/>
        <v>125515.8077593975</v>
      </c>
      <c r="P995" s="85">
        <f t="shared" si="736"/>
        <v>100.83128893909175</v>
      </c>
      <c r="Q995" s="85">
        <f t="shared" si="736"/>
        <v>3650.4792332268371</v>
      </c>
      <c r="R995" s="85">
        <f t="shared" si="736"/>
        <v>1.1259040735707568</v>
      </c>
      <c r="S995" s="4">
        <f t="shared" si="736"/>
        <v>1235.5342087304521</v>
      </c>
      <c r="T995" s="4">
        <f t="shared" si="736"/>
        <v>141963.87445888654</v>
      </c>
      <c r="U995" s="4">
        <f t="shared" si="736"/>
        <v>0.84</v>
      </c>
      <c r="V995" s="4">
        <f t="shared" si="736"/>
        <v>0.82</v>
      </c>
      <c r="W995" s="4">
        <f t="shared" si="736"/>
        <v>0.92</v>
      </c>
      <c r="X995" s="4">
        <f t="shared" si="736"/>
        <v>0.92</v>
      </c>
    </row>
    <row r="996" spans="1:24" ht="15.75" customHeight="1" x14ac:dyDescent="0.25">
      <c r="A996" s="4" t="s">
        <v>540</v>
      </c>
      <c r="B996" s="4" t="s">
        <v>541</v>
      </c>
      <c r="C996" s="4" t="s">
        <v>181</v>
      </c>
      <c r="D996" s="4" t="s">
        <v>525</v>
      </c>
      <c r="E996" s="4">
        <f t="shared" si="523"/>
        <v>1</v>
      </c>
      <c r="I996" s="4">
        <f t="shared" ref="I996:X996" si="737">+IF(IFERROR(I744,0)=0,0,I744)</f>
        <v>8591365</v>
      </c>
      <c r="J996" s="85">
        <f t="shared" si="737"/>
        <v>215.46052344417916</v>
      </c>
      <c r="K996" s="85">
        <f t="shared" si="737"/>
        <v>76.402294629549559</v>
      </c>
      <c r="L996" s="85">
        <f t="shared" si="737"/>
        <v>48.525467140553332</v>
      </c>
      <c r="M996" s="85">
        <f t="shared" si="737"/>
        <v>635.13101767215107</v>
      </c>
      <c r="N996" s="4">
        <f t="shared" si="737"/>
        <v>13.730910211329888</v>
      </c>
      <c r="O996" s="4">
        <f t="shared" si="737"/>
        <v>87016.196189606431</v>
      </c>
      <c r="P996" s="85">
        <f t="shared" si="737"/>
        <v>61.999395496448543</v>
      </c>
      <c r="Q996" s="85">
        <f t="shared" si="737"/>
        <v>2381.7126269956457</v>
      </c>
      <c r="R996" s="85">
        <f t="shared" si="737"/>
        <v>0.52378172735065964</v>
      </c>
      <c r="S996" s="4">
        <f t="shared" si="737"/>
        <v>572.94508971460334</v>
      </c>
      <c r="T996" s="4">
        <f t="shared" si="737"/>
        <v>108400.48430554378</v>
      </c>
      <c r="U996" s="4">
        <f t="shared" si="737"/>
        <v>0</v>
      </c>
      <c r="V996" s="4">
        <f t="shared" si="737"/>
        <v>0</v>
      </c>
      <c r="W996" s="4">
        <f t="shared" si="737"/>
        <v>0</v>
      </c>
      <c r="X996" s="4">
        <f t="shared" si="737"/>
        <v>0</v>
      </c>
    </row>
    <row r="997" spans="1:24" ht="15.75" customHeight="1" x14ac:dyDescent="0.25">
      <c r="A997" s="4" t="s">
        <v>515</v>
      </c>
      <c r="B997" s="4" t="s">
        <v>516</v>
      </c>
      <c r="C997" s="4" t="s">
        <v>106</v>
      </c>
      <c r="D997" s="4" t="s">
        <v>484</v>
      </c>
      <c r="E997" s="4">
        <f t="shared" si="523"/>
        <v>0</v>
      </c>
      <c r="I997" s="4" t="str">
        <f t="shared" ref="I997:X997" si="738">+IF(IFERROR(I745,0)=0,0,I745)</f>
        <v/>
      </c>
      <c r="J997" s="4" t="str">
        <f t="shared" si="738"/>
        <v/>
      </c>
      <c r="K997" s="4" t="str">
        <f t="shared" si="738"/>
        <v/>
      </c>
      <c r="L997" s="4" t="str">
        <f t="shared" si="738"/>
        <v/>
      </c>
      <c r="M997" s="4" t="str">
        <f t="shared" si="738"/>
        <v/>
      </c>
      <c r="N997" s="4" t="str">
        <f t="shared" si="738"/>
        <v/>
      </c>
      <c r="O997" s="4" t="str">
        <f t="shared" si="738"/>
        <v/>
      </c>
      <c r="P997" s="4" t="str">
        <f t="shared" si="738"/>
        <v/>
      </c>
      <c r="Q997" s="4" t="str">
        <f t="shared" si="738"/>
        <v/>
      </c>
      <c r="R997" s="4" t="str">
        <f t="shared" si="738"/>
        <v/>
      </c>
      <c r="S997" s="4" t="str">
        <f t="shared" si="738"/>
        <v/>
      </c>
      <c r="T997" s="4" t="str">
        <f t="shared" si="738"/>
        <v/>
      </c>
      <c r="U997" s="4" t="str">
        <f t="shared" si="738"/>
        <v/>
      </c>
      <c r="V997" s="4" t="str">
        <f t="shared" si="738"/>
        <v/>
      </c>
      <c r="W997" s="4" t="str">
        <f t="shared" si="738"/>
        <v/>
      </c>
      <c r="X997" s="4" t="str">
        <f t="shared" si="738"/>
        <v/>
      </c>
    </row>
    <row r="998" spans="1:24" ht="15.75" customHeight="1" x14ac:dyDescent="0.25">
      <c r="A998" s="4" t="s">
        <v>110</v>
      </c>
      <c r="B998" s="4" t="s">
        <v>111</v>
      </c>
      <c r="C998" s="4" t="s">
        <v>106</v>
      </c>
      <c r="D998" s="4" t="s">
        <v>107</v>
      </c>
      <c r="E998" s="4">
        <f t="shared" si="523"/>
        <v>0</v>
      </c>
      <c r="I998" s="4" t="str">
        <f t="shared" ref="I998:X998" si="739">+IF(IFERROR(I746,0)=0,0,I746)</f>
        <v/>
      </c>
      <c r="J998" s="4" t="str">
        <f t="shared" si="739"/>
        <v/>
      </c>
      <c r="K998" s="4" t="str">
        <f t="shared" si="739"/>
        <v/>
      </c>
      <c r="L998" s="4" t="str">
        <f t="shared" si="739"/>
        <v/>
      </c>
      <c r="M998" s="4" t="str">
        <f t="shared" si="739"/>
        <v/>
      </c>
      <c r="N998" s="4" t="str">
        <f t="shared" si="739"/>
        <v/>
      </c>
      <c r="O998" s="4" t="str">
        <f t="shared" si="739"/>
        <v/>
      </c>
      <c r="P998" s="4" t="str">
        <f t="shared" si="739"/>
        <v/>
      </c>
      <c r="Q998" s="4" t="str">
        <f t="shared" si="739"/>
        <v/>
      </c>
      <c r="R998" s="4" t="str">
        <f t="shared" si="739"/>
        <v/>
      </c>
      <c r="S998" s="4" t="str">
        <f t="shared" si="739"/>
        <v/>
      </c>
      <c r="T998" s="4" t="str">
        <f t="shared" si="739"/>
        <v/>
      </c>
      <c r="U998" s="4" t="str">
        <f t="shared" si="739"/>
        <v/>
      </c>
      <c r="V998" s="4" t="str">
        <f t="shared" si="739"/>
        <v/>
      </c>
      <c r="W998" s="4" t="str">
        <f t="shared" si="739"/>
        <v/>
      </c>
      <c r="X998" s="4" t="str">
        <f t="shared" si="739"/>
        <v/>
      </c>
    </row>
    <row r="999" spans="1:24" ht="15.75" customHeight="1" x14ac:dyDescent="0.25">
      <c r="A999" s="4" t="s">
        <v>372</v>
      </c>
      <c r="B999" s="4" t="s">
        <v>373</v>
      </c>
      <c r="C999" s="4" t="s">
        <v>106</v>
      </c>
      <c r="D999" s="4" t="s">
        <v>357</v>
      </c>
      <c r="E999" s="4">
        <f t="shared" si="523"/>
        <v>1</v>
      </c>
      <c r="I999" s="4">
        <f t="shared" ref="I999:X999" si="740">+IF(IFERROR(I747,0)=0,0,I747)</f>
        <v>69625582</v>
      </c>
      <c r="J999" s="85">
        <f t="shared" si="740"/>
        <v>315.65840268308278</v>
      </c>
      <c r="K999" s="85">
        <f t="shared" si="740"/>
        <v>535.69247004642625</v>
      </c>
      <c r="L999" s="4">
        <f t="shared" si="740"/>
        <v>16.988511827951434</v>
      </c>
      <c r="M999" s="4">
        <f t="shared" si="740"/>
        <v>150.76562614765155</v>
      </c>
      <c r="N999" s="4">
        <f t="shared" si="740"/>
        <v>2.047279334907413</v>
      </c>
      <c r="O999" s="85">
        <f t="shared" si="740"/>
        <v>202196.03619129685</v>
      </c>
      <c r="P999" s="85">
        <f t="shared" si="740"/>
        <v>536.46282808059186</v>
      </c>
      <c r="Q999" s="85">
        <f t="shared" si="740"/>
        <v>5827.6147620386864</v>
      </c>
      <c r="R999" s="85">
        <f t="shared" si="740"/>
        <v>3.2014095049144435</v>
      </c>
      <c r="S999" s="85">
        <f t="shared" si="740"/>
        <v>9813.9252815274103</v>
      </c>
      <c r="T999" s="4">
        <f t="shared" si="740"/>
        <v>88883.759627270134</v>
      </c>
      <c r="U999" s="4">
        <f t="shared" si="740"/>
        <v>0.45</v>
      </c>
      <c r="V999" s="4">
        <f t="shared" si="740"/>
        <v>0.33</v>
      </c>
      <c r="W999" s="4">
        <f t="shared" si="740"/>
        <v>0.4</v>
      </c>
      <c r="X999" s="4">
        <f t="shared" si="740"/>
        <v>0.4</v>
      </c>
    </row>
    <row r="1000" spans="1:24" ht="15.75" customHeight="1" x14ac:dyDescent="0.25">
      <c r="A1000" s="4" t="s">
        <v>445</v>
      </c>
      <c r="B1000" s="4" t="s">
        <v>446</v>
      </c>
      <c r="C1000" s="4" t="s">
        <v>181</v>
      </c>
      <c r="D1000" s="4" t="s">
        <v>412</v>
      </c>
      <c r="E1000" s="4">
        <f t="shared" si="523"/>
        <v>0</v>
      </c>
      <c r="I1000" s="4" t="str">
        <f t="shared" ref="I1000:X1000" si="741">+IF(IFERROR(I748,0)=0,0,I748)</f>
        <v/>
      </c>
      <c r="J1000" s="4" t="str">
        <f t="shared" si="741"/>
        <v/>
      </c>
      <c r="K1000" s="4" t="str">
        <f t="shared" si="741"/>
        <v/>
      </c>
      <c r="L1000" s="4" t="str">
        <f t="shared" si="741"/>
        <v/>
      </c>
      <c r="M1000" s="4" t="str">
        <f t="shared" si="741"/>
        <v/>
      </c>
      <c r="N1000" s="4" t="str">
        <f t="shared" si="741"/>
        <v/>
      </c>
      <c r="O1000" s="4" t="str">
        <f t="shared" si="741"/>
        <v/>
      </c>
      <c r="P1000" s="4" t="str">
        <f t="shared" si="741"/>
        <v/>
      </c>
      <c r="Q1000" s="4" t="str">
        <f t="shared" si="741"/>
        <v/>
      </c>
      <c r="R1000" s="4" t="str">
        <f t="shared" si="741"/>
        <v/>
      </c>
      <c r="S1000" s="4" t="str">
        <f t="shared" si="741"/>
        <v/>
      </c>
      <c r="T1000" s="4" t="str">
        <f t="shared" si="741"/>
        <v/>
      </c>
      <c r="U1000" s="4" t="str">
        <f t="shared" si="741"/>
        <v/>
      </c>
      <c r="V1000" s="4" t="str">
        <f t="shared" si="741"/>
        <v/>
      </c>
      <c r="W1000" s="4" t="str">
        <f t="shared" si="741"/>
        <v/>
      </c>
      <c r="X1000" s="4" t="str">
        <f t="shared" si="741"/>
        <v/>
      </c>
    </row>
    <row r="1001" spans="1:24" ht="15.75" customHeight="1" x14ac:dyDescent="0.25">
      <c r="A1001" s="4" t="s">
        <v>374</v>
      </c>
      <c r="B1001" s="4" t="s">
        <v>375</v>
      </c>
      <c r="C1001" s="4" t="s">
        <v>106</v>
      </c>
      <c r="D1001" s="4" t="s">
        <v>357</v>
      </c>
      <c r="E1001" s="4">
        <f t="shared" si="523"/>
        <v>1</v>
      </c>
      <c r="I1001" s="4">
        <f t="shared" ref="I1001:X1001" si="742">+IF(IFERROR(I749,0)=0,0,I749)</f>
        <v>1293119</v>
      </c>
      <c r="J1001" s="85">
        <f t="shared" si="742"/>
        <v>310.72159638826741</v>
      </c>
      <c r="K1001" s="85">
        <f t="shared" si="742"/>
        <v>50.962053763033417</v>
      </c>
      <c r="L1001" s="85">
        <f t="shared" si="742"/>
        <v>13.378505767837298</v>
      </c>
      <c r="M1001" s="85">
        <f t="shared" si="742"/>
        <v>262.51896813353562</v>
      </c>
      <c r="N1001" s="85">
        <f t="shared" si="742"/>
        <v>2.3973045017511923</v>
      </c>
      <c r="O1001" s="4">
        <f t="shared" si="742"/>
        <v>184656.55523988776</v>
      </c>
      <c r="P1001" s="4">
        <f t="shared" si="742"/>
        <v>16442.643401900692</v>
      </c>
      <c r="Q1001" s="85">
        <f t="shared" si="742"/>
        <v>4307.1895424836603</v>
      </c>
      <c r="R1001" s="85">
        <f t="shared" si="742"/>
        <v>3.7892877608325293</v>
      </c>
      <c r="S1001" s="4">
        <f t="shared" si="742"/>
        <v>10215.106248894255</v>
      </c>
      <c r="T1001" s="4">
        <f t="shared" si="742"/>
        <v>88883.759627270134</v>
      </c>
      <c r="U1001" s="4">
        <f t="shared" si="742"/>
        <v>0</v>
      </c>
      <c r="V1001" s="4">
        <f t="shared" si="742"/>
        <v>0</v>
      </c>
      <c r="W1001" s="4">
        <f t="shared" si="742"/>
        <v>0</v>
      </c>
      <c r="X1001" s="4">
        <f t="shared" si="742"/>
        <v>0</v>
      </c>
    </row>
    <row r="1002" spans="1:24" ht="15.75" customHeight="1" x14ac:dyDescent="0.25">
      <c r="A1002" s="4" t="s">
        <v>480</v>
      </c>
      <c r="B1002" s="4" t="s">
        <v>481</v>
      </c>
      <c r="C1002" s="4" t="s">
        <v>118</v>
      </c>
      <c r="D1002" s="4" t="s">
        <v>449</v>
      </c>
      <c r="E1002" s="4">
        <f t="shared" si="523"/>
        <v>0</v>
      </c>
      <c r="I1002" s="4" t="str">
        <f t="shared" ref="I1002:X1002" si="743">+IF(IFERROR(I750,0)=0,0,I750)</f>
        <v/>
      </c>
      <c r="J1002" s="4" t="str">
        <f t="shared" si="743"/>
        <v/>
      </c>
      <c r="K1002" s="4" t="str">
        <f t="shared" si="743"/>
        <v/>
      </c>
      <c r="L1002" s="4" t="str">
        <f t="shared" si="743"/>
        <v/>
      </c>
      <c r="M1002" s="4" t="str">
        <f t="shared" si="743"/>
        <v/>
      </c>
      <c r="N1002" s="4" t="str">
        <f t="shared" si="743"/>
        <v/>
      </c>
      <c r="O1002" s="4" t="str">
        <f t="shared" si="743"/>
        <v/>
      </c>
      <c r="P1002" s="4" t="str">
        <f t="shared" si="743"/>
        <v/>
      </c>
      <c r="Q1002" s="4" t="str">
        <f t="shared" si="743"/>
        <v/>
      </c>
      <c r="R1002" s="4" t="str">
        <f t="shared" si="743"/>
        <v/>
      </c>
      <c r="S1002" s="4" t="str">
        <f t="shared" si="743"/>
        <v/>
      </c>
      <c r="T1002" s="4" t="str">
        <f t="shared" si="743"/>
        <v/>
      </c>
      <c r="U1002" s="4" t="str">
        <f t="shared" si="743"/>
        <v/>
      </c>
      <c r="V1002" s="4" t="str">
        <f t="shared" si="743"/>
        <v/>
      </c>
      <c r="W1002" s="4" t="str">
        <f t="shared" si="743"/>
        <v/>
      </c>
      <c r="X1002" s="4" t="str">
        <f t="shared" si="743"/>
        <v/>
      </c>
    </row>
    <row r="1003" spans="1:24" ht="15.75" customHeight="1" x14ac:dyDescent="0.25">
      <c r="A1003" s="4" t="s">
        <v>318</v>
      </c>
      <c r="B1003" s="4" t="s">
        <v>319</v>
      </c>
      <c r="C1003" s="4" t="s">
        <v>22</v>
      </c>
      <c r="D1003" s="4" t="s">
        <v>309</v>
      </c>
      <c r="E1003" s="4">
        <f t="shared" si="523"/>
        <v>0</v>
      </c>
      <c r="I1003" s="4" t="str">
        <f t="shared" ref="I1003:X1003" si="744">+IF(IFERROR(I751,0)=0,0,I751)</f>
        <v/>
      </c>
      <c r="J1003" s="4" t="str">
        <f t="shared" si="744"/>
        <v/>
      </c>
      <c r="K1003" s="4" t="str">
        <f t="shared" si="744"/>
        <v/>
      </c>
      <c r="L1003" s="4" t="str">
        <f t="shared" si="744"/>
        <v/>
      </c>
      <c r="M1003" s="4" t="str">
        <f t="shared" si="744"/>
        <v/>
      </c>
      <c r="N1003" s="4" t="str">
        <f t="shared" si="744"/>
        <v/>
      </c>
      <c r="O1003" s="4" t="str">
        <f t="shared" si="744"/>
        <v/>
      </c>
      <c r="P1003" s="4" t="str">
        <f t="shared" si="744"/>
        <v/>
      </c>
      <c r="Q1003" s="4" t="str">
        <f t="shared" si="744"/>
        <v/>
      </c>
      <c r="R1003" s="4" t="str">
        <f t="shared" si="744"/>
        <v/>
      </c>
      <c r="S1003" s="4" t="str">
        <f t="shared" si="744"/>
        <v/>
      </c>
      <c r="T1003" s="4" t="str">
        <f t="shared" si="744"/>
        <v/>
      </c>
      <c r="U1003" s="4" t="str">
        <f t="shared" si="744"/>
        <v/>
      </c>
      <c r="V1003" s="4" t="str">
        <f t="shared" si="744"/>
        <v/>
      </c>
      <c r="W1003" s="4" t="str">
        <f t="shared" si="744"/>
        <v/>
      </c>
      <c r="X1003" s="4" t="str">
        <f t="shared" si="744"/>
        <v/>
      </c>
    </row>
    <row r="1004" spans="1:24" ht="15.75" customHeight="1" x14ac:dyDescent="0.25">
      <c r="A1004" s="4" t="s">
        <v>320</v>
      </c>
      <c r="B1004" s="4" t="s">
        <v>321</v>
      </c>
      <c r="C1004" s="4" t="s">
        <v>22</v>
      </c>
      <c r="D1004" s="4" t="s">
        <v>309</v>
      </c>
      <c r="E1004" s="4">
        <f t="shared" si="523"/>
        <v>0</v>
      </c>
      <c r="I1004" s="4" t="str">
        <f t="shared" ref="I1004:X1004" si="745">+IF(IFERROR(I752,0)=0,0,I752)</f>
        <v/>
      </c>
      <c r="J1004" s="4" t="str">
        <f t="shared" si="745"/>
        <v/>
      </c>
      <c r="K1004" s="4" t="str">
        <f t="shared" si="745"/>
        <v/>
      </c>
      <c r="L1004" s="4" t="str">
        <f t="shared" si="745"/>
        <v/>
      </c>
      <c r="M1004" s="4" t="str">
        <f t="shared" si="745"/>
        <v/>
      </c>
      <c r="N1004" s="4" t="str">
        <f t="shared" si="745"/>
        <v/>
      </c>
      <c r="O1004" s="4" t="str">
        <f t="shared" si="745"/>
        <v/>
      </c>
      <c r="P1004" s="4" t="str">
        <f t="shared" si="745"/>
        <v/>
      </c>
      <c r="Q1004" s="4" t="str">
        <f t="shared" si="745"/>
        <v/>
      </c>
      <c r="R1004" s="4" t="str">
        <f t="shared" si="745"/>
        <v/>
      </c>
      <c r="S1004" s="4" t="str">
        <f t="shared" si="745"/>
        <v/>
      </c>
      <c r="T1004" s="4" t="str">
        <f t="shared" si="745"/>
        <v/>
      </c>
      <c r="U1004" s="4" t="str">
        <f t="shared" si="745"/>
        <v/>
      </c>
      <c r="V1004" s="4" t="str">
        <f t="shared" si="745"/>
        <v/>
      </c>
      <c r="W1004" s="4" t="str">
        <f t="shared" si="745"/>
        <v/>
      </c>
      <c r="X1004" s="4" t="str">
        <f t="shared" si="745"/>
        <v/>
      </c>
    </row>
    <row r="1005" spans="1:24" ht="15.75" customHeight="1" x14ac:dyDescent="0.25">
      <c r="A1005" s="4" t="s">
        <v>81</v>
      </c>
      <c r="B1005" s="4" t="s">
        <v>82</v>
      </c>
      <c r="C1005" s="4" t="s">
        <v>28</v>
      </c>
      <c r="D1005" s="4" t="s">
        <v>29</v>
      </c>
      <c r="E1005" s="4">
        <f t="shared" si="523"/>
        <v>1</v>
      </c>
      <c r="I1005" s="4">
        <f t="shared" ref="I1005:X1005" si="746">+IF(IFERROR(I753,0)=0,0,I753)</f>
        <v>1394973</v>
      </c>
      <c r="J1005" s="85">
        <f t="shared" si="746"/>
        <v>473.48586675154291</v>
      </c>
      <c r="K1005" s="85">
        <f t="shared" si="746"/>
        <v>286.67221516115364</v>
      </c>
      <c r="L1005" s="4">
        <f t="shared" si="746"/>
        <v>147.31748256743123</v>
      </c>
      <c r="M1005" s="4">
        <f t="shared" si="746"/>
        <v>361.05032822757113</v>
      </c>
      <c r="N1005" s="4">
        <f t="shared" si="746"/>
        <v>0</v>
      </c>
      <c r="O1005" s="85">
        <f t="shared" si="746"/>
        <v>2923.0769230769229</v>
      </c>
      <c r="P1005" s="85">
        <f t="shared" si="746"/>
        <v>51935.064935064933</v>
      </c>
      <c r="Q1005" s="85">
        <f t="shared" si="746"/>
        <v>780.59730626585986</v>
      </c>
      <c r="R1005" s="85">
        <f t="shared" si="746"/>
        <v>30.108109619325965</v>
      </c>
      <c r="S1005" s="85">
        <f t="shared" si="746"/>
        <v>78.489229861316019</v>
      </c>
      <c r="T1005" s="4">
        <f t="shared" si="746"/>
        <v>0</v>
      </c>
      <c r="U1005" s="4">
        <f t="shared" si="746"/>
        <v>0.37</v>
      </c>
      <c r="V1005" s="4">
        <f t="shared" si="746"/>
        <v>0.51</v>
      </c>
      <c r="W1005" s="4">
        <f t="shared" si="746"/>
        <v>0.31</v>
      </c>
      <c r="X1005" s="4">
        <f t="shared" si="746"/>
        <v>0.31</v>
      </c>
    </row>
    <row r="1006" spans="1:24" ht="15.75" customHeight="1" x14ac:dyDescent="0.25">
      <c r="A1006" s="4" t="s">
        <v>259</v>
      </c>
      <c r="B1006" s="4" t="s">
        <v>260</v>
      </c>
      <c r="C1006" s="4" t="s">
        <v>118</v>
      </c>
      <c r="D1006" s="4" t="s">
        <v>250</v>
      </c>
      <c r="E1006" s="4">
        <f t="shared" si="523"/>
        <v>0</v>
      </c>
      <c r="I1006" s="4" t="str">
        <f t="shared" ref="I1006:X1006" si="747">+IF(IFERROR(I754,0)=0,0,I754)</f>
        <v/>
      </c>
      <c r="J1006" s="4" t="str">
        <f t="shared" si="747"/>
        <v/>
      </c>
      <c r="K1006" s="4" t="str">
        <f t="shared" si="747"/>
        <v/>
      </c>
      <c r="L1006" s="4" t="str">
        <f t="shared" si="747"/>
        <v/>
      </c>
      <c r="M1006" s="4" t="str">
        <f t="shared" si="747"/>
        <v/>
      </c>
      <c r="N1006" s="4" t="str">
        <f t="shared" si="747"/>
        <v/>
      </c>
      <c r="O1006" s="4" t="str">
        <f t="shared" si="747"/>
        <v/>
      </c>
      <c r="P1006" s="4" t="str">
        <f t="shared" si="747"/>
        <v/>
      </c>
      <c r="Q1006" s="4" t="str">
        <f t="shared" si="747"/>
        <v/>
      </c>
      <c r="R1006" s="4" t="str">
        <f t="shared" si="747"/>
        <v/>
      </c>
      <c r="S1006" s="4" t="str">
        <f t="shared" si="747"/>
        <v/>
      </c>
      <c r="T1006" s="4" t="str">
        <f t="shared" si="747"/>
        <v/>
      </c>
      <c r="U1006" s="4" t="str">
        <f t="shared" si="747"/>
        <v/>
      </c>
      <c r="V1006" s="4" t="str">
        <f t="shared" si="747"/>
        <v/>
      </c>
      <c r="W1006" s="4" t="str">
        <f t="shared" si="747"/>
        <v/>
      </c>
      <c r="X1006" s="4" t="str">
        <f t="shared" si="747"/>
        <v/>
      </c>
    </row>
    <row r="1007" spans="1:24" ht="15.75" customHeight="1" x14ac:dyDescent="0.25">
      <c r="A1007" s="4" t="s">
        <v>517</v>
      </c>
      <c r="B1007" s="4" t="s">
        <v>518</v>
      </c>
      <c r="C1007" s="4" t="s">
        <v>106</v>
      </c>
      <c r="D1007" s="4" t="s">
        <v>484</v>
      </c>
      <c r="E1007" s="4">
        <f t="shared" si="523"/>
        <v>1</v>
      </c>
      <c r="I1007" s="4">
        <f t="shared" ref="I1007:X1007" si="748">+IF(IFERROR(I755,0)=0,0,I755)</f>
        <v>83429615</v>
      </c>
      <c r="J1007" s="85">
        <f t="shared" si="748"/>
        <v>452.99382000024815</v>
      </c>
      <c r="K1007" s="85">
        <f t="shared" si="748"/>
        <v>311.63993744907009</v>
      </c>
      <c r="L1007" s="4">
        <f t="shared" si="748"/>
        <v>34.207287820954051</v>
      </c>
      <c r="M1007" s="4">
        <f t="shared" si="748"/>
        <v>692.56756756756749</v>
      </c>
      <c r="N1007" s="4">
        <f t="shared" si="748"/>
        <v>7.4331149662076825</v>
      </c>
      <c r="O1007" s="85">
        <f t="shared" si="748"/>
        <v>312170.75732976792</v>
      </c>
      <c r="P1007" s="85">
        <f t="shared" si="748"/>
        <v>575.41601471294496</v>
      </c>
      <c r="Q1007" s="85">
        <f t="shared" si="748"/>
        <v>3579.2458804256548</v>
      </c>
      <c r="R1007" s="85">
        <f t="shared" si="748"/>
        <v>3.8547463032161904</v>
      </c>
      <c r="S1007" s="85">
        <f t="shared" si="748"/>
        <v>1947.3744099772598</v>
      </c>
      <c r="T1007" s="4">
        <f t="shared" si="748"/>
        <v>9661.1295681063129</v>
      </c>
      <c r="U1007" s="4">
        <f t="shared" si="748"/>
        <v>0.28999999999999998</v>
      </c>
      <c r="V1007" s="4">
        <f t="shared" si="748"/>
        <v>0.14000000000000001</v>
      </c>
      <c r="W1007" s="4">
        <f t="shared" si="748"/>
        <v>0.42</v>
      </c>
      <c r="X1007" s="4">
        <f t="shared" si="748"/>
        <v>0.42</v>
      </c>
    </row>
    <row r="1008" spans="1:24" ht="15.75" customHeight="1" x14ac:dyDescent="0.25">
      <c r="A1008" s="4" t="s">
        <v>112</v>
      </c>
      <c r="B1008" s="4" t="s">
        <v>113</v>
      </c>
      <c r="C1008" s="4" t="s">
        <v>106</v>
      </c>
      <c r="D1008" s="4" t="s">
        <v>107</v>
      </c>
      <c r="E1008" s="4">
        <f t="shared" si="523"/>
        <v>0</v>
      </c>
      <c r="I1008" s="4" t="str">
        <f t="shared" ref="I1008:X1008" si="749">+IF(IFERROR(I756,0)=0,0,I756)</f>
        <v/>
      </c>
      <c r="J1008" s="4" t="str">
        <f t="shared" si="749"/>
        <v/>
      </c>
      <c r="K1008" s="4" t="str">
        <f t="shared" si="749"/>
        <v/>
      </c>
      <c r="L1008" s="4" t="str">
        <f t="shared" si="749"/>
        <v/>
      </c>
      <c r="M1008" s="4" t="str">
        <f t="shared" si="749"/>
        <v/>
      </c>
      <c r="N1008" s="4" t="str">
        <f t="shared" si="749"/>
        <v/>
      </c>
      <c r="O1008" s="4" t="str">
        <f t="shared" si="749"/>
        <v/>
      </c>
      <c r="P1008" s="4" t="str">
        <f t="shared" si="749"/>
        <v/>
      </c>
      <c r="Q1008" s="4" t="str">
        <f t="shared" si="749"/>
        <v/>
      </c>
      <c r="R1008" s="4" t="str">
        <f t="shared" si="749"/>
        <v/>
      </c>
      <c r="S1008" s="4" t="str">
        <f t="shared" si="749"/>
        <v/>
      </c>
      <c r="T1008" s="4" t="str">
        <f t="shared" si="749"/>
        <v/>
      </c>
      <c r="U1008" s="4" t="str">
        <f t="shared" si="749"/>
        <v/>
      </c>
      <c r="V1008" s="4" t="str">
        <f t="shared" si="749"/>
        <v/>
      </c>
      <c r="W1008" s="4" t="str">
        <f t="shared" si="749"/>
        <v/>
      </c>
      <c r="X1008" s="4" t="str">
        <f t="shared" si="749"/>
        <v/>
      </c>
    </row>
    <row r="1009" spans="1:24" ht="15.75" customHeight="1" x14ac:dyDescent="0.25">
      <c r="A1009" s="4" t="s">
        <v>83</v>
      </c>
      <c r="B1009" s="4" t="s">
        <v>84</v>
      </c>
      <c r="C1009" s="4" t="s">
        <v>28</v>
      </c>
      <c r="D1009" s="4" t="s">
        <v>29</v>
      </c>
      <c r="E1009" s="4">
        <f t="shared" si="523"/>
        <v>0</v>
      </c>
      <c r="I1009" s="4" t="str">
        <f t="shared" ref="I1009:X1009" si="750">+IF(IFERROR(I757,0)=0,0,I757)</f>
        <v/>
      </c>
      <c r="J1009" s="4" t="str">
        <f t="shared" si="750"/>
        <v/>
      </c>
      <c r="K1009" s="4" t="str">
        <f t="shared" si="750"/>
        <v/>
      </c>
      <c r="L1009" s="4" t="str">
        <f t="shared" si="750"/>
        <v/>
      </c>
      <c r="M1009" s="4" t="str">
        <f t="shared" si="750"/>
        <v/>
      </c>
      <c r="N1009" s="4" t="str">
        <f t="shared" si="750"/>
        <v/>
      </c>
      <c r="O1009" s="4" t="str">
        <f t="shared" si="750"/>
        <v/>
      </c>
      <c r="P1009" s="4" t="str">
        <f t="shared" si="750"/>
        <v/>
      </c>
      <c r="Q1009" s="4" t="str">
        <f t="shared" si="750"/>
        <v/>
      </c>
      <c r="R1009" s="4" t="str">
        <f t="shared" si="750"/>
        <v/>
      </c>
      <c r="S1009" s="4" t="str">
        <f t="shared" si="750"/>
        <v/>
      </c>
      <c r="T1009" s="4" t="str">
        <f t="shared" si="750"/>
        <v/>
      </c>
      <c r="U1009" s="4" t="str">
        <f t="shared" si="750"/>
        <v/>
      </c>
      <c r="V1009" s="4" t="str">
        <f t="shared" si="750"/>
        <v/>
      </c>
      <c r="W1009" s="4" t="str">
        <f t="shared" si="750"/>
        <v/>
      </c>
      <c r="X1009" s="4" t="str">
        <f t="shared" si="750"/>
        <v/>
      </c>
    </row>
    <row r="1010" spans="1:24" ht="15.75" customHeight="1" x14ac:dyDescent="0.25">
      <c r="A1010" s="4" t="s">
        <v>322</v>
      </c>
      <c r="B1010" s="4" t="s">
        <v>323</v>
      </c>
      <c r="C1010" s="4" t="s">
        <v>22</v>
      </c>
      <c r="D1010" s="4" t="s">
        <v>309</v>
      </c>
      <c r="E1010" s="4">
        <f t="shared" si="523"/>
        <v>0</v>
      </c>
      <c r="I1010" s="4" t="str">
        <f t="shared" ref="I1010:X1010" si="751">+IF(IFERROR(I758,0)=0,0,I758)</f>
        <v/>
      </c>
      <c r="J1010" s="4" t="str">
        <f t="shared" si="751"/>
        <v/>
      </c>
      <c r="K1010" s="4" t="str">
        <f t="shared" si="751"/>
        <v/>
      </c>
      <c r="L1010" s="4" t="str">
        <f t="shared" si="751"/>
        <v/>
      </c>
      <c r="M1010" s="4" t="str">
        <f t="shared" si="751"/>
        <v/>
      </c>
      <c r="N1010" s="4" t="str">
        <f t="shared" si="751"/>
        <v/>
      </c>
      <c r="O1010" s="4" t="str">
        <f t="shared" si="751"/>
        <v/>
      </c>
      <c r="P1010" s="4" t="str">
        <f t="shared" si="751"/>
        <v/>
      </c>
      <c r="Q1010" s="4" t="str">
        <f t="shared" si="751"/>
        <v/>
      </c>
      <c r="R1010" s="4" t="str">
        <f t="shared" si="751"/>
        <v/>
      </c>
      <c r="S1010" s="4" t="str">
        <f t="shared" si="751"/>
        <v/>
      </c>
      <c r="T1010" s="4" t="str">
        <f t="shared" si="751"/>
        <v/>
      </c>
      <c r="U1010" s="4" t="str">
        <f t="shared" si="751"/>
        <v/>
      </c>
      <c r="V1010" s="4" t="str">
        <f t="shared" si="751"/>
        <v/>
      </c>
      <c r="W1010" s="4" t="str">
        <f t="shared" si="751"/>
        <v/>
      </c>
      <c r="X1010" s="4" t="str">
        <f t="shared" si="751"/>
        <v/>
      </c>
    </row>
    <row r="1011" spans="1:24" ht="15.75" customHeight="1" x14ac:dyDescent="0.25">
      <c r="A1011" s="4" t="s">
        <v>150</v>
      </c>
      <c r="B1011" s="4" t="s">
        <v>151</v>
      </c>
      <c r="C1011" s="4" t="s">
        <v>118</v>
      </c>
      <c r="D1011" s="4" t="s">
        <v>119</v>
      </c>
      <c r="E1011" s="4">
        <f t="shared" si="523"/>
        <v>0</v>
      </c>
      <c r="I1011" s="4" t="str">
        <f t="shared" ref="I1011:X1011" si="752">+IF(IFERROR(I759,0)=0,0,I759)</f>
        <v/>
      </c>
      <c r="J1011" s="4" t="str">
        <f t="shared" si="752"/>
        <v/>
      </c>
      <c r="K1011" s="4" t="str">
        <f t="shared" si="752"/>
        <v/>
      </c>
      <c r="L1011" s="4" t="str">
        <f t="shared" si="752"/>
        <v/>
      </c>
      <c r="M1011" s="4" t="str">
        <f t="shared" si="752"/>
        <v/>
      </c>
      <c r="N1011" s="4" t="str">
        <f t="shared" si="752"/>
        <v/>
      </c>
      <c r="O1011" s="4" t="str">
        <f t="shared" si="752"/>
        <v/>
      </c>
      <c r="P1011" s="4" t="str">
        <f t="shared" si="752"/>
        <v/>
      </c>
      <c r="Q1011" s="4" t="str">
        <f t="shared" si="752"/>
        <v/>
      </c>
      <c r="R1011" s="4" t="str">
        <f t="shared" si="752"/>
        <v/>
      </c>
      <c r="S1011" s="4" t="str">
        <f t="shared" si="752"/>
        <v/>
      </c>
      <c r="T1011" s="4" t="str">
        <f t="shared" si="752"/>
        <v/>
      </c>
      <c r="U1011" s="4" t="str">
        <f t="shared" si="752"/>
        <v/>
      </c>
      <c r="V1011" s="4" t="str">
        <f t="shared" si="752"/>
        <v/>
      </c>
      <c r="W1011" s="4" t="str">
        <f t="shared" si="752"/>
        <v/>
      </c>
      <c r="X1011" s="4" t="str">
        <f t="shared" si="752"/>
        <v/>
      </c>
    </row>
    <row r="1012" spans="1:24" ht="15.75" customHeight="1" x14ac:dyDescent="0.25">
      <c r="A1012" s="4" t="s">
        <v>201</v>
      </c>
      <c r="B1012" s="4" t="s">
        <v>202</v>
      </c>
      <c r="C1012" s="4" t="s">
        <v>181</v>
      </c>
      <c r="D1012" s="4" t="s">
        <v>182</v>
      </c>
      <c r="E1012" s="4">
        <f t="shared" si="523"/>
        <v>1</v>
      </c>
      <c r="I1012" s="4">
        <f t="shared" ref="I1012:X1012" si="753">+IF(IFERROR(I760,0)=0,0,I760)</f>
        <v>43993638</v>
      </c>
      <c r="J1012" s="85">
        <f t="shared" si="753"/>
        <v>401.66034916230387</v>
      </c>
      <c r="K1012" s="85">
        <f t="shared" si="753"/>
        <v>129.79149394282874</v>
      </c>
      <c r="L1012" s="85">
        <f t="shared" si="753"/>
        <v>59.795009451139272</v>
      </c>
      <c r="M1012" s="85">
        <f t="shared" si="753"/>
        <v>460.70052539404554</v>
      </c>
      <c r="N1012" s="4">
        <f t="shared" si="753"/>
        <v>26.403693136058656</v>
      </c>
      <c r="O1012" s="85">
        <f t="shared" si="753"/>
        <v>34826.092020966804</v>
      </c>
      <c r="P1012" s="85">
        <f t="shared" si="753"/>
        <v>338.32225342766066</v>
      </c>
      <c r="Q1012" s="85">
        <f t="shared" si="753"/>
        <v>2961.9255109451187</v>
      </c>
      <c r="R1012" s="85">
        <f t="shared" si="753"/>
        <v>6.253176879802484</v>
      </c>
      <c r="S1012" s="85">
        <f t="shared" si="753"/>
        <v>1320.6793736334121</v>
      </c>
      <c r="T1012" s="4">
        <f t="shared" si="753"/>
        <v>48035.522755138874</v>
      </c>
      <c r="U1012" s="4">
        <f t="shared" si="753"/>
        <v>0.28000000000000003</v>
      </c>
      <c r="V1012" s="4">
        <f t="shared" si="753"/>
        <v>0.37</v>
      </c>
      <c r="W1012" s="4">
        <f t="shared" si="753"/>
        <v>0.45</v>
      </c>
      <c r="X1012" s="4">
        <f t="shared" si="753"/>
        <v>0.45</v>
      </c>
    </row>
    <row r="1013" spans="1:24" ht="15.75" customHeight="1" x14ac:dyDescent="0.25">
      <c r="A1013" s="4" t="s">
        <v>519</v>
      </c>
      <c r="B1013" s="4" t="s">
        <v>520</v>
      </c>
      <c r="C1013" s="4" t="s">
        <v>106</v>
      </c>
      <c r="D1013" s="4" t="s">
        <v>484</v>
      </c>
      <c r="E1013" s="4">
        <f t="shared" si="523"/>
        <v>0</v>
      </c>
      <c r="I1013" s="4" t="str">
        <f t="shared" ref="I1013:X1013" si="754">+IF(IFERROR(I761,0)=0,0,I761)</f>
        <v/>
      </c>
      <c r="J1013" s="4" t="str">
        <f t="shared" si="754"/>
        <v/>
      </c>
      <c r="K1013" s="4" t="str">
        <f t="shared" si="754"/>
        <v/>
      </c>
      <c r="L1013" s="4" t="str">
        <f t="shared" si="754"/>
        <v/>
      </c>
      <c r="M1013" s="4" t="str">
        <f t="shared" si="754"/>
        <v/>
      </c>
      <c r="N1013" s="4" t="str">
        <f t="shared" si="754"/>
        <v/>
      </c>
      <c r="O1013" s="4" t="str">
        <f t="shared" si="754"/>
        <v/>
      </c>
      <c r="P1013" s="4" t="str">
        <f t="shared" si="754"/>
        <v/>
      </c>
      <c r="Q1013" s="4" t="str">
        <f t="shared" si="754"/>
        <v/>
      </c>
      <c r="R1013" s="4" t="str">
        <f t="shared" si="754"/>
        <v/>
      </c>
      <c r="S1013" s="4" t="str">
        <f t="shared" si="754"/>
        <v/>
      </c>
      <c r="T1013" s="4" t="str">
        <f t="shared" si="754"/>
        <v/>
      </c>
      <c r="U1013" s="4" t="str">
        <f t="shared" si="754"/>
        <v/>
      </c>
      <c r="V1013" s="4" t="str">
        <f t="shared" si="754"/>
        <v/>
      </c>
      <c r="W1013" s="4" t="str">
        <f t="shared" si="754"/>
        <v/>
      </c>
      <c r="X1013" s="4" t="str">
        <f t="shared" si="754"/>
        <v/>
      </c>
    </row>
    <row r="1014" spans="1:24" ht="15.75" customHeight="1" x14ac:dyDescent="0.25">
      <c r="A1014" s="4" t="s">
        <v>299</v>
      </c>
      <c r="B1014" s="4" t="s">
        <v>300</v>
      </c>
      <c r="C1014" s="4" t="s">
        <v>181</v>
      </c>
      <c r="D1014" s="4" t="s">
        <v>276</v>
      </c>
      <c r="E1014" s="4">
        <f t="shared" si="523"/>
        <v>1</v>
      </c>
      <c r="I1014" s="4">
        <f t="shared" ref="I1014:X1014" si="755">+IF(IFERROR(I762,0)=0,0,I762)</f>
        <v>59115809</v>
      </c>
      <c r="J1014" s="85">
        <f t="shared" si="755"/>
        <v>209.86941073579825</v>
      </c>
      <c r="K1014" s="85">
        <f t="shared" si="755"/>
        <v>140.78467572016143</v>
      </c>
      <c r="L1014" s="4">
        <f t="shared" si="755"/>
        <v>75.559979546576855</v>
      </c>
      <c r="M1014" s="4">
        <f t="shared" si="755"/>
        <v>803.89170413635793</v>
      </c>
      <c r="N1014" s="4">
        <f t="shared" si="755"/>
        <v>16.793206086451118</v>
      </c>
      <c r="O1014" s="85">
        <f t="shared" si="755"/>
        <v>55172.698121850663</v>
      </c>
      <c r="P1014" s="85">
        <f t="shared" si="755"/>
        <v>67.568598860460853</v>
      </c>
      <c r="Q1014" s="85">
        <f t="shared" si="755"/>
        <v>8695.6430884964993</v>
      </c>
      <c r="R1014" s="85">
        <f t="shared" si="755"/>
        <v>1.2280978849498618</v>
      </c>
      <c r="S1014" s="85">
        <f t="shared" si="755"/>
        <v>979.57756215789766</v>
      </c>
      <c r="T1014" s="4">
        <f t="shared" si="755"/>
        <v>141963.87445888654</v>
      </c>
      <c r="U1014" s="4">
        <f t="shared" si="755"/>
        <v>0</v>
      </c>
      <c r="V1014" s="4">
        <f t="shared" si="755"/>
        <v>0</v>
      </c>
      <c r="W1014" s="4">
        <f t="shared" si="755"/>
        <v>0</v>
      </c>
      <c r="X1014" s="4">
        <f t="shared" si="755"/>
        <v>0.81</v>
      </c>
    </row>
    <row r="1015" spans="1:24" ht="15.75" customHeight="1" x14ac:dyDescent="0.25">
      <c r="A1015" s="4" t="s">
        <v>301</v>
      </c>
      <c r="B1015" s="4" t="s">
        <v>302</v>
      </c>
      <c r="C1015" s="4" t="s">
        <v>181</v>
      </c>
      <c r="D1015" s="4" t="s">
        <v>276</v>
      </c>
      <c r="E1015" s="4">
        <f t="shared" si="523"/>
        <v>1</v>
      </c>
      <c r="I1015" s="4">
        <f t="shared" ref="I1015:X1015" si="756">+IF(IFERROR(I763,0)=0,0,I763)</f>
        <v>1881641</v>
      </c>
      <c r="J1015" s="85">
        <f t="shared" si="756"/>
        <v>357.45394578455722</v>
      </c>
      <c r="K1015" s="85">
        <f t="shared" si="756"/>
        <v>80.780552719673949</v>
      </c>
      <c r="L1015" s="4">
        <f t="shared" si="756"/>
        <v>75.559979546576855</v>
      </c>
      <c r="M1015" s="4">
        <f t="shared" si="756"/>
        <v>803.89170413635793</v>
      </c>
      <c r="N1015" s="85">
        <f t="shared" si="756"/>
        <v>7.1214434634449404</v>
      </c>
      <c r="O1015" s="85">
        <f t="shared" si="756"/>
        <v>280873.13432835822</v>
      </c>
      <c r="P1015" s="85">
        <f t="shared" si="756"/>
        <v>50.815726129981279</v>
      </c>
      <c r="Q1015" s="85">
        <f t="shared" si="756"/>
        <v>3290.0432900432902</v>
      </c>
      <c r="R1015" s="85">
        <f t="shared" si="756"/>
        <v>1.2754824113632728</v>
      </c>
      <c r="S1015" s="85">
        <f t="shared" si="756"/>
        <v>463.59549177803785</v>
      </c>
      <c r="T1015" s="85">
        <f t="shared" si="756"/>
        <v>197052.35602094239</v>
      </c>
      <c r="U1015" s="4">
        <f t="shared" si="756"/>
        <v>0</v>
      </c>
      <c r="V1015" s="4">
        <f t="shared" si="756"/>
        <v>0</v>
      </c>
      <c r="W1015" s="4">
        <f t="shared" si="756"/>
        <v>0</v>
      </c>
      <c r="X1015" s="4">
        <f t="shared" si="756"/>
        <v>0.81</v>
      </c>
    </row>
    <row r="1016" spans="1:24" ht="15.75" customHeight="1" x14ac:dyDescent="0.25">
      <c r="A1016" s="4" t="s">
        <v>303</v>
      </c>
      <c r="B1016" s="4" t="s">
        <v>304</v>
      </c>
      <c r="C1016" s="4" t="s">
        <v>181</v>
      </c>
      <c r="D1016" s="4" t="s">
        <v>276</v>
      </c>
      <c r="E1016" s="4">
        <f t="shared" si="523"/>
        <v>1</v>
      </c>
      <c r="I1016" s="4">
        <f t="shared" ref="I1016:X1016" si="757">+IF(IFERROR(I764,0)=0,0,I764)</f>
        <v>5438100</v>
      </c>
      <c r="J1016" s="85">
        <f t="shared" si="757"/>
        <v>317.2063772273404</v>
      </c>
      <c r="K1016" s="85">
        <f t="shared" si="757"/>
        <v>143.83700189404388</v>
      </c>
      <c r="L1016" s="4">
        <f t="shared" si="757"/>
        <v>75.559979546576855</v>
      </c>
      <c r="M1016" s="4">
        <f t="shared" si="757"/>
        <v>803.89170413635793</v>
      </c>
      <c r="N1016" s="85">
        <f t="shared" si="757"/>
        <v>4.8362479542487264</v>
      </c>
      <c r="O1016" s="85">
        <f t="shared" si="757"/>
        <v>212216.7300380228</v>
      </c>
      <c r="P1016" s="85">
        <f t="shared" si="757"/>
        <v>171.31343218204518</v>
      </c>
      <c r="Q1016" s="85">
        <f t="shared" si="757"/>
        <v>5508.4507042253526</v>
      </c>
      <c r="R1016" s="85">
        <f t="shared" si="757"/>
        <v>1.0849377539949614</v>
      </c>
      <c r="S1016" s="85">
        <f t="shared" si="757"/>
        <v>289.50903856627855</v>
      </c>
      <c r="T1016" s="85">
        <f t="shared" si="757"/>
        <v>106513.35877862596</v>
      </c>
      <c r="U1016" s="4">
        <f t="shared" si="757"/>
        <v>0</v>
      </c>
      <c r="V1016" s="4">
        <f t="shared" si="757"/>
        <v>0</v>
      </c>
      <c r="W1016" s="4">
        <f t="shared" si="757"/>
        <v>0</v>
      </c>
      <c r="X1016" s="4">
        <f t="shared" si="757"/>
        <v>0.81</v>
      </c>
    </row>
    <row r="1017" spans="1:24" ht="15.75" customHeight="1" x14ac:dyDescent="0.25">
      <c r="A1017" s="4" t="s">
        <v>305</v>
      </c>
      <c r="B1017" s="4" t="s">
        <v>306</v>
      </c>
      <c r="C1017" s="4" t="s">
        <v>181</v>
      </c>
      <c r="D1017" s="4" t="s">
        <v>276</v>
      </c>
      <c r="E1017" s="4">
        <f t="shared" si="523"/>
        <v>0</v>
      </c>
      <c r="I1017" s="4" t="str">
        <f t="shared" ref="I1017:X1017" si="758">+IF(IFERROR(I765,0)=0,0,I765)</f>
        <v/>
      </c>
      <c r="J1017" s="4" t="str">
        <f t="shared" si="758"/>
        <v/>
      </c>
      <c r="K1017" s="4" t="str">
        <f t="shared" si="758"/>
        <v/>
      </c>
      <c r="L1017" s="4" t="str">
        <f t="shared" si="758"/>
        <v/>
      </c>
      <c r="M1017" s="4" t="str">
        <f t="shared" si="758"/>
        <v/>
      </c>
      <c r="N1017" s="4" t="str">
        <f t="shared" si="758"/>
        <v/>
      </c>
      <c r="O1017" s="4" t="str">
        <f t="shared" si="758"/>
        <v/>
      </c>
      <c r="P1017" s="4" t="str">
        <f t="shared" si="758"/>
        <v/>
      </c>
      <c r="Q1017" s="4" t="str">
        <f t="shared" si="758"/>
        <v/>
      </c>
      <c r="R1017" s="4" t="str">
        <f t="shared" si="758"/>
        <v/>
      </c>
      <c r="S1017" s="4" t="str">
        <f t="shared" si="758"/>
        <v/>
      </c>
      <c r="T1017" s="4" t="str">
        <f t="shared" si="758"/>
        <v/>
      </c>
      <c r="U1017" s="4" t="str">
        <f t="shared" si="758"/>
        <v/>
      </c>
      <c r="V1017" s="4" t="str">
        <f t="shared" si="758"/>
        <v/>
      </c>
      <c r="W1017" s="4" t="str">
        <f t="shared" si="758"/>
        <v/>
      </c>
      <c r="X1017" s="4" t="str">
        <f t="shared" si="758"/>
        <v/>
      </c>
    </row>
    <row r="1018" spans="1:24" ht="15.75" customHeight="1" x14ac:dyDescent="0.25">
      <c r="A1018" s="4" t="s">
        <v>152</v>
      </c>
      <c r="B1018" s="4" t="s">
        <v>153</v>
      </c>
      <c r="C1018" s="4" t="s">
        <v>118</v>
      </c>
      <c r="D1018" s="4" t="s">
        <v>119</v>
      </c>
      <c r="E1018" s="4">
        <f t="shared" si="523"/>
        <v>0</v>
      </c>
      <c r="I1018" s="4" t="str">
        <f t="shared" ref="I1018:X1018" si="759">+IF(IFERROR(I766,0)=0,0,I766)</f>
        <v/>
      </c>
      <c r="J1018" s="4" t="str">
        <f t="shared" si="759"/>
        <v/>
      </c>
      <c r="K1018" s="4" t="str">
        <f t="shared" si="759"/>
        <v/>
      </c>
      <c r="L1018" s="4" t="str">
        <f t="shared" si="759"/>
        <v/>
      </c>
      <c r="M1018" s="4" t="str">
        <f t="shared" si="759"/>
        <v/>
      </c>
      <c r="N1018" s="4" t="str">
        <f t="shared" si="759"/>
        <v/>
      </c>
      <c r="O1018" s="4" t="str">
        <f t="shared" si="759"/>
        <v/>
      </c>
      <c r="P1018" s="4" t="str">
        <f t="shared" si="759"/>
        <v/>
      </c>
      <c r="Q1018" s="4" t="str">
        <f t="shared" si="759"/>
        <v/>
      </c>
      <c r="R1018" s="4" t="str">
        <f t="shared" si="759"/>
        <v/>
      </c>
      <c r="S1018" s="4" t="str">
        <f t="shared" si="759"/>
        <v/>
      </c>
      <c r="T1018" s="4" t="str">
        <f t="shared" si="759"/>
        <v/>
      </c>
      <c r="U1018" s="4" t="str">
        <f t="shared" si="759"/>
        <v/>
      </c>
      <c r="V1018" s="4" t="str">
        <f t="shared" si="759"/>
        <v/>
      </c>
      <c r="W1018" s="4" t="str">
        <f t="shared" si="759"/>
        <v/>
      </c>
      <c r="X1018" s="4" t="str">
        <f t="shared" si="759"/>
        <v/>
      </c>
    </row>
    <row r="1019" spans="1:24" ht="15.75" customHeight="1" x14ac:dyDescent="0.25">
      <c r="A1019" s="4" t="s">
        <v>272</v>
      </c>
      <c r="B1019" s="4" t="s">
        <v>273</v>
      </c>
      <c r="C1019" s="4" t="s">
        <v>28</v>
      </c>
      <c r="D1019" s="4" t="s">
        <v>265</v>
      </c>
      <c r="E1019" s="4">
        <f t="shared" si="523"/>
        <v>1</v>
      </c>
      <c r="I1019" s="4">
        <f t="shared" ref="I1019:X1019" si="760">+IF(IFERROR(I767,0)=0,0,I767)</f>
        <v>329064917</v>
      </c>
      <c r="J1019" s="85">
        <f t="shared" si="760"/>
        <v>203.6920271266718</v>
      </c>
      <c r="K1019" s="85">
        <f t="shared" si="760"/>
        <v>657.13477441291616</v>
      </c>
      <c r="L1019" s="4">
        <f t="shared" si="760"/>
        <v>199.20171897066643</v>
      </c>
      <c r="M1019" s="4">
        <f t="shared" si="760"/>
        <v>825.28785756523348</v>
      </c>
      <c r="N1019" s="85">
        <f t="shared" si="760"/>
        <v>0.73055493788783321</v>
      </c>
      <c r="O1019" s="85">
        <f t="shared" si="760"/>
        <v>32093.178036605656</v>
      </c>
      <c r="P1019" s="85">
        <f t="shared" si="760"/>
        <v>30882.163922251893</v>
      </c>
      <c r="Q1019" s="85">
        <f t="shared" si="760"/>
        <v>4490.9657320872275</v>
      </c>
      <c r="R1019" s="85">
        <f t="shared" si="760"/>
        <v>5.2524590459456357</v>
      </c>
      <c r="S1019" s="85">
        <f t="shared" si="760"/>
        <v>7.235994797346752</v>
      </c>
      <c r="T1019" s="85">
        <f t="shared" si="760"/>
        <v>14153.733259952302</v>
      </c>
      <c r="U1019" s="4">
        <f t="shared" si="760"/>
        <v>0</v>
      </c>
      <c r="V1019" s="4">
        <f t="shared" si="760"/>
        <v>0</v>
      </c>
      <c r="W1019" s="4">
        <f t="shared" si="760"/>
        <v>0</v>
      </c>
      <c r="X1019" s="4">
        <f t="shared" si="760"/>
        <v>0</v>
      </c>
    </row>
    <row r="1020" spans="1:24" ht="15.75" customHeight="1" x14ac:dyDescent="0.25">
      <c r="A1020" s="4" t="s">
        <v>85</v>
      </c>
      <c r="B1020" s="4" t="s">
        <v>86</v>
      </c>
      <c r="C1020" s="4" t="s">
        <v>28</v>
      </c>
      <c r="D1020" s="4" t="s">
        <v>29</v>
      </c>
      <c r="E1020" s="4">
        <f t="shared" si="523"/>
        <v>0</v>
      </c>
      <c r="I1020" s="4" t="str">
        <f t="shared" ref="I1020:X1020" si="761">+IF(IFERROR(I768,0)=0,0,I768)</f>
        <v/>
      </c>
      <c r="J1020" s="4" t="str">
        <f t="shared" si="761"/>
        <v/>
      </c>
      <c r="K1020" s="4" t="str">
        <f t="shared" si="761"/>
        <v/>
      </c>
      <c r="L1020" s="4" t="str">
        <f t="shared" si="761"/>
        <v/>
      </c>
      <c r="M1020" s="4" t="str">
        <f t="shared" si="761"/>
        <v/>
      </c>
      <c r="N1020" s="4" t="str">
        <f t="shared" si="761"/>
        <v/>
      </c>
      <c r="O1020" s="4" t="str">
        <f t="shared" si="761"/>
        <v/>
      </c>
      <c r="P1020" s="4" t="str">
        <f t="shared" si="761"/>
        <v/>
      </c>
      <c r="Q1020" s="4" t="str">
        <f t="shared" si="761"/>
        <v/>
      </c>
      <c r="R1020" s="4" t="str">
        <f t="shared" si="761"/>
        <v/>
      </c>
      <c r="S1020" s="4" t="str">
        <f t="shared" si="761"/>
        <v/>
      </c>
      <c r="T1020" s="4" t="str">
        <f t="shared" si="761"/>
        <v/>
      </c>
      <c r="U1020" s="4" t="str">
        <f t="shared" si="761"/>
        <v/>
      </c>
      <c r="V1020" s="4" t="str">
        <f t="shared" si="761"/>
        <v/>
      </c>
      <c r="W1020" s="4" t="str">
        <f t="shared" si="761"/>
        <v/>
      </c>
      <c r="X1020" s="4" t="str">
        <f t="shared" si="761"/>
        <v/>
      </c>
    </row>
    <row r="1021" spans="1:24" ht="15.75" customHeight="1" x14ac:dyDescent="0.25">
      <c r="A1021" s="4" t="s">
        <v>351</v>
      </c>
      <c r="B1021" s="4" t="s">
        <v>352</v>
      </c>
      <c r="C1021" s="4" t="s">
        <v>28</v>
      </c>
      <c r="D1021" s="4" t="s">
        <v>328</v>
      </c>
      <c r="E1021" s="4">
        <f t="shared" si="523"/>
        <v>0</v>
      </c>
      <c r="I1021" s="4" t="str">
        <f t="shared" ref="I1021:X1021" si="762">+IF(IFERROR(I769,0)=0,0,I769)</f>
        <v/>
      </c>
      <c r="J1021" s="4" t="str">
        <f t="shared" si="762"/>
        <v/>
      </c>
      <c r="K1021" s="4" t="str">
        <f t="shared" si="762"/>
        <v/>
      </c>
      <c r="L1021" s="4" t="str">
        <f t="shared" si="762"/>
        <v/>
      </c>
      <c r="M1021" s="4" t="str">
        <f t="shared" si="762"/>
        <v/>
      </c>
      <c r="N1021" s="4" t="str">
        <f t="shared" si="762"/>
        <v/>
      </c>
      <c r="O1021" s="4" t="str">
        <f t="shared" si="762"/>
        <v/>
      </c>
      <c r="P1021" s="4" t="str">
        <f t="shared" si="762"/>
        <v/>
      </c>
      <c r="Q1021" s="4" t="str">
        <f t="shared" si="762"/>
        <v/>
      </c>
      <c r="R1021" s="4" t="str">
        <f t="shared" si="762"/>
        <v/>
      </c>
      <c r="S1021" s="4" t="str">
        <f t="shared" si="762"/>
        <v/>
      </c>
      <c r="T1021" s="4" t="str">
        <f t="shared" si="762"/>
        <v/>
      </c>
      <c r="U1021" s="4" t="str">
        <f t="shared" si="762"/>
        <v/>
      </c>
      <c r="V1021" s="4" t="str">
        <f t="shared" si="762"/>
        <v/>
      </c>
      <c r="W1021" s="4" t="str">
        <f t="shared" si="762"/>
        <v/>
      </c>
      <c r="X1021" s="4" t="str">
        <f t="shared" si="762"/>
        <v/>
      </c>
    </row>
    <row r="1022" spans="1:24" ht="15.75" customHeight="1" x14ac:dyDescent="0.25">
      <c r="A1022" s="4" t="s">
        <v>114</v>
      </c>
      <c r="B1022" s="4" t="s">
        <v>115</v>
      </c>
      <c r="C1022" s="4" t="s">
        <v>106</v>
      </c>
      <c r="D1022" s="4" t="s">
        <v>107</v>
      </c>
      <c r="E1022" s="4">
        <f t="shared" si="523"/>
        <v>0</v>
      </c>
      <c r="I1022" s="4" t="str">
        <f t="shared" ref="I1022:X1022" si="763">+IF(IFERROR(I770,0)=0,0,I770)</f>
        <v/>
      </c>
      <c r="J1022" s="4" t="str">
        <f t="shared" si="763"/>
        <v/>
      </c>
      <c r="K1022" s="4" t="str">
        <f t="shared" si="763"/>
        <v/>
      </c>
      <c r="L1022" s="4" t="str">
        <f t="shared" si="763"/>
        <v/>
      </c>
      <c r="M1022" s="4" t="str">
        <f t="shared" si="763"/>
        <v/>
      </c>
      <c r="N1022" s="4" t="str">
        <f t="shared" si="763"/>
        <v/>
      </c>
      <c r="O1022" s="4" t="str">
        <f t="shared" si="763"/>
        <v/>
      </c>
      <c r="P1022" s="4" t="str">
        <f t="shared" si="763"/>
        <v/>
      </c>
      <c r="Q1022" s="4" t="str">
        <f t="shared" si="763"/>
        <v/>
      </c>
      <c r="R1022" s="4" t="str">
        <f t="shared" si="763"/>
        <v/>
      </c>
      <c r="S1022" s="4" t="str">
        <f t="shared" si="763"/>
        <v/>
      </c>
      <c r="T1022" s="4" t="str">
        <f t="shared" si="763"/>
        <v/>
      </c>
      <c r="U1022" s="4" t="str">
        <f t="shared" si="763"/>
        <v/>
      </c>
      <c r="V1022" s="4" t="str">
        <f t="shared" si="763"/>
        <v/>
      </c>
      <c r="W1022" s="4" t="str">
        <f t="shared" si="763"/>
        <v/>
      </c>
      <c r="X1022" s="4" t="str">
        <f t="shared" si="763"/>
        <v/>
      </c>
    </row>
    <row r="1023" spans="1:24" ht="15.75" customHeight="1" x14ac:dyDescent="0.25">
      <c r="A1023" s="4" t="s">
        <v>212</v>
      </c>
      <c r="B1023" s="4" t="s">
        <v>213</v>
      </c>
      <c r="C1023" s="4" t="s">
        <v>22</v>
      </c>
      <c r="D1023" s="4" t="s">
        <v>205</v>
      </c>
      <c r="E1023" s="4">
        <f t="shared" si="523"/>
        <v>0</v>
      </c>
      <c r="I1023" s="4" t="str">
        <f t="shared" ref="I1023:X1023" si="764">+IF(IFERROR(I771,0)=0,0,I771)</f>
        <v/>
      </c>
      <c r="J1023" s="4" t="str">
        <f t="shared" si="764"/>
        <v/>
      </c>
      <c r="K1023" s="4" t="str">
        <f t="shared" si="764"/>
        <v/>
      </c>
      <c r="L1023" s="4" t="str">
        <f t="shared" si="764"/>
        <v/>
      </c>
      <c r="M1023" s="4" t="str">
        <f t="shared" si="764"/>
        <v/>
      </c>
      <c r="N1023" s="4" t="str">
        <f t="shared" si="764"/>
        <v/>
      </c>
      <c r="O1023" s="4" t="str">
        <f t="shared" si="764"/>
        <v/>
      </c>
      <c r="P1023" s="4" t="str">
        <f t="shared" si="764"/>
        <v/>
      </c>
      <c r="Q1023" s="4" t="str">
        <f t="shared" si="764"/>
        <v/>
      </c>
      <c r="R1023" s="4" t="str">
        <f t="shared" si="764"/>
        <v/>
      </c>
      <c r="S1023" s="4" t="str">
        <f t="shared" si="764"/>
        <v/>
      </c>
      <c r="T1023" s="4" t="str">
        <f t="shared" si="764"/>
        <v/>
      </c>
      <c r="U1023" s="4" t="str">
        <f t="shared" si="764"/>
        <v/>
      </c>
      <c r="V1023" s="4" t="str">
        <f t="shared" si="764"/>
        <v/>
      </c>
      <c r="W1023" s="4" t="str">
        <f t="shared" si="764"/>
        <v/>
      </c>
      <c r="X1023" s="4" t="str">
        <f t="shared" si="764"/>
        <v/>
      </c>
    </row>
    <row r="1024" spans="1:24" ht="15.75" customHeight="1" x14ac:dyDescent="0.25">
      <c r="A1024" s="4" t="s">
        <v>353</v>
      </c>
      <c r="B1024" s="4" t="s">
        <v>354</v>
      </c>
      <c r="C1024" s="4" t="s">
        <v>28</v>
      </c>
      <c r="D1024" s="4" t="s">
        <v>328</v>
      </c>
      <c r="E1024" s="4">
        <f t="shared" si="523"/>
        <v>0</v>
      </c>
      <c r="I1024" s="4" t="str">
        <f t="shared" ref="I1024:X1024" si="765">+IF(IFERROR(I772,0)=0,0,I772)</f>
        <v/>
      </c>
      <c r="J1024" s="4" t="str">
        <f t="shared" si="765"/>
        <v/>
      </c>
      <c r="K1024" s="4" t="str">
        <f t="shared" si="765"/>
        <v/>
      </c>
      <c r="L1024" s="4" t="str">
        <f t="shared" si="765"/>
        <v/>
      </c>
      <c r="M1024" s="4" t="str">
        <f t="shared" si="765"/>
        <v/>
      </c>
      <c r="N1024" s="4" t="str">
        <f t="shared" si="765"/>
        <v/>
      </c>
      <c r="O1024" s="4" t="str">
        <f t="shared" si="765"/>
        <v/>
      </c>
      <c r="P1024" s="4" t="str">
        <f t="shared" si="765"/>
        <v/>
      </c>
      <c r="Q1024" s="4" t="str">
        <f t="shared" si="765"/>
        <v/>
      </c>
      <c r="R1024" s="4" t="str">
        <f t="shared" si="765"/>
        <v/>
      </c>
      <c r="S1024" s="4" t="str">
        <f t="shared" si="765"/>
        <v/>
      </c>
      <c r="T1024" s="4" t="str">
        <f t="shared" si="765"/>
        <v/>
      </c>
      <c r="U1024" s="4" t="str">
        <f t="shared" si="765"/>
        <v/>
      </c>
      <c r="V1024" s="4" t="str">
        <f t="shared" si="765"/>
        <v/>
      </c>
      <c r="W1024" s="4" t="str">
        <f t="shared" si="765"/>
        <v/>
      </c>
      <c r="X1024" s="4" t="str">
        <f t="shared" si="765"/>
        <v/>
      </c>
    </row>
    <row r="1025" spans="1:24" ht="15.75" customHeight="1" x14ac:dyDescent="0.25">
      <c r="A1025" s="4" t="s">
        <v>376</v>
      </c>
      <c r="B1025" s="4" t="s">
        <v>377</v>
      </c>
      <c r="C1025" s="4" t="s">
        <v>106</v>
      </c>
      <c r="D1025" s="4" t="s">
        <v>357</v>
      </c>
      <c r="E1025" s="4">
        <f t="shared" si="523"/>
        <v>0</v>
      </c>
      <c r="I1025" s="4" t="str">
        <f t="shared" ref="I1025:X1025" si="766">+IF(IFERROR(I773,0)=0,0,I773)</f>
        <v/>
      </c>
      <c r="J1025" s="4" t="str">
        <f t="shared" si="766"/>
        <v/>
      </c>
      <c r="K1025" s="4" t="str">
        <f t="shared" si="766"/>
        <v/>
      </c>
      <c r="L1025" s="4" t="str">
        <f t="shared" si="766"/>
        <v/>
      </c>
      <c r="M1025" s="4" t="str">
        <f t="shared" si="766"/>
        <v/>
      </c>
      <c r="N1025" s="4" t="str">
        <f t="shared" si="766"/>
        <v/>
      </c>
      <c r="O1025" s="4" t="str">
        <f t="shared" si="766"/>
        <v/>
      </c>
      <c r="P1025" s="4" t="str">
        <f t="shared" si="766"/>
        <v/>
      </c>
      <c r="Q1025" s="4" t="str">
        <f t="shared" si="766"/>
        <v/>
      </c>
      <c r="R1025" s="4" t="str">
        <f t="shared" si="766"/>
        <v/>
      </c>
      <c r="S1025" s="4" t="str">
        <f t="shared" si="766"/>
        <v/>
      </c>
      <c r="T1025" s="4" t="str">
        <f t="shared" si="766"/>
        <v/>
      </c>
      <c r="U1025" s="4" t="str">
        <f t="shared" si="766"/>
        <v/>
      </c>
      <c r="V1025" s="4" t="str">
        <f t="shared" si="766"/>
        <v/>
      </c>
      <c r="W1025" s="4" t="str">
        <f t="shared" si="766"/>
        <v/>
      </c>
      <c r="X1025" s="4" t="str">
        <f t="shared" si="766"/>
        <v/>
      </c>
    </row>
    <row r="1026" spans="1:24" ht="15.75" customHeight="1" x14ac:dyDescent="0.25">
      <c r="A1026" s="4" t="s">
        <v>324</v>
      </c>
      <c r="B1026" s="4" t="s">
        <v>325</v>
      </c>
      <c r="C1026" s="4" t="s">
        <v>22</v>
      </c>
      <c r="D1026" s="4" t="s">
        <v>309</v>
      </c>
      <c r="E1026" s="4">
        <f t="shared" si="523"/>
        <v>0</v>
      </c>
      <c r="I1026" s="4" t="str">
        <f t="shared" ref="I1026:X1026" si="767">+IF(IFERROR(I774,0)=0,0,I774)</f>
        <v/>
      </c>
      <c r="J1026" s="4" t="str">
        <f t="shared" si="767"/>
        <v/>
      </c>
      <c r="K1026" s="4" t="str">
        <f t="shared" si="767"/>
        <v/>
      </c>
      <c r="L1026" s="4" t="str">
        <f t="shared" si="767"/>
        <v/>
      </c>
      <c r="M1026" s="4" t="str">
        <f t="shared" si="767"/>
        <v/>
      </c>
      <c r="N1026" s="4" t="str">
        <f t="shared" si="767"/>
        <v/>
      </c>
      <c r="O1026" s="4" t="str">
        <f t="shared" si="767"/>
        <v/>
      </c>
      <c r="P1026" s="4" t="str">
        <f t="shared" si="767"/>
        <v/>
      </c>
      <c r="Q1026" s="4" t="str">
        <f t="shared" si="767"/>
        <v/>
      </c>
      <c r="R1026" s="4" t="str">
        <f t="shared" si="767"/>
        <v/>
      </c>
      <c r="S1026" s="4" t="str">
        <f t="shared" si="767"/>
        <v/>
      </c>
      <c r="T1026" s="4" t="str">
        <f t="shared" si="767"/>
        <v/>
      </c>
      <c r="U1026" s="4" t="str">
        <f t="shared" si="767"/>
        <v/>
      </c>
      <c r="V1026" s="4" t="str">
        <f t="shared" si="767"/>
        <v/>
      </c>
      <c r="W1026" s="4" t="str">
        <f t="shared" si="767"/>
        <v/>
      </c>
      <c r="X1026" s="4" t="str">
        <f t="shared" si="767"/>
        <v/>
      </c>
    </row>
    <row r="1027" spans="1:24" ht="15.75" customHeight="1" x14ac:dyDescent="0.25">
      <c r="A1027" s="4" t="s">
        <v>261</v>
      </c>
      <c r="B1027" s="4" t="s">
        <v>262</v>
      </c>
      <c r="C1027" s="4" t="s">
        <v>118</v>
      </c>
      <c r="D1027" s="4" t="s">
        <v>250</v>
      </c>
      <c r="E1027" s="4">
        <f t="shared" si="523"/>
        <v>0</v>
      </c>
      <c r="I1027" s="4" t="str">
        <f t="shared" ref="I1027:X1027" si="768">+IF(IFERROR(I775,0)=0,0,I775)</f>
        <v/>
      </c>
      <c r="J1027" s="4" t="str">
        <f t="shared" si="768"/>
        <v/>
      </c>
      <c r="K1027" s="4" t="str">
        <f t="shared" si="768"/>
        <v/>
      </c>
      <c r="L1027" s="4" t="str">
        <f t="shared" si="768"/>
        <v/>
      </c>
      <c r="M1027" s="4" t="str">
        <f t="shared" si="768"/>
        <v/>
      </c>
      <c r="N1027" s="4" t="str">
        <f t="shared" si="768"/>
        <v/>
      </c>
      <c r="O1027" s="4" t="str">
        <f t="shared" si="768"/>
        <v/>
      </c>
      <c r="P1027" s="4" t="str">
        <f t="shared" si="768"/>
        <v/>
      </c>
      <c r="Q1027" s="4" t="str">
        <f t="shared" si="768"/>
        <v/>
      </c>
      <c r="R1027" s="4" t="str">
        <f t="shared" si="768"/>
        <v/>
      </c>
      <c r="S1027" s="4" t="str">
        <f t="shared" si="768"/>
        <v/>
      </c>
      <c r="T1027" s="4" t="str">
        <f t="shared" si="768"/>
        <v/>
      </c>
      <c r="U1027" s="4" t="str">
        <f t="shared" si="768"/>
        <v/>
      </c>
      <c r="V1027" s="4" t="str">
        <f t="shared" si="768"/>
        <v/>
      </c>
      <c r="W1027" s="4" t="str">
        <f t="shared" si="768"/>
        <v/>
      </c>
      <c r="X1027" s="4" t="str">
        <f t="shared" si="768"/>
        <v/>
      </c>
    </row>
    <row r="1028" spans="1:24" ht="15.75" customHeight="1" x14ac:dyDescent="0.25">
      <c r="A1028" s="4" t="s">
        <v>521</v>
      </c>
      <c r="B1028" s="4" t="s">
        <v>522</v>
      </c>
      <c r="C1028" s="4" t="s">
        <v>106</v>
      </c>
      <c r="D1028" s="4" t="s">
        <v>484</v>
      </c>
      <c r="E1028" s="4">
        <f t="shared" si="523"/>
        <v>0</v>
      </c>
      <c r="I1028" s="4" t="str">
        <f t="shared" ref="I1028:X1028" si="769">+IF(IFERROR(I776,0)=0,0,I776)</f>
        <v/>
      </c>
      <c r="J1028" s="4" t="str">
        <f t="shared" si="769"/>
        <v/>
      </c>
      <c r="K1028" s="4" t="str">
        <f t="shared" si="769"/>
        <v/>
      </c>
      <c r="L1028" s="4" t="str">
        <f t="shared" si="769"/>
        <v/>
      </c>
      <c r="M1028" s="4" t="str">
        <f t="shared" si="769"/>
        <v/>
      </c>
      <c r="N1028" s="4" t="str">
        <f t="shared" si="769"/>
        <v/>
      </c>
      <c r="O1028" s="4" t="str">
        <f t="shared" si="769"/>
        <v/>
      </c>
      <c r="P1028" s="4" t="str">
        <f t="shared" si="769"/>
        <v/>
      </c>
      <c r="Q1028" s="4" t="str">
        <f t="shared" si="769"/>
        <v/>
      </c>
      <c r="R1028" s="4" t="str">
        <f t="shared" si="769"/>
        <v/>
      </c>
      <c r="S1028" s="4" t="str">
        <f t="shared" si="769"/>
        <v/>
      </c>
      <c r="T1028" s="4" t="str">
        <f t="shared" si="769"/>
        <v/>
      </c>
      <c r="U1028" s="4" t="str">
        <f t="shared" si="769"/>
        <v/>
      </c>
      <c r="V1028" s="4" t="str">
        <f t="shared" si="769"/>
        <v/>
      </c>
      <c r="W1028" s="4" t="str">
        <f t="shared" si="769"/>
        <v/>
      </c>
      <c r="X1028" s="4" t="str">
        <f t="shared" si="769"/>
        <v/>
      </c>
    </row>
    <row r="1029" spans="1:24" ht="15.75" customHeight="1" x14ac:dyDescent="0.25">
      <c r="A1029" s="4" t="s">
        <v>154</v>
      </c>
      <c r="B1029" s="4" t="s">
        <v>155</v>
      </c>
      <c r="C1029" s="4" t="s">
        <v>118</v>
      </c>
      <c r="D1029" s="4" t="s">
        <v>119</v>
      </c>
      <c r="E1029" s="4">
        <f t="shared" si="523"/>
        <v>0</v>
      </c>
      <c r="I1029" s="4" t="str">
        <f t="shared" ref="I1029:X1029" si="770">+IF(IFERROR(I777,0)=0,0,I777)</f>
        <v/>
      </c>
      <c r="J1029" s="4" t="str">
        <f t="shared" si="770"/>
        <v/>
      </c>
      <c r="K1029" s="4" t="str">
        <f t="shared" si="770"/>
        <v/>
      </c>
      <c r="L1029" s="4" t="str">
        <f t="shared" si="770"/>
        <v/>
      </c>
      <c r="M1029" s="4" t="str">
        <f t="shared" si="770"/>
        <v/>
      </c>
      <c r="N1029" s="4" t="str">
        <f t="shared" si="770"/>
        <v/>
      </c>
      <c r="O1029" s="4" t="str">
        <f t="shared" si="770"/>
        <v/>
      </c>
      <c r="P1029" s="4" t="str">
        <f t="shared" si="770"/>
        <v/>
      </c>
      <c r="Q1029" s="4" t="str">
        <f t="shared" si="770"/>
        <v/>
      </c>
      <c r="R1029" s="4" t="str">
        <f t="shared" si="770"/>
        <v/>
      </c>
      <c r="S1029" s="4" t="str">
        <f t="shared" si="770"/>
        <v/>
      </c>
      <c r="T1029" s="4" t="str">
        <f t="shared" si="770"/>
        <v/>
      </c>
      <c r="U1029" s="4" t="str">
        <f t="shared" si="770"/>
        <v/>
      </c>
      <c r="V1029" s="4" t="str">
        <f t="shared" si="770"/>
        <v/>
      </c>
      <c r="W1029" s="4" t="str">
        <f t="shared" si="770"/>
        <v/>
      </c>
      <c r="X1029" s="4" t="str">
        <f t="shared" si="770"/>
        <v/>
      </c>
    </row>
    <row r="1030" spans="1:24" ht="15.75" customHeight="1" x14ac:dyDescent="0.25">
      <c r="A1030" s="4" t="s">
        <v>156</v>
      </c>
      <c r="B1030" s="4" t="s">
        <v>157</v>
      </c>
      <c r="C1030" s="4" t="s">
        <v>118</v>
      </c>
      <c r="D1030" s="4" t="s">
        <v>119</v>
      </c>
      <c r="E1030" s="4">
        <f t="shared" si="523"/>
        <v>0</v>
      </c>
      <c r="I1030" s="4" t="str">
        <f>+IF(IFERROR(I778,0)=0,0,I778)</f>
        <v/>
      </c>
      <c r="J1030" s="97"/>
      <c r="K1030" s="97"/>
      <c r="L1030" s="97"/>
      <c r="M1030" s="97"/>
      <c r="N1030" s="97"/>
      <c r="O1030" s="97"/>
      <c r="P1030" s="97"/>
      <c r="Q1030" s="97"/>
      <c r="R1030" s="97"/>
      <c r="S1030" s="97"/>
      <c r="T1030" s="97"/>
      <c r="U1030" s="97"/>
      <c r="V1030" s="97"/>
      <c r="W1030" s="97"/>
      <c r="X1030" s="97"/>
    </row>
    <row r="1031" spans="1:24" ht="15.75" customHeight="1" x14ac:dyDescent="0.25">
      <c r="A1031" s="98" t="s">
        <v>786</v>
      </c>
      <c r="B1031" s="98" t="s">
        <v>787</v>
      </c>
      <c r="C1031" s="98"/>
      <c r="D1031" s="98"/>
      <c r="J1031" s="97">
        <v>411.02812586925376</v>
      </c>
      <c r="K1031" s="97">
        <v>412.81050729756316</v>
      </c>
      <c r="L1031" s="97">
        <v>177.72467987332698</v>
      </c>
      <c r="M1031" s="97">
        <v>430.52363428632162</v>
      </c>
      <c r="N1031" s="97">
        <v>22.680803675237598</v>
      </c>
      <c r="O1031" s="97">
        <v>29654.919147649991</v>
      </c>
      <c r="P1031" s="97">
        <v>813.33369350873875</v>
      </c>
      <c r="Q1031" s="97">
        <v>11288.753913353205</v>
      </c>
      <c r="R1031" s="97">
        <v>9.1127678178912923</v>
      </c>
      <c r="S1031" s="97">
        <v>965.8009105450966</v>
      </c>
      <c r="T1031" s="97">
        <v>28562.823871906839</v>
      </c>
      <c r="U1031" s="97">
        <v>0</v>
      </c>
      <c r="V1031" s="97">
        <v>0</v>
      </c>
      <c r="W1031" s="97">
        <v>0</v>
      </c>
      <c r="X1031" s="97">
        <v>0</v>
      </c>
    </row>
    <row r="1032" spans="1:24" ht="15.75" customHeight="1" x14ac:dyDescent="0.25">
      <c r="A1032" s="98" t="s">
        <v>490</v>
      </c>
      <c r="B1032" s="98" t="s">
        <v>788</v>
      </c>
      <c r="C1032" s="98" t="s">
        <v>789</v>
      </c>
      <c r="D1032" s="98" t="s">
        <v>375</v>
      </c>
      <c r="E1032" s="4" t="s">
        <v>790</v>
      </c>
      <c r="J1032" s="4"/>
      <c r="K1032" s="4"/>
      <c r="L1032" s="4"/>
      <c r="M1032" s="4"/>
      <c r="N1032" s="4"/>
      <c r="O1032" s="4"/>
      <c r="P1032" s="4"/>
      <c r="Q1032" s="4"/>
      <c r="R1032" s="4"/>
      <c r="S1032" s="4"/>
      <c r="T1032" s="4"/>
      <c r="U1032" s="4"/>
      <c r="V1032" s="4"/>
      <c r="W1032" s="4"/>
      <c r="X1032" s="4"/>
    </row>
    <row r="1033" spans="1:24" ht="15.75" customHeight="1" x14ac:dyDescent="0.25">
      <c r="A1033" s="98" t="s">
        <v>21</v>
      </c>
      <c r="B1033" s="98" t="s">
        <v>537</v>
      </c>
      <c r="C1033" s="98" t="s">
        <v>88</v>
      </c>
      <c r="D1033" s="98" t="s">
        <v>129</v>
      </c>
      <c r="I1033" s="4" t="s">
        <v>791</v>
      </c>
      <c r="J1033" s="97">
        <f t="shared" ref="J1033:X1033" si="771">+QUARTILE(J1038:J1110,0)</f>
        <v>13.751099084196875</v>
      </c>
      <c r="K1033" s="97">
        <f t="shared" si="771"/>
        <v>38.639534437853769</v>
      </c>
      <c r="L1033" s="97">
        <f t="shared" si="771"/>
        <v>0</v>
      </c>
      <c r="M1033" s="97">
        <f t="shared" si="771"/>
        <v>0</v>
      </c>
      <c r="N1033" s="97">
        <f t="shared" si="771"/>
        <v>0</v>
      </c>
      <c r="O1033" s="97">
        <f t="shared" si="771"/>
        <v>1784.4827586206898</v>
      </c>
      <c r="P1033" s="97">
        <f t="shared" si="771"/>
        <v>18.500045804790165</v>
      </c>
      <c r="Q1033" s="97">
        <f t="shared" si="771"/>
        <v>1305.5710306406686</v>
      </c>
      <c r="R1033" s="97">
        <f t="shared" si="771"/>
        <v>0</v>
      </c>
      <c r="S1033" s="97">
        <f t="shared" si="771"/>
        <v>0</v>
      </c>
      <c r="T1033" s="97">
        <f t="shared" si="771"/>
        <v>0</v>
      </c>
      <c r="U1033" s="97">
        <f t="shared" si="771"/>
        <v>0</v>
      </c>
      <c r="V1033" s="97">
        <f t="shared" si="771"/>
        <v>0</v>
      </c>
      <c r="W1033" s="97">
        <f t="shared" si="771"/>
        <v>0</v>
      </c>
      <c r="X1033" s="97">
        <f t="shared" si="771"/>
        <v>0</v>
      </c>
    </row>
    <row r="1034" spans="1:24" ht="15.75" customHeight="1" x14ac:dyDescent="0.25">
      <c r="A1034" s="98" t="s">
        <v>424</v>
      </c>
      <c r="B1034" s="98" t="s">
        <v>792</v>
      </c>
      <c r="C1034" s="98" t="s">
        <v>264</v>
      </c>
      <c r="D1034" s="98" t="s">
        <v>135</v>
      </c>
      <c r="I1034" s="96" t="s">
        <v>793</v>
      </c>
      <c r="J1034" s="99">
        <f t="shared" ref="J1034:X1034" si="772">+QUARTILE(J1038:J1110,1)</f>
        <v>216.4229015117667</v>
      </c>
      <c r="K1034" s="99">
        <f t="shared" si="772"/>
        <v>97.061987680318992</v>
      </c>
      <c r="L1034" s="99">
        <f t="shared" si="772"/>
        <v>34.207287820954051</v>
      </c>
      <c r="M1034" s="99">
        <f t="shared" si="772"/>
        <v>286.58647052429438</v>
      </c>
      <c r="N1034" s="99">
        <f t="shared" si="772"/>
        <v>6.5009043583960135</v>
      </c>
      <c r="O1034" s="99">
        <f t="shared" si="772"/>
        <v>26268.774703557312</v>
      </c>
      <c r="P1034" s="99">
        <f t="shared" si="772"/>
        <v>187.83899514701685</v>
      </c>
      <c r="Q1034" s="99">
        <f t="shared" si="772"/>
        <v>2900.4256213546319</v>
      </c>
      <c r="R1034" s="99">
        <f t="shared" si="772"/>
        <v>0.90832296331283546</v>
      </c>
      <c r="S1034" s="99">
        <f t="shared" si="772"/>
        <v>381.48623817458952</v>
      </c>
      <c r="T1034" s="99">
        <f t="shared" si="772"/>
        <v>22571.428571428572</v>
      </c>
      <c r="U1034" s="99">
        <f t="shared" si="772"/>
        <v>0</v>
      </c>
      <c r="V1034" s="99">
        <f t="shared" si="772"/>
        <v>0</v>
      </c>
      <c r="W1034" s="99">
        <f t="shared" si="772"/>
        <v>0</v>
      </c>
      <c r="X1034" s="99">
        <f t="shared" si="772"/>
        <v>0.12625</v>
      </c>
    </row>
    <row r="1035" spans="1:24" ht="15.75" customHeight="1" x14ac:dyDescent="0.25">
      <c r="A1035" s="297" t="s">
        <v>769</v>
      </c>
      <c r="B1035" s="260"/>
      <c r="C1035" s="260"/>
      <c r="D1035" s="261"/>
      <c r="I1035" s="4" t="s">
        <v>794</v>
      </c>
      <c r="J1035" s="97">
        <f t="shared" ref="J1035:X1035" si="773">+QUARTILE(J1038:J1110,3)</f>
        <v>402.24324155958834</v>
      </c>
      <c r="K1035" s="97">
        <f t="shared" si="773"/>
        <v>212.34824869056993</v>
      </c>
      <c r="L1035" s="97">
        <f t="shared" si="773"/>
        <v>75.559979546576855</v>
      </c>
      <c r="M1035" s="97">
        <f t="shared" si="773"/>
        <v>692.56756756756749</v>
      </c>
      <c r="N1035" s="97">
        <f t="shared" si="773"/>
        <v>23.036196620314954</v>
      </c>
      <c r="O1035" s="97">
        <f t="shared" si="773"/>
        <v>103541.66666666667</v>
      </c>
      <c r="P1035" s="97">
        <f t="shared" si="773"/>
        <v>1343.5832274459976</v>
      </c>
      <c r="Q1035" s="97">
        <f t="shared" si="773"/>
        <v>5936.7588932806329</v>
      </c>
      <c r="R1035" s="97">
        <f t="shared" si="773"/>
        <v>4.1103758867515987</v>
      </c>
      <c r="S1035" s="97">
        <f t="shared" si="773"/>
        <v>1151.6830252303246</v>
      </c>
      <c r="T1035" s="97">
        <f t="shared" si="773"/>
        <v>141963.87445888654</v>
      </c>
      <c r="U1035" s="97">
        <f t="shared" si="773"/>
        <v>0.57999999999999996</v>
      </c>
      <c r="V1035" s="97">
        <f t="shared" si="773"/>
        <v>0.55000000000000004</v>
      </c>
      <c r="W1035" s="97">
        <f t="shared" si="773"/>
        <v>0.66</v>
      </c>
      <c r="X1035" s="97">
        <f t="shared" si="773"/>
        <v>0.7</v>
      </c>
    </row>
    <row r="1036" spans="1:24" ht="15.75" customHeight="1" x14ac:dyDescent="0.25">
      <c r="A1036" s="292"/>
      <c r="B1036" s="293"/>
      <c r="C1036" s="293"/>
      <c r="D1036" s="294"/>
      <c r="I1036" s="4" t="s">
        <v>795</v>
      </c>
      <c r="J1036" s="97">
        <f t="shared" ref="J1036:X1036" si="774">+QUARTILE(J1038:J1110,4)</f>
        <v>809.48249178026435</v>
      </c>
      <c r="K1036" s="97">
        <f t="shared" si="774"/>
        <v>657.13477441291616</v>
      </c>
      <c r="L1036" s="97">
        <f t="shared" si="774"/>
        <v>199.20171897066643</v>
      </c>
      <c r="M1036" s="97">
        <f t="shared" si="774"/>
        <v>1362.8817076786245</v>
      </c>
      <c r="N1036" s="97">
        <f t="shared" si="774"/>
        <v>49.841796088135581</v>
      </c>
      <c r="O1036" s="97">
        <f t="shared" si="774"/>
        <v>414524.201853759</v>
      </c>
      <c r="P1036" s="97">
        <f t="shared" si="774"/>
        <v>30882.163922251893</v>
      </c>
      <c r="Q1036" s="97">
        <f t="shared" si="774"/>
        <v>17116.788321167885</v>
      </c>
      <c r="R1036" s="97">
        <f t="shared" si="774"/>
        <v>39.646558726926834</v>
      </c>
      <c r="S1036" s="97">
        <f t="shared" si="774"/>
        <v>9813.9252815274103</v>
      </c>
      <c r="T1036" s="97">
        <f t="shared" si="774"/>
        <v>481745.65883554646</v>
      </c>
      <c r="U1036" s="97">
        <f t="shared" si="774"/>
        <v>0.93</v>
      </c>
      <c r="V1036" s="97">
        <f t="shared" si="774"/>
        <v>0.94</v>
      </c>
      <c r="W1036" s="97">
        <f t="shared" si="774"/>
        <v>0.92</v>
      </c>
      <c r="X1036" s="97">
        <f t="shared" si="774"/>
        <v>0.92</v>
      </c>
    </row>
    <row r="1037" spans="1:24" ht="15.75" customHeight="1" x14ac:dyDescent="0.25">
      <c r="A1037" s="60" t="s">
        <v>11</v>
      </c>
      <c r="B1037" s="60" t="s">
        <v>712</v>
      </c>
      <c r="C1037" s="60" t="s">
        <v>13</v>
      </c>
      <c r="D1037" s="60" t="s">
        <v>713</v>
      </c>
      <c r="E1037" s="79" t="s">
        <v>764</v>
      </c>
      <c r="F1037" s="60"/>
      <c r="G1037" s="60"/>
      <c r="H1037" s="80"/>
      <c r="I1037" s="81" t="s">
        <v>714</v>
      </c>
      <c r="J1037" s="82" t="s">
        <v>717</v>
      </c>
      <c r="K1037" s="82" t="s">
        <v>720</v>
      </c>
      <c r="L1037" s="82" t="s">
        <v>723</v>
      </c>
      <c r="M1037" s="82" t="s">
        <v>728</v>
      </c>
      <c r="N1037" s="83" t="s">
        <v>731</v>
      </c>
      <c r="O1037" s="56" t="s">
        <v>736</v>
      </c>
      <c r="P1037" s="56" t="s">
        <v>741</v>
      </c>
      <c r="Q1037" s="56" t="s">
        <v>746</v>
      </c>
      <c r="R1037" s="56" t="s">
        <v>749</v>
      </c>
      <c r="S1037" s="84" t="s">
        <v>754</v>
      </c>
      <c r="T1037" s="84" t="s">
        <v>759</v>
      </c>
      <c r="U1037" s="71" t="s">
        <v>760</v>
      </c>
      <c r="V1037" s="71" t="s">
        <v>761</v>
      </c>
      <c r="W1037" s="71" t="s">
        <v>762</v>
      </c>
      <c r="X1037" s="71" t="s">
        <v>763</v>
      </c>
    </row>
    <row r="1038" spans="1:24" ht="15.75" customHeight="1" x14ac:dyDescent="0.25">
      <c r="A1038" s="4" t="s">
        <v>410</v>
      </c>
      <c r="B1038" s="4" t="s">
        <v>411</v>
      </c>
      <c r="C1038" s="4" t="s">
        <v>181</v>
      </c>
      <c r="D1038" s="4" t="s">
        <v>412</v>
      </c>
      <c r="E1038" s="4">
        <v>1</v>
      </c>
      <c r="I1038" s="4">
        <v>2880917</v>
      </c>
      <c r="J1038" s="92">
        <v>369.70867262055799</v>
      </c>
      <c r="K1038" s="92">
        <v>196.95117908638116</v>
      </c>
      <c r="L1038" s="92">
        <v>137.59507823377072</v>
      </c>
      <c r="M1038" s="92">
        <v>698.62530842439196</v>
      </c>
      <c r="N1038" s="92">
        <v>13.78033452543062</v>
      </c>
      <c r="O1038" s="92">
        <v>40198.99244332494</v>
      </c>
      <c r="P1038" s="92">
        <v>388.257834952785</v>
      </c>
      <c r="Q1038" s="92">
        <v>2390.0589721988204</v>
      </c>
      <c r="R1038" s="92">
        <v>2.3603595660687207</v>
      </c>
      <c r="S1038" s="92">
        <v>460.25840687546867</v>
      </c>
      <c r="T1038" s="92">
        <v>18492.46813441483</v>
      </c>
      <c r="U1038" s="92">
        <v>0.41</v>
      </c>
      <c r="V1038" s="92">
        <v>0.37</v>
      </c>
      <c r="W1038" s="92">
        <v>0.56999999999999995</v>
      </c>
      <c r="X1038" s="92">
        <v>0.56999999999999995</v>
      </c>
    </row>
    <row r="1039" spans="1:24" ht="15.75" customHeight="1" x14ac:dyDescent="0.25">
      <c r="A1039" s="4" t="s">
        <v>248</v>
      </c>
      <c r="B1039" s="4" t="s">
        <v>249</v>
      </c>
      <c r="C1039" s="4" t="s">
        <v>118</v>
      </c>
      <c r="D1039" s="4" t="s">
        <v>250</v>
      </c>
      <c r="E1039" s="4">
        <v>1</v>
      </c>
      <c r="I1039" s="4">
        <v>43053054</v>
      </c>
      <c r="J1039" s="92">
        <v>402.24324155958834</v>
      </c>
      <c r="K1039" s="92">
        <v>139.36293578615818</v>
      </c>
      <c r="L1039" s="92">
        <v>25.803519428958875</v>
      </c>
      <c r="M1039" s="92">
        <v>113.24637192847344</v>
      </c>
      <c r="N1039" s="92">
        <v>8.3708580189790087</v>
      </c>
      <c r="O1039" s="92">
        <v>196138.310682952</v>
      </c>
      <c r="P1039" s="92">
        <v>3959.8732840549101</v>
      </c>
      <c r="Q1039" s="92">
        <v>11210.762331838565</v>
      </c>
      <c r="R1039" s="92">
        <v>1.2589118532682955</v>
      </c>
      <c r="S1039" s="92">
        <v>3631.7165854948194</v>
      </c>
      <c r="T1039" s="92">
        <v>481745.65883554646</v>
      </c>
      <c r="U1039" s="92">
        <v>0.5</v>
      </c>
      <c r="V1039" s="92">
        <v>0.55000000000000004</v>
      </c>
      <c r="W1039" s="92">
        <v>0.52</v>
      </c>
      <c r="X1039" s="92">
        <v>0.52</v>
      </c>
    </row>
    <row r="1040" spans="1:24" ht="15.75" customHeight="1" x14ac:dyDescent="0.25">
      <c r="A1040" s="4" t="s">
        <v>413</v>
      </c>
      <c r="B1040" s="4" t="s">
        <v>414</v>
      </c>
      <c r="C1040" s="4" t="s">
        <v>181</v>
      </c>
      <c r="D1040" s="4" t="s">
        <v>412</v>
      </c>
      <c r="E1040" s="4">
        <v>1</v>
      </c>
      <c r="I1040" s="4">
        <v>77142</v>
      </c>
      <c r="J1040" s="92">
        <v>298.15146094215862</v>
      </c>
      <c r="K1040" s="92">
        <v>67.408156386922826</v>
      </c>
      <c r="L1040" s="92">
        <v>66.984301370877475</v>
      </c>
      <c r="M1040" s="92">
        <v>501.16266023772533</v>
      </c>
      <c r="N1040" s="92">
        <v>29.381925522647858</v>
      </c>
      <c r="O1040" s="92">
        <v>8461.538461538461</v>
      </c>
      <c r="P1040" s="92">
        <v>333.33333333333331</v>
      </c>
      <c r="Q1040" s="92">
        <v>2000</v>
      </c>
      <c r="R1040" s="92">
        <v>0</v>
      </c>
      <c r="S1040" s="92">
        <v>104.26540284360189</v>
      </c>
      <c r="T1040" s="92">
        <v>44000</v>
      </c>
      <c r="U1040" s="92">
        <v>0</v>
      </c>
      <c r="V1040" s="92">
        <v>0</v>
      </c>
      <c r="W1040" s="92">
        <v>0</v>
      </c>
      <c r="X1040" s="92">
        <v>0</v>
      </c>
    </row>
    <row r="1041" spans="1:24" ht="15.75" customHeight="1" x14ac:dyDescent="0.25">
      <c r="A1041" s="4" t="s">
        <v>482</v>
      </c>
      <c r="B1041" s="4" t="s">
        <v>483</v>
      </c>
      <c r="C1041" s="4" t="s">
        <v>106</v>
      </c>
      <c r="D1041" s="4" t="s">
        <v>484</v>
      </c>
      <c r="E1041" s="4">
        <v>1</v>
      </c>
      <c r="I1041" s="4">
        <v>2957731</v>
      </c>
      <c r="J1041" s="92">
        <v>338.43917044396437</v>
      </c>
      <c r="K1041" s="92">
        <v>119.5511018412425</v>
      </c>
      <c r="L1041" s="92">
        <v>34.207287820954051</v>
      </c>
      <c r="M1041" s="92">
        <v>692.56756756756749</v>
      </c>
      <c r="N1041" s="92">
        <v>7.6409923688124453</v>
      </c>
      <c r="O1041" s="92">
        <v>12867.256637168142</v>
      </c>
      <c r="P1041" s="92">
        <v>1395.9731543624162</v>
      </c>
      <c r="Q1041" s="92">
        <v>2726.2914417887432</v>
      </c>
      <c r="R1041" s="92">
        <v>2.3666790522870405</v>
      </c>
      <c r="S1041" s="92">
        <v>259.78202608540289</v>
      </c>
      <c r="T1041" s="92">
        <v>9661.1295681063129</v>
      </c>
      <c r="U1041" s="92">
        <v>0</v>
      </c>
      <c r="V1041" s="92">
        <v>0</v>
      </c>
      <c r="W1041" s="92">
        <v>0</v>
      </c>
      <c r="X1041" s="92">
        <v>0</v>
      </c>
    </row>
    <row r="1042" spans="1:24" ht="15.75" customHeight="1" x14ac:dyDescent="0.25">
      <c r="A1042" s="4" t="s">
        <v>523</v>
      </c>
      <c r="B1042" s="4" t="s">
        <v>524</v>
      </c>
      <c r="C1042" s="4" t="s">
        <v>181</v>
      </c>
      <c r="D1042" s="4" t="s">
        <v>525</v>
      </c>
      <c r="E1042" s="4">
        <v>1</v>
      </c>
      <c r="I1042" s="4">
        <v>8955102</v>
      </c>
      <c r="J1042" s="92">
        <v>312.19074891609279</v>
      </c>
      <c r="K1042" s="92">
        <v>97.061987680318992</v>
      </c>
      <c r="L1042" s="92">
        <v>46.431631934510627</v>
      </c>
      <c r="M1042" s="92">
        <v>478.37091578462952</v>
      </c>
      <c r="N1042" s="92">
        <v>4.3997265469449705</v>
      </c>
      <c r="O1042" s="92">
        <v>168774.11167512691</v>
      </c>
      <c r="P1042" s="92">
        <v>285.45155993431854</v>
      </c>
      <c r="Q1042" s="92">
        <v>4690.7717215326493</v>
      </c>
      <c r="R1042" s="92">
        <v>0.63650866288290187</v>
      </c>
      <c r="S1042" s="92">
        <v>246.13932484453656</v>
      </c>
      <c r="T1042" s="92">
        <v>129371.59533073929</v>
      </c>
      <c r="U1042" s="92">
        <v>0.82</v>
      </c>
      <c r="V1042" s="92">
        <v>0.84</v>
      </c>
      <c r="W1042" s="92">
        <v>0.82</v>
      </c>
      <c r="X1042" s="92">
        <v>0.82</v>
      </c>
    </row>
    <row r="1043" spans="1:24" ht="15.75" customHeight="1" x14ac:dyDescent="0.25">
      <c r="A1043" s="4" t="s">
        <v>485</v>
      </c>
      <c r="B1043" s="4" t="s">
        <v>486</v>
      </c>
      <c r="C1043" s="4" t="s">
        <v>106</v>
      </c>
      <c r="D1043" s="4" t="s">
        <v>484</v>
      </c>
      <c r="E1043" s="4">
        <v>1</v>
      </c>
      <c r="I1043" s="4">
        <v>10047718</v>
      </c>
      <c r="J1043" s="92">
        <v>116.40454081215258</v>
      </c>
      <c r="K1043" s="92">
        <v>232.08254849509115</v>
      </c>
      <c r="L1043" s="92">
        <v>34.207287820954051</v>
      </c>
      <c r="M1043" s="92">
        <v>692.56756756756749</v>
      </c>
      <c r="N1043" s="92">
        <v>4.8070616631557535</v>
      </c>
      <c r="O1043" s="92">
        <v>33424.430641821949</v>
      </c>
      <c r="P1043" s="92">
        <v>1694.9411251635411</v>
      </c>
      <c r="Q1043" s="92">
        <v>6639.8063781321189</v>
      </c>
      <c r="R1043" s="92">
        <v>2.0004542324933881</v>
      </c>
      <c r="S1043" s="92">
        <v>1156.5298373809012</v>
      </c>
      <c r="T1043" s="92">
        <v>9661.1295681063129</v>
      </c>
      <c r="U1043" s="92">
        <v>0</v>
      </c>
      <c r="V1043" s="92">
        <v>0</v>
      </c>
      <c r="W1043" s="92">
        <v>0</v>
      </c>
      <c r="X1043" s="92">
        <v>0</v>
      </c>
    </row>
    <row r="1044" spans="1:24" ht="15.75" customHeight="1" x14ac:dyDescent="0.25">
      <c r="A1044" s="4" t="s">
        <v>487</v>
      </c>
      <c r="B1044" s="4" t="s">
        <v>488</v>
      </c>
      <c r="C1044" s="4" t="s">
        <v>106</v>
      </c>
      <c r="D1044" s="4" t="s">
        <v>484</v>
      </c>
      <c r="E1044" s="4">
        <v>1</v>
      </c>
      <c r="I1044" s="4">
        <v>1641172</v>
      </c>
      <c r="J1044" s="92">
        <v>809.48249178026435</v>
      </c>
      <c r="K1044" s="92">
        <v>212.34824869056993</v>
      </c>
      <c r="L1044" s="92">
        <v>34.207287820954051</v>
      </c>
      <c r="M1044" s="92">
        <v>692.56756756756749</v>
      </c>
      <c r="N1044" s="92">
        <v>7.4331149662076825</v>
      </c>
      <c r="O1044" s="92">
        <v>1784.4827586206898</v>
      </c>
      <c r="P1044" s="92">
        <v>1619.4237918215613</v>
      </c>
      <c r="Q1044" s="92">
        <v>3891.0505836575876</v>
      </c>
      <c r="R1044" s="92">
        <v>0.42652445934978173</v>
      </c>
      <c r="S1044" s="92">
        <v>15.58500225869598</v>
      </c>
      <c r="T1044" s="92">
        <v>9661.1295681063129</v>
      </c>
      <c r="U1044" s="92">
        <v>0</v>
      </c>
      <c r="V1044" s="92">
        <v>0</v>
      </c>
      <c r="W1044" s="92">
        <v>0</v>
      </c>
      <c r="X1044" s="92">
        <v>0</v>
      </c>
    </row>
    <row r="1045" spans="1:24" ht="15.75" customHeight="1" x14ac:dyDescent="0.25">
      <c r="A1045" s="4" t="s">
        <v>36</v>
      </c>
      <c r="B1045" s="4" t="s">
        <v>37</v>
      </c>
      <c r="C1045" s="4" t="s">
        <v>28</v>
      </c>
      <c r="D1045" s="4" t="s">
        <v>29</v>
      </c>
      <c r="E1045" s="4">
        <v>1</v>
      </c>
      <c r="I1045" s="4">
        <v>287025</v>
      </c>
      <c r="J1045" s="92">
        <v>489.504398571553</v>
      </c>
      <c r="K1045" s="92">
        <v>304.50309206515112</v>
      </c>
      <c r="L1045" s="92">
        <v>147.31748256743123</v>
      </c>
      <c r="M1045" s="92">
        <v>361.05032822757113</v>
      </c>
      <c r="N1045" s="92">
        <v>0</v>
      </c>
      <c r="O1045" s="92">
        <v>103541.66666666667</v>
      </c>
      <c r="P1045" s="92">
        <v>653.70231862378455</v>
      </c>
      <c r="Q1045" s="92">
        <v>1730.6930693069307</v>
      </c>
      <c r="R1045" s="92">
        <v>10.452051215050954</v>
      </c>
      <c r="S1045" s="92">
        <v>923.44853214418436</v>
      </c>
      <c r="T1045" s="92">
        <v>0</v>
      </c>
      <c r="U1045" s="92">
        <v>0.45</v>
      </c>
      <c r="V1045" s="92">
        <v>0.71</v>
      </c>
      <c r="W1045" s="92">
        <v>0.56999999999999995</v>
      </c>
      <c r="X1045" s="92">
        <v>0.56999999999999995</v>
      </c>
    </row>
    <row r="1046" spans="1:24" ht="15.75" customHeight="1" x14ac:dyDescent="0.25">
      <c r="A1046" s="4" t="s">
        <v>179</v>
      </c>
      <c r="B1046" s="4" t="s">
        <v>180</v>
      </c>
      <c r="C1046" s="4" t="s">
        <v>181</v>
      </c>
      <c r="D1046" s="4" t="s">
        <v>182</v>
      </c>
      <c r="E1046" s="4">
        <v>1</v>
      </c>
      <c r="I1046" s="4">
        <v>9452411</v>
      </c>
      <c r="J1046" s="92">
        <v>339.59589780850621</v>
      </c>
      <c r="K1046" s="92">
        <v>343.82762239178976</v>
      </c>
      <c r="L1046" s="92">
        <v>84.490400872977119</v>
      </c>
      <c r="M1046" s="92">
        <v>437.88535689597876</v>
      </c>
      <c r="N1046" s="92">
        <v>12.705753061308908</v>
      </c>
      <c r="O1046" s="92">
        <v>37502.081598667777</v>
      </c>
      <c r="P1046" s="92">
        <v>800.15756949060733</v>
      </c>
      <c r="Q1046" s="92">
        <v>6500</v>
      </c>
      <c r="R1046" s="92">
        <v>3.5969658957910311</v>
      </c>
      <c r="S1046" s="92">
        <v>901.82808401577802</v>
      </c>
      <c r="T1046" s="92">
        <v>48035.522755138874</v>
      </c>
      <c r="U1046" s="92">
        <v>0.56000000000000005</v>
      </c>
      <c r="V1046" s="92">
        <v>0.39</v>
      </c>
      <c r="W1046" s="92">
        <v>0.46</v>
      </c>
      <c r="X1046" s="92">
        <v>0.46</v>
      </c>
    </row>
    <row r="1047" spans="1:24" ht="15.75" customHeight="1" x14ac:dyDescent="0.25">
      <c r="A1047" s="4" t="s">
        <v>526</v>
      </c>
      <c r="B1047" s="4" t="s">
        <v>527</v>
      </c>
      <c r="C1047" s="4" t="s">
        <v>181</v>
      </c>
      <c r="D1047" s="4" t="s">
        <v>525</v>
      </c>
      <c r="E1047" s="4">
        <v>1</v>
      </c>
      <c r="I1047" s="4">
        <v>11539328</v>
      </c>
      <c r="J1047" s="92">
        <v>329.75923727967518</v>
      </c>
      <c r="K1047" s="92">
        <v>87.292778227640298</v>
      </c>
      <c r="L1047" s="92">
        <v>53.521192220419174</v>
      </c>
      <c r="M1047" s="92">
        <v>601.81470383657825</v>
      </c>
      <c r="N1047" s="92">
        <v>13.730910211329888</v>
      </c>
      <c r="O1047" s="92">
        <v>138221.18126272911</v>
      </c>
      <c r="P1047" s="92">
        <v>76.240141687228473</v>
      </c>
      <c r="Q1047" s="92">
        <v>2808.9793641940882</v>
      </c>
      <c r="R1047" s="92">
        <v>1.6725410699825847</v>
      </c>
      <c r="S1047" s="92">
        <v>1386.1868657984608</v>
      </c>
      <c r="T1047" s="92">
        <v>108400.48430554378</v>
      </c>
      <c r="U1047" s="92">
        <v>0.74</v>
      </c>
      <c r="V1047" s="92">
        <v>0.85</v>
      </c>
      <c r="W1047" s="92">
        <v>0.8</v>
      </c>
      <c r="X1047" s="92">
        <v>0.8</v>
      </c>
    </row>
    <row r="1048" spans="1:24" ht="15.75" customHeight="1" x14ac:dyDescent="0.25">
      <c r="A1048" s="4" t="s">
        <v>415</v>
      </c>
      <c r="B1048" s="4" t="s">
        <v>416</v>
      </c>
      <c r="C1048" s="4" t="s">
        <v>181</v>
      </c>
      <c r="D1048" s="4" t="s">
        <v>412</v>
      </c>
      <c r="E1048" s="4">
        <v>1</v>
      </c>
      <c r="I1048" s="4">
        <v>3301000</v>
      </c>
      <c r="J1048" s="92">
        <v>463.16267797637084</v>
      </c>
      <c r="K1048" s="92">
        <v>85.792184186610129</v>
      </c>
      <c r="L1048" s="92">
        <v>66.984301370877475</v>
      </c>
      <c r="M1048" s="92">
        <v>501.16266023772533</v>
      </c>
      <c r="N1048" s="92">
        <v>33.898818539836412</v>
      </c>
      <c r="O1048" s="92">
        <v>15592.493297587131</v>
      </c>
      <c r="P1048" s="92">
        <v>170.68466730954677</v>
      </c>
      <c r="Q1048" s="92">
        <v>6510.3448275862065</v>
      </c>
      <c r="R1048" s="92">
        <v>1.2723417146319298</v>
      </c>
      <c r="S1048" s="92">
        <v>808.18935569039786</v>
      </c>
      <c r="T1048" s="92">
        <v>46652.406417112303</v>
      </c>
      <c r="U1048" s="92">
        <v>0.35</v>
      </c>
      <c r="V1048" s="92">
        <v>0.49</v>
      </c>
      <c r="W1048" s="92">
        <v>0.64</v>
      </c>
      <c r="X1048" s="92">
        <v>0.64</v>
      </c>
    </row>
    <row r="1049" spans="1:24" ht="15.75" customHeight="1" x14ac:dyDescent="0.25">
      <c r="A1049" s="4" t="s">
        <v>183</v>
      </c>
      <c r="B1049" s="4" t="s">
        <v>184</v>
      </c>
      <c r="C1049" s="4" t="s">
        <v>181</v>
      </c>
      <c r="D1049" s="4" t="s">
        <v>182</v>
      </c>
      <c r="E1049" s="4">
        <v>1</v>
      </c>
      <c r="I1049" s="4">
        <v>7000119</v>
      </c>
      <c r="J1049" s="92">
        <v>404.26455607397531</v>
      </c>
      <c r="K1049" s="92">
        <v>99.826874371707106</v>
      </c>
      <c r="L1049" s="92">
        <v>23.471029563925985</v>
      </c>
      <c r="M1049" s="92">
        <v>235.11734401831711</v>
      </c>
      <c r="N1049" s="92">
        <v>31.928028652084343</v>
      </c>
      <c r="O1049" s="92">
        <v>15257.71812080537</v>
      </c>
      <c r="P1049" s="92">
        <v>246.91707006819547</v>
      </c>
      <c r="Q1049" s="92">
        <v>10935.837245696401</v>
      </c>
      <c r="R1049" s="92">
        <v>1.4714035575680928</v>
      </c>
      <c r="S1049" s="92">
        <v>738.26070013639026</v>
      </c>
      <c r="T1049" s="92">
        <v>17532.647814910026</v>
      </c>
      <c r="U1049" s="92">
        <v>0.28999999999999998</v>
      </c>
      <c r="V1049" s="92">
        <v>0.37</v>
      </c>
      <c r="W1049" s="92">
        <v>0.55000000000000004</v>
      </c>
      <c r="X1049" s="92">
        <v>0.55000000000000004</v>
      </c>
    </row>
    <row r="1050" spans="1:24" ht="15.75" customHeight="1" x14ac:dyDescent="0.25">
      <c r="A1050" s="4" t="s">
        <v>232</v>
      </c>
      <c r="B1050" s="4" t="s">
        <v>233</v>
      </c>
      <c r="C1050" s="4" t="s">
        <v>118</v>
      </c>
      <c r="D1050" s="4" t="s">
        <v>231</v>
      </c>
      <c r="E1050" s="4">
        <v>1</v>
      </c>
      <c r="I1050" s="4">
        <v>25876380</v>
      </c>
      <c r="J1050" s="92">
        <v>14.835923726579992</v>
      </c>
      <c r="K1050" s="92">
        <v>113.38912166230361</v>
      </c>
      <c r="L1050" s="92">
        <v>25.911661522979646</v>
      </c>
      <c r="M1050" s="92">
        <v>228.51981868375313</v>
      </c>
      <c r="N1050" s="92">
        <v>0</v>
      </c>
      <c r="O1050" s="92">
        <v>58527.325023969315</v>
      </c>
      <c r="P1050" s="92">
        <v>951.02424478153773</v>
      </c>
      <c r="Q1050" s="92">
        <v>1784.8409270636901</v>
      </c>
      <c r="R1050" s="92">
        <v>1.3178041132492258</v>
      </c>
      <c r="S1050" s="92">
        <v>0</v>
      </c>
      <c r="T1050" s="92">
        <v>0</v>
      </c>
      <c r="U1050" s="92">
        <v>0.4</v>
      </c>
      <c r="V1050" s="92">
        <v>0.41</v>
      </c>
      <c r="W1050" s="92">
        <v>0.34</v>
      </c>
      <c r="X1050" s="92">
        <v>0.34</v>
      </c>
    </row>
    <row r="1051" spans="1:24" ht="15.75" customHeight="1" x14ac:dyDescent="0.25">
      <c r="A1051" s="4" t="s">
        <v>266</v>
      </c>
      <c r="B1051" s="4" t="s">
        <v>267</v>
      </c>
      <c r="C1051" s="4" t="s">
        <v>28</v>
      </c>
      <c r="D1051" s="4" t="s">
        <v>265</v>
      </c>
      <c r="E1051" s="4">
        <v>1</v>
      </c>
      <c r="I1051" s="4">
        <v>37411047</v>
      </c>
      <c r="J1051" s="92">
        <v>184.50967170205101</v>
      </c>
      <c r="K1051" s="92">
        <v>109.98088345402363</v>
      </c>
      <c r="L1051" s="92">
        <v>75.23446216300762</v>
      </c>
      <c r="M1051" s="92">
        <v>684.06853809697407</v>
      </c>
      <c r="N1051" s="92">
        <v>0.73055493788783321</v>
      </c>
      <c r="O1051" s="92">
        <v>180675.53191489363</v>
      </c>
      <c r="P1051" s="92">
        <v>189.10546611084811</v>
      </c>
      <c r="Q1051" s="92">
        <v>2588.2241932440083</v>
      </c>
      <c r="R1051" s="92">
        <v>1.7641847874506158</v>
      </c>
      <c r="S1051" s="92">
        <v>371.60580268253722</v>
      </c>
      <c r="T1051" s="92">
        <v>472993.53329664283</v>
      </c>
      <c r="U1051" s="92">
        <v>0.78</v>
      </c>
      <c r="V1051" s="92">
        <v>0.86</v>
      </c>
      <c r="W1051" s="92">
        <v>0.79</v>
      </c>
      <c r="X1051" s="92">
        <v>0.79</v>
      </c>
    </row>
    <row r="1052" spans="1:24" ht="15.75" customHeight="1" x14ac:dyDescent="0.25">
      <c r="A1052" s="4" t="s">
        <v>333</v>
      </c>
      <c r="B1052" s="4" t="s">
        <v>334</v>
      </c>
      <c r="C1052" s="4" t="s">
        <v>28</v>
      </c>
      <c r="D1052" s="4" t="s">
        <v>328</v>
      </c>
      <c r="E1052" s="4">
        <v>1</v>
      </c>
      <c r="I1052" s="4">
        <v>18952038</v>
      </c>
      <c r="J1052" s="92">
        <v>306.48418919379543</v>
      </c>
      <c r="K1052" s="92">
        <v>220.35624875804913</v>
      </c>
      <c r="L1052" s="92">
        <v>119.15341241928704</v>
      </c>
      <c r="M1052" s="92">
        <v>540.73080791149857</v>
      </c>
      <c r="N1052" s="92">
        <v>5.1234595456172043</v>
      </c>
      <c r="O1052" s="92">
        <v>414524.201853759</v>
      </c>
      <c r="P1052" s="92">
        <v>1646.7665615141955</v>
      </c>
      <c r="Q1052" s="92">
        <v>2742.8083541310916</v>
      </c>
      <c r="R1052" s="92">
        <v>4.1103758867515987</v>
      </c>
      <c r="S1052" s="92">
        <v>931.6810873621007</v>
      </c>
      <c r="T1052" s="92">
        <v>325386.41875505255</v>
      </c>
      <c r="U1052" s="92">
        <v>0.59</v>
      </c>
      <c r="V1052" s="92">
        <v>0.53</v>
      </c>
      <c r="W1052" s="92">
        <v>0.64</v>
      </c>
      <c r="X1052" s="92">
        <v>0.64</v>
      </c>
    </row>
    <row r="1053" spans="1:24" ht="15.75" customHeight="1" x14ac:dyDescent="0.25">
      <c r="A1053" s="4" t="s">
        <v>335</v>
      </c>
      <c r="B1053" s="4" t="s">
        <v>336</v>
      </c>
      <c r="C1053" s="4" t="s">
        <v>28</v>
      </c>
      <c r="D1053" s="4" t="s">
        <v>328</v>
      </c>
      <c r="E1053" s="4">
        <v>1</v>
      </c>
      <c r="I1053" s="4">
        <v>50339443</v>
      </c>
      <c r="J1053" s="92">
        <v>357.32417619320898</v>
      </c>
      <c r="K1053" s="92">
        <v>237.37052473941756</v>
      </c>
      <c r="L1053" s="92">
        <v>29.503703487541571</v>
      </c>
      <c r="M1053" s="92">
        <v>124.29387987379803</v>
      </c>
      <c r="N1053" s="92">
        <v>5.5284680047016019</v>
      </c>
      <c r="O1053" s="92">
        <v>26268.774703557312</v>
      </c>
      <c r="P1053" s="92">
        <v>1884.8350053631145</v>
      </c>
      <c r="Q1053" s="92">
        <v>2982.0564012977288</v>
      </c>
      <c r="R1053" s="92">
        <v>24.308969807234458</v>
      </c>
      <c r="S1053" s="92">
        <v>280.59091973301912</v>
      </c>
      <c r="T1053" s="92">
        <v>3168.1906825568794</v>
      </c>
      <c r="U1053" s="92">
        <v>0.41</v>
      </c>
      <c r="V1053" s="92">
        <v>0.42</v>
      </c>
      <c r="W1053" s="92">
        <v>0.4</v>
      </c>
      <c r="X1053" s="92">
        <v>0.4</v>
      </c>
    </row>
    <row r="1054" spans="1:24" ht="15.75" customHeight="1" x14ac:dyDescent="0.25">
      <c r="A1054" s="4" t="s">
        <v>90</v>
      </c>
      <c r="B1054" s="4" t="s">
        <v>91</v>
      </c>
      <c r="C1054" s="4" t="s">
        <v>28</v>
      </c>
      <c r="D1054" s="4" t="s">
        <v>89</v>
      </c>
      <c r="E1054" s="4">
        <v>1</v>
      </c>
      <c r="I1054" s="4">
        <v>5047561</v>
      </c>
      <c r="J1054" s="92">
        <v>266.5643862451588</v>
      </c>
      <c r="K1054" s="92">
        <v>281.7994671089661</v>
      </c>
      <c r="L1054" s="92">
        <v>99.711524041017029</v>
      </c>
      <c r="M1054" s="92">
        <v>353.83858267716533</v>
      </c>
      <c r="N1054" s="92">
        <v>5.4877989587446292</v>
      </c>
      <c r="O1054" s="92">
        <v>48516.24548736462</v>
      </c>
      <c r="P1054" s="92">
        <v>1603.7884767166536</v>
      </c>
      <c r="Q1054" s="92">
        <v>4613.6879662666233</v>
      </c>
      <c r="R1054" s="92">
        <v>11.94636379827802</v>
      </c>
      <c r="S1054" s="92">
        <v>1469.7069116360456</v>
      </c>
      <c r="T1054" s="92">
        <v>23170.689655172413</v>
      </c>
      <c r="U1054" s="92">
        <v>0.57999999999999996</v>
      </c>
      <c r="V1054" s="92">
        <v>0.7</v>
      </c>
      <c r="W1054" s="92">
        <v>0.7</v>
      </c>
      <c r="X1054" s="92">
        <v>0.7</v>
      </c>
    </row>
    <row r="1055" spans="1:24" ht="15.75" customHeight="1" x14ac:dyDescent="0.25">
      <c r="A1055" s="4" t="s">
        <v>417</v>
      </c>
      <c r="B1055" s="4" t="s">
        <v>418</v>
      </c>
      <c r="C1055" s="4" t="s">
        <v>181</v>
      </c>
      <c r="D1055" s="4" t="s">
        <v>412</v>
      </c>
      <c r="E1055" s="4">
        <v>1</v>
      </c>
      <c r="I1055" s="4">
        <v>4130304</v>
      </c>
      <c r="J1055" s="92">
        <v>496.23465972480471</v>
      </c>
      <c r="K1055" s="92">
        <v>75.248698400892522</v>
      </c>
      <c r="L1055" s="92">
        <v>66.984301370877475</v>
      </c>
      <c r="M1055" s="92">
        <v>501.16266023772533</v>
      </c>
      <c r="N1055" s="92">
        <v>43.289791744142804</v>
      </c>
      <c r="O1055" s="92">
        <v>9122.4832214765102</v>
      </c>
      <c r="P1055" s="92">
        <v>225.59338027146694</v>
      </c>
      <c r="Q1055" s="92">
        <v>4036.363636363636</v>
      </c>
      <c r="R1055" s="92">
        <v>1.1137194744018843</v>
      </c>
      <c r="S1055" s="92">
        <v>870.9419051687313</v>
      </c>
      <c r="T1055" s="92">
        <v>26608.482871125612</v>
      </c>
      <c r="U1055" s="92">
        <v>0.48</v>
      </c>
      <c r="V1055" s="92">
        <v>0.39</v>
      </c>
      <c r="W1055" s="92">
        <v>0.62</v>
      </c>
      <c r="X1055" s="92">
        <v>0.62</v>
      </c>
    </row>
    <row r="1056" spans="1:24" ht="15.75" customHeight="1" x14ac:dyDescent="0.25">
      <c r="A1056" s="4" t="s">
        <v>277</v>
      </c>
      <c r="B1056" s="4" t="s">
        <v>278</v>
      </c>
      <c r="C1056" s="4" t="s">
        <v>181</v>
      </c>
      <c r="D1056" s="4" t="s">
        <v>276</v>
      </c>
      <c r="E1056" s="4">
        <v>1</v>
      </c>
      <c r="I1056" s="4">
        <v>5771876</v>
      </c>
      <c r="J1056" s="92">
        <v>187.51269084782831</v>
      </c>
      <c r="K1056" s="92">
        <v>62.977790929673468</v>
      </c>
      <c r="L1056" s="92">
        <v>54.696254735895224</v>
      </c>
      <c r="M1056" s="92">
        <v>868.50068775790919</v>
      </c>
      <c r="N1056" s="92">
        <v>13.149970650790143</v>
      </c>
      <c r="O1056" s="92">
        <v>277822.13438735175</v>
      </c>
      <c r="P1056" s="92">
        <v>18.500045804790165</v>
      </c>
      <c r="Q1056" s="92">
        <v>2817.8294573643411</v>
      </c>
      <c r="R1056" s="92">
        <v>1.2301026563980237</v>
      </c>
      <c r="S1056" s="92">
        <v>6050.7030129124823</v>
      </c>
      <c r="T1056" s="92">
        <v>170604.36893203884</v>
      </c>
      <c r="U1056" s="92">
        <v>0.93</v>
      </c>
      <c r="V1056" s="92">
        <v>0.92</v>
      </c>
      <c r="W1056" s="92">
        <v>0.88</v>
      </c>
      <c r="X1056" s="92">
        <v>0.88</v>
      </c>
    </row>
    <row r="1057" spans="1:24" ht="15.75" customHeight="1" x14ac:dyDescent="0.25">
      <c r="A1057" s="4" t="s">
        <v>337</v>
      </c>
      <c r="B1057" s="4" t="s">
        <v>338</v>
      </c>
      <c r="C1057" s="4" t="s">
        <v>28</v>
      </c>
      <c r="D1057" s="4" t="s">
        <v>328</v>
      </c>
      <c r="E1057" s="4">
        <v>1</v>
      </c>
      <c r="I1057" s="4">
        <v>17373662</v>
      </c>
      <c r="J1057" s="92">
        <v>250.91428623395575</v>
      </c>
      <c r="K1057" s="92">
        <v>215.82669215045166</v>
      </c>
      <c r="L1057" s="92">
        <v>60.976405658246961</v>
      </c>
      <c r="M1057" s="92">
        <v>250.86524119260528</v>
      </c>
      <c r="N1057" s="92">
        <v>7.7714201378111678</v>
      </c>
      <c r="O1057" s="92">
        <v>28196.969696969696</v>
      </c>
      <c r="P1057" s="92">
        <v>15990.191897654584</v>
      </c>
      <c r="Q1057" s="92">
        <v>2868.2781304979731</v>
      </c>
      <c r="R1057" s="92">
        <v>5.5946754345744729</v>
      </c>
      <c r="S1057" s="92">
        <v>113.49637128743063</v>
      </c>
      <c r="T1057" s="92">
        <v>178609.44954285515</v>
      </c>
      <c r="U1057" s="92">
        <v>0.38</v>
      </c>
      <c r="V1057" s="92">
        <v>0.36</v>
      </c>
      <c r="W1057" s="92">
        <v>0.42</v>
      </c>
      <c r="X1057" s="92">
        <v>0.42</v>
      </c>
    </row>
    <row r="1058" spans="1:24" ht="15.75" customHeight="1" x14ac:dyDescent="0.25">
      <c r="A1058" s="4" t="s">
        <v>279</v>
      </c>
      <c r="B1058" s="4" t="s">
        <v>280</v>
      </c>
      <c r="C1058" s="4" t="s">
        <v>181</v>
      </c>
      <c r="D1058" s="4" t="s">
        <v>276</v>
      </c>
      <c r="E1058" s="4">
        <v>1</v>
      </c>
      <c r="I1058" s="4">
        <v>1325648</v>
      </c>
      <c r="J1058" s="92">
        <v>293.81857023885675</v>
      </c>
      <c r="K1058" s="92">
        <v>194.32006083062774</v>
      </c>
      <c r="L1058" s="92">
        <v>91.351550336137493</v>
      </c>
      <c r="M1058" s="92">
        <v>470.10869565217388</v>
      </c>
      <c r="N1058" s="92">
        <v>17.350005431306048</v>
      </c>
      <c r="O1058" s="92">
        <v>64300</v>
      </c>
      <c r="P1058" s="92">
        <v>349.28813559322037</v>
      </c>
      <c r="Q1058" s="92">
        <v>4860.3773584905657</v>
      </c>
      <c r="R1058" s="92">
        <v>2.1876093804690235</v>
      </c>
      <c r="S1058" s="92">
        <v>749.03768233387359</v>
      </c>
      <c r="T1058" s="92">
        <v>88029.761904761894</v>
      </c>
      <c r="U1058" s="92">
        <v>0.8</v>
      </c>
      <c r="V1058" s="92">
        <v>0.66</v>
      </c>
      <c r="W1058" s="92">
        <v>0.78</v>
      </c>
      <c r="X1058" s="92">
        <v>0.78</v>
      </c>
    </row>
    <row r="1059" spans="1:24" ht="15.75" customHeight="1" x14ac:dyDescent="0.25">
      <c r="A1059" s="4" t="s">
        <v>283</v>
      </c>
      <c r="B1059" s="4" t="s">
        <v>284</v>
      </c>
      <c r="C1059" s="4" t="s">
        <v>181</v>
      </c>
      <c r="D1059" s="4" t="s">
        <v>276</v>
      </c>
      <c r="E1059" s="4">
        <v>1</v>
      </c>
      <c r="I1059" s="4">
        <v>5532156</v>
      </c>
      <c r="J1059" s="92">
        <v>135.84215629494179</v>
      </c>
      <c r="K1059" s="92">
        <v>55.710648795876324</v>
      </c>
      <c r="L1059" s="92">
        <v>37.652589695590656</v>
      </c>
      <c r="M1059" s="92">
        <v>675.85983127839063</v>
      </c>
      <c r="N1059" s="92">
        <v>18.88956132111965</v>
      </c>
      <c r="O1059" s="92">
        <v>151956.93779904305</v>
      </c>
      <c r="P1059" s="92">
        <v>19.752105310381072</v>
      </c>
      <c r="Q1059" s="92">
        <v>5011.3821138211388</v>
      </c>
      <c r="R1059" s="92">
        <v>1.2472533312509626</v>
      </c>
      <c r="S1059" s="92">
        <v>395.0596091075551</v>
      </c>
      <c r="T1059" s="92">
        <v>288194.19237749546</v>
      </c>
      <c r="U1059" s="92">
        <v>0.93</v>
      </c>
      <c r="V1059" s="92">
        <v>0.94</v>
      </c>
      <c r="W1059" s="92">
        <v>0.92</v>
      </c>
      <c r="X1059" s="92">
        <v>0.92</v>
      </c>
    </row>
    <row r="1060" spans="1:24" ht="15.75" customHeight="1" x14ac:dyDescent="0.25">
      <c r="A1060" s="4" t="s">
        <v>528</v>
      </c>
      <c r="B1060" s="4" t="s">
        <v>529</v>
      </c>
      <c r="C1060" s="4" t="s">
        <v>181</v>
      </c>
      <c r="D1060" s="4" t="s">
        <v>525</v>
      </c>
      <c r="E1060" s="4">
        <v>1</v>
      </c>
      <c r="I1060" s="4">
        <v>65129728</v>
      </c>
      <c r="J1060" s="92">
        <v>329.69429873866511</v>
      </c>
      <c r="K1060" s="92">
        <v>105.90248434631877</v>
      </c>
      <c r="L1060" s="92">
        <v>53.521192220419174</v>
      </c>
      <c r="M1060" s="92">
        <v>601.81470383657825</v>
      </c>
      <c r="N1060" s="92">
        <v>13.730910211329888</v>
      </c>
      <c r="O1060" s="92">
        <v>184794.93006993007</v>
      </c>
      <c r="P1060" s="92">
        <v>106.88075669108805</v>
      </c>
      <c r="Q1060" s="92">
        <v>3480.8983093615948</v>
      </c>
      <c r="R1060" s="92">
        <v>1.2651672673959271</v>
      </c>
      <c r="S1060" s="92">
        <v>997.91359251989877</v>
      </c>
      <c r="T1060" s="92">
        <v>108400.48430554378</v>
      </c>
      <c r="U1060" s="92">
        <v>0.66</v>
      </c>
      <c r="V1060" s="92">
        <v>0.77</v>
      </c>
      <c r="W1060" s="92">
        <v>0.68</v>
      </c>
      <c r="X1060" s="92">
        <v>0.68</v>
      </c>
    </row>
    <row r="1061" spans="1:24" ht="15.75" customHeight="1" x14ac:dyDescent="0.25">
      <c r="A1061" s="4" t="s">
        <v>491</v>
      </c>
      <c r="B1061" s="4" t="s">
        <v>492</v>
      </c>
      <c r="C1061" s="4" t="s">
        <v>106</v>
      </c>
      <c r="D1061" s="4" t="s">
        <v>484</v>
      </c>
      <c r="E1061" s="4">
        <v>1</v>
      </c>
      <c r="I1061" s="4">
        <v>3996765</v>
      </c>
      <c r="J1061" s="92">
        <v>240.76972251308246</v>
      </c>
      <c r="K1061" s="92">
        <v>249.95214880034226</v>
      </c>
      <c r="L1061" s="92">
        <v>34.207287820954051</v>
      </c>
      <c r="M1061" s="92">
        <v>692.56756756756749</v>
      </c>
      <c r="N1061" s="92">
        <v>7.3559491238539163</v>
      </c>
      <c r="O1061" s="92">
        <v>54503.401360544216</v>
      </c>
      <c r="P1061" s="92">
        <v>638.74680306905373</v>
      </c>
      <c r="Q1061" s="92">
        <v>9048.9130434782619</v>
      </c>
      <c r="R1061" s="92">
        <v>0.97578916949082561</v>
      </c>
      <c r="S1061" s="92">
        <v>879.521378780394</v>
      </c>
      <c r="T1061" s="92">
        <v>9661.1295681063129</v>
      </c>
      <c r="U1061" s="92">
        <v>0.41</v>
      </c>
      <c r="V1061" s="92">
        <v>0.36</v>
      </c>
      <c r="W1061" s="92">
        <v>0.59</v>
      </c>
      <c r="X1061" s="92">
        <v>0.59</v>
      </c>
    </row>
    <row r="1062" spans="1:24" ht="15.75" customHeight="1" x14ac:dyDescent="0.25">
      <c r="A1062" s="4" t="s">
        <v>530</v>
      </c>
      <c r="B1062" s="4" t="s">
        <v>531</v>
      </c>
      <c r="C1062" s="4" t="s">
        <v>181</v>
      </c>
      <c r="D1062" s="4" t="s">
        <v>525</v>
      </c>
      <c r="E1062" s="4">
        <v>1</v>
      </c>
      <c r="I1062" s="4">
        <v>83517045</v>
      </c>
      <c r="J1062" s="92">
        <v>295.27385697135236</v>
      </c>
      <c r="K1062" s="92">
        <v>75.316362067168441</v>
      </c>
      <c r="L1062" s="92">
        <v>43.445023707436007</v>
      </c>
      <c r="M1062" s="92">
        <v>576.83380496645577</v>
      </c>
      <c r="N1062" s="92">
        <v>13.730910211329888</v>
      </c>
      <c r="O1062" s="92">
        <v>43426.153623607694</v>
      </c>
      <c r="P1062" s="92">
        <v>85.247732333341915</v>
      </c>
      <c r="Q1062" s="92">
        <v>4615.6442618139126</v>
      </c>
      <c r="R1062" s="92">
        <v>0.97345398175905284</v>
      </c>
      <c r="S1062" s="92">
        <v>381.48623817458952</v>
      </c>
      <c r="T1062" s="92">
        <v>163658.91332000727</v>
      </c>
      <c r="U1062" s="92">
        <v>0.79</v>
      </c>
      <c r="V1062" s="92">
        <v>0.87</v>
      </c>
      <c r="W1062" s="92">
        <v>0.82</v>
      </c>
      <c r="X1062" s="92">
        <v>0.82</v>
      </c>
    </row>
    <row r="1063" spans="1:24" ht="15.75" customHeight="1" x14ac:dyDescent="0.25">
      <c r="A1063" s="4" t="s">
        <v>421</v>
      </c>
      <c r="B1063" s="4" t="s">
        <v>422</v>
      </c>
      <c r="C1063" s="4" t="s">
        <v>181</v>
      </c>
      <c r="D1063" s="4" t="s">
        <v>412</v>
      </c>
      <c r="E1063" s="4">
        <v>1</v>
      </c>
      <c r="I1063" s="4">
        <v>10473455</v>
      </c>
      <c r="J1063" s="92">
        <v>510.65288388597645</v>
      </c>
      <c r="K1063" s="92">
        <v>95.584503871931474</v>
      </c>
      <c r="L1063" s="92">
        <v>42.984860296817047</v>
      </c>
      <c r="M1063" s="92">
        <v>449.70532414344223</v>
      </c>
      <c r="N1063" s="92">
        <v>41.333065354269436</v>
      </c>
      <c r="O1063" s="92">
        <v>53870.285432400458</v>
      </c>
      <c r="P1063" s="92">
        <v>1637.4599505286158</v>
      </c>
      <c r="Q1063" s="92">
        <v>3070.8588957055217</v>
      </c>
      <c r="R1063" s="92">
        <v>0.78293170687227864</v>
      </c>
      <c r="S1063" s="92">
        <v>0</v>
      </c>
      <c r="T1063" s="92">
        <v>79344.242606043292</v>
      </c>
      <c r="U1063" s="92">
        <v>0.55000000000000004</v>
      </c>
      <c r="V1063" s="92">
        <v>0.44</v>
      </c>
      <c r="W1063" s="92">
        <v>0.56000000000000005</v>
      </c>
      <c r="X1063" s="92">
        <v>0.56000000000000005</v>
      </c>
    </row>
    <row r="1064" spans="1:24" ht="15.75" customHeight="1" x14ac:dyDescent="0.25">
      <c r="A1064" s="4" t="s">
        <v>94</v>
      </c>
      <c r="B1064" s="4" t="s">
        <v>95</v>
      </c>
      <c r="C1064" s="4" t="s">
        <v>28</v>
      </c>
      <c r="D1064" s="4" t="s">
        <v>89</v>
      </c>
      <c r="E1064" s="4">
        <v>1</v>
      </c>
      <c r="I1064" s="4">
        <v>17581472</v>
      </c>
      <c r="J1064" s="92">
        <v>175.4176214596821</v>
      </c>
      <c r="K1064" s="92">
        <v>138.7028344384361</v>
      </c>
      <c r="L1064" s="92">
        <v>51.418464404492049</v>
      </c>
      <c r="M1064" s="92">
        <v>230.43420670921969</v>
      </c>
      <c r="N1064" s="92">
        <v>6.5009043583960135</v>
      </c>
      <c r="O1064" s="92">
        <v>99976.519337016565</v>
      </c>
      <c r="P1064" s="92">
        <v>1098.3200468405171</v>
      </c>
      <c r="Q1064" s="92">
        <v>1929.8828743273189</v>
      </c>
      <c r="R1064" s="92">
        <v>25.083223975785419</v>
      </c>
      <c r="S1064" s="92">
        <v>1332.4068108605613</v>
      </c>
      <c r="T1064" s="92">
        <v>106945.72638132918</v>
      </c>
      <c r="U1064" s="92">
        <v>0.4</v>
      </c>
      <c r="V1064" s="92">
        <v>0.3</v>
      </c>
      <c r="W1064" s="92">
        <v>0.4</v>
      </c>
      <c r="X1064" s="92">
        <v>0.4</v>
      </c>
    </row>
    <row r="1065" spans="1:24" ht="15.75" customHeight="1" x14ac:dyDescent="0.25">
      <c r="A1065" s="4" t="s">
        <v>343</v>
      </c>
      <c r="B1065" s="4" t="s">
        <v>344</v>
      </c>
      <c r="C1065" s="4" t="s">
        <v>28</v>
      </c>
      <c r="D1065" s="4" t="s">
        <v>328</v>
      </c>
      <c r="E1065" s="4">
        <v>1</v>
      </c>
      <c r="I1065" s="4">
        <v>782766</v>
      </c>
      <c r="J1065" s="92">
        <v>465.01764256495551</v>
      </c>
      <c r="K1065" s="92">
        <v>284.3761737224151</v>
      </c>
      <c r="L1065" s="92">
        <v>65.153570798936073</v>
      </c>
      <c r="M1065" s="92">
        <v>229.11051212938006</v>
      </c>
      <c r="N1065" s="92">
        <v>7.7714201378111678</v>
      </c>
      <c r="O1065" s="92">
        <v>101097.56097560975</v>
      </c>
      <c r="P1065" s="92">
        <v>75.28663712923192</v>
      </c>
      <c r="Q1065" s="92">
        <v>3184.5493562231759</v>
      </c>
      <c r="R1065" s="92">
        <v>14.691491454662058</v>
      </c>
      <c r="S1065" s="92">
        <v>75.565602610613823</v>
      </c>
      <c r="T1065" s="92">
        <v>376818.18181818182</v>
      </c>
      <c r="U1065" s="92">
        <v>0.41</v>
      </c>
      <c r="V1065" s="92">
        <v>0.37</v>
      </c>
      <c r="W1065" s="92">
        <v>0.37</v>
      </c>
      <c r="X1065" s="92">
        <v>0.37</v>
      </c>
    </row>
    <row r="1066" spans="1:24" ht="15.75" customHeight="1" x14ac:dyDescent="0.25">
      <c r="A1066" s="4" t="s">
        <v>96</v>
      </c>
      <c r="B1066" s="4" t="s">
        <v>97</v>
      </c>
      <c r="C1066" s="4" t="s">
        <v>28</v>
      </c>
      <c r="D1066" s="4" t="s">
        <v>89</v>
      </c>
      <c r="E1066" s="4">
        <v>1</v>
      </c>
      <c r="I1066" s="4">
        <v>9746117</v>
      </c>
      <c r="J1066" s="92">
        <v>154.60516224051077</v>
      </c>
      <c r="K1066" s="92">
        <v>198.38670108310828</v>
      </c>
      <c r="L1066" s="92">
        <v>22.788562870730978</v>
      </c>
      <c r="M1066" s="92">
        <v>114.86940780967159</v>
      </c>
      <c r="N1066" s="92">
        <v>6.5009043583960135</v>
      </c>
      <c r="O1066" s="92">
        <v>26835.891381345926</v>
      </c>
      <c r="P1066" s="92">
        <v>3277.1186440677966</v>
      </c>
      <c r="Q1066" s="92">
        <v>1707.2847682119204</v>
      </c>
      <c r="R1066" s="92">
        <v>39.646558726926834</v>
      </c>
      <c r="S1066" s="92">
        <v>1038.1365608586434</v>
      </c>
      <c r="T1066" s="92">
        <v>366612.90322580648</v>
      </c>
      <c r="U1066" s="92">
        <v>0.27</v>
      </c>
      <c r="V1066" s="92">
        <v>0.2</v>
      </c>
      <c r="W1066" s="92">
        <v>0.31</v>
      </c>
      <c r="X1066" s="92">
        <v>0.31</v>
      </c>
    </row>
    <row r="1067" spans="1:24" ht="15.75" customHeight="1" x14ac:dyDescent="0.25">
      <c r="A1067" s="4" t="s">
        <v>189</v>
      </c>
      <c r="B1067" s="4" t="s">
        <v>190</v>
      </c>
      <c r="C1067" s="4" t="s">
        <v>181</v>
      </c>
      <c r="D1067" s="4" t="s">
        <v>182</v>
      </c>
      <c r="E1067" s="4">
        <v>1</v>
      </c>
      <c r="I1067" s="4">
        <v>9684679</v>
      </c>
      <c r="J1067" s="92">
        <v>411.09261339482703</v>
      </c>
      <c r="K1067" s="92">
        <v>179.07666325337163</v>
      </c>
      <c r="L1067" s="92">
        <v>90.885820789723638</v>
      </c>
      <c r="M1067" s="92">
        <v>507.52464971458221</v>
      </c>
      <c r="N1067" s="92">
        <v>29.551831299726089</v>
      </c>
      <c r="O1067" s="92">
        <v>25837.526205450733</v>
      </c>
      <c r="P1067" s="92">
        <v>250.00360381139092</v>
      </c>
      <c r="Q1067" s="92">
        <v>5099.3825345486621</v>
      </c>
      <c r="R1067" s="92">
        <v>2.4987921644073077</v>
      </c>
      <c r="S1067" s="92">
        <v>761.15531492213154</v>
      </c>
      <c r="T1067" s="92">
        <v>33414.821509263442</v>
      </c>
      <c r="U1067" s="92">
        <v>0.33</v>
      </c>
      <c r="V1067" s="92">
        <v>0.32</v>
      </c>
      <c r="W1067" s="92">
        <v>0.57999999999999996</v>
      </c>
      <c r="X1067" s="92">
        <v>0.57999999999999996</v>
      </c>
    </row>
    <row r="1068" spans="1:24" ht="15.75" customHeight="1" x14ac:dyDescent="0.25">
      <c r="A1068" s="4" t="s">
        <v>285</v>
      </c>
      <c r="B1068" s="4" t="s">
        <v>286</v>
      </c>
      <c r="C1068" s="4" t="s">
        <v>181</v>
      </c>
      <c r="D1068" s="4" t="s">
        <v>276</v>
      </c>
      <c r="E1068" s="4">
        <v>1</v>
      </c>
      <c r="I1068" s="4">
        <v>339031</v>
      </c>
      <c r="J1068" s="92">
        <v>191.13296424220792</v>
      </c>
      <c r="K1068" s="92">
        <v>38.639534437853769</v>
      </c>
      <c r="L1068" s="92">
        <v>33.330285431125773</v>
      </c>
      <c r="M1068" s="92">
        <v>862.59541984732823</v>
      </c>
      <c r="N1068" s="92">
        <v>15.04287218572933</v>
      </c>
      <c r="O1068" s="92">
        <v>36078.431372549021</v>
      </c>
      <c r="P1068" s="92">
        <v>51.012461059190031</v>
      </c>
      <c r="Q1068" s="92">
        <v>5695.652173913044</v>
      </c>
      <c r="R1068" s="92">
        <v>0.88487483445466641</v>
      </c>
      <c r="S1068" s="92">
        <v>478.6680541103018</v>
      </c>
      <c r="T1068" s="92">
        <v>230000</v>
      </c>
      <c r="U1068" s="92">
        <v>0</v>
      </c>
      <c r="V1068" s="92">
        <v>0</v>
      </c>
      <c r="W1068" s="92">
        <v>0</v>
      </c>
      <c r="X1068" s="92">
        <v>0</v>
      </c>
    </row>
    <row r="1069" spans="1:24" ht="15.75" customHeight="1" x14ac:dyDescent="0.25">
      <c r="A1069" s="4" t="s">
        <v>499</v>
      </c>
      <c r="B1069" s="4" t="s">
        <v>500</v>
      </c>
      <c r="C1069" s="4" t="s">
        <v>106</v>
      </c>
      <c r="D1069" s="4" t="s">
        <v>484</v>
      </c>
      <c r="E1069" s="4">
        <v>1</v>
      </c>
      <c r="I1069" s="4">
        <v>8519377</v>
      </c>
      <c r="J1069" s="92">
        <v>318.42703991148647</v>
      </c>
      <c r="K1069" s="92">
        <v>226.8358355311662</v>
      </c>
      <c r="L1069" s="92">
        <v>34.207287820954051</v>
      </c>
      <c r="M1069" s="92">
        <v>692.56756756756749</v>
      </c>
      <c r="N1069" s="92">
        <v>7.4331149662076825</v>
      </c>
      <c r="O1069" s="92">
        <v>72273.301737756716</v>
      </c>
      <c r="P1069" s="92">
        <v>589.82419728970831</v>
      </c>
      <c r="Q1069" s="92">
        <v>3685.1639969488938</v>
      </c>
      <c r="R1069" s="92">
        <v>1.291174225533158</v>
      </c>
      <c r="S1069" s="92">
        <v>219.15583637922691</v>
      </c>
      <c r="T1069" s="92">
        <v>9661.1295681063129</v>
      </c>
      <c r="U1069" s="92">
        <v>0</v>
      </c>
      <c r="V1069" s="92">
        <v>0</v>
      </c>
      <c r="W1069" s="92">
        <v>0</v>
      </c>
      <c r="X1069" s="92">
        <v>0</v>
      </c>
    </row>
    <row r="1070" spans="1:24" ht="15.75" customHeight="1" x14ac:dyDescent="0.25">
      <c r="A1070" s="4" t="s">
        <v>425</v>
      </c>
      <c r="B1070" s="4" t="s">
        <v>426</v>
      </c>
      <c r="C1070" s="4" t="s">
        <v>181</v>
      </c>
      <c r="D1070" s="4" t="s">
        <v>412</v>
      </c>
      <c r="E1070" s="4">
        <v>1</v>
      </c>
      <c r="I1070" s="4">
        <v>60550075</v>
      </c>
      <c r="J1070" s="92">
        <v>453.59646540487353</v>
      </c>
      <c r="K1070" s="92">
        <v>98.521760707976</v>
      </c>
      <c r="L1070" s="92">
        <v>68.777784338004537</v>
      </c>
      <c r="M1070" s="92">
        <v>698.09739334506753</v>
      </c>
      <c r="N1070" s="92">
        <v>17.426898315154851</v>
      </c>
      <c r="O1070" s="92">
        <v>67791.603487490516</v>
      </c>
      <c r="P1070" s="92">
        <v>284.17833375412653</v>
      </c>
      <c r="Q1070" s="92">
        <v>5804.7095455872341</v>
      </c>
      <c r="R1070" s="92">
        <v>0.66061024697326964</v>
      </c>
      <c r="S1070" s="92">
        <v>799.67290341260343</v>
      </c>
      <c r="T1070" s="92">
        <v>211638.16568047338</v>
      </c>
      <c r="U1070" s="92">
        <v>0.61</v>
      </c>
      <c r="V1070" s="92">
        <v>0.56999999999999995</v>
      </c>
      <c r="W1070" s="92">
        <v>0.7</v>
      </c>
      <c r="X1070" s="92">
        <v>0.7</v>
      </c>
    </row>
    <row r="1071" spans="1:24" ht="15.75" customHeight="1" x14ac:dyDescent="0.25">
      <c r="A1071" s="4" t="s">
        <v>171</v>
      </c>
      <c r="B1071" s="4" t="s">
        <v>172</v>
      </c>
      <c r="C1071" s="4" t="s">
        <v>106</v>
      </c>
      <c r="D1071" s="4" t="s">
        <v>160</v>
      </c>
      <c r="E1071" s="4">
        <v>1</v>
      </c>
      <c r="I1071" s="4">
        <v>126860301</v>
      </c>
      <c r="J1071" s="92">
        <v>202.58504668060027</v>
      </c>
      <c r="K1071" s="92">
        <v>40.836258145091428</v>
      </c>
      <c r="L1071" s="92">
        <v>62.166872489282142</v>
      </c>
      <c r="M1071" s="92">
        <v>532.7995676477766</v>
      </c>
      <c r="N1071" s="92">
        <v>10.847382232012897</v>
      </c>
      <c r="O1071" s="92">
        <v>93197.333333333328</v>
      </c>
      <c r="P1071" s="92">
        <v>899.73601028170481</v>
      </c>
      <c r="Q1071" s="92">
        <v>9257.5053609721235</v>
      </c>
      <c r="R1071" s="92">
        <v>0.24121021122281586</v>
      </c>
      <c r="S1071" s="92">
        <v>1209.2410108782906</v>
      </c>
      <c r="T1071" s="92">
        <v>133037.68557289682</v>
      </c>
      <c r="U1071" s="92">
        <v>0.73</v>
      </c>
      <c r="V1071" s="92">
        <v>0.73</v>
      </c>
      <c r="W1071" s="92">
        <v>0.74</v>
      </c>
      <c r="X1071" s="92">
        <v>0.74</v>
      </c>
    </row>
    <row r="1072" spans="1:24" ht="15.75" customHeight="1" x14ac:dyDescent="0.25">
      <c r="A1072" s="4" t="s">
        <v>104</v>
      </c>
      <c r="B1072" s="4" t="s">
        <v>105</v>
      </c>
      <c r="C1072" s="4" t="s">
        <v>106</v>
      </c>
      <c r="D1072" s="4" t="s">
        <v>107</v>
      </c>
      <c r="E1072" s="4">
        <v>1</v>
      </c>
      <c r="I1072" s="4">
        <v>18551427</v>
      </c>
      <c r="J1072" s="92">
        <v>234.34854903614692</v>
      </c>
      <c r="K1072" s="92">
        <v>183.21501628958248</v>
      </c>
      <c r="L1072" s="92">
        <v>0</v>
      </c>
      <c r="M1072" s="92">
        <v>0</v>
      </c>
      <c r="N1072" s="92">
        <v>0</v>
      </c>
      <c r="O1072" s="92">
        <v>16079.437476244773</v>
      </c>
      <c r="P1072" s="92">
        <v>1165.7634792152558</v>
      </c>
      <c r="Q1072" s="92">
        <v>5898.8198542172859</v>
      </c>
      <c r="R1072" s="92">
        <v>4.9322351321006197</v>
      </c>
      <c r="S1072" s="92">
        <v>390.06961412567426</v>
      </c>
      <c r="T1072" s="92">
        <v>22741.973840665876</v>
      </c>
      <c r="U1072" s="92">
        <v>0.45</v>
      </c>
      <c r="V1072" s="92">
        <v>0.26</v>
      </c>
      <c r="W1072" s="92">
        <v>0.45</v>
      </c>
      <c r="X1072" s="92">
        <v>0.45</v>
      </c>
    </row>
    <row r="1073" spans="1:24" ht="15.75" customHeight="1" x14ac:dyDescent="0.25">
      <c r="A1073" s="4" t="s">
        <v>427</v>
      </c>
      <c r="B1073" s="4" t="s">
        <v>428</v>
      </c>
      <c r="C1073" s="4" t="s">
        <v>181</v>
      </c>
      <c r="D1073" s="4" t="s">
        <v>412</v>
      </c>
      <c r="E1073" s="4">
        <v>1</v>
      </c>
      <c r="I1073" s="4">
        <v>1845300</v>
      </c>
      <c r="J1073" s="92">
        <v>474.28602395274481</v>
      </c>
      <c r="K1073" s="92">
        <v>89.307971603533304</v>
      </c>
      <c r="L1073" s="92">
        <v>37.392293935945375</v>
      </c>
      <c r="M1073" s="92">
        <v>418.68932038834947</v>
      </c>
      <c r="N1073" s="92">
        <v>21.351541754728228</v>
      </c>
      <c r="O1073" s="92">
        <v>72654.822335025383</v>
      </c>
      <c r="P1073" s="92">
        <v>88.836181337933269</v>
      </c>
      <c r="Q1073" s="92">
        <v>3971.0843373493976</v>
      </c>
      <c r="R1073" s="92">
        <v>2.0592857529940933</v>
      </c>
      <c r="S1073" s="92">
        <v>0</v>
      </c>
      <c r="T1073" s="92">
        <v>204471.42857142855</v>
      </c>
      <c r="U1073" s="92">
        <v>0</v>
      </c>
      <c r="V1073" s="92">
        <v>0</v>
      </c>
      <c r="W1073" s="92">
        <v>0</v>
      </c>
      <c r="X1073" s="92">
        <v>0</v>
      </c>
    </row>
    <row r="1074" spans="1:24" ht="15.75" customHeight="1" x14ac:dyDescent="0.25">
      <c r="A1074" s="4" t="s">
        <v>108</v>
      </c>
      <c r="B1074" s="4" t="s">
        <v>109</v>
      </c>
      <c r="C1074" s="4" t="s">
        <v>106</v>
      </c>
      <c r="D1074" s="4" t="s">
        <v>107</v>
      </c>
      <c r="E1074" s="4">
        <v>1</v>
      </c>
      <c r="I1074" s="4">
        <v>6415850</v>
      </c>
      <c r="J1074" s="92">
        <v>234.34854903614692</v>
      </c>
      <c r="K1074" s="92">
        <v>164.81058628240996</v>
      </c>
      <c r="L1074" s="92">
        <v>0</v>
      </c>
      <c r="M1074" s="92">
        <v>0</v>
      </c>
      <c r="N1074" s="92">
        <v>0</v>
      </c>
      <c r="O1074" s="92">
        <v>57092.537313432833</v>
      </c>
      <c r="P1074" s="92">
        <v>1343.5832274459976</v>
      </c>
      <c r="Q1074" s="92">
        <v>5425.3463314520268</v>
      </c>
      <c r="R1074" s="92">
        <v>3.9901182228387508</v>
      </c>
      <c r="S1074" s="92">
        <v>1151.6830252303246</v>
      </c>
      <c r="T1074" s="92">
        <v>22741.973840665876</v>
      </c>
      <c r="U1074" s="92">
        <v>0.47</v>
      </c>
      <c r="V1074" s="92">
        <v>0.32</v>
      </c>
      <c r="W1074" s="92">
        <v>0.33</v>
      </c>
      <c r="X1074" s="92">
        <v>0.33</v>
      </c>
    </row>
    <row r="1075" spans="1:24" ht="15.75" customHeight="1" x14ac:dyDescent="0.25">
      <c r="A1075" s="4" t="s">
        <v>291</v>
      </c>
      <c r="B1075" s="4" t="s">
        <v>292</v>
      </c>
      <c r="C1075" s="4" t="s">
        <v>181</v>
      </c>
      <c r="D1075" s="4" t="s">
        <v>276</v>
      </c>
      <c r="E1075" s="4">
        <v>1</v>
      </c>
      <c r="I1075" s="4">
        <v>1906743</v>
      </c>
      <c r="J1075" s="92">
        <v>459.31727558459636</v>
      </c>
      <c r="K1075" s="92">
        <v>197.45712977574848</v>
      </c>
      <c r="L1075" s="92">
        <v>134.26035915694985</v>
      </c>
      <c r="M1075" s="92">
        <v>679.94687915006637</v>
      </c>
      <c r="N1075" s="92">
        <v>23.810235569240323</v>
      </c>
      <c r="O1075" s="92">
        <v>25057.268722466961</v>
      </c>
      <c r="P1075" s="92">
        <v>421.65976033150412</v>
      </c>
      <c r="Q1075" s="92">
        <v>3582.3025689819219</v>
      </c>
      <c r="R1075" s="92">
        <v>4.2480816764503659</v>
      </c>
      <c r="S1075" s="92">
        <v>758.55171034206842</v>
      </c>
      <c r="T1075" s="92">
        <v>25336.30289532294</v>
      </c>
      <c r="U1075" s="92">
        <v>0</v>
      </c>
      <c r="V1075" s="92">
        <v>0</v>
      </c>
      <c r="W1075" s="92">
        <v>0</v>
      </c>
      <c r="X1075" s="92">
        <v>0</v>
      </c>
    </row>
    <row r="1076" spans="1:24" ht="15.75" customHeight="1" x14ac:dyDescent="0.25">
      <c r="A1076" s="4" t="s">
        <v>532</v>
      </c>
      <c r="B1076" s="4" t="s">
        <v>533</v>
      </c>
      <c r="C1076" s="4" t="s">
        <v>181</v>
      </c>
      <c r="D1076" s="4" t="s">
        <v>525</v>
      </c>
      <c r="E1076" s="4">
        <v>1</v>
      </c>
      <c r="I1076" s="4">
        <v>38019</v>
      </c>
      <c r="J1076" s="92">
        <v>220.94216049869803</v>
      </c>
      <c r="K1076" s="92">
        <v>192.00925852863043</v>
      </c>
      <c r="L1076" s="92">
        <v>53.521192220419174</v>
      </c>
      <c r="M1076" s="92">
        <v>601.81470383657825</v>
      </c>
      <c r="N1076" s="92">
        <v>13.730910211329888</v>
      </c>
      <c r="O1076" s="92">
        <v>2633.3333333333335</v>
      </c>
      <c r="P1076" s="92">
        <v>109.00722561078642</v>
      </c>
      <c r="Q1076" s="92">
        <v>5615.3846153846152</v>
      </c>
      <c r="R1076" s="92">
        <v>0</v>
      </c>
      <c r="S1076" s="92">
        <v>95.931997571341839</v>
      </c>
      <c r="T1076" s="92">
        <v>22571.428571428572</v>
      </c>
      <c r="U1076" s="92">
        <v>0</v>
      </c>
      <c r="V1076" s="92">
        <v>0</v>
      </c>
      <c r="W1076" s="92">
        <v>0</v>
      </c>
      <c r="X1076" s="92">
        <v>0</v>
      </c>
    </row>
    <row r="1077" spans="1:24" ht="15.75" customHeight="1" x14ac:dyDescent="0.25">
      <c r="A1077" s="4" t="s">
        <v>293</v>
      </c>
      <c r="B1077" s="4" t="s">
        <v>294</v>
      </c>
      <c r="C1077" s="4" t="s">
        <v>181</v>
      </c>
      <c r="D1077" s="4" t="s">
        <v>276</v>
      </c>
      <c r="E1077" s="4">
        <v>1</v>
      </c>
      <c r="I1077" s="4">
        <v>2759627</v>
      </c>
      <c r="J1077" s="92">
        <v>298.26494667576452</v>
      </c>
      <c r="K1077" s="92">
        <v>239.12651963471876</v>
      </c>
      <c r="L1077" s="92">
        <v>107.22463579317059</v>
      </c>
      <c r="M1077" s="92">
        <v>448.40127292013943</v>
      </c>
      <c r="N1077" s="92">
        <v>27.902321581865955</v>
      </c>
      <c r="O1077" s="92">
        <v>26164.935064935064</v>
      </c>
      <c r="P1077" s="92">
        <v>425.52231106525664</v>
      </c>
      <c r="Q1077" s="92">
        <v>10800.327332242226</v>
      </c>
      <c r="R1077" s="92">
        <v>4.6745447844944259</v>
      </c>
      <c r="S1077" s="92">
        <v>955.10571726557316</v>
      </c>
      <c r="T1077" s="92">
        <v>29980.654761904763</v>
      </c>
      <c r="U1077" s="92">
        <v>0</v>
      </c>
      <c r="V1077" s="92">
        <v>0</v>
      </c>
      <c r="W1077" s="92">
        <v>0</v>
      </c>
      <c r="X1077" s="92">
        <v>0</v>
      </c>
    </row>
    <row r="1078" spans="1:24" ht="15.75" customHeight="1" x14ac:dyDescent="0.25">
      <c r="A1078" s="4" t="s">
        <v>534</v>
      </c>
      <c r="B1078" s="4" t="s">
        <v>535</v>
      </c>
      <c r="C1078" s="4" t="s">
        <v>181</v>
      </c>
      <c r="D1078" s="4" t="s">
        <v>525</v>
      </c>
      <c r="E1078" s="4">
        <v>1</v>
      </c>
      <c r="I1078" s="4">
        <v>615729</v>
      </c>
      <c r="J1078" s="92">
        <v>289.57544634084149</v>
      </c>
      <c r="K1078" s="92">
        <v>105.56592267052551</v>
      </c>
      <c r="L1078" s="92">
        <v>75.68264609917675</v>
      </c>
      <c r="M1078" s="92">
        <v>716.92307692307691</v>
      </c>
      <c r="N1078" s="92">
        <v>23.062093875714805</v>
      </c>
      <c r="O1078" s="92">
        <v>87016.196189606431</v>
      </c>
      <c r="P1078" s="92">
        <v>77.078145381240361</v>
      </c>
      <c r="Q1078" s="92">
        <v>2249.1349480968856</v>
      </c>
      <c r="R1078" s="92">
        <v>0.32481822360161694</v>
      </c>
      <c r="S1078" s="92">
        <v>572.94508971460334</v>
      </c>
      <c r="T1078" s="92">
        <v>108400.48430554378</v>
      </c>
      <c r="U1078" s="92">
        <v>0</v>
      </c>
      <c r="V1078" s="92">
        <v>0</v>
      </c>
      <c r="W1078" s="92">
        <v>0</v>
      </c>
      <c r="X1078" s="92">
        <v>0</v>
      </c>
    </row>
    <row r="1079" spans="1:24" ht="15.75" customHeight="1" x14ac:dyDescent="0.25">
      <c r="A1079" s="4" t="s">
        <v>429</v>
      </c>
      <c r="B1079" s="4" t="s">
        <v>430</v>
      </c>
      <c r="C1079" s="4" t="s">
        <v>181</v>
      </c>
      <c r="D1079" s="4" t="s">
        <v>412</v>
      </c>
      <c r="E1079" s="4">
        <v>1</v>
      </c>
      <c r="I1079" s="4">
        <v>440372</v>
      </c>
      <c r="J1079" s="92">
        <v>490.94856167058765</v>
      </c>
      <c r="K1079" s="92">
        <v>133.52347560698681</v>
      </c>
      <c r="L1079" s="92">
        <v>66.984301370877475</v>
      </c>
      <c r="M1079" s="92">
        <v>501.16266023772533</v>
      </c>
      <c r="N1079" s="92">
        <v>29.381925522647858</v>
      </c>
      <c r="O1079" s="92">
        <v>343071.42857142858</v>
      </c>
      <c r="P1079" s="92">
        <v>18375</v>
      </c>
      <c r="Q1079" s="92">
        <v>3769.2307692307691</v>
      </c>
      <c r="R1079" s="92">
        <v>0.90832296331283546</v>
      </c>
      <c r="S1079" s="92">
        <v>2650.1747287106859</v>
      </c>
      <c r="T1079" s="92">
        <v>79344.242606043292</v>
      </c>
      <c r="U1079" s="92">
        <v>0</v>
      </c>
      <c r="V1079" s="92">
        <v>0</v>
      </c>
      <c r="W1079" s="92">
        <v>0</v>
      </c>
      <c r="X1079" s="92">
        <v>0</v>
      </c>
    </row>
    <row r="1080" spans="1:24" ht="15.75" customHeight="1" x14ac:dyDescent="0.25">
      <c r="A1080" s="6" t="s">
        <v>98</v>
      </c>
      <c r="B1080" s="6" t="s">
        <v>99</v>
      </c>
      <c r="C1080" s="6" t="s">
        <v>28</v>
      </c>
      <c r="D1080" s="6" t="s">
        <v>89</v>
      </c>
      <c r="E1080" s="4">
        <v>1</v>
      </c>
      <c r="I1080" s="4">
        <v>127575529</v>
      </c>
      <c r="J1080" s="92">
        <v>347.7618344815956</v>
      </c>
      <c r="K1080" s="92">
        <v>142.65980429522654</v>
      </c>
      <c r="L1080" s="92">
        <v>31.755306301728133</v>
      </c>
      <c r="M1080" s="92">
        <v>222.59462964082218</v>
      </c>
      <c r="N1080" s="92">
        <v>2.1696950988147576</v>
      </c>
      <c r="O1080" s="92">
        <v>62153.901734104045</v>
      </c>
      <c r="P1080" s="92">
        <v>4622.4316155741244</v>
      </c>
      <c r="Q1080" s="92">
        <v>3233.6407085620881</v>
      </c>
      <c r="R1080" s="92">
        <v>25.145104434565972</v>
      </c>
      <c r="S1080" s="92">
        <v>1860.6779001103155</v>
      </c>
      <c r="T1080" s="92">
        <v>18771.631205673759</v>
      </c>
      <c r="U1080" s="92">
        <v>0.26</v>
      </c>
      <c r="V1080" s="92">
        <v>0.37</v>
      </c>
      <c r="W1080" s="92">
        <v>0.42</v>
      </c>
      <c r="X1080" s="92">
        <v>0.42</v>
      </c>
    </row>
    <row r="1081" spans="1:24" ht="15.75" customHeight="1" x14ac:dyDescent="0.25">
      <c r="A1081" s="4" t="s">
        <v>175</v>
      </c>
      <c r="B1081" s="4" t="s">
        <v>176</v>
      </c>
      <c r="C1081" s="4" t="s">
        <v>106</v>
      </c>
      <c r="D1081" s="4" t="s">
        <v>160</v>
      </c>
      <c r="E1081" s="4">
        <v>1</v>
      </c>
      <c r="I1081" s="4">
        <v>3225167</v>
      </c>
      <c r="J1081" s="92">
        <v>216.4229015117667</v>
      </c>
      <c r="K1081" s="92">
        <v>119.9627802219234</v>
      </c>
      <c r="L1081" s="92">
        <v>93.452525094049392</v>
      </c>
      <c r="M1081" s="92">
        <v>779.01266477125876</v>
      </c>
      <c r="N1081" s="92">
        <v>15.844140784027617</v>
      </c>
      <c r="O1081" s="92">
        <v>19804.305283757338</v>
      </c>
      <c r="P1081" s="92">
        <v>589.24763935424915</v>
      </c>
      <c r="Q1081" s="92">
        <v>4352.0809898762654</v>
      </c>
      <c r="R1081" s="92">
        <v>5.9221739525426127</v>
      </c>
      <c r="S1081" s="92">
        <v>425.12077294685992</v>
      </c>
      <c r="T1081" s="92">
        <v>19276.190476190473</v>
      </c>
      <c r="U1081" s="92">
        <v>0.4</v>
      </c>
      <c r="V1081" s="92">
        <v>0.34</v>
      </c>
      <c r="W1081" s="92">
        <v>0.49</v>
      </c>
      <c r="X1081" s="92">
        <v>0.49</v>
      </c>
    </row>
    <row r="1082" spans="1:24" ht="15.75" customHeight="1" x14ac:dyDescent="0.25">
      <c r="A1082" s="4" t="s">
        <v>431</v>
      </c>
      <c r="B1082" s="4" t="s">
        <v>432</v>
      </c>
      <c r="C1082" s="4" t="s">
        <v>181</v>
      </c>
      <c r="D1082" s="4" t="s">
        <v>412</v>
      </c>
      <c r="E1082" s="4">
        <v>1</v>
      </c>
      <c r="I1082" s="4">
        <v>627987</v>
      </c>
      <c r="J1082" s="92">
        <v>651.76508430907018</v>
      </c>
      <c r="K1082" s="92">
        <v>178.18840198921313</v>
      </c>
      <c r="L1082" s="92">
        <v>78.027092917528549</v>
      </c>
      <c r="M1082" s="92">
        <v>437.89097408400357</v>
      </c>
      <c r="N1082" s="92">
        <v>49.841796088135581</v>
      </c>
      <c r="O1082" s="92">
        <v>13511.182108626197</v>
      </c>
      <c r="P1082" s="92">
        <v>301.45474137931035</v>
      </c>
      <c r="Q1082" s="92">
        <v>3621.3592233009708</v>
      </c>
      <c r="R1082" s="92">
        <v>2.3885844770672002</v>
      </c>
      <c r="S1082" s="92">
        <v>1172.7676095396562</v>
      </c>
      <c r="T1082" s="92">
        <v>35838.983050847462</v>
      </c>
      <c r="U1082" s="92">
        <v>0</v>
      </c>
      <c r="V1082" s="92">
        <v>0</v>
      </c>
      <c r="W1082" s="92">
        <v>0</v>
      </c>
      <c r="X1082" s="92">
        <v>0</v>
      </c>
    </row>
    <row r="1083" spans="1:24" ht="15.75" customHeight="1" x14ac:dyDescent="0.25">
      <c r="A1083" s="4" t="s">
        <v>255</v>
      </c>
      <c r="B1083" s="4" t="s">
        <v>256</v>
      </c>
      <c r="C1083" s="4" t="s">
        <v>118</v>
      </c>
      <c r="D1083" s="4" t="s">
        <v>250</v>
      </c>
      <c r="E1083" s="4">
        <v>1</v>
      </c>
      <c r="I1083" s="4">
        <v>36471769</v>
      </c>
      <c r="J1083" s="92">
        <v>153.47486983699639</v>
      </c>
      <c r="K1083" s="92">
        <v>227.85294565777713</v>
      </c>
      <c r="L1083" s="92">
        <v>25.803519428958875</v>
      </c>
      <c r="M1083" s="92">
        <v>113.24637192847344</v>
      </c>
      <c r="N1083" s="92">
        <v>8.3708580189790087</v>
      </c>
      <c r="O1083" s="92">
        <v>154480.51097281362</v>
      </c>
      <c r="P1083" s="92">
        <v>3959.8732840549101</v>
      </c>
      <c r="Q1083" s="92">
        <v>6707.1832122679589</v>
      </c>
      <c r="R1083" s="92">
        <v>2.0865453496374142</v>
      </c>
      <c r="S1083" s="92">
        <v>597.75159853232879</v>
      </c>
      <c r="T1083" s="92">
        <v>481745.65883554646</v>
      </c>
      <c r="U1083" s="92">
        <v>0.48</v>
      </c>
      <c r="V1083" s="92">
        <v>0.5</v>
      </c>
      <c r="W1083" s="92">
        <v>0.38</v>
      </c>
      <c r="X1083" s="92">
        <v>0.38</v>
      </c>
    </row>
    <row r="1084" spans="1:24" ht="15.75" customHeight="1" x14ac:dyDescent="0.25">
      <c r="A1084" s="4" t="s">
        <v>404</v>
      </c>
      <c r="B1084" s="4" t="s">
        <v>405</v>
      </c>
      <c r="C1084" s="4" t="s">
        <v>106</v>
      </c>
      <c r="D1084" s="4" t="s">
        <v>393</v>
      </c>
      <c r="E1084" s="4">
        <v>1</v>
      </c>
      <c r="I1084" s="4">
        <v>28608710</v>
      </c>
      <c r="J1084" s="92">
        <v>195.96829077578124</v>
      </c>
      <c r="K1084" s="92">
        <v>65.997383314382233</v>
      </c>
      <c r="L1084" s="92">
        <v>0</v>
      </c>
      <c r="M1084" s="92">
        <v>0</v>
      </c>
      <c r="N1084" s="92">
        <v>0</v>
      </c>
      <c r="O1084" s="92">
        <v>91959.641255605369</v>
      </c>
      <c r="P1084" s="92">
        <v>6441.8287273967926</v>
      </c>
      <c r="Q1084" s="92">
        <v>3773.9356386168297</v>
      </c>
      <c r="R1084" s="92">
        <v>2.1916402382351388</v>
      </c>
      <c r="S1084" s="92">
        <v>3309.7159457714652</v>
      </c>
      <c r="T1084" s="92">
        <v>0</v>
      </c>
      <c r="U1084" s="92">
        <v>0.44</v>
      </c>
      <c r="V1084" s="92">
        <v>0.43</v>
      </c>
      <c r="W1084" s="92">
        <v>0.4</v>
      </c>
      <c r="X1084" s="92">
        <v>0.4</v>
      </c>
    </row>
    <row r="1085" spans="1:24" ht="15.75" customHeight="1" x14ac:dyDescent="0.25">
      <c r="A1085" s="4" t="s">
        <v>538</v>
      </c>
      <c r="B1085" s="4" t="s">
        <v>539</v>
      </c>
      <c r="C1085" s="4" t="s">
        <v>181</v>
      </c>
      <c r="D1085" s="4" t="s">
        <v>525</v>
      </c>
      <c r="E1085" s="4">
        <v>1</v>
      </c>
      <c r="I1085" s="4">
        <v>17097130</v>
      </c>
      <c r="J1085" s="92">
        <v>356.31711287216041</v>
      </c>
      <c r="K1085" s="92">
        <v>61.203254581324465</v>
      </c>
      <c r="L1085" s="92">
        <v>53.521192220419174</v>
      </c>
      <c r="M1085" s="92">
        <v>601.81470383657825</v>
      </c>
      <c r="N1085" s="92">
        <v>13.730910211329888</v>
      </c>
      <c r="O1085" s="92">
        <v>44445.48154433602</v>
      </c>
      <c r="P1085" s="92">
        <v>127.92332424601769</v>
      </c>
      <c r="Q1085" s="92">
        <v>3807.8602620087336</v>
      </c>
      <c r="R1085" s="92">
        <v>0.7720594041222123</v>
      </c>
      <c r="S1085" s="92">
        <v>369.50372120912846</v>
      </c>
      <c r="T1085" s="92">
        <v>108400.48430554378</v>
      </c>
      <c r="U1085" s="92">
        <v>0.84</v>
      </c>
      <c r="V1085" s="92">
        <v>0.83</v>
      </c>
      <c r="W1085" s="92">
        <v>0.84</v>
      </c>
      <c r="X1085" s="92">
        <v>0.84</v>
      </c>
    </row>
    <row r="1086" spans="1:24" ht="15.75" customHeight="1" x14ac:dyDescent="0.25">
      <c r="A1086" s="4" t="s">
        <v>295</v>
      </c>
      <c r="B1086" s="4" t="s">
        <v>296</v>
      </c>
      <c r="C1086" s="4" t="s">
        <v>181</v>
      </c>
      <c r="D1086" s="4" t="s">
        <v>276</v>
      </c>
      <c r="E1086" s="4">
        <v>1</v>
      </c>
      <c r="I1086" s="4">
        <v>5378857</v>
      </c>
      <c r="J1086" s="92">
        <v>159.94104323650919</v>
      </c>
      <c r="K1086" s="92">
        <v>62.708489926391429</v>
      </c>
      <c r="L1086" s="92">
        <v>85.464253836828149</v>
      </c>
      <c r="M1086" s="92">
        <v>1362.8817076786245</v>
      </c>
      <c r="N1086" s="92">
        <v>16.793206086451118</v>
      </c>
      <c r="O1086" s="92">
        <v>125515.8077593975</v>
      </c>
      <c r="P1086" s="92">
        <v>50.773723506743735</v>
      </c>
      <c r="Q1086" s="92">
        <v>4374.8378728923471</v>
      </c>
      <c r="R1086" s="92">
        <v>0.52055669076162459</v>
      </c>
      <c r="S1086" s="92">
        <v>1235.5342087304521</v>
      </c>
      <c r="T1086" s="92">
        <v>141963.87445888654</v>
      </c>
      <c r="U1086" s="92">
        <v>0.88</v>
      </c>
      <c r="V1086" s="92">
        <v>0.83</v>
      </c>
      <c r="W1086" s="92">
        <v>0.91</v>
      </c>
      <c r="X1086" s="92">
        <v>0.91</v>
      </c>
    </row>
    <row r="1087" spans="1:24" ht="15.75" customHeight="1" x14ac:dyDescent="0.25">
      <c r="A1087" s="4" t="s">
        <v>102</v>
      </c>
      <c r="B1087" s="4" t="s">
        <v>103</v>
      </c>
      <c r="C1087" s="4" t="s">
        <v>28</v>
      </c>
      <c r="D1087" s="4" t="s">
        <v>89</v>
      </c>
      <c r="E1087" s="4">
        <v>1</v>
      </c>
      <c r="I1087" s="4">
        <v>4246439</v>
      </c>
      <c r="J1087" s="92">
        <v>399.20507512294421</v>
      </c>
      <c r="K1087" s="92">
        <v>380.4364080115127</v>
      </c>
      <c r="L1087" s="92">
        <v>51.418464404492049</v>
      </c>
      <c r="M1087" s="92">
        <v>230.43420670921969</v>
      </c>
      <c r="N1087" s="92">
        <v>11.845219017628652</v>
      </c>
      <c r="O1087" s="92">
        <v>119035.78528827037</v>
      </c>
      <c r="P1087" s="92">
        <v>2240.6380027739251</v>
      </c>
      <c r="Q1087" s="92">
        <v>1844.3886288389087</v>
      </c>
      <c r="R1087" s="92">
        <v>9.3490098409514424</v>
      </c>
      <c r="S1087" s="92">
        <v>970.67310809934509</v>
      </c>
      <c r="T1087" s="92">
        <v>19227.681438664098</v>
      </c>
      <c r="U1087" s="92">
        <v>0.32</v>
      </c>
      <c r="V1087" s="92">
        <v>0.47</v>
      </c>
      <c r="W1087" s="92">
        <v>0.48</v>
      </c>
      <c r="X1087" s="92">
        <v>0.48</v>
      </c>
    </row>
    <row r="1088" spans="1:24" ht="15.75" customHeight="1" x14ac:dyDescent="0.25">
      <c r="A1088" s="4" t="s">
        <v>345</v>
      </c>
      <c r="B1088" s="4" t="s">
        <v>346</v>
      </c>
      <c r="C1088" s="4" t="s">
        <v>28</v>
      </c>
      <c r="D1088" s="4" t="s">
        <v>328</v>
      </c>
      <c r="E1088" s="4">
        <v>1</v>
      </c>
      <c r="I1088" s="4">
        <v>7044636</v>
      </c>
      <c r="J1088" s="92">
        <v>230.43064254845814</v>
      </c>
      <c r="K1088" s="92">
        <v>199.59867337361365</v>
      </c>
      <c r="L1088" s="92">
        <v>60.976405658246961</v>
      </c>
      <c r="M1088" s="92">
        <v>250.86524119260528</v>
      </c>
      <c r="N1088" s="92">
        <v>10.944497345214147</v>
      </c>
      <c r="O1088" s="92">
        <v>51003.891050583661</v>
      </c>
      <c r="P1088" s="92">
        <v>3789.0056588520615</v>
      </c>
      <c r="Q1088" s="92">
        <v>1305.5710306406686</v>
      </c>
      <c r="R1088" s="92">
        <v>8.5029233589925717</v>
      </c>
      <c r="S1088" s="92">
        <v>2533.2732074985506</v>
      </c>
      <c r="T1088" s="92">
        <v>9065.0069156293212</v>
      </c>
      <c r="U1088" s="92">
        <v>0</v>
      </c>
      <c r="V1088" s="92">
        <v>0</v>
      </c>
      <c r="W1088" s="92">
        <v>0</v>
      </c>
      <c r="X1088" s="92">
        <v>0</v>
      </c>
    </row>
    <row r="1089" spans="1:24" ht="15.75" customHeight="1" x14ac:dyDescent="0.25">
      <c r="A1089" s="4" t="s">
        <v>347</v>
      </c>
      <c r="B1089" s="4" t="s">
        <v>348</v>
      </c>
      <c r="C1089" s="4" t="s">
        <v>28</v>
      </c>
      <c r="D1089" s="4" t="s">
        <v>328</v>
      </c>
      <c r="E1089" s="4">
        <v>1</v>
      </c>
      <c r="I1089" s="4">
        <v>32510453</v>
      </c>
      <c r="J1089" s="92">
        <v>370.05328716889915</v>
      </c>
      <c r="K1089" s="92">
        <v>275.27761609473725</v>
      </c>
      <c r="L1089" s="92">
        <v>30.094935927223162</v>
      </c>
      <c r="M1089" s="92">
        <v>109.32576485574452</v>
      </c>
      <c r="N1089" s="92">
        <v>9.4892556557117178</v>
      </c>
      <c r="O1089" s="92">
        <v>124218.2796560959</v>
      </c>
      <c r="P1089" s="92">
        <v>1048.3319276543903</v>
      </c>
      <c r="Q1089" s="92">
        <v>2543.0934045636668</v>
      </c>
      <c r="R1089" s="92">
        <v>7.6498472660470158</v>
      </c>
      <c r="S1089" s="92">
        <v>786.92143769834297</v>
      </c>
      <c r="T1089" s="92">
        <v>178609.44954285515</v>
      </c>
      <c r="U1089" s="92">
        <v>0.42</v>
      </c>
      <c r="V1089" s="92">
        <v>0.41</v>
      </c>
      <c r="W1089" s="92">
        <v>0.41</v>
      </c>
      <c r="X1089" s="92">
        <v>0.41</v>
      </c>
    </row>
    <row r="1090" spans="1:24" ht="15.75" customHeight="1" x14ac:dyDescent="0.25">
      <c r="A1090" s="4" t="s">
        <v>191</v>
      </c>
      <c r="B1090" s="4" t="s">
        <v>192</v>
      </c>
      <c r="C1090" s="4" t="s">
        <v>181</v>
      </c>
      <c r="D1090" s="4" t="s">
        <v>182</v>
      </c>
      <c r="E1090" s="4">
        <v>1</v>
      </c>
      <c r="I1090" s="4">
        <v>37887768</v>
      </c>
      <c r="J1090" s="92">
        <v>260.6936360041056</v>
      </c>
      <c r="K1090" s="92">
        <v>196.58059561597821</v>
      </c>
      <c r="L1090" s="92">
        <v>79.780366053761739</v>
      </c>
      <c r="M1090" s="92">
        <v>405.84049409237377</v>
      </c>
      <c r="N1090" s="92">
        <v>25.414534844068932</v>
      </c>
      <c r="O1090" s="92">
        <v>92960.432028248004</v>
      </c>
      <c r="P1090" s="92">
        <v>247.55124357274144</v>
      </c>
      <c r="Q1090" s="92">
        <v>10288.713910761155</v>
      </c>
      <c r="R1090" s="92">
        <v>0.75750041543751012</v>
      </c>
      <c r="S1090" s="92">
        <v>2865.0771550109944</v>
      </c>
      <c r="T1090" s="92">
        <v>148222.55340288125</v>
      </c>
      <c r="U1090" s="92">
        <v>0.56000000000000005</v>
      </c>
      <c r="V1090" s="92">
        <v>0.49</v>
      </c>
      <c r="W1090" s="92">
        <v>0.64</v>
      </c>
      <c r="X1090" s="92">
        <v>0.64</v>
      </c>
    </row>
    <row r="1091" spans="1:24" ht="15.75" customHeight="1" x14ac:dyDescent="0.25">
      <c r="A1091" s="4" t="s">
        <v>435</v>
      </c>
      <c r="B1091" s="4" t="s">
        <v>436</v>
      </c>
      <c r="C1091" s="4" t="s">
        <v>181</v>
      </c>
      <c r="D1091" s="4" t="s">
        <v>412</v>
      </c>
      <c r="E1091" s="4">
        <v>1</v>
      </c>
      <c r="I1091" s="4">
        <v>10226187</v>
      </c>
      <c r="J1091" s="92">
        <v>452.91563707958795</v>
      </c>
      <c r="K1091" s="92">
        <v>132.86477159081875</v>
      </c>
      <c r="L1091" s="92">
        <v>52.864278738497546</v>
      </c>
      <c r="M1091" s="92">
        <v>397.88032678295434</v>
      </c>
      <c r="N1091" s="92">
        <v>17.318282953362775</v>
      </c>
      <c r="O1091" s="92">
        <v>48304.347826086952</v>
      </c>
      <c r="P1091" s="92">
        <v>240.62693704064463</v>
      </c>
      <c r="Q1091" s="92">
        <v>6454.6318289786223</v>
      </c>
      <c r="R1091" s="92">
        <v>0.74319000816237757</v>
      </c>
      <c r="S1091" s="92">
        <v>492.50990235814294</v>
      </c>
      <c r="T1091" s="92">
        <v>63651.041666666664</v>
      </c>
      <c r="U1091" s="92">
        <v>0.64</v>
      </c>
      <c r="V1091" s="92">
        <v>0.52</v>
      </c>
      <c r="W1091" s="92">
        <v>0.66</v>
      </c>
      <c r="X1091" s="92">
        <v>0.66</v>
      </c>
    </row>
    <row r="1092" spans="1:24" ht="15.75" customHeight="1" x14ac:dyDescent="0.25">
      <c r="A1092" s="4" t="s">
        <v>177</v>
      </c>
      <c r="B1092" s="4" t="s">
        <v>178</v>
      </c>
      <c r="C1092" s="4" t="s">
        <v>106</v>
      </c>
      <c r="D1092" s="4" t="s">
        <v>160</v>
      </c>
      <c r="E1092" s="4">
        <v>1</v>
      </c>
      <c r="I1092" s="4">
        <v>51225308</v>
      </c>
      <c r="J1092" s="92">
        <v>227.59062766396642</v>
      </c>
      <c r="K1092" s="92">
        <v>107.75533062680658</v>
      </c>
      <c r="L1092" s="92">
        <v>30.881219884514895</v>
      </c>
      <c r="M1092" s="92">
        <v>286.58647052429438</v>
      </c>
      <c r="N1092" s="92">
        <v>5.8506236799981766</v>
      </c>
      <c r="O1092" s="92">
        <v>89592.926259592932</v>
      </c>
      <c r="P1092" s="92">
        <v>239.07761208251941</v>
      </c>
      <c r="Q1092" s="92">
        <v>2900.4256213546319</v>
      </c>
      <c r="R1092" s="92">
        <v>0.58760017606921955</v>
      </c>
      <c r="S1092" s="92">
        <v>145.32868226704301</v>
      </c>
      <c r="T1092" s="92">
        <v>134997.48617395677</v>
      </c>
      <c r="U1092" s="92">
        <v>0.69</v>
      </c>
      <c r="V1092" s="92">
        <v>0.71</v>
      </c>
      <c r="W1092" s="92">
        <v>0.78</v>
      </c>
      <c r="X1092" s="92">
        <v>0.78</v>
      </c>
    </row>
    <row r="1093" spans="1:24" ht="15.75" customHeight="1" x14ac:dyDescent="0.25">
      <c r="A1093" s="4" t="s">
        <v>193</v>
      </c>
      <c r="B1093" s="4" t="s">
        <v>194</v>
      </c>
      <c r="C1093" s="4" t="s">
        <v>181</v>
      </c>
      <c r="D1093" s="4" t="s">
        <v>182</v>
      </c>
      <c r="E1093" s="4">
        <v>1</v>
      </c>
      <c r="I1093" s="4">
        <v>4043263</v>
      </c>
      <c r="J1093" s="92">
        <v>273.81350161985506</v>
      </c>
      <c r="K1093" s="92">
        <v>185.74107101121049</v>
      </c>
      <c r="L1093" s="92">
        <v>84.490400872977119</v>
      </c>
      <c r="M1093" s="92">
        <v>437.88535689597876</v>
      </c>
      <c r="N1093" s="92">
        <v>26.403693136058656</v>
      </c>
      <c r="O1093" s="92">
        <v>31857.142857142859</v>
      </c>
      <c r="P1093" s="92">
        <v>759.04588639579538</v>
      </c>
      <c r="Q1093" s="92">
        <v>5936.7588932806329</v>
      </c>
      <c r="R1093" s="92">
        <v>3.2152249309530445</v>
      </c>
      <c r="S1093" s="92">
        <v>694.31078403622985</v>
      </c>
      <c r="T1093" s="92">
        <v>48035.522755138874</v>
      </c>
      <c r="U1093" s="92">
        <v>0</v>
      </c>
      <c r="V1093" s="92">
        <v>0</v>
      </c>
      <c r="W1093" s="92">
        <v>0</v>
      </c>
      <c r="X1093" s="92">
        <v>0</v>
      </c>
    </row>
    <row r="1094" spans="1:24" ht="15.75" customHeight="1" x14ac:dyDescent="0.25">
      <c r="A1094" s="4" t="s">
        <v>195</v>
      </c>
      <c r="B1094" s="4" t="s">
        <v>196</v>
      </c>
      <c r="C1094" s="4" t="s">
        <v>181</v>
      </c>
      <c r="D1094" s="4" t="s">
        <v>182</v>
      </c>
      <c r="E1094" s="4">
        <v>1</v>
      </c>
      <c r="I1094" s="4">
        <v>19364557</v>
      </c>
      <c r="J1094" s="92">
        <v>246.03196448026154</v>
      </c>
      <c r="K1094" s="92">
        <v>121.09752885129259</v>
      </c>
      <c r="L1094" s="92">
        <v>63.404497195572297</v>
      </c>
      <c r="M1094" s="92">
        <v>523.58208955223881</v>
      </c>
      <c r="N1094" s="92">
        <v>36.30343828676277</v>
      </c>
      <c r="O1094" s="92">
        <v>9064.2958748221918</v>
      </c>
      <c r="P1094" s="92">
        <v>716.68704156479214</v>
      </c>
      <c r="Q1094" s="92">
        <v>17116.788321167885</v>
      </c>
      <c r="R1094" s="92">
        <v>1.4769250853505194</v>
      </c>
      <c r="S1094" s="92">
        <v>328.81985654574544</v>
      </c>
      <c r="T1094" s="92">
        <v>24979.223833790671</v>
      </c>
      <c r="U1094" s="92">
        <v>0.55000000000000004</v>
      </c>
      <c r="V1094" s="92">
        <v>0.42</v>
      </c>
      <c r="W1094" s="92">
        <v>0.62</v>
      </c>
      <c r="X1094" s="92">
        <v>0.62</v>
      </c>
    </row>
    <row r="1095" spans="1:24" ht="15.75" customHeight="1" x14ac:dyDescent="0.25">
      <c r="A1095" s="4" t="s">
        <v>197</v>
      </c>
      <c r="B1095" s="4" t="s">
        <v>198</v>
      </c>
      <c r="C1095" s="4" t="s">
        <v>181</v>
      </c>
      <c r="D1095" s="4" t="s">
        <v>182</v>
      </c>
      <c r="E1095" s="4">
        <v>1</v>
      </c>
      <c r="I1095" s="4">
        <v>145872256</v>
      </c>
      <c r="J1095" s="92">
        <v>411.02812586925376</v>
      </c>
      <c r="K1095" s="92">
        <v>412.81050729756316</v>
      </c>
      <c r="L1095" s="92">
        <v>177.72467987332698</v>
      </c>
      <c r="M1095" s="92">
        <v>430.52363428632162</v>
      </c>
      <c r="N1095" s="92">
        <v>22.680803675237598</v>
      </c>
      <c r="O1095" s="92">
        <v>29654.919147649991</v>
      </c>
      <c r="P1095" s="92">
        <v>813.33369350873875</v>
      </c>
      <c r="Q1095" s="92">
        <v>11288.753913353205</v>
      </c>
      <c r="R1095" s="92">
        <v>9.1127678178912923</v>
      </c>
      <c r="S1095" s="92">
        <v>965.8009105450966</v>
      </c>
      <c r="T1095" s="92">
        <v>28562.823871906839</v>
      </c>
      <c r="U1095" s="92">
        <v>0</v>
      </c>
      <c r="V1095" s="92">
        <v>0</v>
      </c>
      <c r="W1095" s="92">
        <v>0</v>
      </c>
      <c r="X1095" s="92">
        <v>0</v>
      </c>
    </row>
    <row r="1096" spans="1:24" ht="15.75" customHeight="1" x14ac:dyDescent="0.25">
      <c r="A1096" s="4" t="s">
        <v>439</v>
      </c>
      <c r="B1096" s="4" t="s">
        <v>440</v>
      </c>
      <c r="C1096" s="4" t="s">
        <v>181</v>
      </c>
      <c r="D1096" s="4" t="s">
        <v>412</v>
      </c>
      <c r="E1096" s="4">
        <v>1</v>
      </c>
      <c r="I1096" s="4">
        <v>8772235</v>
      </c>
      <c r="J1096" s="92">
        <v>483.63957417921426</v>
      </c>
      <c r="K1096" s="92">
        <v>123.19551402806695</v>
      </c>
      <c r="L1096" s="92">
        <v>66.984301370877475</v>
      </c>
      <c r="M1096" s="92">
        <v>501.16266023772533</v>
      </c>
      <c r="N1096" s="92">
        <v>30.687732373790713</v>
      </c>
      <c r="O1096" s="92">
        <v>15644.502228826152</v>
      </c>
      <c r="P1096" s="92">
        <v>312.72969297103339</v>
      </c>
      <c r="Q1096" s="92">
        <v>6687.5</v>
      </c>
      <c r="R1096" s="92">
        <v>1.0715627203329596</v>
      </c>
      <c r="S1096" s="92">
        <v>850.75651980688042</v>
      </c>
      <c r="T1096" s="92">
        <v>55634.081902245707</v>
      </c>
      <c r="U1096" s="92">
        <v>0.27</v>
      </c>
      <c r="V1096" s="92">
        <v>0.36</v>
      </c>
      <c r="W1096" s="92">
        <v>0.46</v>
      </c>
      <c r="X1096" s="92">
        <v>0.46</v>
      </c>
    </row>
    <row r="1097" spans="1:24" ht="15.75" customHeight="1" x14ac:dyDescent="0.25">
      <c r="A1097" s="4" t="s">
        <v>370</v>
      </c>
      <c r="B1097" s="4" t="s">
        <v>371</v>
      </c>
      <c r="C1097" s="4" t="s">
        <v>106</v>
      </c>
      <c r="D1097" s="4" t="s">
        <v>357</v>
      </c>
      <c r="E1097" s="4">
        <v>1</v>
      </c>
      <c r="I1097" s="4">
        <v>5804337</v>
      </c>
      <c r="J1097" s="92">
        <v>169.66623405911821</v>
      </c>
      <c r="K1097" s="92">
        <v>201.41835320726551</v>
      </c>
      <c r="L1097" s="92">
        <v>35.28396094162003</v>
      </c>
      <c r="M1097" s="92">
        <v>175.17748695577794</v>
      </c>
      <c r="N1097" s="92">
        <v>1.9640486071018963</v>
      </c>
      <c r="O1097" s="92">
        <v>95289.473684210519</v>
      </c>
      <c r="P1097" s="92">
        <v>16442.643401900692</v>
      </c>
      <c r="Q1097" s="92">
        <v>8705.1377513030529</v>
      </c>
      <c r="R1097" s="92">
        <v>0.18951346208877948</v>
      </c>
      <c r="S1097" s="92">
        <v>629.59313782311347</v>
      </c>
      <c r="T1097" s="92">
        <v>55707.692307692305</v>
      </c>
      <c r="U1097" s="92">
        <v>0.9</v>
      </c>
      <c r="V1097" s="92">
        <v>0.87</v>
      </c>
      <c r="W1097" s="92">
        <v>0.74</v>
      </c>
      <c r="X1097" s="92">
        <v>0.74</v>
      </c>
    </row>
    <row r="1098" spans="1:24" ht="15.75" customHeight="1" x14ac:dyDescent="0.25">
      <c r="A1098" s="4" t="s">
        <v>199</v>
      </c>
      <c r="B1098" s="4" t="s">
        <v>200</v>
      </c>
      <c r="C1098" s="4" t="s">
        <v>181</v>
      </c>
      <c r="D1098" s="4" t="s">
        <v>182</v>
      </c>
      <c r="E1098" s="4">
        <v>1</v>
      </c>
      <c r="I1098" s="4">
        <v>5457013</v>
      </c>
      <c r="J1098" s="92">
        <v>403.51745542845515</v>
      </c>
      <c r="K1098" s="92">
        <v>192.00980463121491</v>
      </c>
      <c r="L1098" s="92">
        <v>96.371403183389887</v>
      </c>
      <c r="M1098" s="92">
        <v>501.90876121397207</v>
      </c>
      <c r="N1098" s="92">
        <v>26.241462133221965</v>
      </c>
      <c r="O1098" s="92">
        <v>23254.189944134079</v>
      </c>
      <c r="P1098" s="92">
        <v>385.40478905359174</v>
      </c>
      <c r="Q1098" s="92">
        <v>6293.0930930930926</v>
      </c>
      <c r="R1098" s="92">
        <v>1.4660034711297187</v>
      </c>
      <c r="S1098" s="92">
        <v>766.82171970708794</v>
      </c>
      <c r="T1098" s="92">
        <v>35501.066098081028</v>
      </c>
      <c r="U1098" s="92">
        <v>0</v>
      </c>
      <c r="V1098" s="92">
        <v>0</v>
      </c>
      <c r="W1098" s="92">
        <v>0</v>
      </c>
      <c r="X1098" s="92">
        <v>0</v>
      </c>
    </row>
    <row r="1099" spans="1:24" ht="15.75" customHeight="1" x14ac:dyDescent="0.25">
      <c r="A1099" s="4" t="s">
        <v>441</v>
      </c>
      <c r="B1099" s="4" t="s">
        <v>442</v>
      </c>
      <c r="C1099" s="4" t="s">
        <v>181</v>
      </c>
      <c r="D1099" s="4" t="s">
        <v>412</v>
      </c>
      <c r="E1099" s="4">
        <v>1</v>
      </c>
      <c r="I1099" s="4">
        <v>2078654</v>
      </c>
      <c r="J1099" s="92">
        <v>394.67847943909851</v>
      </c>
      <c r="K1099" s="92">
        <v>63.310199773507279</v>
      </c>
      <c r="L1099" s="92">
        <v>66.984301370877475</v>
      </c>
      <c r="M1099" s="92">
        <v>501.16266023772533</v>
      </c>
      <c r="N1099" s="92">
        <v>42.768060485294811</v>
      </c>
      <c r="O1099" s="92">
        <v>13133.858267716536</v>
      </c>
      <c r="P1099" s="92">
        <v>187.83899514701685</v>
      </c>
      <c r="Q1099" s="92">
        <v>4802.919708029197</v>
      </c>
      <c r="R1099" s="92">
        <v>0.91405303624364609</v>
      </c>
      <c r="S1099" s="92">
        <v>829.61489270996162</v>
      </c>
      <c r="T1099" s="92">
        <v>54055.555555555555</v>
      </c>
      <c r="U1099" s="92">
        <v>0.51</v>
      </c>
      <c r="V1099" s="92">
        <v>0.48</v>
      </c>
      <c r="W1099" s="92">
        <v>0.7</v>
      </c>
      <c r="X1099" s="92">
        <v>0.7</v>
      </c>
    </row>
    <row r="1100" spans="1:24" ht="15.75" customHeight="1" x14ac:dyDescent="0.25">
      <c r="A1100" s="4" t="s">
        <v>443</v>
      </c>
      <c r="B1100" s="4" t="s">
        <v>444</v>
      </c>
      <c r="C1100" s="4" t="s">
        <v>181</v>
      </c>
      <c r="D1100" s="4" t="s">
        <v>412</v>
      </c>
      <c r="E1100" s="4">
        <v>1</v>
      </c>
      <c r="I1100" s="4">
        <v>46736776</v>
      </c>
      <c r="J1100" s="92">
        <v>358.58699367709914</v>
      </c>
      <c r="K1100" s="92">
        <v>125.84094375701054</v>
      </c>
      <c r="L1100" s="92">
        <v>51.248721135578549</v>
      </c>
      <c r="M1100" s="92">
        <v>407.24997449586829</v>
      </c>
      <c r="N1100" s="92">
        <v>11.504858614980204</v>
      </c>
      <c r="O1100" s="92">
        <v>51559.791705411939</v>
      </c>
      <c r="P1100" s="92">
        <v>253.44525937481149</v>
      </c>
      <c r="Q1100" s="92">
        <v>7033.4848122458743</v>
      </c>
      <c r="R1100" s="92">
        <v>0.65687029845618794</v>
      </c>
      <c r="S1100" s="92">
        <v>759.40362449051145</v>
      </c>
      <c r="T1100" s="92">
        <v>111744.05481660621</v>
      </c>
      <c r="U1100" s="92">
        <v>0.65</v>
      </c>
      <c r="V1100" s="92">
        <v>0.71</v>
      </c>
      <c r="W1100" s="92">
        <v>0.78</v>
      </c>
      <c r="X1100" s="92">
        <v>0.78</v>
      </c>
    </row>
    <row r="1101" spans="1:24" ht="15.75" customHeight="1" x14ac:dyDescent="0.25">
      <c r="A1101" s="4" t="s">
        <v>513</v>
      </c>
      <c r="B1101" s="4" t="s">
        <v>514</v>
      </c>
      <c r="C1101" s="4" t="s">
        <v>106</v>
      </c>
      <c r="D1101" s="4" t="s">
        <v>484</v>
      </c>
      <c r="E1101" s="4">
        <v>1</v>
      </c>
      <c r="I1101" s="4">
        <v>4981420</v>
      </c>
      <c r="J1101" s="92">
        <v>13.751099084196875</v>
      </c>
      <c r="K1101" s="92">
        <v>163.70834019215405</v>
      </c>
      <c r="L1101" s="92">
        <v>34.207287820954051</v>
      </c>
      <c r="M1101" s="92">
        <v>692.56756756756749</v>
      </c>
      <c r="N1101" s="92">
        <v>7.4331149662076825</v>
      </c>
      <c r="O1101" s="92">
        <v>10615.384615384615</v>
      </c>
      <c r="P1101" s="92">
        <v>664.68334827614319</v>
      </c>
      <c r="Q1101" s="92">
        <v>1363.4843671626818</v>
      </c>
      <c r="R1101" s="92">
        <v>0.6624617077058349</v>
      </c>
      <c r="S1101" s="92">
        <v>385.866802236909</v>
      </c>
      <c r="T1101" s="92">
        <v>9661.1295681063129</v>
      </c>
      <c r="U1101" s="92">
        <v>8.7499999999999994E-2</v>
      </c>
      <c r="V1101" s="92">
        <v>6.25E-2</v>
      </c>
      <c r="W1101" s="92">
        <v>0.12625</v>
      </c>
      <c r="X1101" s="92">
        <v>0.12625</v>
      </c>
    </row>
    <row r="1102" spans="1:24" ht="15.75" customHeight="1" x14ac:dyDescent="0.25">
      <c r="A1102" s="4" t="s">
        <v>297</v>
      </c>
      <c r="B1102" s="4" t="s">
        <v>298</v>
      </c>
      <c r="C1102" s="4" t="s">
        <v>181</v>
      </c>
      <c r="D1102" s="4" t="s">
        <v>276</v>
      </c>
      <c r="E1102" s="4">
        <v>1</v>
      </c>
      <c r="I1102" s="4">
        <v>10036379</v>
      </c>
      <c r="J1102" s="92">
        <v>196.69444527752492</v>
      </c>
      <c r="K1102" s="92">
        <v>56.922920108935706</v>
      </c>
      <c r="L1102" s="92">
        <v>60.499907386917137</v>
      </c>
      <c r="M1102" s="92">
        <v>1062.8391388062314</v>
      </c>
      <c r="N1102" s="92">
        <v>23.036196620314954</v>
      </c>
      <c r="O1102" s="92">
        <v>125515.8077593975</v>
      </c>
      <c r="P1102" s="92">
        <v>100.83128893909175</v>
      </c>
      <c r="Q1102" s="92">
        <v>3650.4792332268371</v>
      </c>
      <c r="R1102" s="92">
        <v>1.1259040735707568</v>
      </c>
      <c r="S1102" s="92">
        <v>1235.5342087304521</v>
      </c>
      <c r="T1102" s="92">
        <v>141963.87445888654</v>
      </c>
      <c r="U1102" s="92">
        <v>0.84</v>
      </c>
      <c r="V1102" s="92">
        <v>0.82</v>
      </c>
      <c r="W1102" s="92">
        <v>0.92</v>
      </c>
      <c r="X1102" s="92">
        <v>0.92</v>
      </c>
    </row>
    <row r="1103" spans="1:24" ht="15.75" customHeight="1" x14ac:dyDescent="0.25">
      <c r="A1103" s="4" t="s">
        <v>540</v>
      </c>
      <c r="B1103" s="4" t="s">
        <v>541</v>
      </c>
      <c r="C1103" s="4" t="s">
        <v>181</v>
      </c>
      <c r="D1103" s="4" t="s">
        <v>525</v>
      </c>
      <c r="E1103" s="4">
        <v>1</v>
      </c>
      <c r="I1103" s="4">
        <v>8591365</v>
      </c>
      <c r="J1103" s="92">
        <v>215.46052344417916</v>
      </c>
      <c r="K1103" s="92">
        <v>76.402294629549559</v>
      </c>
      <c r="L1103" s="92">
        <v>48.525467140553332</v>
      </c>
      <c r="M1103" s="92">
        <v>635.13101767215107</v>
      </c>
      <c r="N1103" s="92">
        <v>13.730910211329888</v>
      </c>
      <c r="O1103" s="92">
        <v>87016.196189606431</v>
      </c>
      <c r="P1103" s="92">
        <v>61.999395496448543</v>
      </c>
      <c r="Q1103" s="92">
        <v>2381.7126269956457</v>
      </c>
      <c r="R1103" s="92">
        <v>0.52378172735065964</v>
      </c>
      <c r="S1103" s="92">
        <v>572.94508971460334</v>
      </c>
      <c r="T1103" s="92">
        <v>108400.48430554378</v>
      </c>
      <c r="U1103" s="92">
        <v>0</v>
      </c>
      <c r="V1103" s="92">
        <v>0</v>
      </c>
      <c r="W1103" s="92">
        <v>0</v>
      </c>
      <c r="X1103" s="92">
        <v>0</v>
      </c>
    </row>
    <row r="1104" spans="1:24" ht="15.75" customHeight="1" x14ac:dyDescent="0.25">
      <c r="A1104" s="4" t="s">
        <v>372</v>
      </c>
      <c r="B1104" s="4" t="s">
        <v>373</v>
      </c>
      <c r="C1104" s="4" t="s">
        <v>106</v>
      </c>
      <c r="D1104" s="4" t="s">
        <v>357</v>
      </c>
      <c r="E1104" s="4">
        <v>1</v>
      </c>
      <c r="I1104" s="4">
        <v>69625582</v>
      </c>
      <c r="J1104" s="92">
        <v>315.65840268308278</v>
      </c>
      <c r="K1104" s="92">
        <v>535.69247004642625</v>
      </c>
      <c r="L1104" s="92">
        <v>16.988511827951434</v>
      </c>
      <c r="M1104" s="92">
        <v>150.76562614765155</v>
      </c>
      <c r="N1104" s="92">
        <v>2.047279334907413</v>
      </c>
      <c r="O1104" s="92">
        <v>202196.03619129685</v>
      </c>
      <c r="P1104" s="92">
        <v>536.46282808059186</v>
      </c>
      <c r="Q1104" s="92">
        <v>5827.6147620386864</v>
      </c>
      <c r="R1104" s="92">
        <v>3.2014095049144435</v>
      </c>
      <c r="S1104" s="92">
        <v>9813.9252815274103</v>
      </c>
      <c r="T1104" s="92">
        <v>88883.759627270134</v>
      </c>
      <c r="U1104" s="92">
        <v>0.45</v>
      </c>
      <c r="V1104" s="92">
        <v>0.33</v>
      </c>
      <c r="W1104" s="92">
        <v>0.4</v>
      </c>
      <c r="X1104" s="92">
        <v>0.4</v>
      </c>
    </row>
    <row r="1105" spans="1:35" ht="15.75" customHeight="1" x14ac:dyDescent="0.25">
      <c r="A1105" s="4" t="s">
        <v>517</v>
      </c>
      <c r="B1105" s="4" t="s">
        <v>518</v>
      </c>
      <c r="C1105" s="4" t="s">
        <v>106</v>
      </c>
      <c r="D1105" s="4" t="s">
        <v>484</v>
      </c>
      <c r="E1105" s="4">
        <v>1</v>
      </c>
      <c r="I1105" s="4">
        <v>83429615</v>
      </c>
      <c r="J1105" s="92">
        <v>452.99382000024815</v>
      </c>
      <c r="K1105" s="92">
        <v>311.63993744907009</v>
      </c>
      <c r="L1105" s="92">
        <v>34.207287820954051</v>
      </c>
      <c r="M1105" s="92">
        <v>692.56756756756749</v>
      </c>
      <c r="N1105" s="92">
        <v>7.4331149662076825</v>
      </c>
      <c r="O1105" s="92">
        <v>312170.75732976792</v>
      </c>
      <c r="P1105" s="92">
        <v>575.41601471294496</v>
      </c>
      <c r="Q1105" s="92">
        <v>3579.2458804256548</v>
      </c>
      <c r="R1105" s="92">
        <v>3.8547463032161904</v>
      </c>
      <c r="S1105" s="92">
        <v>1947.3744099772598</v>
      </c>
      <c r="T1105" s="92">
        <v>9661.1295681063129</v>
      </c>
      <c r="U1105" s="92">
        <v>0.28999999999999998</v>
      </c>
      <c r="V1105" s="92">
        <v>0.14000000000000001</v>
      </c>
      <c r="W1105" s="92">
        <v>0.42</v>
      </c>
      <c r="X1105" s="92">
        <v>0.42</v>
      </c>
    </row>
    <row r="1106" spans="1:35" ht="15.75" customHeight="1" x14ac:dyDescent="0.25">
      <c r="A1106" s="4" t="s">
        <v>201</v>
      </c>
      <c r="B1106" s="4" t="s">
        <v>202</v>
      </c>
      <c r="C1106" s="4" t="s">
        <v>181</v>
      </c>
      <c r="D1106" s="4" t="s">
        <v>182</v>
      </c>
      <c r="E1106" s="4">
        <v>1</v>
      </c>
      <c r="I1106" s="4">
        <v>43993638</v>
      </c>
      <c r="J1106" s="92">
        <v>401.66034916230387</v>
      </c>
      <c r="K1106" s="92">
        <v>129.79149394282874</v>
      </c>
      <c r="L1106" s="92">
        <v>59.795009451139272</v>
      </c>
      <c r="M1106" s="92">
        <v>460.70052539404554</v>
      </c>
      <c r="N1106" s="92">
        <v>26.403693136058656</v>
      </c>
      <c r="O1106" s="92">
        <v>34826.092020966804</v>
      </c>
      <c r="P1106" s="92">
        <v>338.32225342766066</v>
      </c>
      <c r="Q1106" s="92">
        <v>2961.9255109451187</v>
      </c>
      <c r="R1106" s="92">
        <v>6.253176879802484</v>
      </c>
      <c r="S1106" s="92">
        <v>1320.6793736334121</v>
      </c>
      <c r="T1106" s="92">
        <v>48035.522755138874</v>
      </c>
      <c r="U1106" s="92">
        <v>0.28000000000000003</v>
      </c>
      <c r="V1106" s="92">
        <v>0.37</v>
      </c>
      <c r="W1106" s="92">
        <v>0.45</v>
      </c>
      <c r="X1106" s="92">
        <v>0.45</v>
      </c>
    </row>
    <row r="1107" spans="1:35" ht="15.75" customHeight="1" x14ac:dyDescent="0.25">
      <c r="A1107" s="4" t="s">
        <v>299</v>
      </c>
      <c r="B1107" s="4" t="s">
        <v>300</v>
      </c>
      <c r="C1107" s="4" t="s">
        <v>181</v>
      </c>
      <c r="D1107" s="4" t="s">
        <v>276</v>
      </c>
      <c r="E1107" s="4">
        <v>1</v>
      </c>
      <c r="I1107" s="4">
        <v>59115809</v>
      </c>
      <c r="J1107" s="92">
        <v>209.86941073579825</v>
      </c>
      <c r="K1107" s="92">
        <v>140.78467572016143</v>
      </c>
      <c r="L1107" s="92">
        <v>75.559979546576855</v>
      </c>
      <c r="M1107" s="92">
        <v>803.89170413635793</v>
      </c>
      <c r="N1107" s="92">
        <v>16.793206086451118</v>
      </c>
      <c r="O1107" s="92">
        <v>55172.698121850663</v>
      </c>
      <c r="P1107" s="92">
        <v>67.568598860460853</v>
      </c>
      <c r="Q1107" s="92">
        <v>8695.6430884964993</v>
      </c>
      <c r="R1107" s="92">
        <v>1.2280978849498618</v>
      </c>
      <c r="S1107" s="92">
        <v>979.57756215789766</v>
      </c>
      <c r="T1107" s="92">
        <v>141963.87445888654</v>
      </c>
      <c r="U1107" s="92">
        <v>0</v>
      </c>
      <c r="V1107" s="92">
        <v>0</v>
      </c>
      <c r="W1107" s="92">
        <v>0</v>
      </c>
      <c r="X1107" s="92">
        <v>0.81</v>
      </c>
    </row>
    <row r="1108" spans="1:35" ht="15.75" customHeight="1" x14ac:dyDescent="0.25">
      <c r="A1108" s="4" t="s">
        <v>301</v>
      </c>
      <c r="B1108" s="4" t="s">
        <v>302</v>
      </c>
      <c r="C1108" s="4" t="s">
        <v>181</v>
      </c>
      <c r="D1108" s="4" t="s">
        <v>276</v>
      </c>
      <c r="E1108" s="4">
        <v>1</v>
      </c>
      <c r="I1108" s="4">
        <v>1881641</v>
      </c>
      <c r="J1108" s="92">
        <v>357.45394578455722</v>
      </c>
      <c r="K1108" s="92">
        <v>80.780552719673949</v>
      </c>
      <c r="L1108" s="92">
        <v>75.559979546576855</v>
      </c>
      <c r="M1108" s="92">
        <v>803.89170413635793</v>
      </c>
      <c r="N1108" s="92">
        <v>7.1214434634449404</v>
      </c>
      <c r="O1108" s="92">
        <v>280873.13432835822</v>
      </c>
      <c r="P1108" s="92">
        <v>50.815726129981279</v>
      </c>
      <c r="Q1108" s="92">
        <v>3290.0432900432902</v>
      </c>
      <c r="R1108" s="92">
        <v>1.2754824113632728</v>
      </c>
      <c r="S1108" s="92">
        <v>463.59549177803785</v>
      </c>
      <c r="T1108" s="92">
        <v>197052.35602094239</v>
      </c>
      <c r="U1108" s="92">
        <v>0</v>
      </c>
      <c r="V1108" s="92">
        <v>0</v>
      </c>
      <c r="W1108" s="92">
        <v>0</v>
      </c>
      <c r="X1108" s="92">
        <v>0.81</v>
      </c>
    </row>
    <row r="1109" spans="1:35" ht="15.75" customHeight="1" x14ac:dyDescent="0.25">
      <c r="A1109" s="4" t="s">
        <v>303</v>
      </c>
      <c r="B1109" s="4" t="s">
        <v>304</v>
      </c>
      <c r="C1109" s="4" t="s">
        <v>181</v>
      </c>
      <c r="D1109" s="4" t="s">
        <v>276</v>
      </c>
      <c r="E1109" s="4">
        <v>1</v>
      </c>
      <c r="I1109" s="4">
        <v>5438100</v>
      </c>
      <c r="J1109" s="92">
        <v>317.2063772273404</v>
      </c>
      <c r="K1109" s="92">
        <v>143.83700189404388</v>
      </c>
      <c r="L1109" s="92">
        <v>75.559979546576855</v>
      </c>
      <c r="M1109" s="92">
        <v>803.89170413635793</v>
      </c>
      <c r="N1109" s="92">
        <v>4.8362479542487264</v>
      </c>
      <c r="O1109" s="92">
        <v>212216.7300380228</v>
      </c>
      <c r="P1109" s="92">
        <v>171.31343218204518</v>
      </c>
      <c r="Q1109" s="92">
        <v>5508.4507042253526</v>
      </c>
      <c r="R1109" s="92">
        <v>1.0849377539949614</v>
      </c>
      <c r="S1109" s="92">
        <v>289.50903856627855</v>
      </c>
      <c r="T1109" s="92">
        <v>106513.35877862596</v>
      </c>
      <c r="U1109" s="92">
        <v>0</v>
      </c>
      <c r="V1109" s="92">
        <v>0</v>
      </c>
      <c r="W1109" s="92">
        <v>0</v>
      </c>
      <c r="X1109" s="92">
        <v>0.81</v>
      </c>
    </row>
    <row r="1110" spans="1:35" ht="15.75" customHeight="1" x14ac:dyDescent="0.25">
      <c r="A1110" s="4" t="s">
        <v>272</v>
      </c>
      <c r="B1110" s="4" t="s">
        <v>273</v>
      </c>
      <c r="C1110" s="4" t="s">
        <v>28</v>
      </c>
      <c r="D1110" s="4" t="s">
        <v>265</v>
      </c>
      <c r="E1110" s="4">
        <v>1</v>
      </c>
      <c r="I1110" s="4">
        <v>329064917</v>
      </c>
      <c r="J1110" s="92">
        <v>203.6920271266718</v>
      </c>
      <c r="K1110" s="92">
        <v>657.13477441291616</v>
      </c>
      <c r="L1110" s="92">
        <v>199.20171897066643</v>
      </c>
      <c r="M1110" s="92">
        <v>825.28785756523348</v>
      </c>
      <c r="N1110" s="92">
        <v>0.73055493788783321</v>
      </c>
      <c r="O1110" s="92">
        <v>32093.178036605656</v>
      </c>
      <c r="P1110" s="92">
        <v>30882.163922251893</v>
      </c>
      <c r="Q1110" s="92">
        <v>4490.9657320872275</v>
      </c>
      <c r="R1110" s="92">
        <v>5.2524590459456357</v>
      </c>
      <c r="S1110" s="92">
        <v>7.235994797346752</v>
      </c>
      <c r="T1110" s="92">
        <v>14153.733259952302</v>
      </c>
      <c r="U1110" s="92">
        <v>0</v>
      </c>
      <c r="V1110" s="92">
        <v>0</v>
      </c>
      <c r="W1110" s="92">
        <v>0</v>
      </c>
      <c r="X1110" s="92">
        <v>0.81</v>
      </c>
    </row>
    <row r="1111" spans="1:35" ht="15.75" customHeight="1" x14ac:dyDescent="0.25">
      <c r="J1111" s="92"/>
      <c r="K1111" s="92"/>
      <c r="L1111" s="92"/>
      <c r="M1111" s="92"/>
      <c r="N1111" s="92"/>
      <c r="O1111" s="92"/>
      <c r="P1111" s="92"/>
      <c r="Q1111" s="92"/>
      <c r="R1111" s="92"/>
      <c r="S1111" s="92"/>
      <c r="T1111" s="92"/>
      <c r="U1111" s="92"/>
      <c r="V1111" s="92"/>
      <c r="W1111" s="92"/>
      <c r="X1111" s="92"/>
    </row>
    <row r="1112" spans="1:35" ht="15.75" customHeight="1" x14ac:dyDescent="0.25">
      <c r="J1112" s="92"/>
      <c r="K1112" s="92"/>
      <c r="L1112" s="92"/>
      <c r="M1112" s="92"/>
      <c r="N1112" s="92"/>
      <c r="O1112" s="92"/>
      <c r="P1112" s="92"/>
      <c r="Q1112" s="92"/>
      <c r="R1112" s="92"/>
      <c r="S1112" s="92"/>
      <c r="T1112" s="92"/>
      <c r="U1112" s="92"/>
      <c r="V1112" s="92"/>
      <c r="W1112" s="92"/>
      <c r="X1112" s="92"/>
    </row>
    <row r="1113" spans="1:35" ht="15.75" customHeight="1" x14ac:dyDescent="0.25">
      <c r="J1113" s="92"/>
      <c r="K1113" s="92"/>
      <c r="L1113" s="92"/>
      <c r="M1113" s="92"/>
      <c r="N1113" s="92"/>
      <c r="O1113" s="92"/>
      <c r="P1113" s="92"/>
      <c r="Q1113" s="92"/>
      <c r="R1113" s="92"/>
      <c r="S1113" s="92"/>
      <c r="T1113" s="92"/>
      <c r="U1113" s="92"/>
      <c r="V1113" s="92"/>
      <c r="W1113" s="92"/>
      <c r="X1113" s="92"/>
    </row>
    <row r="1114" spans="1:35" ht="15.75" customHeight="1" x14ac:dyDescent="0.25">
      <c r="J1114" s="92"/>
      <c r="K1114" s="92"/>
      <c r="L1114" s="92"/>
      <c r="M1114" s="92"/>
      <c r="N1114" s="92"/>
      <c r="O1114" s="92"/>
      <c r="P1114" s="92"/>
      <c r="Q1114" s="92"/>
      <c r="R1114" s="92"/>
      <c r="S1114" s="92"/>
      <c r="T1114" s="92"/>
      <c r="U1114" s="92"/>
      <c r="V1114" s="92"/>
      <c r="W1114" s="92"/>
      <c r="X1114" s="92"/>
    </row>
    <row r="1115" spans="1:35" ht="15.75" customHeight="1" x14ac:dyDescent="0.25">
      <c r="J1115" s="90" t="s">
        <v>551</v>
      </c>
      <c r="K1115" s="90" t="s">
        <v>558</v>
      </c>
      <c r="L1115" s="90" t="s">
        <v>564</v>
      </c>
      <c r="M1115" s="90" t="s">
        <v>569</v>
      </c>
      <c r="N1115" s="91" t="s">
        <v>574</v>
      </c>
      <c r="O1115" s="91" t="s">
        <v>581</v>
      </c>
      <c r="P1115" s="91" t="s">
        <v>586</v>
      </c>
      <c r="Q1115" s="91" t="s">
        <v>590</v>
      </c>
      <c r="R1115" s="91" t="s">
        <v>595</v>
      </c>
      <c r="S1115" s="91" t="s">
        <v>601</v>
      </c>
      <c r="T1115" s="91" t="s">
        <v>607</v>
      </c>
      <c r="U1115" s="92"/>
      <c r="V1115" s="92"/>
      <c r="W1115" s="92"/>
      <c r="X1115" s="92"/>
    </row>
    <row r="1116" spans="1:35" ht="15.75" customHeight="1" x14ac:dyDescent="0.25">
      <c r="J1116" s="4" t="s">
        <v>796</v>
      </c>
      <c r="L1116" s="4" t="s">
        <v>796</v>
      </c>
      <c r="M1116" s="4" t="s">
        <v>796</v>
      </c>
      <c r="N1116" s="4" t="s">
        <v>796</v>
      </c>
    </row>
    <row r="1117" spans="1:35" ht="15.75" customHeight="1" x14ac:dyDescent="0.25">
      <c r="A1117" s="295" t="s">
        <v>797</v>
      </c>
      <c r="B1117" s="247"/>
      <c r="C1117" s="247"/>
      <c r="D1117" s="243"/>
      <c r="Z1117" s="71" t="s">
        <v>779</v>
      </c>
      <c r="AA1117" s="71" t="s">
        <v>780</v>
      </c>
      <c r="AB1117" s="71" t="s">
        <v>781</v>
      </c>
      <c r="AC1117" s="71" t="s">
        <v>782</v>
      </c>
      <c r="AD1117" s="100" t="s">
        <v>544</v>
      </c>
    </row>
    <row r="1118" spans="1:35" ht="15.75" customHeight="1" x14ac:dyDescent="0.25">
      <c r="A1118" s="60" t="s">
        <v>11</v>
      </c>
      <c r="B1118" s="60" t="s">
        <v>712</v>
      </c>
      <c r="C1118" s="60" t="s">
        <v>13</v>
      </c>
      <c r="D1118" s="60" t="s">
        <v>713</v>
      </c>
      <c r="E1118" s="79" t="s">
        <v>764</v>
      </c>
      <c r="F1118" s="60"/>
      <c r="G1118" s="60"/>
      <c r="H1118" s="80"/>
      <c r="I1118" s="81" t="s">
        <v>714</v>
      </c>
      <c r="J1118" s="82" t="s">
        <v>717</v>
      </c>
      <c r="K1118" s="82" t="s">
        <v>720</v>
      </c>
      <c r="L1118" s="82" t="s">
        <v>723</v>
      </c>
      <c r="M1118" s="82" t="s">
        <v>728</v>
      </c>
      <c r="N1118" s="83" t="s">
        <v>731</v>
      </c>
      <c r="O1118" s="56" t="s">
        <v>736</v>
      </c>
      <c r="P1118" s="56" t="s">
        <v>741</v>
      </c>
      <c r="Q1118" s="56" t="s">
        <v>746</v>
      </c>
      <c r="R1118" s="56" t="s">
        <v>749</v>
      </c>
      <c r="S1118" s="84" t="s">
        <v>754</v>
      </c>
      <c r="T1118" s="84" t="s">
        <v>759</v>
      </c>
      <c r="U1118" s="71" t="s">
        <v>760</v>
      </c>
      <c r="V1118" s="71" t="s">
        <v>761</v>
      </c>
      <c r="W1118" s="71" t="s">
        <v>762</v>
      </c>
      <c r="X1118" s="71" t="s">
        <v>763</v>
      </c>
      <c r="Y1118" s="101" t="s">
        <v>798</v>
      </c>
      <c r="Z1118" s="71" t="s">
        <v>770</v>
      </c>
      <c r="AA1118" s="71" t="s">
        <v>771</v>
      </c>
      <c r="AB1118" s="71" t="s">
        <v>772</v>
      </c>
      <c r="AC1118" s="71" t="s">
        <v>773</v>
      </c>
      <c r="AD1118" s="71" t="s">
        <v>799</v>
      </c>
      <c r="AE1118" s="71" t="s">
        <v>800</v>
      </c>
      <c r="AG1118" s="12"/>
      <c r="AH1118" s="12"/>
      <c r="AI1118" s="12"/>
    </row>
    <row r="1119" spans="1:35" ht="15.75" customHeight="1" x14ac:dyDescent="0.25">
      <c r="A1119" s="4" t="s">
        <v>410</v>
      </c>
      <c r="B1119" s="4" t="s">
        <v>411</v>
      </c>
      <c r="C1119" s="4" t="s">
        <v>181</v>
      </c>
      <c r="D1119" s="4" t="s">
        <v>412</v>
      </c>
      <c r="E1119" s="4">
        <v>1</v>
      </c>
      <c r="I1119" s="4">
        <v>2880917</v>
      </c>
      <c r="J1119" s="92">
        <f t="shared" ref="J1119:J1191" si="775">1-((J1038-J$1033)/(J$1036-J$1033))</f>
        <v>0.55266616749865949</v>
      </c>
      <c r="K1119" s="92">
        <f t="shared" ref="K1119:K1191" si="776">+(K1038-K$1033)/(K$1036-K$1033)</f>
        <v>0.25596259181381975</v>
      </c>
      <c r="L1119" s="92">
        <f t="shared" ref="L1119:N1119" si="777">1-((L1038-L$1033)/(L$1036-L$1033))</f>
        <v>0.30926761603883368</v>
      </c>
      <c r="M1119" s="92">
        <f t="shared" si="777"/>
        <v>0.48739108868490888</v>
      </c>
      <c r="N1119" s="92">
        <f t="shared" si="777"/>
        <v>0.72351850039547605</v>
      </c>
      <c r="O1119" s="92">
        <f t="shared" ref="O1119:W1119" si="778">+(O1038-O$1033)/(O$1036-O$1033)</f>
        <v>9.3071996484664798E-2</v>
      </c>
      <c r="P1119" s="92">
        <f t="shared" si="778"/>
        <v>1.1980359513640473E-2</v>
      </c>
      <c r="Q1119" s="92">
        <f t="shared" si="778"/>
        <v>6.8589781648746795E-2</v>
      </c>
      <c r="R1119" s="92">
        <f t="shared" si="778"/>
        <v>5.9535042683682669E-2</v>
      </c>
      <c r="S1119" s="92">
        <f t="shared" si="778"/>
        <v>4.6898503266761718E-2</v>
      </c>
      <c r="T1119" s="92">
        <f t="shared" si="778"/>
        <v>3.8386372134860493E-2</v>
      </c>
      <c r="U1119" s="92">
        <f t="shared" si="778"/>
        <v>0.44086021505376338</v>
      </c>
      <c r="V1119" s="92">
        <f t="shared" si="778"/>
        <v>0.39361702127659576</v>
      </c>
      <c r="W1119" s="92">
        <f t="shared" si="778"/>
        <v>0.61956521739130421</v>
      </c>
      <c r="X1119" s="92">
        <f t="shared" ref="X1119:X1191" si="779">1-((X1038-X$1033)/(X$1036-X$1033))</f>
        <v>0.38043478260869579</v>
      </c>
      <c r="Y1119" s="103">
        <f t="shared" ref="Y1119:Y1191" si="780">+X1119</f>
        <v>0.38043478260869579</v>
      </c>
      <c r="Z1119" s="104">
        <f t="shared" ref="Z1119:Z1191" si="781">+AVERAGE(J1119:M1119)</f>
        <v>0.40132186600905545</v>
      </c>
      <c r="AA1119" s="104">
        <f t="shared" ref="AA1119:AA1191" si="782">+AVERAGE(N1119)</f>
        <v>0.72351850039547605</v>
      </c>
      <c r="AB1119" s="104">
        <f t="shared" ref="AB1119:AB1191" si="783">+AVERAGE(O1119:R1119)</f>
        <v>5.8294295082683682E-2</v>
      </c>
      <c r="AC1119" s="104">
        <f t="shared" ref="AC1119:AC1191" si="784">+AVERAGE(S1119:T1119)</f>
        <v>4.2642437700811109E-2</v>
      </c>
      <c r="AD1119" s="104">
        <f t="shared" ref="AD1119:AD1191" si="785">+AVERAGE(Y1119:AC1119)</f>
        <v>0.32124237635934438</v>
      </c>
      <c r="AE1119" s="104">
        <f t="shared" ref="AE1119:AE1191" si="786">+AVERAGE(Z1119:AC1119)</f>
        <v>0.30644427479700653</v>
      </c>
      <c r="AG1119" s="5"/>
      <c r="AH1119" s="92"/>
      <c r="AI1119" s="5"/>
    </row>
    <row r="1120" spans="1:35" ht="15.75" customHeight="1" x14ac:dyDescent="0.25">
      <c r="A1120" s="4" t="s">
        <v>248</v>
      </c>
      <c r="B1120" s="4" t="s">
        <v>249</v>
      </c>
      <c r="C1120" s="4" t="s">
        <v>118</v>
      </c>
      <c r="D1120" s="4" t="s">
        <v>250</v>
      </c>
      <c r="E1120" s="4">
        <v>1</v>
      </c>
      <c r="I1120" s="4">
        <v>43053054</v>
      </c>
      <c r="J1120" s="92">
        <f t="shared" si="775"/>
        <v>0.51177979649751304</v>
      </c>
      <c r="K1120" s="92">
        <f t="shared" si="776"/>
        <v>0.1628523468545458</v>
      </c>
      <c r="L1120" s="92">
        <f t="shared" ref="L1120:N1120" si="787">1-((L1039-L$1033)/(L$1036-L$1033))</f>
        <v>0.87046537769707411</v>
      </c>
      <c r="M1120" s="92">
        <f t="shared" si="787"/>
        <v>0.91690667554606464</v>
      </c>
      <c r="N1120" s="92">
        <f t="shared" si="787"/>
        <v>0.83205143722796904</v>
      </c>
      <c r="O1120" s="92">
        <f t="shared" ref="O1120:W1120" si="788">+(O1039-O$1033)/(O$1036-O$1033)</f>
        <v>0.47088714493099681</v>
      </c>
      <c r="P1120" s="92">
        <f t="shared" si="788"/>
        <v>0.12770270095048206</v>
      </c>
      <c r="Q1120" s="92">
        <f t="shared" si="788"/>
        <v>0.62646607906225371</v>
      </c>
      <c r="R1120" s="92">
        <f t="shared" si="788"/>
        <v>3.1753370120703006E-2</v>
      </c>
      <c r="S1120" s="92">
        <f t="shared" si="788"/>
        <v>0.37005749293106394</v>
      </c>
      <c r="T1120" s="92">
        <f t="shared" si="788"/>
        <v>1</v>
      </c>
      <c r="U1120" s="92">
        <f t="shared" si="788"/>
        <v>0.5376344086021505</v>
      </c>
      <c r="V1120" s="92">
        <f t="shared" si="788"/>
        <v>0.58510638297872353</v>
      </c>
      <c r="W1120" s="92">
        <f t="shared" si="788"/>
        <v>0.56521739130434778</v>
      </c>
      <c r="X1120" s="92">
        <f t="shared" si="779"/>
        <v>0.43478260869565222</v>
      </c>
      <c r="Y1120" s="103">
        <f t="shared" si="780"/>
        <v>0.43478260869565222</v>
      </c>
      <c r="Z1120" s="104">
        <f t="shared" si="781"/>
        <v>0.61550104914879933</v>
      </c>
      <c r="AA1120" s="104">
        <f t="shared" si="782"/>
        <v>0.83205143722796904</v>
      </c>
      <c r="AB1120" s="104">
        <f t="shared" si="783"/>
        <v>0.3142023237661089</v>
      </c>
      <c r="AC1120" s="104">
        <f t="shared" si="784"/>
        <v>0.68502874646553202</v>
      </c>
      <c r="AD1120" s="104">
        <f t="shared" si="785"/>
        <v>0.57631323306081228</v>
      </c>
      <c r="AE1120" s="104">
        <f t="shared" si="786"/>
        <v>0.61169588915210227</v>
      </c>
      <c r="AG1120" s="5"/>
      <c r="AH1120" s="92"/>
      <c r="AI1120" s="5"/>
    </row>
    <row r="1121" spans="1:35" ht="15.75" customHeight="1" x14ac:dyDescent="0.25">
      <c r="A1121" s="4" t="s">
        <v>413</v>
      </c>
      <c r="B1121" s="4" t="s">
        <v>414</v>
      </c>
      <c r="C1121" s="4" t="s">
        <v>181</v>
      </c>
      <c r="D1121" s="4" t="s">
        <v>412</v>
      </c>
      <c r="E1121" s="4">
        <v>1</v>
      </c>
      <c r="I1121" s="4">
        <v>77142</v>
      </c>
      <c r="J1121" s="92">
        <f t="shared" si="775"/>
        <v>0.64259250738573104</v>
      </c>
      <c r="K1121" s="92">
        <f t="shared" si="776"/>
        <v>4.6513893866392569E-2</v>
      </c>
      <c r="L1121" s="92">
        <f t="shared" ref="L1121:N1121" si="789">1-((L1040-L$1033)/(L$1036-L$1033))</f>
        <v>0.6637363285969371</v>
      </c>
      <c r="M1121" s="92">
        <f t="shared" si="789"/>
        <v>0.6322772127513927</v>
      </c>
      <c r="N1121" s="92">
        <f t="shared" si="789"/>
        <v>0.41049625357217057</v>
      </c>
      <c r="O1121" s="92">
        <f t="shared" ref="O1121:W1121" si="790">+(O1040-O$1033)/(O$1036-O$1033)</f>
        <v>1.6177400414857289E-2</v>
      </c>
      <c r="P1121" s="92">
        <f t="shared" si="790"/>
        <v>1.0200774891434745E-2</v>
      </c>
      <c r="Q1121" s="92">
        <f t="shared" si="790"/>
        <v>4.3920019350779285E-2</v>
      </c>
      <c r="R1121" s="92">
        <f t="shared" si="790"/>
        <v>0</v>
      </c>
      <c r="S1121" s="92">
        <f t="shared" si="790"/>
        <v>1.0624230351524985E-2</v>
      </c>
      <c r="T1121" s="92">
        <f t="shared" si="790"/>
        <v>9.1334502331281583E-2</v>
      </c>
      <c r="U1121" s="92">
        <f t="shared" si="790"/>
        <v>0</v>
      </c>
      <c r="V1121" s="92">
        <f t="shared" si="790"/>
        <v>0</v>
      </c>
      <c r="W1121" s="92">
        <f t="shared" si="790"/>
        <v>0</v>
      </c>
      <c r="X1121" s="92">
        <f t="shared" si="779"/>
        <v>1</v>
      </c>
      <c r="Y1121" s="103">
        <f t="shared" si="780"/>
        <v>1</v>
      </c>
      <c r="Z1121" s="104">
        <f t="shared" si="781"/>
        <v>0.49627998565011333</v>
      </c>
      <c r="AA1121" s="104">
        <f t="shared" si="782"/>
        <v>0.41049625357217057</v>
      </c>
      <c r="AB1121" s="104">
        <f t="shared" si="783"/>
        <v>1.7574548664267831E-2</v>
      </c>
      <c r="AC1121" s="104">
        <f t="shared" si="784"/>
        <v>5.0979366341403286E-2</v>
      </c>
      <c r="AD1121" s="104">
        <f t="shared" si="785"/>
        <v>0.395066030845591</v>
      </c>
      <c r="AE1121" s="104">
        <f t="shared" si="786"/>
        <v>0.24383253855698878</v>
      </c>
      <c r="AG1121" s="5"/>
      <c r="AH1121" s="92"/>
      <c r="AI1121" s="5"/>
    </row>
    <row r="1122" spans="1:35" ht="15.75" customHeight="1" x14ac:dyDescent="0.25">
      <c r="A1122" s="4" t="s">
        <v>482</v>
      </c>
      <c r="B1122" s="4" t="s">
        <v>483</v>
      </c>
      <c r="C1122" s="4" t="s">
        <v>106</v>
      </c>
      <c r="D1122" s="4" t="s">
        <v>484</v>
      </c>
      <c r="E1122" s="4">
        <v>1</v>
      </c>
      <c r="I1122" s="4">
        <v>2957731</v>
      </c>
      <c r="J1122" s="92">
        <f t="shared" si="775"/>
        <v>0.59196272216976209</v>
      </c>
      <c r="K1122" s="92">
        <f t="shared" si="776"/>
        <v>0.13082003251415655</v>
      </c>
      <c r="L1122" s="92">
        <f t="shared" ref="L1122:N1122" si="791">1-((L1041-L$1033)/(L$1036-L$1033))</f>
        <v>0.8282781494170175</v>
      </c>
      <c r="M1122" s="92">
        <f t="shared" si="791"/>
        <v>0.49183589179782361</v>
      </c>
      <c r="N1122" s="92">
        <f t="shared" si="791"/>
        <v>0.8466950838749705</v>
      </c>
      <c r="O1122" s="92">
        <f t="shared" ref="O1122:W1122" si="792">+(O1041-O$1033)/(O$1036-O$1033)</f>
        <v>2.6851726077743499E-2</v>
      </c>
      <c r="P1122" s="92">
        <f t="shared" si="792"/>
        <v>4.4630900403526394E-2</v>
      </c>
      <c r="Q1122" s="92">
        <f t="shared" si="792"/>
        <v>8.9855220192265245E-2</v>
      </c>
      <c r="R1122" s="92">
        <f t="shared" si="792"/>
        <v>5.9694438263557491E-2</v>
      </c>
      <c r="S1122" s="92">
        <f t="shared" si="792"/>
        <v>2.6470756464223984E-2</v>
      </c>
      <c r="T1122" s="92">
        <f t="shared" si="792"/>
        <v>2.0054419569568625E-2</v>
      </c>
      <c r="U1122" s="92">
        <f t="shared" si="792"/>
        <v>0</v>
      </c>
      <c r="V1122" s="92">
        <f t="shared" si="792"/>
        <v>0</v>
      </c>
      <c r="W1122" s="92">
        <f t="shared" si="792"/>
        <v>0</v>
      </c>
      <c r="X1122" s="92">
        <f t="shared" si="779"/>
        <v>1</v>
      </c>
      <c r="Y1122" s="103">
        <f t="shared" si="780"/>
        <v>1</v>
      </c>
      <c r="Z1122" s="104">
        <f t="shared" si="781"/>
        <v>0.5107241989746899</v>
      </c>
      <c r="AA1122" s="104">
        <f t="shared" si="782"/>
        <v>0.8466950838749705</v>
      </c>
      <c r="AB1122" s="104">
        <f t="shared" si="783"/>
        <v>5.5258071234273155E-2</v>
      </c>
      <c r="AC1122" s="104">
        <f t="shared" si="784"/>
        <v>2.3262588016896305E-2</v>
      </c>
      <c r="AD1122" s="104">
        <f t="shared" si="785"/>
        <v>0.48718798842016592</v>
      </c>
      <c r="AE1122" s="104">
        <f t="shared" si="786"/>
        <v>0.35898498552520747</v>
      </c>
      <c r="AG1122" s="5"/>
      <c r="AH1122" s="92"/>
      <c r="AI1122" s="5"/>
    </row>
    <row r="1123" spans="1:35" ht="15.75" customHeight="1" x14ac:dyDescent="0.25">
      <c r="A1123" s="4" t="s">
        <v>523</v>
      </c>
      <c r="B1123" s="4" t="s">
        <v>524</v>
      </c>
      <c r="C1123" s="4" t="s">
        <v>181</v>
      </c>
      <c r="D1123" s="4" t="s">
        <v>525</v>
      </c>
      <c r="E1123" s="4">
        <v>1</v>
      </c>
      <c r="I1123" s="4">
        <v>8955102</v>
      </c>
      <c r="J1123" s="92">
        <f t="shared" si="775"/>
        <v>0.62494925728550965</v>
      </c>
      <c r="K1123" s="92">
        <f t="shared" si="776"/>
        <v>9.4459018382778176E-2</v>
      </c>
      <c r="L1123" s="92">
        <f t="shared" ref="L1123:N1123" si="793">1-((L1042-L$1033)/(L$1036-L$1033))</f>
        <v>0.76691148964759714</v>
      </c>
      <c r="M1123" s="92">
        <f t="shared" si="793"/>
        <v>0.64900041354327709</v>
      </c>
      <c r="N1123" s="92">
        <f t="shared" si="793"/>
        <v>0.91172616373685844</v>
      </c>
      <c r="O1123" s="92">
        <f t="shared" ref="O1123:W1123" si="794">+(O1042-O$1033)/(O$1036-O$1033)</f>
        <v>0.40458822156152696</v>
      </c>
      <c r="P1123" s="92">
        <f t="shared" si="794"/>
        <v>8.6493786090395541E-3</v>
      </c>
      <c r="Q1123" s="92">
        <f t="shared" si="794"/>
        <v>0.21410120604187224</v>
      </c>
      <c r="R1123" s="92">
        <f t="shared" si="794"/>
        <v>1.6054575310482194E-2</v>
      </c>
      <c r="S1123" s="92">
        <f t="shared" si="794"/>
        <v>2.508061940392399E-2</v>
      </c>
      <c r="T1123" s="92">
        <f t="shared" si="794"/>
        <v>0.26854750625765966</v>
      </c>
      <c r="U1123" s="92">
        <f t="shared" si="794"/>
        <v>0.88172043010752676</v>
      </c>
      <c r="V1123" s="92">
        <f t="shared" si="794"/>
        <v>0.89361702127659581</v>
      </c>
      <c r="W1123" s="92">
        <f t="shared" si="794"/>
        <v>0.89130434782608692</v>
      </c>
      <c r="X1123" s="92">
        <f t="shared" si="779"/>
        <v>0.10869565217391308</v>
      </c>
      <c r="Y1123" s="103">
        <f t="shared" si="780"/>
        <v>0.10869565217391308</v>
      </c>
      <c r="Z1123" s="104">
        <f t="shared" si="781"/>
        <v>0.53383004471479045</v>
      </c>
      <c r="AA1123" s="104">
        <f t="shared" si="782"/>
        <v>0.91172616373685844</v>
      </c>
      <c r="AB1123" s="104">
        <f t="shared" si="783"/>
        <v>0.16084834538073023</v>
      </c>
      <c r="AC1123" s="104">
        <f t="shared" si="784"/>
        <v>0.14681406283079182</v>
      </c>
      <c r="AD1123" s="104">
        <f t="shared" si="785"/>
        <v>0.37238285376741681</v>
      </c>
      <c r="AE1123" s="104">
        <f t="shared" si="786"/>
        <v>0.43830465416579273</v>
      </c>
      <c r="AG1123" s="5"/>
      <c r="AH1123" s="92"/>
      <c r="AI1123" s="5"/>
    </row>
    <row r="1124" spans="1:35" ht="15.75" customHeight="1" x14ac:dyDescent="0.25">
      <c r="A1124" s="4" t="s">
        <v>485</v>
      </c>
      <c r="B1124" s="4" t="s">
        <v>486</v>
      </c>
      <c r="C1124" s="4" t="s">
        <v>106</v>
      </c>
      <c r="D1124" s="4" t="s">
        <v>484</v>
      </c>
      <c r="E1124" s="4">
        <v>1</v>
      </c>
      <c r="I1124" s="4">
        <v>10047718</v>
      </c>
      <c r="J1124" s="92">
        <f t="shared" si="775"/>
        <v>0.87099485747301086</v>
      </c>
      <c r="K1124" s="92">
        <f t="shared" si="776"/>
        <v>0.31276394959003556</v>
      </c>
      <c r="L1124" s="92">
        <f t="shared" ref="L1124:N1124" si="795">1-((L1043-L$1033)/(L$1036-L$1033))</f>
        <v>0.8282781494170175</v>
      </c>
      <c r="M1124" s="92">
        <f t="shared" si="795"/>
        <v>0.49183589179782361</v>
      </c>
      <c r="N1124" s="92">
        <f t="shared" si="795"/>
        <v>0.90355360279040919</v>
      </c>
      <c r="O1124" s="92">
        <f t="shared" ref="O1124:W1124" si="796">+(O1043-O$1033)/(O$1036-O$1033)</f>
        <v>7.6658354937505099E-2</v>
      </c>
      <c r="P1124" s="92">
        <f t="shared" si="796"/>
        <v>5.4317630144944923E-2</v>
      </c>
      <c r="Q1124" s="92">
        <f t="shared" si="796"/>
        <v>0.3373703143455809</v>
      </c>
      <c r="R1124" s="92">
        <f t="shared" si="796"/>
        <v>5.0457197212799593E-2</v>
      </c>
      <c r="S1124" s="92">
        <f t="shared" si="796"/>
        <v>0.11784579607079526</v>
      </c>
      <c r="T1124" s="92">
        <f t="shared" si="796"/>
        <v>2.0054419569568625E-2</v>
      </c>
      <c r="U1124" s="92">
        <f t="shared" si="796"/>
        <v>0</v>
      </c>
      <c r="V1124" s="92">
        <f t="shared" si="796"/>
        <v>0</v>
      </c>
      <c r="W1124" s="92">
        <f t="shared" si="796"/>
        <v>0</v>
      </c>
      <c r="X1124" s="92">
        <f t="shared" si="779"/>
        <v>1</v>
      </c>
      <c r="Y1124" s="103">
        <f t="shared" si="780"/>
        <v>1</v>
      </c>
      <c r="Z1124" s="104">
        <f t="shared" si="781"/>
        <v>0.62596821206947195</v>
      </c>
      <c r="AA1124" s="104">
        <f t="shared" si="782"/>
        <v>0.90355360279040919</v>
      </c>
      <c r="AB1124" s="104">
        <f t="shared" si="783"/>
        <v>0.12970087416020762</v>
      </c>
      <c r="AC1124" s="104">
        <f t="shared" si="784"/>
        <v>6.8950107820181947E-2</v>
      </c>
      <c r="AD1124" s="104">
        <f t="shared" si="785"/>
        <v>0.54563455936805405</v>
      </c>
      <c r="AE1124" s="104">
        <f t="shared" si="786"/>
        <v>0.43204319921006773</v>
      </c>
      <c r="AG1124" s="5"/>
      <c r="AH1124" s="92"/>
      <c r="AI1124" s="5"/>
    </row>
    <row r="1125" spans="1:35" ht="15.75" customHeight="1" x14ac:dyDescent="0.25">
      <c r="A1125" s="4" t="s">
        <v>487</v>
      </c>
      <c r="B1125" s="4" t="s">
        <v>488</v>
      </c>
      <c r="C1125" s="4" t="s">
        <v>106</v>
      </c>
      <c r="D1125" s="4" t="s">
        <v>484</v>
      </c>
      <c r="E1125" s="4">
        <v>1</v>
      </c>
      <c r="I1125" s="4">
        <v>1641172</v>
      </c>
      <c r="J1125" s="92">
        <f t="shared" si="775"/>
        <v>0</v>
      </c>
      <c r="K1125" s="92">
        <f t="shared" si="776"/>
        <v>0.28085699456590812</v>
      </c>
      <c r="L1125" s="92">
        <f t="shared" ref="L1125:N1125" si="797">1-((L1044-L$1033)/(L$1036-L$1033))</f>
        <v>0.8282781494170175</v>
      </c>
      <c r="M1125" s="92">
        <f t="shared" si="797"/>
        <v>0.49183589179782361</v>
      </c>
      <c r="N1125" s="92">
        <f t="shared" si="797"/>
        <v>0.85086582848933345</v>
      </c>
      <c r="O1125" s="92">
        <f t="shared" ref="O1125:W1125" si="798">+(O1044-O$1033)/(O$1036-O$1033)</f>
        <v>0</v>
      </c>
      <c r="P1125" s="92">
        <f t="shared" si="798"/>
        <v>5.1870826238438895E-2</v>
      </c>
      <c r="Q1125" s="92">
        <f t="shared" si="798"/>
        <v>0.16352185322036691</v>
      </c>
      <c r="R1125" s="92">
        <f t="shared" si="798"/>
        <v>1.0758171025322767E-2</v>
      </c>
      <c r="S1125" s="92">
        <f t="shared" si="798"/>
        <v>1.5880498181529232E-3</v>
      </c>
      <c r="T1125" s="92">
        <f t="shared" si="798"/>
        <v>2.0054419569568625E-2</v>
      </c>
      <c r="U1125" s="92">
        <f t="shared" si="798"/>
        <v>0</v>
      </c>
      <c r="V1125" s="92">
        <f t="shared" si="798"/>
        <v>0</v>
      </c>
      <c r="W1125" s="92">
        <f t="shared" si="798"/>
        <v>0</v>
      </c>
      <c r="X1125" s="92">
        <f t="shared" si="779"/>
        <v>1</v>
      </c>
      <c r="Y1125" s="103">
        <f t="shared" si="780"/>
        <v>1</v>
      </c>
      <c r="Z1125" s="104">
        <f t="shared" si="781"/>
        <v>0.40024275894518729</v>
      </c>
      <c r="AA1125" s="104">
        <f t="shared" si="782"/>
        <v>0.85086582848933345</v>
      </c>
      <c r="AB1125" s="104">
        <f t="shared" si="783"/>
        <v>5.6537712621032139E-2</v>
      </c>
      <c r="AC1125" s="104">
        <f t="shared" si="784"/>
        <v>1.0821234693860773E-2</v>
      </c>
      <c r="AD1125" s="104">
        <f t="shared" si="785"/>
        <v>0.46369350694988276</v>
      </c>
      <c r="AE1125" s="104">
        <f t="shared" si="786"/>
        <v>0.32961688368735342</v>
      </c>
      <c r="AG1125" s="5"/>
      <c r="AH1125" s="92"/>
      <c r="AI1125" s="5"/>
    </row>
    <row r="1126" spans="1:35" ht="15.75" customHeight="1" x14ac:dyDescent="0.25">
      <c r="A1126" s="4" t="s">
        <v>36</v>
      </c>
      <c r="B1126" s="4" t="s">
        <v>37</v>
      </c>
      <c r="C1126" s="4" t="s">
        <v>28</v>
      </c>
      <c r="D1126" s="4" t="s">
        <v>29</v>
      </c>
      <c r="E1126" s="4">
        <v>1</v>
      </c>
      <c r="I1126" s="4">
        <v>287025</v>
      </c>
      <c r="J1126" s="92">
        <f t="shared" si="775"/>
        <v>0.40211822248783413</v>
      </c>
      <c r="K1126" s="92">
        <f t="shared" si="776"/>
        <v>0.42985546281329012</v>
      </c>
      <c r="L1126" s="92">
        <f t="shared" ref="L1126:N1126" si="799">1-((L1045-L$1033)/(L$1036-L$1033))</f>
        <v>0.2604607865400772</v>
      </c>
      <c r="M1126" s="92">
        <f t="shared" si="799"/>
        <v>0.73508315050868012</v>
      </c>
      <c r="N1126" s="92">
        <f t="shared" si="799"/>
        <v>1</v>
      </c>
      <c r="O1126" s="92">
        <f t="shared" ref="O1126:W1126" si="800">+(O1045-O$1033)/(O$1036-O$1033)</f>
        <v>0.24654080816629742</v>
      </c>
      <c r="P1126" s="92">
        <f t="shared" si="800"/>
        <v>2.0580909491556977E-2</v>
      </c>
      <c r="Q1126" s="92">
        <f t="shared" si="800"/>
        <v>2.6887369318550847E-2</v>
      </c>
      <c r="R1126" s="92">
        <f t="shared" si="800"/>
        <v>0.26363072989616659</v>
      </c>
      <c r="S1126" s="92">
        <f t="shared" si="800"/>
        <v>9.4095736991433615E-2</v>
      </c>
      <c r="T1126" s="92">
        <f t="shared" si="800"/>
        <v>0</v>
      </c>
      <c r="U1126" s="92">
        <f t="shared" si="800"/>
        <v>0.48387096774193544</v>
      </c>
      <c r="V1126" s="92">
        <f t="shared" si="800"/>
        <v>0.75531914893617025</v>
      </c>
      <c r="W1126" s="92">
        <f t="shared" si="800"/>
        <v>0.61956521739130421</v>
      </c>
      <c r="X1126" s="92">
        <f t="shared" si="779"/>
        <v>0.38043478260869579</v>
      </c>
      <c r="Y1126" s="103">
        <f t="shared" si="780"/>
        <v>0.38043478260869579</v>
      </c>
      <c r="Z1126" s="104">
        <f t="shared" si="781"/>
        <v>0.45687940558747042</v>
      </c>
      <c r="AA1126" s="104">
        <f t="shared" si="782"/>
        <v>1</v>
      </c>
      <c r="AB1126" s="104">
        <f t="shared" si="783"/>
        <v>0.13940995421814295</v>
      </c>
      <c r="AC1126" s="104">
        <f t="shared" si="784"/>
        <v>4.7047868495716808E-2</v>
      </c>
      <c r="AD1126" s="104">
        <f t="shared" si="785"/>
        <v>0.4047544021820052</v>
      </c>
      <c r="AE1126" s="104">
        <f t="shared" si="786"/>
        <v>0.41083430707533253</v>
      </c>
      <c r="AG1126" s="5"/>
      <c r="AH1126" s="92"/>
      <c r="AI1126" s="5"/>
    </row>
    <row r="1127" spans="1:35" ht="15.75" customHeight="1" x14ac:dyDescent="0.25">
      <c r="A1127" s="4" t="s">
        <v>179</v>
      </c>
      <c r="B1127" s="4" t="s">
        <v>180</v>
      </c>
      <c r="C1127" s="4" t="s">
        <v>181</v>
      </c>
      <c r="D1127" s="4" t="s">
        <v>182</v>
      </c>
      <c r="E1127" s="4">
        <v>1</v>
      </c>
      <c r="I1127" s="4">
        <v>9452411</v>
      </c>
      <c r="J1127" s="92">
        <f t="shared" si="775"/>
        <v>0.59050905655450625</v>
      </c>
      <c r="K1127" s="92">
        <f t="shared" si="776"/>
        <v>0.49343643771008022</v>
      </c>
      <c r="L1127" s="92">
        <f t="shared" ref="L1127:N1127" si="801">1-((L1046-L$1033)/(L$1036-L$1033))</f>
        <v>0.57585506134402986</v>
      </c>
      <c r="M1127" s="92">
        <f t="shared" si="801"/>
        <v>0.6787062630389088</v>
      </c>
      <c r="N1127" s="92">
        <f t="shared" si="801"/>
        <v>0.74507834671846007</v>
      </c>
      <c r="O1127" s="92">
        <f t="shared" ref="O1127:W1127" si="802">+(O1046-O$1033)/(O$1036-O$1033)</f>
        <v>8.6537828048998663E-2</v>
      </c>
      <c r="P1127" s="92">
        <f t="shared" si="802"/>
        <v>2.5326141666619211E-2</v>
      </c>
      <c r="Q1127" s="92">
        <f t="shared" si="802"/>
        <v>0.32852808698489055</v>
      </c>
      <c r="R1127" s="92">
        <f t="shared" si="802"/>
        <v>9.0725803481856104E-2</v>
      </c>
      <c r="S1127" s="92">
        <f t="shared" si="802"/>
        <v>9.1892699215193149E-2</v>
      </c>
      <c r="T1127" s="92">
        <f t="shared" si="802"/>
        <v>9.9711376478717292E-2</v>
      </c>
      <c r="U1127" s="92">
        <f t="shared" si="802"/>
        <v>0.60215053763440862</v>
      </c>
      <c r="V1127" s="92">
        <f t="shared" si="802"/>
        <v>0.41489361702127664</v>
      </c>
      <c r="W1127" s="92">
        <f t="shared" si="802"/>
        <v>0.5</v>
      </c>
      <c r="X1127" s="92">
        <f t="shared" si="779"/>
        <v>0.5</v>
      </c>
      <c r="Y1127" s="103">
        <f t="shared" si="780"/>
        <v>0.5</v>
      </c>
      <c r="Z1127" s="104">
        <f t="shared" si="781"/>
        <v>0.58462670466188127</v>
      </c>
      <c r="AA1127" s="104">
        <f t="shared" si="782"/>
        <v>0.74507834671846007</v>
      </c>
      <c r="AB1127" s="104">
        <f t="shared" si="783"/>
        <v>0.13277946504559113</v>
      </c>
      <c r="AC1127" s="104">
        <f t="shared" si="784"/>
        <v>9.5802037846955221E-2</v>
      </c>
      <c r="AD1127" s="104">
        <f t="shared" si="785"/>
        <v>0.41165731085457757</v>
      </c>
      <c r="AE1127" s="104">
        <f t="shared" si="786"/>
        <v>0.38957163856822197</v>
      </c>
      <c r="AG1127" s="5"/>
      <c r="AH1127" s="92"/>
      <c r="AI1127" s="5"/>
    </row>
    <row r="1128" spans="1:35" ht="15.75" customHeight="1" x14ac:dyDescent="0.25">
      <c r="A1128" s="4" t="s">
        <v>526</v>
      </c>
      <c r="B1128" s="4" t="s">
        <v>527</v>
      </c>
      <c r="C1128" s="4" t="s">
        <v>181</v>
      </c>
      <c r="D1128" s="4" t="s">
        <v>525</v>
      </c>
      <c r="E1128" s="4">
        <v>1</v>
      </c>
      <c r="I1128" s="4">
        <v>11539328</v>
      </c>
      <c r="J1128" s="92">
        <f t="shared" si="775"/>
        <v>0.60287084172362326</v>
      </c>
      <c r="K1128" s="92">
        <f t="shared" si="776"/>
        <v>7.8663893665128631E-2</v>
      </c>
      <c r="L1128" s="92">
        <f t="shared" ref="L1128:N1128" si="803">1-((L1047-L$1033)/(L$1036-L$1033))</f>
        <v>0.73132163468779865</v>
      </c>
      <c r="M1128" s="92">
        <f t="shared" si="803"/>
        <v>0.55842484314971108</v>
      </c>
      <c r="N1128" s="92">
        <f t="shared" si="803"/>
        <v>0.72451012425295769</v>
      </c>
      <c r="O1128" s="92">
        <f t="shared" ref="O1128:W1128" si="804">+(O1047-O$1033)/(O$1036-O$1033)</f>
        <v>0.33056352997289112</v>
      </c>
      <c r="P1128" s="92">
        <f t="shared" si="804"/>
        <v>1.8708114536751853E-3</v>
      </c>
      <c r="Q1128" s="92">
        <f t="shared" si="804"/>
        <v>9.508492015059071E-2</v>
      </c>
      <c r="R1128" s="92">
        <f t="shared" si="804"/>
        <v>4.2186286116344354E-2</v>
      </c>
      <c r="S1128" s="92">
        <f t="shared" si="804"/>
        <v>0.14124693494535337</v>
      </c>
      <c r="T1128" s="92">
        <f t="shared" si="804"/>
        <v>0.22501600651174411</v>
      </c>
      <c r="U1128" s="92">
        <f t="shared" si="804"/>
        <v>0.79569892473118276</v>
      </c>
      <c r="V1128" s="92">
        <f t="shared" si="804"/>
        <v>0.9042553191489362</v>
      </c>
      <c r="W1128" s="92">
        <f t="shared" si="804"/>
        <v>0.86956521739130432</v>
      </c>
      <c r="X1128" s="92">
        <f t="shared" si="779"/>
        <v>0.13043478260869568</v>
      </c>
      <c r="Y1128" s="103">
        <f t="shared" si="780"/>
        <v>0.13043478260869568</v>
      </c>
      <c r="Z1128" s="104">
        <f t="shared" si="781"/>
        <v>0.49282030330656534</v>
      </c>
      <c r="AA1128" s="104">
        <f t="shared" si="782"/>
        <v>0.72451012425295769</v>
      </c>
      <c r="AB1128" s="104">
        <f t="shared" si="783"/>
        <v>0.11742638692337534</v>
      </c>
      <c r="AC1128" s="104">
        <f t="shared" si="784"/>
        <v>0.18313147072854874</v>
      </c>
      <c r="AD1128" s="104">
        <f t="shared" si="785"/>
        <v>0.32966461356402854</v>
      </c>
      <c r="AE1128" s="104">
        <f t="shared" si="786"/>
        <v>0.37947207130286176</v>
      </c>
      <c r="AG1128" s="5"/>
      <c r="AH1128" s="92"/>
      <c r="AI1128" s="5"/>
    </row>
    <row r="1129" spans="1:35" ht="15.75" customHeight="1" x14ac:dyDescent="0.25">
      <c r="A1129" s="4" t="s">
        <v>415</v>
      </c>
      <c r="B1129" s="4" t="s">
        <v>416</v>
      </c>
      <c r="C1129" s="4" t="s">
        <v>181</v>
      </c>
      <c r="D1129" s="4" t="s">
        <v>412</v>
      </c>
      <c r="E1129" s="4">
        <v>1</v>
      </c>
      <c r="I1129" s="4">
        <v>3301000</v>
      </c>
      <c r="J1129" s="92">
        <f t="shared" si="775"/>
        <v>0.43522200705253766</v>
      </c>
      <c r="K1129" s="92">
        <f t="shared" si="776"/>
        <v>7.6237692226471365E-2</v>
      </c>
      <c r="L1129" s="92">
        <f t="shared" ref="L1129:N1129" si="805">1-((L1048-L$1033)/(L$1036-L$1033))</f>
        <v>0.6637363285969371</v>
      </c>
      <c r="M1129" s="92">
        <f t="shared" si="805"/>
        <v>0.6322772127513927</v>
      </c>
      <c r="N1129" s="92">
        <f t="shared" si="805"/>
        <v>0.31987164989213257</v>
      </c>
      <c r="O1129" s="92">
        <f t="shared" ref="O1129:W1129" si="806">+(O1048-O$1033)/(O$1036-O$1033)</f>
        <v>3.3454523274954386E-2</v>
      </c>
      <c r="P1129" s="92">
        <f t="shared" si="806"/>
        <v>4.9308669934321307E-3</v>
      </c>
      <c r="Q1129" s="92">
        <f t="shared" si="806"/>
        <v>0.32918235840473908</v>
      </c>
      <c r="R1129" s="92">
        <f t="shared" si="806"/>
        <v>3.2092109769108181E-2</v>
      </c>
      <c r="S1129" s="92">
        <f t="shared" si="806"/>
        <v>8.2351284782210377E-2</v>
      </c>
      <c r="T1129" s="92">
        <f t="shared" si="806"/>
        <v>9.6840325515082717E-2</v>
      </c>
      <c r="U1129" s="92">
        <f t="shared" si="806"/>
        <v>0.37634408602150532</v>
      </c>
      <c r="V1129" s="92">
        <f t="shared" si="806"/>
        <v>0.52127659574468088</v>
      </c>
      <c r="W1129" s="92">
        <f t="shared" si="806"/>
        <v>0.69565217391304346</v>
      </c>
      <c r="X1129" s="92">
        <f t="shared" si="779"/>
        <v>0.30434782608695654</v>
      </c>
      <c r="Y1129" s="103">
        <f t="shared" si="780"/>
        <v>0.30434782608695654</v>
      </c>
      <c r="Z1129" s="104">
        <f t="shared" si="781"/>
        <v>0.45186831015683471</v>
      </c>
      <c r="AA1129" s="104">
        <f t="shared" si="782"/>
        <v>0.31987164989213257</v>
      </c>
      <c r="AB1129" s="104">
        <f t="shared" si="783"/>
        <v>9.9914964610558446E-2</v>
      </c>
      <c r="AC1129" s="104">
        <f t="shared" si="784"/>
        <v>8.959580514864654E-2</v>
      </c>
      <c r="AD1129" s="104">
        <f t="shared" si="785"/>
        <v>0.25311971117902571</v>
      </c>
      <c r="AE1129" s="104">
        <f t="shared" si="786"/>
        <v>0.24031268245204307</v>
      </c>
      <c r="AG1129" s="5"/>
      <c r="AH1129" s="92"/>
      <c r="AI1129" s="5"/>
    </row>
    <row r="1130" spans="1:35" ht="15.75" customHeight="1" x14ac:dyDescent="0.25">
      <c r="A1130" s="4" t="s">
        <v>183</v>
      </c>
      <c r="B1130" s="4" t="s">
        <v>184</v>
      </c>
      <c r="C1130" s="4" t="s">
        <v>181</v>
      </c>
      <c r="D1130" s="4" t="s">
        <v>182</v>
      </c>
      <c r="E1130" s="4">
        <v>1</v>
      </c>
      <c r="I1130" s="4">
        <v>7000119</v>
      </c>
      <c r="J1130" s="92">
        <f t="shared" si="775"/>
        <v>0.50923959947507502</v>
      </c>
      <c r="K1130" s="92">
        <f t="shared" si="776"/>
        <v>9.8929362716389538E-2</v>
      </c>
      <c r="L1130" s="92">
        <f t="shared" ref="L1130:N1130" si="807">1-((L1049-L$1033)/(L$1036-L$1033))</f>
        <v>0.88217456312521969</v>
      </c>
      <c r="M1130" s="92">
        <f t="shared" si="807"/>
        <v>0.82748514218538538</v>
      </c>
      <c r="N1130" s="92">
        <f t="shared" si="807"/>
        <v>0.35941255817455298</v>
      </c>
      <c r="O1130" s="92">
        <f t="shared" ref="O1130:W1130" si="808">+(O1049-O$1033)/(O$1036-O$1033)</f>
        <v>3.2643418452002776E-2</v>
      </c>
      <c r="P1130" s="92">
        <f t="shared" si="808"/>
        <v>7.4008395496335255E-3</v>
      </c>
      <c r="Q1130" s="92">
        <f t="shared" si="808"/>
        <v>0.60907810183757305</v>
      </c>
      <c r="R1130" s="92">
        <f t="shared" si="808"/>
        <v>3.7113020771932889E-2</v>
      </c>
      <c r="S1130" s="92">
        <f t="shared" si="808"/>
        <v>7.5225832575473772E-2</v>
      </c>
      <c r="T1130" s="92">
        <f t="shared" si="808"/>
        <v>3.6393992334646331E-2</v>
      </c>
      <c r="U1130" s="92">
        <f t="shared" si="808"/>
        <v>0.31182795698924726</v>
      </c>
      <c r="V1130" s="92">
        <f t="shared" si="808"/>
        <v>0.39361702127659576</v>
      </c>
      <c r="W1130" s="92">
        <f t="shared" si="808"/>
        <v>0.59782608695652173</v>
      </c>
      <c r="X1130" s="92">
        <f t="shared" si="779"/>
        <v>0.40217391304347827</v>
      </c>
      <c r="Y1130" s="103">
        <f t="shared" si="780"/>
        <v>0.40217391304347827</v>
      </c>
      <c r="Z1130" s="104">
        <f t="shared" si="781"/>
        <v>0.5794571668755174</v>
      </c>
      <c r="AA1130" s="104">
        <f t="shared" si="782"/>
        <v>0.35941255817455298</v>
      </c>
      <c r="AB1130" s="104">
        <f t="shared" si="783"/>
        <v>0.17155884515278555</v>
      </c>
      <c r="AC1130" s="104">
        <f t="shared" si="784"/>
        <v>5.5809912455060048E-2</v>
      </c>
      <c r="AD1130" s="104">
        <f t="shared" si="785"/>
        <v>0.31368247914027886</v>
      </c>
      <c r="AE1130" s="104">
        <f t="shared" si="786"/>
        <v>0.29155962066447899</v>
      </c>
      <c r="AG1130" s="5"/>
      <c r="AH1130" s="92"/>
      <c r="AI1130" s="5"/>
    </row>
    <row r="1131" spans="1:35" ht="15.75" customHeight="1" x14ac:dyDescent="0.25">
      <c r="A1131" s="4" t="s">
        <v>232</v>
      </c>
      <c r="B1131" s="4" t="s">
        <v>233</v>
      </c>
      <c r="C1131" s="4" t="s">
        <v>118</v>
      </c>
      <c r="D1131" s="4" t="s">
        <v>231</v>
      </c>
      <c r="E1131" s="4">
        <v>1</v>
      </c>
      <c r="I1131" s="4">
        <v>25876380</v>
      </c>
      <c r="J1131" s="92">
        <f t="shared" si="775"/>
        <v>0.99863669492954454</v>
      </c>
      <c r="K1131" s="92">
        <f t="shared" si="776"/>
        <v>0.12085717462831844</v>
      </c>
      <c r="L1131" s="92">
        <f t="shared" ref="L1131:N1131" si="809">1-((L1050-L$1033)/(L$1036-L$1033))</f>
        <v>0.86992250038366747</v>
      </c>
      <c r="M1131" s="92">
        <f t="shared" si="809"/>
        <v>0.83232600643456622</v>
      </c>
      <c r="N1131" s="92">
        <f t="shared" si="809"/>
        <v>1</v>
      </c>
      <c r="O1131" s="92">
        <f t="shared" ref="O1131:W1131" si="810">+(O1050-O$1033)/(O$1036-O$1033)</f>
        <v>0.13747851161440838</v>
      </c>
      <c r="P1131" s="92">
        <f t="shared" si="810"/>
        <v>3.0214306464385197E-2</v>
      </c>
      <c r="Q1131" s="92">
        <f t="shared" si="810"/>
        <v>3.0312017576923735E-2</v>
      </c>
      <c r="R1131" s="92">
        <f t="shared" si="810"/>
        <v>3.3238801943085414E-2</v>
      </c>
      <c r="S1131" s="92">
        <f t="shared" si="810"/>
        <v>0</v>
      </c>
      <c r="T1131" s="92">
        <f t="shared" si="810"/>
        <v>0</v>
      </c>
      <c r="U1131" s="92">
        <f t="shared" si="810"/>
        <v>0.43010752688172044</v>
      </c>
      <c r="V1131" s="92">
        <f t="shared" si="810"/>
        <v>0.43617021276595747</v>
      </c>
      <c r="W1131" s="92">
        <f t="shared" si="810"/>
        <v>0.36956521739130438</v>
      </c>
      <c r="X1131" s="92">
        <f t="shared" si="779"/>
        <v>0.63043478260869557</v>
      </c>
      <c r="Y1131" s="103">
        <f t="shared" si="780"/>
        <v>0.63043478260869557</v>
      </c>
      <c r="Z1131" s="104">
        <f t="shared" si="781"/>
        <v>0.70543559409402412</v>
      </c>
      <c r="AA1131" s="104">
        <f t="shared" si="782"/>
        <v>1</v>
      </c>
      <c r="AB1131" s="104">
        <f t="shared" si="783"/>
        <v>5.7810909399700683E-2</v>
      </c>
      <c r="AC1131" s="104">
        <f t="shared" si="784"/>
        <v>0</v>
      </c>
      <c r="AD1131" s="104">
        <f t="shared" si="785"/>
        <v>0.47873625722048407</v>
      </c>
      <c r="AE1131" s="104">
        <f t="shared" si="786"/>
        <v>0.44081162587343126</v>
      </c>
      <c r="AG1131" s="5"/>
      <c r="AH1131" s="92"/>
      <c r="AI1131" s="5"/>
    </row>
    <row r="1132" spans="1:35" ht="15.75" customHeight="1" x14ac:dyDescent="0.25">
      <c r="A1132" s="4" t="s">
        <v>266</v>
      </c>
      <c r="B1132" s="4" t="s">
        <v>267</v>
      </c>
      <c r="C1132" s="4" t="s">
        <v>28</v>
      </c>
      <c r="D1132" s="4" t="s">
        <v>265</v>
      </c>
      <c r="E1132" s="4">
        <v>1</v>
      </c>
      <c r="I1132" s="4">
        <v>37411047</v>
      </c>
      <c r="J1132" s="92">
        <f t="shared" si="775"/>
        <v>0.78540676642240259</v>
      </c>
      <c r="K1132" s="92">
        <f t="shared" si="776"/>
        <v>0.11534664198716602</v>
      </c>
      <c r="L1132" s="92">
        <f t="shared" ref="L1132:N1132" si="811">1-((L1051-L$1033)/(L$1036-L$1033))</f>
        <v>0.62232021615191835</v>
      </c>
      <c r="M1132" s="92">
        <f t="shared" si="811"/>
        <v>0.49807196454185487</v>
      </c>
      <c r="N1132" s="92">
        <f t="shared" si="811"/>
        <v>0.98534252384091481</v>
      </c>
      <c r="O1132" s="92">
        <f t="shared" ref="O1132:W1132" si="812">+(O1051-O$1033)/(O$1036-O$1033)</f>
        <v>0.43342339222515619</v>
      </c>
      <c r="P1132" s="92">
        <f t="shared" si="812"/>
        <v>5.5277111942711229E-3</v>
      </c>
      <c r="Q1132" s="92">
        <f t="shared" si="812"/>
        <v>8.1122986234070688E-2</v>
      </c>
      <c r="R1132" s="92">
        <f t="shared" si="812"/>
        <v>4.4497803695946775E-2</v>
      </c>
      <c r="S1132" s="92">
        <f t="shared" si="812"/>
        <v>3.7865155075309638E-2</v>
      </c>
      <c r="T1132" s="92">
        <f t="shared" si="812"/>
        <v>0.98183247658098494</v>
      </c>
      <c r="U1132" s="92">
        <f t="shared" si="812"/>
        <v>0.83870967741935487</v>
      </c>
      <c r="V1132" s="92">
        <f t="shared" si="812"/>
        <v>0.91489361702127658</v>
      </c>
      <c r="W1132" s="92">
        <f t="shared" si="812"/>
        <v>0.85869565217391308</v>
      </c>
      <c r="X1132" s="92">
        <f t="shared" si="779"/>
        <v>0.14130434782608692</v>
      </c>
      <c r="Y1132" s="103">
        <f t="shared" si="780"/>
        <v>0.14130434782608692</v>
      </c>
      <c r="Z1132" s="104">
        <f t="shared" si="781"/>
        <v>0.50528639727583546</v>
      </c>
      <c r="AA1132" s="104">
        <f t="shared" si="782"/>
        <v>0.98534252384091481</v>
      </c>
      <c r="AB1132" s="104">
        <f t="shared" si="783"/>
        <v>0.1411429733373612</v>
      </c>
      <c r="AC1132" s="104">
        <f t="shared" si="784"/>
        <v>0.50984881582814734</v>
      </c>
      <c r="AD1132" s="104">
        <f t="shared" si="785"/>
        <v>0.45658501162166915</v>
      </c>
      <c r="AE1132" s="104">
        <f t="shared" si="786"/>
        <v>0.53540517757056472</v>
      </c>
      <c r="AG1132" s="5"/>
      <c r="AH1132" s="92"/>
      <c r="AI1132" s="5"/>
    </row>
    <row r="1133" spans="1:35" ht="15.75" customHeight="1" x14ac:dyDescent="0.25">
      <c r="A1133" s="4" t="s">
        <v>333</v>
      </c>
      <c r="B1133" s="4" t="s">
        <v>334</v>
      </c>
      <c r="C1133" s="4" t="s">
        <v>28</v>
      </c>
      <c r="D1133" s="4" t="s">
        <v>328</v>
      </c>
      <c r="E1133" s="4">
        <v>1</v>
      </c>
      <c r="I1133" s="4">
        <v>18952038</v>
      </c>
      <c r="J1133" s="92">
        <f t="shared" si="775"/>
        <v>0.6321207221474936</v>
      </c>
      <c r="K1133" s="92">
        <f t="shared" si="776"/>
        <v>0.29380454783697629</v>
      </c>
      <c r="L1133" s="92">
        <f t="shared" ref="L1133:N1133" si="813">1-((L1052-L$1033)/(L$1036-L$1033))</f>
        <v>0.40184546079728845</v>
      </c>
      <c r="M1133" s="92">
        <f t="shared" si="813"/>
        <v>0.60324450400576801</v>
      </c>
      <c r="N1133" s="92">
        <f t="shared" si="813"/>
        <v>0.89720555943535107</v>
      </c>
      <c r="O1133" s="92">
        <f t="shared" ref="O1133:W1133" si="814">+(O1052-O$1033)/(O$1036-O$1033)</f>
        <v>1</v>
      </c>
      <c r="P1133" s="92">
        <f t="shared" si="814"/>
        <v>5.2756747294412425E-2</v>
      </c>
      <c r="Q1133" s="92">
        <f t="shared" si="814"/>
        <v>9.0899852748940316E-2</v>
      </c>
      <c r="R1133" s="92">
        <f t="shared" si="814"/>
        <v>0.1036754769830741</v>
      </c>
      <c r="S1133" s="92">
        <f t="shared" si="814"/>
        <v>9.4934601664003762E-2</v>
      </c>
      <c r="T1133" s="92">
        <f t="shared" si="814"/>
        <v>0.67543196868978894</v>
      </c>
      <c r="U1133" s="92">
        <f t="shared" si="814"/>
        <v>0.63440860215053752</v>
      </c>
      <c r="V1133" s="92">
        <f t="shared" si="814"/>
        <v>0.56382978723404265</v>
      </c>
      <c r="W1133" s="92">
        <f t="shared" si="814"/>
        <v>0.69565217391304346</v>
      </c>
      <c r="X1133" s="92">
        <f t="shared" si="779"/>
        <v>0.30434782608695654</v>
      </c>
      <c r="Y1133" s="103">
        <f t="shared" si="780"/>
        <v>0.30434782608695654</v>
      </c>
      <c r="Z1133" s="104">
        <f t="shared" si="781"/>
        <v>0.48275380869688156</v>
      </c>
      <c r="AA1133" s="104">
        <f t="shared" si="782"/>
        <v>0.89720555943535107</v>
      </c>
      <c r="AB1133" s="104">
        <f t="shared" si="783"/>
        <v>0.31183301925660672</v>
      </c>
      <c r="AC1133" s="104">
        <f t="shared" si="784"/>
        <v>0.38518328517689637</v>
      </c>
      <c r="AD1133" s="104">
        <f t="shared" si="785"/>
        <v>0.47626469973053853</v>
      </c>
      <c r="AE1133" s="104">
        <f t="shared" si="786"/>
        <v>0.51924391814143389</v>
      </c>
      <c r="AG1133" s="5"/>
      <c r="AH1133" s="92"/>
      <c r="AI1133" s="5"/>
    </row>
    <row r="1134" spans="1:35" ht="15.75" customHeight="1" x14ac:dyDescent="0.25">
      <c r="A1134" s="4" t="s">
        <v>335</v>
      </c>
      <c r="B1134" s="4" t="s">
        <v>336</v>
      </c>
      <c r="C1134" s="4" t="s">
        <v>28</v>
      </c>
      <c r="D1134" s="4" t="s">
        <v>328</v>
      </c>
      <c r="E1134" s="4">
        <v>1</v>
      </c>
      <c r="I1134" s="4">
        <v>50339443</v>
      </c>
      <c r="J1134" s="92">
        <f t="shared" si="775"/>
        <v>0.56822983199779187</v>
      </c>
      <c r="K1134" s="92">
        <f t="shared" si="776"/>
        <v>0.32131369403841586</v>
      </c>
      <c r="L1134" s="92">
        <f t="shared" ref="L1134:N1134" si="815">1-((L1053-L$1033)/(L$1036-L$1033))</f>
        <v>0.85189031681053839</v>
      </c>
      <c r="M1134" s="92">
        <f t="shared" si="815"/>
        <v>0.90880068374715672</v>
      </c>
      <c r="N1134" s="92">
        <f t="shared" si="815"/>
        <v>0.88907967933327336</v>
      </c>
      <c r="O1134" s="92">
        <f t="shared" ref="O1134:W1134" si="816">+(O1053-O$1033)/(O$1036-O$1033)</f>
        <v>5.9321385396623016E-2</v>
      </c>
      <c r="P1134" s="92">
        <f t="shared" si="816"/>
        <v>6.0470298245522788E-2</v>
      </c>
      <c r="Q1134" s="92">
        <f t="shared" si="816"/>
        <v>0.10603139150212505</v>
      </c>
      <c r="R1134" s="92">
        <f t="shared" si="816"/>
        <v>0.61314198729496505</v>
      </c>
      <c r="S1134" s="92">
        <f t="shared" si="816"/>
        <v>2.8591100062802677E-2</v>
      </c>
      <c r="T1134" s="92">
        <f t="shared" si="816"/>
        <v>6.5764799836803608E-3</v>
      </c>
      <c r="U1134" s="92">
        <f t="shared" si="816"/>
        <v>0.44086021505376338</v>
      </c>
      <c r="V1134" s="92">
        <f t="shared" si="816"/>
        <v>0.44680851063829791</v>
      </c>
      <c r="W1134" s="92">
        <f t="shared" si="816"/>
        <v>0.43478260869565216</v>
      </c>
      <c r="X1134" s="92">
        <f t="shared" si="779"/>
        <v>0.56521739130434789</v>
      </c>
      <c r="Y1134" s="103">
        <f t="shared" si="780"/>
        <v>0.56521739130434789</v>
      </c>
      <c r="Z1134" s="104">
        <f t="shared" si="781"/>
        <v>0.66255863164847573</v>
      </c>
      <c r="AA1134" s="104">
        <f t="shared" si="782"/>
        <v>0.88907967933327336</v>
      </c>
      <c r="AB1134" s="104">
        <f t="shared" si="783"/>
        <v>0.20974126560980899</v>
      </c>
      <c r="AC1134" s="104">
        <f t="shared" si="784"/>
        <v>1.7583790023241518E-2</v>
      </c>
      <c r="AD1134" s="104">
        <f t="shared" si="785"/>
        <v>0.46883615158382952</v>
      </c>
      <c r="AE1134" s="104">
        <f t="shared" si="786"/>
        <v>0.44474084165369993</v>
      </c>
      <c r="AG1134" s="5"/>
      <c r="AH1134" s="92"/>
      <c r="AI1134" s="5"/>
    </row>
    <row r="1135" spans="1:35" ht="15.75" customHeight="1" x14ac:dyDescent="0.25">
      <c r="A1135" s="4" t="s">
        <v>90</v>
      </c>
      <c r="B1135" s="4" t="s">
        <v>91</v>
      </c>
      <c r="C1135" s="4" t="s">
        <v>28</v>
      </c>
      <c r="D1135" s="4" t="s">
        <v>89</v>
      </c>
      <c r="E1135" s="4">
        <v>1</v>
      </c>
      <c r="I1135" s="4">
        <v>5047561</v>
      </c>
      <c r="J1135" s="92">
        <f t="shared" si="775"/>
        <v>0.68228815718280345</v>
      </c>
      <c r="K1135" s="92">
        <f t="shared" si="776"/>
        <v>0.39314762176814244</v>
      </c>
      <c r="L1135" s="92">
        <f t="shared" ref="L1135:N1135" si="817">1-((L1054-L$1033)/(L$1036-L$1033))</f>
        <v>0.49944445983571006</v>
      </c>
      <c r="M1135" s="92">
        <f t="shared" si="817"/>
        <v>0.74037469232758779</v>
      </c>
      <c r="N1135" s="92">
        <f t="shared" si="817"/>
        <v>0.88989564202219928</v>
      </c>
      <c r="O1135" s="92">
        <f t="shared" ref="O1135:W1135" si="818">+(O1054-O$1033)/(O$1036-O$1033)</f>
        <v>0.1132233234814313</v>
      </c>
      <c r="P1135" s="92">
        <f t="shared" si="818"/>
        <v>5.136423326984324E-2</v>
      </c>
      <c r="Q1135" s="92">
        <f t="shared" si="818"/>
        <v>0.20922594856804017</v>
      </c>
      <c r="R1135" s="92">
        <f t="shared" si="818"/>
        <v>0.30132158204601961</v>
      </c>
      <c r="S1135" s="92">
        <f t="shared" si="818"/>
        <v>0.1497572958296769</v>
      </c>
      <c r="T1135" s="92">
        <f t="shared" si="818"/>
        <v>4.8097350189266974E-2</v>
      </c>
      <c r="U1135" s="92">
        <f t="shared" si="818"/>
        <v>0.62365591397849451</v>
      </c>
      <c r="V1135" s="92">
        <f t="shared" si="818"/>
        <v>0.74468085106382975</v>
      </c>
      <c r="W1135" s="92">
        <f t="shared" si="818"/>
        <v>0.76086956521739124</v>
      </c>
      <c r="X1135" s="92">
        <f t="shared" si="779"/>
        <v>0.23913043478260876</v>
      </c>
      <c r="Y1135" s="103">
        <f t="shared" si="780"/>
        <v>0.23913043478260876</v>
      </c>
      <c r="Z1135" s="104">
        <f t="shared" si="781"/>
        <v>0.57881373277856096</v>
      </c>
      <c r="AA1135" s="104">
        <f t="shared" si="782"/>
        <v>0.88989564202219928</v>
      </c>
      <c r="AB1135" s="104">
        <f t="shared" si="783"/>
        <v>0.16878377184133359</v>
      </c>
      <c r="AC1135" s="104">
        <f t="shared" si="784"/>
        <v>9.8927323009471935E-2</v>
      </c>
      <c r="AD1135" s="104">
        <f t="shared" si="785"/>
        <v>0.39511018088683497</v>
      </c>
      <c r="AE1135" s="104">
        <f t="shared" si="786"/>
        <v>0.43410511741289148</v>
      </c>
      <c r="AG1135" s="5"/>
      <c r="AH1135" s="92"/>
      <c r="AI1135" s="5"/>
    </row>
    <row r="1136" spans="1:35" ht="15.75" customHeight="1" x14ac:dyDescent="0.25">
      <c r="A1136" s="4" t="s">
        <v>417</v>
      </c>
      <c r="B1136" s="4" t="s">
        <v>418</v>
      </c>
      <c r="C1136" s="4" t="s">
        <v>181</v>
      </c>
      <c r="D1136" s="4" t="s">
        <v>412</v>
      </c>
      <c r="E1136" s="4">
        <v>1</v>
      </c>
      <c r="I1136" s="4">
        <v>4130304</v>
      </c>
      <c r="J1136" s="92">
        <f t="shared" si="775"/>
        <v>0.39366026643001351</v>
      </c>
      <c r="K1136" s="92">
        <f t="shared" si="776"/>
        <v>5.9190696381939537E-2</v>
      </c>
      <c r="L1136" s="92">
        <f t="shared" ref="L1136:N1136" si="819">1-((L1055-L$1033)/(L$1036-L$1033))</f>
        <v>0.6637363285969371</v>
      </c>
      <c r="M1136" s="92">
        <f t="shared" si="819"/>
        <v>0.6322772127513927</v>
      </c>
      <c r="N1136" s="92">
        <f t="shared" si="819"/>
        <v>0.1314560240246323</v>
      </c>
      <c r="O1136" s="92">
        <f t="shared" ref="O1136:W1136" si="820">+(O1055-O$1033)/(O$1036-O$1033)</f>
        <v>1.777876013227692E-2</v>
      </c>
      <c r="P1136" s="92">
        <f t="shared" si="820"/>
        <v>6.709940054288736E-3</v>
      </c>
      <c r="Q1136" s="92">
        <f t="shared" si="820"/>
        <v>0.17271235702762963</v>
      </c>
      <c r="R1136" s="92">
        <f t="shared" si="820"/>
        <v>2.8091201611540554E-2</v>
      </c>
      <c r="S1136" s="92">
        <f t="shared" si="820"/>
        <v>8.8745520287187324E-2</v>
      </c>
      <c r="T1136" s="92">
        <f t="shared" si="820"/>
        <v>5.5233466836924733E-2</v>
      </c>
      <c r="U1136" s="92">
        <f t="shared" si="820"/>
        <v>0.5161290322580645</v>
      </c>
      <c r="V1136" s="92">
        <f t="shared" si="820"/>
        <v>0.41489361702127664</v>
      </c>
      <c r="W1136" s="92">
        <f t="shared" si="820"/>
        <v>0.67391304347826086</v>
      </c>
      <c r="X1136" s="92">
        <f t="shared" si="779"/>
        <v>0.32608695652173914</v>
      </c>
      <c r="Y1136" s="103">
        <f t="shared" si="780"/>
        <v>0.32608695652173914</v>
      </c>
      <c r="Z1136" s="104">
        <f t="shared" si="781"/>
        <v>0.43721612604007071</v>
      </c>
      <c r="AA1136" s="104">
        <f t="shared" si="782"/>
        <v>0.1314560240246323</v>
      </c>
      <c r="AB1136" s="104">
        <f t="shared" si="783"/>
        <v>5.6323064706433959E-2</v>
      </c>
      <c r="AC1136" s="104">
        <f t="shared" si="784"/>
        <v>7.1989493562056028E-2</v>
      </c>
      <c r="AD1136" s="104">
        <f t="shared" si="785"/>
        <v>0.20461433297098647</v>
      </c>
      <c r="AE1136" s="104">
        <f t="shared" si="786"/>
        <v>0.17424617708329826</v>
      </c>
      <c r="AG1136" s="5"/>
      <c r="AH1136" s="92"/>
      <c r="AI1136" s="5"/>
    </row>
    <row r="1137" spans="1:35" ht="15.75" customHeight="1" x14ac:dyDescent="0.25">
      <c r="A1137" s="4" t="s">
        <v>277</v>
      </c>
      <c r="B1137" s="4" t="s">
        <v>278</v>
      </c>
      <c r="C1137" s="4" t="s">
        <v>181</v>
      </c>
      <c r="D1137" s="4" t="s">
        <v>276</v>
      </c>
      <c r="E1137" s="4">
        <v>1</v>
      </c>
      <c r="I1137" s="4">
        <v>5771876</v>
      </c>
      <c r="J1137" s="92">
        <f t="shared" si="775"/>
        <v>0.781632855812187</v>
      </c>
      <c r="K1137" s="92">
        <f t="shared" si="776"/>
        <v>3.9350757966708054E-2</v>
      </c>
      <c r="L1137" s="92">
        <f t="shared" ref="L1137:N1137" si="821">1-((L1056-L$1033)/(L$1036-L$1033))</f>
        <v>0.72542277738100469</v>
      </c>
      <c r="M1137" s="92">
        <f t="shared" si="821"/>
        <v>0.36274683058354851</v>
      </c>
      <c r="N1137" s="92">
        <f t="shared" si="821"/>
        <v>0.73616579491764378</v>
      </c>
      <c r="O1137" s="92">
        <f t="shared" ref="O1137:W1137" si="822">+(O1056-O$1033)/(O$1036-O$1033)</f>
        <v>0.66879352496991729</v>
      </c>
      <c r="P1137" s="92">
        <f t="shared" si="822"/>
        <v>0</v>
      </c>
      <c r="Q1137" s="92">
        <f t="shared" si="822"/>
        <v>9.5644655242939053E-2</v>
      </c>
      <c r="R1137" s="92">
        <f t="shared" si="822"/>
        <v>3.102671949085388E-2</v>
      </c>
      <c r="S1137" s="92">
        <f t="shared" si="822"/>
        <v>0.61654260037027397</v>
      </c>
      <c r="T1137" s="92">
        <f t="shared" si="822"/>
        <v>0.35413784390795738</v>
      </c>
      <c r="U1137" s="92">
        <f t="shared" si="822"/>
        <v>1</v>
      </c>
      <c r="V1137" s="92">
        <f t="shared" si="822"/>
        <v>0.97872340425531923</v>
      </c>
      <c r="W1137" s="92">
        <f t="shared" si="822"/>
        <v>0.9565217391304347</v>
      </c>
      <c r="X1137" s="92">
        <f t="shared" si="779"/>
        <v>4.3478260869565299E-2</v>
      </c>
      <c r="Y1137" s="103">
        <f t="shared" si="780"/>
        <v>4.3478260869565299E-2</v>
      </c>
      <c r="Z1137" s="104">
        <f t="shared" si="781"/>
        <v>0.47728830543586209</v>
      </c>
      <c r="AA1137" s="104">
        <f t="shared" si="782"/>
        <v>0.73616579491764378</v>
      </c>
      <c r="AB1137" s="104">
        <f t="shared" si="783"/>
        <v>0.19886622492592756</v>
      </c>
      <c r="AC1137" s="104">
        <f t="shared" si="784"/>
        <v>0.48534022213911565</v>
      </c>
      <c r="AD1137" s="104">
        <f t="shared" si="785"/>
        <v>0.38822776165762291</v>
      </c>
      <c r="AE1137" s="104">
        <f t="shared" si="786"/>
        <v>0.47441513685463732</v>
      </c>
      <c r="AG1137" s="5"/>
      <c r="AH1137" s="92"/>
      <c r="AI1137" s="5"/>
    </row>
    <row r="1138" spans="1:35" ht="15.75" customHeight="1" x14ac:dyDescent="0.25">
      <c r="A1138" s="4" t="s">
        <v>337</v>
      </c>
      <c r="B1138" s="4" t="s">
        <v>338</v>
      </c>
      <c r="C1138" s="4" t="s">
        <v>28</v>
      </c>
      <c r="D1138" s="4" t="s">
        <v>328</v>
      </c>
      <c r="E1138" s="4">
        <v>1</v>
      </c>
      <c r="I1138" s="4">
        <v>17373662</v>
      </c>
      <c r="J1138" s="92">
        <f t="shared" si="775"/>
        <v>0.70195572359384817</v>
      </c>
      <c r="K1138" s="92">
        <f t="shared" si="776"/>
        <v>0.28648103697571226</v>
      </c>
      <c r="L1138" s="92">
        <f t="shared" ref="L1138:N1138" si="823">1-((L1057-L$1033)/(L$1036-L$1033))</f>
        <v>0.69389618737564174</v>
      </c>
      <c r="M1138" s="92">
        <f t="shared" si="823"/>
        <v>0.81593028963614156</v>
      </c>
      <c r="N1138" s="92">
        <f t="shared" si="823"/>
        <v>0.84407824862352643</v>
      </c>
      <c r="O1138" s="92">
        <f t="shared" ref="O1138:W1138" si="824">+(O1057-O$1033)/(O$1036-O$1033)</f>
        <v>6.3993082604828763E-2</v>
      </c>
      <c r="P1138" s="92">
        <f t="shared" si="824"/>
        <v>0.51749176364113481</v>
      </c>
      <c r="Q1138" s="92">
        <f t="shared" si="824"/>
        <v>9.8835343992998578E-2</v>
      </c>
      <c r="R1138" s="92">
        <f t="shared" si="824"/>
        <v>0.14111377164179259</v>
      </c>
      <c r="S1138" s="92">
        <f t="shared" si="824"/>
        <v>1.1564829365581475E-2</v>
      </c>
      <c r="T1138" s="92">
        <f t="shared" si="824"/>
        <v>0.37075466331047324</v>
      </c>
      <c r="U1138" s="92">
        <f t="shared" si="824"/>
        <v>0.40860215053763438</v>
      </c>
      <c r="V1138" s="92">
        <f t="shared" si="824"/>
        <v>0.38297872340425532</v>
      </c>
      <c r="W1138" s="92">
        <f t="shared" si="824"/>
        <v>0.45652173913043476</v>
      </c>
      <c r="X1138" s="92">
        <f t="shared" si="779"/>
        <v>0.54347826086956519</v>
      </c>
      <c r="Y1138" s="103">
        <f t="shared" si="780"/>
        <v>0.54347826086956519</v>
      </c>
      <c r="Z1138" s="104">
        <f t="shared" si="781"/>
        <v>0.6245658093953359</v>
      </c>
      <c r="AA1138" s="104">
        <f t="shared" si="782"/>
        <v>0.84407824862352643</v>
      </c>
      <c r="AB1138" s="104">
        <f t="shared" si="783"/>
        <v>0.20535849047018867</v>
      </c>
      <c r="AC1138" s="104">
        <f t="shared" si="784"/>
        <v>0.19115974633802735</v>
      </c>
      <c r="AD1138" s="104">
        <f t="shared" si="785"/>
        <v>0.48172811113932867</v>
      </c>
      <c r="AE1138" s="104">
        <f t="shared" si="786"/>
        <v>0.46629057370676963</v>
      </c>
      <c r="AG1138" s="5"/>
      <c r="AH1138" s="92"/>
      <c r="AI1138" s="5"/>
    </row>
    <row r="1139" spans="1:35" ht="15.75" customHeight="1" x14ac:dyDescent="0.25">
      <c r="A1139" s="4" t="s">
        <v>279</v>
      </c>
      <c r="B1139" s="4" t="s">
        <v>280</v>
      </c>
      <c r="C1139" s="4" t="s">
        <v>181</v>
      </c>
      <c r="D1139" s="4" t="s">
        <v>276</v>
      </c>
      <c r="E1139" s="4">
        <v>1</v>
      </c>
      <c r="I1139" s="4">
        <v>1325648</v>
      </c>
      <c r="J1139" s="92">
        <f t="shared" si="775"/>
        <v>0.64803767486696018</v>
      </c>
      <c r="K1139" s="92">
        <f t="shared" si="776"/>
        <v>0.25170852794121901</v>
      </c>
      <c r="L1139" s="92">
        <f t="shared" ref="L1139:N1139" si="825">1-((L1058-L$1033)/(L$1036-L$1033))</f>
        <v>0.54141183716597585</v>
      </c>
      <c r="M1139" s="92">
        <f t="shared" si="825"/>
        <v>0.65506272994675174</v>
      </c>
      <c r="N1139" s="92">
        <f t="shared" si="825"/>
        <v>0.65189847090129094</v>
      </c>
      <c r="O1139" s="92">
        <f t="shared" ref="O1139:W1139" si="826">+(O1058-O$1033)/(O$1036-O$1033)</f>
        <v>0.15146474727083198</v>
      </c>
      <c r="P1139" s="92">
        <f t="shared" si="826"/>
        <v>1.0717719422834421E-2</v>
      </c>
      <c r="Q1139" s="92">
        <f t="shared" si="826"/>
        <v>0.2248281243961934</v>
      </c>
      <c r="R1139" s="92">
        <f t="shared" si="826"/>
        <v>5.5177787195519204E-2</v>
      </c>
      <c r="S1139" s="92">
        <f t="shared" si="826"/>
        <v>7.6323964249429818E-2</v>
      </c>
      <c r="T1139" s="92">
        <f t="shared" si="826"/>
        <v>0.18273078395255996</v>
      </c>
      <c r="U1139" s="92">
        <f t="shared" si="826"/>
        <v>0.86021505376344087</v>
      </c>
      <c r="V1139" s="92">
        <f t="shared" si="826"/>
        <v>0.70212765957446821</v>
      </c>
      <c r="W1139" s="92">
        <f t="shared" si="826"/>
        <v>0.84782608695652173</v>
      </c>
      <c r="X1139" s="92">
        <f t="shared" si="779"/>
        <v>0.15217391304347827</v>
      </c>
      <c r="Y1139" s="103">
        <f t="shared" si="780"/>
        <v>0.15217391304347827</v>
      </c>
      <c r="Z1139" s="104">
        <f t="shared" si="781"/>
        <v>0.52405519248022669</v>
      </c>
      <c r="AA1139" s="104">
        <f t="shared" si="782"/>
        <v>0.65189847090129094</v>
      </c>
      <c r="AB1139" s="104">
        <f t="shared" si="783"/>
        <v>0.11054709457134475</v>
      </c>
      <c r="AC1139" s="104">
        <f t="shared" si="784"/>
        <v>0.12952737410099488</v>
      </c>
      <c r="AD1139" s="104">
        <f t="shared" si="785"/>
        <v>0.3136404090194671</v>
      </c>
      <c r="AE1139" s="104">
        <f t="shared" si="786"/>
        <v>0.35400703301346426</v>
      </c>
      <c r="AG1139" s="5"/>
      <c r="AH1139" s="92"/>
      <c r="AI1139" s="5"/>
    </row>
    <row r="1140" spans="1:35" ht="15.75" customHeight="1" x14ac:dyDescent="0.25">
      <c r="A1140" s="4" t="s">
        <v>283</v>
      </c>
      <c r="B1140" s="4" t="s">
        <v>284</v>
      </c>
      <c r="C1140" s="4" t="s">
        <v>181</v>
      </c>
      <c r="D1140" s="4" t="s">
        <v>276</v>
      </c>
      <c r="E1140" s="4">
        <v>1</v>
      </c>
      <c r="I1140" s="4">
        <v>5532156</v>
      </c>
      <c r="J1140" s="92">
        <f t="shared" si="775"/>
        <v>0.84656749962185041</v>
      </c>
      <c r="K1140" s="92">
        <f t="shared" si="776"/>
        <v>2.7601044041520608E-2</v>
      </c>
      <c r="L1140" s="92">
        <f t="shared" ref="L1140:N1140" si="827">1-((L1059-L$1033)/(L$1036-L$1033))</f>
        <v>0.8109826065249206</v>
      </c>
      <c r="M1140" s="92">
        <f t="shared" si="827"/>
        <v>0.50409501611877061</v>
      </c>
      <c r="N1140" s="92">
        <f t="shared" si="827"/>
        <v>0.62100961835891488</v>
      </c>
      <c r="O1140" s="92">
        <f t="shared" ref="O1140:W1140" si="828">+(O1059-O$1033)/(O$1036-O$1033)</f>
        <v>0.36384299376287299</v>
      </c>
      <c r="P1140" s="92">
        <f t="shared" si="828"/>
        <v>4.0567429408353147E-5</v>
      </c>
      <c r="Q1140" s="92">
        <f t="shared" si="828"/>
        <v>0.23437860697801477</v>
      </c>
      <c r="R1140" s="92">
        <f t="shared" si="828"/>
        <v>3.1459308734502173E-2</v>
      </c>
      <c r="S1140" s="92">
        <f t="shared" si="828"/>
        <v>4.0255004778889984E-2</v>
      </c>
      <c r="T1140" s="92">
        <f t="shared" si="828"/>
        <v>0.59822893489918572</v>
      </c>
      <c r="U1140" s="92">
        <f t="shared" si="828"/>
        <v>1</v>
      </c>
      <c r="V1140" s="92">
        <f t="shared" si="828"/>
        <v>1</v>
      </c>
      <c r="W1140" s="92">
        <f t="shared" si="828"/>
        <v>1</v>
      </c>
      <c r="X1140" s="92">
        <f t="shared" si="779"/>
        <v>0</v>
      </c>
      <c r="Y1140" s="103">
        <f t="shared" si="780"/>
        <v>0</v>
      </c>
      <c r="Z1140" s="104">
        <f t="shared" si="781"/>
        <v>0.54731154157676554</v>
      </c>
      <c r="AA1140" s="104">
        <f t="shared" si="782"/>
        <v>0.62100961835891488</v>
      </c>
      <c r="AB1140" s="104">
        <f t="shared" si="783"/>
        <v>0.15743036922619957</v>
      </c>
      <c r="AC1140" s="104">
        <f t="shared" si="784"/>
        <v>0.31924196983903785</v>
      </c>
      <c r="AD1140" s="104">
        <f t="shared" si="785"/>
        <v>0.32899869980018359</v>
      </c>
      <c r="AE1140" s="104">
        <f t="shared" si="786"/>
        <v>0.41124837475022946</v>
      </c>
      <c r="AG1140" s="5"/>
      <c r="AH1140" s="92"/>
      <c r="AI1140" s="5"/>
    </row>
    <row r="1141" spans="1:35" ht="15.75" customHeight="1" x14ac:dyDescent="0.25">
      <c r="A1141" s="4" t="s">
        <v>528</v>
      </c>
      <c r="B1141" s="4" t="s">
        <v>529</v>
      </c>
      <c r="C1141" s="4" t="s">
        <v>181</v>
      </c>
      <c r="D1141" s="4" t="s">
        <v>525</v>
      </c>
      <c r="E1141" s="4">
        <v>1</v>
      </c>
      <c r="I1141" s="4">
        <v>65129728</v>
      </c>
      <c r="J1141" s="92">
        <f t="shared" si="775"/>
        <v>0.60295245034382616</v>
      </c>
      <c r="K1141" s="92">
        <f t="shared" si="776"/>
        <v>0.10875257489641639</v>
      </c>
      <c r="L1141" s="92">
        <f t="shared" ref="L1141:N1141" si="829">1-((L1060-L$1033)/(L$1036-L$1033))</f>
        <v>0.73132163468779865</v>
      </c>
      <c r="M1141" s="92">
        <f t="shared" si="829"/>
        <v>0.55842484314971108</v>
      </c>
      <c r="N1141" s="92">
        <f t="shared" si="829"/>
        <v>0.72451012425295769</v>
      </c>
      <c r="O1141" s="92">
        <f t="shared" ref="O1141:W1141" si="830">+(O1060-O$1033)/(O$1036-O$1033)</f>
        <v>0.44340401188557443</v>
      </c>
      <c r="P1141" s="92">
        <f t="shared" si="830"/>
        <v>2.8635845452471896E-3</v>
      </c>
      <c r="Q1141" s="92">
        <f t="shared" si="830"/>
        <v>0.13758126517078503</v>
      </c>
      <c r="R1141" s="92">
        <f t="shared" si="830"/>
        <v>3.1911149618558468E-2</v>
      </c>
      <c r="S1141" s="92">
        <f t="shared" si="830"/>
        <v>0.10168343082846321</v>
      </c>
      <c r="T1141" s="92">
        <f t="shared" si="830"/>
        <v>0.22501600651174411</v>
      </c>
      <c r="U1141" s="92">
        <f t="shared" si="830"/>
        <v>0.70967741935483875</v>
      </c>
      <c r="V1141" s="92">
        <f t="shared" si="830"/>
        <v>0.81914893617021278</v>
      </c>
      <c r="W1141" s="92">
        <f t="shared" si="830"/>
        <v>0.73913043478260876</v>
      </c>
      <c r="X1141" s="92">
        <f t="shared" si="779"/>
        <v>0.26086956521739124</v>
      </c>
      <c r="Y1141" s="103">
        <f t="shared" si="780"/>
        <v>0.26086956521739124</v>
      </c>
      <c r="Z1141" s="104">
        <f t="shared" si="781"/>
        <v>0.50036287576943805</v>
      </c>
      <c r="AA1141" s="104">
        <f t="shared" si="782"/>
        <v>0.72451012425295769</v>
      </c>
      <c r="AB1141" s="104">
        <f t="shared" si="783"/>
        <v>0.15394000280504128</v>
      </c>
      <c r="AC1141" s="104">
        <f t="shared" si="784"/>
        <v>0.16334971867010367</v>
      </c>
      <c r="AD1141" s="104">
        <f t="shared" si="785"/>
        <v>0.36060645734298641</v>
      </c>
      <c r="AE1141" s="104">
        <f t="shared" si="786"/>
        <v>0.38554068037438516</v>
      </c>
      <c r="AG1141" s="5"/>
      <c r="AH1141" s="92"/>
      <c r="AI1141" s="5"/>
    </row>
    <row r="1142" spans="1:35" ht="15.75" customHeight="1" x14ac:dyDescent="0.25">
      <c r="A1142" s="4" t="s">
        <v>491</v>
      </c>
      <c r="B1142" s="4" t="s">
        <v>492</v>
      </c>
      <c r="C1142" s="4" t="s">
        <v>106</v>
      </c>
      <c r="D1142" s="4" t="s">
        <v>484</v>
      </c>
      <c r="E1142" s="4">
        <v>1</v>
      </c>
      <c r="I1142" s="4">
        <v>3996765</v>
      </c>
      <c r="J1142" s="92">
        <f t="shared" si="775"/>
        <v>0.7147044523910141</v>
      </c>
      <c r="K1142" s="92">
        <f t="shared" si="776"/>
        <v>0.34165600752401676</v>
      </c>
      <c r="L1142" s="92">
        <f t="shared" ref="L1142:N1142" si="831">1-((L1061-L$1033)/(L$1036-L$1033))</f>
        <v>0.8282781494170175</v>
      </c>
      <c r="M1142" s="92">
        <f t="shared" si="831"/>
        <v>0.49183589179782361</v>
      </c>
      <c r="N1142" s="92">
        <f t="shared" si="831"/>
        <v>0.85241404401144893</v>
      </c>
      <c r="O1142" s="92">
        <f t="shared" ref="O1142:W1142" si="832">+(O1061-O$1033)/(O$1036-O$1033)</f>
        <v>0.12772921083897812</v>
      </c>
      <c r="P1142" s="92">
        <f t="shared" si="832"/>
        <v>2.0096342409223509E-2</v>
      </c>
      <c r="Q1142" s="92">
        <f t="shared" si="832"/>
        <v>0.48973724606749713</v>
      </c>
      <c r="R1142" s="92">
        <f t="shared" si="832"/>
        <v>2.4612203450285759E-2</v>
      </c>
      <c r="S1142" s="92">
        <f t="shared" si="832"/>
        <v>8.9619734565933834E-2</v>
      </c>
      <c r="T1142" s="92">
        <f t="shared" si="832"/>
        <v>2.0054419569568625E-2</v>
      </c>
      <c r="U1142" s="92">
        <f t="shared" si="832"/>
        <v>0.44086021505376338</v>
      </c>
      <c r="V1142" s="92">
        <f t="shared" si="832"/>
        <v>0.38297872340425532</v>
      </c>
      <c r="W1142" s="92">
        <f t="shared" si="832"/>
        <v>0.64130434782608692</v>
      </c>
      <c r="X1142" s="92">
        <f t="shared" si="779"/>
        <v>0.35869565217391308</v>
      </c>
      <c r="Y1142" s="103">
        <f t="shared" si="780"/>
        <v>0.35869565217391308</v>
      </c>
      <c r="Z1142" s="104">
        <f t="shared" si="781"/>
        <v>0.59411862528246795</v>
      </c>
      <c r="AA1142" s="104">
        <f t="shared" si="782"/>
        <v>0.85241404401144893</v>
      </c>
      <c r="AB1142" s="104">
        <f t="shared" si="783"/>
        <v>0.16554375069149613</v>
      </c>
      <c r="AC1142" s="104">
        <f t="shared" si="784"/>
        <v>5.4837077067751233E-2</v>
      </c>
      <c r="AD1142" s="104">
        <f t="shared" si="785"/>
        <v>0.40512182984541545</v>
      </c>
      <c r="AE1142" s="104">
        <f t="shared" si="786"/>
        <v>0.41672837426329107</v>
      </c>
      <c r="AG1142" s="5"/>
      <c r="AH1142" s="92"/>
      <c r="AI1142" s="5"/>
    </row>
    <row r="1143" spans="1:35" ht="15.75" customHeight="1" x14ac:dyDescent="0.25">
      <c r="A1143" s="4" t="s">
        <v>530</v>
      </c>
      <c r="B1143" s="4" t="s">
        <v>531</v>
      </c>
      <c r="C1143" s="4" t="s">
        <v>181</v>
      </c>
      <c r="D1143" s="4" t="s">
        <v>525</v>
      </c>
      <c r="E1143" s="4">
        <v>1</v>
      </c>
      <c r="I1143" s="4">
        <v>83517045</v>
      </c>
      <c r="J1143" s="92">
        <f t="shared" si="775"/>
        <v>0.64620880805857039</v>
      </c>
      <c r="K1143" s="92">
        <f t="shared" si="776"/>
        <v>5.9300096846005595E-2</v>
      </c>
      <c r="L1143" s="92">
        <f t="shared" ref="L1143:N1143" si="833">1-((L1062-L$1033)/(L$1036-L$1033))</f>
        <v>0.78190437345656871</v>
      </c>
      <c r="M1143" s="92">
        <f t="shared" si="833"/>
        <v>0.57675431277967038</v>
      </c>
      <c r="N1143" s="92">
        <f t="shared" si="833"/>
        <v>0.72451012425295769</v>
      </c>
      <c r="O1143" s="92">
        <f t="shared" ref="O1143:W1143" si="834">+(O1062-O$1033)/(O$1036-O$1033)</f>
        <v>0.10089087368736717</v>
      </c>
      <c r="P1143" s="92">
        <f t="shared" si="834"/>
        <v>2.1626624368304087E-3</v>
      </c>
      <c r="Q1143" s="92">
        <f t="shared" si="834"/>
        <v>0.20934967690035911</v>
      </c>
      <c r="R1143" s="92">
        <f t="shared" si="834"/>
        <v>2.455330331350827E-2</v>
      </c>
      <c r="S1143" s="92">
        <f t="shared" si="834"/>
        <v>3.8871932201547811E-2</v>
      </c>
      <c r="T1143" s="92">
        <f t="shared" si="834"/>
        <v>0.33972057727639121</v>
      </c>
      <c r="U1143" s="92">
        <f t="shared" si="834"/>
        <v>0.84946236559139787</v>
      </c>
      <c r="V1143" s="92">
        <f t="shared" si="834"/>
        <v>0.92553191489361708</v>
      </c>
      <c r="W1143" s="92">
        <f t="shared" si="834"/>
        <v>0.89130434782608692</v>
      </c>
      <c r="X1143" s="92">
        <f t="shared" si="779"/>
        <v>0.10869565217391308</v>
      </c>
      <c r="Y1143" s="103">
        <f t="shared" si="780"/>
        <v>0.10869565217391308</v>
      </c>
      <c r="Z1143" s="104">
        <f t="shared" si="781"/>
        <v>0.51604189778520371</v>
      </c>
      <c r="AA1143" s="104">
        <f t="shared" si="782"/>
        <v>0.72451012425295769</v>
      </c>
      <c r="AB1143" s="104">
        <f t="shared" si="783"/>
        <v>8.4239129084516237E-2</v>
      </c>
      <c r="AC1143" s="104">
        <f t="shared" si="784"/>
        <v>0.18929625473896952</v>
      </c>
      <c r="AD1143" s="104">
        <f t="shared" si="785"/>
        <v>0.32455661160711202</v>
      </c>
      <c r="AE1143" s="104">
        <f t="shared" si="786"/>
        <v>0.37852185146541178</v>
      </c>
      <c r="AG1143" s="5"/>
      <c r="AH1143" s="92"/>
      <c r="AI1143" s="5"/>
    </row>
    <row r="1144" spans="1:35" ht="15.75" customHeight="1" x14ac:dyDescent="0.25">
      <c r="A1144" s="4" t="s">
        <v>421</v>
      </c>
      <c r="B1144" s="4" t="s">
        <v>422</v>
      </c>
      <c r="C1144" s="4" t="s">
        <v>181</v>
      </c>
      <c r="D1144" s="4" t="s">
        <v>412</v>
      </c>
      <c r="E1144" s="4">
        <v>1</v>
      </c>
      <c r="I1144" s="4">
        <v>10473455</v>
      </c>
      <c r="J1144" s="92">
        <f t="shared" si="775"/>
        <v>0.37554080514758192</v>
      </c>
      <c r="K1144" s="92">
        <f t="shared" si="776"/>
        <v>9.2070182199581213E-2</v>
      </c>
      <c r="L1144" s="92">
        <f t="shared" ref="L1144:N1144" si="835">1-((L1063-L$1033)/(L$1036-L$1033))</f>
        <v>0.78421441080462362</v>
      </c>
      <c r="M1144" s="92">
        <f t="shared" si="835"/>
        <v>0.67003348741878821</v>
      </c>
      <c r="N1144" s="92">
        <f t="shared" si="835"/>
        <v>0.17071476956448561</v>
      </c>
      <c r="O1144" s="92">
        <f t="shared" ref="O1144:W1144" si="836">+(O1063-O$1033)/(O$1036-O$1033)</f>
        <v>0.12619527577323802</v>
      </c>
      <c r="P1144" s="92">
        <f t="shared" si="836"/>
        <v>5.2455207884741693E-2</v>
      </c>
      <c r="Q1144" s="92">
        <f t="shared" si="836"/>
        <v>0.11164781513201193</v>
      </c>
      <c r="R1144" s="92">
        <f t="shared" si="836"/>
        <v>1.9747784726156657E-2</v>
      </c>
      <c r="S1144" s="92">
        <f t="shared" si="836"/>
        <v>0</v>
      </c>
      <c r="T1144" s="92">
        <f t="shared" si="836"/>
        <v>0.16470152071080529</v>
      </c>
      <c r="U1144" s="92">
        <f t="shared" si="836"/>
        <v>0.59139784946236562</v>
      </c>
      <c r="V1144" s="92">
        <f t="shared" si="836"/>
        <v>0.46808510638297873</v>
      </c>
      <c r="W1144" s="92">
        <f t="shared" si="836"/>
        <v>0.60869565217391308</v>
      </c>
      <c r="X1144" s="92">
        <f t="shared" si="779"/>
        <v>0.39130434782608692</v>
      </c>
      <c r="Y1144" s="103">
        <f t="shared" si="780"/>
        <v>0.39130434782608692</v>
      </c>
      <c r="Z1144" s="104">
        <f t="shared" si="781"/>
        <v>0.48046472139264373</v>
      </c>
      <c r="AA1144" s="104">
        <f t="shared" si="782"/>
        <v>0.17071476956448561</v>
      </c>
      <c r="AB1144" s="104">
        <f t="shared" si="783"/>
        <v>7.751152087903708E-2</v>
      </c>
      <c r="AC1144" s="104">
        <f t="shared" si="784"/>
        <v>8.2350760355402647E-2</v>
      </c>
      <c r="AD1144" s="104">
        <f t="shared" si="785"/>
        <v>0.24046922400353118</v>
      </c>
      <c r="AE1144" s="104">
        <f t="shared" si="786"/>
        <v>0.20276044304789229</v>
      </c>
      <c r="AG1144" s="5"/>
      <c r="AH1144" s="92"/>
      <c r="AI1144" s="5"/>
    </row>
    <row r="1145" spans="1:35" ht="15.75" customHeight="1" x14ac:dyDescent="0.25">
      <c r="A1145" s="4" t="s">
        <v>94</v>
      </c>
      <c r="B1145" s="4" t="s">
        <v>95</v>
      </c>
      <c r="C1145" s="4" t="s">
        <v>28</v>
      </c>
      <c r="D1145" s="4" t="s">
        <v>89</v>
      </c>
      <c r="E1145" s="4">
        <v>1</v>
      </c>
      <c r="I1145" s="4">
        <v>17581472</v>
      </c>
      <c r="J1145" s="92">
        <f t="shared" si="775"/>
        <v>0.79683279576575117</v>
      </c>
      <c r="K1145" s="92">
        <f t="shared" si="776"/>
        <v>0.16178507696294778</v>
      </c>
      <c r="L1145" s="92">
        <f t="shared" ref="L1145:N1145" si="837">1-((L1064-L$1033)/(L$1036-L$1033))</f>
        <v>0.74187740612788733</v>
      </c>
      <c r="M1145" s="92">
        <f t="shared" si="837"/>
        <v>0.83092134452247168</v>
      </c>
      <c r="N1145" s="92">
        <f t="shared" si="837"/>
        <v>0.86956921963846523</v>
      </c>
      <c r="O1145" s="92">
        <f t="shared" ref="O1145:W1145" si="838">+(O1064-O$1033)/(O$1036-O$1033)</f>
        <v>0.23790304648572524</v>
      </c>
      <c r="P1145" s="92">
        <f t="shared" si="838"/>
        <v>3.4986772968965837E-2</v>
      </c>
      <c r="Q1145" s="92">
        <f t="shared" si="838"/>
        <v>3.9485374985054861E-2</v>
      </c>
      <c r="R1145" s="92">
        <f t="shared" si="838"/>
        <v>0.63267089959940448</v>
      </c>
      <c r="S1145" s="92">
        <f t="shared" si="838"/>
        <v>0.13576696099047428</v>
      </c>
      <c r="T1145" s="92">
        <f t="shared" si="838"/>
        <v>0.22199624307945709</v>
      </c>
      <c r="U1145" s="92">
        <f t="shared" si="838"/>
        <v>0.43010752688172044</v>
      </c>
      <c r="V1145" s="92">
        <f t="shared" si="838"/>
        <v>0.31914893617021278</v>
      </c>
      <c r="W1145" s="92">
        <f t="shared" si="838"/>
        <v>0.43478260869565216</v>
      </c>
      <c r="X1145" s="92">
        <f t="shared" si="779"/>
        <v>0.56521739130434789</v>
      </c>
      <c r="Y1145" s="103">
        <f t="shared" si="780"/>
        <v>0.56521739130434789</v>
      </c>
      <c r="Z1145" s="104">
        <f t="shared" si="781"/>
        <v>0.63285415584476445</v>
      </c>
      <c r="AA1145" s="104">
        <f t="shared" si="782"/>
        <v>0.86956921963846523</v>
      </c>
      <c r="AB1145" s="104">
        <f t="shared" si="783"/>
        <v>0.2362615235097876</v>
      </c>
      <c r="AC1145" s="104">
        <f t="shared" si="784"/>
        <v>0.17888160203496567</v>
      </c>
      <c r="AD1145" s="104">
        <f t="shared" si="785"/>
        <v>0.49655677846646612</v>
      </c>
      <c r="AE1145" s="104">
        <f t="shared" si="786"/>
        <v>0.47939162525699575</v>
      </c>
      <c r="AG1145" s="5"/>
      <c r="AH1145" s="92"/>
      <c r="AI1145" s="5"/>
    </row>
    <row r="1146" spans="1:35" ht="15.75" customHeight="1" x14ac:dyDescent="0.25">
      <c r="A1146" s="4" t="s">
        <v>343</v>
      </c>
      <c r="B1146" s="4" t="s">
        <v>344</v>
      </c>
      <c r="C1146" s="4" t="s">
        <v>28</v>
      </c>
      <c r="D1146" s="4" t="s">
        <v>328</v>
      </c>
      <c r="E1146" s="4">
        <v>1</v>
      </c>
      <c r="I1146" s="4">
        <v>782766</v>
      </c>
      <c r="J1146" s="92">
        <f t="shared" si="775"/>
        <v>0.43289086289307488</v>
      </c>
      <c r="K1146" s="92">
        <f t="shared" si="776"/>
        <v>0.39731371141105204</v>
      </c>
      <c r="L1146" s="92">
        <f t="shared" ref="L1146:N1146" si="839">1-((L1065-L$1033)/(L$1036-L$1033))</f>
        <v>0.67292666380790467</v>
      </c>
      <c r="M1146" s="92">
        <f t="shared" si="839"/>
        <v>0.8318925913829891</v>
      </c>
      <c r="N1146" s="92">
        <f t="shared" si="839"/>
        <v>0.84407824862352643</v>
      </c>
      <c r="O1146" s="92">
        <f t="shared" ref="O1146:W1146" si="840">+(O1065-O$1033)/(O$1036-O$1033)</f>
        <v>0.24061914475959839</v>
      </c>
      <c r="P1146" s="92">
        <f t="shared" si="840"/>
        <v>1.8399173718249681E-3</v>
      </c>
      <c r="Q1146" s="92">
        <f t="shared" si="840"/>
        <v>0.11883830897120343</v>
      </c>
      <c r="R1146" s="92">
        <f t="shared" si="840"/>
        <v>0.3705615802837387</v>
      </c>
      <c r="S1146" s="92">
        <f t="shared" si="840"/>
        <v>7.69983471882038E-3</v>
      </c>
      <c r="T1146" s="92">
        <f t="shared" si="840"/>
        <v>0.78219320694868211</v>
      </c>
      <c r="U1146" s="92">
        <f t="shared" si="840"/>
        <v>0.44086021505376338</v>
      </c>
      <c r="V1146" s="92">
        <f t="shared" si="840"/>
        <v>0.39361702127659576</v>
      </c>
      <c r="W1146" s="92">
        <f t="shared" si="840"/>
        <v>0.40217391304347822</v>
      </c>
      <c r="X1146" s="92">
        <f t="shared" si="779"/>
        <v>0.59782608695652173</v>
      </c>
      <c r="Y1146" s="103">
        <f t="shared" si="780"/>
        <v>0.59782608695652173</v>
      </c>
      <c r="Z1146" s="104">
        <f t="shared" si="781"/>
        <v>0.58375595737375519</v>
      </c>
      <c r="AA1146" s="104">
        <f t="shared" si="782"/>
        <v>0.84407824862352643</v>
      </c>
      <c r="AB1146" s="104">
        <f t="shared" si="783"/>
        <v>0.18296473784659137</v>
      </c>
      <c r="AC1146" s="104">
        <f t="shared" si="784"/>
        <v>0.39494652083375126</v>
      </c>
      <c r="AD1146" s="104">
        <f t="shared" si="785"/>
        <v>0.52071431032682924</v>
      </c>
      <c r="AE1146" s="104">
        <f t="shared" si="786"/>
        <v>0.50143636616940612</v>
      </c>
      <c r="AG1146" s="5"/>
      <c r="AH1146" s="92"/>
      <c r="AI1146" s="5"/>
    </row>
    <row r="1147" spans="1:35" ht="15.75" customHeight="1" x14ac:dyDescent="0.25">
      <c r="A1147" s="4" t="s">
        <v>96</v>
      </c>
      <c r="B1147" s="4" t="s">
        <v>97</v>
      </c>
      <c r="C1147" s="4" t="s">
        <v>28</v>
      </c>
      <c r="D1147" s="4" t="s">
        <v>89</v>
      </c>
      <c r="E1147" s="4">
        <v>1</v>
      </c>
      <c r="I1147" s="4">
        <v>9746117</v>
      </c>
      <c r="J1147" s="92">
        <f t="shared" si="775"/>
        <v>0.82298792727144088</v>
      </c>
      <c r="K1147" s="92">
        <f t="shared" si="776"/>
        <v>0.25828358299361442</v>
      </c>
      <c r="L1147" s="92">
        <f t="shared" ref="L1147:N1147" si="841">1-((L1066-L$1033)/(L$1036-L$1033))</f>
        <v>0.88560057117736657</v>
      </c>
      <c r="M1147" s="92">
        <f t="shared" si="841"/>
        <v>0.91571579018011262</v>
      </c>
      <c r="N1147" s="92">
        <f t="shared" si="841"/>
        <v>0.86956921963846523</v>
      </c>
      <c r="O1147" s="92">
        <f t="shared" ref="O1147:W1147" si="842">+(O1066-O$1033)/(O$1036-O$1033)</f>
        <v>6.0695415206576661E-2</v>
      </c>
      <c r="P1147" s="92">
        <f t="shared" si="842"/>
        <v>0.10558106812295044</v>
      </c>
      <c r="Q1147" s="92">
        <f t="shared" si="842"/>
        <v>2.5406882353828996E-2</v>
      </c>
      <c r="R1147" s="92">
        <f t="shared" si="842"/>
        <v>1</v>
      </c>
      <c r="S1147" s="92">
        <f t="shared" si="842"/>
        <v>0.1057819915149253</v>
      </c>
      <c r="T1147" s="92">
        <f t="shared" si="842"/>
        <v>0.76100925146262122</v>
      </c>
      <c r="U1147" s="92">
        <f t="shared" si="842"/>
        <v>0.29032258064516131</v>
      </c>
      <c r="V1147" s="92">
        <f t="shared" si="842"/>
        <v>0.21276595744680854</v>
      </c>
      <c r="W1147" s="92">
        <f t="shared" si="842"/>
        <v>0.33695652173913043</v>
      </c>
      <c r="X1147" s="92">
        <f t="shared" si="779"/>
        <v>0.66304347826086962</v>
      </c>
      <c r="Y1147" s="103">
        <f t="shared" si="780"/>
        <v>0.66304347826086962</v>
      </c>
      <c r="Z1147" s="104">
        <f t="shared" si="781"/>
        <v>0.72064696790563354</v>
      </c>
      <c r="AA1147" s="104">
        <f t="shared" si="782"/>
        <v>0.86956921963846523</v>
      </c>
      <c r="AB1147" s="104">
        <f t="shared" si="783"/>
        <v>0.29792084142083902</v>
      </c>
      <c r="AC1147" s="104">
        <f t="shared" si="784"/>
        <v>0.43339562148877325</v>
      </c>
      <c r="AD1147" s="104">
        <f t="shared" si="785"/>
        <v>0.59691522574291622</v>
      </c>
      <c r="AE1147" s="104">
        <f t="shared" si="786"/>
        <v>0.58038316261342771</v>
      </c>
      <c r="AG1147" s="5"/>
      <c r="AH1147" s="92"/>
      <c r="AI1147" s="5"/>
    </row>
    <row r="1148" spans="1:35" ht="15.75" customHeight="1" x14ac:dyDescent="0.25">
      <c r="A1148" s="4" t="s">
        <v>189</v>
      </c>
      <c r="B1148" s="4" t="s">
        <v>190</v>
      </c>
      <c r="C1148" s="4" t="s">
        <v>181</v>
      </c>
      <c r="D1148" s="4" t="s">
        <v>182</v>
      </c>
      <c r="E1148" s="4">
        <v>1</v>
      </c>
      <c r="I1148" s="4">
        <v>9684679</v>
      </c>
      <c r="J1148" s="92">
        <f t="shared" si="775"/>
        <v>0.5006587424377309</v>
      </c>
      <c r="K1148" s="92">
        <f t="shared" si="776"/>
        <v>0.2270625863202767</v>
      </c>
      <c r="L1148" s="92">
        <f t="shared" ref="L1148:N1148" si="843">1-((L1067-L$1033)/(L$1036-L$1033))</f>
        <v>0.54374981672167655</v>
      </c>
      <c r="M1148" s="92">
        <f t="shared" si="843"/>
        <v>0.62760917044000752</v>
      </c>
      <c r="N1148" s="92">
        <f t="shared" si="843"/>
        <v>0.40708735199932622</v>
      </c>
      <c r="O1148" s="92">
        <f t="shared" ref="O1148:W1148" si="844">+(O1067-O$1033)/(O$1036-O$1033)</f>
        <v>5.8276541689668865E-2</v>
      </c>
      <c r="P1148" s="92">
        <f t="shared" si="844"/>
        <v>7.5008449720471255E-3</v>
      </c>
      <c r="Q1148" s="92">
        <f t="shared" si="844"/>
        <v>0.2399443024656257</v>
      </c>
      <c r="R1148" s="92">
        <f t="shared" si="844"/>
        <v>6.3026710126803456E-2</v>
      </c>
      <c r="S1148" s="92">
        <f t="shared" si="844"/>
        <v>7.755870287242167E-2</v>
      </c>
      <c r="T1148" s="92">
        <f t="shared" si="844"/>
        <v>6.93619566599359E-2</v>
      </c>
      <c r="U1148" s="92">
        <f t="shared" si="844"/>
        <v>0.35483870967741937</v>
      </c>
      <c r="V1148" s="92">
        <f t="shared" si="844"/>
        <v>0.34042553191489366</v>
      </c>
      <c r="W1148" s="92">
        <f t="shared" si="844"/>
        <v>0.63043478260869557</v>
      </c>
      <c r="X1148" s="92">
        <f t="shared" si="779"/>
        <v>0.36956521739130443</v>
      </c>
      <c r="Y1148" s="103">
        <f t="shared" si="780"/>
        <v>0.36956521739130443</v>
      </c>
      <c r="Z1148" s="104">
        <f t="shared" si="781"/>
        <v>0.4747700789799229</v>
      </c>
      <c r="AA1148" s="104">
        <f t="shared" si="782"/>
        <v>0.40708735199932622</v>
      </c>
      <c r="AB1148" s="104">
        <f t="shared" si="783"/>
        <v>9.2187099813536288E-2</v>
      </c>
      <c r="AC1148" s="104">
        <f t="shared" si="784"/>
        <v>7.3460329766178778E-2</v>
      </c>
      <c r="AD1148" s="104">
        <f t="shared" si="785"/>
        <v>0.28341401559005375</v>
      </c>
      <c r="AE1148" s="104">
        <f t="shared" si="786"/>
        <v>0.26187621513974102</v>
      </c>
      <c r="AG1148" s="5"/>
      <c r="AH1148" s="92"/>
      <c r="AI1148" s="5"/>
    </row>
    <row r="1149" spans="1:35" ht="15.75" customHeight="1" x14ac:dyDescent="0.25">
      <c r="A1149" s="4" t="s">
        <v>285</v>
      </c>
      <c r="B1149" s="4" t="s">
        <v>286</v>
      </c>
      <c r="C1149" s="4" t="s">
        <v>181</v>
      </c>
      <c r="D1149" s="4" t="s">
        <v>276</v>
      </c>
      <c r="E1149" s="4">
        <v>1</v>
      </c>
      <c r="I1149" s="4">
        <v>339031</v>
      </c>
      <c r="J1149" s="92">
        <f t="shared" si="775"/>
        <v>0.77708323840660298</v>
      </c>
      <c r="K1149" s="112">
        <f t="shared" si="776"/>
        <v>0</v>
      </c>
      <c r="L1149" s="92">
        <f t="shared" ref="L1149:N1149" si="845">1-((L1068-L$1033)/(L$1036-L$1033))</f>
        <v>0.83268073386438068</v>
      </c>
      <c r="M1149" s="92">
        <f t="shared" si="845"/>
        <v>0.36707975828909334</v>
      </c>
      <c r="N1149" s="92">
        <f t="shared" si="845"/>
        <v>0.6981875982332395</v>
      </c>
      <c r="O1149" s="92">
        <f t="shared" ref="O1149:W1149" si="846">+(O1068-O$1033)/(O$1036-O$1033)</f>
        <v>8.3088559271959544E-2</v>
      </c>
      <c r="P1149" s="92">
        <f t="shared" si="846"/>
        <v>1.0534204683071012E-3</v>
      </c>
      <c r="Q1149" s="92">
        <f t="shared" si="846"/>
        <v>0.27765611354304459</v>
      </c>
      <c r="R1149" s="92">
        <f t="shared" si="846"/>
        <v>2.2319082989003133E-2</v>
      </c>
      <c r="S1149" s="92">
        <f t="shared" si="846"/>
        <v>4.8774373186974508E-2</v>
      </c>
      <c r="T1149" s="92">
        <f t="shared" si="846"/>
        <v>0.47743035309533555</v>
      </c>
      <c r="U1149" s="92">
        <f t="shared" si="846"/>
        <v>0</v>
      </c>
      <c r="V1149" s="92">
        <f t="shared" si="846"/>
        <v>0</v>
      </c>
      <c r="W1149" s="92">
        <f t="shared" si="846"/>
        <v>0</v>
      </c>
      <c r="X1149" s="92">
        <f t="shared" si="779"/>
        <v>1</v>
      </c>
      <c r="Y1149" s="103">
        <f t="shared" si="780"/>
        <v>1</v>
      </c>
      <c r="Z1149" s="104">
        <f t="shared" si="781"/>
        <v>0.49421093264001925</v>
      </c>
      <c r="AA1149" s="104">
        <f t="shared" si="782"/>
        <v>0.6981875982332395</v>
      </c>
      <c r="AB1149" s="104">
        <f t="shared" si="783"/>
        <v>9.6029294068078599E-2</v>
      </c>
      <c r="AC1149" s="104">
        <f t="shared" si="784"/>
        <v>0.26310236314115504</v>
      </c>
      <c r="AD1149" s="104">
        <f t="shared" si="785"/>
        <v>0.51030603761649851</v>
      </c>
      <c r="AE1149" s="104">
        <f t="shared" si="786"/>
        <v>0.38788254702062314</v>
      </c>
      <c r="AG1149" s="5"/>
      <c r="AH1149" s="92"/>
      <c r="AI1149" s="5"/>
    </row>
    <row r="1150" spans="1:35" ht="15.75" customHeight="1" x14ac:dyDescent="0.25">
      <c r="A1150" s="4" t="s">
        <v>499</v>
      </c>
      <c r="B1150" s="4" t="s">
        <v>500</v>
      </c>
      <c r="C1150" s="4" t="s">
        <v>106</v>
      </c>
      <c r="D1150" s="4" t="s">
        <v>484</v>
      </c>
      <c r="E1150" s="4">
        <v>1</v>
      </c>
      <c r="I1150" s="4">
        <v>8519377</v>
      </c>
      <c r="J1150" s="92">
        <f t="shared" si="775"/>
        <v>0.61711207623090258</v>
      </c>
      <c r="K1150" s="92">
        <f t="shared" si="776"/>
        <v>0.30428092074063573</v>
      </c>
      <c r="L1150" s="92">
        <f t="shared" ref="L1150:N1150" si="847">1-((L1069-L$1033)/(L$1036-L$1033))</f>
        <v>0.8282781494170175</v>
      </c>
      <c r="M1150" s="92">
        <f t="shared" si="847"/>
        <v>0.49183589179782361</v>
      </c>
      <c r="N1150" s="92">
        <f t="shared" si="847"/>
        <v>0.85086582848933345</v>
      </c>
      <c r="O1150" s="92">
        <f t="shared" ref="O1150:W1150" si="848">+(O1069-O$1033)/(O$1036-O$1033)</f>
        <v>0.17078273720220283</v>
      </c>
      <c r="P1150" s="92">
        <f t="shared" si="848"/>
        <v>1.8511222574611793E-2</v>
      </c>
      <c r="Q1150" s="92">
        <f t="shared" si="848"/>
        <v>0.15050030131037931</v>
      </c>
      <c r="R1150" s="92">
        <f t="shared" si="848"/>
        <v>3.2567119744903068E-2</v>
      </c>
      <c r="S1150" s="92">
        <f t="shared" si="848"/>
        <v>2.2331109122232705E-2</v>
      </c>
      <c r="T1150" s="92">
        <f t="shared" si="848"/>
        <v>2.0054419569568625E-2</v>
      </c>
      <c r="U1150" s="92">
        <f t="shared" si="848"/>
        <v>0</v>
      </c>
      <c r="V1150" s="92">
        <f t="shared" si="848"/>
        <v>0</v>
      </c>
      <c r="W1150" s="92">
        <f t="shared" si="848"/>
        <v>0</v>
      </c>
      <c r="X1150" s="92">
        <f t="shared" si="779"/>
        <v>1</v>
      </c>
      <c r="Y1150" s="103">
        <f t="shared" si="780"/>
        <v>1</v>
      </c>
      <c r="Z1150" s="104">
        <f t="shared" si="781"/>
        <v>0.56037675954659483</v>
      </c>
      <c r="AA1150" s="104">
        <f t="shared" si="782"/>
        <v>0.85086582848933345</v>
      </c>
      <c r="AB1150" s="104">
        <f t="shared" si="783"/>
        <v>9.3090345208024242E-2</v>
      </c>
      <c r="AC1150" s="104">
        <f t="shared" si="784"/>
        <v>2.1192764345900665E-2</v>
      </c>
      <c r="AD1150" s="104">
        <f t="shared" si="785"/>
        <v>0.50510513951797054</v>
      </c>
      <c r="AE1150" s="104">
        <f t="shared" si="786"/>
        <v>0.38138142439746331</v>
      </c>
      <c r="AG1150" s="5"/>
      <c r="AH1150" s="92"/>
      <c r="AI1150" s="5"/>
    </row>
    <row r="1151" spans="1:35" ht="15.75" customHeight="1" x14ac:dyDescent="0.25">
      <c r="A1151" s="4" t="s">
        <v>425</v>
      </c>
      <c r="B1151" s="4" t="s">
        <v>426</v>
      </c>
      <c r="C1151" s="4" t="s">
        <v>181</v>
      </c>
      <c r="D1151" s="4" t="s">
        <v>412</v>
      </c>
      <c r="E1151" s="4">
        <v>1</v>
      </c>
      <c r="I1151" s="4">
        <v>60550075</v>
      </c>
      <c r="J1151" s="92">
        <f t="shared" si="775"/>
        <v>0.44724391879223346</v>
      </c>
      <c r="K1151" s="92">
        <f t="shared" si="776"/>
        <v>9.6819219291868222E-2</v>
      </c>
      <c r="L1151" s="92">
        <f t="shared" ref="L1151:N1151" si="849">1-((L1070-L$1033)/(L$1036-L$1033))</f>
        <v>0.65473297774035544</v>
      </c>
      <c r="M1151" s="92">
        <f t="shared" si="849"/>
        <v>0.48777844077595989</v>
      </c>
      <c r="N1151" s="92">
        <f t="shared" si="849"/>
        <v>0.65035573187734341</v>
      </c>
      <c r="O1151" s="92">
        <f t="shared" ref="O1151:W1151" si="850">+(O1070-O$1033)/(O$1036-O$1033)</f>
        <v>0.15992432439887108</v>
      </c>
      <c r="P1151" s="92">
        <f t="shared" si="850"/>
        <v>8.6081253675161576E-3</v>
      </c>
      <c r="Q1151" s="92">
        <f t="shared" si="850"/>
        <v>0.28455358194603275</v>
      </c>
      <c r="R1151" s="92">
        <f t="shared" si="850"/>
        <v>1.6662486434783599E-2</v>
      </c>
      <c r="S1151" s="92">
        <f t="shared" si="850"/>
        <v>8.1483492127030405E-2</v>
      </c>
      <c r="T1151" s="92">
        <f t="shared" si="850"/>
        <v>0.43931514856207621</v>
      </c>
      <c r="U1151" s="92">
        <f t="shared" si="850"/>
        <v>0.65591397849462363</v>
      </c>
      <c r="V1151" s="92">
        <f t="shared" si="850"/>
        <v>0.60638297872340419</v>
      </c>
      <c r="W1151" s="92">
        <f t="shared" si="850"/>
        <v>0.76086956521739124</v>
      </c>
      <c r="X1151" s="92">
        <f t="shared" si="779"/>
        <v>0.23913043478260876</v>
      </c>
      <c r="Y1151" s="103">
        <f t="shared" si="780"/>
        <v>0.23913043478260876</v>
      </c>
      <c r="Z1151" s="104">
        <f t="shared" si="781"/>
        <v>0.42164363915010428</v>
      </c>
      <c r="AA1151" s="104">
        <f t="shared" si="782"/>
        <v>0.65035573187734341</v>
      </c>
      <c r="AB1151" s="104">
        <f t="shared" si="783"/>
        <v>0.1174371295368009</v>
      </c>
      <c r="AC1151" s="104">
        <f t="shared" si="784"/>
        <v>0.26039932034455332</v>
      </c>
      <c r="AD1151" s="104">
        <f t="shared" si="785"/>
        <v>0.33779325113828212</v>
      </c>
      <c r="AE1151" s="104">
        <f t="shared" si="786"/>
        <v>0.36245895522720051</v>
      </c>
      <c r="AG1151" s="5"/>
      <c r="AH1151" s="92"/>
      <c r="AI1151" s="5"/>
    </row>
    <row r="1152" spans="1:35" ht="15.75" customHeight="1" x14ac:dyDescent="0.25">
      <c r="A1152" s="4" t="s">
        <v>171</v>
      </c>
      <c r="B1152" s="4" t="s">
        <v>172</v>
      </c>
      <c r="C1152" s="4" t="s">
        <v>106</v>
      </c>
      <c r="D1152" s="4" t="s">
        <v>160</v>
      </c>
      <c r="E1152" s="4">
        <v>1</v>
      </c>
      <c r="I1152" s="4">
        <v>126860301</v>
      </c>
      <c r="J1152" s="92">
        <f t="shared" si="775"/>
        <v>0.7626913436749011</v>
      </c>
      <c r="K1152" s="92">
        <f t="shared" si="776"/>
        <v>3.5517228998015091E-3</v>
      </c>
      <c r="L1152" s="92">
        <f t="shared" ref="L1152:N1152" si="851">1-((L1071-L$1033)/(L$1036-L$1033))</f>
        <v>0.6879199998347576</v>
      </c>
      <c r="M1152" s="92">
        <f t="shared" si="851"/>
        <v>0.6090639674405155</v>
      </c>
      <c r="N1152" s="92">
        <f t="shared" si="851"/>
        <v>0.78236373719696217</v>
      </c>
      <c r="O1152" s="92">
        <f t="shared" ref="O1152:W1152" si="852">+(O1071-O$1033)/(O$1036-O$1033)</f>
        <v>0.22147820126233494</v>
      </c>
      <c r="P1152" s="92">
        <f t="shared" si="852"/>
        <v>2.8552538933960127E-2</v>
      </c>
      <c r="Q1152" s="92">
        <f t="shared" si="852"/>
        <v>0.50292992526866354</v>
      </c>
      <c r="R1152" s="92">
        <f t="shared" si="852"/>
        <v>6.0840138203216267E-3</v>
      </c>
      <c r="S1152" s="92">
        <f t="shared" si="852"/>
        <v>0.12321685525305812</v>
      </c>
      <c r="T1152" s="92">
        <f t="shared" si="852"/>
        <v>0.27615751825241025</v>
      </c>
      <c r="U1152" s="92">
        <f t="shared" si="852"/>
        <v>0.78494623655913975</v>
      </c>
      <c r="V1152" s="92">
        <f t="shared" si="852"/>
        <v>0.77659574468085113</v>
      </c>
      <c r="W1152" s="92">
        <f t="shared" si="852"/>
        <v>0.80434782608695643</v>
      </c>
      <c r="X1152" s="92">
        <f t="shared" si="779"/>
        <v>0.19565217391304357</v>
      </c>
      <c r="Y1152" s="103">
        <f t="shared" si="780"/>
        <v>0.19565217391304357</v>
      </c>
      <c r="Z1152" s="104">
        <f t="shared" si="781"/>
        <v>0.51580675846249391</v>
      </c>
      <c r="AA1152" s="104">
        <f t="shared" si="782"/>
        <v>0.78236373719696217</v>
      </c>
      <c r="AB1152" s="104">
        <f t="shared" si="783"/>
        <v>0.18976116982132005</v>
      </c>
      <c r="AC1152" s="104">
        <f t="shared" si="784"/>
        <v>0.19968718675273417</v>
      </c>
      <c r="AD1152" s="104">
        <f t="shared" si="785"/>
        <v>0.37665420522931076</v>
      </c>
      <c r="AE1152" s="104">
        <f t="shared" si="786"/>
        <v>0.42190471305837751</v>
      </c>
      <c r="AG1152" s="5"/>
      <c r="AH1152" s="92"/>
      <c r="AI1152" s="5"/>
    </row>
    <row r="1153" spans="1:35" ht="15.75" customHeight="1" x14ac:dyDescent="0.25">
      <c r="A1153" s="4" t="s">
        <v>104</v>
      </c>
      <c r="B1153" s="4" t="s">
        <v>105</v>
      </c>
      <c r="C1153" s="4" t="s">
        <v>106</v>
      </c>
      <c r="D1153" s="4" t="s">
        <v>107</v>
      </c>
      <c r="E1153" s="4">
        <v>1</v>
      </c>
      <c r="I1153" s="4">
        <v>18551427</v>
      </c>
      <c r="J1153" s="92">
        <f t="shared" si="775"/>
        <v>0.7227739762729104</v>
      </c>
      <c r="K1153" s="92">
        <f t="shared" si="776"/>
        <v>0.23375358856045192</v>
      </c>
      <c r="L1153" s="92">
        <f t="shared" ref="L1153:N1153" si="853">1-((L1072-L$1033)/(L$1036-L$1033))</f>
        <v>1</v>
      </c>
      <c r="M1153" s="92">
        <f t="shared" si="853"/>
        <v>1</v>
      </c>
      <c r="N1153" s="92">
        <f t="shared" si="853"/>
        <v>1</v>
      </c>
      <c r="O1153" s="92">
        <f t="shared" ref="O1153:W1153" si="854">+(O1072-O$1033)/(O$1036-O$1033)</f>
        <v>3.4634308394073006E-2</v>
      </c>
      <c r="P1153" s="92">
        <f t="shared" si="854"/>
        <v>3.7171977960982566E-2</v>
      </c>
      <c r="Q1153" s="92">
        <f t="shared" si="854"/>
        <v>0.29050570485351024</v>
      </c>
      <c r="R1153" s="92">
        <f t="shared" si="854"/>
        <v>0.12440512595487345</v>
      </c>
      <c r="S1153" s="92">
        <f t="shared" si="854"/>
        <v>3.9746544113179245E-2</v>
      </c>
      <c r="T1153" s="92">
        <f t="shared" si="854"/>
        <v>4.7207428699278235E-2</v>
      </c>
      <c r="U1153" s="92">
        <f t="shared" si="854"/>
        <v>0.48387096774193544</v>
      </c>
      <c r="V1153" s="92">
        <f t="shared" si="854"/>
        <v>0.27659574468085107</v>
      </c>
      <c r="W1153" s="92">
        <f t="shared" si="854"/>
        <v>0.4891304347826087</v>
      </c>
      <c r="X1153" s="92">
        <f t="shared" si="779"/>
        <v>0.51086956521739135</v>
      </c>
      <c r="Y1153" s="103">
        <f t="shared" si="780"/>
        <v>0.51086956521739135</v>
      </c>
      <c r="Z1153" s="104">
        <f t="shared" si="781"/>
        <v>0.73913189120834055</v>
      </c>
      <c r="AA1153" s="104">
        <f t="shared" si="782"/>
        <v>1</v>
      </c>
      <c r="AB1153" s="104">
        <f t="shared" si="783"/>
        <v>0.12167927929085982</v>
      </c>
      <c r="AC1153" s="104">
        <f t="shared" si="784"/>
        <v>4.347698640622874E-2</v>
      </c>
      <c r="AD1153" s="104">
        <f t="shared" si="785"/>
        <v>0.48303154442456409</v>
      </c>
      <c r="AE1153" s="104">
        <f t="shared" si="786"/>
        <v>0.47607203922635727</v>
      </c>
      <c r="AG1153" s="5"/>
      <c r="AH1153" s="92"/>
      <c r="AI1153" s="5"/>
    </row>
    <row r="1154" spans="1:35" ht="15.75" customHeight="1" x14ac:dyDescent="0.25">
      <c r="A1154" s="4" t="s">
        <v>427</v>
      </c>
      <c r="B1154" s="4" t="s">
        <v>428</v>
      </c>
      <c r="C1154" s="4" t="s">
        <v>181</v>
      </c>
      <c r="D1154" s="4" t="s">
        <v>412</v>
      </c>
      <c r="E1154" s="4">
        <v>1</v>
      </c>
      <c r="I1154" s="4">
        <v>1845300</v>
      </c>
      <c r="J1154" s="92">
        <f t="shared" si="775"/>
        <v>0.42124323723338264</v>
      </c>
      <c r="K1154" s="92">
        <f t="shared" si="776"/>
        <v>8.1922113366179619E-2</v>
      </c>
      <c r="L1154" s="92">
        <f t="shared" ref="L1154:N1154" si="855">1-((L1073-L$1033)/(L$1036-L$1033))</f>
        <v>0.81228930086967976</v>
      </c>
      <c r="M1154" s="92">
        <f t="shared" si="855"/>
        <v>0.6927911512573629</v>
      </c>
      <c r="N1154" s="92">
        <f t="shared" si="855"/>
        <v>0.57161371719084619</v>
      </c>
      <c r="O1154" s="92">
        <f t="shared" ref="O1154:W1154" si="856">+(O1073-O$1033)/(O$1036-O$1033)</f>
        <v>0.17170709843912252</v>
      </c>
      <c r="P1154" s="92">
        <f t="shared" si="856"/>
        <v>2.2789301948955747E-3</v>
      </c>
      <c r="Q1154" s="92">
        <f t="shared" si="856"/>
        <v>0.16858368699452925</v>
      </c>
      <c r="R1154" s="92">
        <f t="shared" si="856"/>
        <v>5.1941097011163395E-2</v>
      </c>
      <c r="S1154" s="92">
        <f t="shared" si="856"/>
        <v>0</v>
      </c>
      <c r="T1154" s="92">
        <f t="shared" si="856"/>
        <v>0.42443854930767311</v>
      </c>
      <c r="U1154" s="92">
        <f t="shared" si="856"/>
        <v>0</v>
      </c>
      <c r="V1154" s="92">
        <f t="shared" si="856"/>
        <v>0</v>
      </c>
      <c r="W1154" s="92">
        <f t="shared" si="856"/>
        <v>0</v>
      </c>
      <c r="X1154" s="92">
        <f t="shared" si="779"/>
        <v>1</v>
      </c>
      <c r="Y1154" s="103">
        <f t="shared" si="780"/>
        <v>1</v>
      </c>
      <c r="Z1154" s="104">
        <f t="shared" si="781"/>
        <v>0.5020614506816512</v>
      </c>
      <c r="AA1154" s="104">
        <f t="shared" si="782"/>
        <v>0.57161371719084619</v>
      </c>
      <c r="AB1154" s="104">
        <f t="shared" si="783"/>
        <v>9.8627703159927679E-2</v>
      </c>
      <c r="AC1154" s="104">
        <f t="shared" si="784"/>
        <v>0.21221927465383655</v>
      </c>
      <c r="AD1154" s="104">
        <f t="shared" si="785"/>
        <v>0.47690442913725234</v>
      </c>
      <c r="AE1154" s="104">
        <f t="shared" si="786"/>
        <v>0.34613053642156538</v>
      </c>
      <c r="AG1154" s="5"/>
      <c r="AH1154" s="92"/>
      <c r="AI1154" s="5"/>
    </row>
    <row r="1155" spans="1:35" ht="15.75" customHeight="1" x14ac:dyDescent="0.25">
      <c r="A1155" s="4" t="s">
        <v>108</v>
      </c>
      <c r="B1155" s="4" t="s">
        <v>109</v>
      </c>
      <c r="C1155" s="4" t="s">
        <v>106</v>
      </c>
      <c r="D1155" s="4" t="s">
        <v>107</v>
      </c>
      <c r="E1155" s="4">
        <v>1</v>
      </c>
      <c r="I1155" s="4">
        <v>6415850</v>
      </c>
      <c r="J1155" s="92">
        <f t="shared" si="775"/>
        <v>0.7227739762729104</v>
      </c>
      <c r="K1155" s="92">
        <f t="shared" si="776"/>
        <v>0.20399680335396497</v>
      </c>
      <c r="L1155" s="92">
        <f t="shared" ref="L1155:N1155" si="857">1-((L1074-L$1033)/(L$1036-L$1033))</f>
        <v>1</v>
      </c>
      <c r="M1155" s="92">
        <f t="shared" si="857"/>
        <v>1</v>
      </c>
      <c r="N1155" s="92">
        <f t="shared" si="857"/>
        <v>1</v>
      </c>
      <c r="O1155" s="92">
        <f t="shared" ref="O1155:W1155" si="858">+(O1074-O$1033)/(O$1036-O$1033)</f>
        <v>0.1340022585567138</v>
      </c>
      <c r="P1155" s="92">
        <f t="shared" si="858"/>
        <v>4.2933437421615206E-2</v>
      </c>
      <c r="Q1155" s="92">
        <f t="shared" si="858"/>
        <v>0.2605602861001467</v>
      </c>
      <c r="R1155" s="92">
        <f t="shared" si="858"/>
        <v>0.10064223354973742</v>
      </c>
      <c r="S1155" s="92">
        <f t="shared" si="858"/>
        <v>0.11735192516679524</v>
      </c>
      <c r="T1155" s="92">
        <f t="shared" si="858"/>
        <v>4.7207428699278235E-2</v>
      </c>
      <c r="U1155" s="92">
        <f t="shared" si="858"/>
        <v>0.5053763440860215</v>
      </c>
      <c r="V1155" s="92">
        <f t="shared" si="858"/>
        <v>0.34042553191489366</v>
      </c>
      <c r="W1155" s="92">
        <f t="shared" si="858"/>
        <v>0.35869565217391303</v>
      </c>
      <c r="X1155" s="92">
        <f t="shared" si="779"/>
        <v>0.64130434782608692</v>
      </c>
      <c r="Y1155" s="103">
        <f t="shared" si="780"/>
        <v>0.64130434782608692</v>
      </c>
      <c r="Z1155" s="104">
        <f t="shared" si="781"/>
        <v>0.73169269490671884</v>
      </c>
      <c r="AA1155" s="104">
        <f t="shared" si="782"/>
        <v>1</v>
      </c>
      <c r="AB1155" s="104">
        <f t="shared" si="783"/>
        <v>0.13453455390705329</v>
      </c>
      <c r="AC1155" s="104">
        <f t="shared" si="784"/>
        <v>8.2279676933036741E-2</v>
      </c>
      <c r="AD1155" s="104">
        <f t="shared" si="785"/>
        <v>0.51796225471457924</v>
      </c>
      <c r="AE1155" s="104">
        <f t="shared" si="786"/>
        <v>0.48712673143670221</v>
      </c>
      <c r="AG1155" s="5"/>
      <c r="AH1155" s="92"/>
      <c r="AI1155" s="5"/>
    </row>
    <row r="1156" spans="1:35" ht="15.75" customHeight="1" x14ac:dyDescent="0.25">
      <c r="A1156" s="4" t="s">
        <v>291</v>
      </c>
      <c r="B1156" s="4" t="s">
        <v>292</v>
      </c>
      <c r="C1156" s="4" t="s">
        <v>181</v>
      </c>
      <c r="D1156" s="4" t="s">
        <v>276</v>
      </c>
      <c r="E1156" s="4">
        <v>1</v>
      </c>
      <c r="I1156" s="4">
        <v>1906743</v>
      </c>
      <c r="J1156" s="92">
        <f t="shared" si="775"/>
        <v>0.44005454530234289</v>
      </c>
      <c r="K1156" s="92">
        <f t="shared" si="776"/>
        <v>0.25678062670991325</v>
      </c>
      <c r="L1156" s="92">
        <f t="shared" ref="L1156:N1156" si="859">1-((L1075-L$1033)/(L$1036-L$1033))</f>
        <v>0.32600802919416361</v>
      </c>
      <c r="M1156" s="92">
        <f t="shared" si="859"/>
        <v>0.50109618808501777</v>
      </c>
      <c r="N1156" s="92">
        <f t="shared" si="859"/>
        <v>0.52228375704726759</v>
      </c>
      <c r="O1156" s="92">
        <f t="shared" ref="O1156:W1156" si="860">+(O1075-O$1033)/(O$1036-O$1033)</f>
        <v>5.6386106999510251E-2</v>
      </c>
      <c r="P1156" s="92">
        <f t="shared" si="860"/>
        <v>1.3062600608295765E-2</v>
      </c>
      <c r="Q1156" s="92">
        <f t="shared" si="860"/>
        <v>0.14399470303309816</v>
      </c>
      <c r="R1156" s="92">
        <f t="shared" si="860"/>
        <v>0.10714881222629766</v>
      </c>
      <c r="S1156" s="92">
        <f t="shared" si="860"/>
        <v>7.7293405908630444E-2</v>
      </c>
      <c r="T1156" s="92">
        <f t="shared" si="860"/>
        <v>5.2592695814975665E-2</v>
      </c>
      <c r="U1156" s="92">
        <f t="shared" si="860"/>
        <v>0</v>
      </c>
      <c r="V1156" s="92">
        <f t="shared" si="860"/>
        <v>0</v>
      </c>
      <c r="W1156" s="92">
        <f t="shared" si="860"/>
        <v>0</v>
      </c>
      <c r="X1156" s="92">
        <f t="shared" si="779"/>
        <v>1</v>
      </c>
      <c r="Y1156" s="103">
        <f t="shared" si="780"/>
        <v>1</v>
      </c>
      <c r="Z1156" s="104">
        <f t="shared" si="781"/>
        <v>0.38098484732285937</v>
      </c>
      <c r="AA1156" s="104">
        <f t="shared" si="782"/>
        <v>0.52228375704726759</v>
      </c>
      <c r="AB1156" s="104">
        <f t="shared" si="783"/>
        <v>8.0148055716800448E-2</v>
      </c>
      <c r="AC1156" s="104">
        <f t="shared" si="784"/>
        <v>6.4943050861803048E-2</v>
      </c>
      <c r="AD1156" s="104">
        <f t="shared" si="785"/>
        <v>0.40967194218974612</v>
      </c>
      <c r="AE1156" s="104">
        <f t="shared" si="786"/>
        <v>0.26208992773718259</v>
      </c>
      <c r="AG1156" s="5"/>
      <c r="AH1156" s="92"/>
      <c r="AI1156" s="5"/>
    </row>
    <row r="1157" spans="1:35" ht="15.75" customHeight="1" x14ac:dyDescent="0.25">
      <c r="A1157" s="4" t="s">
        <v>532</v>
      </c>
      <c r="B1157" s="4" t="s">
        <v>533</v>
      </c>
      <c r="C1157" s="4" t="s">
        <v>181</v>
      </c>
      <c r="D1157" s="4" t="s">
        <v>525</v>
      </c>
      <c r="E1157" s="4">
        <v>1</v>
      </c>
      <c r="I1157" s="4">
        <v>38019</v>
      </c>
      <c r="J1157" s="92">
        <f t="shared" si="775"/>
        <v>0.7396218581844507</v>
      </c>
      <c r="K1157" s="92">
        <f t="shared" si="776"/>
        <v>0.24797235965301931</v>
      </c>
      <c r="L1157" s="92">
        <f t="shared" ref="L1157:N1157" si="861">1-((L1076-L$1033)/(L$1036-L$1033))</f>
        <v>0.73132163468779865</v>
      </c>
      <c r="M1157" s="92">
        <f t="shared" si="861"/>
        <v>0.55842484314971108</v>
      </c>
      <c r="N1157" s="92">
        <f t="shared" si="861"/>
        <v>0.72451012425295769</v>
      </c>
      <c r="O1157" s="92">
        <f t="shared" ref="O1157:W1157" si="862">+(O1076-O$1033)/(O$1036-O$1033)</f>
        <v>2.0566243941184154E-3</v>
      </c>
      <c r="P1157" s="92">
        <f t="shared" si="862"/>
        <v>2.9324833295331712E-3</v>
      </c>
      <c r="Q1157" s="92">
        <f t="shared" si="862"/>
        <v>0.27257949249271485</v>
      </c>
      <c r="R1157" s="92">
        <f t="shared" si="862"/>
        <v>0</v>
      </c>
      <c r="S1157" s="92">
        <f t="shared" si="862"/>
        <v>9.7750894590478542E-3</v>
      </c>
      <c r="T1157" s="92">
        <f t="shared" si="862"/>
        <v>4.6853413533579517E-2</v>
      </c>
      <c r="U1157" s="92">
        <f t="shared" si="862"/>
        <v>0</v>
      </c>
      <c r="V1157" s="92">
        <f t="shared" si="862"/>
        <v>0</v>
      </c>
      <c r="W1157" s="92">
        <f t="shared" si="862"/>
        <v>0</v>
      </c>
      <c r="X1157" s="92">
        <f t="shared" si="779"/>
        <v>1</v>
      </c>
      <c r="Y1157" s="103">
        <f t="shared" si="780"/>
        <v>1</v>
      </c>
      <c r="Z1157" s="104">
        <f t="shared" si="781"/>
        <v>0.56933517391874489</v>
      </c>
      <c r="AA1157" s="104">
        <f t="shared" si="782"/>
        <v>0.72451012425295769</v>
      </c>
      <c r="AB1157" s="104">
        <f t="shared" si="783"/>
        <v>6.9392150054091606E-2</v>
      </c>
      <c r="AC1157" s="104">
        <f t="shared" si="784"/>
        <v>2.8314251496313687E-2</v>
      </c>
      <c r="AD1157" s="104">
        <f t="shared" si="785"/>
        <v>0.47831033994442151</v>
      </c>
      <c r="AE1157" s="104">
        <f t="shared" si="786"/>
        <v>0.34788792493052695</v>
      </c>
      <c r="AG1157" s="5"/>
      <c r="AH1157" s="92"/>
      <c r="AI1157" s="5"/>
    </row>
    <row r="1158" spans="1:35" ht="15.75" customHeight="1" x14ac:dyDescent="0.25">
      <c r="A1158" s="4" t="s">
        <v>293</v>
      </c>
      <c r="B1158" s="4" t="s">
        <v>294</v>
      </c>
      <c r="C1158" s="4" t="s">
        <v>181</v>
      </c>
      <c r="D1158" s="4" t="s">
        <v>276</v>
      </c>
      <c r="E1158" s="4">
        <v>1</v>
      </c>
      <c r="I1158" s="4">
        <v>2759627</v>
      </c>
      <c r="J1158" s="92">
        <f t="shared" si="775"/>
        <v>0.64244988924266466</v>
      </c>
      <c r="K1158" s="92">
        <f t="shared" si="776"/>
        <v>0.3241528345552806</v>
      </c>
      <c r="L1158" s="92">
        <f t="shared" ref="L1158:N1158" si="863">1-((L1077-L$1033)/(L$1036-L$1033))</f>
        <v>0.4617283608433117</v>
      </c>
      <c r="M1158" s="92">
        <f t="shared" si="863"/>
        <v>0.67099032117475965</v>
      </c>
      <c r="N1158" s="92">
        <f t="shared" si="863"/>
        <v>0.44018226123861803</v>
      </c>
      <c r="O1158" s="92">
        <f t="shared" ref="O1158:W1158" si="864">+(O1077-O$1033)/(O$1036-O$1033)</f>
        <v>5.9069799145486587E-2</v>
      </c>
      <c r="P1158" s="92">
        <f t="shared" si="864"/>
        <v>1.3187749415942682E-2</v>
      </c>
      <c r="Q1158" s="92">
        <f t="shared" si="864"/>
        <v>0.60050760970124906</v>
      </c>
      <c r="R1158" s="92">
        <f t="shared" si="864"/>
        <v>0.11790543579560679</v>
      </c>
      <c r="S1158" s="92">
        <f t="shared" si="864"/>
        <v>9.7321478395943462E-2</v>
      </c>
      <c r="T1158" s="92">
        <f t="shared" si="864"/>
        <v>6.2233367778284976E-2</v>
      </c>
      <c r="U1158" s="92">
        <f t="shared" si="864"/>
        <v>0</v>
      </c>
      <c r="V1158" s="92">
        <f t="shared" si="864"/>
        <v>0</v>
      </c>
      <c r="W1158" s="92">
        <f t="shared" si="864"/>
        <v>0</v>
      </c>
      <c r="X1158" s="92">
        <f t="shared" si="779"/>
        <v>1</v>
      </c>
      <c r="Y1158" s="103">
        <f t="shared" si="780"/>
        <v>1</v>
      </c>
      <c r="Z1158" s="104">
        <f t="shared" si="781"/>
        <v>0.52483035145400425</v>
      </c>
      <c r="AA1158" s="104">
        <f t="shared" si="782"/>
        <v>0.44018226123861803</v>
      </c>
      <c r="AB1158" s="104">
        <f t="shared" si="783"/>
        <v>0.19766764851457128</v>
      </c>
      <c r="AC1158" s="104">
        <f t="shared" si="784"/>
        <v>7.9777423087114219E-2</v>
      </c>
      <c r="AD1158" s="104">
        <f t="shared" si="785"/>
        <v>0.44849153685886156</v>
      </c>
      <c r="AE1158" s="104">
        <f t="shared" si="786"/>
        <v>0.31061442107357695</v>
      </c>
      <c r="AG1158" s="5"/>
      <c r="AH1158" s="92"/>
      <c r="AI1158" s="5"/>
    </row>
    <row r="1159" spans="1:35" ht="15.75" customHeight="1" x14ac:dyDescent="0.25">
      <c r="A1159" s="4" t="s">
        <v>534</v>
      </c>
      <c r="B1159" s="4" t="s">
        <v>535</v>
      </c>
      <c r="C1159" s="4" t="s">
        <v>181</v>
      </c>
      <c r="D1159" s="4" t="s">
        <v>525</v>
      </c>
      <c r="E1159" s="4">
        <v>1</v>
      </c>
      <c r="I1159" s="4">
        <v>615729</v>
      </c>
      <c r="J1159" s="92">
        <f t="shared" si="775"/>
        <v>0.65337003191226772</v>
      </c>
      <c r="K1159" s="92">
        <f t="shared" si="776"/>
        <v>0.10820841278482628</v>
      </c>
      <c r="L1159" s="92">
        <f t="shared" ref="L1159:N1159" si="865">1-((L1078-L$1033)/(L$1036-L$1033))</f>
        <v>0.62007031620886044</v>
      </c>
      <c r="M1159" s="92">
        <f t="shared" si="865"/>
        <v>0.47396529509211693</v>
      </c>
      <c r="N1159" s="92">
        <f t="shared" si="865"/>
        <v>0.53729408476905705</v>
      </c>
      <c r="O1159" s="92">
        <f t="shared" ref="O1159:W1159" si="866">+(O1078-O$1033)/(O$1036-O$1033)</f>
        <v>0.20650232940469548</v>
      </c>
      <c r="P1159" s="92">
        <f t="shared" si="866"/>
        <v>1.8979632428265502E-3</v>
      </c>
      <c r="Q1159" s="92">
        <f t="shared" si="866"/>
        <v>5.9676867385885783E-2</v>
      </c>
      <c r="R1159" s="92">
        <f t="shared" si="866"/>
        <v>8.1928478544345765E-3</v>
      </c>
      <c r="S1159" s="92">
        <f t="shared" si="866"/>
        <v>5.8380828595979678E-2</v>
      </c>
      <c r="T1159" s="92">
        <f t="shared" si="866"/>
        <v>0.22501600651174411</v>
      </c>
      <c r="U1159" s="92">
        <f t="shared" si="866"/>
        <v>0</v>
      </c>
      <c r="V1159" s="92">
        <f t="shared" si="866"/>
        <v>0</v>
      </c>
      <c r="W1159" s="92">
        <f t="shared" si="866"/>
        <v>0</v>
      </c>
      <c r="X1159" s="92">
        <f t="shared" si="779"/>
        <v>1</v>
      </c>
      <c r="Y1159" s="103">
        <f t="shared" si="780"/>
        <v>1</v>
      </c>
      <c r="Z1159" s="104">
        <f t="shared" si="781"/>
        <v>0.46390351399951785</v>
      </c>
      <c r="AA1159" s="104">
        <f t="shared" si="782"/>
        <v>0.53729408476905705</v>
      </c>
      <c r="AB1159" s="104">
        <f t="shared" si="783"/>
        <v>6.9067501971960599E-2</v>
      </c>
      <c r="AC1159" s="104">
        <f t="shared" si="784"/>
        <v>0.14169841755386189</v>
      </c>
      <c r="AD1159" s="104">
        <f t="shared" si="785"/>
        <v>0.44239270365887939</v>
      </c>
      <c r="AE1159" s="104">
        <f t="shared" si="786"/>
        <v>0.30299087957359933</v>
      </c>
      <c r="AG1159" s="5"/>
      <c r="AH1159" s="92"/>
      <c r="AI1159" s="5"/>
    </row>
    <row r="1160" spans="1:35" ht="15.75" customHeight="1" x14ac:dyDescent="0.25">
      <c r="A1160" s="4" t="s">
        <v>429</v>
      </c>
      <c r="B1160" s="4" t="s">
        <v>430</v>
      </c>
      <c r="C1160" s="4" t="s">
        <v>181</v>
      </c>
      <c r="D1160" s="4" t="s">
        <v>412</v>
      </c>
      <c r="E1160" s="4">
        <v>1</v>
      </c>
      <c r="I1160" s="4">
        <v>440372</v>
      </c>
      <c r="J1160" s="92">
        <f t="shared" si="775"/>
        <v>0.40030333481054692</v>
      </c>
      <c r="K1160" s="92">
        <f t="shared" si="776"/>
        <v>0.15341094811490988</v>
      </c>
      <c r="L1160" s="92">
        <f t="shared" ref="L1160:N1160" si="867">1-((L1079-L$1033)/(L$1036-L$1033))</f>
        <v>0.6637363285969371</v>
      </c>
      <c r="M1160" s="92">
        <f t="shared" si="867"/>
        <v>0.6322772127513927</v>
      </c>
      <c r="N1160" s="92">
        <f t="shared" si="867"/>
        <v>0.41049625357217057</v>
      </c>
      <c r="O1160" s="92">
        <f t="shared" ref="O1160:W1160" si="868">+(O1079-O$1033)/(O$1036-O$1033)</f>
        <v>0.82688176112786405</v>
      </c>
      <c r="P1160" s="92">
        <f t="shared" si="868"/>
        <v>0.59476088217133394</v>
      </c>
      <c r="Q1160" s="92">
        <f t="shared" si="868"/>
        <v>0.15581720833513074</v>
      </c>
      <c r="R1160" s="92">
        <f t="shared" si="868"/>
        <v>2.2910512096877854E-2</v>
      </c>
      <c r="S1160" s="92">
        <f t="shared" si="868"/>
        <v>0.27004227693673866</v>
      </c>
      <c r="T1160" s="92">
        <f t="shared" si="868"/>
        <v>0.16470152071080529</v>
      </c>
      <c r="U1160" s="92">
        <f t="shared" si="868"/>
        <v>0</v>
      </c>
      <c r="V1160" s="92">
        <f t="shared" si="868"/>
        <v>0</v>
      </c>
      <c r="W1160" s="92">
        <f t="shared" si="868"/>
        <v>0</v>
      </c>
      <c r="X1160" s="92">
        <f t="shared" si="779"/>
        <v>1</v>
      </c>
      <c r="Y1160" s="103">
        <f t="shared" si="780"/>
        <v>1</v>
      </c>
      <c r="Z1160" s="104">
        <f t="shared" si="781"/>
        <v>0.46243195606844667</v>
      </c>
      <c r="AA1160" s="104">
        <f t="shared" si="782"/>
        <v>0.41049625357217057</v>
      </c>
      <c r="AB1160" s="104">
        <f t="shared" si="783"/>
        <v>0.40009259093280164</v>
      </c>
      <c r="AC1160" s="104">
        <f t="shared" si="784"/>
        <v>0.21737189882377198</v>
      </c>
      <c r="AD1160" s="104">
        <f t="shared" si="785"/>
        <v>0.49807853987943818</v>
      </c>
      <c r="AE1160" s="104">
        <f t="shared" si="786"/>
        <v>0.37259817484929775</v>
      </c>
      <c r="AG1160" s="5"/>
      <c r="AH1160" s="92"/>
      <c r="AI1160" s="5"/>
    </row>
    <row r="1161" spans="1:35" ht="15.75" customHeight="1" x14ac:dyDescent="0.25">
      <c r="A1161" s="6" t="s">
        <v>98</v>
      </c>
      <c r="B1161" s="6" t="s">
        <v>99</v>
      </c>
      <c r="C1161" s="6" t="s">
        <v>28</v>
      </c>
      <c r="D1161" s="6" t="s">
        <v>89</v>
      </c>
      <c r="E1161" s="4">
        <v>1</v>
      </c>
      <c r="I1161" s="4">
        <v>127575529</v>
      </c>
      <c r="J1161" s="92">
        <f t="shared" si="775"/>
        <v>0.58024687920666795</v>
      </c>
      <c r="K1161" s="92">
        <f t="shared" si="776"/>
        <v>0.16818281392362347</v>
      </c>
      <c r="L1161" s="92">
        <f t="shared" ref="L1161:N1161" si="869">1-((L1080-L$1033)/(L$1036-L$1033))</f>
        <v>0.84058718737058546</v>
      </c>
      <c r="M1161" s="92">
        <f t="shared" si="869"/>
        <v>0.8366735510597143</v>
      </c>
      <c r="N1161" s="92">
        <f t="shared" si="869"/>
        <v>0.95646836051056283</v>
      </c>
      <c r="O1161" s="92">
        <f t="shared" ref="O1161:W1161" si="870">+(O1080-O$1033)/(O$1036-O$1033)</f>
        <v>0.14626510651272684</v>
      </c>
      <c r="P1161" s="92">
        <f t="shared" si="870"/>
        <v>0.14916996206930311</v>
      </c>
      <c r="Q1161" s="92">
        <f t="shared" si="870"/>
        <v>0.121943152288253</v>
      </c>
      <c r="R1161" s="92">
        <f t="shared" si="870"/>
        <v>0.63423170237189141</v>
      </c>
      <c r="S1161" s="92">
        <f t="shared" si="870"/>
        <v>0.18959568640823452</v>
      </c>
      <c r="T1161" s="92">
        <f t="shared" si="870"/>
        <v>3.8965854411740185E-2</v>
      </c>
      <c r="U1161" s="92">
        <f t="shared" si="870"/>
        <v>0.27956989247311825</v>
      </c>
      <c r="V1161" s="92">
        <f t="shared" si="870"/>
        <v>0.39361702127659576</v>
      </c>
      <c r="W1161" s="92">
        <f t="shared" si="870"/>
        <v>0.45652173913043476</v>
      </c>
      <c r="X1161" s="92">
        <f t="shared" si="779"/>
        <v>0.54347826086956519</v>
      </c>
      <c r="Y1161" s="103">
        <f t="shared" si="780"/>
        <v>0.54347826086956519</v>
      </c>
      <c r="Z1161" s="104">
        <f t="shared" si="781"/>
        <v>0.60642260789014779</v>
      </c>
      <c r="AA1161" s="104">
        <f t="shared" si="782"/>
        <v>0.95646836051056283</v>
      </c>
      <c r="AB1161" s="104">
        <f t="shared" si="783"/>
        <v>0.26290248081054357</v>
      </c>
      <c r="AC1161" s="104">
        <f t="shared" si="784"/>
        <v>0.11428077040998735</v>
      </c>
      <c r="AD1161" s="104">
        <f t="shared" si="785"/>
        <v>0.49671049609816131</v>
      </c>
      <c r="AE1161" s="104">
        <f t="shared" si="786"/>
        <v>0.48501855490531037</v>
      </c>
      <c r="AG1161" s="5"/>
      <c r="AH1161" s="92"/>
      <c r="AI1161" s="5"/>
    </row>
    <row r="1162" spans="1:35" ht="15.75" customHeight="1" x14ac:dyDescent="0.25">
      <c r="A1162" s="4" t="s">
        <v>175</v>
      </c>
      <c r="B1162" s="4" t="s">
        <v>176</v>
      </c>
      <c r="C1162" s="4" t="s">
        <v>106</v>
      </c>
      <c r="D1162" s="4" t="s">
        <v>160</v>
      </c>
      <c r="E1162" s="4">
        <v>1</v>
      </c>
      <c r="I1162" s="4">
        <v>3225167</v>
      </c>
      <c r="J1162" s="92">
        <f t="shared" si="775"/>
        <v>0.74530123570859164</v>
      </c>
      <c r="K1162" s="92">
        <f t="shared" si="776"/>
        <v>0.13148564536624172</v>
      </c>
      <c r="L1162" s="92">
        <f t="shared" ref="L1162:N1162" si="871">1-((L1081-L$1033)/(L$1036-L$1033))</f>
        <v>0.53086486614198947</v>
      </c>
      <c r="M1162" s="92">
        <f t="shared" si="871"/>
        <v>0.4284077184525874</v>
      </c>
      <c r="N1162" s="92">
        <f t="shared" si="871"/>
        <v>0.6821113597910814</v>
      </c>
      <c r="O1162" s="92">
        <f t="shared" ref="O1162:W1162" si="872">+(O1081-O$1033)/(O$1036-O$1033)</f>
        <v>4.3659046346792227E-2</v>
      </c>
      <c r="P1162" s="92">
        <f t="shared" si="872"/>
        <v>1.8492541774504354E-2</v>
      </c>
      <c r="Q1162" s="92">
        <f t="shared" si="872"/>
        <v>0.19268029167247075</v>
      </c>
      <c r="R1162" s="92">
        <f t="shared" si="872"/>
        <v>0.14937422421281768</v>
      </c>
      <c r="S1162" s="92">
        <f t="shared" si="872"/>
        <v>4.3318117955010088E-2</v>
      </c>
      <c r="T1162" s="92">
        <f t="shared" si="872"/>
        <v>4.0013210545132877E-2</v>
      </c>
      <c r="U1162" s="92">
        <f t="shared" si="872"/>
        <v>0.43010752688172044</v>
      </c>
      <c r="V1162" s="92">
        <f t="shared" si="872"/>
        <v>0.36170212765957449</v>
      </c>
      <c r="W1162" s="92">
        <f t="shared" si="872"/>
        <v>0.53260869565217384</v>
      </c>
      <c r="X1162" s="92">
        <f t="shared" si="779"/>
        <v>0.46739130434782616</v>
      </c>
      <c r="Y1162" s="103">
        <f t="shared" si="780"/>
        <v>0.46739130434782616</v>
      </c>
      <c r="Z1162" s="104">
        <f t="shared" si="781"/>
        <v>0.45901486641735256</v>
      </c>
      <c r="AA1162" s="104">
        <f t="shared" si="782"/>
        <v>0.6821113597910814</v>
      </c>
      <c r="AB1162" s="104">
        <f t="shared" si="783"/>
        <v>0.10105152600164624</v>
      </c>
      <c r="AC1162" s="104">
        <f t="shared" si="784"/>
        <v>4.1665664250071482E-2</v>
      </c>
      <c r="AD1162" s="104">
        <f t="shared" si="785"/>
        <v>0.35024694416159557</v>
      </c>
      <c r="AE1162" s="104">
        <f t="shared" si="786"/>
        <v>0.32096085411503794</v>
      </c>
      <c r="AG1162" s="5"/>
      <c r="AH1162" s="92"/>
      <c r="AI1162" s="5"/>
    </row>
    <row r="1163" spans="1:35" ht="15.75" customHeight="1" x14ac:dyDescent="0.25">
      <c r="A1163" s="4" t="s">
        <v>431</v>
      </c>
      <c r="B1163" s="4" t="s">
        <v>432</v>
      </c>
      <c r="C1163" s="4" t="s">
        <v>181</v>
      </c>
      <c r="D1163" s="4" t="s">
        <v>412</v>
      </c>
      <c r="E1163" s="4">
        <v>1</v>
      </c>
      <c r="I1163" s="4">
        <v>627987</v>
      </c>
      <c r="J1163" s="92">
        <f t="shared" si="775"/>
        <v>0.19820432990185533</v>
      </c>
      <c r="K1163" s="92">
        <f t="shared" si="776"/>
        <v>0.22562642124292814</v>
      </c>
      <c r="L1163" s="92">
        <f t="shared" ref="L1163:N1163" si="873">1-((L1082-L$1033)/(L$1036-L$1033))</f>
        <v>0.60830110643262836</v>
      </c>
      <c r="M1163" s="92">
        <f t="shared" si="873"/>
        <v>0.67870214148676444</v>
      </c>
      <c r="N1163" s="92">
        <f t="shared" si="873"/>
        <v>0</v>
      </c>
      <c r="O1163" s="92">
        <f t="shared" ref="O1163:W1163" si="874">+(O1082-O$1033)/(O$1036-O$1033)</f>
        <v>2.8411850877144321E-2</v>
      </c>
      <c r="P1163" s="92">
        <f t="shared" si="874"/>
        <v>9.1678906531395508E-3</v>
      </c>
      <c r="Q1163" s="92">
        <f t="shared" si="874"/>
        <v>0.14646488945843103</v>
      </c>
      <c r="R1163" s="92">
        <f t="shared" si="874"/>
        <v>6.0246955946896358E-2</v>
      </c>
      <c r="S1163" s="92">
        <f t="shared" si="874"/>
        <v>0.1195003605486112</v>
      </c>
      <c r="T1163" s="92">
        <f t="shared" si="874"/>
        <v>7.4393992750190652E-2</v>
      </c>
      <c r="U1163" s="92">
        <f t="shared" si="874"/>
        <v>0</v>
      </c>
      <c r="V1163" s="92">
        <f t="shared" si="874"/>
        <v>0</v>
      </c>
      <c r="W1163" s="92">
        <f t="shared" si="874"/>
        <v>0</v>
      </c>
      <c r="X1163" s="92">
        <f t="shared" si="779"/>
        <v>1</v>
      </c>
      <c r="Y1163" s="103">
        <f t="shared" si="780"/>
        <v>1</v>
      </c>
      <c r="Z1163" s="104">
        <f t="shared" si="781"/>
        <v>0.42770849976604408</v>
      </c>
      <c r="AA1163" s="104">
        <f t="shared" si="782"/>
        <v>0</v>
      </c>
      <c r="AB1163" s="104">
        <f t="shared" si="783"/>
        <v>6.1072896733902815E-2</v>
      </c>
      <c r="AC1163" s="104">
        <f t="shared" si="784"/>
        <v>9.6947176649400918E-2</v>
      </c>
      <c r="AD1163" s="104">
        <f t="shared" si="785"/>
        <v>0.31714571462986962</v>
      </c>
      <c r="AE1163" s="104">
        <f t="shared" si="786"/>
        <v>0.14643214328733695</v>
      </c>
      <c r="AG1163" s="5"/>
      <c r="AH1163" s="92"/>
      <c r="AI1163" s="5"/>
    </row>
    <row r="1164" spans="1:35" ht="15.75" customHeight="1" x14ac:dyDescent="0.25">
      <c r="A1164" s="4" t="s">
        <v>255</v>
      </c>
      <c r="B1164" s="4" t="s">
        <v>256</v>
      </c>
      <c r="C1164" s="4" t="s">
        <v>118</v>
      </c>
      <c r="D1164" s="4" t="s">
        <v>250</v>
      </c>
      <c r="E1164" s="4">
        <v>1</v>
      </c>
      <c r="I1164" s="4">
        <v>36471769</v>
      </c>
      <c r="J1164" s="92">
        <f t="shared" si="775"/>
        <v>0.82440837192636995</v>
      </c>
      <c r="K1164" s="92">
        <f t="shared" si="776"/>
        <v>0.3059254121786813</v>
      </c>
      <c r="L1164" s="92">
        <f t="shared" ref="L1164:N1164" si="875">1-((L1083-L$1033)/(L$1036-L$1033))</f>
        <v>0.87046537769707411</v>
      </c>
      <c r="M1164" s="92">
        <f t="shared" si="875"/>
        <v>0.91690667554606464</v>
      </c>
      <c r="N1164" s="92">
        <f t="shared" si="875"/>
        <v>0.83205143722796904</v>
      </c>
      <c r="O1164" s="92">
        <f t="shared" ref="O1164:W1164" si="876">+(O1083-O$1033)/(O$1036-O$1033)</f>
        <v>0.36995719372236097</v>
      </c>
      <c r="P1164" s="92">
        <f t="shared" si="876"/>
        <v>0.12770270095048206</v>
      </c>
      <c r="Q1164" s="92">
        <f t="shared" si="876"/>
        <v>0.34163164558262649</v>
      </c>
      <c r="R1164" s="92">
        <f t="shared" si="876"/>
        <v>5.2628662275807835E-2</v>
      </c>
      <c r="S1164" s="92">
        <f t="shared" si="876"/>
        <v>6.0908513299715736E-2</v>
      </c>
      <c r="T1164" s="92">
        <f t="shared" si="876"/>
        <v>1</v>
      </c>
      <c r="U1164" s="92">
        <f t="shared" si="876"/>
        <v>0.5161290322580645</v>
      </c>
      <c r="V1164" s="92">
        <f t="shared" si="876"/>
        <v>0.53191489361702127</v>
      </c>
      <c r="W1164" s="92">
        <f t="shared" si="876"/>
        <v>0.41304347826086957</v>
      </c>
      <c r="X1164" s="92">
        <f t="shared" si="779"/>
        <v>0.58695652173913038</v>
      </c>
      <c r="Y1164" s="103">
        <f t="shared" si="780"/>
        <v>0.58695652173913038</v>
      </c>
      <c r="Z1164" s="104">
        <f t="shared" si="781"/>
        <v>0.72942645933704742</v>
      </c>
      <c r="AA1164" s="104">
        <f t="shared" si="782"/>
        <v>0.83205143722796904</v>
      </c>
      <c r="AB1164" s="104">
        <f t="shared" si="783"/>
        <v>0.22298005063281934</v>
      </c>
      <c r="AC1164" s="104">
        <f t="shared" si="784"/>
        <v>0.5304542566498579</v>
      </c>
      <c r="AD1164" s="104">
        <f t="shared" si="785"/>
        <v>0.58037374511736484</v>
      </c>
      <c r="AE1164" s="104">
        <f t="shared" si="786"/>
        <v>0.57872805096192348</v>
      </c>
      <c r="AG1164" s="5"/>
      <c r="AH1164" s="92"/>
      <c r="AI1164" s="5"/>
    </row>
    <row r="1165" spans="1:35" ht="15.75" customHeight="1" x14ac:dyDescent="0.25">
      <c r="A1165" s="4" t="s">
        <v>404</v>
      </c>
      <c r="B1165" s="4" t="s">
        <v>405</v>
      </c>
      <c r="C1165" s="4" t="s">
        <v>106</v>
      </c>
      <c r="D1165" s="4" t="s">
        <v>393</v>
      </c>
      <c r="E1165" s="4">
        <v>1</v>
      </c>
      <c r="I1165" s="4">
        <v>28608710</v>
      </c>
      <c r="J1165" s="92">
        <f t="shared" si="775"/>
        <v>0.77100665706526561</v>
      </c>
      <c r="K1165" s="92">
        <f t="shared" si="776"/>
        <v>4.4232917423311986E-2</v>
      </c>
      <c r="L1165" s="92">
        <f t="shared" ref="L1165:N1165" si="877">1-((L1084-L$1033)/(L$1036-L$1033))</f>
        <v>1</v>
      </c>
      <c r="M1165" s="92">
        <f t="shared" si="877"/>
        <v>1</v>
      </c>
      <c r="N1165" s="92">
        <f t="shared" si="877"/>
        <v>1</v>
      </c>
      <c r="O1165" s="92">
        <f t="shared" ref="O1165:W1165" si="878">+(O1084-O$1033)/(O$1036-O$1033)</f>
        <v>0.21847947828883149</v>
      </c>
      <c r="P1165" s="92">
        <f t="shared" si="878"/>
        <v>0.20811944775272836</v>
      </c>
      <c r="Q1165" s="92">
        <f t="shared" si="878"/>
        <v>0.15611477362056131</v>
      </c>
      <c r="R1165" s="92">
        <f t="shared" si="878"/>
        <v>5.5279456997276238E-2</v>
      </c>
      <c r="S1165" s="92">
        <f t="shared" si="878"/>
        <v>0.3372469069029177</v>
      </c>
      <c r="T1165" s="92">
        <f t="shared" si="878"/>
        <v>0</v>
      </c>
      <c r="U1165" s="92">
        <f t="shared" si="878"/>
        <v>0.47311827956989244</v>
      </c>
      <c r="V1165" s="92">
        <f t="shared" si="878"/>
        <v>0.45744680851063829</v>
      </c>
      <c r="W1165" s="92">
        <f t="shared" si="878"/>
        <v>0.43478260869565216</v>
      </c>
      <c r="X1165" s="92">
        <f t="shared" si="779"/>
        <v>0.56521739130434789</v>
      </c>
      <c r="Y1165" s="103">
        <f t="shared" si="780"/>
        <v>0.56521739130434789</v>
      </c>
      <c r="Z1165" s="104">
        <f t="shared" si="781"/>
        <v>0.70380989362214441</v>
      </c>
      <c r="AA1165" s="104">
        <f t="shared" si="782"/>
        <v>1</v>
      </c>
      <c r="AB1165" s="104">
        <f t="shared" si="783"/>
        <v>0.15949828916484934</v>
      </c>
      <c r="AC1165" s="104">
        <f t="shared" si="784"/>
        <v>0.16862345345145885</v>
      </c>
      <c r="AD1165" s="104">
        <f t="shared" si="785"/>
        <v>0.51942980550856022</v>
      </c>
      <c r="AE1165" s="104">
        <f t="shared" si="786"/>
        <v>0.50798290905961319</v>
      </c>
      <c r="AG1165" s="5"/>
      <c r="AH1165" s="92"/>
      <c r="AI1165" s="5"/>
    </row>
    <row r="1166" spans="1:35" ht="15.75" customHeight="1" x14ac:dyDescent="0.25">
      <c r="A1166" s="4" t="s">
        <v>538</v>
      </c>
      <c r="B1166" s="4" t="s">
        <v>539</v>
      </c>
      <c r="C1166" s="4" t="s">
        <v>181</v>
      </c>
      <c r="D1166" s="4" t="s">
        <v>525</v>
      </c>
      <c r="E1166" s="4">
        <v>1</v>
      </c>
      <c r="I1166" s="4">
        <v>17097130</v>
      </c>
      <c r="J1166" s="92">
        <f t="shared" si="775"/>
        <v>0.56949541398977099</v>
      </c>
      <c r="K1166" s="92">
        <f t="shared" si="776"/>
        <v>3.6481639122041519E-2</v>
      </c>
      <c r="L1166" s="92">
        <f t="shared" ref="L1166:N1166" si="879">1-((L1085-L$1033)/(L$1036-L$1033))</f>
        <v>0.73132163468779865</v>
      </c>
      <c r="M1166" s="92">
        <f t="shared" si="879"/>
        <v>0.55842484314971108</v>
      </c>
      <c r="N1166" s="92">
        <f t="shared" si="879"/>
        <v>0.72451012425295769</v>
      </c>
      <c r="O1166" s="92">
        <f t="shared" ref="O1166:W1166" si="880">+(O1085-O$1033)/(O$1036-O$1033)</f>
        <v>0.10336053646409975</v>
      </c>
      <c r="P1166" s="92">
        <f t="shared" si="880"/>
        <v>3.5453755224677452E-3</v>
      </c>
      <c r="Q1166" s="92">
        <f t="shared" si="880"/>
        <v>0.15826037840029125</v>
      </c>
      <c r="R1166" s="92">
        <f t="shared" si="880"/>
        <v>1.9473554046390694E-2</v>
      </c>
      <c r="S1166" s="92">
        <f t="shared" si="880"/>
        <v>3.7650961323767079E-2</v>
      </c>
      <c r="T1166" s="92">
        <f t="shared" si="880"/>
        <v>0.22501600651174411</v>
      </c>
      <c r="U1166" s="92">
        <f t="shared" si="880"/>
        <v>0.90322580645161277</v>
      </c>
      <c r="V1166" s="92">
        <f t="shared" si="880"/>
        <v>0.88297872340425532</v>
      </c>
      <c r="W1166" s="92">
        <f t="shared" si="880"/>
        <v>0.91304347826086951</v>
      </c>
      <c r="X1166" s="92">
        <f t="shared" si="779"/>
        <v>8.6956521739130488E-2</v>
      </c>
      <c r="Y1166" s="103">
        <f t="shared" si="780"/>
        <v>8.6956521739130488E-2</v>
      </c>
      <c r="Z1166" s="104">
        <f t="shared" si="781"/>
        <v>0.47393088273733053</v>
      </c>
      <c r="AA1166" s="104">
        <f t="shared" si="782"/>
        <v>0.72451012425295769</v>
      </c>
      <c r="AB1166" s="104">
        <f t="shared" si="783"/>
        <v>7.1159961108312353E-2</v>
      </c>
      <c r="AC1166" s="104">
        <f t="shared" si="784"/>
        <v>0.13133348391775559</v>
      </c>
      <c r="AD1166" s="104">
        <f t="shared" si="785"/>
        <v>0.29757819475109726</v>
      </c>
      <c r="AE1166" s="104">
        <f t="shared" si="786"/>
        <v>0.35023361300408901</v>
      </c>
      <c r="AG1166" s="5"/>
      <c r="AH1166" s="92"/>
      <c r="AI1166" s="5"/>
    </row>
    <row r="1167" spans="1:35" ht="15.75" customHeight="1" x14ac:dyDescent="0.25">
      <c r="A1167" s="4" t="s">
        <v>295</v>
      </c>
      <c r="B1167" s="4" t="s">
        <v>296</v>
      </c>
      <c r="C1167" s="4" t="s">
        <v>181</v>
      </c>
      <c r="D1167" s="4" t="s">
        <v>276</v>
      </c>
      <c r="E1167" s="4">
        <v>1</v>
      </c>
      <c r="I1167" s="4">
        <v>5378857</v>
      </c>
      <c r="J1167" s="92">
        <f t="shared" si="775"/>
        <v>0.81628229639527361</v>
      </c>
      <c r="K1167" s="92">
        <f t="shared" si="776"/>
        <v>3.8915344747856288E-2</v>
      </c>
      <c r="L1167" s="92">
        <f t="shared" ref="L1167:N1167" si="881">1-((L1086-L$1033)/(L$1036-L$1033))</f>
        <v>0.5709662834314535</v>
      </c>
      <c r="M1167" s="92">
        <f t="shared" si="881"/>
        <v>0</v>
      </c>
      <c r="N1167" s="92">
        <f t="shared" si="881"/>
        <v>0.66306980477277389</v>
      </c>
      <c r="O1167" s="92">
        <f t="shared" ref="O1167:W1167" si="882">+(O1086-O$1033)/(O$1036-O$1033)</f>
        <v>0.29978051366618341</v>
      </c>
      <c r="P1167" s="92">
        <f t="shared" si="882"/>
        <v>1.0456852378625888E-3</v>
      </c>
      <c r="Q1167" s="92">
        <f t="shared" si="882"/>
        <v>0.19411957889482243</v>
      </c>
      <c r="R1167" s="92">
        <f t="shared" si="882"/>
        <v>1.3129933781820943E-2</v>
      </c>
      <c r="S1167" s="92">
        <f t="shared" si="882"/>
        <v>0.12589602766347505</v>
      </c>
      <c r="T1167" s="92">
        <f t="shared" si="882"/>
        <v>0.29468635960733952</v>
      </c>
      <c r="U1167" s="92">
        <f t="shared" si="882"/>
        <v>0.94623655913978488</v>
      </c>
      <c r="V1167" s="92">
        <f t="shared" si="882"/>
        <v>0.88297872340425532</v>
      </c>
      <c r="W1167" s="92">
        <f t="shared" si="882"/>
        <v>0.98913043478260865</v>
      </c>
      <c r="X1167" s="92">
        <f t="shared" si="779"/>
        <v>1.0869565217391353E-2</v>
      </c>
      <c r="Y1167" s="103">
        <f t="shared" si="780"/>
        <v>1.0869565217391353E-2</v>
      </c>
      <c r="Z1167" s="104">
        <f t="shared" si="781"/>
        <v>0.35654098114364585</v>
      </c>
      <c r="AA1167" s="104">
        <f t="shared" si="782"/>
        <v>0.66306980477277389</v>
      </c>
      <c r="AB1167" s="104">
        <f t="shared" si="783"/>
        <v>0.12701892789517233</v>
      </c>
      <c r="AC1167" s="104">
        <f t="shared" si="784"/>
        <v>0.21029119363540727</v>
      </c>
      <c r="AD1167" s="104">
        <f t="shared" si="785"/>
        <v>0.27355809453287816</v>
      </c>
      <c r="AE1167" s="104">
        <f t="shared" si="786"/>
        <v>0.33923022686174981</v>
      </c>
      <c r="AG1167" s="5"/>
      <c r="AH1167" s="92"/>
      <c r="AI1167" s="5"/>
    </row>
    <row r="1168" spans="1:35" ht="15.75" customHeight="1" x14ac:dyDescent="0.25">
      <c r="A1168" s="4" t="s">
        <v>102</v>
      </c>
      <c r="B1168" s="4" t="s">
        <v>103</v>
      </c>
      <c r="C1168" s="4" t="s">
        <v>28</v>
      </c>
      <c r="D1168" s="4" t="s">
        <v>89</v>
      </c>
      <c r="E1168" s="4">
        <v>1</v>
      </c>
      <c r="I1168" s="4">
        <v>4246439</v>
      </c>
      <c r="J1168" s="92">
        <f t="shared" si="775"/>
        <v>0.51559787690068815</v>
      </c>
      <c r="K1168" s="92">
        <f t="shared" si="776"/>
        <v>0.55262652237621113</v>
      </c>
      <c r="L1168" s="92">
        <f t="shared" ref="L1168:N1168" si="883">1-((L1087-L$1033)/(L$1036-L$1033))</f>
        <v>0.74187740612788733</v>
      </c>
      <c r="M1168" s="92">
        <f t="shared" si="883"/>
        <v>0.83092134452247168</v>
      </c>
      <c r="N1168" s="92">
        <f t="shared" si="883"/>
        <v>0.76234365638263368</v>
      </c>
      <c r="O1168" s="92">
        <f t="shared" ref="O1168:W1168" si="884">+(O1087-O$1033)/(O$1036-O$1033)</f>
        <v>0.28408049214818298</v>
      </c>
      <c r="P1168" s="92">
        <f t="shared" si="884"/>
        <v>7.1998514689142548E-2</v>
      </c>
      <c r="Q1168" s="92">
        <f t="shared" si="884"/>
        <v>3.4078185651212033E-2</v>
      </c>
      <c r="R1168" s="92">
        <f t="shared" si="884"/>
        <v>0.23580886062128403</v>
      </c>
      <c r="S1168" s="92">
        <f t="shared" si="884"/>
        <v>9.8907733679858667E-2</v>
      </c>
      <c r="T1168" s="92">
        <f t="shared" si="884"/>
        <v>3.9912516254200128E-2</v>
      </c>
      <c r="U1168" s="92">
        <f t="shared" si="884"/>
        <v>0.34408602150537632</v>
      </c>
      <c r="V1168" s="92">
        <f t="shared" si="884"/>
        <v>0.5</v>
      </c>
      <c r="W1168" s="92">
        <f t="shared" si="884"/>
        <v>0.52173913043478259</v>
      </c>
      <c r="X1168" s="92">
        <f t="shared" si="779"/>
        <v>0.47826086956521741</v>
      </c>
      <c r="Y1168" s="103">
        <f t="shared" si="780"/>
        <v>0.47826086956521741</v>
      </c>
      <c r="Z1168" s="104">
        <f t="shared" si="781"/>
        <v>0.66025578748181468</v>
      </c>
      <c r="AA1168" s="104">
        <f t="shared" si="782"/>
        <v>0.76234365638263368</v>
      </c>
      <c r="AB1168" s="104">
        <f t="shared" si="783"/>
        <v>0.15649151327745539</v>
      </c>
      <c r="AC1168" s="104">
        <f t="shared" si="784"/>
        <v>6.9410124967029391E-2</v>
      </c>
      <c r="AD1168" s="104">
        <f t="shared" si="785"/>
        <v>0.42535239033483013</v>
      </c>
      <c r="AE1168" s="104">
        <f t="shared" si="786"/>
        <v>0.41212527052723325</v>
      </c>
      <c r="AG1168" s="5"/>
      <c r="AH1168" s="92"/>
      <c r="AI1168" s="5"/>
    </row>
    <row r="1169" spans="1:35" ht="15.75" customHeight="1" x14ac:dyDescent="0.25">
      <c r="A1169" s="4" t="s">
        <v>345</v>
      </c>
      <c r="B1169" s="4" t="s">
        <v>346</v>
      </c>
      <c r="C1169" s="4" t="s">
        <v>28</v>
      </c>
      <c r="D1169" s="4" t="s">
        <v>328</v>
      </c>
      <c r="E1169" s="4">
        <v>1</v>
      </c>
      <c r="I1169" s="4">
        <v>7044636</v>
      </c>
      <c r="J1169" s="92">
        <f t="shared" si="775"/>
        <v>0.72769763081720873</v>
      </c>
      <c r="K1169" s="92">
        <f t="shared" si="776"/>
        <v>0.26024313290147505</v>
      </c>
      <c r="L1169" s="92">
        <f t="shared" ref="L1169:N1169" si="885">1-((L1088-L$1033)/(L$1036-L$1033))</f>
        <v>0.69389618737564174</v>
      </c>
      <c r="M1169" s="92">
        <f t="shared" si="885"/>
        <v>0.81593028963614156</v>
      </c>
      <c r="N1169" s="92">
        <f t="shared" si="885"/>
        <v>0.78041526982974452</v>
      </c>
      <c r="O1169" s="92">
        <f t="shared" ref="O1169:W1169" si="886">+(O1088-O$1033)/(O$1036-O$1033)</f>
        <v>0.11925047678926604</v>
      </c>
      <c r="P1169" s="92">
        <f t="shared" si="886"/>
        <v>0.1221664941706628</v>
      </c>
      <c r="Q1169" s="92">
        <f t="shared" si="886"/>
        <v>0</v>
      </c>
      <c r="R1169" s="92">
        <f t="shared" si="886"/>
        <v>0.21446813120800884</v>
      </c>
      <c r="S1169" s="92">
        <f t="shared" si="886"/>
        <v>0.25813047632091607</v>
      </c>
      <c r="T1169" s="92">
        <f t="shared" si="886"/>
        <v>1.881699761974159E-2</v>
      </c>
      <c r="U1169" s="92">
        <f t="shared" si="886"/>
        <v>0</v>
      </c>
      <c r="V1169" s="92">
        <f t="shared" si="886"/>
        <v>0</v>
      </c>
      <c r="W1169" s="92">
        <f t="shared" si="886"/>
        <v>0</v>
      </c>
      <c r="X1169" s="92">
        <f t="shared" si="779"/>
        <v>1</v>
      </c>
      <c r="Y1169" s="103">
        <f t="shared" si="780"/>
        <v>1</v>
      </c>
      <c r="Z1169" s="104">
        <f t="shared" si="781"/>
        <v>0.6244418101826168</v>
      </c>
      <c r="AA1169" s="104">
        <f t="shared" si="782"/>
        <v>0.78041526982974452</v>
      </c>
      <c r="AB1169" s="104">
        <f t="shared" si="783"/>
        <v>0.11397127554198441</v>
      </c>
      <c r="AC1169" s="104">
        <f t="shared" si="784"/>
        <v>0.13847373697032883</v>
      </c>
      <c r="AD1169" s="104">
        <f t="shared" si="785"/>
        <v>0.53146041850493497</v>
      </c>
      <c r="AE1169" s="104">
        <f t="shared" si="786"/>
        <v>0.41432552313116866</v>
      </c>
      <c r="AG1169" s="5"/>
      <c r="AH1169" s="92"/>
      <c r="AI1169" s="5"/>
    </row>
    <row r="1170" spans="1:35" ht="15.75" customHeight="1" x14ac:dyDescent="0.25">
      <c r="A1170" s="4" t="s">
        <v>347</v>
      </c>
      <c r="B1170" s="4" t="s">
        <v>348</v>
      </c>
      <c r="C1170" s="4" t="s">
        <v>28</v>
      </c>
      <c r="D1170" s="4" t="s">
        <v>328</v>
      </c>
      <c r="E1170" s="4">
        <v>1</v>
      </c>
      <c r="I1170" s="4">
        <v>32510453</v>
      </c>
      <c r="J1170" s="92">
        <f t="shared" si="775"/>
        <v>0.55223308850805486</v>
      </c>
      <c r="K1170" s="92">
        <f t="shared" si="776"/>
        <v>0.38260291488488202</v>
      </c>
      <c r="L1170" s="92">
        <f t="shared" ref="L1170:N1170" si="887">1-((L1089-L$1033)/(L$1036-L$1033))</f>
        <v>0.84892230808683533</v>
      </c>
      <c r="M1170" s="92">
        <f t="shared" si="887"/>
        <v>0.91978337940865207</v>
      </c>
      <c r="N1170" s="92">
        <f t="shared" si="887"/>
        <v>0.80961248589573698</v>
      </c>
      <c r="O1170" s="92">
        <f t="shared" ref="O1170:W1170" si="888">+(O1089-O$1033)/(O$1036-O$1033)</f>
        <v>0.29663681791006324</v>
      </c>
      <c r="P1170" s="92">
        <f t="shared" si="888"/>
        <v>3.3367129903053815E-2</v>
      </c>
      <c r="Q1170" s="92">
        <f t="shared" si="888"/>
        <v>7.8268633665822804E-2</v>
      </c>
      <c r="R1170" s="92">
        <f t="shared" si="888"/>
        <v>0.19295110374488703</v>
      </c>
      <c r="S1170" s="92">
        <f t="shared" si="888"/>
        <v>8.0184168426424868E-2</v>
      </c>
      <c r="T1170" s="92">
        <f t="shared" si="888"/>
        <v>0.37075466331047324</v>
      </c>
      <c r="U1170" s="92">
        <f t="shared" si="888"/>
        <v>0.45161290322580638</v>
      </c>
      <c r="V1170" s="92">
        <f t="shared" si="888"/>
        <v>0.43617021276595747</v>
      </c>
      <c r="W1170" s="92">
        <f t="shared" si="888"/>
        <v>0.44565217391304346</v>
      </c>
      <c r="X1170" s="92">
        <f t="shared" si="779"/>
        <v>0.55434782608695654</v>
      </c>
      <c r="Y1170" s="103">
        <f t="shared" si="780"/>
        <v>0.55434782608695654</v>
      </c>
      <c r="Z1170" s="104">
        <f t="shared" si="781"/>
        <v>0.67588542272210606</v>
      </c>
      <c r="AA1170" s="104">
        <f t="shared" si="782"/>
        <v>0.80961248589573698</v>
      </c>
      <c r="AB1170" s="104">
        <f t="shared" si="783"/>
        <v>0.15030592130595671</v>
      </c>
      <c r="AC1170" s="104">
        <f t="shared" si="784"/>
        <v>0.22546941586844904</v>
      </c>
      <c r="AD1170" s="104">
        <f t="shared" si="785"/>
        <v>0.48312421437584108</v>
      </c>
      <c r="AE1170" s="104">
        <f t="shared" si="786"/>
        <v>0.46531831144806224</v>
      </c>
      <c r="AG1170" s="5"/>
      <c r="AH1170" s="92"/>
      <c r="AI1170" s="5"/>
    </row>
    <row r="1171" spans="1:35" ht="15.75" customHeight="1" x14ac:dyDescent="0.25">
      <c r="A1171" s="4" t="s">
        <v>191</v>
      </c>
      <c r="B1171" s="4" t="s">
        <v>192</v>
      </c>
      <c r="C1171" s="4" t="s">
        <v>181</v>
      </c>
      <c r="D1171" s="4" t="s">
        <v>182</v>
      </c>
      <c r="E1171" s="4">
        <v>1</v>
      </c>
      <c r="I1171" s="4">
        <v>37887768</v>
      </c>
      <c r="J1171" s="92">
        <f t="shared" si="775"/>
        <v>0.68966596116909851</v>
      </c>
      <c r="K1171" s="92">
        <f t="shared" si="776"/>
        <v>0.25536342233529974</v>
      </c>
      <c r="L1171" s="92">
        <f t="shared" ref="L1171:N1171" si="889">1-((L1090-L$1033)/(L$1036-L$1033))</f>
        <v>0.59949961041495903</v>
      </c>
      <c r="M1171" s="92">
        <f t="shared" si="889"/>
        <v>0.70221884129354439</v>
      </c>
      <c r="N1171" s="92">
        <f t="shared" si="889"/>
        <v>0.49009592673730618</v>
      </c>
      <c r="O1171" s="92">
        <f t="shared" ref="O1171:W1171" si="890">+(O1090-O$1033)/(O$1036-O$1033)</f>
        <v>0.22090422862504022</v>
      </c>
      <c r="P1171" s="92">
        <f t="shared" si="890"/>
        <v>7.4213871264567017E-3</v>
      </c>
      <c r="Q1171" s="92">
        <f t="shared" si="890"/>
        <v>0.56814998586493703</v>
      </c>
      <c r="R1171" s="92">
        <f t="shared" si="890"/>
        <v>1.9106334566259264E-2</v>
      </c>
      <c r="S1171" s="92">
        <f t="shared" si="890"/>
        <v>0.29193998046876124</v>
      </c>
      <c r="T1171" s="92">
        <f t="shared" si="890"/>
        <v>0.30767802612099926</v>
      </c>
      <c r="U1171" s="92">
        <f t="shared" si="890"/>
        <v>0.60215053763440862</v>
      </c>
      <c r="V1171" s="92">
        <f t="shared" si="890"/>
        <v>0.52127659574468088</v>
      </c>
      <c r="W1171" s="92">
        <f t="shared" si="890"/>
        <v>0.69565217391304346</v>
      </c>
      <c r="X1171" s="92">
        <f t="shared" si="779"/>
        <v>0.30434782608695654</v>
      </c>
      <c r="Y1171" s="103">
        <f t="shared" si="780"/>
        <v>0.30434782608695654</v>
      </c>
      <c r="Z1171" s="104">
        <f t="shared" si="781"/>
        <v>0.56168695880322539</v>
      </c>
      <c r="AA1171" s="104">
        <f t="shared" si="782"/>
        <v>0.49009592673730618</v>
      </c>
      <c r="AB1171" s="104">
        <f t="shared" si="783"/>
        <v>0.20389548404567331</v>
      </c>
      <c r="AC1171" s="104">
        <f t="shared" si="784"/>
        <v>0.29980900329488025</v>
      </c>
      <c r="AD1171" s="104">
        <f t="shared" si="785"/>
        <v>0.37196703979360829</v>
      </c>
      <c r="AE1171" s="104">
        <f t="shared" si="786"/>
        <v>0.38887184322027124</v>
      </c>
      <c r="AG1171" s="5"/>
      <c r="AH1171" s="92"/>
      <c r="AI1171" s="5"/>
    </row>
    <row r="1172" spans="1:35" ht="15.75" customHeight="1" x14ac:dyDescent="0.25">
      <c r="A1172" s="4" t="s">
        <v>435</v>
      </c>
      <c r="B1172" s="4" t="s">
        <v>436</v>
      </c>
      <c r="C1172" s="4" t="s">
        <v>181</v>
      </c>
      <c r="D1172" s="4" t="s">
        <v>412</v>
      </c>
      <c r="E1172" s="4">
        <v>1</v>
      </c>
      <c r="I1172" s="4">
        <v>10226187</v>
      </c>
      <c r="J1172" s="92">
        <f t="shared" si="775"/>
        <v>0.44809951947801108</v>
      </c>
      <c r="K1172" s="92">
        <f t="shared" si="776"/>
        <v>0.15234593746714059</v>
      </c>
      <c r="L1172" s="92">
        <f t="shared" ref="L1172:N1172" si="891">1-((L1091-L$1033)/(L$1036-L$1033))</f>
        <v>0.73461936467384548</v>
      </c>
      <c r="M1172" s="92">
        <f t="shared" si="891"/>
        <v>0.70805952964130847</v>
      </c>
      <c r="N1172" s="92">
        <f t="shared" si="891"/>
        <v>0.65253493428008214</v>
      </c>
      <c r="O1172" s="92">
        <f t="shared" ref="O1172:W1172" si="892">+(O1091-O$1033)/(O$1036-O$1033)</f>
        <v>0.11270993053310489</v>
      </c>
      <c r="P1172" s="92">
        <f t="shared" si="892"/>
        <v>7.1970357156904341E-3</v>
      </c>
      <c r="Q1172" s="92">
        <f t="shared" si="892"/>
        <v>0.3256587208767821</v>
      </c>
      <c r="R1172" s="92">
        <f t="shared" si="892"/>
        <v>1.8745385022726418E-2</v>
      </c>
      <c r="S1172" s="92">
        <f t="shared" si="892"/>
        <v>5.0184802536166258E-2</v>
      </c>
      <c r="T1172" s="92">
        <f t="shared" si="892"/>
        <v>0.13212582303392426</v>
      </c>
      <c r="U1172" s="92">
        <f t="shared" si="892"/>
        <v>0.68817204301075263</v>
      </c>
      <c r="V1172" s="92">
        <f t="shared" si="892"/>
        <v>0.55319148936170215</v>
      </c>
      <c r="W1172" s="92">
        <f t="shared" si="892"/>
        <v>0.71739130434782605</v>
      </c>
      <c r="X1172" s="92">
        <f t="shared" si="779"/>
        <v>0.28260869565217395</v>
      </c>
      <c r="Y1172" s="103">
        <f t="shared" si="780"/>
        <v>0.28260869565217395</v>
      </c>
      <c r="Z1172" s="104">
        <f t="shared" si="781"/>
        <v>0.51078108781507636</v>
      </c>
      <c r="AA1172" s="104">
        <f t="shared" si="782"/>
        <v>0.65253493428008214</v>
      </c>
      <c r="AB1172" s="104">
        <f t="shared" si="783"/>
        <v>0.11607776803707597</v>
      </c>
      <c r="AC1172" s="104">
        <f t="shared" si="784"/>
        <v>9.1155312785045253E-2</v>
      </c>
      <c r="AD1172" s="104">
        <f t="shared" si="785"/>
        <v>0.33063155971389074</v>
      </c>
      <c r="AE1172" s="104">
        <f t="shared" si="786"/>
        <v>0.34263727572931996</v>
      </c>
      <c r="AG1172" s="5"/>
      <c r="AH1172" s="92"/>
      <c r="AI1172" s="5"/>
    </row>
    <row r="1173" spans="1:35" ht="15.75" customHeight="1" x14ac:dyDescent="0.25">
      <c r="A1173" s="4" t="s">
        <v>177</v>
      </c>
      <c r="B1173" s="4" t="s">
        <v>178</v>
      </c>
      <c r="C1173" s="4" t="s">
        <v>106</v>
      </c>
      <c r="D1173" s="4" t="s">
        <v>160</v>
      </c>
      <c r="E1173" s="4">
        <v>1</v>
      </c>
      <c r="I1173" s="4">
        <v>51225308</v>
      </c>
      <c r="J1173" s="92">
        <f t="shared" si="775"/>
        <v>0.73126669307937386</v>
      </c>
      <c r="K1173" s="92">
        <f t="shared" si="776"/>
        <v>0.11174830737863002</v>
      </c>
      <c r="L1173" s="92">
        <f t="shared" ref="L1173:N1173" si="893">1-((L1092-L$1033)/(L$1036-L$1033))</f>
        <v>0.84497513352752573</v>
      </c>
      <c r="M1173" s="92">
        <f t="shared" si="893"/>
        <v>0.78972021642844359</v>
      </c>
      <c r="N1173" s="92">
        <f t="shared" si="893"/>
        <v>0.88261611460284295</v>
      </c>
      <c r="O1173" s="92">
        <f t="shared" ref="O1173:W1173" si="894">+(O1092-O$1033)/(O$1036-O$1033)</f>
        <v>0.21274531972226304</v>
      </c>
      <c r="P1173" s="92">
        <f t="shared" si="894"/>
        <v>7.1468367190862889E-3</v>
      </c>
      <c r="Q1173" s="92">
        <f t="shared" si="894"/>
        <v>0.10086855182677612</v>
      </c>
      <c r="R1173" s="92">
        <f t="shared" si="894"/>
        <v>1.4820962901633577E-2</v>
      </c>
      <c r="S1173" s="92">
        <f t="shared" si="894"/>
        <v>1.4808415399350227E-2</v>
      </c>
      <c r="T1173" s="92">
        <f t="shared" si="894"/>
        <v>0.28022564126528199</v>
      </c>
      <c r="U1173" s="92">
        <f t="shared" si="894"/>
        <v>0.74193548387096764</v>
      </c>
      <c r="V1173" s="92">
        <f t="shared" si="894"/>
        <v>0.75531914893617025</v>
      </c>
      <c r="W1173" s="92">
        <f t="shared" si="894"/>
        <v>0.84782608695652173</v>
      </c>
      <c r="X1173" s="92">
        <f t="shared" si="779"/>
        <v>0.15217391304347827</v>
      </c>
      <c r="Y1173" s="103">
        <f t="shared" si="780"/>
        <v>0.15217391304347827</v>
      </c>
      <c r="Z1173" s="104">
        <f t="shared" si="781"/>
        <v>0.61942758760349337</v>
      </c>
      <c r="AA1173" s="104">
        <f t="shared" si="782"/>
        <v>0.88261611460284295</v>
      </c>
      <c r="AB1173" s="104">
        <f t="shared" si="783"/>
        <v>8.3895417792439753E-2</v>
      </c>
      <c r="AC1173" s="104">
        <f t="shared" si="784"/>
        <v>0.14751702833231611</v>
      </c>
      <c r="AD1173" s="104">
        <f t="shared" si="785"/>
        <v>0.37712601227491416</v>
      </c>
      <c r="AE1173" s="104">
        <f t="shared" si="786"/>
        <v>0.43336403708277305</v>
      </c>
      <c r="AG1173" s="5"/>
      <c r="AH1173" s="92"/>
      <c r="AI1173" s="5"/>
    </row>
    <row r="1174" spans="1:35" ht="15.75" customHeight="1" x14ac:dyDescent="0.25">
      <c r="A1174" s="4" t="s">
        <v>193</v>
      </c>
      <c r="B1174" s="4" t="s">
        <v>194</v>
      </c>
      <c r="C1174" s="4" t="s">
        <v>181</v>
      </c>
      <c r="D1174" s="4" t="s">
        <v>182</v>
      </c>
      <c r="E1174" s="4">
        <v>1</v>
      </c>
      <c r="I1174" s="4">
        <v>4043263</v>
      </c>
      <c r="J1174" s="92">
        <f t="shared" si="775"/>
        <v>0.67317815418275195</v>
      </c>
      <c r="K1174" s="92">
        <f t="shared" si="776"/>
        <v>0.23783778284096063</v>
      </c>
      <c r="L1174" s="92">
        <f t="shared" ref="L1174:N1174" si="895">1-((L1093-L$1033)/(L$1036-L$1033))</f>
        <v>0.57585506134402986</v>
      </c>
      <c r="M1174" s="92">
        <f t="shared" si="895"/>
        <v>0.6787062630389088</v>
      </c>
      <c r="N1174" s="92">
        <f t="shared" si="895"/>
        <v>0.47024996672734609</v>
      </c>
      <c r="O1174" s="92">
        <f t="shared" ref="O1174:W1174" si="896">+(O1093-O$1033)/(O$1036-O$1033)</f>
        <v>7.286107613885906E-2</v>
      </c>
      <c r="P1174" s="92">
        <f t="shared" si="896"/>
        <v>2.3994100102811701E-2</v>
      </c>
      <c r="Q1174" s="92">
        <f t="shared" si="896"/>
        <v>0.29290520631922456</v>
      </c>
      <c r="R1174" s="92">
        <f t="shared" si="896"/>
        <v>8.109720072045884E-2</v>
      </c>
      <c r="S1174" s="92">
        <f t="shared" si="896"/>
        <v>7.0747510717563702E-2</v>
      </c>
      <c r="T1174" s="92">
        <f t="shared" si="896"/>
        <v>9.9711376478717292E-2</v>
      </c>
      <c r="U1174" s="92">
        <f t="shared" si="896"/>
        <v>0</v>
      </c>
      <c r="V1174" s="92">
        <f t="shared" si="896"/>
        <v>0</v>
      </c>
      <c r="W1174" s="92">
        <f t="shared" si="896"/>
        <v>0</v>
      </c>
      <c r="X1174" s="92">
        <f t="shared" si="779"/>
        <v>1</v>
      </c>
      <c r="Y1174" s="103">
        <f t="shared" si="780"/>
        <v>1</v>
      </c>
      <c r="Z1174" s="104">
        <f t="shared" si="781"/>
        <v>0.54139431535166282</v>
      </c>
      <c r="AA1174" s="104">
        <f t="shared" si="782"/>
        <v>0.47024996672734609</v>
      </c>
      <c r="AB1174" s="104">
        <f t="shared" si="783"/>
        <v>0.11771439582033853</v>
      </c>
      <c r="AC1174" s="104">
        <f t="shared" si="784"/>
        <v>8.5229443598140497E-2</v>
      </c>
      <c r="AD1174" s="104">
        <f t="shared" si="785"/>
        <v>0.4429176242994976</v>
      </c>
      <c r="AE1174" s="104">
        <f t="shared" si="786"/>
        <v>0.30364703037437202</v>
      </c>
      <c r="AG1174" s="5"/>
      <c r="AH1174" s="92"/>
      <c r="AI1174" s="5"/>
    </row>
    <row r="1175" spans="1:35" ht="15.75" customHeight="1" x14ac:dyDescent="0.25">
      <c r="A1175" s="4" t="s">
        <v>195</v>
      </c>
      <c r="B1175" s="4" t="s">
        <v>196</v>
      </c>
      <c r="C1175" s="4" t="s">
        <v>181</v>
      </c>
      <c r="D1175" s="4" t="s">
        <v>182</v>
      </c>
      <c r="E1175" s="4">
        <v>1</v>
      </c>
      <c r="I1175" s="4">
        <v>19364557</v>
      </c>
      <c r="J1175" s="92">
        <f t="shared" si="775"/>
        <v>0.70809136408573847</v>
      </c>
      <c r="K1175" s="92">
        <f t="shared" si="776"/>
        <v>0.13332033794918699</v>
      </c>
      <c r="L1175" s="92">
        <f t="shared" ref="L1175:N1175" si="897">1-((L1094-L$1033)/(L$1036-L$1033))</f>
        <v>0.68170707801518038</v>
      </c>
      <c r="M1175" s="92">
        <f t="shared" si="897"/>
        <v>0.61582719424413712</v>
      </c>
      <c r="N1175" s="92">
        <f t="shared" si="897"/>
        <v>0.27162660385337722</v>
      </c>
      <c r="O1175" s="92">
        <f t="shared" ref="O1175:W1175" si="898">+(O1094-O$1033)/(O$1036-O$1033)</f>
        <v>1.7637781825701811E-2</v>
      </c>
      <c r="P1175" s="92">
        <f t="shared" si="898"/>
        <v>2.262164980006821E-2</v>
      </c>
      <c r="Q1175" s="92">
        <f t="shared" si="898"/>
        <v>1</v>
      </c>
      <c r="R1175" s="92">
        <f t="shared" si="898"/>
        <v>3.7252289549847696E-2</v>
      </c>
      <c r="S1175" s="92">
        <f t="shared" si="898"/>
        <v>3.3505437132752336E-2</v>
      </c>
      <c r="T1175" s="92">
        <f t="shared" si="898"/>
        <v>5.1851476760930874E-2</v>
      </c>
      <c r="U1175" s="92">
        <f t="shared" si="898"/>
        <v>0.59139784946236562</v>
      </c>
      <c r="V1175" s="92">
        <f t="shared" si="898"/>
        <v>0.44680851063829791</v>
      </c>
      <c r="W1175" s="92">
        <f t="shared" si="898"/>
        <v>0.67391304347826086</v>
      </c>
      <c r="X1175" s="92">
        <f t="shared" si="779"/>
        <v>0.32608695652173914</v>
      </c>
      <c r="Y1175" s="103">
        <f t="shared" si="780"/>
        <v>0.32608695652173914</v>
      </c>
      <c r="Z1175" s="104">
        <f t="shared" si="781"/>
        <v>0.53473649357356079</v>
      </c>
      <c r="AA1175" s="104">
        <f t="shared" si="782"/>
        <v>0.27162660385337722</v>
      </c>
      <c r="AB1175" s="104">
        <f t="shared" si="783"/>
        <v>0.26937793029390444</v>
      </c>
      <c r="AC1175" s="104">
        <f t="shared" si="784"/>
        <v>4.2678456946841609E-2</v>
      </c>
      <c r="AD1175" s="104">
        <f t="shared" si="785"/>
        <v>0.28890128823788463</v>
      </c>
      <c r="AE1175" s="104">
        <f t="shared" si="786"/>
        <v>0.27960487116692101</v>
      </c>
      <c r="AG1175" s="5"/>
      <c r="AH1175" s="92"/>
      <c r="AI1175" s="5"/>
    </row>
    <row r="1176" spans="1:35" ht="15.75" customHeight="1" x14ac:dyDescent="0.25">
      <c r="A1176" s="4" t="s">
        <v>197</v>
      </c>
      <c r="B1176" s="4" t="s">
        <v>198</v>
      </c>
      <c r="C1176" s="4" t="s">
        <v>181</v>
      </c>
      <c r="D1176" s="4" t="s">
        <v>182</v>
      </c>
      <c r="E1176" s="4">
        <v>1</v>
      </c>
      <c r="I1176" s="4">
        <v>145872256</v>
      </c>
      <c r="J1176" s="92">
        <f t="shared" si="775"/>
        <v>0.50073978426436383</v>
      </c>
      <c r="K1176" s="92">
        <f t="shared" si="776"/>
        <v>0.60496985049520491</v>
      </c>
      <c r="L1176" s="92">
        <f t="shared" ref="L1176:N1176" si="899">1-((L1095-L$1033)/(L$1036-L$1033))</f>
        <v>0.10781553095182916</v>
      </c>
      <c r="M1176" s="92">
        <f t="shared" si="899"/>
        <v>0.68410784893457421</v>
      </c>
      <c r="N1176" s="92">
        <f t="shared" si="899"/>
        <v>0.54494409400634392</v>
      </c>
      <c r="O1176" s="92">
        <f t="shared" ref="O1176:W1176" si="900">+(O1095-O$1033)/(O$1036-O$1033)</f>
        <v>6.7525452723887339E-2</v>
      </c>
      <c r="P1176" s="92">
        <f t="shared" si="900"/>
        <v>2.5753055466318363E-2</v>
      </c>
      <c r="Q1176" s="92">
        <f t="shared" si="900"/>
        <v>0.63139875313038918</v>
      </c>
      <c r="R1176" s="92">
        <f t="shared" si="900"/>
        <v>0.22985015876553633</v>
      </c>
      <c r="S1176" s="92">
        <f t="shared" si="900"/>
        <v>9.8411276104068954E-2</v>
      </c>
      <c r="T1176" s="92">
        <f t="shared" si="900"/>
        <v>5.9290256898105922E-2</v>
      </c>
      <c r="U1176" s="92">
        <f t="shared" si="900"/>
        <v>0</v>
      </c>
      <c r="V1176" s="92">
        <f t="shared" si="900"/>
        <v>0</v>
      </c>
      <c r="W1176" s="92">
        <f t="shared" si="900"/>
        <v>0</v>
      </c>
      <c r="X1176" s="92">
        <f t="shared" si="779"/>
        <v>1</v>
      </c>
      <c r="Y1176" s="103">
        <f t="shared" si="780"/>
        <v>1</v>
      </c>
      <c r="Z1176" s="104">
        <f t="shared" si="781"/>
        <v>0.47440825366149303</v>
      </c>
      <c r="AA1176" s="104">
        <f t="shared" si="782"/>
        <v>0.54494409400634392</v>
      </c>
      <c r="AB1176" s="104">
        <f t="shared" si="783"/>
        <v>0.23863185502153278</v>
      </c>
      <c r="AC1176" s="104">
        <f t="shared" si="784"/>
        <v>7.8850766501087438E-2</v>
      </c>
      <c r="AD1176" s="104">
        <f t="shared" si="785"/>
        <v>0.46736699383809155</v>
      </c>
      <c r="AE1176" s="104">
        <f t="shared" si="786"/>
        <v>0.33420874229761427</v>
      </c>
      <c r="AG1176" s="5"/>
      <c r="AH1176" s="92"/>
      <c r="AI1176" s="5"/>
    </row>
    <row r="1177" spans="1:35" ht="15.75" customHeight="1" x14ac:dyDescent="0.25">
      <c r="A1177" s="4" t="s">
        <v>439</v>
      </c>
      <c r="B1177" s="4" t="s">
        <v>440</v>
      </c>
      <c r="C1177" s="4" t="s">
        <v>181</v>
      </c>
      <c r="D1177" s="4" t="s">
        <v>412</v>
      </c>
      <c r="E1177" s="4">
        <v>1</v>
      </c>
      <c r="I1177" s="4">
        <v>8772235</v>
      </c>
      <c r="J1177" s="92">
        <f t="shared" si="775"/>
        <v>0.40948857942758954</v>
      </c>
      <c r="K1177" s="92">
        <f t="shared" si="776"/>
        <v>0.13671241769560338</v>
      </c>
      <c r="L1177" s="92">
        <f t="shared" ref="L1177:N1177" si="901">1-((L1096-L$1033)/(L$1036-L$1033))</f>
        <v>0.6637363285969371</v>
      </c>
      <c r="M1177" s="92">
        <f t="shared" si="901"/>
        <v>0.6322772127513927</v>
      </c>
      <c r="N1177" s="92">
        <f t="shared" si="901"/>
        <v>0.3842972207597537</v>
      </c>
      <c r="O1177" s="92">
        <f t="shared" ref="O1177:W1177" si="902">+(O1096-O$1033)/(O$1036-O$1033)</f>
        <v>3.3580532303969193E-2</v>
      </c>
      <c r="P1177" s="92">
        <f t="shared" si="902"/>
        <v>9.5332054011506347E-3</v>
      </c>
      <c r="Q1177" s="92">
        <f t="shared" si="902"/>
        <v>0.34038675646964517</v>
      </c>
      <c r="R1177" s="92">
        <f t="shared" si="902"/>
        <v>2.7027887280546854E-2</v>
      </c>
      <c r="S1177" s="92">
        <f t="shared" si="902"/>
        <v>8.6688709706017983E-2</v>
      </c>
      <c r="T1177" s="92">
        <f t="shared" si="902"/>
        <v>0.11548434507271298</v>
      </c>
      <c r="U1177" s="92">
        <f t="shared" si="902"/>
        <v>0.29032258064516131</v>
      </c>
      <c r="V1177" s="92">
        <f t="shared" si="902"/>
        <v>0.38297872340425532</v>
      </c>
      <c r="W1177" s="92">
        <f t="shared" si="902"/>
        <v>0.5</v>
      </c>
      <c r="X1177" s="92">
        <f t="shared" si="779"/>
        <v>0.5</v>
      </c>
      <c r="Y1177" s="103">
        <f t="shared" si="780"/>
        <v>0.5</v>
      </c>
      <c r="Z1177" s="104">
        <f t="shared" si="781"/>
        <v>0.46055363461788068</v>
      </c>
      <c r="AA1177" s="104">
        <f t="shared" si="782"/>
        <v>0.3842972207597537</v>
      </c>
      <c r="AB1177" s="104">
        <f t="shared" si="783"/>
        <v>0.10263209536382796</v>
      </c>
      <c r="AC1177" s="104">
        <f t="shared" si="784"/>
        <v>0.10108652738936548</v>
      </c>
      <c r="AD1177" s="104">
        <f t="shared" si="785"/>
        <v>0.30971389562616558</v>
      </c>
      <c r="AE1177" s="104">
        <f t="shared" si="786"/>
        <v>0.26214236953270698</v>
      </c>
      <c r="AG1177" s="5"/>
      <c r="AH1177" s="92"/>
      <c r="AI1177" s="5"/>
    </row>
    <row r="1178" spans="1:35" ht="15.75" customHeight="1" x14ac:dyDescent="0.25">
      <c r="A1178" s="4" t="s">
        <v>370</v>
      </c>
      <c r="B1178" s="4" t="s">
        <v>371</v>
      </c>
      <c r="C1178" s="4" t="s">
        <v>106</v>
      </c>
      <c r="D1178" s="4" t="s">
        <v>357</v>
      </c>
      <c r="E1178" s="4">
        <v>1</v>
      </c>
      <c r="I1178" s="4">
        <v>5804337</v>
      </c>
      <c r="J1178" s="92">
        <f t="shared" si="775"/>
        <v>0.8040605958165663</v>
      </c>
      <c r="K1178" s="92">
        <f t="shared" si="776"/>
        <v>0.26318524096640572</v>
      </c>
      <c r="L1178" s="92">
        <f t="shared" ref="L1178:N1178" si="903">1-((L1097-L$1033)/(L$1036-L$1033))</f>
        <v>0.82287321051272766</v>
      </c>
      <c r="M1178" s="92">
        <f t="shared" si="903"/>
        <v>0.87146537665829038</v>
      </c>
      <c r="N1178" s="92">
        <f t="shared" si="903"/>
        <v>0.96059434528344734</v>
      </c>
      <c r="O1178" s="92">
        <f t="shared" ref="O1178:W1178" si="904">+(O1097-O$1033)/(O$1036-O$1033)</f>
        <v>0.22654711092642993</v>
      </c>
      <c r="P1178" s="92">
        <f t="shared" si="904"/>
        <v>0.53215144585052354</v>
      </c>
      <c r="Q1178" s="92">
        <f t="shared" si="904"/>
        <v>0.46799475237719973</v>
      </c>
      <c r="R1178" s="92">
        <f t="shared" si="904"/>
        <v>4.7800734332099099E-3</v>
      </c>
      <c r="S1178" s="92">
        <f t="shared" si="904"/>
        <v>6.4153039661733136E-2</v>
      </c>
      <c r="T1178" s="92">
        <f t="shared" si="904"/>
        <v>0.11563714438516454</v>
      </c>
      <c r="U1178" s="92">
        <f t="shared" si="904"/>
        <v>0.96774193548387089</v>
      </c>
      <c r="V1178" s="92">
        <f t="shared" si="904"/>
        <v>0.92553191489361708</v>
      </c>
      <c r="W1178" s="92">
        <f t="shared" si="904"/>
        <v>0.80434782608695643</v>
      </c>
      <c r="X1178" s="92">
        <f t="shared" si="779"/>
        <v>0.19565217391304357</v>
      </c>
      <c r="Y1178" s="103">
        <f t="shared" si="780"/>
        <v>0.19565217391304357</v>
      </c>
      <c r="Z1178" s="104">
        <f t="shared" si="781"/>
        <v>0.69039610598849754</v>
      </c>
      <c r="AA1178" s="104">
        <f t="shared" si="782"/>
        <v>0.96059434528344734</v>
      </c>
      <c r="AB1178" s="104">
        <f t="shared" si="783"/>
        <v>0.30786834564684079</v>
      </c>
      <c r="AC1178" s="104">
        <f t="shared" si="784"/>
        <v>8.9895092023448836E-2</v>
      </c>
      <c r="AD1178" s="104">
        <f t="shared" si="785"/>
        <v>0.44888121257105562</v>
      </c>
      <c r="AE1178" s="104">
        <f t="shared" si="786"/>
        <v>0.51218847223555863</v>
      </c>
      <c r="AG1178" s="5"/>
      <c r="AH1178" s="92"/>
      <c r="AI1178" s="5"/>
    </row>
    <row r="1179" spans="1:35" ht="15.75" customHeight="1" x14ac:dyDescent="0.25">
      <c r="A1179" s="4" t="s">
        <v>199</v>
      </c>
      <c r="B1179" s="4" t="s">
        <v>200</v>
      </c>
      <c r="C1179" s="4" t="s">
        <v>181</v>
      </c>
      <c r="D1179" s="4" t="s">
        <v>182</v>
      </c>
      <c r="E1179" s="4">
        <v>1</v>
      </c>
      <c r="I1179" s="4">
        <v>5457013</v>
      </c>
      <c r="J1179" s="92">
        <f t="shared" si="775"/>
        <v>0.51017848494871321</v>
      </c>
      <c r="K1179" s="92">
        <f t="shared" si="776"/>
        <v>0.24797324260659628</v>
      </c>
      <c r="L1179" s="92">
        <f t="shared" ref="L1179:N1179" si="905">1-((L1098-L$1033)/(L$1036-L$1033))</f>
        <v>0.51621199013056152</v>
      </c>
      <c r="M1179" s="92">
        <f t="shared" si="905"/>
        <v>0.63172976907228029</v>
      </c>
      <c r="N1179" s="92">
        <f t="shared" si="905"/>
        <v>0.4735048856020555</v>
      </c>
      <c r="O1179" s="92">
        <f t="shared" ref="O1179:W1179" si="906">+(O1098-O$1033)/(O$1036-O$1033)</f>
        <v>5.2017545664328299E-2</v>
      </c>
      <c r="P1179" s="92">
        <f t="shared" si="906"/>
        <v>1.1887919228176813E-2</v>
      </c>
      <c r="Q1179" s="92">
        <f t="shared" si="906"/>
        <v>0.31544200366157377</v>
      </c>
      <c r="R1179" s="92">
        <f t="shared" si="906"/>
        <v>3.6976815093261804E-2</v>
      </c>
      <c r="S1179" s="92">
        <f t="shared" si="906"/>
        <v>7.8136087010002395E-2</v>
      </c>
      <c r="T1179" s="92">
        <f t="shared" si="906"/>
        <v>7.3692550097685522E-2</v>
      </c>
      <c r="U1179" s="92">
        <f t="shared" si="906"/>
        <v>0</v>
      </c>
      <c r="V1179" s="92">
        <f t="shared" si="906"/>
        <v>0</v>
      </c>
      <c r="W1179" s="92">
        <f t="shared" si="906"/>
        <v>0</v>
      </c>
      <c r="X1179" s="92">
        <f t="shared" si="779"/>
        <v>1</v>
      </c>
      <c r="Y1179" s="103">
        <f t="shared" si="780"/>
        <v>1</v>
      </c>
      <c r="Z1179" s="104">
        <f t="shared" si="781"/>
        <v>0.47652337168953779</v>
      </c>
      <c r="AA1179" s="104">
        <f t="shared" si="782"/>
        <v>0.4735048856020555</v>
      </c>
      <c r="AB1179" s="104">
        <f t="shared" si="783"/>
        <v>0.10408107091183516</v>
      </c>
      <c r="AC1179" s="104">
        <f t="shared" si="784"/>
        <v>7.5914318553843951E-2</v>
      </c>
      <c r="AD1179" s="104">
        <f t="shared" si="785"/>
        <v>0.42600472935145445</v>
      </c>
      <c r="AE1179" s="104">
        <f t="shared" si="786"/>
        <v>0.2825059116893181</v>
      </c>
      <c r="AG1179" s="5"/>
      <c r="AH1179" s="92"/>
      <c r="AI1179" s="5"/>
    </row>
    <row r="1180" spans="1:35" ht="15.75" customHeight="1" x14ac:dyDescent="0.25">
      <c r="A1180" s="4" t="s">
        <v>441</v>
      </c>
      <c r="B1180" s="4" t="s">
        <v>442</v>
      </c>
      <c r="C1180" s="4" t="s">
        <v>181</v>
      </c>
      <c r="D1180" s="4" t="s">
        <v>412</v>
      </c>
      <c r="E1180" s="4">
        <v>1</v>
      </c>
      <c r="I1180" s="4">
        <v>2078654</v>
      </c>
      <c r="J1180" s="92">
        <f t="shared" si="775"/>
        <v>0.52128647449202969</v>
      </c>
      <c r="K1180" s="92">
        <f t="shared" si="776"/>
        <v>3.9888205666139362E-2</v>
      </c>
      <c r="L1180" s="92">
        <f t="shared" ref="L1180:N1180" si="907">1-((L1099-L$1033)/(L$1036-L$1033))</f>
        <v>0.6637363285969371</v>
      </c>
      <c r="M1180" s="92">
        <f t="shared" si="907"/>
        <v>0.6322772127513927</v>
      </c>
      <c r="N1180" s="92">
        <f t="shared" si="907"/>
        <v>0.14192376996872735</v>
      </c>
      <c r="O1180" s="92">
        <f t="shared" ref="O1180:W1180" si="908">+(O1099-O$1033)/(O$1036-O$1033)</f>
        <v>2.7497657686004689E-2</v>
      </c>
      <c r="P1180" s="92">
        <f t="shared" si="908"/>
        <v>5.4866768255422129E-3</v>
      </c>
      <c r="Q1180" s="92">
        <f t="shared" si="908"/>
        <v>0.22119414420316977</v>
      </c>
      <c r="R1180" s="92">
        <f t="shared" si="908"/>
        <v>2.3055040981976749E-2</v>
      </c>
      <c r="S1180" s="92">
        <f t="shared" si="908"/>
        <v>8.4534461890751506E-2</v>
      </c>
      <c r="T1180" s="92">
        <f t="shared" si="908"/>
        <v>0.11220766511153658</v>
      </c>
      <c r="U1180" s="92">
        <f t="shared" si="908"/>
        <v>0.54838709677419351</v>
      </c>
      <c r="V1180" s="92">
        <f t="shared" si="908"/>
        <v>0.51063829787234039</v>
      </c>
      <c r="W1180" s="92">
        <f t="shared" si="908"/>
        <v>0.76086956521739124</v>
      </c>
      <c r="X1180" s="92">
        <f t="shared" si="779"/>
        <v>0.23913043478260876</v>
      </c>
      <c r="Y1180" s="103">
        <f t="shared" si="780"/>
        <v>0.23913043478260876</v>
      </c>
      <c r="Z1180" s="104">
        <f t="shared" si="781"/>
        <v>0.46429705537662469</v>
      </c>
      <c r="AA1180" s="104">
        <f t="shared" si="782"/>
        <v>0.14192376996872735</v>
      </c>
      <c r="AB1180" s="104">
        <f t="shared" si="783"/>
        <v>6.9308379924173352E-2</v>
      </c>
      <c r="AC1180" s="104">
        <f t="shared" si="784"/>
        <v>9.8371063501144052E-2</v>
      </c>
      <c r="AD1180" s="104">
        <f t="shared" si="785"/>
        <v>0.20260614071065564</v>
      </c>
      <c r="AE1180" s="104">
        <f t="shared" si="786"/>
        <v>0.19347506719266738</v>
      </c>
      <c r="AG1180" s="5"/>
      <c r="AH1180" s="92"/>
      <c r="AI1180" s="5"/>
    </row>
    <row r="1181" spans="1:35" ht="15.75" customHeight="1" x14ac:dyDescent="0.25">
      <c r="A1181" s="4" t="s">
        <v>443</v>
      </c>
      <c r="B1181" s="4" t="s">
        <v>444</v>
      </c>
      <c r="C1181" s="4" t="s">
        <v>181</v>
      </c>
      <c r="D1181" s="4" t="s">
        <v>412</v>
      </c>
      <c r="E1181" s="4">
        <v>1</v>
      </c>
      <c r="I1181" s="4">
        <v>46736776</v>
      </c>
      <c r="J1181" s="92">
        <f t="shared" si="775"/>
        <v>0.56664284234841844</v>
      </c>
      <c r="K1181" s="92">
        <f t="shared" si="776"/>
        <v>0.14098962074901775</v>
      </c>
      <c r="L1181" s="92">
        <f t="shared" ref="L1181:N1181" si="909">1-((L1100-L$1033)/(L$1036-L$1033))</f>
        <v>0.7427295236185929</v>
      </c>
      <c r="M1181" s="92">
        <f t="shared" si="909"/>
        <v>0.70118464999465657</v>
      </c>
      <c r="N1181" s="92">
        <f t="shared" si="909"/>
        <v>0.76917247134039701</v>
      </c>
      <c r="O1181" s="92">
        <f t="shared" ref="O1181:W1181" si="910">+(O1100-O$1033)/(O$1036-O$1033)</f>
        <v>0.12059733203267947</v>
      </c>
      <c r="P1181" s="92">
        <f t="shared" si="910"/>
        <v>7.6123565403819204E-3</v>
      </c>
      <c r="Q1181" s="92">
        <f t="shared" si="910"/>
        <v>0.36226899399054507</v>
      </c>
      <c r="R1181" s="92">
        <f t="shared" si="910"/>
        <v>1.6568154199220825E-2</v>
      </c>
      <c r="S1181" s="92">
        <f t="shared" si="910"/>
        <v>7.7380212576095758E-2</v>
      </c>
      <c r="T1181" s="92">
        <f t="shared" si="910"/>
        <v>0.23195653716259493</v>
      </c>
      <c r="U1181" s="92">
        <f t="shared" si="910"/>
        <v>0.69892473118279563</v>
      </c>
      <c r="V1181" s="92">
        <f t="shared" si="910"/>
        <v>0.75531914893617025</v>
      </c>
      <c r="W1181" s="92">
        <f t="shared" si="910"/>
        <v>0.84782608695652173</v>
      </c>
      <c r="X1181" s="92">
        <f t="shared" si="779"/>
        <v>0.15217391304347827</v>
      </c>
      <c r="Y1181" s="103">
        <f t="shared" si="780"/>
        <v>0.15217391304347827</v>
      </c>
      <c r="Z1181" s="104">
        <f t="shared" si="781"/>
        <v>0.53788665917767142</v>
      </c>
      <c r="AA1181" s="104">
        <f t="shared" si="782"/>
        <v>0.76917247134039701</v>
      </c>
      <c r="AB1181" s="104">
        <f t="shared" si="783"/>
        <v>0.12676170919070684</v>
      </c>
      <c r="AC1181" s="104">
        <f t="shared" si="784"/>
        <v>0.15466837486934534</v>
      </c>
      <c r="AD1181" s="104">
        <f t="shared" si="785"/>
        <v>0.34813262552431973</v>
      </c>
      <c r="AE1181" s="104">
        <f t="shared" si="786"/>
        <v>0.39712230364453016</v>
      </c>
      <c r="AG1181" s="5"/>
      <c r="AH1181" s="92"/>
      <c r="AI1181" s="5"/>
    </row>
    <row r="1182" spans="1:35" ht="15.75" customHeight="1" x14ac:dyDescent="0.25">
      <c r="A1182" s="4" t="s">
        <v>513</v>
      </c>
      <c r="B1182" s="4" t="s">
        <v>514</v>
      </c>
      <c r="C1182" s="4" t="s">
        <v>106</v>
      </c>
      <c r="D1182" s="4" t="s">
        <v>484</v>
      </c>
      <c r="E1182" s="4">
        <v>1</v>
      </c>
      <c r="I1182" s="4">
        <v>4981420</v>
      </c>
      <c r="J1182" s="92">
        <f t="shared" si="775"/>
        <v>1</v>
      </c>
      <c r="K1182" s="92">
        <f t="shared" si="776"/>
        <v>0.20221466176416011</v>
      </c>
      <c r="L1182" s="92">
        <f t="shared" ref="L1182:N1182" si="911">1-((L1101-L$1033)/(L$1036-L$1033))</f>
        <v>0.8282781494170175</v>
      </c>
      <c r="M1182" s="92">
        <f t="shared" si="911"/>
        <v>0.49183589179782361</v>
      </c>
      <c r="N1182" s="92">
        <f t="shared" si="911"/>
        <v>0.85086582848933345</v>
      </c>
      <c r="O1182" s="92">
        <f t="shared" ref="O1182:W1182" si="912">+(O1101-O$1033)/(O$1036-O$1033)</f>
        <v>2.1395813022609445E-2</v>
      </c>
      <c r="P1182" s="92">
        <f t="shared" si="912"/>
        <v>2.0936701004072075E-2</v>
      </c>
      <c r="Q1182" s="92">
        <f t="shared" si="912"/>
        <v>3.6628006217275955E-3</v>
      </c>
      <c r="R1182" s="92">
        <f t="shared" si="912"/>
        <v>1.6709185588304525E-2</v>
      </c>
      <c r="S1182" s="92">
        <f t="shared" si="912"/>
        <v>3.9318294277542513E-2</v>
      </c>
      <c r="T1182" s="92">
        <f t="shared" si="912"/>
        <v>2.0054419569568625E-2</v>
      </c>
      <c r="U1182" s="92">
        <f t="shared" si="912"/>
        <v>9.408602150537633E-2</v>
      </c>
      <c r="V1182" s="92">
        <f t="shared" si="912"/>
        <v>6.6489361702127658E-2</v>
      </c>
      <c r="W1182" s="92">
        <f t="shared" si="912"/>
        <v>0.13722826086956522</v>
      </c>
      <c r="X1182" s="92">
        <f t="shared" si="779"/>
        <v>0.86277173913043481</v>
      </c>
      <c r="Y1182" s="103">
        <f t="shared" si="780"/>
        <v>0.86277173913043481</v>
      </c>
      <c r="Z1182" s="104">
        <f t="shared" si="781"/>
        <v>0.63058217574475028</v>
      </c>
      <c r="AA1182" s="104">
        <f t="shared" si="782"/>
        <v>0.85086582848933345</v>
      </c>
      <c r="AB1182" s="104">
        <f t="shared" si="783"/>
        <v>1.5676125059178411E-2</v>
      </c>
      <c r="AC1182" s="104">
        <f t="shared" si="784"/>
        <v>2.9686356923555569E-2</v>
      </c>
      <c r="AD1182" s="104">
        <f t="shared" si="785"/>
        <v>0.47791644506945052</v>
      </c>
      <c r="AE1182" s="104">
        <f t="shared" si="786"/>
        <v>0.38170262155420437</v>
      </c>
      <c r="AG1182" s="5"/>
      <c r="AH1182" s="92"/>
      <c r="AI1182" s="5"/>
    </row>
    <row r="1183" spans="1:35" ht="15.75" customHeight="1" x14ac:dyDescent="0.25">
      <c r="A1183" s="4" t="s">
        <v>297</v>
      </c>
      <c r="B1183" s="4" t="s">
        <v>298</v>
      </c>
      <c r="C1183" s="4" t="s">
        <v>181</v>
      </c>
      <c r="D1183" s="4" t="s">
        <v>276</v>
      </c>
      <c r="E1183" s="4">
        <v>1</v>
      </c>
      <c r="I1183" s="4">
        <v>10036379</v>
      </c>
      <c r="J1183" s="92">
        <f t="shared" si="775"/>
        <v>0.7700940947252487</v>
      </c>
      <c r="K1183" s="92">
        <f t="shared" si="776"/>
        <v>2.956107741721524E-2</v>
      </c>
      <c r="L1183" s="92">
        <f t="shared" ref="L1183:N1183" si="913">1-((L1102-L$1033)/(L$1036-L$1033))</f>
        <v>0.69628822632887977</v>
      </c>
      <c r="M1183" s="92">
        <f t="shared" si="913"/>
        <v>0.22015305303601951</v>
      </c>
      <c r="N1183" s="92">
        <f t="shared" si="913"/>
        <v>0.5378136738977084</v>
      </c>
      <c r="O1183" s="92">
        <f t="shared" ref="O1183:W1183" si="914">+(O1102-O$1033)/(O$1036-O$1033)</f>
        <v>0.29978051366618341</v>
      </c>
      <c r="P1183" s="92">
        <f t="shared" si="914"/>
        <v>2.6675784010572637E-3</v>
      </c>
      <c r="Q1183" s="92">
        <f t="shared" si="914"/>
        <v>0.14830662051498369</v>
      </c>
      <c r="R1183" s="92">
        <f t="shared" si="914"/>
        <v>2.8398532173388211E-2</v>
      </c>
      <c r="S1183" s="92">
        <f t="shared" si="914"/>
        <v>0.12589602766347505</v>
      </c>
      <c r="T1183" s="92">
        <f t="shared" si="914"/>
        <v>0.29468635960733952</v>
      </c>
      <c r="U1183" s="92">
        <f t="shared" si="914"/>
        <v>0.90322580645161277</v>
      </c>
      <c r="V1183" s="92">
        <f t="shared" si="914"/>
        <v>0.87234042553191493</v>
      </c>
      <c r="W1183" s="92">
        <f t="shared" si="914"/>
        <v>1</v>
      </c>
      <c r="X1183" s="92">
        <f t="shared" si="779"/>
        <v>0</v>
      </c>
      <c r="Y1183" s="103">
        <f t="shared" si="780"/>
        <v>0</v>
      </c>
      <c r="Z1183" s="104">
        <f t="shared" si="781"/>
        <v>0.42902411287684084</v>
      </c>
      <c r="AA1183" s="104">
        <f t="shared" si="782"/>
        <v>0.5378136738977084</v>
      </c>
      <c r="AB1183" s="104">
        <f t="shared" si="783"/>
        <v>0.11978831118890314</v>
      </c>
      <c r="AC1183" s="104">
        <f t="shared" si="784"/>
        <v>0.21029119363540727</v>
      </c>
      <c r="AD1183" s="104">
        <f t="shared" si="785"/>
        <v>0.25938345831977194</v>
      </c>
      <c r="AE1183" s="104">
        <f t="shared" si="786"/>
        <v>0.3242293228997149</v>
      </c>
      <c r="AG1183" s="5"/>
      <c r="AH1183" s="92"/>
      <c r="AI1183" s="5"/>
    </row>
    <row r="1184" spans="1:35" ht="15.75" customHeight="1" x14ac:dyDescent="0.25">
      <c r="A1184" s="4" t="s">
        <v>540</v>
      </c>
      <c r="B1184" s="4" t="s">
        <v>541</v>
      </c>
      <c r="C1184" s="4" t="s">
        <v>181</v>
      </c>
      <c r="D1184" s="4" t="s">
        <v>525</v>
      </c>
      <c r="E1184" s="4">
        <v>1</v>
      </c>
      <c r="I1184" s="4">
        <v>8591365</v>
      </c>
      <c r="J1184" s="92">
        <f t="shared" si="775"/>
        <v>0.74651066149777257</v>
      </c>
      <c r="K1184" s="92">
        <f t="shared" si="776"/>
        <v>6.1055862278290733E-2</v>
      </c>
      <c r="L1184" s="92">
        <f t="shared" ref="L1184:N1184" si="915">1-((L1103-L$1033)/(L$1036-L$1033))</f>
        <v>0.75640035943816841</v>
      </c>
      <c r="M1184" s="92">
        <f t="shared" si="915"/>
        <v>0.53397935118377959</v>
      </c>
      <c r="N1184" s="92">
        <f t="shared" si="915"/>
        <v>0.72451012425295769</v>
      </c>
      <c r="O1184" s="92">
        <f t="shared" ref="O1184:W1184" si="916">+(O1103-O$1033)/(O$1036-O$1033)</f>
        <v>0.20650232940469548</v>
      </c>
      <c r="P1184" s="92">
        <f t="shared" si="916"/>
        <v>1.4094032991609242E-3</v>
      </c>
      <c r="Q1184" s="92">
        <f t="shared" si="916"/>
        <v>6.8061906719839513E-2</v>
      </c>
      <c r="R1184" s="92">
        <f t="shared" si="916"/>
        <v>1.3211278460718501E-2</v>
      </c>
      <c r="S1184" s="92">
        <f t="shared" si="916"/>
        <v>5.8380828595979678E-2</v>
      </c>
      <c r="T1184" s="92">
        <f t="shared" si="916"/>
        <v>0.22501600651174411</v>
      </c>
      <c r="U1184" s="92">
        <f t="shared" si="916"/>
        <v>0</v>
      </c>
      <c r="V1184" s="92">
        <f t="shared" si="916"/>
        <v>0</v>
      </c>
      <c r="W1184" s="92">
        <f t="shared" si="916"/>
        <v>0</v>
      </c>
      <c r="X1184" s="92">
        <f t="shared" si="779"/>
        <v>1</v>
      </c>
      <c r="Y1184" s="103">
        <f t="shared" si="780"/>
        <v>1</v>
      </c>
      <c r="Z1184" s="104">
        <f t="shared" si="781"/>
        <v>0.52448655859950288</v>
      </c>
      <c r="AA1184" s="104">
        <f t="shared" si="782"/>
        <v>0.72451012425295769</v>
      </c>
      <c r="AB1184" s="104">
        <f t="shared" si="783"/>
        <v>7.2296229471103604E-2</v>
      </c>
      <c r="AC1184" s="104">
        <f t="shared" si="784"/>
        <v>0.14169841755386189</v>
      </c>
      <c r="AD1184" s="104">
        <f t="shared" si="785"/>
        <v>0.49259826597548528</v>
      </c>
      <c r="AE1184" s="104">
        <f t="shared" si="786"/>
        <v>0.36574783246935649</v>
      </c>
      <c r="AG1184" s="5"/>
      <c r="AH1184" s="92"/>
      <c r="AI1184" s="5"/>
    </row>
    <row r="1185" spans="1:35" ht="15.75" customHeight="1" x14ac:dyDescent="0.25">
      <c r="A1185" s="4" t="s">
        <v>372</v>
      </c>
      <c r="B1185" s="4" t="s">
        <v>373</v>
      </c>
      <c r="C1185" s="4" t="s">
        <v>106</v>
      </c>
      <c r="D1185" s="4" t="s">
        <v>357</v>
      </c>
      <c r="E1185" s="4">
        <v>1</v>
      </c>
      <c r="I1185" s="4">
        <v>69625582</v>
      </c>
      <c r="J1185" s="92">
        <f t="shared" si="775"/>
        <v>0.62059143780167481</v>
      </c>
      <c r="K1185" s="92">
        <f t="shared" si="776"/>
        <v>0.80364876474815483</v>
      </c>
      <c r="L1185" s="92">
        <f t="shared" ref="L1185:N1185" si="917">1-((L1104-L$1033)/(L$1036-L$1033))</f>
        <v>0.91471704202284976</v>
      </c>
      <c r="M1185" s="92">
        <f t="shared" si="917"/>
        <v>0.88937732064476216</v>
      </c>
      <c r="N1185" s="92">
        <f t="shared" si="917"/>
        <v>0.9589244470386421</v>
      </c>
      <c r="O1185" s="92">
        <f t="shared" ref="O1185:W1185" si="918">+(O1104-O$1033)/(O$1036-O$1033)</f>
        <v>0.48556401082998368</v>
      </c>
      <c r="P1185" s="92">
        <f t="shared" si="918"/>
        <v>1.6782284318197008E-2</v>
      </c>
      <c r="Q1185" s="92">
        <f t="shared" si="918"/>
        <v>0.28600225070003027</v>
      </c>
      <c r="R1185" s="92">
        <f t="shared" si="918"/>
        <v>8.0748736024348455E-2</v>
      </c>
      <c r="S1185" s="92">
        <f t="shared" si="918"/>
        <v>1</v>
      </c>
      <c r="T1185" s="92">
        <f t="shared" si="918"/>
        <v>0.18450349888386308</v>
      </c>
      <c r="U1185" s="92">
        <f t="shared" si="918"/>
        <v>0.48387096774193544</v>
      </c>
      <c r="V1185" s="92">
        <f t="shared" si="918"/>
        <v>0.35106382978723411</v>
      </c>
      <c r="W1185" s="92">
        <f t="shared" si="918"/>
        <v>0.43478260869565216</v>
      </c>
      <c r="X1185" s="92">
        <f t="shared" si="779"/>
        <v>0.56521739130434789</v>
      </c>
      <c r="Y1185" s="103">
        <f t="shared" si="780"/>
        <v>0.56521739130434789</v>
      </c>
      <c r="Z1185" s="104">
        <f t="shared" si="781"/>
        <v>0.80708364130436028</v>
      </c>
      <c r="AA1185" s="104">
        <f t="shared" si="782"/>
        <v>0.9589244470386421</v>
      </c>
      <c r="AB1185" s="104">
        <f t="shared" si="783"/>
        <v>0.21727432046813988</v>
      </c>
      <c r="AC1185" s="104">
        <f t="shared" si="784"/>
        <v>0.59225174944193149</v>
      </c>
      <c r="AD1185" s="104">
        <f t="shared" si="785"/>
        <v>0.62815030991148435</v>
      </c>
      <c r="AE1185" s="104">
        <f t="shared" si="786"/>
        <v>0.64388353956326849</v>
      </c>
      <c r="AG1185" s="5"/>
      <c r="AH1185" s="92"/>
      <c r="AI1185" s="5"/>
    </row>
    <row r="1186" spans="1:35" ht="15.75" customHeight="1" x14ac:dyDescent="0.25">
      <c r="A1186" s="4" t="s">
        <v>517</v>
      </c>
      <c r="B1186" s="4" t="s">
        <v>518</v>
      </c>
      <c r="C1186" s="4" t="s">
        <v>106</v>
      </c>
      <c r="D1186" s="4" t="s">
        <v>484</v>
      </c>
      <c r="E1186" s="4">
        <v>1</v>
      </c>
      <c r="I1186" s="4">
        <v>83429615</v>
      </c>
      <c r="J1186" s="92">
        <f t="shared" si="775"/>
        <v>0.44800126657335282</v>
      </c>
      <c r="K1186" s="92">
        <f t="shared" si="776"/>
        <v>0.44139450939383729</v>
      </c>
      <c r="L1186" s="92">
        <f t="shared" ref="L1186:N1186" si="919">1-((L1105-L$1033)/(L$1036-L$1033))</f>
        <v>0.8282781494170175</v>
      </c>
      <c r="M1186" s="92">
        <f t="shared" si="919"/>
        <v>0.49183589179782361</v>
      </c>
      <c r="N1186" s="92">
        <f t="shared" si="919"/>
        <v>0.85086582848933345</v>
      </c>
      <c r="O1186" s="92">
        <f t="shared" ref="O1186:W1186" si="920">+(O1105-O$1033)/(O$1036-O$1033)</f>
        <v>0.75201455108710247</v>
      </c>
      <c r="P1186" s="92">
        <f t="shared" si="920"/>
        <v>1.8044389387390669E-2</v>
      </c>
      <c r="Q1186" s="92">
        <f t="shared" si="920"/>
        <v>0.14380137898346293</v>
      </c>
      <c r="R1186" s="92">
        <f t="shared" si="920"/>
        <v>9.72277652082362E-2</v>
      </c>
      <c r="S1186" s="92">
        <f t="shared" si="920"/>
        <v>0.19842971635852685</v>
      </c>
      <c r="T1186" s="92">
        <f t="shared" si="920"/>
        <v>2.0054419569568625E-2</v>
      </c>
      <c r="U1186" s="92">
        <f t="shared" si="920"/>
        <v>0.31182795698924726</v>
      </c>
      <c r="V1186" s="92">
        <f t="shared" si="920"/>
        <v>0.14893617021276598</v>
      </c>
      <c r="W1186" s="92">
        <f t="shared" si="920"/>
        <v>0.45652173913043476</v>
      </c>
      <c r="X1186" s="92">
        <f t="shared" si="779"/>
        <v>0.54347826086956519</v>
      </c>
      <c r="Y1186" s="103">
        <f t="shared" si="780"/>
        <v>0.54347826086956519</v>
      </c>
      <c r="Z1186" s="104">
        <f t="shared" si="781"/>
        <v>0.55237745429550777</v>
      </c>
      <c r="AA1186" s="104">
        <f t="shared" si="782"/>
        <v>0.85086582848933345</v>
      </c>
      <c r="AB1186" s="104">
        <f t="shared" si="783"/>
        <v>0.25277202116654807</v>
      </c>
      <c r="AC1186" s="104">
        <f t="shared" si="784"/>
        <v>0.10924206796404774</v>
      </c>
      <c r="AD1186" s="104">
        <f t="shared" si="785"/>
        <v>0.46174712655700051</v>
      </c>
      <c r="AE1186" s="104">
        <f t="shared" si="786"/>
        <v>0.44131434297885924</v>
      </c>
      <c r="AG1186" s="5"/>
      <c r="AH1186" s="92"/>
      <c r="AI1186" s="5"/>
    </row>
    <row r="1187" spans="1:35" ht="15.75" customHeight="1" x14ac:dyDescent="0.25">
      <c r="A1187" s="4" t="s">
        <v>201</v>
      </c>
      <c r="B1187" s="4" t="s">
        <v>202</v>
      </c>
      <c r="C1187" s="4" t="s">
        <v>181</v>
      </c>
      <c r="D1187" s="4" t="s">
        <v>182</v>
      </c>
      <c r="E1187" s="4">
        <v>1</v>
      </c>
      <c r="I1187" s="4">
        <v>43993638</v>
      </c>
      <c r="J1187" s="92">
        <f t="shared" si="775"/>
        <v>0.51251232056610552</v>
      </c>
      <c r="K1187" s="92">
        <f t="shared" si="776"/>
        <v>0.14737697821029341</v>
      </c>
      <c r="L1187" s="92">
        <f t="shared" ref="L1187:N1187" si="921">1-((L1106-L$1033)/(L$1036-L$1033))</f>
        <v>0.69982684004878282</v>
      </c>
      <c r="M1187" s="92">
        <f t="shared" si="921"/>
        <v>0.66196587510243299</v>
      </c>
      <c r="N1187" s="92">
        <f t="shared" si="921"/>
        <v>0.47024996672734609</v>
      </c>
      <c r="O1187" s="92">
        <f t="shared" ref="O1187:W1187" si="922">+(O1106-O$1033)/(O$1036-O$1033)</f>
        <v>8.005434837912917E-2</v>
      </c>
      <c r="P1187" s="92">
        <f t="shared" si="922"/>
        <v>1.0362418697377517E-2</v>
      </c>
      <c r="Q1187" s="92">
        <f t="shared" si="922"/>
        <v>0.10475818843478939</v>
      </c>
      <c r="R1187" s="92">
        <f t="shared" si="922"/>
        <v>0.15772306804412514</v>
      </c>
      <c r="S1187" s="92">
        <f t="shared" si="922"/>
        <v>0.13457198172471366</v>
      </c>
      <c r="T1187" s="92">
        <f t="shared" si="922"/>
        <v>9.9711376478717292E-2</v>
      </c>
      <c r="U1187" s="92">
        <f t="shared" si="922"/>
        <v>0.30107526881720431</v>
      </c>
      <c r="V1187" s="92">
        <f t="shared" si="922"/>
        <v>0.39361702127659576</v>
      </c>
      <c r="W1187" s="92">
        <f t="shared" si="922"/>
        <v>0.4891304347826087</v>
      </c>
      <c r="X1187" s="92">
        <f t="shared" si="779"/>
        <v>0.51086956521739135</v>
      </c>
      <c r="Y1187" s="103">
        <f t="shared" si="780"/>
        <v>0.51086956521739135</v>
      </c>
      <c r="Z1187" s="104">
        <f t="shared" si="781"/>
        <v>0.5054205034819037</v>
      </c>
      <c r="AA1187" s="104">
        <f t="shared" si="782"/>
        <v>0.47024996672734609</v>
      </c>
      <c r="AB1187" s="104">
        <f t="shared" si="783"/>
        <v>8.8224505888855304E-2</v>
      </c>
      <c r="AC1187" s="104">
        <f t="shared" si="784"/>
        <v>0.11714167910171547</v>
      </c>
      <c r="AD1187" s="104">
        <f t="shared" si="785"/>
        <v>0.33838124408344239</v>
      </c>
      <c r="AE1187" s="104">
        <f t="shared" si="786"/>
        <v>0.29525916379995515</v>
      </c>
      <c r="AG1187" s="5"/>
      <c r="AH1187" s="92"/>
      <c r="AI1187" s="5"/>
    </row>
    <row r="1188" spans="1:35" ht="15.75" customHeight="1" x14ac:dyDescent="0.25">
      <c r="A1188" s="4" t="s">
        <v>299</v>
      </c>
      <c r="B1188" s="4" t="s">
        <v>300</v>
      </c>
      <c r="C1188" s="4" t="s">
        <v>181</v>
      </c>
      <c r="D1188" s="4" t="s">
        <v>276</v>
      </c>
      <c r="E1188" s="4">
        <v>1</v>
      </c>
      <c r="I1188" s="4">
        <v>59115809</v>
      </c>
      <c r="J1188" s="92">
        <f t="shared" si="775"/>
        <v>0.75353704346498052</v>
      </c>
      <c r="K1188" s="92">
        <f t="shared" si="776"/>
        <v>0.16515105481883116</v>
      </c>
      <c r="L1188" s="92">
        <f t="shared" ref="L1188:N1188" si="923">1-((L1107-L$1033)/(L$1036-L$1033))</f>
        <v>0.62068610684176129</v>
      </c>
      <c r="M1188" s="92">
        <f t="shared" si="923"/>
        <v>0.4101529871542452</v>
      </c>
      <c r="N1188" s="92">
        <f t="shared" si="923"/>
        <v>0.66306980477277389</v>
      </c>
      <c r="O1188" s="92">
        <f t="shared" ref="O1188:W1188" si="924">+(O1107-O$1033)/(O$1036-O$1033)</f>
        <v>0.129350806072831</v>
      </c>
      <c r="P1188" s="92">
        <f t="shared" si="924"/>
        <v>1.5898486081270548E-3</v>
      </c>
      <c r="Q1188" s="92">
        <f t="shared" si="924"/>
        <v>0.4673942506807085</v>
      </c>
      <c r="R1188" s="92">
        <f t="shared" si="924"/>
        <v>3.0976153401071151E-2</v>
      </c>
      <c r="S1188" s="92">
        <f t="shared" si="924"/>
        <v>9.9815062175146199E-2</v>
      </c>
      <c r="T1188" s="92">
        <f t="shared" si="924"/>
        <v>0.29468635960733952</v>
      </c>
      <c r="U1188" s="92">
        <f t="shared" si="924"/>
        <v>0</v>
      </c>
      <c r="V1188" s="92">
        <f t="shared" si="924"/>
        <v>0</v>
      </c>
      <c r="W1188" s="92">
        <f t="shared" si="924"/>
        <v>0</v>
      </c>
      <c r="X1188" s="92">
        <f t="shared" si="779"/>
        <v>0.11956521739130432</v>
      </c>
      <c r="Y1188" s="103">
        <f t="shared" si="780"/>
        <v>0.11956521739130432</v>
      </c>
      <c r="Z1188" s="104">
        <f t="shared" si="781"/>
        <v>0.48738179806995452</v>
      </c>
      <c r="AA1188" s="104">
        <f t="shared" si="782"/>
        <v>0.66306980477277389</v>
      </c>
      <c r="AB1188" s="104">
        <f t="shared" si="783"/>
        <v>0.15732776469068444</v>
      </c>
      <c r="AC1188" s="104">
        <f t="shared" si="784"/>
        <v>0.19725071089124285</v>
      </c>
      <c r="AD1188" s="104">
        <f t="shared" si="785"/>
        <v>0.32491905916319203</v>
      </c>
      <c r="AE1188" s="104">
        <f t="shared" si="786"/>
        <v>0.37625751960616399</v>
      </c>
      <c r="AG1188" s="5"/>
      <c r="AH1188" s="92"/>
      <c r="AI1188" s="5"/>
    </row>
    <row r="1189" spans="1:35" ht="15.75" customHeight="1" x14ac:dyDescent="0.25">
      <c r="A1189" s="4" t="s">
        <v>301</v>
      </c>
      <c r="B1189" s="4" t="s">
        <v>302</v>
      </c>
      <c r="C1189" s="4" t="s">
        <v>181</v>
      </c>
      <c r="D1189" s="4" t="s">
        <v>276</v>
      </c>
      <c r="E1189" s="4">
        <v>1</v>
      </c>
      <c r="I1189" s="4">
        <v>1881641</v>
      </c>
      <c r="J1189" s="92">
        <f t="shared" si="775"/>
        <v>0.56806674984150218</v>
      </c>
      <c r="K1189" s="92">
        <f t="shared" si="776"/>
        <v>6.8134749563342312E-2</v>
      </c>
      <c r="L1189" s="92">
        <f t="shared" ref="L1189:N1189" si="925">1-((L1108-L$1033)/(L$1036-L$1033))</f>
        <v>0.62068610684176129</v>
      </c>
      <c r="M1189" s="92">
        <f t="shared" si="925"/>
        <v>0.4101529871542452</v>
      </c>
      <c r="N1189" s="92">
        <f t="shared" si="925"/>
        <v>0.85711904420835783</v>
      </c>
      <c r="O1189" s="92">
        <f t="shared" ref="O1189:W1189" si="926">+(O1108-O$1033)/(O$1036-O$1033)</f>
        <v>0.67618559265774558</v>
      </c>
      <c r="P1189" s="92">
        <f t="shared" si="926"/>
        <v>1.0470461463861418E-3</v>
      </c>
      <c r="Q1189" s="92">
        <f t="shared" si="926"/>
        <v>0.12551040333823976</v>
      </c>
      <c r="R1189" s="92">
        <f t="shared" si="926"/>
        <v>3.2171327154732365E-2</v>
      </c>
      <c r="S1189" s="92">
        <f t="shared" si="926"/>
        <v>4.7238538961638113E-2</v>
      </c>
      <c r="T1189" s="92">
        <f t="shared" si="926"/>
        <v>0.4090381561449839</v>
      </c>
      <c r="U1189" s="92">
        <f t="shared" si="926"/>
        <v>0</v>
      </c>
      <c r="V1189" s="92">
        <f t="shared" si="926"/>
        <v>0</v>
      </c>
      <c r="W1189" s="92">
        <f t="shared" si="926"/>
        <v>0</v>
      </c>
      <c r="X1189" s="92">
        <f t="shared" si="779"/>
        <v>0.11956521739130432</v>
      </c>
      <c r="Y1189" s="103">
        <f t="shared" si="780"/>
        <v>0.11956521739130432</v>
      </c>
      <c r="Z1189" s="104">
        <f t="shared" si="781"/>
        <v>0.41676014835021269</v>
      </c>
      <c r="AA1189" s="104">
        <f t="shared" si="782"/>
        <v>0.85711904420835783</v>
      </c>
      <c r="AB1189" s="104">
        <f t="shared" si="783"/>
        <v>0.20872859232427599</v>
      </c>
      <c r="AC1189" s="104">
        <f t="shared" si="784"/>
        <v>0.228138347553311</v>
      </c>
      <c r="AD1189" s="104">
        <f t="shared" si="785"/>
        <v>0.36606226996549235</v>
      </c>
      <c r="AE1189" s="104">
        <f t="shared" si="786"/>
        <v>0.42768653310903937</v>
      </c>
      <c r="AG1189" s="5"/>
      <c r="AH1189" s="92"/>
      <c r="AI1189" s="5"/>
    </row>
    <row r="1190" spans="1:35" ht="15.75" customHeight="1" x14ac:dyDescent="0.25">
      <c r="A1190" s="4" t="s">
        <v>303</v>
      </c>
      <c r="B1190" s="4" t="s">
        <v>304</v>
      </c>
      <c r="C1190" s="4" t="s">
        <v>181</v>
      </c>
      <c r="D1190" s="4" t="s">
        <v>276</v>
      </c>
      <c r="E1190" s="4">
        <v>1</v>
      </c>
      <c r="I1190" s="4">
        <v>5438100</v>
      </c>
      <c r="J1190" s="92">
        <f t="shared" si="775"/>
        <v>0.61864608971252522</v>
      </c>
      <c r="K1190" s="92">
        <f t="shared" si="776"/>
        <v>0.17008613915999038</v>
      </c>
      <c r="L1190" s="92">
        <f t="shared" ref="L1190:N1190" si="927">1-((L1109-L$1033)/(L$1036-L$1033))</f>
        <v>0.62068610684176129</v>
      </c>
      <c r="M1190" s="92">
        <f t="shared" si="927"/>
        <v>0.4101529871542452</v>
      </c>
      <c r="N1190" s="92">
        <f t="shared" si="927"/>
        <v>0.90296802415192345</v>
      </c>
      <c r="O1190" s="92">
        <f t="shared" ref="O1190:W1190" si="928">+(O1109-O$1033)/(O$1036-O$1033)</f>
        <v>0.50984249284449545</v>
      </c>
      <c r="P1190" s="92">
        <f t="shared" si="928"/>
        <v>4.9512393275469484E-3</v>
      </c>
      <c r="Q1190" s="92">
        <f t="shared" si="928"/>
        <v>0.26581632497724922</v>
      </c>
      <c r="R1190" s="92">
        <f t="shared" si="928"/>
        <v>2.7365244016956811E-2</v>
      </c>
      <c r="S1190" s="92">
        <f t="shared" si="928"/>
        <v>2.9499820944349008E-2</v>
      </c>
      <c r="T1190" s="92">
        <f t="shared" si="928"/>
        <v>0.22109874126543283</v>
      </c>
      <c r="U1190" s="92">
        <f t="shared" si="928"/>
        <v>0</v>
      </c>
      <c r="V1190" s="92">
        <f t="shared" si="928"/>
        <v>0</v>
      </c>
      <c r="W1190" s="92">
        <f t="shared" si="928"/>
        <v>0</v>
      </c>
      <c r="X1190" s="92">
        <f t="shared" si="779"/>
        <v>0.11956521739130432</v>
      </c>
      <c r="Y1190" s="103">
        <f t="shared" si="780"/>
        <v>0.11956521739130432</v>
      </c>
      <c r="Z1190" s="104">
        <f t="shared" si="781"/>
        <v>0.45489283071713049</v>
      </c>
      <c r="AA1190" s="104">
        <f t="shared" si="782"/>
        <v>0.90296802415192345</v>
      </c>
      <c r="AB1190" s="104">
        <f t="shared" si="783"/>
        <v>0.2019938252915621</v>
      </c>
      <c r="AC1190" s="104">
        <f t="shared" si="784"/>
        <v>0.12529928110489091</v>
      </c>
      <c r="AD1190" s="104">
        <f t="shared" si="785"/>
        <v>0.36094383573136224</v>
      </c>
      <c r="AE1190" s="104">
        <f t="shared" si="786"/>
        <v>0.42128849031637672</v>
      </c>
      <c r="AG1190" s="5"/>
      <c r="AH1190" s="92"/>
      <c r="AI1190" s="5"/>
    </row>
    <row r="1191" spans="1:35" ht="15.75" customHeight="1" x14ac:dyDescent="0.25">
      <c r="A1191" s="4" t="s">
        <v>272</v>
      </c>
      <c r="B1191" s="4" t="s">
        <v>273</v>
      </c>
      <c r="C1191" s="4" t="s">
        <v>28</v>
      </c>
      <c r="D1191" s="4" t="s">
        <v>265</v>
      </c>
      <c r="E1191" s="4">
        <v>1</v>
      </c>
      <c r="I1191" s="4">
        <v>329064917</v>
      </c>
      <c r="J1191" s="92">
        <f t="shared" si="775"/>
        <v>0.76130019528458703</v>
      </c>
      <c r="K1191" s="92">
        <f t="shared" si="776"/>
        <v>1</v>
      </c>
      <c r="L1191" s="92">
        <f t="shared" ref="L1191:N1191" si="929">1-((L1110-L$1033)/(L$1036-L$1033))</f>
        <v>0</v>
      </c>
      <c r="M1191" s="92">
        <f t="shared" si="929"/>
        <v>0.39445378647649942</v>
      </c>
      <c r="N1191" s="92">
        <f t="shared" si="929"/>
        <v>0.98534252384091481</v>
      </c>
      <c r="O1191" s="92">
        <f t="shared" ref="O1191:W1191" si="930">+(O1110-O$1033)/(O$1036-O$1033)</f>
        <v>7.3432950297179125E-2</v>
      </c>
      <c r="P1191" s="92">
        <f t="shared" si="930"/>
        <v>1</v>
      </c>
      <c r="Q1191" s="92">
        <f t="shared" si="930"/>
        <v>0.20146422902903155</v>
      </c>
      <c r="R1191" s="92">
        <f t="shared" si="930"/>
        <v>0.13248209213119705</v>
      </c>
      <c r="S1191" s="92">
        <f t="shared" si="930"/>
        <v>7.3731912458788998E-4</v>
      </c>
      <c r="T1191" s="92">
        <f t="shared" si="930"/>
        <v>2.9380095077896618E-2</v>
      </c>
      <c r="U1191" s="92">
        <f t="shared" si="930"/>
        <v>0</v>
      </c>
      <c r="V1191" s="92">
        <f t="shared" si="930"/>
        <v>0</v>
      </c>
      <c r="W1191" s="92">
        <f t="shared" si="930"/>
        <v>0</v>
      </c>
      <c r="X1191" s="92">
        <f t="shared" si="779"/>
        <v>0.11956521739130432</v>
      </c>
      <c r="Y1191" s="103">
        <f t="shared" si="780"/>
        <v>0.11956521739130432</v>
      </c>
      <c r="Z1191" s="104">
        <f t="shared" si="781"/>
        <v>0.53893849544027161</v>
      </c>
      <c r="AA1191" s="104">
        <f t="shared" si="782"/>
        <v>0.98534252384091481</v>
      </c>
      <c r="AB1191" s="104">
        <f t="shared" si="783"/>
        <v>0.35184481786435196</v>
      </c>
      <c r="AC1191" s="104">
        <f t="shared" si="784"/>
        <v>1.5058707101242253E-2</v>
      </c>
      <c r="AD1191" s="104">
        <f t="shared" si="785"/>
        <v>0.40214995232761702</v>
      </c>
      <c r="AE1191" s="104">
        <f t="shared" si="786"/>
        <v>0.47279613606169513</v>
      </c>
      <c r="AG1191" s="5"/>
      <c r="AH1191" s="92"/>
      <c r="AI1191" s="5"/>
    </row>
  </sheetData>
  <mergeCells count="27">
    <mergeCell ref="T2:T3"/>
    <mergeCell ref="U2:U3"/>
    <mergeCell ref="V2:V3"/>
    <mergeCell ref="W2:W3"/>
    <mergeCell ref="A1:D2"/>
    <mergeCell ref="H1:H3"/>
    <mergeCell ref="I1:I3"/>
    <mergeCell ref="J1:M1"/>
    <mergeCell ref="O1:R1"/>
    <mergeCell ref="S1:T1"/>
    <mergeCell ref="U1:X1"/>
    <mergeCell ref="X2:X3"/>
    <mergeCell ref="O2:O3"/>
    <mergeCell ref="P2:P3"/>
    <mergeCell ref="Q2:Q3"/>
    <mergeCell ref="R2:R3"/>
    <mergeCell ref="S2:S3"/>
    <mergeCell ref="A1035:D1036"/>
    <mergeCell ref="A1117:D1117"/>
    <mergeCell ref="L2:L3"/>
    <mergeCell ref="M2:M3"/>
    <mergeCell ref="N2:N3"/>
    <mergeCell ref="J2:J3"/>
    <mergeCell ref="K2:K3"/>
    <mergeCell ref="A506:C507"/>
    <mergeCell ref="A529:D529"/>
    <mergeCell ref="A781:D781"/>
  </mergeCells>
  <pageMargins left="0.7" right="0.7" top="0.75" bottom="0.75" header="0" footer="0"/>
  <pageSetup paperSize="9" orientation="portrait"/>
  <drawing r:id="rId1"/>
  <extLst>
    <ext xmlns:x14="http://schemas.microsoft.com/office/spreadsheetml/2009/9/main" uri="{05C60535-1F16-4fd2-B633-F4F36F0B64E0}">
      <x14:sparklineGroups xmlns:xm="http://schemas.microsoft.com/office/excel/2006/main">
        <x14:sparklineGroup displayEmptyCellsAs="gap" xr2:uid="{00000000-0003-0000-0E00-00001D000000}">
          <x14:colorSeries rgb="FF376092"/>
          <x14:sparklines>
            <x14:sparkline>
              <xm:f>'Hoja de Trabajo'!X1033:X1036</xm:f>
              <xm:sqref>X1032</xm:sqref>
            </x14:sparkline>
          </x14:sparklines>
        </x14:sparklineGroup>
        <x14:sparklineGroup displayEmptyCellsAs="gap" xr2:uid="{00000000-0003-0000-0E00-00001C000000}">
          <x14:colorSeries rgb="FF376092"/>
          <x14:sparklines>
            <x14:sparkline>
              <xm:f>'Hoja de Trabajo'!W1033:W1036</xm:f>
              <xm:sqref>W1032</xm:sqref>
            </x14:sparkline>
          </x14:sparklines>
        </x14:sparklineGroup>
        <x14:sparklineGroup displayEmptyCellsAs="gap" xr2:uid="{00000000-0003-0000-0E00-00001B000000}">
          <x14:colorSeries rgb="FF376092"/>
          <x14:sparklines>
            <x14:sparkline>
              <xm:f>'Hoja de Trabajo'!V1033:V1036</xm:f>
              <xm:sqref>V1032</xm:sqref>
            </x14:sparkline>
          </x14:sparklines>
        </x14:sparklineGroup>
        <x14:sparklineGroup displayEmptyCellsAs="gap" xr2:uid="{00000000-0003-0000-0E00-00001A000000}">
          <x14:colorSeries rgb="FF376092"/>
          <x14:sparklines>
            <x14:sparkline>
              <xm:f>'Hoja de Trabajo'!U1033:U1036</xm:f>
              <xm:sqref>U1032</xm:sqref>
            </x14:sparkline>
          </x14:sparklines>
        </x14:sparklineGroup>
        <x14:sparklineGroup displayEmptyCellsAs="gap" xr2:uid="{00000000-0003-0000-0E00-000019000000}">
          <x14:colorSeries rgb="FF376092"/>
          <x14:sparklines>
            <x14:sparkline>
              <xm:f>'Hoja de Trabajo'!T1033:T1036</xm:f>
              <xm:sqref>T1032</xm:sqref>
            </x14:sparkline>
          </x14:sparklines>
        </x14:sparklineGroup>
        <x14:sparklineGroup displayEmptyCellsAs="gap" xr2:uid="{00000000-0003-0000-0E00-000018000000}">
          <x14:colorSeries rgb="FF376092"/>
          <x14:sparklines>
            <x14:sparkline>
              <xm:f>'Hoja de Trabajo'!S1033:S1036</xm:f>
              <xm:sqref>S1032</xm:sqref>
            </x14:sparkline>
          </x14:sparklines>
        </x14:sparklineGroup>
        <x14:sparklineGroup displayEmptyCellsAs="gap" xr2:uid="{00000000-0003-0000-0E00-000017000000}">
          <x14:colorSeries rgb="FF376092"/>
          <x14:sparklines>
            <x14:sparkline>
              <xm:f>'Hoja de Trabajo'!R1033:R1036</xm:f>
              <xm:sqref>R1032</xm:sqref>
            </x14:sparkline>
          </x14:sparklines>
        </x14:sparklineGroup>
        <x14:sparklineGroup displayEmptyCellsAs="gap" xr2:uid="{00000000-0003-0000-0E00-000016000000}">
          <x14:colorSeries rgb="FF376092"/>
          <x14:sparklines>
            <x14:sparkline>
              <xm:f>'Hoja de Trabajo'!Q1033:Q1036</xm:f>
              <xm:sqref>Q1032</xm:sqref>
            </x14:sparkline>
          </x14:sparklines>
        </x14:sparklineGroup>
        <x14:sparklineGroup displayEmptyCellsAs="gap" xr2:uid="{00000000-0003-0000-0E00-000015000000}">
          <x14:colorSeries rgb="FF376092"/>
          <x14:sparklines>
            <x14:sparkline>
              <xm:f>'Hoja de Trabajo'!P1033:P1036</xm:f>
              <xm:sqref>P1032</xm:sqref>
            </x14:sparkline>
          </x14:sparklines>
        </x14:sparklineGroup>
        <x14:sparklineGroup displayEmptyCellsAs="gap" xr2:uid="{00000000-0003-0000-0E00-000014000000}">
          <x14:colorSeries rgb="FF376092"/>
          <x14:sparklines>
            <x14:sparkline>
              <xm:f>'Hoja de Trabajo'!O1033:O1036</xm:f>
              <xm:sqref>O1032</xm:sqref>
            </x14:sparkline>
          </x14:sparklines>
        </x14:sparklineGroup>
        <x14:sparklineGroup displayEmptyCellsAs="gap" xr2:uid="{00000000-0003-0000-0E00-000013000000}">
          <x14:colorSeries rgb="FF376092"/>
          <x14:sparklines>
            <x14:sparkline>
              <xm:f>'Hoja de Trabajo'!N1033:N1036</xm:f>
              <xm:sqref>N1032</xm:sqref>
            </x14:sparkline>
          </x14:sparklines>
        </x14:sparklineGroup>
        <x14:sparklineGroup displayEmptyCellsAs="gap" xr2:uid="{00000000-0003-0000-0E00-000012000000}">
          <x14:colorSeries rgb="FF376092"/>
          <x14:sparklines>
            <x14:sparkline>
              <xm:f>'Hoja de Trabajo'!M1033:M1036</xm:f>
              <xm:sqref>M1032</xm:sqref>
            </x14:sparkline>
          </x14:sparklines>
        </x14:sparklineGroup>
        <x14:sparklineGroup displayEmptyCellsAs="gap" xr2:uid="{00000000-0003-0000-0E00-000011000000}">
          <x14:colorSeries rgb="FF376092"/>
          <x14:sparklines>
            <x14:sparkline>
              <xm:f>'Hoja de Trabajo'!L1033:L1036</xm:f>
              <xm:sqref>L1032</xm:sqref>
            </x14:sparkline>
          </x14:sparklines>
        </x14:sparklineGroup>
        <x14:sparklineGroup displayEmptyCellsAs="gap" xr2:uid="{00000000-0003-0000-0E00-000010000000}">
          <x14:colorSeries rgb="FF376092"/>
          <x14:sparklines>
            <x14:sparkline>
              <xm:f>'Hoja de Trabajo'!K1033:K1036</xm:f>
              <xm:sqref>K1032</xm:sqref>
            </x14:sparkline>
          </x14:sparklines>
        </x14:sparklineGroup>
        <x14:sparklineGroup displayEmptyCellsAs="gap" xr2:uid="{00000000-0003-0000-0E00-00000F000000}">
          <x14:colorSeries rgb="FF376092"/>
          <x14:sparklines>
            <x14:sparkline>
              <xm:f>'Hoja de Trabajo'!J1033:J1036</xm:f>
              <xm:sqref>J1032</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5:I1000"/>
  <sheetViews>
    <sheetView showGridLines="0" workbookViewId="0"/>
  </sheetViews>
  <sheetFormatPr defaultColWidth="14.42578125" defaultRowHeight="15" customHeight="1" x14ac:dyDescent="0.25"/>
  <cols>
    <col min="1" max="26" width="10.7109375" customWidth="1"/>
  </cols>
  <sheetData>
    <row r="5" spans="2:6" x14ac:dyDescent="0.25">
      <c r="B5" s="4" t="s">
        <v>779</v>
      </c>
      <c r="C5" s="4" t="s">
        <v>780</v>
      </c>
      <c r="D5" s="4" t="s">
        <v>781</v>
      </c>
      <c r="E5" s="4" t="s">
        <v>782</v>
      </c>
      <c r="F5" s="4" t="s">
        <v>805</v>
      </c>
    </row>
    <row r="6" spans="2:6" x14ac:dyDescent="0.25">
      <c r="B6" s="97">
        <v>0.60642260789014779</v>
      </c>
      <c r="C6" s="97">
        <v>0.95646836051056283</v>
      </c>
      <c r="D6" s="97">
        <v>0.26290248081054357</v>
      </c>
      <c r="E6" s="97">
        <v>0.11428077040998735</v>
      </c>
      <c r="F6" s="97">
        <v>0.48501855490531037</v>
      </c>
    </row>
    <row r="20" spans="9:9" x14ac:dyDescent="0.25">
      <c r="I20" s="4" t="s">
        <v>806</v>
      </c>
    </row>
    <row r="21" spans="9:9" ht="15.75" customHeight="1" x14ac:dyDescent="0.25"/>
    <row r="22" spans="9:9" ht="15.75" customHeight="1" x14ac:dyDescent="0.25"/>
    <row r="23" spans="9:9" ht="15.75" customHeight="1" x14ac:dyDescent="0.25"/>
    <row r="24" spans="9:9" ht="15.75" customHeight="1" x14ac:dyDescent="0.25"/>
    <row r="25" spans="9:9" ht="15.75" customHeight="1" x14ac:dyDescent="0.25"/>
    <row r="26" spans="9:9" ht="15.75" customHeight="1" x14ac:dyDescent="0.25"/>
    <row r="27" spans="9:9" ht="15.75" customHeight="1" x14ac:dyDescent="0.25"/>
    <row r="28" spans="9:9" ht="15.75" customHeight="1" x14ac:dyDescent="0.25"/>
    <row r="29" spans="9:9" ht="15.75" customHeight="1" x14ac:dyDescent="0.25"/>
    <row r="30" spans="9:9" ht="15.75" customHeight="1" x14ac:dyDescent="0.25"/>
    <row r="31" spans="9:9" ht="15.75" customHeight="1" x14ac:dyDescent="0.25"/>
    <row r="32" spans="9: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B1000"/>
  <sheetViews>
    <sheetView workbookViewId="0"/>
  </sheetViews>
  <sheetFormatPr defaultColWidth="14.42578125" defaultRowHeight="15" customHeight="1" x14ac:dyDescent="0.25"/>
  <cols>
    <col min="1" max="1" width="24.85546875" customWidth="1"/>
    <col min="2" max="2" width="24.140625" customWidth="1"/>
    <col min="3" max="26" width="10.7109375" customWidth="1"/>
  </cols>
  <sheetData>
    <row r="3" spans="1:2" x14ac:dyDescent="0.25">
      <c r="A3" s="5" t="s">
        <v>713</v>
      </c>
      <c r="B3" s="4"/>
    </row>
    <row r="4" spans="1:2" x14ac:dyDescent="0.25">
      <c r="A4" s="113" t="s">
        <v>23</v>
      </c>
      <c r="B4" s="5"/>
    </row>
    <row r="5" spans="1:2" x14ac:dyDescent="0.25">
      <c r="A5" s="113" t="s">
        <v>29</v>
      </c>
      <c r="B5" s="5"/>
    </row>
    <row r="6" spans="1:2" x14ac:dyDescent="0.25">
      <c r="A6" s="113" t="s">
        <v>89</v>
      </c>
      <c r="B6" s="5"/>
    </row>
    <row r="7" spans="1:2" x14ac:dyDescent="0.25">
      <c r="A7" s="113" t="s">
        <v>107</v>
      </c>
      <c r="B7" s="5"/>
    </row>
    <row r="8" spans="1:2" x14ac:dyDescent="0.25">
      <c r="A8" s="113" t="s">
        <v>119</v>
      </c>
      <c r="B8" s="5"/>
    </row>
    <row r="9" spans="1:2" x14ac:dyDescent="0.25">
      <c r="A9" s="113" t="s">
        <v>160</v>
      </c>
      <c r="B9" s="5"/>
    </row>
    <row r="10" spans="1:2" x14ac:dyDescent="0.25">
      <c r="A10" s="113" t="s">
        <v>182</v>
      </c>
      <c r="B10" s="5"/>
    </row>
    <row r="11" spans="1:2" x14ac:dyDescent="0.25">
      <c r="A11" s="113" t="s">
        <v>205</v>
      </c>
      <c r="B11" s="5"/>
    </row>
    <row r="12" spans="1:2" x14ac:dyDescent="0.25">
      <c r="A12" s="113" t="s">
        <v>216</v>
      </c>
      <c r="B12" s="5"/>
    </row>
    <row r="13" spans="1:2" x14ac:dyDescent="0.25">
      <c r="A13" s="113" t="s">
        <v>231</v>
      </c>
      <c r="B13" s="5"/>
    </row>
    <row r="14" spans="1:2" x14ac:dyDescent="0.25">
      <c r="A14" s="113" t="s">
        <v>250</v>
      </c>
      <c r="B14" s="5"/>
    </row>
    <row r="15" spans="1:2" x14ac:dyDescent="0.25">
      <c r="A15" s="113" t="s">
        <v>265</v>
      </c>
      <c r="B15" s="5"/>
    </row>
    <row r="16" spans="1:2" x14ac:dyDescent="0.25">
      <c r="A16" s="113" t="s">
        <v>276</v>
      </c>
      <c r="B16" s="5"/>
    </row>
    <row r="17" spans="1:2" x14ac:dyDescent="0.25">
      <c r="A17" s="113" t="s">
        <v>309</v>
      </c>
      <c r="B17" s="5"/>
    </row>
    <row r="18" spans="1:2" x14ac:dyDescent="0.25">
      <c r="A18" s="113" t="s">
        <v>328</v>
      </c>
      <c r="B18" s="5"/>
    </row>
    <row r="19" spans="1:2" x14ac:dyDescent="0.25">
      <c r="A19" s="113" t="s">
        <v>357</v>
      </c>
      <c r="B19" s="5"/>
    </row>
    <row r="20" spans="1:2" x14ac:dyDescent="0.25">
      <c r="A20" s="113" t="s">
        <v>380</v>
      </c>
      <c r="B20" s="5"/>
    </row>
    <row r="21" spans="1:2" ht="15.75" customHeight="1" x14ac:dyDescent="0.25">
      <c r="A21" s="113" t="s">
        <v>393</v>
      </c>
      <c r="B21" s="5"/>
    </row>
    <row r="22" spans="1:2" ht="15.75" customHeight="1" x14ac:dyDescent="0.25">
      <c r="A22" s="113" t="s">
        <v>412</v>
      </c>
      <c r="B22" s="5"/>
    </row>
    <row r="23" spans="1:2" ht="15.75" customHeight="1" x14ac:dyDescent="0.25">
      <c r="A23" s="113" t="s">
        <v>449</v>
      </c>
      <c r="B23" s="5"/>
    </row>
    <row r="24" spans="1:2" ht="15.75" customHeight="1" x14ac:dyDescent="0.25">
      <c r="A24" s="113" t="s">
        <v>484</v>
      </c>
      <c r="B24" s="5"/>
    </row>
    <row r="25" spans="1:2" ht="15.75" customHeight="1" x14ac:dyDescent="0.25">
      <c r="A25" s="113" t="s">
        <v>525</v>
      </c>
      <c r="B25" s="5"/>
    </row>
    <row r="26" spans="1:2" ht="15.75" customHeight="1" x14ac:dyDescent="0.25">
      <c r="A26" s="113" t="s">
        <v>807</v>
      </c>
      <c r="B26" s="5"/>
    </row>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000"/>
  <sheetViews>
    <sheetView workbookViewId="0"/>
  </sheetViews>
  <sheetFormatPr defaultColWidth="14.42578125" defaultRowHeight="15" customHeight="1" x14ac:dyDescent="0.25"/>
  <cols>
    <col min="1" max="1" width="24.85546875" customWidth="1"/>
    <col min="2" max="26" width="10.7109375" customWidth="1"/>
  </cols>
  <sheetData>
    <row r="1" spans="1:6" x14ac:dyDescent="0.25">
      <c r="A1" s="4" t="s">
        <v>393</v>
      </c>
      <c r="B1" s="4">
        <f ca="1">+AVERAGEIF(Concentrado!D5:D252,Hoja2!A1,Concentrado!F5:F109)</f>
        <v>213134597.8888889</v>
      </c>
      <c r="D1" s="4" t="s">
        <v>393</v>
      </c>
      <c r="E1" s="4">
        <v>213134597.8888889</v>
      </c>
      <c r="F1" s="4">
        <f ca="1">+E1-B1</f>
        <v>0</v>
      </c>
    </row>
    <row r="2" spans="1:6" x14ac:dyDescent="0.25">
      <c r="A2" s="4" t="s">
        <v>412</v>
      </c>
    </row>
    <row r="3" spans="1:6" x14ac:dyDescent="0.25">
      <c r="A3" s="4" t="s">
        <v>250</v>
      </c>
    </row>
    <row r="4" spans="1:6" x14ac:dyDescent="0.25">
      <c r="A4" s="4" t="s">
        <v>309</v>
      </c>
    </row>
    <row r="5" spans="1:6" x14ac:dyDescent="0.25">
      <c r="A5" s="4" t="s">
        <v>231</v>
      </c>
    </row>
    <row r="6" spans="1:6" x14ac:dyDescent="0.25">
      <c r="A6" s="4" t="s">
        <v>29</v>
      </c>
    </row>
    <row r="7" spans="1:6" x14ac:dyDescent="0.25">
      <c r="A7" s="4" t="s">
        <v>328</v>
      </c>
    </row>
    <row r="8" spans="1:6" x14ac:dyDescent="0.25">
      <c r="A8" s="4" t="s">
        <v>484</v>
      </c>
    </row>
    <row r="9" spans="1:6" x14ac:dyDescent="0.25">
      <c r="A9" s="4" t="s">
        <v>23</v>
      </c>
    </row>
    <row r="10" spans="1:6" x14ac:dyDescent="0.25">
      <c r="A10" s="4" t="s">
        <v>525</v>
      </c>
    </row>
    <row r="11" spans="1:6" x14ac:dyDescent="0.25">
      <c r="A11" s="4" t="s">
        <v>182</v>
      </c>
    </row>
    <row r="12" spans="1:6" x14ac:dyDescent="0.25">
      <c r="A12" s="4" t="s">
        <v>89</v>
      </c>
    </row>
    <row r="13" spans="1:6" x14ac:dyDescent="0.25">
      <c r="A13" s="4" t="s">
        <v>449</v>
      </c>
    </row>
    <row r="14" spans="1:6" x14ac:dyDescent="0.25">
      <c r="A14" s="4" t="s">
        <v>265</v>
      </c>
    </row>
    <row r="15" spans="1:6" x14ac:dyDescent="0.25">
      <c r="A15" s="4" t="s">
        <v>380</v>
      </c>
    </row>
    <row r="16" spans="1:6" x14ac:dyDescent="0.25">
      <c r="A16" s="4" t="s">
        <v>357</v>
      </c>
    </row>
    <row r="17" spans="1:1" x14ac:dyDescent="0.25">
      <c r="A17" s="4" t="s">
        <v>119</v>
      </c>
    </row>
    <row r="18" spans="1:1" x14ac:dyDescent="0.25">
      <c r="A18" s="4" t="s">
        <v>276</v>
      </c>
    </row>
    <row r="19" spans="1:1" x14ac:dyDescent="0.25">
      <c r="A19" s="4" t="s">
        <v>160</v>
      </c>
    </row>
    <row r="20" spans="1:1" x14ac:dyDescent="0.25">
      <c r="A20" s="4" t="s">
        <v>205</v>
      </c>
    </row>
    <row r="21" spans="1:1" ht="15.75" customHeight="1" x14ac:dyDescent="0.25">
      <c r="A21" s="4" t="s">
        <v>216</v>
      </c>
    </row>
    <row r="22" spans="1:1" ht="15.75" customHeight="1" x14ac:dyDescent="0.25">
      <c r="A22" s="4" t="s">
        <v>107</v>
      </c>
    </row>
    <row r="23" spans="1:1" ht="15.75" customHeight="1" x14ac:dyDescent="0.25"/>
    <row r="24" spans="1:1" ht="15.75" customHeight="1" x14ac:dyDescent="0.25"/>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16.28515625" customWidth="1"/>
    <col min="2" max="2" width="19.140625" customWidth="1"/>
    <col min="3" max="3" width="19.7109375" customWidth="1"/>
    <col min="4" max="4" width="13.42578125" customWidth="1"/>
    <col min="5" max="5" width="18.7109375" customWidth="1"/>
    <col min="6" max="6" width="27.42578125" customWidth="1"/>
    <col min="7" max="7" width="38" customWidth="1"/>
    <col min="8" max="8" width="1" customWidth="1"/>
    <col min="9" max="9" width="84.85546875" customWidth="1"/>
    <col min="10" max="26" width="10.7109375" customWidth="1"/>
  </cols>
  <sheetData>
    <row r="1" spans="1:9" ht="15.75" x14ac:dyDescent="0.25">
      <c r="A1" s="7" t="s">
        <v>542</v>
      </c>
      <c r="B1" s="7" t="s">
        <v>543</v>
      </c>
      <c r="C1" s="7" t="s">
        <v>544</v>
      </c>
      <c r="D1" s="7" t="s">
        <v>545</v>
      </c>
      <c r="E1" s="7" t="s">
        <v>546</v>
      </c>
      <c r="F1" s="7" t="s">
        <v>547</v>
      </c>
      <c r="G1" s="7" t="s">
        <v>548</v>
      </c>
      <c r="I1" s="7" t="s">
        <v>549</v>
      </c>
    </row>
    <row r="2" spans="1:9" ht="86.25" x14ac:dyDescent="0.25">
      <c r="A2" s="8" t="s">
        <v>550</v>
      </c>
      <c r="B2" s="8" t="s">
        <v>551</v>
      </c>
      <c r="C2" s="8" t="s">
        <v>552</v>
      </c>
      <c r="D2" s="8" t="s">
        <v>553</v>
      </c>
      <c r="E2" s="9" t="s">
        <v>554</v>
      </c>
      <c r="F2" s="8" t="s">
        <v>555</v>
      </c>
      <c r="G2" s="9"/>
      <c r="I2" s="10" t="s">
        <v>556</v>
      </c>
    </row>
    <row r="3" spans="1:9" ht="102.75" customHeight="1" x14ac:dyDescent="0.25">
      <c r="A3" s="8" t="s">
        <v>557</v>
      </c>
      <c r="B3" s="8" t="s">
        <v>558</v>
      </c>
      <c r="C3" s="8" t="s">
        <v>558</v>
      </c>
      <c r="D3" s="8" t="s">
        <v>553</v>
      </c>
      <c r="E3" s="9" t="s">
        <v>559</v>
      </c>
      <c r="F3" s="8" t="s">
        <v>560</v>
      </c>
      <c r="G3" s="8" t="s">
        <v>561</v>
      </c>
      <c r="I3" s="10" t="s">
        <v>562</v>
      </c>
    </row>
    <row r="4" spans="1:9" ht="105" x14ac:dyDescent="0.25">
      <c r="A4" s="8" t="s">
        <v>563</v>
      </c>
      <c r="B4" s="8" t="s">
        <v>564</v>
      </c>
      <c r="C4" s="8" t="s">
        <v>564</v>
      </c>
      <c r="D4" s="8" t="s">
        <v>553</v>
      </c>
      <c r="E4" s="9" t="s">
        <v>565</v>
      </c>
      <c r="F4" s="8" t="s">
        <v>566</v>
      </c>
      <c r="G4" s="8" t="s">
        <v>561</v>
      </c>
      <c r="I4" s="8" t="s">
        <v>567</v>
      </c>
    </row>
    <row r="5" spans="1:9" ht="84" customHeight="1" x14ac:dyDescent="0.25">
      <c r="A5" s="8" t="s">
        <v>568</v>
      </c>
      <c r="B5" s="8" t="s">
        <v>569</v>
      </c>
      <c r="C5" s="8" t="s">
        <v>569</v>
      </c>
      <c r="D5" s="8" t="s">
        <v>553</v>
      </c>
      <c r="E5" s="9" t="s">
        <v>570</v>
      </c>
      <c r="F5" s="8" t="s">
        <v>571</v>
      </c>
      <c r="G5" s="9"/>
      <c r="I5" s="9" t="s">
        <v>572</v>
      </c>
    </row>
    <row r="6" spans="1:9" ht="105" x14ac:dyDescent="0.25">
      <c r="A6" s="8" t="s">
        <v>573</v>
      </c>
      <c r="B6" s="8" t="s">
        <v>574</v>
      </c>
      <c r="C6" s="8" t="s">
        <v>575</v>
      </c>
      <c r="D6" s="8" t="s">
        <v>576</v>
      </c>
      <c r="E6" s="8" t="s">
        <v>577</v>
      </c>
      <c r="F6" s="8" t="s">
        <v>578</v>
      </c>
      <c r="G6" s="8"/>
      <c r="I6" s="10" t="s">
        <v>579</v>
      </c>
    </row>
    <row r="7" spans="1:9" ht="105" x14ac:dyDescent="0.25">
      <c r="A7" s="8" t="s">
        <v>580</v>
      </c>
      <c r="B7" s="8" t="s">
        <v>581</v>
      </c>
      <c r="C7" s="8" t="s">
        <v>581</v>
      </c>
      <c r="D7" s="8" t="s">
        <v>582</v>
      </c>
      <c r="E7" s="9" t="s">
        <v>583</v>
      </c>
      <c r="F7" s="8" t="s">
        <v>584</v>
      </c>
      <c r="G7" s="9"/>
      <c r="I7" s="10" t="s">
        <v>585</v>
      </c>
    </row>
    <row r="8" spans="1:9" ht="93.75" customHeight="1" x14ac:dyDescent="0.25">
      <c r="A8" s="8" t="s">
        <v>586</v>
      </c>
      <c r="B8" s="8" t="s">
        <v>586</v>
      </c>
      <c r="C8" s="8" t="s">
        <v>586</v>
      </c>
      <c r="D8" s="8" t="s">
        <v>582</v>
      </c>
      <c r="E8" s="9" t="s">
        <v>587</v>
      </c>
      <c r="F8" s="8" t="s">
        <v>588</v>
      </c>
      <c r="G8" s="9"/>
      <c r="I8" s="10" t="s">
        <v>589</v>
      </c>
    </row>
    <row r="9" spans="1:9" ht="57.75" x14ac:dyDescent="0.25">
      <c r="A9" s="8" t="s">
        <v>590</v>
      </c>
      <c r="B9" s="8" t="s">
        <v>590</v>
      </c>
      <c r="C9" s="8" t="s">
        <v>590</v>
      </c>
      <c r="D9" s="8" t="s">
        <v>582</v>
      </c>
      <c r="E9" s="9" t="s">
        <v>591</v>
      </c>
      <c r="F9" s="8" t="s">
        <v>592</v>
      </c>
      <c r="G9" s="9"/>
      <c r="I9" s="10" t="s">
        <v>593</v>
      </c>
    </row>
    <row r="10" spans="1:9" ht="90" x14ac:dyDescent="0.25">
      <c r="A10" s="8" t="s">
        <v>594</v>
      </c>
      <c r="B10" s="8" t="s">
        <v>595</v>
      </c>
      <c r="C10" s="8" t="s">
        <v>595</v>
      </c>
      <c r="D10" s="8" t="s">
        <v>582</v>
      </c>
      <c r="E10" s="9" t="s">
        <v>596</v>
      </c>
      <c r="F10" s="8" t="s">
        <v>597</v>
      </c>
      <c r="G10" s="8" t="s">
        <v>598</v>
      </c>
      <c r="I10" s="10" t="s">
        <v>599</v>
      </c>
    </row>
    <row r="11" spans="1:9" ht="135" x14ac:dyDescent="0.25">
      <c r="A11" s="8" t="s">
        <v>600</v>
      </c>
      <c r="B11" s="8" t="s">
        <v>601</v>
      </c>
      <c r="C11" s="8" t="s">
        <v>602</v>
      </c>
      <c r="D11" s="8" t="s">
        <v>603</v>
      </c>
      <c r="E11" s="9" t="s">
        <v>604</v>
      </c>
      <c r="F11" s="8" t="s">
        <v>605</v>
      </c>
      <c r="G11" s="9"/>
      <c r="I11" s="10" t="s">
        <v>606</v>
      </c>
    </row>
    <row r="12" spans="1:9" ht="86.25" x14ac:dyDescent="0.25">
      <c r="A12" s="8"/>
      <c r="B12" s="8" t="s">
        <v>607</v>
      </c>
      <c r="C12" s="8" t="s">
        <v>607</v>
      </c>
      <c r="D12" s="8" t="s">
        <v>603</v>
      </c>
      <c r="E12" s="9" t="s">
        <v>608</v>
      </c>
      <c r="F12" s="8" t="s">
        <v>609</v>
      </c>
      <c r="G12" s="9"/>
      <c r="I12" s="10" t="s">
        <v>610</v>
      </c>
    </row>
    <row r="13" spans="1:9" x14ac:dyDescent="0.25">
      <c r="A13" s="11"/>
      <c r="B13" s="11"/>
      <c r="C13" s="11"/>
      <c r="D13" s="12"/>
      <c r="E13" s="12"/>
      <c r="F13" s="12"/>
      <c r="G13" s="12"/>
      <c r="I13" s="12"/>
    </row>
    <row r="14" spans="1:9" x14ac:dyDescent="0.25">
      <c r="A14" s="11"/>
      <c r="B14" s="11"/>
      <c r="C14" s="11"/>
      <c r="D14" s="12"/>
      <c r="E14" s="12"/>
      <c r="F14" s="12"/>
      <c r="G14" s="12"/>
      <c r="I14" s="12"/>
    </row>
    <row r="15" spans="1:9" x14ac:dyDescent="0.25">
      <c r="A15" s="11"/>
      <c r="B15" s="11"/>
      <c r="C15" s="11"/>
    </row>
    <row r="16" spans="1:9" x14ac:dyDescent="0.25">
      <c r="A16" s="11"/>
      <c r="B16" s="11"/>
      <c r="C16" s="11"/>
    </row>
    <row r="17" spans="1:3" x14ac:dyDescent="0.25">
      <c r="A17" s="11"/>
      <c r="B17" s="11"/>
      <c r="C17" s="11"/>
    </row>
    <row r="18" spans="1:3" x14ac:dyDescent="0.25">
      <c r="A18" s="11"/>
      <c r="B18" s="11"/>
      <c r="C18" s="11"/>
    </row>
    <row r="19" spans="1:3" x14ac:dyDescent="0.25">
      <c r="A19" s="11"/>
      <c r="B19" s="11"/>
      <c r="C19" s="11"/>
    </row>
    <row r="20" spans="1:3" x14ac:dyDescent="0.25">
      <c r="A20" s="11"/>
      <c r="B20" s="11"/>
      <c r="C20" s="11"/>
    </row>
    <row r="21" spans="1:3" ht="15.75" customHeight="1" x14ac:dyDescent="0.25">
      <c r="A21" s="11"/>
      <c r="B21" s="11"/>
      <c r="C21" s="11"/>
    </row>
    <row r="22" spans="1:3" ht="15" customHeight="1" x14ac:dyDescent="0.25">
      <c r="A22" s="11"/>
      <c r="B22" s="11"/>
      <c r="C22" s="11"/>
    </row>
    <row r="23" spans="1:3" ht="15.75" customHeight="1" x14ac:dyDescent="0.25">
      <c r="A23" s="11"/>
      <c r="B23" s="11"/>
      <c r="C23" s="11"/>
    </row>
    <row r="24" spans="1:3" ht="15" customHeight="1" x14ac:dyDescent="0.25">
      <c r="A24" s="11"/>
      <c r="B24" s="11"/>
      <c r="C24" s="11"/>
    </row>
    <row r="25" spans="1:3" ht="15.75" customHeight="1" x14ac:dyDescent="0.25">
      <c r="A25" s="11"/>
      <c r="B25" s="11"/>
      <c r="C25" s="11"/>
    </row>
    <row r="26" spans="1:3" ht="15.75" customHeight="1" x14ac:dyDescent="0.25">
      <c r="A26" s="11"/>
      <c r="B26" s="11"/>
      <c r="C26" s="11"/>
    </row>
    <row r="27" spans="1:3" ht="15.75" customHeight="1" x14ac:dyDescent="0.25">
      <c r="A27" s="11"/>
      <c r="B27" s="11"/>
      <c r="C27" s="11"/>
    </row>
    <row r="28" spans="1:3" ht="15.75" customHeight="1" x14ac:dyDescent="0.25">
      <c r="A28" s="11"/>
      <c r="B28" s="11"/>
      <c r="C28" s="11"/>
    </row>
    <row r="29" spans="1:3" ht="15.75" customHeight="1" x14ac:dyDescent="0.25">
      <c r="A29" s="11"/>
      <c r="B29" s="11"/>
      <c r="C29" s="11"/>
    </row>
    <row r="30" spans="1:3" ht="15.75" customHeight="1" x14ac:dyDescent="0.25">
      <c r="A30" s="11"/>
      <c r="B30" s="11"/>
      <c r="C30" s="11"/>
    </row>
    <row r="31" spans="1:3" ht="15.75" customHeight="1" x14ac:dyDescent="0.25">
      <c r="A31" s="11"/>
      <c r="B31" s="11"/>
      <c r="C31" s="11"/>
    </row>
    <row r="32" spans="1:3" ht="15.75" customHeight="1" x14ac:dyDescent="0.25">
      <c r="A32" s="11"/>
      <c r="B32" s="11"/>
      <c r="C32" s="11"/>
    </row>
    <row r="33" spans="1:3" ht="15.75" customHeight="1" x14ac:dyDescent="0.25">
      <c r="A33" s="11"/>
      <c r="B33" s="11"/>
      <c r="C33" s="11"/>
    </row>
    <row r="34" spans="1:3" ht="15.75" customHeight="1" x14ac:dyDescent="0.25">
      <c r="A34" s="11"/>
      <c r="B34" s="11"/>
      <c r="C34" s="11"/>
    </row>
    <row r="35" spans="1:3" ht="15.75" customHeight="1" x14ac:dyDescent="0.25">
      <c r="A35" s="11"/>
      <c r="B35" s="11"/>
      <c r="C35" s="11"/>
    </row>
    <row r="36" spans="1:3" ht="15.75" customHeight="1" x14ac:dyDescent="0.25">
      <c r="A36" s="11"/>
      <c r="B36" s="11"/>
      <c r="C36" s="11"/>
    </row>
    <row r="37" spans="1:3" ht="15.75" customHeight="1" x14ac:dyDescent="0.25">
      <c r="A37" s="11"/>
      <c r="B37" s="11"/>
      <c r="C37" s="11"/>
    </row>
    <row r="38" spans="1:3" ht="15.75" customHeight="1" x14ac:dyDescent="0.25">
      <c r="A38" s="11"/>
      <c r="B38" s="11"/>
      <c r="C38" s="11"/>
    </row>
    <row r="39" spans="1:3" ht="15.75" customHeight="1" x14ac:dyDescent="0.25">
      <c r="A39" s="11"/>
      <c r="B39" s="11"/>
      <c r="C39" s="11"/>
    </row>
    <row r="40" spans="1:3" ht="15.75" customHeight="1" x14ac:dyDescent="0.25">
      <c r="A40" s="11"/>
      <c r="B40" s="11"/>
      <c r="C40" s="11"/>
    </row>
    <row r="41" spans="1:3" ht="15.75" customHeight="1" x14ac:dyDescent="0.25">
      <c r="A41" s="11"/>
      <c r="B41" s="11"/>
      <c r="C41" s="11"/>
    </row>
    <row r="42" spans="1:3" ht="15.75" customHeight="1" x14ac:dyDescent="0.25">
      <c r="A42" s="11"/>
      <c r="B42" s="11"/>
      <c r="C42" s="11"/>
    </row>
    <row r="43" spans="1:3" ht="15.75" customHeight="1" x14ac:dyDescent="0.25">
      <c r="A43" s="11"/>
      <c r="B43" s="11"/>
      <c r="C43" s="11"/>
    </row>
    <row r="44" spans="1:3" ht="15.75" customHeight="1" x14ac:dyDescent="0.25">
      <c r="A44" s="11"/>
      <c r="B44" s="11"/>
      <c r="C44" s="11"/>
    </row>
    <row r="45" spans="1:3" ht="15.75" customHeight="1" x14ac:dyDescent="0.25">
      <c r="A45" s="11"/>
      <c r="B45" s="11"/>
      <c r="C45" s="11"/>
    </row>
    <row r="46" spans="1:3" ht="15.75" customHeight="1" x14ac:dyDescent="0.25">
      <c r="A46" s="11"/>
      <c r="B46" s="11"/>
      <c r="C46" s="11"/>
    </row>
    <row r="47" spans="1:3" ht="15.75" customHeight="1" x14ac:dyDescent="0.25">
      <c r="A47" s="11"/>
      <c r="B47" s="11"/>
      <c r="C47" s="11"/>
    </row>
    <row r="48" spans="1:3" ht="15.75" customHeight="1" x14ac:dyDescent="0.25">
      <c r="A48" s="11"/>
      <c r="B48" s="11"/>
      <c r="C48" s="11"/>
    </row>
    <row r="49" spans="1:3" ht="15.75" customHeight="1" x14ac:dyDescent="0.25">
      <c r="A49" s="11"/>
      <c r="B49" s="11"/>
      <c r="C49" s="11"/>
    </row>
    <row r="50" spans="1:3" ht="15.75" customHeight="1" x14ac:dyDescent="0.25">
      <c r="A50" s="11"/>
      <c r="B50" s="11"/>
      <c r="C50" s="11"/>
    </row>
    <row r="51" spans="1:3" ht="15.75" customHeight="1" x14ac:dyDescent="0.25">
      <c r="A51" s="11"/>
      <c r="B51" s="11"/>
      <c r="C51" s="11"/>
    </row>
    <row r="52" spans="1:3" ht="15.75" customHeight="1" x14ac:dyDescent="0.25">
      <c r="A52" s="11"/>
      <c r="B52" s="11"/>
      <c r="C52" s="11"/>
    </row>
    <row r="53" spans="1:3" ht="15.75" customHeight="1" x14ac:dyDescent="0.25">
      <c r="A53" s="11"/>
      <c r="B53" s="11"/>
      <c r="C53" s="11"/>
    </row>
    <row r="54" spans="1:3" ht="15.75" customHeight="1" x14ac:dyDescent="0.25">
      <c r="A54" s="11"/>
      <c r="B54" s="11"/>
      <c r="C54" s="11"/>
    </row>
    <row r="55" spans="1:3" ht="15.75" customHeight="1" x14ac:dyDescent="0.25">
      <c r="A55" s="11"/>
      <c r="B55" s="11"/>
      <c r="C55" s="11"/>
    </row>
    <row r="56" spans="1:3" ht="15.75" customHeight="1" x14ac:dyDescent="0.25">
      <c r="A56" s="11"/>
      <c r="B56" s="11"/>
      <c r="C56" s="11"/>
    </row>
    <row r="57" spans="1:3" ht="15.75" customHeight="1" x14ac:dyDescent="0.25">
      <c r="A57" s="11"/>
      <c r="B57" s="11"/>
      <c r="C57" s="11"/>
    </row>
    <row r="58" spans="1:3" ht="15.75" customHeight="1" x14ac:dyDescent="0.25">
      <c r="A58" s="11"/>
      <c r="B58" s="11"/>
      <c r="C58" s="11"/>
    </row>
    <row r="59" spans="1:3" ht="15.75" customHeight="1" x14ac:dyDescent="0.25">
      <c r="A59" s="11"/>
      <c r="B59" s="11"/>
      <c r="C59" s="11"/>
    </row>
    <row r="60" spans="1:3" ht="15.75" customHeight="1" x14ac:dyDescent="0.25">
      <c r="A60" s="11"/>
      <c r="B60" s="11"/>
      <c r="C60" s="11"/>
    </row>
    <row r="61" spans="1:3" ht="15.75" customHeight="1" x14ac:dyDescent="0.25">
      <c r="A61" s="11"/>
      <c r="B61" s="11"/>
      <c r="C61" s="11"/>
    </row>
    <row r="62" spans="1:3" ht="15.75" customHeight="1" x14ac:dyDescent="0.25">
      <c r="A62" s="11"/>
      <c r="B62" s="11"/>
      <c r="C62" s="11"/>
    </row>
    <row r="63" spans="1:3" ht="15.75" customHeight="1" x14ac:dyDescent="0.25">
      <c r="A63" s="11"/>
      <c r="B63" s="11"/>
      <c r="C63" s="11"/>
    </row>
    <row r="64" spans="1:3" ht="15.75" customHeight="1" x14ac:dyDescent="0.25">
      <c r="A64" s="11"/>
      <c r="B64" s="11"/>
      <c r="C64" s="11"/>
    </row>
    <row r="65" spans="1:3" ht="15.75" customHeight="1" x14ac:dyDescent="0.25">
      <c r="A65" s="11"/>
      <c r="B65" s="11"/>
      <c r="C65" s="11"/>
    </row>
    <row r="66" spans="1:3" ht="15.75" customHeight="1" x14ac:dyDescent="0.25">
      <c r="A66" s="11"/>
      <c r="B66" s="11"/>
      <c r="C66" s="11"/>
    </row>
    <row r="67" spans="1:3" ht="15.75" customHeight="1" x14ac:dyDescent="0.25">
      <c r="A67" s="11"/>
      <c r="B67" s="11"/>
      <c r="C67" s="11"/>
    </row>
    <row r="68" spans="1:3" ht="15.75" customHeight="1" x14ac:dyDescent="0.25">
      <c r="A68" s="11"/>
      <c r="B68" s="11"/>
      <c r="C68" s="11"/>
    </row>
    <row r="69" spans="1:3" ht="15.75" customHeight="1" x14ac:dyDescent="0.25">
      <c r="A69" s="11"/>
      <c r="B69" s="11"/>
      <c r="C69" s="11"/>
    </row>
    <row r="70" spans="1:3" ht="15.75" customHeight="1" x14ac:dyDescent="0.25">
      <c r="A70" s="11"/>
      <c r="B70" s="11"/>
      <c r="C70" s="11"/>
    </row>
    <row r="71" spans="1:3" ht="15.75" customHeight="1" x14ac:dyDescent="0.25">
      <c r="A71" s="11"/>
      <c r="B71" s="11"/>
      <c r="C71" s="11"/>
    </row>
    <row r="72" spans="1:3" ht="15.75" customHeight="1" x14ac:dyDescent="0.25">
      <c r="A72" s="11"/>
      <c r="B72" s="11"/>
      <c r="C72" s="11"/>
    </row>
    <row r="73" spans="1:3" ht="15.75" customHeight="1" x14ac:dyDescent="0.25">
      <c r="A73" s="11"/>
      <c r="B73" s="11"/>
      <c r="C73" s="11"/>
    </row>
    <row r="74" spans="1:3" ht="15.75" customHeight="1" x14ac:dyDescent="0.25">
      <c r="A74" s="11"/>
      <c r="B74" s="11"/>
      <c r="C74" s="11"/>
    </row>
    <row r="75" spans="1:3" ht="15.75" customHeight="1" x14ac:dyDescent="0.25">
      <c r="A75" s="11"/>
      <c r="B75" s="11"/>
      <c r="C75" s="11"/>
    </row>
    <row r="76" spans="1:3" ht="15.75" customHeight="1" x14ac:dyDescent="0.25">
      <c r="A76" s="11"/>
      <c r="B76" s="11"/>
      <c r="C76" s="11"/>
    </row>
    <row r="77" spans="1:3" ht="15.75" customHeight="1" x14ac:dyDescent="0.25">
      <c r="A77" s="11"/>
      <c r="B77" s="11"/>
      <c r="C77" s="11"/>
    </row>
    <row r="78" spans="1:3" ht="15.75" customHeight="1" x14ac:dyDescent="0.25">
      <c r="A78" s="11"/>
      <c r="B78" s="11"/>
      <c r="C78" s="11"/>
    </row>
    <row r="79" spans="1:3" ht="15.75" customHeight="1" x14ac:dyDescent="0.25">
      <c r="A79" s="11"/>
      <c r="B79" s="11"/>
      <c r="C79" s="11"/>
    </row>
    <row r="80" spans="1:3" ht="15.75" customHeight="1" x14ac:dyDescent="0.25">
      <c r="A80" s="11"/>
      <c r="B80" s="11"/>
      <c r="C80" s="11"/>
    </row>
    <row r="81" spans="1:3" ht="15.75" customHeight="1" x14ac:dyDescent="0.25">
      <c r="A81" s="11"/>
      <c r="B81" s="11"/>
      <c r="C81" s="11"/>
    </row>
    <row r="82" spans="1:3" ht="15.75" customHeight="1" x14ac:dyDescent="0.25">
      <c r="A82" s="11"/>
      <c r="B82" s="11"/>
      <c r="C82" s="11"/>
    </row>
    <row r="83" spans="1:3" ht="15.75" customHeight="1" x14ac:dyDescent="0.25">
      <c r="A83" s="11"/>
      <c r="B83" s="11"/>
      <c r="C83" s="11"/>
    </row>
    <row r="84" spans="1:3" ht="15.75" customHeight="1" x14ac:dyDescent="0.25">
      <c r="A84" s="11"/>
      <c r="B84" s="11"/>
      <c r="C84" s="11"/>
    </row>
    <row r="85" spans="1:3" ht="15.75" customHeight="1" x14ac:dyDescent="0.25">
      <c r="A85" s="11"/>
      <c r="B85" s="11"/>
      <c r="C85" s="11"/>
    </row>
    <row r="86" spans="1:3" ht="15.75" customHeight="1" x14ac:dyDescent="0.25">
      <c r="A86" s="11"/>
      <c r="B86" s="11"/>
      <c r="C86" s="11"/>
    </row>
    <row r="87" spans="1:3" ht="15.75" customHeight="1" x14ac:dyDescent="0.25">
      <c r="A87" s="11"/>
      <c r="B87" s="11"/>
      <c r="C87" s="11"/>
    </row>
    <row r="88" spans="1:3" ht="15.75" customHeight="1" x14ac:dyDescent="0.25">
      <c r="A88" s="11"/>
      <c r="B88" s="11"/>
      <c r="C88" s="11"/>
    </row>
    <row r="89" spans="1:3" ht="15.75" customHeight="1" x14ac:dyDescent="0.25">
      <c r="A89" s="11"/>
      <c r="B89" s="11"/>
      <c r="C89" s="11"/>
    </row>
    <row r="90" spans="1:3" ht="15.75" customHeight="1" x14ac:dyDescent="0.25">
      <c r="A90" s="11"/>
      <c r="B90" s="11"/>
      <c r="C90" s="11"/>
    </row>
    <row r="91" spans="1:3" ht="15.75" customHeight="1" x14ac:dyDescent="0.25">
      <c r="A91" s="11"/>
      <c r="B91" s="11"/>
      <c r="C91" s="11"/>
    </row>
    <row r="92" spans="1:3" ht="15.75" customHeight="1" x14ac:dyDescent="0.25">
      <c r="A92" s="11"/>
      <c r="B92" s="11"/>
      <c r="C92" s="11"/>
    </row>
    <row r="93" spans="1:3" ht="15.75" customHeight="1" x14ac:dyDescent="0.25">
      <c r="A93" s="11"/>
      <c r="B93" s="11"/>
      <c r="C93" s="11"/>
    </row>
    <row r="94" spans="1:3" ht="15.75" customHeight="1" x14ac:dyDescent="0.25">
      <c r="A94" s="11"/>
      <c r="B94" s="11"/>
      <c r="C94" s="11"/>
    </row>
    <row r="95" spans="1:3" ht="15.75" customHeight="1" x14ac:dyDescent="0.25">
      <c r="A95" s="11"/>
      <c r="B95" s="11"/>
      <c r="C95" s="11"/>
    </row>
    <row r="96" spans="1:3" ht="15.75" customHeight="1" x14ac:dyDescent="0.25">
      <c r="A96" s="11"/>
      <c r="B96" s="11"/>
      <c r="C96" s="11"/>
    </row>
    <row r="97" spans="1:3" ht="15.75" customHeight="1" x14ac:dyDescent="0.25">
      <c r="A97" s="11"/>
      <c r="B97" s="11"/>
      <c r="C97" s="11"/>
    </row>
    <row r="98" spans="1:3" ht="15.75" customHeight="1" x14ac:dyDescent="0.25">
      <c r="A98" s="11"/>
      <c r="B98" s="11"/>
      <c r="C98" s="11"/>
    </row>
    <row r="99" spans="1:3" ht="15.75" customHeight="1" x14ac:dyDescent="0.25">
      <c r="A99" s="11"/>
      <c r="B99" s="11"/>
      <c r="C99" s="11"/>
    </row>
    <row r="100" spans="1:3" ht="15.75" customHeight="1" x14ac:dyDescent="0.25">
      <c r="A100" s="11"/>
      <c r="B100" s="11"/>
      <c r="C100" s="11"/>
    </row>
    <row r="101" spans="1:3" ht="15.75" customHeight="1" x14ac:dyDescent="0.25">
      <c r="A101" s="11"/>
      <c r="B101" s="11"/>
      <c r="C101" s="11"/>
    </row>
    <row r="102" spans="1:3" ht="15.75" customHeight="1" x14ac:dyDescent="0.25">
      <c r="A102" s="11"/>
      <c r="B102" s="11"/>
      <c r="C102" s="11"/>
    </row>
    <row r="103" spans="1:3" ht="15.75" customHeight="1" x14ac:dyDescent="0.25">
      <c r="A103" s="11"/>
      <c r="B103" s="11"/>
      <c r="C103" s="11"/>
    </row>
    <row r="104" spans="1:3" ht="15.75" customHeight="1" x14ac:dyDescent="0.25">
      <c r="A104" s="11"/>
      <c r="B104" s="11"/>
      <c r="C104" s="11"/>
    </row>
    <row r="105" spans="1:3" ht="15.75" customHeight="1" x14ac:dyDescent="0.25">
      <c r="A105" s="11"/>
      <c r="B105" s="11"/>
      <c r="C105" s="11"/>
    </row>
    <row r="106" spans="1:3" ht="15.75" customHeight="1" x14ac:dyDescent="0.25">
      <c r="A106" s="11"/>
      <c r="B106" s="11"/>
      <c r="C106" s="11"/>
    </row>
    <row r="107" spans="1:3" ht="15.75" customHeight="1" x14ac:dyDescent="0.25">
      <c r="A107" s="11"/>
      <c r="B107" s="11"/>
      <c r="C107" s="11"/>
    </row>
    <row r="108" spans="1:3" ht="15.75" customHeight="1" x14ac:dyDescent="0.25">
      <c r="A108" s="11"/>
      <c r="B108" s="11"/>
      <c r="C108" s="11"/>
    </row>
    <row r="109" spans="1:3" ht="15.75" customHeight="1" x14ac:dyDescent="0.25">
      <c r="A109" s="11"/>
      <c r="B109" s="11"/>
      <c r="C109" s="11"/>
    </row>
    <row r="110" spans="1:3" ht="15.75" customHeight="1" x14ac:dyDescent="0.25">
      <c r="A110" s="11"/>
      <c r="B110" s="11"/>
      <c r="C110" s="11"/>
    </row>
    <row r="111" spans="1:3" ht="15.75" customHeight="1" x14ac:dyDescent="0.25">
      <c r="A111" s="11"/>
      <c r="B111" s="11"/>
      <c r="C111" s="11"/>
    </row>
    <row r="112" spans="1:3" ht="15.75" customHeight="1" x14ac:dyDescent="0.25">
      <c r="A112" s="11"/>
      <c r="B112" s="11"/>
      <c r="C112" s="11"/>
    </row>
    <row r="113" spans="1:3" ht="15.75" customHeight="1" x14ac:dyDescent="0.25">
      <c r="A113" s="11"/>
      <c r="B113" s="11"/>
      <c r="C113" s="11"/>
    </row>
    <row r="114" spans="1:3" ht="15.75" customHeight="1" x14ac:dyDescent="0.25">
      <c r="A114" s="11"/>
      <c r="B114" s="11"/>
      <c r="C114" s="11"/>
    </row>
    <row r="115" spans="1:3" ht="15.75" customHeight="1" x14ac:dyDescent="0.25">
      <c r="A115" s="11"/>
      <c r="B115" s="11"/>
      <c r="C115" s="11"/>
    </row>
    <row r="116" spans="1:3" ht="15.75" customHeight="1" x14ac:dyDescent="0.25">
      <c r="A116" s="11"/>
      <c r="B116" s="11"/>
      <c r="C116" s="11"/>
    </row>
    <row r="117" spans="1:3" ht="15.75" customHeight="1" x14ac:dyDescent="0.25">
      <c r="A117" s="11"/>
      <c r="B117" s="11"/>
      <c r="C117" s="11"/>
    </row>
    <row r="118" spans="1:3" ht="15.75" customHeight="1" x14ac:dyDescent="0.25">
      <c r="A118" s="11"/>
      <c r="B118" s="11"/>
      <c r="C118" s="11"/>
    </row>
    <row r="119" spans="1:3" ht="15.75" customHeight="1" x14ac:dyDescent="0.25">
      <c r="A119" s="11"/>
      <c r="B119" s="11"/>
      <c r="C119" s="11"/>
    </row>
    <row r="120" spans="1:3" ht="15.75" customHeight="1" x14ac:dyDescent="0.25">
      <c r="A120" s="11"/>
      <c r="B120" s="11"/>
      <c r="C120" s="11"/>
    </row>
    <row r="121" spans="1:3" ht="15.75" customHeight="1" x14ac:dyDescent="0.25">
      <c r="A121" s="11"/>
      <c r="B121" s="11"/>
      <c r="C121" s="11"/>
    </row>
    <row r="122" spans="1:3" ht="15.75" customHeight="1" x14ac:dyDescent="0.25">
      <c r="A122" s="11"/>
      <c r="B122" s="11"/>
      <c r="C122" s="11"/>
    </row>
    <row r="123" spans="1:3" ht="15.75" customHeight="1" x14ac:dyDescent="0.25">
      <c r="A123" s="11"/>
      <c r="B123" s="11"/>
      <c r="C123" s="11"/>
    </row>
    <row r="124" spans="1:3" ht="15.75" customHeight="1" x14ac:dyDescent="0.25">
      <c r="A124" s="11"/>
      <c r="B124" s="11"/>
      <c r="C124" s="11"/>
    </row>
    <row r="125" spans="1:3" ht="15.75" customHeight="1" x14ac:dyDescent="0.25">
      <c r="A125" s="11"/>
      <c r="B125" s="11"/>
      <c r="C125" s="11"/>
    </row>
    <row r="126" spans="1:3" ht="15.75" customHeight="1" x14ac:dyDescent="0.25">
      <c r="A126" s="11"/>
      <c r="B126" s="11"/>
      <c r="C126" s="11"/>
    </row>
    <row r="127" spans="1:3" ht="15.75" customHeight="1" x14ac:dyDescent="0.25">
      <c r="A127" s="11"/>
      <c r="B127" s="11"/>
      <c r="C127" s="11"/>
    </row>
    <row r="128" spans="1:3" ht="15.75" customHeight="1" x14ac:dyDescent="0.25">
      <c r="A128" s="11"/>
      <c r="B128" s="11"/>
      <c r="C128" s="11"/>
    </row>
    <row r="129" spans="1:3" ht="15.75" customHeight="1" x14ac:dyDescent="0.25">
      <c r="A129" s="11"/>
      <c r="B129" s="11"/>
      <c r="C129" s="11"/>
    </row>
    <row r="130" spans="1:3" ht="15.75" customHeight="1" x14ac:dyDescent="0.25">
      <c r="A130" s="11"/>
      <c r="B130" s="11"/>
      <c r="C130" s="11"/>
    </row>
    <row r="131" spans="1:3" ht="15.75" customHeight="1" x14ac:dyDescent="0.25">
      <c r="A131" s="11"/>
      <c r="B131" s="11"/>
      <c r="C131" s="11"/>
    </row>
    <row r="132" spans="1:3" ht="15.75" customHeight="1" x14ac:dyDescent="0.25">
      <c r="A132" s="11"/>
      <c r="B132" s="11"/>
      <c r="C132" s="11"/>
    </row>
    <row r="133" spans="1:3" ht="15.75" customHeight="1" x14ac:dyDescent="0.25">
      <c r="A133" s="11"/>
      <c r="B133" s="11"/>
      <c r="C133" s="11"/>
    </row>
    <row r="134" spans="1:3" ht="15.75" customHeight="1" x14ac:dyDescent="0.25">
      <c r="A134" s="11"/>
      <c r="B134" s="11"/>
      <c r="C134" s="11"/>
    </row>
    <row r="135" spans="1:3" ht="15.75" customHeight="1" x14ac:dyDescent="0.25">
      <c r="A135" s="11"/>
      <c r="B135" s="11"/>
      <c r="C135" s="11"/>
    </row>
    <row r="136" spans="1:3" ht="15.75" customHeight="1" x14ac:dyDescent="0.25">
      <c r="A136" s="11"/>
      <c r="B136" s="11"/>
      <c r="C136" s="11"/>
    </row>
    <row r="137" spans="1:3" ht="15.75" customHeight="1" x14ac:dyDescent="0.25">
      <c r="A137" s="11"/>
      <c r="B137" s="11"/>
      <c r="C137" s="11"/>
    </row>
    <row r="138" spans="1:3" ht="15.75" customHeight="1" x14ac:dyDescent="0.25">
      <c r="A138" s="11"/>
      <c r="B138" s="11"/>
      <c r="C138" s="11"/>
    </row>
    <row r="139" spans="1:3" ht="15.75" customHeight="1" x14ac:dyDescent="0.25">
      <c r="A139" s="11"/>
      <c r="B139" s="11"/>
      <c r="C139" s="11"/>
    </row>
    <row r="140" spans="1:3" ht="15.75" customHeight="1" x14ac:dyDescent="0.25">
      <c r="A140" s="11"/>
      <c r="B140" s="11"/>
      <c r="C140" s="11"/>
    </row>
    <row r="141" spans="1:3" ht="15.75" customHeight="1" x14ac:dyDescent="0.25">
      <c r="A141" s="11"/>
      <c r="B141" s="11"/>
      <c r="C141" s="11"/>
    </row>
    <row r="142" spans="1:3" ht="15.75" customHeight="1" x14ac:dyDescent="0.25">
      <c r="A142" s="11"/>
      <c r="B142" s="11"/>
      <c r="C142" s="11"/>
    </row>
    <row r="143" spans="1:3" ht="15.75" customHeight="1" x14ac:dyDescent="0.25">
      <c r="A143" s="11"/>
      <c r="B143" s="11"/>
      <c r="C143" s="11"/>
    </row>
    <row r="144" spans="1:3" ht="15.75" customHeight="1" x14ac:dyDescent="0.25">
      <c r="A144" s="11"/>
      <c r="B144" s="11"/>
      <c r="C144" s="11"/>
    </row>
    <row r="145" spans="1:3" ht="15.75" customHeight="1" x14ac:dyDescent="0.25">
      <c r="A145" s="11"/>
      <c r="B145" s="11"/>
      <c r="C145" s="11"/>
    </row>
    <row r="146" spans="1:3" ht="15.75" customHeight="1" x14ac:dyDescent="0.25">
      <c r="A146" s="11"/>
      <c r="B146" s="11"/>
      <c r="C146" s="11"/>
    </row>
    <row r="147" spans="1:3" ht="15.75" customHeight="1" x14ac:dyDescent="0.25">
      <c r="A147" s="11"/>
      <c r="B147" s="11"/>
      <c r="C147" s="11"/>
    </row>
    <row r="148" spans="1:3" ht="15.75" customHeight="1" x14ac:dyDescent="0.25">
      <c r="A148" s="11"/>
      <c r="B148" s="11"/>
      <c r="C148" s="11"/>
    </row>
    <row r="149" spans="1:3" ht="15.75" customHeight="1" x14ac:dyDescent="0.25">
      <c r="A149" s="11"/>
      <c r="B149" s="11"/>
      <c r="C149" s="11"/>
    </row>
    <row r="150" spans="1:3" ht="15.75" customHeight="1" x14ac:dyDescent="0.25">
      <c r="A150" s="11"/>
      <c r="B150" s="11"/>
      <c r="C150" s="11"/>
    </row>
    <row r="151" spans="1:3" ht="15.75" customHeight="1" x14ac:dyDescent="0.25">
      <c r="A151" s="11"/>
      <c r="B151" s="11"/>
      <c r="C151" s="11"/>
    </row>
    <row r="152" spans="1:3" ht="15.75" customHeight="1" x14ac:dyDescent="0.25">
      <c r="A152" s="11"/>
      <c r="B152" s="11"/>
      <c r="C152" s="11"/>
    </row>
    <row r="153" spans="1:3" ht="15.75" customHeight="1" x14ac:dyDescent="0.25">
      <c r="A153" s="11"/>
      <c r="B153" s="11"/>
      <c r="C153" s="11"/>
    </row>
    <row r="154" spans="1:3" ht="15.75" customHeight="1" x14ac:dyDescent="0.25">
      <c r="A154" s="11"/>
      <c r="B154" s="11"/>
      <c r="C154" s="11"/>
    </row>
    <row r="155" spans="1:3" ht="15.75" customHeight="1" x14ac:dyDescent="0.25">
      <c r="A155" s="11"/>
      <c r="B155" s="11"/>
      <c r="C155" s="11"/>
    </row>
    <row r="156" spans="1:3" ht="15.75" customHeight="1" x14ac:dyDescent="0.25">
      <c r="A156" s="11"/>
      <c r="B156" s="11"/>
      <c r="C156" s="11"/>
    </row>
    <row r="157" spans="1:3" ht="15.75" customHeight="1" x14ac:dyDescent="0.25">
      <c r="A157" s="11"/>
      <c r="B157" s="11"/>
      <c r="C157" s="11"/>
    </row>
    <row r="158" spans="1:3" ht="15.75" customHeight="1" x14ac:dyDescent="0.25">
      <c r="A158" s="11"/>
      <c r="B158" s="11"/>
      <c r="C158" s="11"/>
    </row>
    <row r="159" spans="1:3" ht="15.75" customHeight="1" x14ac:dyDescent="0.25">
      <c r="A159" s="11"/>
      <c r="B159" s="11"/>
      <c r="C159" s="11"/>
    </row>
    <row r="160" spans="1:3" ht="15.75" customHeight="1" x14ac:dyDescent="0.25">
      <c r="A160" s="11"/>
      <c r="B160" s="11"/>
      <c r="C160" s="11"/>
    </row>
    <row r="161" spans="1:3" ht="15.75" customHeight="1" x14ac:dyDescent="0.25">
      <c r="A161" s="11"/>
      <c r="B161" s="11"/>
      <c r="C161" s="11"/>
    </row>
    <row r="162" spans="1:3" ht="15.75" customHeight="1" x14ac:dyDescent="0.25">
      <c r="A162" s="11"/>
      <c r="B162" s="11"/>
      <c r="C162" s="11"/>
    </row>
    <row r="163" spans="1:3" ht="15.75" customHeight="1" x14ac:dyDescent="0.25">
      <c r="A163" s="11"/>
      <c r="B163" s="11"/>
      <c r="C163" s="11"/>
    </row>
    <row r="164" spans="1:3" ht="15.75" customHeight="1" x14ac:dyDescent="0.25">
      <c r="A164" s="11"/>
      <c r="B164" s="11"/>
      <c r="C164" s="11"/>
    </row>
    <row r="165" spans="1:3" ht="15.75" customHeight="1" x14ac:dyDescent="0.25">
      <c r="A165" s="11"/>
      <c r="B165" s="11"/>
      <c r="C165" s="11"/>
    </row>
    <row r="166" spans="1:3" ht="15.75" customHeight="1" x14ac:dyDescent="0.25">
      <c r="A166" s="11"/>
      <c r="B166" s="11"/>
      <c r="C166" s="11"/>
    </row>
    <row r="167" spans="1:3" ht="15.75" customHeight="1" x14ac:dyDescent="0.25">
      <c r="A167" s="11"/>
      <c r="B167" s="11"/>
      <c r="C167" s="11"/>
    </row>
    <row r="168" spans="1:3" ht="15.75" customHeight="1" x14ac:dyDescent="0.25">
      <c r="A168" s="11"/>
      <c r="B168" s="11"/>
      <c r="C168" s="11"/>
    </row>
    <row r="169" spans="1:3" ht="15.75" customHeight="1" x14ac:dyDescent="0.25">
      <c r="A169" s="11"/>
      <c r="B169" s="11"/>
      <c r="C169" s="11"/>
    </row>
    <row r="170" spans="1:3" ht="15.75" customHeight="1" x14ac:dyDescent="0.25">
      <c r="A170" s="11"/>
      <c r="B170" s="11"/>
      <c r="C170" s="11"/>
    </row>
    <row r="171" spans="1:3" ht="15.75" customHeight="1" x14ac:dyDescent="0.25">
      <c r="A171" s="11"/>
      <c r="B171" s="11"/>
      <c r="C171" s="11"/>
    </row>
    <row r="172" spans="1:3" ht="15.75" customHeight="1" x14ac:dyDescent="0.25">
      <c r="A172" s="11"/>
      <c r="B172" s="11"/>
      <c r="C172" s="11"/>
    </row>
    <row r="173" spans="1:3" ht="15.75" customHeight="1" x14ac:dyDescent="0.25">
      <c r="A173" s="11"/>
      <c r="B173" s="11"/>
      <c r="C173" s="11"/>
    </row>
    <row r="174" spans="1:3" ht="15.75" customHeight="1" x14ac:dyDescent="0.25">
      <c r="A174" s="11"/>
      <c r="B174" s="11"/>
      <c r="C174" s="11"/>
    </row>
    <row r="175" spans="1:3" ht="15.75" customHeight="1" x14ac:dyDescent="0.25">
      <c r="A175" s="11"/>
      <c r="B175" s="11"/>
      <c r="C175" s="11"/>
    </row>
    <row r="176" spans="1:3" ht="15.75" customHeight="1" x14ac:dyDescent="0.25">
      <c r="A176" s="11"/>
      <c r="B176" s="11"/>
      <c r="C176" s="11"/>
    </row>
    <row r="177" spans="1:3" ht="15.75" customHeight="1" x14ac:dyDescent="0.25">
      <c r="A177" s="11"/>
      <c r="B177" s="11"/>
      <c r="C177" s="11"/>
    </row>
    <row r="178" spans="1:3" ht="15.75" customHeight="1" x14ac:dyDescent="0.25">
      <c r="A178" s="11"/>
      <c r="B178" s="11"/>
      <c r="C178" s="11"/>
    </row>
    <row r="179" spans="1:3" ht="15.75" customHeight="1" x14ac:dyDescent="0.25">
      <c r="A179" s="11"/>
      <c r="B179" s="11"/>
      <c r="C179" s="11"/>
    </row>
    <row r="180" spans="1:3" ht="15.75" customHeight="1" x14ac:dyDescent="0.25">
      <c r="A180" s="11"/>
      <c r="B180" s="11"/>
      <c r="C180" s="11"/>
    </row>
    <row r="181" spans="1:3" ht="15.75" customHeight="1" x14ac:dyDescent="0.25">
      <c r="A181" s="11"/>
      <c r="B181" s="11"/>
      <c r="C181" s="11"/>
    </row>
    <row r="182" spans="1:3" ht="15.75" customHeight="1" x14ac:dyDescent="0.25">
      <c r="A182" s="11"/>
      <c r="B182" s="11"/>
      <c r="C182" s="11"/>
    </row>
    <row r="183" spans="1:3" ht="15.75" customHeight="1" x14ac:dyDescent="0.25">
      <c r="A183" s="11"/>
      <c r="B183" s="11"/>
      <c r="C183" s="11"/>
    </row>
    <row r="184" spans="1:3" ht="15.75" customHeight="1" x14ac:dyDescent="0.25">
      <c r="A184" s="11"/>
      <c r="B184" s="11"/>
      <c r="C184" s="11"/>
    </row>
    <row r="185" spans="1:3" ht="15.75" customHeight="1" x14ac:dyDescent="0.25">
      <c r="A185" s="11"/>
      <c r="B185" s="11"/>
      <c r="C185" s="11"/>
    </row>
    <row r="186" spans="1:3" ht="15.75" customHeight="1" x14ac:dyDescent="0.25">
      <c r="A186" s="11"/>
      <c r="B186" s="11"/>
      <c r="C186" s="11"/>
    </row>
    <row r="187" spans="1:3" ht="15.75" customHeight="1" x14ac:dyDescent="0.25">
      <c r="A187" s="11"/>
      <c r="B187" s="11"/>
      <c r="C187" s="11"/>
    </row>
    <row r="188" spans="1:3" ht="15.75" customHeight="1" x14ac:dyDescent="0.25">
      <c r="A188" s="11"/>
      <c r="B188" s="11"/>
      <c r="C188" s="11"/>
    </row>
    <row r="189" spans="1:3" ht="15.75" customHeight="1" x14ac:dyDescent="0.25">
      <c r="A189" s="11"/>
      <c r="B189" s="11"/>
      <c r="C189" s="11"/>
    </row>
    <row r="190" spans="1:3" ht="15.75" customHeight="1" x14ac:dyDescent="0.25">
      <c r="A190" s="11"/>
      <c r="B190" s="11"/>
      <c r="C190" s="11"/>
    </row>
    <row r="191" spans="1:3" ht="15.75" customHeight="1" x14ac:dyDescent="0.25">
      <c r="A191" s="11"/>
      <c r="B191" s="11"/>
      <c r="C191" s="11"/>
    </row>
    <row r="192" spans="1:3" ht="15.75" customHeight="1" x14ac:dyDescent="0.25">
      <c r="A192" s="11"/>
      <c r="B192" s="11"/>
      <c r="C192" s="11"/>
    </row>
    <row r="193" spans="1:3" ht="15.75" customHeight="1" x14ac:dyDescent="0.25">
      <c r="A193" s="11"/>
      <c r="B193" s="11"/>
      <c r="C193" s="11"/>
    </row>
    <row r="194" spans="1:3" ht="15.75" customHeight="1" x14ac:dyDescent="0.25">
      <c r="A194" s="11"/>
      <c r="B194" s="11"/>
      <c r="C194" s="11"/>
    </row>
    <row r="195" spans="1:3" ht="15.75" customHeight="1" x14ac:dyDescent="0.25">
      <c r="A195" s="11"/>
      <c r="B195" s="11"/>
      <c r="C195" s="11"/>
    </row>
    <row r="196" spans="1:3" ht="15.75" customHeight="1" x14ac:dyDescent="0.25">
      <c r="A196" s="11"/>
      <c r="B196" s="11"/>
      <c r="C196" s="11"/>
    </row>
    <row r="197" spans="1:3" ht="15.75" customHeight="1" x14ac:dyDescent="0.25">
      <c r="A197" s="11"/>
      <c r="B197" s="11"/>
      <c r="C197" s="11"/>
    </row>
    <row r="198" spans="1:3" ht="15.75" customHeight="1" x14ac:dyDescent="0.25">
      <c r="A198" s="11"/>
      <c r="B198" s="11"/>
      <c r="C198" s="11"/>
    </row>
    <row r="199" spans="1:3" ht="15.75" customHeight="1" x14ac:dyDescent="0.25">
      <c r="A199" s="11"/>
      <c r="B199" s="11"/>
      <c r="C199" s="11"/>
    </row>
    <row r="200" spans="1:3" ht="15.75" customHeight="1" x14ac:dyDescent="0.25">
      <c r="A200" s="11"/>
      <c r="B200" s="11"/>
      <c r="C200" s="11"/>
    </row>
    <row r="201" spans="1:3" ht="15.75" customHeight="1" x14ac:dyDescent="0.25">
      <c r="A201" s="11"/>
      <c r="B201" s="11"/>
      <c r="C201" s="11"/>
    </row>
    <row r="202" spans="1:3" ht="15.75" customHeight="1" x14ac:dyDescent="0.25">
      <c r="A202" s="11"/>
      <c r="B202" s="11"/>
      <c r="C202" s="11"/>
    </row>
    <row r="203" spans="1:3" ht="15.75" customHeight="1" x14ac:dyDescent="0.25">
      <c r="A203" s="11"/>
      <c r="B203" s="11"/>
      <c r="C203" s="11"/>
    </row>
    <row r="204" spans="1:3" ht="15.75" customHeight="1" x14ac:dyDescent="0.25">
      <c r="A204" s="11"/>
      <c r="B204" s="11"/>
      <c r="C204" s="11"/>
    </row>
    <row r="205" spans="1:3" ht="15.75" customHeight="1" x14ac:dyDescent="0.25">
      <c r="A205" s="11"/>
      <c r="B205" s="11"/>
      <c r="C205" s="11"/>
    </row>
    <row r="206" spans="1:3" ht="15.75" customHeight="1" x14ac:dyDescent="0.25">
      <c r="A206" s="11"/>
      <c r="B206" s="11"/>
      <c r="C206" s="11"/>
    </row>
    <row r="207" spans="1:3" ht="15.75" customHeight="1" x14ac:dyDescent="0.25">
      <c r="A207" s="11"/>
      <c r="B207" s="11"/>
      <c r="C207" s="11"/>
    </row>
    <row r="208" spans="1:3" ht="15.75" customHeight="1" x14ac:dyDescent="0.25">
      <c r="A208" s="11"/>
      <c r="B208" s="11"/>
      <c r="C208" s="11"/>
    </row>
    <row r="209" spans="1:3" ht="15.75" customHeight="1" x14ac:dyDescent="0.25">
      <c r="A209" s="11"/>
      <c r="B209" s="11"/>
      <c r="C209" s="11"/>
    </row>
    <row r="210" spans="1:3" ht="15.75" customHeight="1" x14ac:dyDescent="0.25">
      <c r="A210" s="11"/>
      <c r="B210" s="11"/>
      <c r="C210" s="11"/>
    </row>
    <row r="211" spans="1:3" ht="15.75" customHeight="1" x14ac:dyDescent="0.25">
      <c r="A211" s="11"/>
      <c r="B211" s="11"/>
      <c r="C211" s="11"/>
    </row>
    <row r="212" spans="1:3" ht="15.75" customHeight="1" x14ac:dyDescent="0.25">
      <c r="A212" s="11"/>
      <c r="B212" s="11"/>
      <c r="C212" s="11"/>
    </row>
    <row r="213" spans="1:3" ht="15.75" customHeight="1" x14ac:dyDescent="0.25">
      <c r="A213" s="11"/>
      <c r="B213" s="11"/>
      <c r="C213" s="11"/>
    </row>
    <row r="214" spans="1:3" ht="15.75" customHeight="1" x14ac:dyDescent="0.25">
      <c r="A214" s="11"/>
      <c r="B214" s="11"/>
      <c r="C214" s="11"/>
    </row>
    <row r="215" spans="1:3" ht="15.75" customHeight="1" x14ac:dyDescent="0.25">
      <c r="A215" s="11"/>
      <c r="B215" s="11"/>
      <c r="C215" s="11"/>
    </row>
    <row r="216" spans="1:3" ht="15.75" customHeight="1" x14ac:dyDescent="0.25">
      <c r="A216" s="11"/>
      <c r="B216" s="11"/>
      <c r="C216" s="11"/>
    </row>
    <row r="217" spans="1:3" ht="15.75" customHeight="1" x14ac:dyDescent="0.25">
      <c r="A217" s="11"/>
      <c r="B217" s="11"/>
      <c r="C217" s="11"/>
    </row>
    <row r="218" spans="1:3" ht="15.75" customHeight="1" x14ac:dyDescent="0.25">
      <c r="A218" s="11"/>
      <c r="B218" s="11"/>
      <c r="C218" s="11"/>
    </row>
    <row r="219" spans="1:3" ht="15.75" customHeight="1" x14ac:dyDescent="0.25">
      <c r="A219" s="11"/>
      <c r="B219" s="11"/>
      <c r="C219" s="11"/>
    </row>
    <row r="220" spans="1:3" ht="15.75" customHeight="1" x14ac:dyDescent="0.25">
      <c r="A220" s="11"/>
      <c r="B220" s="11"/>
      <c r="C220" s="11"/>
    </row>
    <row r="221" spans="1:3" ht="15.75" customHeight="1" x14ac:dyDescent="0.25">
      <c r="A221" s="11"/>
      <c r="B221" s="11"/>
      <c r="C221" s="11"/>
    </row>
    <row r="222" spans="1:3" ht="15.75" customHeight="1" x14ac:dyDescent="0.25">
      <c r="A222" s="11"/>
      <c r="B222" s="11"/>
      <c r="C222" s="11"/>
    </row>
    <row r="223" spans="1:3" ht="15.75" customHeight="1" x14ac:dyDescent="0.25">
      <c r="A223" s="11"/>
      <c r="B223" s="11"/>
      <c r="C223" s="11"/>
    </row>
    <row r="224" spans="1:3" ht="15.75" customHeight="1" x14ac:dyDescent="0.25">
      <c r="A224" s="11"/>
      <c r="B224" s="11"/>
      <c r="C224" s="11"/>
    </row>
    <row r="225" spans="1:3" ht="15.75" customHeight="1" x14ac:dyDescent="0.25">
      <c r="A225" s="11"/>
      <c r="B225" s="11"/>
      <c r="C225" s="11"/>
    </row>
    <row r="226" spans="1:3" ht="15.75" customHeight="1" x14ac:dyDescent="0.25">
      <c r="A226" s="11"/>
      <c r="B226" s="11"/>
      <c r="C226" s="11"/>
    </row>
    <row r="227" spans="1:3" ht="15.75" customHeight="1" x14ac:dyDescent="0.25">
      <c r="A227" s="11"/>
      <c r="B227" s="11"/>
      <c r="C227" s="11"/>
    </row>
    <row r="228" spans="1:3" ht="15.75" customHeight="1" x14ac:dyDescent="0.25">
      <c r="A228" s="11"/>
      <c r="B228" s="11"/>
      <c r="C228" s="11"/>
    </row>
    <row r="229" spans="1:3" ht="15.75" customHeight="1" x14ac:dyDescent="0.25">
      <c r="A229" s="11"/>
      <c r="B229" s="11"/>
      <c r="C229" s="11"/>
    </row>
    <row r="230" spans="1:3" ht="15.75" customHeight="1" x14ac:dyDescent="0.25">
      <c r="A230" s="11"/>
      <c r="B230" s="11"/>
      <c r="C230" s="11"/>
    </row>
    <row r="231" spans="1:3" ht="15.75" customHeight="1" x14ac:dyDescent="0.25">
      <c r="A231" s="11"/>
      <c r="B231" s="11"/>
      <c r="C231" s="11"/>
    </row>
    <row r="232" spans="1:3" ht="15.75" customHeight="1" x14ac:dyDescent="0.25">
      <c r="A232" s="11"/>
      <c r="B232" s="11"/>
      <c r="C232" s="11"/>
    </row>
    <row r="233" spans="1:3" ht="15.75" customHeight="1" x14ac:dyDescent="0.25">
      <c r="A233" s="11"/>
      <c r="B233" s="11"/>
      <c r="C233" s="11"/>
    </row>
    <row r="234" spans="1:3" ht="15.75" customHeight="1" x14ac:dyDescent="0.25">
      <c r="A234" s="11"/>
      <c r="B234" s="11"/>
      <c r="C234" s="11"/>
    </row>
    <row r="235" spans="1:3" ht="15.75" customHeight="1" x14ac:dyDescent="0.25">
      <c r="A235" s="11"/>
      <c r="B235" s="11"/>
      <c r="C235" s="11"/>
    </row>
    <row r="236" spans="1:3" ht="15.75" customHeight="1" x14ac:dyDescent="0.25">
      <c r="A236" s="11"/>
      <c r="B236" s="11"/>
      <c r="C236" s="11"/>
    </row>
    <row r="237" spans="1:3" ht="15.75" customHeight="1" x14ac:dyDescent="0.25">
      <c r="A237" s="11"/>
      <c r="B237" s="11"/>
      <c r="C237" s="11"/>
    </row>
    <row r="238" spans="1:3" ht="15.75" customHeight="1" x14ac:dyDescent="0.25">
      <c r="A238" s="11"/>
      <c r="B238" s="11"/>
      <c r="C238" s="11"/>
    </row>
    <row r="239" spans="1:3" ht="15.75" customHeight="1" x14ac:dyDescent="0.25">
      <c r="A239" s="11"/>
      <c r="B239" s="11"/>
      <c r="C239" s="11"/>
    </row>
    <row r="240" spans="1:3" ht="15.75" customHeight="1" x14ac:dyDescent="0.25">
      <c r="A240" s="11"/>
      <c r="B240" s="11"/>
      <c r="C240" s="11"/>
    </row>
    <row r="241" spans="1:3" ht="15.75" customHeight="1" x14ac:dyDescent="0.25">
      <c r="A241" s="11"/>
      <c r="B241" s="11"/>
      <c r="C241" s="11"/>
    </row>
    <row r="242" spans="1:3" ht="15.75" customHeight="1" x14ac:dyDescent="0.25">
      <c r="A242" s="11"/>
      <c r="B242" s="11"/>
      <c r="C242" s="11"/>
    </row>
    <row r="243" spans="1:3" ht="15.75" customHeight="1" x14ac:dyDescent="0.25">
      <c r="A243" s="11"/>
      <c r="B243" s="11"/>
      <c r="C243" s="11"/>
    </row>
    <row r="244" spans="1:3" ht="15.75" customHeight="1" x14ac:dyDescent="0.25">
      <c r="A244" s="11"/>
      <c r="B244" s="11"/>
      <c r="C244" s="11"/>
    </row>
    <row r="245" spans="1:3" ht="15.75" customHeight="1" x14ac:dyDescent="0.25">
      <c r="A245" s="11"/>
      <c r="B245" s="11"/>
      <c r="C245" s="11"/>
    </row>
    <row r="246" spans="1:3" ht="15.75" customHeight="1" x14ac:dyDescent="0.25">
      <c r="A246" s="11"/>
      <c r="B246" s="11"/>
      <c r="C246" s="11"/>
    </row>
    <row r="247" spans="1:3" ht="15.75" customHeight="1" x14ac:dyDescent="0.25">
      <c r="A247" s="11"/>
      <c r="B247" s="11"/>
      <c r="C247" s="11"/>
    </row>
    <row r="248" spans="1:3" ht="15.75" customHeight="1" x14ac:dyDescent="0.25">
      <c r="A248" s="11"/>
      <c r="B248" s="11"/>
      <c r="C248" s="11"/>
    </row>
    <row r="249" spans="1:3" ht="15.75" customHeight="1" x14ac:dyDescent="0.25">
      <c r="A249" s="11"/>
      <c r="B249" s="11"/>
      <c r="C249" s="11"/>
    </row>
    <row r="250" spans="1:3" ht="15.75" customHeight="1" x14ac:dyDescent="0.25">
      <c r="A250" s="11"/>
      <c r="B250" s="11"/>
      <c r="C250" s="11"/>
    </row>
    <row r="251" spans="1:3" ht="15.75" customHeight="1" x14ac:dyDescent="0.25">
      <c r="A251" s="11"/>
      <c r="B251" s="11"/>
      <c r="C251" s="11"/>
    </row>
    <row r="252" spans="1:3" ht="15.75" customHeight="1" x14ac:dyDescent="0.25">
      <c r="A252" s="11"/>
      <c r="B252" s="11"/>
      <c r="C252" s="11"/>
    </row>
    <row r="253" spans="1:3" ht="15.75" customHeight="1" x14ac:dyDescent="0.25">
      <c r="A253" s="11"/>
      <c r="B253" s="11"/>
      <c r="C253" s="11"/>
    </row>
    <row r="254" spans="1:3" ht="15.75" customHeight="1" x14ac:dyDescent="0.25">
      <c r="A254" s="11"/>
      <c r="B254" s="11"/>
      <c r="C254" s="11"/>
    </row>
    <row r="255" spans="1:3" ht="15.75" customHeight="1" x14ac:dyDescent="0.25">
      <c r="A255" s="11"/>
      <c r="B255" s="11"/>
      <c r="C255" s="11"/>
    </row>
    <row r="256" spans="1:3" ht="15.75" customHeight="1" x14ac:dyDescent="0.25">
      <c r="A256" s="11"/>
      <c r="B256" s="11"/>
      <c r="C256" s="11"/>
    </row>
    <row r="257" spans="1:3" ht="15.75" customHeight="1" x14ac:dyDescent="0.25">
      <c r="A257" s="11"/>
      <c r="B257" s="11"/>
      <c r="C257" s="11"/>
    </row>
    <row r="258" spans="1:3" ht="15.75" customHeight="1" x14ac:dyDescent="0.25">
      <c r="A258" s="11"/>
      <c r="B258" s="11"/>
      <c r="C258" s="11"/>
    </row>
    <row r="259" spans="1:3" ht="15.75" customHeight="1" x14ac:dyDescent="0.25">
      <c r="A259" s="11"/>
      <c r="B259" s="11"/>
      <c r="C259" s="11"/>
    </row>
    <row r="260" spans="1:3" ht="15.75" customHeight="1" x14ac:dyDescent="0.25">
      <c r="A260" s="11"/>
      <c r="B260" s="11"/>
      <c r="C260" s="11"/>
    </row>
    <row r="261" spans="1:3" ht="15.75" customHeight="1" x14ac:dyDescent="0.25">
      <c r="A261" s="11"/>
      <c r="B261" s="11"/>
      <c r="C261" s="11"/>
    </row>
    <row r="262" spans="1:3" ht="15.75" customHeight="1" x14ac:dyDescent="0.25">
      <c r="A262" s="11"/>
      <c r="B262" s="11"/>
      <c r="C262" s="11"/>
    </row>
    <row r="263" spans="1:3" ht="15.75" customHeight="1" x14ac:dyDescent="0.25">
      <c r="A263" s="11"/>
      <c r="B263" s="11"/>
      <c r="C263" s="11"/>
    </row>
    <row r="264" spans="1:3" ht="15.75" customHeight="1" x14ac:dyDescent="0.25">
      <c r="A264" s="11"/>
      <c r="B264" s="11"/>
      <c r="C264" s="11"/>
    </row>
    <row r="265" spans="1:3" ht="15.75" customHeight="1" x14ac:dyDescent="0.25">
      <c r="A265" s="11"/>
      <c r="B265" s="11"/>
      <c r="C265" s="11"/>
    </row>
    <row r="266" spans="1:3" ht="15.75" customHeight="1" x14ac:dyDescent="0.25">
      <c r="A266" s="11"/>
      <c r="B266" s="11"/>
      <c r="C266" s="11"/>
    </row>
    <row r="267" spans="1:3" ht="15.75" customHeight="1" x14ac:dyDescent="0.25">
      <c r="A267" s="11"/>
      <c r="B267" s="11"/>
      <c r="C267" s="11"/>
    </row>
    <row r="268" spans="1:3" ht="15.75" customHeight="1" x14ac:dyDescent="0.25">
      <c r="A268" s="11"/>
      <c r="B268" s="11"/>
      <c r="C268" s="11"/>
    </row>
    <row r="269" spans="1:3" ht="15.75" customHeight="1" x14ac:dyDescent="0.25">
      <c r="A269" s="11"/>
      <c r="B269" s="11"/>
      <c r="C269" s="11"/>
    </row>
    <row r="270" spans="1:3" ht="15.75" customHeight="1" x14ac:dyDescent="0.25">
      <c r="A270" s="11"/>
      <c r="B270" s="11"/>
      <c r="C270" s="11"/>
    </row>
    <row r="271" spans="1:3" ht="15.75" customHeight="1" x14ac:dyDescent="0.25">
      <c r="A271" s="11"/>
      <c r="B271" s="11"/>
      <c r="C271" s="11"/>
    </row>
    <row r="272" spans="1:3" ht="15.75" customHeight="1" x14ac:dyDescent="0.25">
      <c r="A272" s="11"/>
      <c r="B272" s="11"/>
      <c r="C272" s="11"/>
    </row>
    <row r="273" spans="1:3" ht="15.75" customHeight="1" x14ac:dyDescent="0.25">
      <c r="A273" s="11"/>
      <c r="B273" s="11"/>
      <c r="C273" s="11"/>
    </row>
    <row r="274" spans="1:3" ht="15.75" customHeight="1" x14ac:dyDescent="0.25">
      <c r="A274" s="11"/>
      <c r="B274" s="11"/>
      <c r="C274" s="11"/>
    </row>
    <row r="275" spans="1:3" ht="15.75" customHeight="1" x14ac:dyDescent="0.25">
      <c r="A275" s="11"/>
      <c r="B275" s="11"/>
      <c r="C275" s="11"/>
    </row>
    <row r="276" spans="1:3" ht="15.75" customHeight="1" x14ac:dyDescent="0.25">
      <c r="A276" s="11"/>
      <c r="B276" s="11"/>
      <c r="C276" s="11"/>
    </row>
    <row r="277" spans="1:3" ht="15.75" customHeight="1" x14ac:dyDescent="0.25">
      <c r="A277" s="11"/>
      <c r="B277" s="11"/>
      <c r="C277" s="11"/>
    </row>
    <row r="278" spans="1:3" ht="15.75" customHeight="1" x14ac:dyDescent="0.25">
      <c r="A278" s="11"/>
      <c r="B278" s="11"/>
      <c r="C278" s="11"/>
    </row>
    <row r="279" spans="1:3" ht="15.75" customHeight="1" x14ac:dyDescent="0.25">
      <c r="A279" s="11"/>
      <c r="B279" s="11"/>
      <c r="C279" s="11"/>
    </row>
    <row r="280" spans="1:3" ht="15.75" customHeight="1" x14ac:dyDescent="0.25">
      <c r="A280" s="11"/>
      <c r="B280" s="11"/>
      <c r="C280" s="11"/>
    </row>
    <row r="281" spans="1:3" ht="15.75" customHeight="1" x14ac:dyDescent="0.25">
      <c r="A281" s="11"/>
      <c r="B281" s="11"/>
      <c r="C281" s="11"/>
    </row>
    <row r="282" spans="1:3" ht="15.75" customHeight="1" x14ac:dyDescent="0.25">
      <c r="A282" s="11"/>
      <c r="B282" s="11"/>
      <c r="C282" s="11"/>
    </row>
    <row r="283" spans="1:3" ht="15.75" customHeight="1" x14ac:dyDescent="0.25">
      <c r="A283" s="11"/>
      <c r="B283" s="11"/>
      <c r="C283" s="11"/>
    </row>
    <row r="284" spans="1:3" ht="15.75" customHeight="1" x14ac:dyDescent="0.25">
      <c r="A284" s="11"/>
      <c r="B284" s="11"/>
      <c r="C284" s="11"/>
    </row>
    <row r="285" spans="1:3" ht="15.75" customHeight="1" x14ac:dyDescent="0.25">
      <c r="A285" s="11"/>
      <c r="B285" s="11"/>
      <c r="C285" s="11"/>
    </row>
    <row r="286" spans="1:3" ht="15.75" customHeight="1" x14ac:dyDescent="0.25">
      <c r="A286" s="11"/>
      <c r="B286" s="11"/>
      <c r="C286" s="11"/>
    </row>
    <row r="287" spans="1:3" ht="15.75" customHeight="1" x14ac:dyDescent="0.25">
      <c r="A287" s="11"/>
      <c r="B287" s="11"/>
      <c r="C287" s="11"/>
    </row>
    <row r="288" spans="1:3" ht="15.75" customHeight="1" x14ac:dyDescent="0.25">
      <c r="A288" s="11"/>
      <c r="B288" s="11"/>
      <c r="C288" s="11"/>
    </row>
    <row r="289" spans="1:3" ht="15.75" customHeight="1" x14ac:dyDescent="0.25">
      <c r="A289" s="11"/>
      <c r="B289" s="11"/>
      <c r="C289" s="11"/>
    </row>
    <row r="290" spans="1:3" ht="15.75" customHeight="1" x14ac:dyDescent="0.25">
      <c r="A290" s="11"/>
      <c r="B290" s="11"/>
      <c r="C290" s="11"/>
    </row>
    <row r="291" spans="1:3" ht="15.75" customHeight="1" x14ac:dyDescent="0.25">
      <c r="A291" s="11"/>
      <c r="B291" s="11"/>
      <c r="C291" s="11"/>
    </row>
    <row r="292" spans="1:3" ht="15.75" customHeight="1" x14ac:dyDescent="0.25">
      <c r="A292" s="11"/>
      <c r="B292" s="11"/>
      <c r="C292" s="11"/>
    </row>
    <row r="293" spans="1:3" ht="15.75" customHeight="1" x14ac:dyDescent="0.25">
      <c r="A293" s="11"/>
      <c r="B293" s="11"/>
      <c r="C293" s="11"/>
    </row>
    <row r="294" spans="1:3" ht="15.75" customHeight="1" x14ac:dyDescent="0.25">
      <c r="A294" s="11"/>
      <c r="B294" s="11"/>
      <c r="C294" s="11"/>
    </row>
    <row r="295" spans="1:3" ht="15.75" customHeight="1" x14ac:dyDescent="0.25">
      <c r="A295" s="11"/>
      <c r="B295" s="11"/>
      <c r="C295" s="11"/>
    </row>
    <row r="296" spans="1:3" ht="15.75" customHeight="1" x14ac:dyDescent="0.25">
      <c r="A296" s="11"/>
      <c r="B296" s="11"/>
      <c r="C296" s="11"/>
    </row>
    <row r="297" spans="1:3" ht="15.75" customHeight="1" x14ac:dyDescent="0.25">
      <c r="A297" s="11"/>
      <c r="B297" s="11"/>
      <c r="C297" s="11"/>
    </row>
    <row r="298" spans="1:3" ht="15.75" customHeight="1" x14ac:dyDescent="0.25">
      <c r="A298" s="11"/>
      <c r="B298" s="11"/>
      <c r="C298" s="11"/>
    </row>
    <row r="299" spans="1:3" ht="15.75" customHeight="1" x14ac:dyDescent="0.25">
      <c r="A299" s="11"/>
      <c r="B299" s="11"/>
      <c r="C299" s="11"/>
    </row>
    <row r="300" spans="1:3" ht="15.75" customHeight="1" x14ac:dyDescent="0.25">
      <c r="A300" s="11"/>
      <c r="B300" s="11"/>
      <c r="C300" s="11"/>
    </row>
    <row r="301" spans="1:3" ht="15.75" customHeight="1" x14ac:dyDescent="0.25">
      <c r="A301" s="11"/>
      <c r="B301" s="11"/>
      <c r="C301" s="11"/>
    </row>
    <row r="302" spans="1:3" ht="15.75" customHeight="1" x14ac:dyDescent="0.25">
      <c r="A302" s="11"/>
      <c r="B302" s="11"/>
      <c r="C302" s="11"/>
    </row>
    <row r="303" spans="1:3" ht="15.75" customHeight="1" x14ac:dyDescent="0.25">
      <c r="A303" s="11"/>
      <c r="B303" s="11"/>
      <c r="C303" s="11"/>
    </row>
    <row r="304" spans="1:3" ht="15.75" customHeight="1" x14ac:dyDescent="0.25">
      <c r="A304" s="11"/>
      <c r="B304" s="11"/>
      <c r="C304" s="11"/>
    </row>
    <row r="305" spans="1:3" ht="15.75" customHeight="1" x14ac:dyDescent="0.25">
      <c r="A305" s="11"/>
      <c r="B305" s="11"/>
      <c r="C305" s="11"/>
    </row>
    <row r="306" spans="1:3" ht="15.75" customHeight="1" x14ac:dyDescent="0.25">
      <c r="A306" s="11"/>
      <c r="B306" s="11"/>
      <c r="C306" s="11"/>
    </row>
    <row r="307" spans="1:3" ht="15.75" customHeight="1" x14ac:dyDescent="0.25">
      <c r="A307" s="11"/>
      <c r="B307" s="11"/>
      <c r="C307" s="11"/>
    </row>
    <row r="308" spans="1:3" ht="15.75" customHeight="1" x14ac:dyDescent="0.25">
      <c r="A308" s="11"/>
      <c r="B308" s="11"/>
      <c r="C308" s="11"/>
    </row>
    <row r="309" spans="1:3" ht="15.75" customHeight="1" x14ac:dyDescent="0.25">
      <c r="A309" s="11"/>
      <c r="B309" s="11"/>
      <c r="C309" s="11"/>
    </row>
    <row r="310" spans="1:3" ht="15.75" customHeight="1" x14ac:dyDescent="0.25">
      <c r="A310" s="11"/>
      <c r="B310" s="11"/>
      <c r="C310" s="11"/>
    </row>
    <row r="311" spans="1:3" ht="15.75" customHeight="1" x14ac:dyDescent="0.25">
      <c r="A311" s="11"/>
      <c r="B311" s="11"/>
      <c r="C311" s="11"/>
    </row>
    <row r="312" spans="1:3" ht="15.75" customHeight="1" x14ac:dyDescent="0.25">
      <c r="A312" s="11"/>
      <c r="B312" s="11"/>
      <c r="C312" s="11"/>
    </row>
    <row r="313" spans="1:3" ht="15.75" customHeight="1" x14ac:dyDescent="0.25">
      <c r="A313" s="11"/>
      <c r="B313" s="11"/>
      <c r="C313" s="11"/>
    </row>
    <row r="314" spans="1:3" ht="15.75" customHeight="1" x14ac:dyDescent="0.25">
      <c r="A314" s="11"/>
      <c r="B314" s="11"/>
      <c r="C314" s="11"/>
    </row>
    <row r="315" spans="1:3" ht="15.75" customHeight="1" x14ac:dyDescent="0.25">
      <c r="A315" s="11"/>
      <c r="B315" s="11"/>
      <c r="C315" s="11"/>
    </row>
    <row r="316" spans="1:3" ht="15.75" customHeight="1" x14ac:dyDescent="0.25">
      <c r="A316" s="11"/>
      <c r="B316" s="11"/>
      <c r="C316" s="11"/>
    </row>
    <row r="317" spans="1:3" ht="15.75" customHeight="1" x14ac:dyDescent="0.25">
      <c r="A317" s="11"/>
      <c r="B317" s="11"/>
      <c r="C317" s="11"/>
    </row>
    <row r="318" spans="1:3" ht="15.75" customHeight="1" x14ac:dyDescent="0.25">
      <c r="A318" s="11"/>
      <c r="B318" s="11"/>
      <c r="C318" s="11"/>
    </row>
    <row r="319" spans="1:3" ht="15.75" customHeight="1" x14ac:dyDescent="0.25">
      <c r="A319" s="11"/>
      <c r="B319" s="11"/>
      <c r="C319" s="11"/>
    </row>
    <row r="320" spans="1:3" ht="15.75" customHeight="1" x14ac:dyDescent="0.25">
      <c r="A320" s="11"/>
      <c r="B320" s="11"/>
      <c r="C320" s="11"/>
    </row>
    <row r="321" spans="1:3" ht="15.75" customHeight="1" x14ac:dyDescent="0.25">
      <c r="A321" s="11"/>
      <c r="B321" s="11"/>
      <c r="C321" s="11"/>
    </row>
    <row r="322" spans="1:3" ht="15.75" customHeight="1" x14ac:dyDescent="0.25">
      <c r="A322" s="11"/>
      <c r="B322" s="11"/>
      <c r="C322" s="11"/>
    </row>
    <row r="323" spans="1:3" ht="15.75" customHeight="1" x14ac:dyDescent="0.25">
      <c r="A323" s="11"/>
      <c r="B323" s="11"/>
      <c r="C323" s="11"/>
    </row>
    <row r="324" spans="1:3" ht="15.75" customHeight="1" x14ac:dyDescent="0.25">
      <c r="A324" s="11"/>
      <c r="B324" s="11"/>
      <c r="C324" s="11"/>
    </row>
    <row r="325" spans="1:3" ht="15.75" customHeight="1" x14ac:dyDescent="0.25">
      <c r="A325" s="11"/>
      <c r="B325" s="11"/>
      <c r="C325" s="11"/>
    </row>
    <row r="326" spans="1:3" ht="15.75" customHeight="1" x14ac:dyDescent="0.25">
      <c r="A326" s="11"/>
      <c r="B326" s="11"/>
      <c r="C326" s="11"/>
    </row>
    <row r="327" spans="1:3" ht="15.75" customHeight="1" x14ac:dyDescent="0.25">
      <c r="A327" s="11"/>
      <c r="B327" s="11"/>
      <c r="C327" s="11"/>
    </row>
    <row r="328" spans="1:3" ht="15.75" customHeight="1" x14ac:dyDescent="0.25">
      <c r="A328" s="11"/>
      <c r="B328" s="11"/>
      <c r="C328" s="11"/>
    </row>
    <row r="329" spans="1:3" ht="15.75" customHeight="1" x14ac:dyDescent="0.25">
      <c r="A329" s="11"/>
      <c r="B329" s="11"/>
      <c r="C329" s="11"/>
    </row>
    <row r="330" spans="1:3" ht="15.75" customHeight="1" x14ac:dyDescent="0.25">
      <c r="A330" s="11"/>
      <c r="B330" s="11"/>
      <c r="C330" s="11"/>
    </row>
    <row r="331" spans="1:3" ht="15.75" customHeight="1" x14ac:dyDescent="0.25">
      <c r="A331" s="11"/>
      <c r="B331" s="11"/>
      <c r="C331" s="11"/>
    </row>
    <row r="332" spans="1:3" ht="15.75" customHeight="1" x14ac:dyDescent="0.25">
      <c r="A332" s="11"/>
      <c r="B332" s="11"/>
      <c r="C332" s="11"/>
    </row>
    <row r="333" spans="1:3" ht="15.75" customHeight="1" x14ac:dyDescent="0.25">
      <c r="A333" s="11"/>
      <c r="B333" s="11"/>
      <c r="C333" s="11"/>
    </row>
    <row r="334" spans="1:3" ht="15.75" customHeight="1" x14ac:dyDescent="0.25">
      <c r="A334" s="11"/>
      <c r="B334" s="11"/>
      <c r="C334" s="11"/>
    </row>
    <row r="335" spans="1:3" ht="15.75" customHeight="1" x14ac:dyDescent="0.25">
      <c r="A335" s="11"/>
      <c r="B335" s="11"/>
      <c r="C335" s="11"/>
    </row>
    <row r="336" spans="1:3" ht="15.75" customHeight="1" x14ac:dyDescent="0.25">
      <c r="A336" s="11"/>
      <c r="B336" s="11"/>
      <c r="C336" s="11"/>
    </row>
    <row r="337" spans="1:3" ht="15.75" customHeight="1" x14ac:dyDescent="0.25">
      <c r="A337" s="11"/>
      <c r="B337" s="11"/>
      <c r="C337" s="11"/>
    </row>
    <row r="338" spans="1:3" ht="15.75" customHeight="1" x14ac:dyDescent="0.25">
      <c r="A338" s="11"/>
      <c r="B338" s="11"/>
      <c r="C338" s="11"/>
    </row>
    <row r="339" spans="1:3" ht="15.75" customHeight="1" x14ac:dyDescent="0.25">
      <c r="A339" s="11"/>
      <c r="B339" s="11"/>
      <c r="C339" s="11"/>
    </row>
    <row r="340" spans="1:3" ht="15.75" customHeight="1" x14ac:dyDescent="0.25">
      <c r="A340" s="11"/>
      <c r="B340" s="11"/>
      <c r="C340" s="11"/>
    </row>
    <row r="341" spans="1:3" ht="15.75" customHeight="1" x14ac:dyDescent="0.25">
      <c r="A341" s="11"/>
      <c r="B341" s="11"/>
      <c r="C341" s="11"/>
    </row>
    <row r="342" spans="1:3" ht="15.75" customHeight="1" x14ac:dyDescent="0.25">
      <c r="A342" s="11"/>
      <c r="B342" s="11"/>
      <c r="C342" s="11"/>
    </row>
    <row r="343" spans="1:3" ht="15.75" customHeight="1" x14ac:dyDescent="0.25">
      <c r="A343" s="11"/>
      <c r="B343" s="11"/>
      <c r="C343" s="11"/>
    </row>
    <row r="344" spans="1:3" ht="15.75" customHeight="1" x14ac:dyDescent="0.25">
      <c r="A344" s="11"/>
      <c r="B344" s="11"/>
      <c r="C344" s="11"/>
    </row>
    <row r="345" spans="1:3" ht="15.75" customHeight="1" x14ac:dyDescent="0.25">
      <c r="A345" s="11"/>
      <c r="B345" s="11"/>
      <c r="C345" s="11"/>
    </row>
    <row r="346" spans="1:3" ht="15.75" customHeight="1" x14ac:dyDescent="0.25">
      <c r="A346" s="11"/>
      <c r="B346" s="11"/>
      <c r="C346" s="11"/>
    </row>
    <row r="347" spans="1:3" ht="15.75" customHeight="1" x14ac:dyDescent="0.25">
      <c r="A347" s="11"/>
      <c r="B347" s="11"/>
      <c r="C347" s="11"/>
    </row>
    <row r="348" spans="1:3" ht="15.75" customHeight="1" x14ac:dyDescent="0.25">
      <c r="A348" s="11"/>
      <c r="B348" s="11"/>
      <c r="C348" s="11"/>
    </row>
    <row r="349" spans="1:3" ht="15.75" customHeight="1" x14ac:dyDescent="0.25">
      <c r="A349" s="11"/>
      <c r="B349" s="11"/>
      <c r="C349" s="11"/>
    </row>
    <row r="350" spans="1:3" ht="15.75" customHeight="1" x14ac:dyDescent="0.25">
      <c r="A350" s="11"/>
      <c r="B350" s="11"/>
      <c r="C350" s="11"/>
    </row>
    <row r="351" spans="1:3" ht="15.75" customHeight="1" x14ac:dyDescent="0.25">
      <c r="A351" s="11"/>
      <c r="B351" s="11"/>
      <c r="C351" s="11"/>
    </row>
    <row r="352" spans="1:3" ht="15.75" customHeight="1" x14ac:dyDescent="0.25">
      <c r="A352" s="11"/>
      <c r="B352" s="11"/>
      <c r="C352" s="11"/>
    </row>
    <row r="353" spans="1:3" ht="15.75" customHeight="1" x14ac:dyDescent="0.25">
      <c r="A353" s="11"/>
      <c r="B353" s="11"/>
      <c r="C353" s="11"/>
    </row>
    <row r="354" spans="1:3" ht="15.75" customHeight="1" x14ac:dyDescent="0.25">
      <c r="A354" s="11"/>
      <c r="B354" s="11"/>
      <c r="C354" s="11"/>
    </row>
    <row r="355" spans="1:3" ht="15.75" customHeight="1" x14ac:dyDescent="0.25">
      <c r="A355" s="11"/>
      <c r="B355" s="11"/>
      <c r="C355" s="11"/>
    </row>
    <row r="356" spans="1:3" ht="15.75" customHeight="1" x14ac:dyDescent="0.25">
      <c r="A356" s="11"/>
      <c r="B356" s="11"/>
      <c r="C356" s="11"/>
    </row>
    <row r="357" spans="1:3" ht="15.75" customHeight="1" x14ac:dyDescent="0.25">
      <c r="A357" s="11"/>
      <c r="B357" s="11"/>
      <c r="C357" s="11"/>
    </row>
    <row r="358" spans="1:3" ht="15.75" customHeight="1" x14ac:dyDescent="0.25">
      <c r="A358" s="11"/>
      <c r="B358" s="11"/>
      <c r="C358" s="11"/>
    </row>
    <row r="359" spans="1:3" ht="15.75" customHeight="1" x14ac:dyDescent="0.25">
      <c r="A359" s="11"/>
      <c r="B359" s="11"/>
      <c r="C359" s="11"/>
    </row>
    <row r="360" spans="1:3" ht="15.75" customHeight="1" x14ac:dyDescent="0.25">
      <c r="A360" s="11"/>
      <c r="B360" s="11"/>
      <c r="C360" s="11"/>
    </row>
    <row r="361" spans="1:3" ht="15.75" customHeight="1" x14ac:dyDescent="0.25">
      <c r="A361" s="11"/>
      <c r="B361" s="11"/>
      <c r="C361" s="11"/>
    </row>
    <row r="362" spans="1:3" ht="15.75" customHeight="1" x14ac:dyDescent="0.25">
      <c r="A362" s="11"/>
      <c r="B362" s="11"/>
      <c r="C362" s="11"/>
    </row>
    <row r="363" spans="1:3" ht="15.75" customHeight="1" x14ac:dyDescent="0.25">
      <c r="A363" s="11"/>
      <c r="B363" s="11"/>
      <c r="C363" s="11"/>
    </row>
    <row r="364" spans="1:3" ht="15.75" customHeight="1" x14ac:dyDescent="0.25">
      <c r="A364" s="11"/>
      <c r="B364" s="11"/>
      <c r="C364" s="11"/>
    </row>
    <row r="365" spans="1:3" ht="15.75" customHeight="1" x14ac:dyDescent="0.25">
      <c r="A365" s="11"/>
      <c r="B365" s="11"/>
      <c r="C365" s="11"/>
    </row>
    <row r="366" spans="1:3" ht="15.75" customHeight="1" x14ac:dyDescent="0.25">
      <c r="A366" s="11"/>
      <c r="B366" s="11"/>
      <c r="C366" s="11"/>
    </row>
    <row r="367" spans="1:3" ht="15.75" customHeight="1" x14ac:dyDescent="0.25">
      <c r="A367" s="11"/>
      <c r="B367" s="11"/>
      <c r="C367" s="11"/>
    </row>
    <row r="368" spans="1:3" ht="15.75" customHeight="1" x14ac:dyDescent="0.25">
      <c r="A368" s="11"/>
      <c r="B368" s="11"/>
      <c r="C368" s="11"/>
    </row>
    <row r="369" spans="1:3" ht="15.75" customHeight="1" x14ac:dyDescent="0.25">
      <c r="A369" s="11"/>
      <c r="B369" s="11"/>
      <c r="C369" s="11"/>
    </row>
    <row r="370" spans="1:3" ht="15.75" customHeight="1" x14ac:dyDescent="0.25">
      <c r="A370" s="11"/>
      <c r="B370" s="11"/>
      <c r="C370" s="11"/>
    </row>
    <row r="371" spans="1:3" ht="15.75" customHeight="1" x14ac:dyDescent="0.25">
      <c r="A371" s="11"/>
      <c r="B371" s="11"/>
      <c r="C371" s="11"/>
    </row>
    <row r="372" spans="1:3" ht="15.75" customHeight="1" x14ac:dyDescent="0.25">
      <c r="A372" s="11"/>
      <c r="B372" s="11"/>
      <c r="C372" s="11"/>
    </row>
    <row r="373" spans="1:3" ht="15.75" customHeight="1" x14ac:dyDescent="0.25">
      <c r="A373" s="11"/>
      <c r="B373" s="11"/>
      <c r="C373" s="11"/>
    </row>
    <row r="374" spans="1:3" ht="15.75" customHeight="1" x14ac:dyDescent="0.25">
      <c r="A374" s="11"/>
      <c r="B374" s="11"/>
      <c r="C374" s="11"/>
    </row>
    <row r="375" spans="1:3" ht="15.75" customHeight="1" x14ac:dyDescent="0.25">
      <c r="A375" s="11"/>
      <c r="B375" s="11"/>
      <c r="C375" s="11"/>
    </row>
    <row r="376" spans="1:3" ht="15.75" customHeight="1" x14ac:dyDescent="0.25">
      <c r="A376" s="11"/>
      <c r="B376" s="11"/>
      <c r="C376" s="11"/>
    </row>
    <row r="377" spans="1:3" ht="15.75" customHeight="1" x14ac:dyDescent="0.25">
      <c r="A377" s="11"/>
      <c r="B377" s="11"/>
      <c r="C377" s="11"/>
    </row>
    <row r="378" spans="1:3" ht="15.75" customHeight="1" x14ac:dyDescent="0.25">
      <c r="A378" s="11"/>
      <c r="B378" s="11"/>
      <c r="C378" s="11"/>
    </row>
    <row r="379" spans="1:3" ht="15.75" customHeight="1" x14ac:dyDescent="0.25">
      <c r="A379" s="11"/>
      <c r="B379" s="11"/>
      <c r="C379" s="11"/>
    </row>
    <row r="380" spans="1:3" ht="15.75" customHeight="1" x14ac:dyDescent="0.25">
      <c r="A380" s="11"/>
      <c r="B380" s="11"/>
      <c r="C380" s="11"/>
    </row>
    <row r="381" spans="1:3" ht="15.75" customHeight="1" x14ac:dyDescent="0.25">
      <c r="A381" s="11"/>
      <c r="B381" s="11"/>
      <c r="C381" s="11"/>
    </row>
    <row r="382" spans="1:3" ht="15.75" customHeight="1" x14ac:dyDescent="0.25">
      <c r="A382" s="11"/>
      <c r="B382" s="11"/>
      <c r="C382" s="11"/>
    </row>
    <row r="383" spans="1:3" ht="15.75" customHeight="1" x14ac:dyDescent="0.25">
      <c r="A383" s="11"/>
      <c r="B383" s="11"/>
      <c r="C383" s="11"/>
    </row>
    <row r="384" spans="1:3" ht="15.75" customHeight="1" x14ac:dyDescent="0.25">
      <c r="A384" s="11"/>
      <c r="B384" s="11"/>
      <c r="C384" s="11"/>
    </row>
    <row r="385" spans="1:3" ht="15.75" customHeight="1" x14ac:dyDescent="0.25">
      <c r="A385" s="11"/>
      <c r="B385" s="11"/>
      <c r="C385" s="11"/>
    </row>
    <row r="386" spans="1:3" ht="15.75" customHeight="1" x14ac:dyDescent="0.25">
      <c r="A386" s="11"/>
      <c r="B386" s="11"/>
      <c r="C386" s="11"/>
    </row>
    <row r="387" spans="1:3" ht="15.75" customHeight="1" x14ac:dyDescent="0.25">
      <c r="A387" s="11"/>
      <c r="B387" s="11"/>
      <c r="C387" s="11"/>
    </row>
    <row r="388" spans="1:3" ht="15.75" customHeight="1" x14ac:dyDescent="0.25">
      <c r="A388" s="11"/>
      <c r="B388" s="11"/>
      <c r="C388" s="11"/>
    </row>
    <row r="389" spans="1:3" ht="15.75" customHeight="1" x14ac:dyDescent="0.25">
      <c r="A389" s="11"/>
      <c r="B389" s="11"/>
      <c r="C389" s="11"/>
    </row>
    <row r="390" spans="1:3" ht="15.75" customHeight="1" x14ac:dyDescent="0.25">
      <c r="A390" s="11"/>
      <c r="B390" s="11"/>
      <c r="C390" s="11"/>
    </row>
    <row r="391" spans="1:3" ht="15.75" customHeight="1" x14ac:dyDescent="0.25">
      <c r="A391" s="11"/>
      <c r="B391" s="11"/>
      <c r="C391" s="11"/>
    </row>
    <row r="392" spans="1:3" ht="15.75" customHeight="1" x14ac:dyDescent="0.25">
      <c r="A392" s="11"/>
      <c r="B392" s="11"/>
      <c r="C392" s="11"/>
    </row>
    <row r="393" spans="1:3" ht="15.75" customHeight="1" x14ac:dyDescent="0.25">
      <c r="A393" s="11"/>
      <c r="B393" s="11"/>
      <c r="C393" s="11"/>
    </row>
    <row r="394" spans="1:3" ht="15.75" customHeight="1" x14ac:dyDescent="0.25">
      <c r="A394" s="11"/>
      <c r="B394" s="11"/>
      <c r="C394" s="11"/>
    </row>
    <row r="395" spans="1:3" ht="15.75" customHeight="1" x14ac:dyDescent="0.25">
      <c r="A395" s="11"/>
      <c r="B395" s="11"/>
      <c r="C395" s="11"/>
    </row>
    <row r="396" spans="1:3" ht="15.75" customHeight="1" x14ac:dyDescent="0.25">
      <c r="A396" s="11"/>
      <c r="B396" s="11"/>
      <c r="C396" s="11"/>
    </row>
    <row r="397" spans="1:3" ht="15.75" customHeight="1" x14ac:dyDescent="0.25">
      <c r="A397" s="11"/>
      <c r="B397" s="11"/>
      <c r="C397" s="11"/>
    </row>
    <row r="398" spans="1:3" ht="15.75" customHeight="1" x14ac:dyDescent="0.25">
      <c r="A398" s="11"/>
      <c r="B398" s="11"/>
      <c r="C398" s="11"/>
    </row>
    <row r="399" spans="1:3" ht="15.75" customHeight="1" x14ac:dyDescent="0.25">
      <c r="A399" s="11"/>
      <c r="B399" s="11"/>
      <c r="C399" s="11"/>
    </row>
    <row r="400" spans="1:3" ht="15.75" customHeight="1" x14ac:dyDescent="0.25">
      <c r="A400" s="11"/>
      <c r="B400" s="11"/>
      <c r="C400" s="11"/>
    </row>
    <row r="401" spans="1:3" ht="15.75" customHeight="1" x14ac:dyDescent="0.25">
      <c r="A401" s="11"/>
      <c r="B401" s="11"/>
      <c r="C401" s="11"/>
    </row>
    <row r="402" spans="1:3" ht="15.75" customHeight="1" x14ac:dyDescent="0.25">
      <c r="A402" s="11"/>
      <c r="B402" s="11"/>
      <c r="C402" s="11"/>
    </row>
    <row r="403" spans="1:3" ht="15.75" customHeight="1" x14ac:dyDescent="0.25">
      <c r="A403" s="11"/>
      <c r="B403" s="11"/>
      <c r="C403" s="11"/>
    </row>
    <row r="404" spans="1:3" ht="15.75" customHeight="1" x14ac:dyDescent="0.25">
      <c r="A404" s="11"/>
      <c r="B404" s="11"/>
      <c r="C404" s="11"/>
    </row>
    <row r="405" spans="1:3" ht="15.75" customHeight="1" x14ac:dyDescent="0.25">
      <c r="A405" s="11"/>
      <c r="B405" s="11"/>
      <c r="C405" s="11"/>
    </row>
    <row r="406" spans="1:3" ht="15.75" customHeight="1" x14ac:dyDescent="0.25">
      <c r="A406" s="11"/>
      <c r="B406" s="11"/>
      <c r="C406" s="11"/>
    </row>
    <row r="407" spans="1:3" ht="15.75" customHeight="1" x14ac:dyDescent="0.25">
      <c r="A407" s="11"/>
      <c r="B407" s="11"/>
      <c r="C407" s="11"/>
    </row>
    <row r="408" spans="1:3" ht="15.75" customHeight="1" x14ac:dyDescent="0.25">
      <c r="A408" s="11"/>
      <c r="B408" s="11"/>
      <c r="C408" s="11"/>
    </row>
    <row r="409" spans="1:3" ht="15.75" customHeight="1" x14ac:dyDescent="0.25">
      <c r="A409" s="11"/>
      <c r="B409" s="11"/>
      <c r="C409" s="11"/>
    </row>
    <row r="410" spans="1:3" ht="15.75" customHeight="1" x14ac:dyDescent="0.25">
      <c r="A410" s="11"/>
      <c r="B410" s="11"/>
      <c r="C410" s="11"/>
    </row>
    <row r="411" spans="1:3" ht="15.75" customHeight="1" x14ac:dyDescent="0.25">
      <c r="A411" s="11"/>
      <c r="B411" s="11"/>
      <c r="C411" s="11"/>
    </row>
    <row r="412" spans="1:3" ht="15.75" customHeight="1" x14ac:dyDescent="0.25">
      <c r="A412" s="11"/>
      <c r="B412" s="11"/>
      <c r="C412" s="11"/>
    </row>
    <row r="413" spans="1:3" ht="15.75" customHeight="1" x14ac:dyDescent="0.25">
      <c r="A413" s="11"/>
      <c r="B413" s="11"/>
      <c r="C413" s="11"/>
    </row>
    <row r="414" spans="1:3" ht="15.75" customHeight="1" x14ac:dyDescent="0.25">
      <c r="A414" s="11"/>
      <c r="B414" s="11"/>
      <c r="C414" s="11"/>
    </row>
    <row r="415" spans="1:3" ht="15.75" customHeight="1" x14ac:dyDescent="0.25">
      <c r="A415" s="11"/>
      <c r="B415" s="11"/>
      <c r="C415" s="11"/>
    </row>
    <row r="416" spans="1:3" ht="15.75" customHeight="1" x14ac:dyDescent="0.25">
      <c r="A416" s="11"/>
      <c r="B416" s="11"/>
      <c r="C416" s="11"/>
    </row>
    <row r="417" spans="1:3" ht="15.75" customHeight="1" x14ac:dyDescent="0.25">
      <c r="A417" s="11"/>
      <c r="B417" s="11"/>
      <c r="C417" s="11"/>
    </row>
    <row r="418" spans="1:3" ht="15.75" customHeight="1" x14ac:dyDescent="0.25">
      <c r="A418" s="11"/>
      <c r="B418" s="11"/>
      <c r="C418" s="11"/>
    </row>
    <row r="419" spans="1:3" ht="15.75" customHeight="1" x14ac:dyDescent="0.25">
      <c r="A419" s="11"/>
      <c r="B419" s="11"/>
      <c r="C419" s="11"/>
    </row>
    <row r="420" spans="1:3" ht="15.75" customHeight="1" x14ac:dyDescent="0.25">
      <c r="A420" s="11"/>
      <c r="B420" s="11"/>
      <c r="C420" s="11"/>
    </row>
    <row r="421" spans="1:3" ht="15.75" customHeight="1" x14ac:dyDescent="0.25">
      <c r="A421" s="11"/>
      <c r="B421" s="11"/>
      <c r="C421" s="11"/>
    </row>
    <row r="422" spans="1:3" ht="15.75" customHeight="1" x14ac:dyDescent="0.25">
      <c r="A422" s="11"/>
      <c r="B422" s="11"/>
      <c r="C422" s="11"/>
    </row>
    <row r="423" spans="1:3" ht="15.75" customHeight="1" x14ac:dyDescent="0.25">
      <c r="A423" s="11"/>
      <c r="B423" s="11"/>
      <c r="C423" s="11"/>
    </row>
    <row r="424" spans="1:3" ht="15.75" customHeight="1" x14ac:dyDescent="0.25">
      <c r="A424" s="11"/>
      <c r="B424" s="11"/>
      <c r="C424" s="11"/>
    </row>
    <row r="425" spans="1:3" ht="15.75" customHeight="1" x14ac:dyDescent="0.25">
      <c r="A425" s="11"/>
      <c r="B425" s="11"/>
      <c r="C425" s="11"/>
    </row>
    <row r="426" spans="1:3" ht="15.75" customHeight="1" x14ac:dyDescent="0.25">
      <c r="A426" s="11"/>
      <c r="B426" s="11"/>
      <c r="C426" s="11"/>
    </row>
    <row r="427" spans="1:3" ht="15.75" customHeight="1" x14ac:dyDescent="0.25">
      <c r="A427" s="11"/>
      <c r="B427" s="11"/>
      <c r="C427" s="11"/>
    </row>
    <row r="428" spans="1:3" ht="15.75" customHeight="1" x14ac:dyDescent="0.25">
      <c r="A428" s="11"/>
      <c r="B428" s="11"/>
      <c r="C428" s="11"/>
    </row>
    <row r="429" spans="1:3" ht="15.75" customHeight="1" x14ac:dyDescent="0.25">
      <c r="A429" s="11"/>
      <c r="B429" s="11"/>
      <c r="C429" s="11"/>
    </row>
    <row r="430" spans="1:3" ht="15.75" customHeight="1" x14ac:dyDescent="0.25">
      <c r="A430" s="11"/>
      <c r="B430" s="11"/>
      <c r="C430" s="11"/>
    </row>
    <row r="431" spans="1:3" ht="15.75" customHeight="1" x14ac:dyDescent="0.25">
      <c r="A431" s="11"/>
      <c r="B431" s="11"/>
      <c r="C431" s="11"/>
    </row>
    <row r="432" spans="1:3" ht="15.75" customHeight="1" x14ac:dyDescent="0.25">
      <c r="A432" s="11"/>
      <c r="B432" s="11"/>
      <c r="C432" s="11"/>
    </row>
    <row r="433" spans="1:3" ht="15.75" customHeight="1" x14ac:dyDescent="0.25">
      <c r="A433" s="11"/>
      <c r="B433" s="11"/>
      <c r="C433" s="11"/>
    </row>
    <row r="434" spans="1:3" ht="15.75" customHeight="1" x14ac:dyDescent="0.25">
      <c r="A434" s="11"/>
      <c r="B434" s="11"/>
      <c r="C434" s="11"/>
    </row>
    <row r="435" spans="1:3" ht="15.75" customHeight="1" x14ac:dyDescent="0.25">
      <c r="A435" s="11"/>
      <c r="B435" s="11"/>
      <c r="C435" s="11"/>
    </row>
    <row r="436" spans="1:3" ht="15.75" customHeight="1" x14ac:dyDescent="0.25">
      <c r="A436" s="11"/>
      <c r="B436" s="11"/>
      <c r="C436" s="11"/>
    </row>
    <row r="437" spans="1:3" ht="15.75" customHeight="1" x14ac:dyDescent="0.25">
      <c r="A437" s="11"/>
      <c r="B437" s="11"/>
      <c r="C437" s="11"/>
    </row>
    <row r="438" spans="1:3" ht="15.75" customHeight="1" x14ac:dyDescent="0.25">
      <c r="A438" s="11"/>
      <c r="B438" s="11"/>
      <c r="C438" s="11"/>
    </row>
    <row r="439" spans="1:3" ht="15.75" customHeight="1" x14ac:dyDescent="0.25">
      <c r="A439" s="11"/>
      <c r="B439" s="11"/>
      <c r="C439" s="11"/>
    </row>
    <row r="440" spans="1:3" ht="15.75" customHeight="1" x14ac:dyDescent="0.25">
      <c r="A440" s="11"/>
      <c r="B440" s="11"/>
      <c r="C440" s="11"/>
    </row>
    <row r="441" spans="1:3" ht="15.75" customHeight="1" x14ac:dyDescent="0.25">
      <c r="A441" s="11"/>
      <c r="B441" s="11"/>
      <c r="C441" s="11"/>
    </row>
    <row r="442" spans="1:3" ht="15.75" customHeight="1" x14ac:dyDescent="0.25">
      <c r="A442" s="11"/>
      <c r="B442" s="11"/>
      <c r="C442" s="11"/>
    </row>
    <row r="443" spans="1:3" ht="15.75" customHeight="1" x14ac:dyDescent="0.25">
      <c r="A443" s="11"/>
      <c r="B443" s="11"/>
      <c r="C443" s="11"/>
    </row>
    <row r="444" spans="1:3" ht="15.75" customHeight="1" x14ac:dyDescent="0.25">
      <c r="A444" s="11"/>
      <c r="B444" s="11"/>
      <c r="C444" s="11"/>
    </row>
    <row r="445" spans="1:3" ht="15.75" customHeight="1" x14ac:dyDescent="0.25">
      <c r="A445" s="11"/>
      <c r="B445" s="11"/>
      <c r="C445" s="11"/>
    </row>
    <row r="446" spans="1:3" ht="15.75" customHeight="1" x14ac:dyDescent="0.25">
      <c r="A446" s="11"/>
      <c r="B446" s="11"/>
      <c r="C446" s="11"/>
    </row>
    <row r="447" spans="1:3" ht="15.75" customHeight="1" x14ac:dyDescent="0.25">
      <c r="A447" s="11"/>
      <c r="B447" s="11"/>
      <c r="C447" s="11"/>
    </row>
    <row r="448" spans="1:3" ht="15.75" customHeight="1" x14ac:dyDescent="0.25">
      <c r="A448" s="11"/>
      <c r="B448" s="11"/>
      <c r="C448" s="11"/>
    </row>
    <row r="449" spans="1:3" ht="15.75" customHeight="1" x14ac:dyDescent="0.25">
      <c r="A449" s="11"/>
      <c r="B449" s="11"/>
      <c r="C449" s="11"/>
    </row>
    <row r="450" spans="1:3" ht="15.75" customHeight="1" x14ac:dyDescent="0.25">
      <c r="A450" s="11"/>
      <c r="B450" s="11"/>
      <c r="C450" s="11"/>
    </row>
    <row r="451" spans="1:3" ht="15.75" customHeight="1" x14ac:dyDescent="0.25">
      <c r="A451" s="11"/>
      <c r="B451" s="11"/>
      <c r="C451" s="11"/>
    </row>
    <row r="452" spans="1:3" ht="15.75" customHeight="1" x14ac:dyDescent="0.25">
      <c r="A452" s="11"/>
      <c r="B452" s="11"/>
      <c r="C452" s="11"/>
    </row>
    <row r="453" spans="1:3" ht="15.75" customHeight="1" x14ac:dyDescent="0.25">
      <c r="A453" s="11"/>
      <c r="B453" s="11"/>
      <c r="C453" s="11"/>
    </row>
    <row r="454" spans="1:3" ht="15.75" customHeight="1" x14ac:dyDescent="0.25">
      <c r="A454" s="11"/>
      <c r="B454" s="11"/>
      <c r="C454" s="11"/>
    </row>
    <row r="455" spans="1:3" ht="15.75" customHeight="1" x14ac:dyDescent="0.25">
      <c r="A455" s="11"/>
      <c r="B455" s="11"/>
      <c r="C455" s="11"/>
    </row>
    <row r="456" spans="1:3" ht="15.75" customHeight="1" x14ac:dyDescent="0.25">
      <c r="A456" s="11"/>
      <c r="B456" s="11"/>
      <c r="C456" s="11"/>
    </row>
    <row r="457" spans="1:3" ht="15.75" customHeight="1" x14ac:dyDescent="0.25">
      <c r="A457" s="11"/>
      <c r="B457" s="11"/>
      <c r="C457" s="11"/>
    </row>
    <row r="458" spans="1:3" ht="15.75" customHeight="1" x14ac:dyDescent="0.25">
      <c r="A458" s="11"/>
      <c r="B458" s="11"/>
      <c r="C458" s="11"/>
    </row>
    <row r="459" spans="1:3" ht="15.75" customHeight="1" x14ac:dyDescent="0.25">
      <c r="A459" s="11"/>
      <c r="B459" s="11"/>
      <c r="C459" s="11"/>
    </row>
    <row r="460" spans="1:3" ht="15.75" customHeight="1" x14ac:dyDescent="0.25">
      <c r="A460" s="11"/>
      <c r="B460" s="11"/>
      <c r="C460" s="11"/>
    </row>
    <row r="461" spans="1:3" ht="15.75" customHeight="1" x14ac:dyDescent="0.25">
      <c r="A461" s="11"/>
      <c r="B461" s="11"/>
      <c r="C461" s="11"/>
    </row>
    <row r="462" spans="1:3" ht="15.75" customHeight="1" x14ac:dyDescent="0.25">
      <c r="A462" s="11"/>
      <c r="B462" s="11"/>
      <c r="C462" s="11"/>
    </row>
    <row r="463" spans="1:3" ht="15.75" customHeight="1" x14ac:dyDescent="0.25">
      <c r="A463" s="11"/>
      <c r="B463" s="11"/>
      <c r="C463" s="11"/>
    </row>
    <row r="464" spans="1:3" ht="15.75" customHeight="1" x14ac:dyDescent="0.25">
      <c r="A464" s="11"/>
      <c r="B464" s="11"/>
      <c r="C464" s="11"/>
    </row>
    <row r="465" spans="1:3" ht="15.75" customHeight="1" x14ac:dyDescent="0.25">
      <c r="A465" s="11"/>
      <c r="B465" s="11"/>
      <c r="C465" s="11"/>
    </row>
    <row r="466" spans="1:3" ht="15.75" customHeight="1" x14ac:dyDescent="0.25">
      <c r="A466" s="11"/>
      <c r="B466" s="11"/>
      <c r="C466" s="11"/>
    </row>
    <row r="467" spans="1:3" ht="15.75" customHeight="1" x14ac:dyDescent="0.25">
      <c r="A467" s="11"/>
      <c r="B467" s="11"/>
      <c r="C467" s="11"/>
    </row>
    <row r="468" spans="1:3" ht="15.75" customHeight="1" x14ac:dyDescent="0.25">
      <c r="A468" s="11"/>
      <c r="B468" s="11"/>
      <c r="C468" s="11"/>
    </row>
    <row r="469" spans="1:3" ht="15.75" customHeight="1" x14ac:dyDescent="0.25">
      <c r="A469" s="11"/>
      <c r="B469" s="11"/>
      <c r="C469" s="11"/>
    </row>
    <row r="470" spans="1:3" ht="15.75" customHeight="1" x14ac:dyDescent="0.25">
      <c r="A470" s="11"/>
      <c r="B470" s="11"/>
      <c r="C470" s="11"/>
    </row>
    <row r="471" spans="1:3" ht="15.75" customHeight="1" x14ac:dyDescent="0.25">
      <c r="A471" s="11"/>
      <c r="B471" s="11"/>
      <c r="C471" s="11"/>
    </row>
    <row r="472" spans="1:3" ht="15.75" customHeight="1" x14ac:dyDescent="0.25">
      <c r="A472" s="11"/>
      <c r="B472" s="11"/>
      <c r="C472" s="11"/>
    </row>
    <row r="473" spans="1:3" ht="15.75" customHeight="1" x14ac:dyDescent="0.25">
      <c r="A473" s="11"/>
      <c r="B473" s="11"/>
      <c r="C473" s="11"/>
    </row>
    <row r="474" spans="1:3" ht="15.75" customHeight="1" x14ac:dyDescent="0.25">
      <c r="A474" s="11"/>
      <c r="B474" s="11"/>
      <c r="C474" s="11"/>
    </row>
    <row r="475" spans="1:3" ht="15.75" customHeight="1" x14ac:dyDescent="0.25">
      <c r="A475" s="11"/>
      <c r="B475" s="11"/>
      <c r="C475" s="11"/>
    </row>
    <row r="476" spans="1:3" ht="15.75" customHeight="1" x14ac:dyDescent="0.25">
      <c r="A476" s="11"/>
      <c r="B476" s="11"/>
      <c r="C476" s="11"/>
    </row>
    <row r="477" spans="1:3" ht="15.75" customHeight="1" x14ac:dyDescent="0.25">
      <c r="A477" s="11"/>
      <c r="B477" s="11"/>
      <c r="C477" s="11"/>
    </row>
    <row r="478" spans="1:3" ht="15.75" customHeight="1" x14ac:dyDescent="0.25">
      <c r="A478" s="11"/>
      <c r="B478" s="11"/>
      <c r="C478" s="11"/>
    </row>
    <row r="479" spans="1:3" ht="15.75" customHeight="1" x14ac:dyDescent="0.25">
      <c r="A479" s="11"/>
      <c r="B479" s="11"/>
      <c r="C479" s="11"/>
    </row>
    <row r="480" spans="1:3" ht="15.75" customHeight="1" x14ac:dyDescent="0.25">
      <c r="A480" s="11"/>
      <c r="B480" s="11"/>
      <c r="C480" s="11"/>
    </row>
    <row r="481" spans="1:3" ht="15.75" customHeight="1" x14ac:dyDescent="0.25">
      <c r="A481" s="11"/>
      <c r="B481" s="11"/>
      <c r="C481" s="11"/>
    </row>
    <row r="482" spans="1:3" ht="15.75" customHeight="1" x14ac:dyDescent="0.25">
      <c r="A482" s="11"/>
      <c r="B482" s="11"/>
      <c r="C482" s="11"/>
    </row>
    <row r="483" spans="1:3" ht="15.75" customHeight="1" x14ac:dyDescent="0.25">
      <c r="A483" s="11"/>
      <c r="B483" s="11"/>
      <c r="C483" s="11"/>
    </row>
    <row r="484" spans="1:3" ht="15.75" customHeight="1" x14ac:dyDescent="0.25">
      <c r="A484" s="11"/>
      <c r="B484" s="11"/>
      <c r="C484" s="11"/>
    </row>
    <row r="485" spans="1:3" ht="15.75" customHeight="1" x14ac:dyDescent="0.25">
      <c r="A485" s="11"/>
      <c r="B485" s="11"/>
      <c r="C485" s="11"/>
    </row>
    <row r="486" spans="1:3" ht="15.75" customHeight="1" x14ac:dyDescent="0.25">
      <c r="A486" s="11"/>
      <c r="B486" s="11"/>
      <c r="C486" s="11"/>
    </row>
    <row r="487" spans="1:3" ht="15.75" customHeight="1" x14ac:dyDescent="0.25">
      <c r="A487" s="11"/>
      <c r="B487" s="11"/>
      <c r="C487" s="11"/>
    </row>
    <row r="488" spans="1:3" ht="15.75" customHeight="1" x14ac:dyDescent="0.25">
      <c r="A488" s="11"/>
      <c r="B488" s="11"/>
      <c r="C488" s="11"/>
    </row>
    <row r="489" spans="1:3" ht="15.75" customHeight="1" x14ac:dyDescent="0.25">
      <c r="A489" s="11"/>
      <c r="B489" s="11"/>
      <c r="C489" s="11"/>
    </row>
    <row r="490" spans="1:3" ht="15.75" customHeight="1" x14ac:dyDescent="0.25">
      <c r="A490" s="11"/>
      <c r="B490" s="11"/>
      <c r="C490" s="11"/>
    </row>
    <row r="491" spans="1:3" ht="15.75" customHeight="1" x14ac:dyDescent="0.25">
      <c r="A491" s="11"/>
      <c r="B491" s="11"/>
      <c r="C491" s="11"/>
    </row>
    <row r="492" spans="1:3" ht="15.75" customHeight="1" x14ac:dyDescent="0.25">
      <c r="A492" s="11"/>
      <c r="B492" s="11"/>
      <c r="C492" s="11"/>
    </row>
    <row r="493" spans="1:3" ht="15.75" customHeight="1" x14ac:dyDescent="0.25">
      <c r="A493" s="11"/>
      <c r="B493" s="11"/>
      <c r="C493" s="11"/>
    </row>
    <row r="494" spans="1:3" ht="15.75" customHeight="1" x14ac:dyDescent="0.25">
      <c r="A494" s="11"/>
      <c r="B494" s="11"/>
      <c r="C494" s="11"/>
    </row>
    <row r="495" spans="1:3" ht="15.75" customHeight="1" x14ac:dyDescent="0.25">
      <c r="A495" s="11"/>
      <c r="B495" s="11"/>
      <c r="C495" s="11"/>
    </row>
    <row r="496" spans="1:3" ht="15.75" customHeight="1" x14ac:dyDescent="0.25">
      <c r="A496" s="11"/>
      <c r="B496" s="11"/>
      <c r="C496" s="11"/>
    </row>
    <row r="497" spans="1:3" ht="15.75" customHeight="1" x14ac:dyDescent="0.25">
      <c r="A497" s="11"/>
      <c r="B497" s="11"/>
      <c r="C497" s="11"/>
    </row>
    <row r="498" spans="1:3" ht="15.75" customHeight="1" x14ac:dyDescent="0.25">
      <c r="A498" s="11"/>
      <c r="B498" s="11"/>
      <c r="C498" s="11"/>
    </row>
    <row r="499" spans="1:3" ht="15.75" customHeight="1" x14ac:dyDescent="0.25">
      <c r="A499" s="11"/>
      <c r="B499" s="11"/>
      <c r="C499" s="11"/>
    </row>
    <row r="500" spans="1:3" ht="15.75" customHeight="1" x14ac:dyDescent="0.25">
      <c r="A500" s="11"/>
      <c r="B500" s="11"/>
      <c r="C500" s="11"/>
    </row>
    <row r="501" spans="1:3" ht="15.75" customHeight="1" x14ac:dyDescent="0.25">
      <c r="A501" s="11"/>
      <c r="B501" s="11"/>
      <c r="C501" s="11"/>
    </row>
    <row r="502" spans="1:3" ht="15.75" customHeight="1" x14ac:dyDescent="0.25">
      <c r="A502" s="11"/>
      <c r="B502" s="11"/>
      <c r="C502" s="11"/>
    </row>
    <row r="503" spans="1:3" ht="15.75" customHeight="1" x14ac:dyDescent="0.25">
      <c r="A503" s="11"/>
      <c r="B503" s="11"/>
      <c r="C503" s="11"/>
    </row>
    <row r="504" spans="1:3" ht="15.75" customHeight="1" x14ac:dyDescent="0.25">
      <c r="A504" s="11"/>
      <c r="B504" s="11"/>
      <c r="C504" s="11"/>
    </row>
    <row r="505" spans="1:3" ht="15.75" customHeight="1" x14ac:dyDescent="0.25">
      <c r="A505" s="11"/>
      <c r="B505" s="11"/>
      <c r="C505" s="11"/>
    </row>
    <row r="506" spans="1:3" ht="15.75" customHeight="1" x14ac:dyDescent="0.25">
      <c r="A506" s="11"/>
      <c r="B506" s="11"/>
      <c r="C506" s="11"/>
    </row>
    <row r="507" spans="1:3" ht="15.75" customHeight="1" x14ac:dyDescent="0.25">
      <c r="A507" s="11"/>
      <c r="B507" s="11"/>
      <c r="C507" s="11"/>
    </row>
    <row r="508" spans="1:3" ht="15.75" customHeight="1" x14ac:dyDescent="0.25">
      <c r="A508" s="11"/>
      <c r="B508" s="11"/>
      <c r="C508" s="11"/>
    </row>
    <row r="509" spans="1:3" ht="15.75" customHeight="1" x14ac:dyDescent="0.25">
      <c r="A509" s="11"/>
      <c r="B509" s="11"/>
      <c r="C509" s="11"/>
    </row>
    <row r="510" spans="1:3" ht="15.75" customHeight="1" x14ac:dyDescent="0.25">
      <c r="A510" s="11"/>
      <c r="B510" s="11"/>
      <c r="C510" s="11"/>
    </row>
    <row r="511" spans="1:3" ht="15.75" customHeight="1" x14ac:dyDescent="0.25">
      <c r="A511" s="11"/>
      <c r="B511" s="11"/>
      <c r="C511" s="11"/>
    </row>
    <row r="512" spans="1:3" ht="15.75" customHeight="1" x14ac:dyDescent="0.25">
      <c r="A512" s="11"/>
      <c r="B512" s="11"/>
      <c r="C512" s="11"/>
    </row>
    <row r="513" spans="1:3" ht="15.75" customHeight="1" x14ac:dyDescent="0.25">
      <c r="A513" s="11"/>
      <c r="B513" s="11"/>
      <c r="C513" s="11"/>
    </row>
    <row r="514" spans="1:3" ht="15.75" customHeight="1" x14ac:dyDescent="0.25">
      <c r="A514" s="11"/>
      <c r="B514" s="11"/>
      <c r="C514" s="11"/>
    </row>
    <row r="515" spans="1:3" ht="15.75" customHeight="1" x14ac:dyDescent="0.25">
      <c r="A515" s="11"/>
      <c r="B515" s="11"/>
      <c r="C515" s="11"/>
    </row>
    <row r="516" spans="1:3" ht="15.75" customHeight="1" x14ac:dyDescent="0.25">
      <c r="A516" s="11"/>
      <c r="B516" s="11"/>
      <c r="C516" s="11"/>
    </row>
    <row r="517" spans="1:3" ht="15.75" customHeight="1" x14ac:dyDescent="0.25">
      <c r="A517" s="11"/>
      <c r="B517" s="11"/>
      <c r="C517" s="11"/>
    </row>
    <row r="518" spans="1:3" ht="15.75" customHeight="1" x14ac:dyDescent="0.25">
      <c r="A518" s="11"/>
      <c r="B518" s="11"/>
      <c r="C518" s="11"/>
    </row>
    <row r="519" spans="1:3" ht="15.75" customHeight="1" x14ac:dyDescent="0.25">
      <c r="A519" s="11"/>
      <c r="B519" s="11"/>
      <c r="C519" s="11"/>
    </row>
    <row r="520" spans="1:3" ht="15.75" customHeight="1" x14ac:dyDescent="0.25">
      <c r="A520" s="11"/>
      <c r="B520" s="11"/>
      <c r="C520" s="11"/>
    </row>
    <row r="521" spans="1:3" ht="15.75" customHeight="1" x14ac:dyDescent="0.25">
      <c r="A521" s="11"/>
      <c r="B521" s="11"/>
      <c r="C521" s="11"/>
    </row>
    <row r="522" spans="1:3" ht="15.75" customHeight="1" x14ac:dyDescent="0.25">
      <c r="A522" s="11"/>
      <c r="B522" s="11"/>
      <c r="C522" s="11"/>
    </row>
    <row r="523" spans="1:3" ht="15.75" customHeight="1" x14ac:dyDescent="0.25">
      <c r="A523" s="11"/>
      <c r="B523" s="11"/>
      <c r="C523" s="11"/>
    </row>
    <row r="524" spans="1:3" ht="15.75" customHeight="1" x14ac:dyDescent="0.25">
      <c r="A524" s="11"/>
      <c r="B524" s="11"/>
      <c r="C524" s="11"/>
    </row>
    <row r="525" spans="1:3" ht="15.75" customHeight="1" x14ac:dyDescent="0.25">
      <c r="A525" s="11"/>
      <c r="B525" s="11"/>
      <c r="C525" s="11"/>
    </row>
    <row r="526" spans="1:3" ht="15.75" customHeight="1" x14ac:dyDescent="0.25">
      <c r="A526" s="11"/>
      <c r="B526" s="11"/>
      <c r="C526" s="11"/>
    </row>
    <row r="527" spans="1:3" ht="15.75" customHeight="1" x14ac:dyDescent="0.25">
      <c r="A527" s="11"/>
      <c r="B527" s="11"/>
      <c r="C527" s="11"/>
    </row>
    <row r="528" spans="1:3" ht="15.75" customHeight="1" x14ac:dyDescent="0.25">
      <c r="A528" s="11"/>
      <c r="B528" s="11"/>
      <c r="C528" s="11"/>
    </row>
    <row r="529" spans="1:3" ht="15.75" customHeight="1" x14ac:dyDescent="0.25">
      <c r="A529" s="11"/>
      <c r="B529" s="11"/>
      <c r="C529" s="11"/>
    </row>
    <row r="530" spans="1:3" ht="15.75" customHeight="1" x14ac:dyDescent="0.25">
      <c r="A530" s="11"/>
      <c r="B530" s="11"/>
      <c r="C530" s="11"/>
    </row>
    <row r="531" spans="1:3" ht="15.75" customHeight="1" x14ac:dyDescent="0.25">
      <c r="A531" s="11"/>
      <c r="B531" s="11"/>
      <c r="C531" s="11"/>
    </row>
    <row r="532" spans="1:3" ht="15.75" customHeight="1" x14ac:dyDescent="0.25">
      <c r="A532" s="11"/>
      <c r="B532" s="11"/>
      <c r="C532" s="11"/>
    </row>
    <row r="533" spans="1:3" ht="15.75" customHeight="1" x14ac:dyDescent="0.25">
      <c r="A533" s="11"/>
      <c r="B533" s="11"/>
      <c r="C533" s="11"/>
    </row>
    <row r="534" spans="1:3" ht="15.75" customHeight="1" x14ac:dyDescent="0.25">
      <c r="A534" s="11"/>
      <c r="B534" s="11"/>
      <c r="C534" s="11"/>
    </row>
    <row r="535" spans="1:3" ht="15.75" customHeight="1" x14ac:dyDescent="0.25">
      <c r="A535" s="11"/>
      <c r="B535" s="11"/>
      <c r="C535" s="11"/>
    </row>
    <row r="536" spans="1:3" ht="15.75" customHeight="1" x14ac:dyDescent="0.25">
      <c r="A536" s="11"/>
      <c r="B536" s="11"/>
      <c r="C536" s="11"/>
    </row>
    <row r="537" spans="1:3" ht="15.75" customHeight="1" x14ac:dyDescent="0.25">
      <c r="A537" s="11"/>
      <c r="B537" s="11"/>
      <c r="C537" s="11"/>
    </row>
    <row r="538" spans="1:3" ht="15.75" customHeight="1" x14ac:dyDescent="0.25">
      <c r="A538" s="11"/>
      <c r="B538" s="11"/>
      <c r="C538" s="11"/>
    </row>
    <row r="539" spans="1:3" ht="15.75" customHeight="1" x14ac:dyDescent="0.25">
      <c r="A539" s="11"/>
      <c r="B539" s="11"/>
      <c r="C539" s="11"/>
    </row>
    <row r="540" spans="1:3" ht="15.75" customHeight="1" x14ac:dyDescent="0.25">
      <c r="A540" s="11"/>
      <c r="B540" s="11"/>
      <c r="C540" s="11"/>
    </row>
    <row r="541" spans="1:3" ht="15.75" customHeight="1" x14ac:dyDescent="0.25">
      <c r="A541" s="11"/>
      <c r="B541" s="11"/>
      <c r="C541" s="11"/>
    </row>
    <row r="542" spans="1:3" ht="15.75" customHeight="1" x14ac:dyDescent="0.25">
      <c r="A542" s="11"/>
      <c r="B542" s="11"/>
      <c r="C542" s="11"/>
    </row>
    <row r="543" spans="1:3" ht="15.75" customHeight="1" x14ac:dyDescent="0.25">
      <c r="A543" s="11"/>
      <c r="B543" s="11"/>
      <c r="C543" s="11"/>
    </row>
    <row r="544" spans="1:3" ht="15.75" customHeight="1" x14ac:dyDescent="0.25">
      <c r="A544" s="11"/>
      <c r="B544" s="11"/>
      <c r="C544" s="11"/>
    </row>
    <row r="545" spans="1:3" ht="15.75" customHeight="1" x14ac:dyDescent="0.25">
      <c r="A545" s="11"/>
      <c r="B545" s="11"/>
      <c r="C545" s="11"/>
    </row>
    <row r="546" spans="1:3" ht="15.75" customHeight="1" x14ac:dyDescent="0.25">
      <c r="A546" s="11"/>
      <c r="B546" s="11"/>
      <c r="C546" s="11"/>
    </row>
    <row r="547" spans="1:3" ht="15.75" customHeight="1" x14ac:dyDescent="0.25">
      <c r="A547" s="11"/>
      <c r="B547" s="11"/>
      <c r="C547" s="11"/>
    </row>
    <row r="548" spans="1:3" ht="15.75" customHeight="1" x14ac:dyDescent="0.25">
      <c r="A548" s="11"/>
      <c r="B548" s="11"/>
      <c r="C548" s="11"/>
    </row>
    <row r="549" spans="1:3" ht="15.75" customHeight="1" x14ac:dyDescent="0.25">
      <c r="A549" s="11"/>
      <c r="B549" s="11"/>
      <c r="C549" s="11"/>
    </row>
    <row r="550" spans="1:3" ht="15.75" customHeight="1" x14ac:dyDescent="0.25">
      <c r="A550" s="11"/>
      <c r="B550" s="11"/>
      <c r="C550" s="11"/>
    </row>
    <row r="551" spans="1:3" ht="15.75" customHeight="1" x14ac:dyDescent="0.25">
      <c r="A551" s="11"/>
      <c r="B551" s="11"/>
      <c r="C551" s="11"/>
    </row>
    <row r="552" spans="1:3" ht="15.75" customHeight="1" x14ac:dyDescent="0.25">
      <c r="A552" s="11"/>
      <c r="B552" s="11"/>
      <c r="C552" s="11"/>
    </row>
    <row r="553" spans="1:3" ht="15.75" customHeight="1" x14ac:dyDescent="0.25">
      <c r="A553" s="11"/>
      <c r="B553" s="11"/>
      <c r="C553" s="11"/>
    </row>
    <row r="554" spans="1:3" ht="15.75" customHeight="1" x14ac:dyDescent="0.25">
      <c r="A554" s="11"/>
      <c r="B554" s="11"/>
      <c r="C554" s="11"/>
    </row>
    <row r="555" spans="1:3" ht="15.75" customHeight="1" x14ac:dyDescent="0.25">
      <c r="A555" s="11"/>
      <c r="B555" s="11"/>
      <c r="C555" s="11"/>
    </row>
    <row r="556" spans="1:3" ht="15.75" customHeight="1" x14ac:dyDescent="0.25">
      <c r="A556" s="11"/>
      <c r="B556" s="11"/>
      <c r="C556" s="11"/>
    </row>
    <row r="557" spans="1:3" ht="15.75" customHeight="1" x14ac:dyDescent="0.25">
      <c r="A557" s="11"/>
      <c r="B557" s="11"/>
      <c r="C557" s="11"/>
    </row>
    <row r="558" spans="1:3" ht="15.75" customHeight="1" x14ac:dyDescent="0.25">
      <c r="A558" s="11"/>
      <c r="B558" s="11"/>
      <c r="C558" s="11"/>
    </row>
    <row r="559" spans="1:3" ht="15.75" customHeight="1" x14ac:dyDescent="0.25">
      <c r="A559" s="11"/>
      <c r="B559" s="11"/>
      <c r="C559" s="11"/>
    </row>
    <row r="560" spans="1:3" ht="15.75" customHeight="1" x14ac:dyDescent="0.25">
      <c r="A560" s="11"/>
      <c r="B560" s="11"/>
      <c r="C560" s="11"/>
    </row>
    <row r="561" spans="1:3" ht="15.75" customHeight="1" x14ac:dyDescent="0.25">
      <c r="A561" s="11"/>
      <c r="B561" s="11"/>
      <c r="C561" s="11"/>
    </row>
    <row r="562" spans="1:3" ht="15.75" customHeight="1" x14ac:dyDescent="0.25">
      <c r="A562" s="11"/>
      <c r="B562" s="11"/>
      <c r="C562" s="11"/>
    </row>
    <row r="563" spans="1:3" ht="15.75" customHeight="1" x14ac:dyDescent="0.25">
      <c r="A563" s="11"/>
      <c r="B563" s="11"/>
      <c r="C563" s="11"/>
    </row>
    <row r="564" spans="1:3" ht="15.75" customHeight="1" x14ac:dyDescent="0.25">
      <c r="A564" s="11"/>
      <c r="B564" s="11"/>
      <c r="C564" s="11"/>
    </row>
    <row r="565" spans="1:3" ht="15.75" customHeight="1" x14ac:dyDescent="0.25">
      <c r="A565" s="11"/>
      <c r="B565" s="11"/>
      <c r="C565" s="11"/>
    </row>
    <row r="566" spans="1:3" ht="15.75" customHeight="1" x14ac:dyDescent="0.25">
      <c r="A566" s="11"/>
      <c r="B566" s="11"/>
      <c r="C566" s="11"/>
    </row>
    <row r="567" spans="1:3" ht="15.75" customHeight="1" x14ac:dyDescent="0.25">
      <c r="A567" s="11"/>
      <c r="B567" s="11"/>
      <c r="C567" s="11"/>
    </row>
    <row r="568" spans="1:3" ht="15.75" customHeight="1" x14ac:dyDescent="0.25">
      <c r="A568" s="11"/>
      <c r="B568" s="11"/>
      <c r="C568" s="11"/>
    </row>
    <row r="569" spans="1:3" ht="15.75" customHeight="1" x14ac:dyDescent="0.25">
      <c r="A569" s="11"/>
      <c r="B569" s="11"/>
      <c r="C569" s="11"/>
    </row>
    <row r="570" spans="1:3" ht="15.75" customHeight="1" x14ac:dyDescent="0.25">
      <c r="A570" s="11"/>
      <c r="B570" s="11"/>
      <c r="C570" s="11"/>
    </row>
    <row r="571" spans="1:3" ht="15.75" customHeight="1" x14ac:dyDescent="0.25">
      <c r="A571" s="11"/>
      <c r="B571" s="11"/>
      <c r="C571" s="11"/>
    </row>
    <row r="572" spans="1:3" ht="15.75" customHeight="1" x14ac:dyDescent="0.25">
      <c r="A572" s="11"/>
      <c r="B572" s="11"/>
      <c r="C572" s="11"/>
    </row>
    <row r="573" spans="1:3" ht="15.75" customHeight="1" x14ac:dyDescent="0.25">
      <c r="A573" s="11"/>
      <c r="B573" s="11"/>
      <c r="C573" s="11"/>
    </row>
    <row r="574" spans="1:3" ht="15.75" customHeight="1" x14ac:dyDescent="0.25">
      <c r="A574" s="11"/>
      <c r="B574" s="11"/>
      <c r="C574" s="11"/>
    </row>
    <row r="575" spans="1:3" ht="15.75" customHeight="1" x14ac:dyDescent="0.25">
      <c r="A575" s="11"/>
      <c r="B575" s="11"/>
      <c r="C575" s="11"/>
    </row>
    <row r="576" spans="1:3" ht="15.75" customHeight="1" x14ac:dyDescent="0.25">
      <c r="A576" s="11"/>
      <c r="B576" s="11"/>
      <c r="C576" s="11"/>
    </row>
    <row r="577" spans="1:3" ht="15.75" customHeight="1" x14ac:dyDescent="0.25">
      <c r="A577" s="11"/>
      <c r="B577" s="11"/>
      <c r="C577" s="11"/>
    </row>
    <row r="578" spans="1:3" ht="15.75" customHeight="1" x14ac:dyDescent="0.25">
      <c r="A578" s="11"/>
      <c r="B578" s="11"/>
      <c r="C578" s="11"/>
    </row>
    <row r="579" spans="1:3" ht="15.75" customHeight="1" x14ac:dyDescent="0.25">
      <c r="A579" s="11"/>
      <c r="B579" s="11"/>
      <c r="C579" s="11"/>
    </row>
    <row r="580" spans="1:3" ht="15.75" customHeight="1" x14ac:dyDescent="0.25">
      <c r="A580" s="11"/>
      <c r="B580" s="11"/>
      <c r="C580" s="11"/>
    </row>
    <row r="581" spans="1:3" ht="15.75" customHeight="1" x14ac:dyDescent="0.25">
      <c r="A581" s="11"/>
      <c r="B581" s="11"/>
      <c r="C581" s="11"/>
    </row>
    <row r="582" spans="1:3" ht="15.75" customHeight="1" x14ac:dyDescent="0.25">
      <c r="A582" s="11"/>
      <c r="B582" s="11"/>
      <c r="C582" s="11"/>
    </row>
    <row r="583" spans="1:3" ht="15.75" customHeight="1" x14ac:dyDescent="0.25">
      <c r="A583" s="11"/>
      <c r="B583" s="11"/>
      <c r="C583" s="11"/>
    </row>
    <row r="584" spans="1:3" ht="15.75" customHeight="1" x14ac:dyDescent="0.25">
      <c r="A584" s="11"/>
      <c r="B584" s="11"/>
      <c r="C584" s="11"/>
    </row>
    <row r="585" spans="1:3" ht="15.75" customHeight="1" x14ac:dyDescent="0.25">
      <c r="A585" s="11"/>
      <c r="B585" s="11"/>
      <c r="C585" s="11"/>
    </row>
    <row r="586" spans="1:3" ht="15.75" customHeight="1" x14ac:dyDescent="0.25">
      <c r="A586" s="11"/>
      <c r="B586" s="11"/>
      <c r="C586" s="11"/>
    </row>
    <row r="587" spans="1:3" ht="15.75" customHeight="1" x14ac:dyDescent="0.25">
      <c r="A587" s="11"/>
      <c r="B587" s="11"/>
      <c r="C587" s="11"/>
    </row>
    <row r="588" spans="1:3" ht="15.75" customHeight="1" x14ac:dyDescent="0.25">
      <c r="A588" s="11"/>
      <c r="B588" s="11"/>
      <c r="C588" s="11"/>
    </row>
    <row r="589" spans="1:3" ht="15.75" customHeight="1" x14ac:dyDescent="0.25">
      <c r="A589" s="11"/>
      <c r="B589" s="11"/>
      <c r="C589" s="11"/>
    </row>
    <row r="590" spans="1:3" ht="15.75" customHeight="1" x14ac:dyDescent="0.25">
      <c r="A590" s="11"/>
      <c r="B590" s="11"/>
      <c r="C590" s="11"/>
    </row>
    <row r="591" spans="1:3" ht="15.75" customHeight="1" x14ac:dyDescent="0.25">
      <c r="A591" s="11"/>
      <c r="B591" s="11"/>
      <c r="C591" s="11"/>
    </row>
    <row r="592" spans="1:3" ht="15.75" customHeight="1" x14ac:dyDescent="0.25">
      <c r="A592" s="11"/>
      <c r="B592" s="11"/>
      <c r="C592" s="11"/>
    </row>
    <row r="593" spans="1:3" ht="15.75" customHeight="1" x14ac:dyDescent="0.25">
      <c r="A593" s="11"/>
      <c r="B593" s="11"/>
      <c r="C593" s="11"/>
    </row>
    <row r="594" spans="1:3" ht="15.75" customHeight="1" x14ac:dyDescent="0.25">
      <c r="A594" s="11"/>
      <c r="B594" s="11"/>
      <c r="C594" s="11"/>
    </row>
    <row r="595" spans="1:3" ht="15.75" customHeight="1" x14ac:dyDescent="0.25">
      <c r="A595" s="11"/>
      <c r="B595" s="11"/>
      <c r="C595" s="11"/>
    </row>
    <row r="596" spans="1:3" ht="15.75" customHeight="1" x14ac:dyDescent="0.25">
      <c r="A596" s="11"/>
      <c r="B596" s="11"/>
      <c r="C596" s="11"/>
    </row>
    <row r="597" spans="1:3" ht="15.75" customHeight="1" x14ac:dyDescent="0.25">
      <c r="A597" s="11"/>
      <c r="B597" s="11"/>
      <c r="C597" s="11"/>
    </row>
    <row r="598" spans="1:3" ht="15.75" customHeight="1" x14ac:dyDescent="0.25">
      <c r="A598" s="11"/>
      <c r="B598" s="11"/>
      <c r="C598" s="11"/>
    </row>
    <row r="599" spans="1:3" ht="15.75" customHeight="1" x14ac:dyDescent="0.25">
      <c r="A599" s="11"/>
      <c r="B599" s="11"/>
      <c r="C599" s="11"/>
    </row>
    <row r="600" spans="1:3" ht="15.75" customHeight="1" x14ac:dyDescent="0.25">
      <c r="A600" s="11"/>
      <c r="B600" s="11"/>
      <c r="C600" s="11"/>
    </row>
    <row r="601" spans="1:3" ht="15.75" customHeight="1" x14ac:dyDescent="0.25">
      <c r="A601" s="11"/>
      <c r="B601" s="11"/>
      <c r="C601" s="11"/>
    </row>
    <row r="602" spans="1:3" ht="15.75" customHeight="1" x14ac:dyDescent="0.25">
      <c r="A602" s="11"/>
      <c r="B602" s="11"/>
      <c r="C602" s="11"/>
    </row>
    <row r="603" spans="1:3" ht="15.75" customHeight="1" x14ac:dyDescent="0.25">
      <c r="A603" s="11"/>
      <c r="B603" s="11"/>
      <c r="C603" s="11"/>
    </row>
    <row r="604" spans="1:3" ht="15.75" customHeight="1" x14ac:dyDescent="0.25">
      <c r="A604" s="11"/>
      <c r="B604" s="11"/>
      <c r="C604" s="11"/>
    </row>
    <row r="605" spans="1:3" ht="15.75" customHeight="1" x14ac:dyDescent="0.25">
      <c r="A605" s="11"/>
      <c r="B605" s="11"/>
      <c r="C605" s="11"/>
    </row>
    <row r="606" spans="1:3" ht="15.75" customHeight="1" x14ac:dyDescent="0.25">
      <c r="A606" s="11"/>
      <c r="B606" s="11"/>
      <c r="C606" s="11"/>
    </row>
    <row r="607" spans="1:3" ht="15.75" customHeight="1" x14ac:dyDescent="0.25">
      <c r="A607" s="11"/>
      <c r="B607" s="11"/>
      <c r="C607" s="11"/>
    </row>
    <row r="608" spans="1:3" ht="15.75" customHeight="1" x14ac:dyDescent="0.25">
      <c r="A608" s="11"/>
      <c r="B608" s="11"/>
      <c r="C608" s="11"/>
    </row>
    <row r="609" spans="1:3" ht="15.75" customHeight="1" x14ac:dyDescent="0.25">
      <c r="A609" s="11"/>
      <c r="B609" s="11"/>
      <c r="C609" s="11"/>
    </row>
    <row r="610" spans="1:3" ht="15.75" customHeight="1" x14ac:dyDescent="0.25">
      <c r="A610" s="11"/>
      <c r="B610" s="11"/>
      <c r="C610" s="11"/>
    </row>
    <row r="611" spans="1:3" ht="15.75" customHeight="1" x14ac:dyDescent="0.25">
      <c r="A611" s="11"/>
      <c r="B611" s="11"/>
      <c r="C611" s="11"/>
    </row>
    <row r="612" spans="1:3" ht="15.75" customHeight="1" x14ac:dyDescent="0.25">
      <c r="A612" s="11"/>
      <c r="B612" s="11"/>
      <c r="C612" s="11"/>
    </row>
    <row r="613" spans="1:3" ht="15.75" customHeight="1" x14ac:dyDescent="0.25">
      <c r="A613" s="11"/>
      <c r="B613" s="11"/>
      <c r="C613" s="11"/>
    </row>
    <row r="614" spans="1:3" ht="15.75" customHeight="1" x14ac:dyDescent="0.25">
      <c r="A614" s="11"/>
      <c r="B614" s="11"/>
      <c r="C614" s="11"/>
    </row>
    <row r="615" spans="1:3" ht="15.75" customHeight="1" x14ac:dyDescent="0.25">
      <c r="A615" s="11"/>
      <c r="B615" s="11"/>
      <c r="C615" s="11"/>
    </row>
    <row r="616" spans="1:3" ht="15.75" customHeight="1" x14ac:dyDescent="0.25">
      <c r="A616" s="11"/>
      <c r="B616" s="11"/>
      <c r="C616" s="11"/>
    </row>
    <row r="617" spans="1:3" ht="15.75" customHeight="1" x14ac:dyDescent="0.25">
      <c r="A617" s="11"/>
      <c r="B617" s="11"/>
      <c r="C617" s="11"/>
    </row>
    <row r="618" spans="1:3" ht="15.75" customHeight="1" x14ac:dyDescent="0.25">
      <c r="A618" s="11"/>
      <c r="B618" s="11"/>
      <c r="C618" s="11"/>
    </row>
    <row r="619" spans="1:3" ht="15.75" customHeight="1" x14ac:dyDescent="0.25">
      <c r="A619" s="11"/>
      <c r="B619" s="11"/>
      <c r="C619" s="11"/>
    </row>
    <row r="620" spans="1:3" ht="15.75" customHeight="1" x14ac:dyDescent="0.25">
      <c r="A620" s="11"/>
      <c r="B620" s="11"/>
      <c r="C620" s="11"/>
    </row>
    <row r="621" spans="1:3" ht="15.75" customHeight="1" x14ac:dyDescent="0.25">
      <c r="A621" s="11"/>
      <c r="B621" s="11"/>
      <c r="C621" s="11"/>
    </row>
    <row r="622" spans="1:3" ht="15.75" customHeight="1" x14ac:dyDescent="0.25">
      <c r="A622" s="11"/>
      <c r="B622" s="11"/>
      <c r="C622" s="11"/>
    </row>
    <row r="623" spans="1:3" ht="15.75" customHeight="1" x14ac:dyDescent="0.25">
      <c r="A623" s="11"/>
      <c r="B623" s="11"/>
      <c r="C623" s="11"/>
    </row>
    <row r="624" spans="1:3" ht="15.75" customHeight="1" x14ac:dyDescent="0.25">
      <c r="A624" s="11"/>
      <c r="B624" s="11"/>
      <c r="C624" s="11"/>
    </row>
    <row r="625" spans="1:3" ht="15.75" customHeight="1" x14ac:dyDescent="0.25">
      <c r="A625" s="11"/>
      <c r="B625" s="11"/>
      <c r="C625" s="11"/>
    </row>
    <row r="626" spans="1:3" ht="15.75" customHeight="1" x14ac:dyDescent="0.25">
      <c r="A626" s="11"/>
      <c r="B626" s="11"/>
      <c r="C626" s="11"/>
    </row>
    <row r="627" spans="1:3" ht="15.75" customHeight="1" x14ac:dyDescent="0.25">
      <c r="A627" s="11"/>
      <c r="B627" s="11"/>
      <c r="C627" s="11"/>
    </row>
    <row r="628" spans="1:3" ht="15.75" customHeight="1" x14ac:dyDescent="0.25">
      <c r="A628" s="11"/>
      <c r="B628" s="11"/>
      <c r="C628" s="11"/>
    </row>
    <row r="629" spans="1:3" ht="15.75" customHeight="1" x14ac:dyDescent="0.25">
      <c r="A629" s="11"/>
      <c r="B629" s="11"/>
      <c r="C629" s="11"/>
    </row>
    <row r="630" spans="1:3" ht="15.75" customHeight="1" x14ac:dyDescent="0.25">
      <c r="A630" s="11"/>
      <c r="B630" s="11"/>
      <c r="C630" s="11"/>
    </row>
    <row r="631" spans="1:3" ht="15.75" customHeight="1" x14ac:dyDescent="0.25">
      <c r="A631" s="11"/>
      <c r="B631" s="11"/>
      <c r="C631" s="11"/>
    </row>
    <row r="632" spans="1:3" ht="15.75" customHeight="1" x14ac:dyDescent="0.25">
      <c r="A632" s="11"/>
      <c r="B632" s="11"/>
      <c r="C632" s="11"/>
    </row>
    <row r="633" spans="1:3" ht="15.75" customHeight="1" x14ac:dyDescent="0.25">
      <c r="A633" s="11"/>
      <c r="B633" s="11"/>
      <c r="C633" s="11"/>
    </row>
    <row r="634" spans="1:3" ht="15.75" customHeight="1" x14ac:dyDescent="0.25">
      <c r="A634" s="11"/>
      <c r="B634" s="11"/>
      <c r="C634" s="11"/>
    </row>
    <row r="635" spans="1:3" ht="15.75" customHeight="1" x14ac:dyDescent="0.25">
      <c r="A635" s="11"/>
      <c r="B635" s="11"/>
      <c r="C635" s="11"/>
    </row>
    <row r="636" spans="1:3" ht="15.75" customHeight="1" x14ac:dyDescent="0.25">
      <c r="A636" s="11"/>
      <c r="B636" s="11"/>
      <c r="C636" s="11"/>
    </row>
    <row r="637" spans="1:3" ht="15.75" customHeight="1" x14ac:dyDescent="0.25">
      <c r="A637" s="11"/>
      <c r="B637" s="11"/>
      <c r="C637" s="11"/>
    </row>
    <row r="638" spans="1:3" ht="15.75" customHeight="1" x14ac:dyDescent="0.25">
      <c r="A638" s="11"/>
      <c r="B638" s="11"/>
      <c r="C638" s="11"/>
    </row>
    <row r="639" spans="1:3" ht="15.75" customHeight="1" x14ac:dyDescent="0.25">
      <c r="A639" s="11"/>
      <c r="B639" s="11"/>
      <c r="C639" s="11"/>
    </row>
    <row r="640" spans="1:3" ht="15.75" customHeight="1" x14ac:dyDescent="0.25">
      <c r="A640" s="11"/>
      <c r="B640" s="11"/>
      <c r="C640" s="11"/>
    </row>
    <row r="641" spans="1:3" ht="15.75" customHeight="1" x14ac:dyDescent="0.25">
      <c r="A641" s="11"/>
      <c r="B641" s="11"/>
      <c r="C641" s="11"/>
    </row>
    <row r="642" spans="1:3" ht="15.75" customHeight="1" x14ac:dyDescent="0.25">
      <c r="A642" s="11"/>
      <c r="B642" s="11"/>
      <c r="C642" s="11"/>
    </row>
    <row r="643" spans="1:3" ht="15.75" customHeight="1" x14ac:dyDescent="0.25">
      <c r="A643" s="11"/>
      <c r="B643" s="11"/>
      <c r="C643" s="11"/>
    </row>
    <row r="644" spans="1:3" ht="15.75" customHeight="1" x14ac:dyDescent="0.25">
      <c r="A644" s="11"/>
      <c r="B644" s="11"/>
      <c r="C644" s="11"/>
    </row>
    <row r="645" spans="1:3" ht="15.75" customHeight="1" x14ac:dyDescent="0.25">
      <c r="A645" s="11"/>
      <c r="B645" s="11"/>
      <c r="C645" s="11"/>
    </row>
    <row r="646" spans="1:3" ht="15.75" customHeight="1" x14ac:dyDescent="0.25">
      <c r="A646" s="11"/>
      <c r="B646" s="11"/>
      <c r="C646" s="11"/>
    </row>
    <row r="647" spans="1:3" ht="15.75" customHeight="1" x14ac:dyDescent="0.25">
      <c r="A647" s="11"/>
      <c r="B647" s="11"/>
      <c r="C647" s="11"/>
    </row>
    <row r="648" spans="1:3" ht="15.75" customHeight="1" x14ac:dyDescent="0.25">
      <c r="A648" s="11"/>
      <c r="B648" s="11"/>
      <c r="C648" s="11"/>
    </row>
    <row r="649" spans="1:3" ht="15.75" customHeight="1" x14ac:dyDescent="0.25">
      <c r="A649" s="11"/>
      <c r="B649" s="11"/>
      <c r="C649" s="11"/>
    </row>
    <row r="650" spans="1:3" ht="15.75" customHeight="1" x14ac:dyDescent="0.25">
      <c r="A650" s="11"/>
      <c r="B650" s="11"/>
      <c r="C650" s="11"/>
    </row>
    <row r="651" spans="1:3" ht="15.75" customHeight="1" x14ac:dyDescent="0.25">
      <c r="A651" s="11"/>
      <c r="B651" s="11"/>
      <c r="C651" s="11"/>
    </row>
    <row r="652" spans="1:3" ht="15.75" customHeight="1" x14ac:dyDescent="0.25">
      <c r="A652" s="11"/>
      <c r="B652" s="11"/>
      <c r="C652" s="11"/>
    </row>
    <row r="653" spans="1:3" ht="15.75" customHeight="1" x14ac:dyDescent="0.25">
      <c r="A653" s="11"/>
      <c r="B653" s="11"/>
      <c r="C653" s="11"/>
    </row>
    <row r="654" spans="1:3" ht="15.75" customHeight="1" x14ac:dyDescent="0.25">
      <c r="A654" s="11"/>
      <c r="B654" s="11"/>
      <c r="C654" s="11"/>
    </row>
    <row r="655" spans="1:3" ht="15.75" customHeight="1" x14ac:dyDescent="0.25">
      <c r="A655" s="11"/>
      <c r="B655" s="11"/>
      <c r="C655" s="11"/>
    </row>
    <row r="656" spans="1:3" ht="15.75" customHeight="1" x14ac:dyDescent="0.25">
      <c r="A656" s="11"/>
      <c r="B656" s="11"/>
      <c r="C656" s="11"/>
    </row>
    <row r="657" spans="1:3" ht="15.75" customHeight="1" x14ac:dyDescent="0.25">
      <c r="A657" s="11"/>
      <c r="B657" s="11"/>
      <c r="C657" s="11"/>
    </row>
    <row r="658" spans="1:3" ht="15.75" customHeight="1" x14ac:dyDescent="0.25">
      <c r="A658" s="11"/>
      <c r="B658" s="11"/>
      <c r="C658" s="11"/>
    </row>
    <row r="659" spans="1:3" ht="15.75" customHeight="1" x14ac:dyDescent="0.25">
      <c r="A659" s="11"/>
      <c r="B659" s="11"/>
      <c r="C659" s="11"/>
    </row>
    <row r="660" spans="1:3" ht="15.75" customHeight="1" x14ac:dyDescent="0.25">
      <c r="A660" s="11"/>
      <c r="B660" s="11"/>
      <c r="C660" s="11"/>
    </row>
    <row r="661" spans="1:3" ht="15.75" customHeight="1" x14ac:dyDescent="0.25">
      <c r="A661" s="11"/>
      <c r="B661" s="11"/>
      <c r="C661" s="11"/>
    </row>
    <row r="662" spans="1:3" ht="15.75" customHeight="1" x14ac:dyDescent="0.25">
      <c r="A662" s="11"/>
      <c r="B662" s="11"/>
      <c r="C662" s="11"/>
    </row>
    <row r="663" spans="1:3" ht="15.75" customHeight="1" x14ac:dyDescent="0.25">
      <c r="A663" s="11"/>
      <c r="B663" s="11"/>
      <c r="C663" s="11"/>
    </row>
    <row r="664" spans="1:3" ht="15.75" customHeight="1" x14ac:dyDescent="0.25">
      <c r="A664" s="11"/>
      <c r="B664" s="11"/>
      <c r="C664" s="11"/>
    </row>
    <row r="665" spans="1:3" ht="15.75" customHeight="1" x14ac:dyDescent="0.25">
      <c r="A665" s="11"/>
      <c r="B665" s="11"/>
      <c r="C665" s="11"/>
    </row>
    <row r="666" spans="1:3" ht="15.75" customHeight="1" x14ac:dyDescent="0.25">
      <c r="A666" s="11"/>
      <c r="B666" s="11"/>
      <c r="C666" s="11"/>
    </row>
    <row r="667" spans="1:3" ht="15.75" customHeight="1" x14ac:dyDescent="0.25">
      <c r="A667" s="11"/>
      <c r="B667" s="11"/>
      <c r="C667" s="11"/>
    </row>
    <row r="668" spans="1:3" ht="15.75" customHeight="1" x14ac:dyDescent="0.25">
      <c r="A668" s="11"/>
      <c r="B668" s="11"/>
      <c r="C668" s="11"/>
    </row>
    <row r="669" spans="1:3" ht="15.75" customHeight="1" x14ac:dyDescent="0.25">
      <c r="A669" s="11"/>
      <c r="B669" s="11"/>
      <c r="C669" s="11"/>
    </row>
    <row r="670" spans="1:3" ht="15.75" customHeight="1" x14ac:dyDescent="0.25">
      <c r="A670" s="11"/>
      <c r="B670" s="11"/>
      <c r="C670" s="11"/>
    </row>
    <row r="671" spans="1:3" ht="15.75" customHeight="1" x14ac:dyDescent="0.25">
      <c r="A671" s="11"/>
      <c r="B671" s="11"/>
      <c r="C671" s="11"/>
    </row>
    <row r="672" spans="1:3" ht="15.75" customHeight="1" x14ac:dyDescent="0.25">
      <c r="A672" s="11"/>
      <c r="B672" s="11"/>
      <c r="C672" s="11"/>
    </row>
    <row r="673" spans="1:3" ht="15.75" customHeight="1" x14ac:dyDescent="0.25">
      <c r="A673" s="11"/>
      <c r="B673" s="11"/>
      <c r="C673" s="11"/>
    </row>
    <row r="674" spans="1:3" ht="15.75" customHeight="1" x14ac:dyDescent="0.25">
      <c r="A674" s="11"/>
      <c r="B674" s="11"/>
      <c r="C674" s="11"/>
    </row>
    <row r="675" spans="1:3" ht="15.75" customHeight="1" x14ac:dyDescent="0.25">
      <c r="A675" s="11"/>
      <c r="B675" s="11"/>
      <c r="C675" s="11"/>
    </row>
    <row r="676" spans="1:3" ht="15.75" customHeight="1" x14ac:dyDescent="0.25">
      <c r="A676" s="11"/>
      <c r="B676" s="11"/>
      <c r="C676" s="11"/>
    </row>
    <row r="677" spans="1:3" ht="15.75" customHeight="1" x14ac:dyDescent="0.25">
      <c r="A677" s="11"/>
      <c r="B677" s="11"/>
      <c r="C677" s="11"/>
    </row>
    <row r="678" spans="1:3" ht="15.75" customHeight="1" x14ac:dyDescent="0.25">
      <c r="A678" s="11"/>
      <c r="B678" s="11"/>
      <c r="C678" s="11"/>
    </row>
    <row r="679" spans="1:3" ht="15.75" customHeight="1" x14ac:dyDescent="0.25">
      <c r="A679" s="11"/>
      <c r="B679" s="11"/>
      <c r="C679" s="11"/>
    </row>
    <row r="680" spans="1:3" ht="15.75" customHeight="1" x14ac:dyDescent="0.25">
      <c r="A680" s="11"/>
      <c r="B680" s="11"/>
      <c r="C680" s="11"/>
    </row>
    <row r="681" spans="1:3" ht="15.75" customHeight="1" x14ac:dyDescent="0.25">
      <c r="A681" s="11"/>
      <c r="B681" s="11"/>
      <c r="C681" s="11"/>
    </row>
    <row r="682" spans="1:3" ht="15.75" customHeight="1" x14ac:dyDescent="0.25">
      <c r="A682" s="11"/>
      <c r="B682" s="11"/>
      <c r="C682" s="11"/>
    </row>
    <row r="683" spans="1:3" ht="15.75" customHeight="1" x14ac:dyDescent="0.25">
      <c r="A683" s="11"/>
      <c r="B683" s="11"/>
      <c r="C683" s="11"/>
    </row>
    <row r="684" spans="1:3" ht="15.75" customHeight="1" x14ac:dyDescent="0.25">
      <c r="A684" s="11"/>
      <c r="B684" s="11"/>
      <c r="C684" s="11"/>
    </row>
    <row r="685" spans="1:3" ht="15.75" customHeight="1" x14ac:dyDescent="0.25">
      <c r="A685" s="11"/>
      <c r="B685" s="11"/>
      <c r="C685" s="11"/>
    </row>
    <row r="686" spans="1:3" ht="15.75" customHeight="1" x14ac:dyDescent="0.25">
      <c r="A686" s="11"/>
      <c r="B686" s="11"/>
      <c r="C686" s="11"/>
    </row>
    <row r="687" spans="1:3" ht="15.75" customHeight="1" x14ac:dyDescent="0.25">
      <c r="A687" s="11"/>
      <c r="B687" s="11"/>
      <c r="C687" s="11"/>
    </row>
    <row r="688" spans="1:3" ht="15.75" customHeight="1" x14ac:dyDescent="0.25">
      <c r="A688" s="11"/>
      <c r="B688" s="11"/>
      <c r="C688" s="11"/>
    </row>
    <row r="689" spans="1:3" ht="15.75" customHeight="1" x14ac:dyDescent="0.25">
      <c r="A689" s="11"/>
      <c r="B689" s="11"/>
      <c r="C689" s="11"/>
    </row>
    <row r="690" spans="1:3" ht="15.75" customHeight="1" x14ac:dyDescent="0.25">
      <c r="A690" s="11"/>
      <c r="B690" s="11"/>
      <c r="C690" s="11"/>
    </row>
    <row r="691" spans="1:3" ht="15.75" customHeight="1" x14ac:dyDescent="0.25">
      <c r="A691" s="11"/>
      <c r="B691" s="11"/>
      <c r="C691" s="11"/>
    </row>
    <row r="692" spans="1:3" ht="15.75" customHeight="1" x14ac:dyDescent="0.25">
      <c r="A692" s="11"/>
      <c r="B692" s="11"/>
      <c r="C692" s="11"/>
    </row>
    <row r="693" spans="1:3" ht="15.75" customHeight="1" x14ac:dyDescent="0.25">
      <c r="A693" s="11"/>
      <c r="B693" s="11"/>
      <c r="C693" s="11"/>
    </row>
    <row r="694" spans="1:3" ht="15.75" customHeight="1" x14ac:dyDescent="0.25">
      <c r="A694" s="11"/>
      <c r="B694" s="11"/>
      <c r="C694" s="11"/>
    </row>
    <row r="695" spans="1:3" ht="15.75" customHeight="1" x14ac:dyDescent="0.25">
      <c r="A695" s="11"/>
      <c r="B695" s="11"/>
      <c r="C695" s="11"/>
    </row>
    <row r="696" spans="1:3" ht="15.75" customHeight="1" x14ac:dyDescent="0.25">
      <c r="A696" s="11"/>
      <c r="B696" s="11"/>
      <c r="C696" s="11"/>
    </row>
    <row r="697" spans="1:3" ht="15.75" customHeight="1" x14ac:dyDescent="0.25">
      <c r="A697" s="11"/>
      <c r="B697" s="11"/>
      <c r="C697" s="11"/>
    </row>
    <row r="698" spans="1:3" ht="15.75" customHeight="1" x14ac:dyDescent="0.25">
      <c r="A698" s="11"/>
      <c r="B698" s="11"/>
      <c r="C698" s="11"/>
    </row>
    <row r="699" spans="1:3" ht="15.75" customHeight="1" x14ac:dyDescent="0.25">
      <c r="A699" s="11"/>
      <c r="B699" s="11"/>
      <c r="C699" s="11"/>
    </row>
    <row r="700" spans="1:3" ht="15.75" customHeight="1" x14ac:dyDescent="0.25">
      <c r="A700" s="11"/>
      <c r="B700" s="11"/>
      <c r="C700" s="11"/>
    </row>
    <row r="701" spans="1:3" ht="15.75" customHeight="1" x14ac:dyDescent="0.25">
      <c r="A701" s="11"/>
      <c r="B701" s="11"/>
      <c r="C701" s="11"/>
    </row>
    <row r="702" spans="1:3" ht="15.75" customHeight="1" x14ac:dyDescent="0.25">
      <c r="A702" s="11"/>
      <c r="B702" s="11"/>
      <c r="C702" s="11"/>
    </row>
    <row r="703" spans="1:3" ht="15.75" customHeight="1" x14ac:dyDescent="0.25">
      <c r="A703" s="11"/>
      <c r="B703" s="11"/>
      <c r="C703" s="11"/>
    </row>
    <row r="704" spans="1:3" ht="15.75" customHeight="1" x14ac:dyDescent="0.25">
      <c r="A704" s="11"/>
      <c r="B704" s="11"/>
      <c r="C704" s="11"/>
    </row>
    <row r="705" spans="1:3" ht="15.75" customHeight="1" x14ac:dyDescent="0.25">
      <c r="A705" s="11"/>
      <c r="B705" s="11"/>
      <c r="C705" s="11"/>
    </row>
    <row r="706" spans="1:3" ht="15.75" customHeight="1" x14ac:dyDescent="0.25">
      <c r="A706" s="11"/>
      <c r="B706" s="11"/>
      <c r="C706" s="11"/>
    </row>
    <row r="707" spans="1:3" ht="15.75" customHeight="1" x14ac:dyDescent="0.25">
      <c r="A707" s="11"/>
      <c r="B707" s="11"/>
      <c r="C707" s="11"/>
    </row>
    <row r="708" spans="1:3" ht="15.75" customHeight="1" x14ac:dyDescent="0.25">
      <c r="A708" s="11"/>
      <c r="B708" s="11"/>
      <c r="C708" s="11"/>
    </row>
    <row r="709" spans="1:3" ht="15.75" customHeight="1" x14ac:dyDescent="0.25">
      <c r="A709" s="11"/>
      <c r="B709" s="11"/>
      <c r="C709" s="11"/>
    </row>
    <row r="710" spans="1:3" ht="15.75" customHeight="1" x14ac:dyDescent="0.25">
      <c r="A710" s="11"/>
      <c r="B710" s="11"/>
      <c r="C710" s="11"/>
    </row>
    <row r="711" spans="1:3" ht="15.75" customHeight="1" x14ac:dyDescent="0.25">
      <c r="A711" s="11"/>
      <c r="B711" s="11"/>
      <c r="C711" s="11"/>
    </row>
    <row r="712" spans="1:3" ht="15.75" customHeight="1" x14ac:dyDescent="0.25">
      <c r="A712" s="11"/>
      <c r="B712" s="11"/>
      <c r="C712" s="11"/>
    </row>
    <row r="713" spans="1:3" ht="15.75" customHeight="1" x14ac:dyDescent="0.25">
      <c r="A713" s="11"/>
      <c r="B713" s="11"/>
      <c r="C713" s="11"/>
    </row>
    <row r="714" spans="1:3" ht="15.75" customHeight="1" x14ac:dyDescent="0.25">
      <c r="A714" s="11"/>
      <c r="B714" s="11"/>
      <c r="C714" s="11"/>
    </row>
    <row r="715" spans="1:3" ht="15.75" customHeight="1" x14ac:dyDescent="0.25">
      <c r="A715" s="11"/>
      <c r="B715" s="11"/>
      <c r="C715" s="11"/>
    </row>
    <row r="716" spans="1:3" ht="15.75" customHeight="1" x14ac:dyDescent="0.25">
      <c r="A716" s="11"/>
      <c r="B716" s="11"/>
      <c r="C716" s="11"/>
    </row>
    <row r="717" spans="1:3" ht="15.75" customHeight="1" x14ac:dyDescent="0.25">
      <c r="A717" s="11"/>
      <c r="B717" s="11"/>
      <c r="C717" s="11"/>
    </row>
    <row r="718" spans="1:3" ht="15.75" customHeight="1" x14ac:dyDescent="0.25">
      <c r="A718" s="11"/>
      <c r="B718" s="11"/>
      <c r="C718" s="11"/>
    </row>
    <row r="719" spans="1:3" ht="15.75" customHeight="1" x14ac:dyDescent="0.25">
      <c r="A719" s="11"/>
      <c r="B719" s="11"/>
      <c r="C719" s="11"/>
    </row>
    <row r="720" spans="1:3" ht="15.75" customHeight="1" x14ac:dyDescent="0.25">
      <c r="A720" s="11"/>
      <c r="B720" s="11"/>
      <c r="C720" s="11"/>
    </row>
    <row r="721" spans="1:3" ht="15.75" customHeight="1" x14ac:dyDescent="0.25">
      <c r="A721" s="11"/>
      <c r="B721" s="11"/>
      <c r="C721" s="11"/>
    </row>
    <row r="722" spans="1:3" ht="15.75" customHeight="1" x14ac:dyDescent="0.25">
      <c r="A722" s="11"/>
      <c r="B722" s="11"/>
      <c r="C722" s="11"/>
    </row>
    <row r="723" spans="1:3" ht="15.75" customHeight="1" x14ac:dyDescent="0.25">
      <c r="A723" s="11"/>
      <c r="B723" s="11"/>
      <c r="C723" s="11"/>
    </row>
    <row r="724" spans="1:3" ht="15.75" customHeight="1" x14ac:dyDescent="0.25">
      <c r="A724" s="11"/>
      <c r="B724" s="11"/>
      <c r="C724" s="11"/>
    </row>
    <row r="725" spans="1:3" ht="15.75" customHeight="1" x14ac:dyDescent="0.25">
      <c r="A725" s="11"/>
      <c r="B725" s="11"/>
      <c r="C725" s="11"/>
    </row>
    <row r="726" spans="1:3" ht="15.75" customHeight="1" x14ac:dyDescent="0.25">
      <c r="A726" s="11"/>
      <c r="B726" s="11"/>
      <c r="C726" s="11"/>
    </row>
    <row r="727" spans="1:3" ht="15.75" customHeight="1" x14ac:dyDescent="0.25">
      <c r="A727" s="11"/>
      <c r="B727" s="11"/>
      <c r="C727" s="11"/>
    </row>
    <row r="728" spans="1:3" ht="15.75" customHeight="1" x14ac:dyDescent="0.25">
      <c r="A728" s="11"/>
      <c r="B728" s="11"/>
      <c r="C728" s="11"/>
    </row>
    <row r="729" spans="1:3" ht="15.75" customHeight="1" x14ac:dyDescent="0.25">
      <c r="A729" s="11"/>
      <c r="B729" s="11"/>
      <c r="C729" s="11"/>
    </row>
    <row r="730" spans="1:3" ht="15.75" customHeight="1" x14ac:dyDescent="0.25">
      <c r="A730" s="11"/>
      <c r="B730" s="11"/>
      <c r="C730" s="11"/>
    </row>
    <row r="731" spans="1:3" ht="15.75" customHeight="1" x14ac:dyDescent="0.25">
      <c r="A731" s="11"/>
      <c r="B731" s="11"/>
      <c r="C731" s="11"/>
    </row>
    <row r="732" spans="1:3" ht="15.75" customHeight="1" x14ac:dyDescent="0.25">
      <c r="A732" s="11"/>
      <c r="B732" s="11"/>
      <c r="C732" s="11"/>
    </row>
    <row r="733" spans="1:3" ht="15.75" customHeight="1" x14ac:dyDescent="0.25">
      <c r="A733" s="11"/>
      <c r="B733" s="11"/>
      <c r="C733" s="11"/>
    </row>
    <row r="734" spans="1:3" ht="15.75" customHeight="1" x14ac:dyDescent="0.25">
      <c r="A734" s="11"/>
      <c r="B734" s="11"/>
      <c r="C734" s="11"/>
    </row>
    <row r="735" spans="1:3" ht="15.75" customHeight="1" x14ac:dyDescent="0.25">
      <c r="A735" s="11"/>
      <c r="B735" s="11"/>
      <c r="C735" s="11"/>
    </row>
    <row r="736" spans="1:3" ht="15.75" customHeight="1" x14ac:dyDescent="0.25">
      <c r="A736" s="11"/>
      <c r="B736" s="11"/>
      <c r="C736" s="11"/>
    </row>
    <row r="737" spans="1:3" ht="15.75" customHeight="1" x14ac:dyDescent="0.25">
      <c r="A737" s="11"/>
      <c r="B737" s="11"/>
      <c r="C737" s="11"/>
    </row>
    <row r="738" spans="1:3" ht="15.75" customHeight="1" x14ac:dyDescent="0.25">
      <c r="A738" s="11"/>
      <c r="B738" s="11"/>
      <c r="C738" s="11"/>
    </row>
    <row r="739" spans="1:3" ht="15.75" customHeight="1" x14ac:dyDescent="0.25">
      <c r="A739" s="11"/>
      <c r="B739" s="11"/>
      <c r="C739" s="11"/>
    </row>
    <row r="740" spans="1:3" ht="15.75" customHeight="1" x14ac:dyDescent="0.25">
      <c r="A740" s="11"/>
      <c r="B740" s="11"/>
      <c r="C740" s="11"/>
    </row>
    <row r="741" spans="1:3" ht="15.75" customHeight="1" x14ac:dyDescent="0.25">
      <c r="A741" s="11"/>
      <c r="B741" s="11"/>
      <c r="C741" s="11"/>
    </row>
    <row r="742" spans="1:3" ht="15.75" customHeight="1" x14ac:dyDescent="0.25">
      <c r="A742" s="11"/>
      <c r="B742" s="11"/>
      <c r="C742" s="11"/>
    </row>
    <row r="743" spans="1:3" ht="15.75" customHeight="1" x14ac:dyDescent="0.25">
      <c r="A743" s="11"/>
      <c r="B743" s="11"/>
      <c r="C743" s="11"/>
    </row>
    <row r="744" spans="1:3" ht="15.75" customHeight="1" x14ac:dyDescent="0.25">
      <c r="A744" s="11"/>
      <c r="B744" s="11"/>
      <c r="C744" s="11"/>
    </row>
    <row r="745" spans="1:3" ht="15.75" customHeight="1" x14ac:dyDescent="0.25">
      <c r="A745" s="11"/>
      <c r="B745" s="11"/>
      <c r="C745" s="11"/>
    </row>
    <row r="746" spans="1:3" ht="15.75" customHeight="1" x14ac:dyDescent="0.25">
      <c r="A746" s="11"/>
      <c r="B746" s="11"/>
      <c r="C746" s="11"/>
    </row>
    <row r="747" spans="1:3" ht="15.75" customHeight="1" x14ac:dyDescent="0.25">
      <c r="A747" s="11"/>
      <c r="B747" s="11"/>
      <c r="C747" s="11"/>
    </row>
    <row r="748" spans="1:3" ht="15.75" customHeight="1" x14ac:dyDescent="0.25">
      <c r="A748" s="11"/>
      <c r="B748" s="11"/>
      <c r="C748" s="11"/>
    </row>
    <row r="749" spans="1:3" ht="15.75" customHeight="1" x14ac:dyDescent="0.25">
      <c r="A749" s="11"/>
      <c r="B749" s="11"/>
      <c r="C749" s="11"/>
    </row>
    <row r="750" spans="1:3" ht="15.75" customHeight="1" x14ac:dyDescent="0.25">
      <c r="A750" s="11"/>
      <c r="B750" s="11"/>
      <c r="C750" s="11"/>
    </row>
    <row r="751" spans="1:3" ht="15.75" customHeight="1" x14ac:dyDescent="0.25">
      <c r="A751" s="11"/>
      <c r="B751" s="11"/>
      <c r="C751" s="11"/>
    </row>
    <row r="752" spans="1:3" ht="15.75" customHeight="1" x14ac:dyDescent="0.25">
      <c r="A752" s="11"/>
      <c r="B752" s="11"/>
      <c r="C752" s="11"/>
    </row>
    <row r="753" spans="1:3" ht="15.75" customHeight="1" x14ac:dyDescent="0.25">
      <c r="A753" s="11"/>
      <c r="B753" s="11"/>
      <c r="C753" s="11"/>
    </row>
    <row r="754" spans="1:3" ht="15.75" customHeight="1" x14ac:dyDescent="0.25">
      <c r="A754" s="11"/>
      <c r="B754" s="11"/>
      <c r="C754" s="11"/>
    </row>
    <row r="755" spans="1:3" ht="15.75" customHeight="1" x14ac:dyDescent="0.25">
      <c r="A755" s="11"/>
      <c r="B755" s="11"/>
      <c r="C755" s="11"/>
    </row>
    <row r="756" spans="1:3" ht="15.75" customHeight="1" x14ac:dyDescent="0.25">
      <c r="A756" s="11"/>
      <c r="B756" s="11"/>
      <c r="C756" s="11"/>
    </row>
    <row r="757" spans="1:3" ht="15.75" customHeight="1" x14ac:dyDescent="0.25">
      <c r="A757" s="11"/>
      <c r="B757" s="11"/>
      <c r="C757" s="11"/>
    </row>
    <row r="758" spans="1:3" ht="15.75" customHeight="1" x14ac:dyDescent="0.25">
      <c r="A758" s="11"/>
      <c r="B758" s="11"/>
      <c r="C758" s="11"/>
    </row>
    <row r="759" spans="1:3" ht="15.75" customHeight="1" x14ac:dyDescent="0.25">
      <c r="A759" s="11"/>
      <c r="B759" s="11"/>
      <c r="C759" s="11"/>
    </row>
    <row r="760" spans="1:3" ht="15.75" customHeight="1" x14ac:dyDescent="0.25">
      <c r="A760" s="11"/>
      <c r="B760" s="11"/>
      <c r="C760" s="11"/>
    </row>
    <row r="761" spans="1:3" ht="15.75" customHeight="1" x14ac:dyDescent="0.25">
      <c r="A761" s="11"/>
      <c r="B761" s="11"/>
      <c r="C761" s="11"/>
    </row>
    <row r="762" spans="1:3" ht="15.75" customHeight="1" x14ac:dyDescent="0.25">
      <c r="A762" s="11"/>
      <c r="B762" s="11"/>
      <c r="C762" s="11"/>
    </row>
    <row r="763" spans="1:3" ht="15.75" customHeight="1" x14ac:dyDescent="0.25">
      <c r="A763" s="11"/>
      <c r="B763" s="11"/>
      <c r="C763" s="11"/>
    </row>
    <row r="764" spans="1:3" ht="15.75" customHeight="1" x14ac:dyDescent="0.25">
      <c r="A764" s="11"/>
      <c r="B764" s="11"/>
      <c r="C764" s="11"/>
    </row>
    <row r="765" spans="1:3" ht="15.75" customHeight="1" x14ac:dyDescent="0.25">
      <c r="A765" s="11"/>
      <c r="B765" s="11"/>
      <c r="C765" s="11"/>
    </row>
    <row r="766" spans="1:3" ht="15.75" customHeight="1" x14ac:dyDescent="0.25">
      <c r="A766" s="11"/>
      <c r="B766" s="11"/>
      <c r="C766" s="11"/>
    </row>
    <row r="767" spans="1:3" ht="15.75" customHeight="1" x14ac:dyDescent="0.25">
      <c r="A767" s="11"/>
      <c r="B767" s="11"/>
      <c r="C767" s="11"/>
    </row>
    <row r="768" spans="1:3" ht="15.75" customHeight="1" x14ac:dyDescent="0.25">
      <c r="A768" s="11"/>
      <c r="B768" s="11"/>
      <c r="C768" s="11"/>
    </row>
    <row r="769" spans="1:3" ht="15.75" customHeight="1" x14ac:dyDescent="0.25">
      <c r="A769" s="11"/>
      <c r="B769" s="11"/>
      <c r="C769" s="11"/>
    </row>
    <row r="770" spans="1:3" ht="15.75" customHeight="1" x14ac:dyDescent="0.25">
      <c r="A770" s="11"/>
      <c r="B770" s="11"/>
      <c r="C770" s="11"/>
    </row>
    <row r="771" spans="1:3" ht="15.75" customHeight="1" x14ac:dyDescent="0.25">
      <c r="A771" s="11"/>
      <c r="B771" s="11"/>
      <c r="C771" s="11"/>
    </row>
    <row r="772" spans="1:3" ht="15.75" customHeight="1" x14ac:dyDescent="0.25">
      <c r="A772" s="11"/>
      <c r="B772" s="11"/>
      <c r="C772" s="11"/>
    </row>
    <row r="773" spans="1:3" ht="15.75" customHeight="1" x14ac:dyDescent="0.25">
      <c r="A773" s="11"/>
      <c r="B773" s="11"/>
      <c r="C773" s="11"/>
    </row>
    <row r="774" spans="1:3" ht="15.75" customHeight="1" x14ac:dyDescent="0.25">
      <c r="A774" s="11"/>
      <c r="B774" s="11"/>
      <c r="C774" s="11"/>
    </row>
    <row r="775" spans="1:3" ht="15.75" customHeight="1" x14ac:dyDescent="0.25">
      <c r="A775" s="11"/>
      <c r="B775" s="11"/>
      <c r="C775" s="11"/>
    </row>
    <row r="776" spans="1:3" ht="15.75" customHeight="1" x14ac:dyDescent="0.25">
      <c r="A776" s="11"/>
      <c r="B776" s="11"/>
      <c r="C776" s="11"/>
    </row>
    <row r="777" spans="1:3" ht="15.75" customHeight="1" x14ac:dyDescent="0.25">
      <c r="A777" s="11"/>
      <c r="B777" s="11"/>
      <c r="C777" s="11"/>
    </row>
    <row r="778" spans="1:3" ht="15.75" customHeight="1" x14ac:dyDescent="0.25">
      <c r="A778" s="11"/>
      <c r="B778" s="11"/>
      <c r="C778" s="11"/>
    </row>
    <row r="779" spans="1:3" ht="15.75" customHeight="1" x14ac:dyDescent="0.25">
      <c r="A779" s="11"/>
      <c r="B779" s="11"/>
      <c r="C779" s="11"/>
    </row>
    <row r="780" spans="1:3" ht="15.75" customHeight="1" x14ac:dyDescent="0.25">
      <c r="A780" s="11"/>
      <c r="B780" s="11"/>
      <c r="C780" s="11"/>
    </row>
    <row r="781" spans="1:3" ht="15.75" customHeight="1" x14ac:dyDescent="0.25">
      <c r="A781" s="11"/>
      <c r="B781" s="11"/>
      <c r="C781" s="11"/>
    </row>
    <row r="782" spans="1:3" ht="15.75" customHeight="1" x14ac:dyDescent="0.25">
      <c r="A782" s="11"/>
      <c r="B782" s="11"/>
      <c r="C782" s="11"/>
    </row>
    <row r="783" spans="1:3" ht="15.75" customHeight="1" x14ac:dyDescent="0.25">
      <c r="A783" s="11"/>
      <c r="B783" s="11"/>
      <c r="C783" s="11"/>
    </row>
    <row r="784" spans="1:3" ht="15.75" customHeight="1" x14ac:dyDescent="0.25">
      <c r="A784" s="11"/>
      <c r="B784" s="11"/>
      <c r="C784" s="11"/>
    </row>
    <row r="785" spans="1:3" ht="15.75" customHeight="1" x14ac:dyDescent="0.25">
      <c r="A785" s="11"/>
      <c r="B785" s="11"/>
      <c r="C785" s="11"/>
    </row>
    <row r="786" spans="1:3" ht="15.75" customHeight="1" x14ac:dyDescent="0.25">
      <c r="A786" s="11"/>
      <c r="B786" s="11"/>
      <c r="C786" s="11"/>
    </row>
    <row r="787" spans="1:3" ht="15.75" customHeight="1" x14ac:dyDescent="0.25">
      <c r="A787" s="11"/>
      <c r="B787" s="11"/>
      <c r="C787" s="11"/>
    </row>
    <row r="788" spans="1:3" ht="15.75" customHeight="1" x14ac:dyDescent="0.25">
      <c r="A788" s="11"/>
      <c r="B788" s="11"/>
      <c r="C788" s="11"/>
    </row>
    <row r="789" spans="1:3" ht="15.75" customHeight="1" x14ac:dyDescent="0.25">
      <c r="A789" s="11"/>
      <c r="B789" s="11"/>
      <c r="C789" s="11"/>
    </row>
    <row r="790" spans="1:3" ht="15.75" customHeight="1" x14ac:dyDescent="0.25">
      <c r="A790" s="11"/>
      <c r="B790" s="11"/>
      <c r="C790" s="11"/>
    </row>
    <row r="791" spans="1:3" ht="15.75" customHeight="1" x14ac:dyDescent="0.25">
      <c r="A791" s="11"/>
      <c r="B791" s="11"/>
      <c r="C791" s="11"/>
    </row>
    <row r="792" spans="1:3" ht="15.75" customHeight="1" x14ac:dyDescent="0.25">
      <c r="A792" s="11"/>
      <c r="B792" s="11"/>
      <c r="C792" s="11"/>
    </row>
    <row r="793" spans="1:3" ht="15.75" customHeight="1" x14ac:dyDescent="0.25">
      <c r="A793" s="11"/>
      <c r="B793" s="11"/>
      <c r="C793" s="11"/>
    </row>
    <row r="794" spans="1:3" ht="15.75" customHeight="1" x14ac:dyDescent="0.25">
      <c r="A794" s="11"/>
      <c r="B794" s="11"/>
      <c r="C794" s="11"/>
    </row>
    <row r="795" spans="1:3" ht="15.75" customHeight="1" x14ac:dyDescent="0.25">
      <c r="A795" s="11"/>
      <c r="B795" s="11"/>
      <c r="C795" s="11"/>
    </row>
    <row r="796" spans="1:3" ht="15.75" customHeight="1" x14ac:dyDescent="0.25">
      <c r="A796" s="11"/>
      <c r="B796" s="11"/>
      <c r="C796" s="11"/>
    </row>
    <row r="797" spans="1:3" ht="15.75" customHeight="1" x14ac:dyDescent="0.25">
      <c r="A797" s="11"/>
      <c r="B797" s="11"/>
      <c r="C797" s="11"/>
    </row>
    <row r="798" spans="1:3" ht="15.75" customHeight="1" x14ac:dyDescent="0.25">
      <c r="A798" s="11"/>
      <c r="B798" s="11"/>
      <c r="C798" s="11"/>
    </row>
    <row r="799" spans="1:3" ht="15.75" customHeight="1" x14ac:dyDescent="0.25">
      <c r="A799" s="11"/>
      <c r="B799" s="11"/>
      <c r="C799" s="11"/>
    </row>
    <row r="800" spans="1:3" ht="15.75" customHeight="1" x14ac:dyDescent="0.25">
      <c r="A800" s="11"/>
      <c r="B800" s="11"/>
      <c r="C800" s="11"/>
    </row>
    <row r="801" spans="1:3" ht="15.75" customHeight="1" x14ac:dyDescent="0.25">
      <c r="A801" s="11"/>
      <c r="B801" s="11"/>
      <c r="C801" s="11"/>
    </row>
    <row r="802" spans="1:3" ht="15.75" customHeight="1" x14ac:dyDescent="0.25">
      <c r="A802" s="11"/>
      <c r="B802" s="11"/>
      <c r="C802" s="11"/>
    </row>
    <row r="803" spans="1:3" ht="15.75" customHeight="1" x14ac:dyDescent="0.25">
      <c r="A803" s="11"/>
      <c r="B803" s="11"/>
      <c r="C803" s="11"/>
    </row>
    <row r="804" spans="1:3" ht="15.75" customHeight="1" x14ac:dyDescent="0.25">
      <c r="A804" s="11"/>
      <c r="B804" s="11"/>
      <c r="C804" s="11"/>
    </row>
    <row r="805" spans="1:3" ht="15.75" customHeight="1" x14ac:dyDescent="0.25">
      <c r="A805" s="11"/>
      <c r="B805" s="11"/>
      <c r="C805" s="11"/>
    </row>
    <row r="806" spans="1:3" ht="15.75" customHeight="1" x14ac:dyDescent="0.25">
      <c r="A806" s="11"/>
      <c r="B806" s="11"/>
      <c r="C806" s="11"/>
    </row>
    <row r="807" spans="1:3" ht="15.75" customHeight="1" x14ac:dyDescent="0.25">
      <c r="A807" s="11"/>
      <c r="B807" s="11"/>
      <c r="C807" s="11"/>
    </row>
    <row r="808" spans="1:3" ht="15.75" customHeight="1" x14ac:dyDescent="0.25">
      <c r="A808" s="11"/>
      <c r="B808" s="11"/>
      <c r="C808" s="11"/>
    </row>
    <row r="809" spans="1:3" ht="15.75" customHeight="1" x14ac:dyDescent="0.25">
      <c r="A809" s="11"/>
      <c r="B809" s="11"/>
      <c r="C809" s="11"/>
    </row>
    <row r="810" spans="1:3" ht="15.75" customHeight="1" x14ac:dyDescent="0.25">
      <c r="A810" s="11"/>
      <c r="B810" s="11"/>
      <c r="C810" s="11"/>
    </row>
    <row r="811" spans="1:3" ht="15.75" customHeight="1" x14ac:dyDescent="0.25">
      <c r="A811" s="11"/>
      <c r="B811" s="11"/>
      <c r="C811" s="11"/>
    </row>
    <row r="812" spans="1:3" ht="15.75" customHeight="1" x14ac:dyDescent="0.25">
      <c r="A812" s="11"/>
      <c r="B812" s="11"/>
      <c r="C812" s="11"/>
    </row>
    <row r="813" spans="1:3" ht="15.75" customHeight="1" x14ac:dyDescent="0.25">
      <c r="A813" s="11"/>
      <c r="B813" s="11"/>
      <c r="C813" s="11"/>
    </row>
    <row r="814" spans="1:3" ht="15.75" customHeight="1" x14ac:dyDescent="0.25">
      <c r="A814" s="11"/>
      <c r="B814" s="11"/>
      <c r="C814" s="11"/>
    </row>
    <row r="815" spans="1:3" ht="15.75" customHeight="1" x14ac:dyDescent="0.25">
      <c r="A815" s="11"/>
      <c r="B815" s="11"/>
      <c r="C815" s="11"/>
    </row>
    <row r="816" spans="1:3" ht="15.75" customHeight="1" x14ac:dyDescent="0.25">
      <c r="A816" s="11"/>
      <c r="B816" s="11"/>
      <c r="C816" s="11"/>
    </row>
    <row r="817" spans="1:3" ht="15.75" customHeight="1" x14ac:dyDescent="0.25">
      <c r="A817" s="11"/>
      <c r="B817" s="11"/>
      <c r="C817" s="11"/>
    </row>
    <row r="818" spans="1:3" ht="15.75" customHeight="1" x14ac:dyDescent="0.25">
      <c r="A818" s="11"/>
      <c r="B818" s="11"/>
      <c r="C818" s="11"/>
    </row>
    <row r="819" spans="1:3" ht="15.75" customHeight="1" x14ac:dyDescent="0.25">
      <c r="A819" s="11"/>
      <c r="B819" s="11"/>
      <c r="C819" s="11"/>
    </row>
    <row r="820" spans="1:3" ht="15.75" customHeight="1" x14ac:dyDescent="0.25">
      <c r="A820" s="11"/>
      <c r="B820" s="11"/>
      <c r="C820" s="11"/>
    </row>
    <row r="821" spans="1:3" ht="15.75" customHeight="1" x14ac:dyDescent="0.25">
      <c r="A821" s="11"/>
      <c r="B821" s="11"/>
      <c r="C821" s="11"/>
    </row>
    <row r="822" spans="1:3" ht="15.75" customHeight="1" x14ac:dyDescent="0.25">
      <c r="A822" s="11"/>
      <c r="B822" s="11"/>
      <c r="C822" s="11"/>
    </row>
    <row r="823" spans="1:3" ht="15.75" customHeight="1" x14ac:dyDescent="0.25">
      <c r="A823" s="11"/>
      <c r="B823" s="11"/>
      <c r="C823" s="11"/>
    </row>
    <row r="824" spans="1:3" ht="15.75" customHeight="1" x14ac:dyDescent="0.25">
      <c r="A824" s="11"/>
      <c r="B824" s="11"/>
      <c r="C824" s="11"/>
    </row>
    <row r="825" spans="1:3" ht="15.75" customHeight="1" x14ac:dyDescent="0.25">
      <c r="A825" s="11"/>
      <c r="B825" s="11"/>
      <c r="C825" s="11"/>
    </row>
    <row r="826" spans="1:3" ht="15.75" customHeight="1" x14ac:dyDescent="0.25">
      <c r="A826" s="11"/>
      <c r="B826" s="11"/>
      <c r="C826" s="11"/>
    </row>
    <row r="827" spans="1:3" ht="15.75" customHeight="1" x14ac:dyDescent="0.25">
      <c r="A827" s="11"/>
      <c r="B827" s="11"/>
      <c r="C827" s="11"/>
    </row>
    <row r="828" spans="1:3" ht="15.75" customHeight="1" x14ac:dyDescent="0.25">
      <c r="A828" s="11"/>
      <c r="B828" s="11"/>
      <c r="C828" s="11"/>
    </row>
    <row r="829" spans="1:3" ht="15.75" customHeight="1" x14ac:dyDescent="0.25">
      <c r="A829" s="11"/>
      <c r="B829" s="11"/>
      <c r="C829" s="11"/>
    </row>
    <row r="830" spans="1:3" ht="15.75" customHeight="1" x14ac:dyDescent="0.25">
      <c r="A830" s="11"/>
      <c r="B830" s="11"/>
      <c r="C830" s="11"/>
    </row>
    <row r="831" spans="1:3" ht="15.75" customHeight="1" x14ac:dyDescent="0.25">
      <c r="A831" s="11"/>
      <c r="B831" s="11"/>
      <c r="C831" s="11"/>
    </row>
    <row r="832" spans="1:3" ht="15.75" customHeight="1" x14ac:dyDescent="0.25">
      <c r="A832" s="11"/>
      <c r="B832" s="11"/>
      <c r="C832" s="11"/>
    </row>
    <row r="833" spans="1:3" ht="15.75" customHeight="1" x14ac:dyDescent="0.25">
      <c r="A833" s="11"/>
      <c r="B833" s="11"/>
      <c r="C833" s="11"/>
    </row>
    <row r="834" spans="1:3" ht="15.75" customHeight="1" x14ac:dyDescent="0.25">
      <c r="A834" s="11"/>
      <c r="B834" s="11"/>
      <c r="C834" s="11"/>
    </row>
    <row r="835" spans="1:3" ht="15.75" customHeight="1" x14ac:dyDescent="0.25">
      <c r="A835" s="11"/>
      <c r="B835" s="11"/>
      <c r="C835" s="11"/>
    </row>
    <row r="836" spans="1:3" ht="15.75" customHeight="1" x14ac:dyDescent="0.25">
      <c r="A836" s="11"/>
      <c r="B836" s="11"/>
      <c r="C836" s="11"/>
    </row>
    <row r="837" spans="1:3" ht="15.75" customHeight="1" x14ac:dyDescent="0.25">
      <c r="A837" s="11"/>
      <c r="B837" s="11"/>
      <c r="C837" s="11"/>
    </row>
    <row r="838" spans="1:3" ht="15.75" customHeight="1" x14ac:dyDescent="0.25">
      <c r="A838" s="11"/>
      <c r="B838" s="11"/>
      <c r="C838" s="11"/>
    </row>
    <row r="839" spans="1:3" ht="15.75" customHeight="1" x14ac:dyDescent="0.25">
      <c r="A839" s="11"/>
      <c r="B839" s="11"/>
      <c r="C839" s="11"/>
    </row>
    <row r="840" spans="1:3" ht="15.75" customHeight="1" x14ac:dyDescent="0.25">
      <c r="A840" s="11"/>
      <c r="B840" s="11"/>
      <c r="C840" s="11"/>
    </row>
    <row r="841" spans="1:3" ht="15.75" customHeight="1" x14ac:dyDescent="0.25">
      <c r="A841" s="11"/>
      <c r="B841" s="11"/>
      <c r="C841" s="11"/>
    </row>
    <row r="842" spans="1:3" ht="15.75" customHeight="1" x14ac:dyDescent="0.25">
      <c r="A842" s="11"/>
      <c r="B842" s="11"/>
      <c r="C842" s="11"/>
    </row>
    <row r="843" spans="1:3" ht="15.75" customHeight="1" x14ac:dyDescent="0.25">
      <c r="A843" s="11"/>
      <c r="B843" s="11"/>
      <c r="C843" s="11"/>
    </row>
    <row r="844" spans="1:3" ht="15.75" customHeight="1" x14ac:dyDescent="0.25">
      <c r="A844" s="11"/>
      <c r="B844" s="11"/>
      <c r="C844" s="11"/>
    </row>
    <row r="845" spans="1:3" ht="15.75" customHeight="1" x14ac:dyDescent="0.25">
      <c r="A845" s="11"/>
      <c r="B845" s="11"/>
      <c r="C845" s="11"/>
    </row>
    <row r="846" spans="1:3" ht="15.75" customHeight="1" x14ac:dyDescent="0.25">
      <c r="A846" s="11"/>
      <c r="B846" s="11"/>
      <c r="C846" s="11"/>
    </row>
    <row r="847" spans="1:3" ht="15.75" customHeight="1" x14ac:dyDescent="0.25">
      <c r="A847" s="11"/>
      <c r="B847" s="11"/>
      <c r="C847" s="11"/>
    </row>
    <row r="848" spans="1:3" ht="15.75" customHeight="1" x14ac:dyDescent="0.25">
      <c r="A848" s="11"/>
      <c r="B848" s="11"/>
      <c r="C848" s="11"/>
    </row>
    <row r="849" spans="1:3" ht="15.75" customHeight="1" x14ac:dyDescent="0.25">
      <c r="A849" s="11"/>
      <c r="B849" s="11"/>
      <c r="C849" s="11"/>
    </row>
    <row r="850" spans="1:3" ht="15.75" customHeight="1" x14ac:dyDescent="0.25">
      <c r="A850" s="11"/>
      <c r="B850" s="11"/>
      <c r="C850" s="11"/>
    </row>
    <row r="851" spans="1:3" ht="15.75" customHeight="1" x14ac:dyDescent="0.25">
      <c r="A851" s="11"/>
      <c r="B851" s="11"/>
      <c r="C851" s="11"/>
    </row>
    <row r="852" spans="1:3" ht="15.75" customHeight="1" x14ac:dyDescent="0.25">
      <c r="A852" s="11"/>
      <c r="B852" s="11"/>
      <c r="C852" s="11"/>
    </row>
    <row r="853" spans="1:3" ht="15.75" customHeight="1" x14ac:dyDescent="0.25">
      <c r="A853" s="11"/>
      <c r="B853" s="11"/>
      <c r="C853" s="11"/>
    </row>
    <row r="854" spans="1:3" ht="15.75" customHeight="1" x14ac:dyDescent="0.25">
      <c r="A854" s="11"/>
      <c r="B854" s="11"/>
      <c r="C854" s="11"/>
    </row>
    <row r="855" spans="1:3" ht="15.75" customHeight="1" x14ac:dyDescent="0.25">
      <c r="A855" s="11"/>
      <c r="B855" s="11"/>
      <c r="C855" s="11"/>
    </row>
    <row r="856" spans="1:3" ht="15.75" customHeight="1" x14ac:dyDescent="0.25">
      <c r="A856" s="11"/>
      <c r="B856" s="11"/>
      <c r="C856" s="11"/>
    </row>
    <row r="857" spans="1:3" ht="15.75" customHeight="1" x14ac:dyDescent="0.25">
      <c r="A857" s="11"/>
      <c r="B857" s="11"/>
      <c r="C857" s="11"/>
    </row>
    <row r="858" spans="1:3" ht="15.75" customHeight="1" x14ac:dyDescent="0.25">
      <c r="A858" s="11"/>
      <c r="B858" s="11"/>
      <c r="C858" s="11"/>
    </row>
    <row r="859" spans="1:3" ht="15.75" customHeight="1" x14ac:dyDescent="0.25">
      <c r="A859" s="11"/>
      <c r="B859" s="11"/>
      <c r="C859" s="11"/>
    </row>
    <row r="860" spans="1:3" ht="15.75" customHeight="1" x14ac:dyDescent="0.25">
      <c r="A860" s="11"/>
      <c r="B860" s="11"/>
      <c r="C860" s="11"/>
    </row>
    <row r="861" spans="1:3" ht="15.75" customHeight="1" x14ac:dyDescent="0.25">
      <c r="A861" s="11"/>
      <c r="B861" s="11"/>
      <c r="C861" s="11"/>
    </row>
    <row r="862" spans="1:3" ht="15.75" customHeight="1" x14ac:dyDescent="0.25">
      <c r="A862" s="11"/>
      <c r="B862" s="11"/>
      <c r="C862" s="11"/>
    </row>
    <row r="863" spans="1:3" ht="15.75" customHeight="1" x14ac:dyDescent="0.25">
      <c r="A863" s="11"/>
      <c r="B863" s="11"/>
      <c r="C863" s="11"/>
    </row>
    <row r="864" spans="1:3" ht="15.75" customHeight="1" x14ac:dyDescent="0.25">
      <c r="A864" s="11"/>
      <c r="B864" s="11"/>
      <c r="C864" s="11"/>
    </row>
    <row r="865" spans="1:3" ht="15.75" customHeight="1" x14ac:dyDescent="0.25">
      <c r="A865" s="11"/>
      <c r="B865" s="11"/>
      <c r="C865" s="11"/>
    </row>
    <row r="866" spans="1:3" ht="15.75" customHeight="1" x14ac:dyDescent="0.25">
      <c r="A866" s="11"/>
      <c r="B866" s="11"/>
      <c r="C866" s="11"/>
    </row>
    <row r="867" spans="1:3" ht="15.75" customHeight="1" x14ac:dyDescent="0.25">
      <c r="A867" s="11"/>
      <c r="B867" s="11"/>
      <c r="C867" s="11"/>
    </row>
    <row r="868" spans="1:3" ht="15.75" customHeight="1" x14ac:dyDescent="0.25">
      <c r="A868" s="11"/>
      <c r="B868" s="11"/>
      <c r="C868" s="11"/>
    </row>
    <row r="869" spans="1:3" ht="15.75" customHeight="1" x14ac:dyDescent="0.25">
      <c r="A869" s="11"/>
      <c r="B869" s="11"/>
      <c r="C869" s="11"/>
    </row>
    <row r="870" spans="1:3" ht="15.75" customHeight="1" x14ac:dyDescent="0.25">
      <c r="A870" s="11"/>
      <c r="B870" s="11"/>
      <c r="C870" s="11"/>
    </row>
    <row r="871" spans="1:3" ht="15.75" customHeight="1" x14ac:dyDescent="0.25">
      <c r="A871" s="11"/>
      <c r="B871" s="11"/>
      <c r="C871" s="11"/>
    </row>
    <row r="872" spans="1:3" ht="15.75" customHeight="1" x14ac:dyDescent="0.25">
      <c r="A872" s="11"/>
      <c r="B872" s="11"/>
      <c r="C872" s="11"/>
    </row>
    <row r="873" spans="1:3" ht="15.75" customHeight="1" x14ac:dyDescent="0.25">
      <c r="A873" s="11"/>
      <c r="B873" s="11"/>
      <c r="C873" s="11"/>
    </row>
    <row r="874" spans="1:3" ht="15.75" customHeight="1" x14ac:dyDescent="0.25">
      <c r="A874" s="11"/>
      <c r="B874" s="11"/>
      <c r="C874" s="11"/>
    </row>
    <row r="875" spans="1:3" ht="15.75" customHeight="1" x14ac:dyDescent="0.25">
      <c r="A875" s="11"/>
      <c r="B875" s="11"/>
      <c r="C875" s="11"/>
    </row>
    <row r="876" spans="1:3" ht="15.75" customHeight="1" x14ac:dyDescent="0.25">
      <c r="A876" s="11"/>
      <c r="B876" s="11"/>
      <c r="C876" s="11"/>
    </row>
    <row r="877" spans="1:3" ht="15.75" customHeight="1" x14ac:dyDescent="0.25">
      <c r="A877" s="11"/>
      <c r="B877" s="11"/>
      <c r="C877" s="11"/>
    </row>
    <row r="878" spans="1:3" ht="15.75" customHeight="1" x14ac:dyDescent="0.25">
      <c r="A878" s="11"/>
      <c r="B878" s="11"/>
      <c r="C878" s="11"/>
    </row>
    <row r="879" spans="1:3" ht="15.75" customHeight="1" x14ac:dyDescent="0.25">
      <c r="A879" s="11"/>
      <c r="B879" s="11"/>
      <c r="C879" s="11"/>
    </row>
    <row r="880" spans="1:3" ht="15.75" customHeight="1" x14ac:dyDescent="0.25">
      <c r="A880" s="11"/>
      <c r="B880" s="11"/>
      <c r="C880" s="11"/>
    </row>
    <row r="881" spans="1:3" ht="15.75" customHeight="1" x14ac:dyDescent="0.25">
      <c r="A881" s="11"/>
      <c r="B881" s="11"/>
      <c r="C881" s="11"/>
    </row>
    <row r="882" spans="1:3" ht="15.75" customHeight="1" x14ac:dyDescent="0.25">
      <c r="A882" s="11"/>
      <c r="B882" s="11"/>
      <c r="C882" s="11"/>
    </row>
    <row r="883" spans="1:3" ht="15.75" customHeight="1" x14ac:dyDescent="0.25">
      <c r="A883" s="11"/>
      <c r="B883" s="11"/>
      <c r="C883" s="11"/>
    </row>
    <row r="884" spans="1:3" ht="15.75" customHeight="1" x14ac:dyDescent="0.25">
      <c r="A884" s="11"/>
      <c r="B884" s="11"/>
      <c r="C884" s="11"/>
    </row>
    <row r="885" spans="1:3" ht="15.75" customHeight="1" x14ac:dyDescent="0.25">
      <c r="A885" s="11"/>
      <c r="B885" s="11"/>
      <c r="C885" s="11"/>
    </row>
    <row r="886" spans="1:3" ht="15.75" customHeight="1" x14ac:dyDescent="0.25">
      <c r="A886" s="11"/>
      <c r="B886" s="11"/>
      <c r="C886" s="11"/>
    </row>
    <row r="887" spans="1:3" ht="15.75" customHeight="1" x14ac:dyDescent="0.25">
      <c r="A887" s="11"/>
      <c r="B887" s="11"/>
      <c r="C887" s="11"/>
    </row>
    <row r="888" spans="1:3" ht="15.75" customHeight="1" x14ac:dyDescent="0.25">
      <c r="A888" s="11"/>
      <c r="B888" s="11"/>
      <c r="C888" s="11"/>
    </row>
    <row r="889" spans="1:3" ht="15.75" customHeight="1" x14ac:dyDescent="0.25">
      <c r="A889" s="11"/>
      <c r="B889" s="11"/>
      <c r="C889" s="11"/>
    </row>
    <row r="890" spans="1:3" ht="15.75" customHeight="1" x14ac:dyDescent="0.25">
      <c r="A890" s="11"/>
      <c r="B890" s="11"/>
      <c r="C890" s="11"/>
    </row>
    <row r="891" spans="1:3" ht="15.75" customHeight="1" x14ac:dyDescent="0.25">
      <c r="A891" s="11"/>
      <c r="B891" s="11"/>
      <c r="C891" s="11"/>
    </row>
    <row r="892" spans="1:3" ht="15.75" customHeight="1" x14ac:dyDescent="0.25">
      <c r="A892" s="11"/>
      <c r="B892" s="11"/>
      <c r="C892" s="11"/>
    </row>
    <row r="893" spans="1:3" ht="15.75" customHeight="1" x14ac:dyDescent="0.25">
      <c r="A893" s="11"/>
      <c r="B893" s="11"/>
      <c r="C893" s="11"/>
    </row>
    <row r="894" spans="1:3" ht="15.75" customHeight="1" x14ac:dyDescent="0.25">
      <c r="A894" s="11"/>
      <c r="B894" s="11"/>
      <c r="C894" s="11"/>
    </row>
    <row r="895" spans="1:3" ht="15.75" customHeight="1" x14ac:dyDescent="0.25">
      <c r="A895" s="11"/>
      <c r="B895" s="11"/>
      <c r="C895" s="11"/>
    </row>
    <row r="896" spans="1:3" ht="15.75" customHeight="1" x14ac:dyDescent="0.25">
      <c r="A896" s="11"/>
      <c r="B896" s="11"/>
      <c r="C896" s="11"/>
    </row>
    <row r="897" spans="1:3" ht="15.75" customHeight="1" x14ac:dyDescent="0.25">
      <c r="A897" s="11"/>
      <c r="B897" s="11"/>
      <c r="C897" s="11"/>
    </row>
    <row r="898" spans="1:3" ht="15.75" customHeight="1" x14ac:dyDescent="0.25">
      <c r="A898" s="11"/>
      <c r="B898" s="11"/>
      <c r="C898" s="11"/>
    </row>
    <row r="899" spans="1:3" ht="15.75" customHeight="1" x14ac:dyDescent="0.25">
      <c r="A899" s="11"/>
      <c r="B899" s="11"/>
      <c r="C899" s="11"/>
    </row>
    <row r="900" spans="1:3" ht="15.75" customHeight="1" x14ac:dyDescent="0.25">
      <c r="A900" s="11"/>
      <c r="B900" s="11"/>
      <c r="C900" s="11"/>
    </row>
    <row r="901" spans="1:3" ht="15.75" customHeight="1" x14ac:dyDescent="0.25">
      <c r="A901" s="11"/>
      <c r="B901" s="11"/>
      <c r="C901" s="11"/>
    </row>
    <row r="902" spans="1:3" ht="15.75" customHeight="1" x14ac:dyDescent="0.25">
      <c r="A902" s="11"/>
      <c r="B902" s="11"/>
      <c r="C902" s="11"/>
    </row>
    <row r="903" spans="1:3" ht="15.75" customHeight="1" x14ac:dyDescent="0.25">
      <c r="A903" s="11"/>
      <c r="B903" s="11"/>
      <c r="C903" s="11"/>
    </row>
    <row r="904" spans="1:3" ht="15.75" customHeight="1" x14ac:dyDescent="0.25">
      <c r="A904" s="11"/>
      <c r="B904" s="11"/>
      <c r="C904" s="11"/>
    </row>
    <row r="905" spans="1:3" ht="15.75" customHeight="1" x14ac:dyDescent="0.25">
      <c r="A905" s="11"/>
      <c r="B905" s="11"/>
      <c r="C905" s="11"/>
    </row>
    <row r="906" spans="1:3" ht="15.75" customHeight="1" x14ac:dyDescent="0.25">
      <c r="A906" s="11"/>
      <c r="B906" s="11"/>
      <c r="C906" s="11"/>
    </row>
    <row r="907" spans="1:3" ht="15.75" customHeight="1" x14ac:dyDescent="0.25">
      <c r="A907" s="11"/>
      <c r="B907" s="11"/>
      <c r="C907" s="11"/>
    </row>
    <row r="908" spans="1:3" ht="15.75" customHeight="1" x14ac:dyDescent="0.25">
      <c r="A908" s="11"/>
      <c r="B908" s="11"/>
      <c r="C908" s="11"/>
    </row>
    <row r="909" spans="1:3" ht="15.75" customHeight="1" x14ac:dyDescent="0.25">
      <c r="A909" s="11"/>
      <c r="B909" s="11"/>
      <c r="C909" s="11"/>
    </row>
    <row r="910" spans="1:3" ht="15.75" customHeight="1" x14ac:dyDescent="0.25">
      <c r="A910" s="11"/>
      <c r="B910" s="11"/>
      <c r="C910" s="11"/>
    </row>
    <row r="911" spans="1:3" ht="15.75" customHeight="1" x14ac:dyDescent="0.25">
      <c r="A911" s="11"/>
      <c r="B911" s="11"/>
      <c r="C911" s="11"/>
    </row>
    <row r="912" spans="1:3" ht="15.75" customHeight="1" x14ac:dyDescent="0.25">
      <c r="A912" s="11"/>
      <c r="B912" s="11"/>
      <c r="C912" s="11"/>
    </row>
    <row r="913" spans="1:3" ht="15.75" customHeight="1" x14ac:dyDescent="0.25">
      <c r="A913" s="11"/>
      <c r="B913" s="11"/>
      <c r="C913" s="11"/>
    </row>
    <row r="914" spans="1:3" ht="15.75" customHeight="1" x14ac:dyDescent="0.25">
      <c r="A914" s="11"/>
      <c r="B914" s="11"/>
      <c r="C914" s="11"/>
    </row>
    <row r="915" spans="1:3" ht="15.75" customHeight="1" x14ac:dyDescent="0.25">
      <c r="A915" s="11"/>
      <c r="B915" s="11"/>
      <c r="C915" s="11"/>
    </row>
    <row r="916" spans="1:3" ht="15.75" customHeight="1" x14ac:dyDescent="0.25">
      <c r="A916" s="11"/>
      <c r="B916" s="11"/>
      <c r="C916" s="11"/>
    </row>
    <row r="917" spans="1:3" ht="15.75" customHeight="1" x14ac:dyDescent="0.25">
      <c r="A917" s="11"/>
      <c r="B917" s="11"/>
      <c r="C917" s="11"/>
    </row>
    <row r="918" spans="1:3" ht="15.75" customHeight="1" x14ac:dyDescent="0.25">
      <c r="A918" s="11"/>
      <c r="B918" s="11"/>
      <c r="C918" s="11"/>
    </row>
    <row r="919" spans="1:3" ht="15.75" customHeight="1" x14ac:dyDescent="0.25">
      <c r="A919" s="11"/>
      <c r="B919" s="11"/>
      <c r="C919" s="11"/>
    </row>
    <row r="920" spans="1:3" ht="15.75" customHeight="1" x14ac:dyDescent="0.25">
      <c r="A920" s="11"/>
      <c r="B920" s="11"/>
      <c r="C920" s="11"/>
    </row>
    <row r="921" spans="1:3" ht="15.75" customHeight="1" x14ac:dyDescent="0.25">
      <c r="A921" s="11"/>
      <c r="B921" s="11"/>
      <c r="C921" s="11"/>
    </row>
    <row r="922" spans="1:3" ht="15.75" customHeight="1" x14ac:dyDescent="0.25">
      <c r="A922" s="11"/>
      <c r="B922" s="11"/>
      <c r="C922" s="11"/>
    </row>
    <row r="923" spans="1:3" ht="15.75" customHeight="1" x14ac:dyDescent="0.25">
      <c r="A923" s="11"/>
      <c r="B923" s="11"/>
      <c r="C923" s="11"/>
    </row>
    <row r="924" spans="1:3" ht="15.75" customHeight="1" x14ac:dyDescent="0.25">
      <c r="A924" s="11"/>
      <c r="B924" s="11"/>
      <c r="C924" s="11"/>
    </row>
    <row r="925" spans="1:3" ht="15.75" customHeight="1" x14ac:dyDescent="0.25">
      <c r="A925" s="11"/>
      <c r="B925" s="11"/>
      <c r="C925" s="11"/>
    </row>
    <row r="926" spans="1:3" ht="15.75" customHeight="1" x14ac:dyDescent="0.25">
      <c r="A926" s="11"/>
      <c r="B926" s="11"/>
      <c r="C926" s="11"/>
    </row>
    <row r="927" spans="1:3" ht="15.75" customHeight="1" x14ac:dyDescent="0.25">
      <c r="A927" s="11"/>
      <c r="B927" s="11"/>
      <c r="C927" s="11"/>
    </row>
    <row r="928" spans="1:3" ht="15.75" customHeight="1" x14ac:dyDescent="0.25">
      <c r="A928" s="11"/>
      <c r="B928" s="11"/>
      <c r="C928" s="11"/>
    </row>
    <row r="929" spans="1:3" ht="15.75" customHeight="1" x14ac:dyDescent="0.25">
      <c r="A929" s="11"/>
      <c r="B929" s="11"/>
      <c r="C929" s="11"/>
    </row>
    <row r="930" spans="1:3" ht="15.75" customHeight="1" x14ac:dyDescent="0.25">
      <c r="A930" s="11"/>
      <c r="B930" s="11"/>
      <c r="C930" s="11"/>
    </row>
    <row r="931" spans="1:3" ht="15.75" customHeight="1" x14ac:dyDescent="0.25">
      <c r="A931" s="11"/>
      <c r="B931" s="11"/>
      <c r="C931" s="11"/>
    </row>
    <row r="932" spans="1:3" ht="15.75" customHeight="1" x14ac:dyDescent="0.25">
      <c r="A932" s="11"/>
      <c r="B932" s="11"/>
      <c r="C932" s="11"/>
    </row>
    <row r="933" spans="1:3" ht="15.75" customHeight="1" x14ac:dyDescent="0.25">
      <c r="A933" s="11"/>
      <c r="B933" s="11"/>
      <c r="C933" s="11"/>
    </row>
    <row r="934" spans="1:3" ht="15.75" customHeight="1" x14ac:dyDescent="0.25">
      <c r="A934" s="11"/>
      <c r="B934" s="11"/>
      <c r="C934" s="11"/>
    </row>
    <row r="935" spans="1:3" ht="15.75" customHeight="1" x14ac:dyDescent="0.25">
      <c r="A935" s="11"/>
      <c r="B935" s="11"/>
      <c r="C935" s="11"/>
    </row>
    <row r="936" spans="1:3" ht="15.75" customHeight="1" x14ac:dyDescent="0.25">
      <c r="A936" s="11"/>
      <c r="B936" s="11"/>
      <c r="C936" s="11"/>
    </row>
    <row r="937" spans="1:3" ht="15.75" customHeight="1" x14ac:dyDescent="0.25">
      <c r="A937" s="11"/>
      <c r="B937" s="11"/>
      <c r="C937" s="11"/>
    </row>
    <row r="938" spans="1:3" ht="15.75" customHeight="1" x14ac:dyDescent="0.25">
      <c r="A938" s="11"/>
      <c r="B938" s="11"/>
      <c r="C938" s="11"/>
    </row>
    <row r="939" spans="1:3" ht="15.75" customHeight="1" x14ac:dyDescent="0.25">
      <c r="A939" s="11"/>
      <c r="B939" s="11"/>
      <c r="C939" s="11"/>
    </row>
    <row r="940" spans="1:3" ht="15.75" customHeight="1" x14ac:dyDescent="0.25">
      <c r="A940" s="11"/>
      <c r="B940" s="11"/>
      <c r="C940" s="11"/>
    </row>
    <row r="941" spans="1:3" ht="15.75" customHeight="1" x14ac:dyDescent="0.25">
      <c r="A941" s="11"/>
      <c r="B941" s="11"/>
      <c r="C941" s="11"/>
    </row>
    <row r="942" spans="1:3" ht="15.75" customHeight="1" x14ac:dyDescent="0.25">
      <c r="A942" s="11"/>
      <c r="B942" s="11"/>
      <c r="C942" s="11"/>
    </row>
    <row r="943" spans="1:3" ht="15.75" customHeight="1" x14ac:dyDescent="0.25">
      <c r="A943" s="11"/>
      <c r="B943" s="11"/>
      <c r="C943" s="11"/>
    </row>
    <row r="944" spans="1:3" ht="15.75" customHeight="1" x14ac:dyDescent="0.25">
      <c r="A944" s="11"/>
      <c r="B944" s="11"/>
      <c r="C944" s="11"/>
    </row>
    <row r="945" spans="1:3" ht="15.75" customHeight="1" x14ac:dyDescent="0.25">
      <c r="A945" s="11"/>
      <c r="B945" s="11"/>
      <c r="C945" s="11"/>
    </row>
    <row r="946" spans="1:3" ht="15.75" customHeight="1" x14ac:dyDescent="0.25">
      <c r="A946" s="11"/>
      <c r="B946" s="11"/>
      <c r="C946" s="11"/>
    </row>
    <row r="947" spans="1:3" ht="15.75" customHeight="1" x14ac:dyDescent="0.25">
      <c r="A947" s="11"/>
      <c r="B947" s="11"/>
      <c r="C947" s="11"/>
    </row>
    <row r="948" spans="1:3" ht="15.75" customHeight="1" x14ac:dyDescent="0.25">
      <c r="A948" s="11"/>
      <c r="B948" s="11"/>
      <c r="C948" s="11"/>
    </row>
    <row r="949" spans="1:3" ht="15.75" customHeight="1" x14ac:dyDescent="0.25">
      <c r="A949" s="11"/>
      <c r="B949" s="11"/>
      <c r="C949" s="11"/>
    </row>
    <row r="950" spans="1:3" ht="15.75" customHeight="1" x14ac:dyDescent="0.25">
      <c r="A950" s="11"/>
      <c r="B950" s="11"/>
      <c r="C950" s="11"/>
    </row>
    <row r="951" spans="1:3" ht="15.75" customHeight="1" x14ac:dyDescent="0.25">
      <c r="A951" s="11"/>
      <c r="B951" s="11"/>
      <c r="C951" s="11"/>
    </row>
    <row r="952" spans="1:3" ht="15.75" customHeight="1" x14ac:dyDescent="0.25">
      <c r="A952" s="11"/>
      <c r="B952" s="11"/>
      <c r="C952" s="11"/>
    </row>
    <row r="953" spans="1:3" ht="15.75" customHeight="1" x14ac:dyDescent="0.25">
      <c r="A953" s="11"/>
      <c r="B953" s="11"/>
      <c r="C953" s="11"/>
    </row>
    <row r="954" spans="1:3" ht="15.75" customHeight="1" x14ac:dyDescent="0.25">
      <c r="A954" s="11"/>
      <c r="B954" s="11"/>
      <c r="C954" s="11"/>
    </row>
    <row r="955" spans="1:3" ht="15.75" customHeight="1" x14ac:dyDescent="0.25">
      <c r="A955" s="11"/>
      <c r="B955" s="11"/>
      <c r="C955" s="11"/>
    </row>
    <row r="956" spans="1:3" ht="15.75" customHeight="1" x14ac:dyDescent="0.25">
      <c r="A956" s="11"/>
      <c r="B956" s="11"/>
      <c r="C956" s="11"/>
    </row>
    <row r="957" spans="1:3" ht="15.75" customHeight="1" x14ac:dyDescent="0.25">
      <c r="A957" s="11"/>
      <c r="B957" s="11"/>
      <c r="C957" s="11"/>
    </row>
    <row r="958" spans="1:3" ht="15.75" customHeight="1" x14ac:dyDescent="0.25">
      <c r="A958" s="11"/>
      <c r="B958" s="11"/>
      <c r="C958" s="11"/>
    </row>
    <row r="959" spans="1:3" ht="15.75" customHeight="1" x14ac:dyDescent="0.25">
      <c r="A959" s="11"/>
      <c r="B959" s="11"/>
      <c r="C959" s="11"/>
    </row>
    <row r="960" spans="1:3" ht="15.75" customHeight="1" x14ac:dyDescent="0.25">
      <c r="A960" s="11"/>
      <c r="B960" s="11"/>
      <c r="C960" s="11"/>
    </row>
    <row r="961" spans="1:3" ht="15.75" customHeight="1" x14ac:dyDescent="0.25">
      <c r="A961" s="11"/>
      <c r="B961" s="11"/>
      <c r="C961" s="11"/>
    </row>
    <row r="962" spans="1:3" ht="15.75" customHeight="1" x14ac:dyDescent="0.25">
      <c r="A962" s="11"/>
      <c r="B962" s="11"/>
      <c r="C962" s="11"/>
    </row>
    <row r="963" spans="1:3" ht="15.75" customHeight="1" x14ac:dyDescent="0.25">
      <c r="A963" s="11"/>
      <c r="B963" s="11"/>
      <c r="C963" s="11"/>
    </row>
    <row r="964" spans="1:3" ht="15.75" customHeight="1" x14ac:dyDescent="0.25">
      <c r="A964" s="11"/>
      <c r="B964" s="11"/>
      <c r="C964" s="11"/>
    </row>
    <row r="965" spans="1:3" ht="15.75" customHeight="1" x14ac:dyDescent="0.25">
      <c r="A965" s="11"/>
      <c r="B965" s="11"/>
      <c r="C965" s="11"/>
    </row>
    <row r="966" spans="1:3" ht="15.75" customHeight="1" x14ac:dyDescent="0.25">
      <c r="A966" s="11"/>
      <c r="B966" s="11"/>
      <c r="C966" s="11"/>
    </row>
    <row r="967" spans="1:3" ht="15.75" customHeight="1" x14ac:dyDescent="0.25">
      <c r="A967" s="11"/>
      <c r="B967" s="11"/>
      <c r="C967" s="11"/>
    </row>
    <row r="968" spans="1:3" ht="15.75" customHeight="1" x14ac:dyDescent="0.25">
      <c r="A968" s="11"/>
      <c r="B968" s="11"/>
      <c r="C968" s="11"/>
    </row>
    <row r="969" spans="1:3" ht="15.75" customHeight="1" x14ac:dyDescent="0.25">
      <c r="A969" s="11"/>
      <c r="B969" s="11"/>
      <c r="C969" s="11"/>
    </row>
    <row r="970" spans="1:3" ht="15.75" customHeight="1" x14ac:dyDescent="0.25">
      <c r="A970" s="11"/>
      <c r="B970" s="11"/>
      <c r="C970" s="11"/>
    </row>
    <row r="971" spans="1:3" ht="15.75" customHeight="1" x14ac:dyDescent="0.25">
      <c r="A971" s="11"/>
      <c r="B971" s="11"/>
      <c r="C971" s="11"/>
    </row>
    <row r="972" spans="1:3" ht="15.75" customHeight="1" x14ac:dyDescent="0.25">
      <c r="A972" s="11"/>
      <c r="B972" s="11"/>
      <c r="C972" s="11"/>
    </row>
    <row r="973" spans="1:3" ht="15.75" customHeight="1" x14ac:dyDescent="0.25">
      <c r="A973" s="11"/>
      <c r="B973" s="11"/>
      <c r="C973" s="11"/>
    </row>
    <row r="974" spans="1:3" ht="15.75" customHeight="1" x14ac:dyDescent="0.25">
      <c r="A974" s="11"/>
      <c r="B974" s="11"/>
      <c r="C974" s="11"/>
    </row>
    <row r="975" spans="1:3" ht="15.75" customHeight="1" x14ac:dyDescent="0.25">
      <c r="A975" s="11"/>
      <c r="B975" s="11"/>
      <c r="C975" s="11"/>
    </row>
    <row r="976" spans="1:3" ht="15.75" customHeight="1" x14ac:dyDescent="0.25">
      <c r="A976" s="11"/>
      <c r="B976" s="11"/>
      <c r="C976" s="11"/>
    </row>
    <row r="977" spans="1:3" ht="15.75" customHeight="1" x14ac:dyDescent="0.25">
      <c r="A977" s="11"/>
      <c r="B977" s="11"/>
      <c r="C977" s="11"/>
    </row>
    <row r="978" spans="1:3" ht="15.75" customHeight="1" x14ac:dyDescent="0.25">
      <c r="A978" s="11"/>
      <c r="B978" s="11"/>
      <c r="C978" s="11"/>
    </row>
    <row r="979" spans="1:3" ht="15.75" customHeight="1" x14ac:dyDescent="0.25">
      <c r="A979" s="11"/>
      <c r="B979" s="11"/>
      <c r="C979" s="11"/>
    </row>
    <row r="980" spans="1:3" ht="15.75" customHeight="1" x14ac:dyDescent="0.25">
      <c r="A980" s="11"/>
      <c r="B980" s="11"/>
      <c r="C980" s="11"/>
    </row>
    <row r="981" spans="1:3" ht="15.75" customHeight="1" x14ac:dyDescent="0.25">
      <c r="A981" s="11"/>
      <c r="B981" s="11"/>
      <c r="C981" s="11"/>
    </row>
    <row r="982" spans="1:3" ht="15.75" customHeight="1" x14ac:dyDescent="0.25">
      <c r="A982" s="11"/>
      <c r="B982" s="11"/>
      <c r="C982" s="11"/>
    </row>
    <row r="983" spans="1:3" ht="15.75" customHeight="1" x14ac:dyDescent="0.25">
      <c r="A983" s="11"/>
      <c r="B983" s="11"/>
      <c r="C983" s="11"/>
    </row>
    <row r="984" spans="1:3" ht="15.75" customHeight="1" x14ac:dyDescent="0.25">
      <c r="A984" s="11"/>
      <c r="B984" s="11"/>
      <c r="C984" s="11"/>
    </row>
    <row r="985" spans="1:3" ht="15.75" customHeight="1" x14ac:dyDescent="0.25">
      <c r="A985" s="11"/>
      <c r="B985" s="11"/>
      <c r="C985" s="11"/>
    </row>
    <row r="986" spans="1:3" ht="15.75" customHeight="1" x14ac:dyDescent="0.25">
      <c r="A986" s="11"/>
      <c r="B986" s="11"/>
      <c r="C986" s="11"/>
    </row>
    <row r="987" spans="1:3" ht="15.75" customHeight="1" x14ac:dyDescent="0.25">
      <c r="A987" s="11"/>
      <c r="B987" s="11"/>
      <c r="C987" s="11"/>
    </row>
    <row r="988" spans="1:3" ht="15.75" customHeight="1" x14ac:dyDescent="0.25">
      <c r="A988" s="11"/>
      <c r="B988" s="11"/>
      <c r="C988" s="11"/>
    </row>
    <row r="989" spans="1:3" ht="15.75" customHeight="1" x14ac:dyDescent="0.25">
      <c r="A989" s="11"/>
      <c r="B989" s="11"/>
      <c r="C989" s="11"/>
    </row>
    <row r="990" spans="1:3" ht="15.75" customHeight="1" x14ac:dyDescent="0.25">
      <c r="A990" s="11"/>
      <c r="B990" s="11"/>
      <c r="C990" s="11"/>
    </row>
    <row r="991" spans="1:3" ht="15.75" customHeight="1" x14ac:dyDescent="0.25">
      <c r="A991" s="11"/>
      <c r="B991" s="11"/>
      <c r="C991" s="11"/>
    </row>
    <row r="992" spans="1:3" ht="15.75" customHeight="1" x14ac:dyDescent="0.25">
      <c r="A992" s="11"/>
      <c r="B992" s="11"/>
      <c r="C992" s="11"/>
    </row>
    <row r="993" spans="1:3" ht="15.75" customHeight="1" x14ac:dyDescent="0.25">
      <c r="A993" s="11"/>
      <c r="B993" s="11"/>
      <c r="C993" s="11"/>
    </row>
    <row r="994" spans="1:3" ht="15.75" customHeight="1" x14ac:dyDescent="0.25">
      <c r="A994" s="11"/>
      <c r="B994" s="11"/>
      <c r="C994" s="11"/>
    </row>
    <row r="995" spans="1:3" ht="15.75" customHeight="1" x14ac:dyDescent="0.25">
      <c r="A995" s="11"/>
      <c r="B995" s="11"/>
      <c r="C995" s="11"/>
    </row>
    <row r="996" spans="1:3" ht="15.75" customHeight="1" x14ac:dyDescent="0.25">
      <c r="A996" s="11"/>
      <c r="B996" s="11"/>
      <c r="C996" s="11"/>
    </row>
    <row r="997" spans="1:3" ht="15.75" customHeight="1" x14ac:dyDescent="0.25">
      <c r="A997" s="11"/>
      <c r="B997" s="11"/>
      <c r="C997" s="11"/>
    </row>
    <row r="998" spans="1:3" ht="15.75" customHeight="1" x14ac:dyDescent="0.25">
      <c r="A998" s="11"/>
      <c r="B998" s="11"/>
      <c r="C998" s="11"/>
    </row>
    <row r="999" spans="1:3" ht="15.75" customHeight="1" x14ac:dyDescent="0.25">
      <c r="A999" s="11"/>
      <c r="B999" s="11"/>
      <c r="C999" s="11"/>
    </row>
    <row r="1000" spans="1:3" ht="15.75" customHeight="1" x14ac:dyDescent="0.25">
      <c r="A1000" s="11"/>
      <c r="B1000" s="11"/>
      <c r="C1000" s="11"/>
    </row>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showGridLines="0" workbookViewId="0"/>
  </sheetViews>
  <sheetFormatPr defaultColWidth="14.42578125" defaultRowHeight="15" customHeight="1" x14ac:dyDescent="0.25"/>
  <cols>
    <col min="1" max="1" width="21.7109375" customWidth="1"/>
    <col min="2" max="2" width="13.28515625" customWidth="1"/>
    <col min="3" max="3" width="7.7109375" customWidth="1"/>
    <col min="4" max="4" width="14.28515625" customWidth="1"/>
    <col min="5" max="5" width="14.42578125" customWidth="1"/>
    <col min="6" max="6" width="11.42578125" customWidth="1"/>
    <col min="7" max="7" width="9.7109375" customWidth="1"/>
    <col min="8" max="8" width="3.42578125" customWidth="1"/>
    <col min="9" max="10" width="2.140625" customWidth="1"/>
    <col min="11" max="11" width="3.42578125" customWidth="1"/>
    <col min="12" max="13" width="2.140625" customWidth="1"/>
    <col min="14" max="14" width="25.42578125" customWidth="1"/>
    <col min="15" max="15" width="16.85546875" customWidth="1"/>
    <col min="16" max="18" width="11.42578125" customWidth="1"/>
    <col min="19" max="19" width="5.28515625" customWidth="1"/>
    <col min="20" max="20" width="25.42578125" customWidth="1"/>
    <col min="21" max="21" width="16.85546875" customWidth="1"/>
    <col min="22" max="26" width="10.7109375" customWidth="1"/>
  </cols>
  <sheetData>
    <row r="1" spans="1:24" x14ac:dyDescent="0.25">
      <c r="N1" s="298" t="s">
        <v>808</v>
      </c>
      <c r="O1" s="299"/>
      <c r="P1" s="299"/>
      <c r="Q1" s="299"/>
      <c r="R1" s="300"/>
      <c r="T1" s="113"/>
    </row>
    <row r="2" spans="1:24" ht="63" customHeight="1" x14ac:dyDescent="0.25">
      <c r="A2" s="114"/>
      <c r="B2" s="301" t="s">
        <v>809</v>
      </c>
      <c r="C2" s="302"/>
      <c r="D2" s="303"/>
      <c r="E2" s="304" t="s">
        <v>810</v>
      </c>
      <c r="F2" s="304" t="s">
        <v>811</v>
      </c>
      <c r="G2" s="304" t="s">
        <v>812</v>
      </c>
      <c r="N2" s="305" t="s">
        <v>813</v>
      </c>
      <c r="O2" s="306"/>
      <c r="P2" s="306"/>
      <c r="Q2" s="306"/>
      <c r="R2" s="307"/>
      <c r="T2" s="308" t="s">
        <v>814</v>
      </c>
      <c r="U2" s="306"/>
      <c r="V2" s="306"/>
      <c r="W2" s="306"/>
      <c r="X2" s="309"/>
    </row>
    <row r="3" spans="1:24" ht="39.75" customHeight="1" x14ac:dyDescent="0.25">
      <c r="A3" s="115" t="s">
        <v>815</v>
      </c>
      <c r="B3" s="116" t="s">
        <v>711</v>
      </c>
      <c r="C3" s="117" t="s">
        <v>816</v>
      </c>
      <c r="D3" s="118" t="s">
        <v>817</v>
      </c>
      <c r="E3" s="240"/>
      <c r="F3" s="240"/>
      <c r="G3" s="240"/>
      <c r="N3" s="119" t="s">
        <v>815</v>
      </c>
      <c r="O3" s="116" t="s">
        <v>711</v>
      </c>
      <c r="P3" s="117" t="s">
        <v>818</v>
      </c>
      <c r="Q3" s="120" t="s">
        <v>819</v>
      </c>
      <c r="R3" s="121" t="s">
        <v>820</v>
      </c>
      <c r="T3" s="115" t="s">
        <v>815</v>
      </c>
      <c r="U3" s="116" t="s">
        <v>711</v>
      </c>
      <c r="V3" s="117" t="s">
        <v>818</v>
      </c>
      <c r="W3" s="120" t="s">
        <v>819</v>
      </c>
      <c r="X3" s="120" t="s">
        <v>820</v>
      </c>
    </row>
    <row r="4" spans="1:24" x14ac:dyDescent="0.25">
      <c r="A4" s="122" t="s">
        <v>418</v>
      </c>
      <c r="B4" s="123">
        <v>36.01</v>
      </c>
      <c r="C4" s="124">
        <v>1</v>
      </c>
      <c r="D4" s="124">
        <v>1</v>
      </c>
      <c r="E4" s="124">
        <f t="shared" ref="E4:E9" si="0">+VLOOKUP(A4,N:R,5,0)</f>
        <v>1</v>
      </c>
      <c r="F4" s="125">
        <f t="shared" ref="F4:F70" si="1">+IF(AND(D4&lt;&gt;"",E4&lt;&gt;"",D4=E4),1,0)</f>
        <v>1</v>
      </c>
      <c r="G4" s="125">
        <f t="shared" ref="G4:G70" si="2">+IF(AND(D4&lt;&gt;"",E4&lt;&gt;""),ABS(D4-E4),"")</f>
        <v>0</v>
      </c>
      <c r="N4" s="126" t="s">
        <v>442</v>
      </c>
      <c r="O4" s="127">
        <v>0.20260614071065564</v>
      </c>
      <c r="P4" s="128">
        <f t="shared" ref="P4:P76" si="3">+O4*100</f>
        <v>20.260614071065564</v>
      </c>
      <c r="Q4" s="125">
        <v>1</v>
      </c>
      <c r="R4" s="129">
        <v>1</v>
      </c>
      <c r="T4" s="122" t="s">
        <v>432</v>
      </c>
      <c r="U4" s="127">
        <v>0.14643214328733695</v>
      </c>
      <c r="V4" s="128">
        <f t="shared" ref="V4:V76" si="4">+U4*100</f>
        <v>14.643214328733695</v>
      </c>
      <c r="W4" s="125">
        <v>1</v>
      </c>
      <c r="X4" s="125">
        <v>1</v>
      </c>
    </row>
    <row r="5" spans="1:24" x14ac:dyDescent="0.25">
      <c r="A5" s="122" t="s">
        <v>184</v>
      </c>
      <c r="B5" s="128">
        <v>37.19</v>
      </c>
      <c r="C5" s="125">
        <v>2</v>
      </c>
      <c r="D5" s="125">
        <v>1</v>
      </c>
      <c r="E5" s="125">
        <f t="shared" si="0"/>
        <v>1</v>
      </c>
      <c r="F5" s="125">
        <f t="shared" si="1"/>
        <v>1</v>
      </c>
      <c r="G5" s="125">
        <f t="shared" si="2"/>
        <v>0</v>
      </c>
      <c r="N5" s="126" t="s">
        <v>418</v>
      </c>
      <c r="O5" s="127">
        <v>0.20461433297098647</v>
      </c>
      <c r="P5" s="128">
        <f t="shared" si="3"/>
        <v>20.461433297098647</v>
      </c>
      <c r="Q5" s="125">
        <v>2</v>
      </c>
      <c r="R5" s="129">
        <v>1</v>
      </c>
      <c r="T5" s="122" t="s">
        <v>418</v>
      </c>
      <c r="U5" s="127">
        <v>0.17424617708329826</v>
      </c>
      <c r="V5" s="128">
        <f t="shared" si="4"/>
        <v>17.424617708329826</v>
      </c>
      <c r="W5" s="125">
        <v>2</v>
      </c>
      <c r="X5" s="125">
        <v>1</v>
      </c>
    </row>
    <row r="6" spans="1:24" x14ac:dyDescent="0.25">
      <c r="A6" s="122" t="s">
        <v>442</v>
      </c>
      <c r="B6" s="128">
        <v>37.229999999999997</v>
      </c>
      <c r="C6" s="125">
        <v>3</v>
      </c>
      <c r="D6" s="125">
        <v>1</v>
      </c>
      <c r="E6" s="125">
        <f t="shared" si="0"/>
        <v>1</v>
      </c>
      <c r="F6" s="125">
        <f t="shared" si="1"/>
        <v>1</v>
      </c>
      <c r="G6" s="125">
        <f t="shared" si="2"/>
        <v>0</v>
      </c>
      <c r="N6" s="126" t="s">
        <v>422</v>
      </c>
      <c r="O6" s="127">
        <v>0.24046922400353118</v>
      </c>
      <c r="P6" s="128">
        <f t="shared" si="3"/>
        <v>24.046922400353118</v>
      </c>
      <c r="Q6" s="125">
        <v>3</v>
      </c>
      <c r="R6" s="129">
        <v>1</v>
      </c>
      <c r="T6" s="122" t="s">
        <v>442</v>
      </c>
      <c r="U6" s="127">
        <v>0.19347506719266738</v>
      </c>
      <c r="V6" s="128">
        <f t="shared" si="4"/>
        <v>19.34750671926674</v>
      </c>
      <c r="W6" s="125">
        <v>3</v>
      </c>
      <c r="X6" s="125">
        <v>1</v>
      </c>
    </row>
    <row r="7" spans="1:24" x14ac:dyDescent="0.25">
      <c r="A7" s="122" t="s">
        <v>298</v>
      </c>
      <c r="B7" s="128">
        <v>39.15</v>
      </c>
      <c r="C7" s="125">
        <v>4</v>
      </c>
      <c r="D7" s="125">
        <v>1</v>
      </c>
      <c r="E7" s="125">
        <f t="shared" si="0"/>
        <v>1</v>
      </c>
      <c r="F7" s="125">
        <f t="shared" si="1"/>
        <v>1</v>
      </c>
      <c r="G7" s="125">
        <f t="shared" si="2"/>
        <v>0</v>
      </c>
      <c r="N7" s="126" t="s">
        <v>416</v>
      </c>
      <c r="O7" s="127">
        <v>0.25311971117902571</v>
      </c>
      <c r="P7" s="128">
        <f t="shared" si="3"/>
        <v>25.311971117902569</v>
      </c>
      <c r="Q7" s="125">
        <v>4</v>
      </c>
      <c r="R7" s="129">
        <v>1</v>
      </c>
      <c r="T7" s="122" t="s">
        <v>422</v>
      </c>
      <c r="U7" s="127">
        <v>0.20276044304789229</v>
      </c>
      <c r="V7" s="128">
        <f t="shared" si="4"/>
        <v>20.276044304789227</v>
      </c>
      <c r="W7" s="125">
        <v>4</v>
      </c>
      <c r="X7" s="125">
        <v>1</v>
      </c>
    </row>
    <row r="8" spans="1:24" x14ac:dyDescent="0.25">
      <c r="A8" s="122" t="s">
        <v>296</v>
      </c>
      <c r="B8" s="128">
        <v>40.9</v>
      </c>
      <c r="C8" s="125">
        <v>5</v>
      </c>
      <c r="D8" s="125">
        <v>1</v>
      </c>
      <c r="E8" s="125">
        <f t="shared" si="0"/>
        <v>1</v>
      </c>
      <c r="F8" s="125">
        <f t="shared" si="1"/>
        <v>1</v>
      </c>
      <c r="G8" s="125">
        <f t="shared" si="2"/>
        <v>0</v>
      </c>
      <c r="N8" s="126" t="s">
        <v>298</v>
      </c>
      <c r="O8" s="127">
        <v>0.25938345831977194</v>
      </c>
      <c r="P8" s="128">
        <f t="shared" si="3"/>
        <v>25.938345831977195</v>
      </c>
      <c r="Q8" s="125">
        <v>5</v>
      </c>
      <c r="R8" s="129">
        <v>1</v>
      </c>
      <c r="T8" s="122" t="s">
        <v>416</v>
      </c>
      <c r="U8" s="127">
        <v>0.24031268245204307</v>
      </c>
      <c r="V8" s="128">
        <f t="shared" si="4"/>
        <v>24.031268245204306</v>
      </c>
      <c r="W8" s="125">
        <v>5</v>
      </c>
      <c r="X8" s="125">
        <v>1</v>
      </c>
    </row>
    <row r="9" spans="1:24" x14ac:dyDescent="0.25">
      <c r="A9" s="122" t="s">
        <v>432</v>
      </c>
      <c r="B9" s="128">
        <v>42.13</v>
      </c>
      <c r="C9" s="125">
        <v>6</v>
      </c>
      <c r="D9" s="125">
        <v>1</v>
      </c>
      <c r="E9" s="125">
        <f t="shared" si="0"/>
        <v>1</v>
      </c>
      <c r="F9" s="125">
        <f t="shared" si="1"/>
        <v>1</v>
      </c>
      <c r="G9" s="125">
        <f t="shared" si="2"/>
        <v>0</v>
      </c>
      <c r="N9" s="126" t="s">
        <v>296</v>
      </c>
      <c r="O9" s="127">
        <v>0.27355809453287816</v>
      </c>
      <c r="P9" s="128">
        <f t="shared" si="3"/>
        <v>27.355809453287815</v>
      </c>
      <c r="Q9" s="125">
        <v>6</v>
      </c>
      <c r="R9" s="129">
        <v>1</v>
      </c>
      <c r="T9" s="122" t="s">
        <v>414</v>
      </c>
      <c r="U9" s="127">
        <v>0.24383253855698878</v>
      </c>
      <c r="V9" s="128">
        <f t="shared" si="4"/>
        <v>24.383253855698879</v>
      </c>
      <c r="W9" s="125">
        <v>6</v>
      </c>
      <c r="X9" s="125">
        <v>1</v>
      </c>
    </row>
    <row r="10" spans="1:24" x14ac:dyDescent="0.25">
      <c r="A10" s="122" t="s">
        <v>821</v>
      </c>
      <c r="B10" s="128">
        <v>42.83</v>
      </c>
      <c r="C10" s="125">
        <v>7</v>
      </c>
      <c r="D10" s="125">
        <v>1</v>
      </c>
      <c r="E10" s="125"/>
      <c r="F10" s="125">
        <f t="shared" si="1"/>
        <v>0</v>
      </c>
      <c r="G10" s="125" t="str">
        <f t="shared" si="2"/>
        <v/>
      </c>
      <c r="N10" s="126" t="s">
        <v>190</v>
      </c>
      <c r="O10" s="127">
        <v>0.28341401559005375</v>
      </c>
      <c r="P10" s="128">
        <f t="shared" si="3"/>
        <v>28.341401559005376</v>
      </c>
      <c r="Q10" s="125">
        <v>7</v>
      </c>
      <c r="R10" s="129">
        <v>1</v>
      </c>
      <c r="T10" s="122" t="s">
        <v>190</v>
      </c>
      <c r="U10" s="127">
        <v>0.26187621513974102</v>
      </c>
      <c r="V10" s="128">
        <f t="shared" si="4"/>
        <v>26.187621513974101</v>
      </c>
      <c r="W10" s="125">
        <v>7</v>
      </c>
      <c r="X10" s="125">
        <v>1</v>
      </c>
    </row>
    <row r="11" spans="1:24" x14ac:dyDescent="0.25">
      <c r="A11" s="122" t="s">
        <v>422</v>
      </c>
      <c r="B11" s="128">
        <v>44.56</v>
      </c>
      <c r="C11" s="125">
        <v>8</v>
      </c>
      <c r="D11" s="125">
        <v>1</v>
      </c>
      <c r="E11" s="125">
        <f t="shared" ref="E11:E23" si="5">+VLOOKUP(A11,N:R,5,0)</f>
        <v>1</v>
      </c>
      <c r="F11" s="125">
        <f t="shared" si="1"/>
        <v>1</v>
      </c>
      <c r="G11" s="125">
        <f t="shared" si="2"/>
        <v>0</v>
      </c>
      <c r="N11" s="126" t="s">
        <v>196</v>
      </c>
      <c r="O11" s="127">
        <v>0.28890128823788463</v>
      </c>
      <c r="P11" s="128">
        <f t="shared" si="3"/>
        <v>28.890128823788462</v>
      </c>
      <c r="Q11" s="125">
        <v>8</v>
      </c>
      <c r="R11" s="129">
        <v>1</v>
      </c>
      <c r="T11" s="122" t="s">
        <v>292</v>
      </c>
      <c r="U11" s="127">
        <v>0.26208992773718259</v>
      </c>
      <c r="V11" s="128">
        <f t="shared" si="4"/>
        <v>26.208992773718258</v>
      </c>
      <c r="W11" s="125">
        <v>8</v>
      </c>
      <c r="X11" s="125">
        <v>1</v>
      </c>
    </row>
    <row r="12" spans="1:24" x14ac:dyDescent="0.25">
      <c r="A12" s="122" t="s">
        <v>531</v>
      </c>
      <c r="B12" s="128">
        <v>45.1</v>
      </c>
      <c r="C12" s="125">
        <v>9</v>
      </c>
      <c r="D12" s="125">
        <v>1</v>
      </c>
      <c r="E12" s="125">
        <f t="shared" si="5"/>
        <v>1</v>
      </c>
      <c r="F12" s="125">
        <f t="shared" si="1"/>
        <v>1</v>
      </c>
      <c r="G12" s="125">
        <f t="shared" si="2"/>
        <v>0</v>
      </c>
      <c r="N12" s="126" t="s">
        <v>539</v>
      </c>
      <c r="O12" s="127">
        <v>0.29757819475109726</v>
      </c>
      <c r="P12" s="128">
        <f t="shared" si="3"/>
        <v>29.757819475109727</v>
      </c>
      <c r="Q12" s="125">
        <v>9</v>
      </c>
      <c r="R12" s="129">
        <v>1</v>
      </c>
      <c r="T12" s="122" t="s">
        <v>440</v>
      </c>
      <c r="U12" s="127">
        <v>0.26214236953270698</v>
      </c>
      <c r="V12" s="128">
        <f t="shared" si="4"/>
        <v>26.214236953270699</v>
      </c>
      <c r="W12" s="125">
        <v>9</v>
      </c>
      <c r="X12" s="125">
        <v>1</v>
      </c>
    </row>
    <row r="13" spans="1:24" x14ac:dyDescent="0.25">
      <c r="A13" s="122" t="s">
        <v>539</v>
      </c>
      <c r="B13" s="128">
        <v>45.31</v>
      </c>
      <c r="C13" s="125">
        <v>10</v>
      </c>
      <c r="D13" s="125">
        <v>1</v>
      </c>
      <c r="E13" s="125">
        <f t="shared" si="5"/>
        <v>1</v>
      </c>
      <c r="F13" s="125">
        <f t="shared" si="1"/>
        <v>1</v>
      </c>
      <c r="G13" s="125">
        <f t="shared" si="2"/>
        <v>0</v>
      </c>
      <c r="N13" s="126" t="s">
        <v>440</v>
      </c>
      <c r="O13" s="127">
        <v>0.30971389562616558</v>
      </c>
      <c r="P13" s="128">
        <f t="shared" si="3"/>
        <v>30.971389562616558</v>
      </c>
      <c r="Q13" s="125">
        <v>10</v>
      </c>
      <c r="R13" s="129">
        <v>1</v>
      </c>
      <c r="T13" s="122" t="s">
        <v>196</v>
      </c>
      <c r="U13" s="127">
        <v>0.27960487116692101</v>
      </c>
      <c r="V13" s="128">
        <f t="shared" si="4"/>
        <v>27.9604871166921</v>
      </c>
      <c r="W13" s="125">
        <v>10</v>
      </c>
      <c r="X13" s="125">
        <v>1</v>
      </c>
    </row>
    <row r="14" spans="1:24" x14ac:dyDescent="0.25">
      <c r="A14" s="122" t="s">
        <v>200</v>
      </c>
      <c r="B14" s="128">
        <v>46.08</v>
      </c>
      <c r="C14" s="125">
        <v>11</v>
      </c>
      <c r="D14" s="125">
        <v>1</v>
      </c>
      <c r="E14" s="125">
        <f t="shared" si="5"/>
        <v>2</v>
      </c>
      <c r="F14" s="125">
        <f t="shared" si="1"/>
        <v>0</v>
      </c>
      <c r="G14" s="125">
        <f t="shared" si="2"/>
        <v>1</v>
      </c>
      <c r="N14" s="126" t="s">
        <v>280</v>
      </c>
      <c r="O14" s="127">
        <v>0.3136404090194671</v>
      </c>
      <c r="P14" s="128">
        <f t="shared" si="3"/>
        <v>31.364040901946709</v>
      </c>
      <c r="Q14" s="125">
        <v>11</v>
      </c>
      <c r="R14" s="129">
        <v>1</v>
      </c>
      <c r="T14" s="122" t="s">
        <v>200</v>
      </c>
      <c r="U14" s="127">
        <v>0.2825059116893181</v>
      </c>
      <c r="V14" s="128">
        <f t="shared" si="4"/>
        <v>28.250591168931809</v>
      </c>
      <c r="W14" s="125">
        <v>11</v>
      </c>
      <c r="X14" s="125">
        <v>1</v>
      </c>
    </row>
    <row r="15" spans="1:24" x14ac:dyDescent="0.25">
      <c r="A15" s="122" t="s">
        <v>440</v>
      </c>
      <c r="B15" s="128">
        <v>47.02</v>
      </c>
      <c r="C15" s="125">
        <v>12</v>
      </c>
      <c r="D15" s="125">
        <v>1</v>
      </c>
      <c r="E15" s="125">
        <f t="shared" si="5"/>
        <v>1</v>
      </c>
      <c r="F15" s="125">
        <f t="shared" si="1"/>
        <v>1</v>
      </c>
      <c r="G15" s="125">
        <f t="shared" si="2"/>
        <v>0</v>
      </c>
      <c r="N15" s="126" t="s">
        <v>184</v>
      </c>
      <c r="O15" s="127">
        <v>0.31368247914027886</v>
      </c>
      <c r="P15" s="128">
        <f t="shared" si="3"/>
        <v>31.368247914027886</v>
      </c>
      <c r="Q15" s="125">
        <v>12</v>
      </c>
      <c r="R15" s="129">
        <v>1</v>
      </c>
      <c r="T15" s="122" t="s">
        <v>184</v>
      </c>
      <c r="U15" s="127">
        <v>0.29155962066447899</v>
      </c>
      <c r="V15" s="128">
        <f t="shared" si="4"/>
        <v>29.155962066447898</v>
      </c>
      <c r="W15" s="125">
        <v>12</v>
      </c>
      <c r="X15" s="125">
        <v>1</v>
      </c>
    </row>
    <row r="16" spans="1:24" x14ac:dyDescent="0.25">
      <c r="A16" s="122" t="s">
        <v>524</v>
      </c>
      <c r="B16" s="128">
        <v>47.55</v>
      </c>
      <c r="C16" s="125">
        <v>13</v>
      </c>
      <c r="D16" s="125">
        <v>1</v>
      </c>
      <c r="E16" s="125">
        <f t="shared" si="5"/>
        <v>2</v>
      </c>
      <c r="F16" s="125">
        <f t="shared" si="1"/>
        <v>0</v>
      </c>
      <c r="G16" s="130">
        <f t="shared" si="2"/>
        <v>1</v>
      </c>
      <c r="N16" s="126" t="s">
        <v>432</v>
      </c>
      <c r="O16" s="127">
        <v>0.31714571462986962</v>
      </c>
      <c r="P16" s="128">
        <f t="shared" si="3"/>
        <v>31.714571462986964</v>
      </c>
      <c r="Q16" s="125">
        <v>13</v>
      </c>
      <c r="R16" s="129">
        <v>1</v>
      </c>
      <c r="T16" s="122" t="s">
        <v>202</v>
      </c>
      <c r="U16" s="127">
        <v>0.29525916379995515</v>
      </c>
      <c r="V16" s="128">
        <f t="shared" si="4"/>
        <v>29.525916379995515</v>
      </c>
      <c r="W16" s="125">
        <v>13</v>
      </c>
      <c r="X16" s="125">
        <v>1</v>
      </c>
    </row>
    <row r="17" spans="1:26" x14ac:dyDescent="0.25">
      <c r="A17" s="122" t="s">
        <v>192</v>
      </c>
      <c r="B17" s="128">
        <v>47.61</v>
      </c>
      <c r="C17" s="125">
        <v>14</v>
      </c>
      <c r="D17" s="125">
        <v>1</v>
      </c>
      <c r="E17" s="125">
        <f t="shared" si="5"/>
        <v>2</v>
      </c>
      <c r="F17" s="125">
        <f t="shared" si="1"/>
        <v>0</v>
      </c>
      <c r="G17" s="125">
        <f t="shared" si="2"/>
        <v>1</v>
      </c>
      <c r="N17" s="126" t="s">
        <v>411</v>
      </c>
      <c r="O17" s="127">
        <v>0.32124237635934438</v>
      </c>
      <c r="P17" s="128">
        <f t="shared" si="3"/>
        <v>32.124237635934435</v>
      </c>
      <c r="Q17" s="125">
        <v>14</v>
      </c>
      <c r="R17" s="129">
        <v>1</v>
      </c>
      <c r="T17" s="122" t="s">
        <v>535</v>
      </c>
      <c r="U17" s="127">
        <v>0.30299087957359933</v>
      </c>
      <c r="V17" s="128">
        <f t="shared" si="4"/>
        <v>30.299087957359934</v>
      </c>
      <c r="W17" s="125">
        <v>14</v>
      </c>
      <c r="X17" s="125">
        <v>1</v>
      </c>
    </row>
    <row r="18" spans="1:26" x14ac:dyDescent="0.25">
      <c r="A18" s="122" t="s">
        <v>416</v>
      </c>
      <c r="B18" s="128">
        <v>48.17</v>
      </c>
      <c r="C18" s="125">
        <v>15</v>
      </c>
      <c r="D18" s="125">
        <v>1</v>
      </c>
      <c r="E18" s="125">
        <f t="shared" si="5"/>
        <v>1</v>
      </c>
      <c r="F18" s="125">
        <f t="shared" si="1"/>
        <v>1</v>
      </c>
      <c r="G18" s="125">
        <f t="shared" si="2"/>
        <v>0</v>
      </c>
      <c r="N18" s="126" t="s">
        <v>531</v>
      </c>
      <c r="O18" s="127">
        <v>0.32455661160711202</v>
      </c>
      <c r="P18" s="128">
        <f t="shared" si="3"/>
        <v>32.455661160711202</v>
      </c>
      <c r="Q18" s="125">
        <v>15</v>
      </c>
      <c r="R18" s="129">
        <v>1</v>
      </c>
      <c r="T18" s="122" t="s">
        <v>194</v>
      </c>
      <c r="U18" s="127">
        <v>0.30364703037437202</v>
      </c>
      <c r="V18" s="128">
        <f t="shared" si="4"/>
        <v>30.364703037437202</v>
      </c>
      <c r="W18" s="125">
        <v>15</v>
      </c>
      <c r="X18" s="125">
        <v>1</v>
      </c>
    </row>
    <row r="19" spans="1:26" x14ac:dyDescent="0.25">
      <c r="A19" s="122" t="s">
        <v>196</v>
      </c>
      <c r="B19" s="128">
        <v>48.68</v>
      </c>
      <c r="C19" s="125">
        <v>16</v>
      </c>
      <c r="D19" s="125">
        <v>1</v>
      </c>
      <c r="E19" s="125">
        <f t="shared" si="5"/>
        <v>1</v>
      </c>
      <c r="F19" s="125">
        <f t="shared" si="1"/>
        <v>1</v>
      </c>
      <c r="G19" s="125">
        <f t="shared" si="2"/>
        <v>0</v>
      </c>
      <c r="H19" s="5"/>
      <c r="I19" s="5"/>
      <c r="J19" s="5"/>
      <c r="K19" s="5"/>
      <c r="L19" s="5"/>
      <c r="M19" s="5"/>
      <c r="N19" s="126" t="s">
        <v>300</v>
      </c>
      <c r="O19" s="127">
        <v>0.32491905916319203</v>
      </c>
      <c r="P19" s="128">
        <f t="shared" si="3"/>
        <v>32.491905916319205</v>
      </c>
      <c r="Q19" s="125">
        <v>16</v>
      </c>
      <c r="R19" s="129">
        <v>1</v>
      </c>
      <c r="S19" s="5"/>
      <c r="T19" s="122" t="s">
        <v>411</v>
      </c>
      <c r="U19" s="127">
        <v>0.30644427479700653</v>
      </c>
      <c r="V19" s="128">
        <f t="shared" si="4"/>
        <v>30.644427479700653</v>
      </c>
      <c r="W19" s="125">
        <v>16</v>
      </c>
      <c r="X19" s="125">
        <v>1</v>
      </c>
      <c r="Y19" s="5"/>
      <c r="Z19" s="5"/>
    </row>
    <row r="20" spans="1:26" x14ac:dyDescent="0.25">
      <c r="A20" s="122" t="s">
        <v>284</v>
      </c>
      <c r="B20" s="128">
        <v>48.7</v>
      </c>
      <c r="C20" s="125">
        <v>17</v>
      </c>
      <c r="D20" s="125">
        <v>1</v>
      </c>
      <c r="E20" s="125">
        <f t="shared" si="5"/>
        <v>1</v>
      </c>
      <c r="F20" s="125">
        <f t="shared" si="1"/>
        <v>1</v>
      </c>
      <c r="G20" s="125">
        <f t="shared" si="2"/>
        <v>0</v>
      </c>
      <c r="H20" s="5"/>
      <c r="I20" s="5"/>
      <c r="J20" s="5"/>
      <c r="K20" s="5"/>
      <c r="L20" s="5"/>
      <c r="M20" s="5"/>
      <c r="N20" s="126" t="s">
        <v>284</v>
      </c>
      <c r="O20" s="127">
        <v>0.32899869980018359</v>
      </c>
      <c r="P20" s="128">
        <f t="shared" si="3"/>
        <v>32.899869980018359</v>
      </c>
      <c r="Q20" s="125">
        <v>17</v>
      </c>
      <c r="R20" s="129">
        <v>1</v>
      </c>
      <c r="S20" s="5"/>
      <c r="T20" s="122" t="s">
        <v>294</v>
      </c>
      <c r="U20" s="127">
        <v>0.31061442107357695</v>
      </c>
      <c r="V20" s="128">
        <f t="shared" si="4"/>
        <v>31.061442107357696</v>
      </c>
      <c r="W20" s="125">
        <v>17</v>
      </c>
      <c r="X20" s="125">
        <v>1</v>
      </c>
      <c r="Y20" s="5"/>
      <c r="Z20" s="5"/>
    </row>
    <row r="21" spans="1:26" ht="15.75" customHeight="1" x14ac:dyDescent="0.25">
      <c r="A21" s="122" t="s">
        <v>37</v>
      </c>
      <c r="B21" s="128">
        <v>48.79</v>
      </c>
      <c r="C21" s="125">
        <v>18</v>
      </c>
      <c r="D21" s="125">
        <v>1</v>
      </c>
      <c r="E21" s="125">
        <f t="shared" si="5"/>
        <v>2</v>
      </c>
      <c r="F21" s="125">
        <f t="shared" si="1"/>
        <v>0</v>
      </c>
      <c r="G21" s="125">
        <f t="shared" si="2"/>
        <v>1</v>
      </c>
      <c r="H21" s="5"/>
      <c r="I21" s="5"/>
      <c r="J21" s="5"/>
      <c r="K21" s="5"/>
      <c r="L21" s="5"/>
      <c r="M21" s="5"/>
      <c r="N21" s="126" t="s">
        <v>527</v>
      </c>
      <c r="O21" s="127">
        <v>0.32966461356402854</v>
      </c>
      <c r="P21" s="128">
        <f t="shared" si="3"/>
        <v>32.966461356402853</v>
      </c>
      <c r="Q21" s="125">
        <v>18</v>
      </c>
      <c r="R21" s="129">
        <v>1</v>
      </c>
      <c r="S21" s="5"/>
      <c r="T21" s="122" t="s">
        <v>176</v>
      </c>
      <c r="U21" s="127">
        <v>0.32096085411503794</v>
      </c>
      <c r="V21" s="128">
        <f t="shared" si="4"/>
        <v>32.096085411503793</v>
      </c>
      <c r="W21" s="125">
        <v>18</v>
      </c>
      <c r="X21" s="125">
        <v>1</v>
      </c>
      <c r="Y21" s="5"/>
      <c r="Z21" s="5"/>
    </row>
    <row r="22" spans="1:26" ht="15.75" customHeight="1" x14ac:dyDescent="0.25">
      <c r="A22" s="122" t="s">
        <v>294</v>
      </c>
      <c r="B22" s="128">
        <v>48.99</v>
      </c>
      <c r="C22" s="125">
        <v>19</v>
      </c>
      <c r="D22" s="125">
        <v>1</v>
      </c>
      <c r="E22" s="125">
        <f t="shared" si="5"/>
        <v>2</v>
      </c>
      <c r="F22" s="125">
        <f t="shared" si="1"/>
        <v>0</v>
      </c>
      <c r="G22" s="125">
        <f t="shared" si="2"/>
        <v>1</v>
      </c>
      <c r="H22" s="5"/>
      <c r="I22" s="5"/>
      <c r="J22" s="5"/>
      <c r="K22" s="5"/>
      <c r="L22" s="5"/>
      <c r="M22" s="5"/>
      <c r="N22" s="126" t="s">
        <v>436</v>
      </c>
      <c r="O22" s="127">
        <v>0.33063155971389074</v>
      </c>
      <c r="P22" s="128">
        <f t="shared" si="3"/>
        <v>33.063155971389072</v>
      </c>
      <c r="Q22" s="125">
        <v>19</v>
      </c>
      <c r="R22" s="129">
        <v>1</v>
      </c>
      <c r="S22" s="5"/>
      <c r="T22" s="122" t="s">
        <v>298</v>
      </c>
      <c r="U22" s="127">
        <v>0.3242293228997149</v>
      </c>
      <c r="V22" s="128">
        <f t="shared" si="4"/>
        <v>32.422932289971492</v>
      </c>
      <c r="W22" s="125">
        <v>19</v>
      </c>
      <c r="X22" s="125">
        <v>1</v>
      </c>
      <c r="Y22" s="5"/>
      <c r="Z22" s="5"/>
    </row>
    <row r="23" spans="1:26" ht="15.75" customHeight="1" x14ac:dyDescent="0.25">
      <c r="A23" s="122" t="s">
        <v>300</v>
      </c>
      <c r="B23" s="128">
        <v>49.12</v>
      </c>
      <c r="C23" s="125">
        <v>20</v>
      </c>
      <c r="D23" s="125">
        <v>1</v>
      </c>
      <c r="E23" s="125">
        <f t="shared" si="5"/>
        <v>1</v>
      </c>
      <c r="F23" s="125">
        <f t="shared" si="1"/>
        <v>1</v>
      </c>
      <c r="G23" s="125">
        <f t="shared" si="2"/>
        <v>0</v>
      </c>
      <c r="H23" s="5"/>
      <c r="I23" s="5"/>
      <c r="J23" s="5"/>
      <c r="K23" s="5"/>
      <c r="L23" s="5"/>
      <c r="M23" s="5"/>
      <c r="N23" s="126" t="s">
        <v>426</v>
      </c>
      <c r="O23" s="127">
        <v>0.33779325113828212</v>
      </c>
      <c r="P23" s="128">
        <f t="shared" si="3"/>
        <v>33.779325113828214</v>
      </c>
      <c r="Q23" s="125">
        <v>20</v>
      </c>
      <c r="R23" s="129">
        <v>1</v>
      </c>
      <c r="S23" s="5"/>
      <c r="T23" s="122" t="s">
        <v>488</v>
      </c>
      <c r="U23" s="127">
        <v>0.32961688368735342</v>
      </c>
      <c r="V23" s="128">
        <f t="shared" si="4"/>
        <v>32.961688368735345</v>
      </c>
      <c r="W23" s="125">
        <v>20</v>
      </c>
      <c r="X23" s="125">
        <v>1</v>
      </c>
      <c r="Y23" s="5"/>
      <c r="Z23" s="5"/>
    </row>
    <row r="24" spans="1:26" ht="15.75" customHeight="1" x14ac:dyDescent="0.25">
      <c r="A24" s="122" t="s">
        <v>288</v>
      </c>
      <c r="B24" s="128">
        <v>50.2</v>
      </c>
      <c r="C24" s="125">
        <v>21</v>
      </c>
      <c r="D24" s="125">
        <v>1</v>
      </c>
      <c r="E24" s="125"/>
      <c r="F24" s="125">
        <f t="shared" si="1"/>
        <v>0</v>
      </c>
      <c r="G24" s="125" t="str">
        <f t="shared" si="2"/>
        <v/>
      </c>
      <c r="H24" s="5"/>
      <c r="I24" s="5"/>
      <c r="J24" s="5"/>
      <c r="K24" s="5"/>
      <c r="L24" s="5"/>
      <c r="M24" s="5"/>
      <c r="N24" s="126" t="s">
        <v>202</v>
      </c>
      <c r="O24" s="127">
        <v>0.33838124408344239</v>
      </c>
      <c r="P24" s="128">
        <f t="shared" si="3"/>
        <v>33.838124408344243</v>
      </c>
      <c r="Q24" s="125">
        <v>21</v>
      </c>
      <c r="R24" s="129">
        <v>1</v>
      </c>
      <c r="S24" s="5"/>
      <c r="T24" s="122" t="s">
        <v>198</v>
      </c>
      <c r="U24" s="127">
        <v>0.33420874229761427</v>
      </c>
      <c r="V24" s="128">
        <f t="shared" si="4"/>
        <v>33.420874229761424</v>
      </c>
      <c r="W24" s="125">
        <v>21</v>
      </c>
      <c r="X24" s="125">
        <v>1</v>
      </c>
      <c r="Y24" s="5"/>
      <c r="Z24" s="5"/>
    </row>
    <row r="25" spans="1:26" ht="15.75" customHeight="1" x14ac:dyDescent="0.25">
      <c r="A25" s="122" t="s">
        <v>292</v>
      </c>
      <c r="B25" s="128">
        <v>50.3</v>
      </c>
      <c r="C25" s="125">
        <v>22</v>
      </c>
      <c r="D25" s="125">
        <v>1</v>
      </c>
      <c r="E25" s="125">
        <f t="shared" ref="E25:E36" si="6">+VLOOKUP(A25,N:R,5,0)</f>
        <v>2</v>
      </c>
      <c r="F25" s="125">
        <f t="shared" si="1"/>
        <v>0</v>
      </c>
      <c r="G25" s="125">
        <f t="shared" si="2"/>
        <v>1</v>
      </c>
      <c r="H25" s="5"/>
      <c r="I25" s="5"/>
      <c r="J25" s="5"/>
      <c r="K25" s="5"/>
      <c r="L25" s="5"/>
      <c r="M25" s="5"/>
      <c r="N25" s="126" t="s">
        <v>444</v>
      </c>
      <c r="O25" s="127">
        <v>0.34813262552431973</v>
      </c>
      <c r="P25" s="128">
        <f t="shared" si="3"/>
        <v>34.813262552431972</v>
      </c>
      <c r="Q25" s="125">
        <v>22</v>
      </c>
      <c r="R25" s="129">
        <v>1</v>
      </c>
      <c r="S25" s="5"/>
      <c r="T25" s="122" t="s">
        <v>296</v>
      </c>
      <c r="U25" s="127">
        <v>0.33923022686174981</v>
      </c>
      <c r="V25" s="128">
        <f t="shared" si="4"/>
        <v>33.923022686174981</v>
      </c>
      <c r="W25" s="125">
        <v>22</v>
      </c>
      <c r="X25" s="125">
        <v>1</v>
      </c>
      <c r="Y25" s="5"/>
      <c r="Z25" s="5"/>
    </row>
    <row r="26" spans="1:26" ht="15.75" customHeight="1" x14ac:dyDescent="0.25">
      <c r="A26" s="122" t="s">
        <v>286</v>
      </c>
      <c r="B26" s="128">
        <v>50.58</v>
      </c>
      <c r="C26" s="125">
        <v>23</v>
      </c>
      <c r="D26" s="125">
        <v>2</v>
      </c>
      <c r="E26" s="125">
        <f t="shared" si="6"/>
        <v>3</v>
      </c>
      <c r="F26" s="125">
        <f t="shared" si="1"/>
        <v>0</v>
      </c>
      <c r="G26" s="125">
        <f t="shared" si="2"/>
        <v>1</v>
      </c>
      <c r="H26" s="5"/>
      <c r="I26" s="5"/>
      <c r="J26" s="5"/>
      <c r="K26" s="5"/>
      <c r="L26" s="5"/>
      <c r="M26" s="5"/>
      <c r="N26" s="126" t="s">
        <v>176</v>
      </c>
      <c r="O26" s="127">
        <v>0.35024694416159557</v>
      </c>
      <c r="P26" s="128">
        <f t="shared" si="3"/>
        <v>35.024694416159555</v>
      </c>
      <c r="Q26" s="125">
        <v>23</v>
      </c>
      <c r="R26" s="129">
        <v>1</v>
      </c>
      <c r="S26" s="5"/>
      <c r="T26" s="122" t="s">
        <v>436</v>
      </c>
      <c r="U26" s="127">
        <v>0.34263727572931996</v>
      </c>
      <c r="V26" s="128">
        <f t="shared" si="4"/>
        <v>34.263727572931998</v>
      </c>
      <c r="W26" s="125">
        <v>23</v>
      </c>
      <c r="X26" s="125">
        <v>1</v>
      </c>
      <c r="Y26" s="5"/>
      <c r="Z26" s="5"/>
    </row>
    <row r="27" spans="1:26" ht="15.75" customHeight="1" x14ac:dyDescent="0.25">
      <c r="A27" s="122" t="s">
        <v>278</v>
      </c>
      <c r="B27" s="128">
        <v>50.7</v>
      </c>
      <c r="C27" s="125">
        <v>24</v>
      </c>
      <c r="D27" s="125">
        <v>2</v>
      </c>
      <c r="E27" s="125">
        <f t="shared" si="6"/>
        <v>2</v>
      </c>
      <c r="F27" s="125">
        <f t="shared" si="1"/>
        <v>1</v>
      </c>
      <c r="G27" s="125">
        <f t="shared" si="2"/>
        <v>0</v>
      </c>
      <c r="N27" s="126" t="s">
        <v>529</v>
      </c>
      <c r="O27" s="127">
        <v>0.36060645734298641</v>
      </c>
      <c r="P27" s="128">
        <f t="shared" si="3"/>
        <v>36.060645734298639</v>
      </c>
      <c r="Q27" s="125">
        <v>24</v>
      </c>
      <c r="R27" s="129">
        <v>1</v>
      </c>
      <c r="T27" s="122" t="s">
        <v>428</v>
      </c>
      <c r="U27" s="127">
        <v>0.34613053642156538</v>
      </c>
      <c r="V27" s="128">
        <f t="shared" si="4"/>
        <v>34.613053642156537</v>
      </c>
      <c r="W27" s="125">
        <v>24</v>
      </c>
      <c r="X27" s="125">
        <v>1</v>
      </c>
    </row>
    <row r="28" spans="1:26" ht="15.75" customHeight="1" x14ac:dyDescent="0.25">
      <c r="A28" s="122" t="s">
        <v>280</v>
      </c>
      <c r="B28" s="128">
        <v>51.37</v>
      </c>
      <c r="C28" s="125">
        <v>25</v>
      </c>
      <c r="D28" s="125">
        <v>2</v>
      </c>
      <c r="E28" s="125">
        <f t="shared" si="6"/>
        <v>1</v>
      </c>
      <c r="F28" s="125">
        <f t="shared" si="1"/>
        <v>0</v>
      </c>
      <c r="G28" s="125">
        <f t="shared" si="2"/>
        <v>1</v>
      </c>
      <c r="N28" s="126" t="s">
        <v>304</v>
      </c>
      <c r="O28" s="127">
        <v>0.36094383573136224</v>
      </c>
      <c r="P28" s="128">
        <f t="shared" si="3"/>
        <v>36.094383573136227</v>
      </c>
      <c r="Q28" s="125">
        <v>25</v>
      </c>
      <c r="R28" s="129">
        <v>2</v>
      </c>
      <c r="T28" s="122" t="s">
        <v>533</v>
      </c>
      <c r="U28" s="127">
        <v>0.34788792493052695</v>
      </c>
      <c r="V28" s="128">
        <f t="shared" si="4"/>
        <v>34.788792493052696</v>
      </c>
      <c r="W28" s="125">
        <v>25</v>
      </c>
      <c r="X28" s="125">
        <v>2</v>
      </c>
    </row>
    <row r="29" spans="1:26" ht="15.75" customHeight="1" x14ac:dyDescent="0.25">
      <c r="A29" s="122" t="s">
        <v>190</v>
      </c>
      <c r="B29" s="128">
        <v>51.42</v>
      </c>
      <c r="C29" s="125">
        <v>26</v>
      </c>
      <c r="D29" s="125">
        <v>2</v>
      </c>
      <c r="E29" s="125">
        <f t="shared" si="6"/>
        <v>1</v>
      </c>
      <c r="F29" s="125">
        <f t="shared" si="1"/>
        <v>0</v>
      </c>
      <c r="G29" s="125">
        <f t="shared" si="2"/>
        <v>1</v>
      </c>
      <c r="N29" s="126" t="s">
        <v>302</v>
      </c>
      <c r="O29" s="127">
        <v>0.36606226996549235</v>
      </c>
      <c r="P29" s="128">
        <f t="shared" si="3"/>
        <v>36.606226996549232</v>
      </c>
      <c r="Q29" s="125">
        <v>26</v>
      </c>
      <c r="R29" s="129">
        <v>2</v>
      </c>
      <c r="T29" s="122" t="s">
        <v>539</v>
      </c>
      <c r="U29" s="127">
        <v>0.35023361300408901</v>
      </c>
      <c r="V29" s="128">
        <f t="shared" si="4"/>
        <v>35.023361300408901</v>
      </c>
      <c r="W29" s="125">
        <v>26</v>
      </c>
      <c r="X29" s="125">
        <v>2</v>
      </c>
    </row>
    <row r="30" spans="1:26" ht="15.75" customHeight="1" x14ac:dyDescent="0.25">
      <c r="A30" s="122" t="s">
        <v>444</v>
      </c>
      <c r="B30" s="128">
        <v>52.31</v>
      </c>
      <c r="C30" s="125">
        <v>27</v>
      </c>
      <c r="D30" s="125">
        <v>2</v>
      </c>
      <c r="E30" s="125">
        <f t="shared" si="6"/>
        <v>1</v>
      </c>
      <c r="F30" s="125">
        <f t="shared" si="1"/>
        <v>0</v>
      </c>
      <c r="G30" s="125">
        <f t="shared" si="2"/>
        <v>1</v>
      </c>
      <c r="N30" s="126" t="s">
        <v>192</v>
      </c>
      <c r="O30" s="127">
        <v>0.37196703979360829</v>
      </c>
      <c r="P30" s="128">
        <f t="shared" si="3"/>
        <v>37.196703979360827</v>
      </c>
      <c r="Q30" s="125">
        <v>27</v>
      </c>
      <c r="R30" s="129">
        <v>2</v>
      </c>
      <c r="T30" s="122" t="s">
        <v>280</v>
      </c>
      <c r="U30" s="127">
        <v>0.35400703301346426</v>
      </c>
      <c r="V30" s="128">
        <f t="shared" si="4"/>
        <v>35.400703301346425</v>
      </c>
      <c r="W30" s="125">
        <v>27</v>
      </c>
      <c r="X30" s="125">
        <v>2</v>
      </c>
    </row>
    <row r="31" spans="1:26" ht="15.75" customHeight="1" x14ac:dyDescent="0.25">
      <c r="A31" s="122" t="s">
        <v>541</v>
      </c>
      <c r="B31" s="128">
        <v>53.04</v>
      </c>
      <c r="C31" s="125">
        <v>28</v>
      </c>
      <c r="D31" s="125">
        <v>2</v>
      </c>
      <c r="E31" s="125">
        <f t="shared" si="6"/>
        <v>3</v>
      </c>
      <c r="F31" s="125">
        <f t="shared" si="1"/>
        <v>0</v>
      </c>
      <c r="G31" s="125">
        <f t="shared" si="2"/>
        <v>1</v>
      </c>
      <c r="N31" s="126" t="s">
        <v>524</v>
      </c>
      <c r="O31" s="127">
        <v>0.37238285376741681</v>
      </c>
      <c r="P31" s="128">
        <f t="shared" si="3"/>
        <v>37.238285376741679</v>
      </c>
      <c r="Q31" s="125">
        <v>28</v>
      </c>
      <c r="R31" s="129">
        <v>2</v>
      </c>
      <c r="T31" s="122" t="s">
        <v>483</v>
      </c>
      <c r="U31" s="127">
        <v>0.35898498552520747</v>
      </c>
      <c r="V31" s="128">
        <f t="shared" si="4"/>
        <v>35.898498552520749</v>
      </c>
      <c r="W31" s="125">
        <v>28</v>
      </c>
      <c r="X31" s="125">
        <v>2</v>
      </c>
    </row>
    <row r="32" spans="1:26" ht="15.75" customHeight="1" x14ac:dyDescent="0.25">
      <c r="A32" s="122" t="s">
        <v>426</v>
      </c>
      <c r="B32" s="128">
        <v>53.35</v>
      </c>
      <c r="C32" s="125">
        <v>29</v>
      </c>
      <c r="D32" s="125">
        <v>2</v>
      </c>
      <c r="E32" s="125">
        <f t="shared" si="6"/>
        <v>1</v>
      </c>
      <c r="F32" s="125">
        <f t="shared" si="1"/>
        <v>0</v>
      </c>
      <c r="G32" s="125">
        <f t="shared" si="2"/>
        <v>1</v>
      </c>
      <c r="N32" s="126" t="s">
        <v>172</v>
      </c>
      <c r="O32" s="127">
        <v>0.37665420522931076</v>
      </c>
      <c r="P32" s="128">
        <f t="shared" si="3"/>
        <v>37.665420522931079</v>
      </c>
      <c r="Q32" s="125">
        <v>29</v>
      </c>
      <c r="R32" s="129">
        <v>2</v>
      </c>
      <c r="T32" s="122" t="s">
        <v>426</v>
      </c>
      <c r="U32" s="127">
        <v>0.36245895522720051</v>
      </c>
      <c r="V32" s="128">
        <f t="shared" si="4"/>
        <v>36.245895522720048</v>
      </c>
      <c r="W32" s="125">
        <v>29</v>
      </c>
      <c r="X32" s="125">
        <v>2</v>
      </c>
    </row>
    <row r="33" spans="1:26" ht="15.75" customHeight="1" x14ac:dyDescent="0.25">
      <c r="A33" s="122" t="s">
        <v>249</v>
      </c>
      <c r="B33" s="128">
        <v>53.84</v>
      </c>
      <c r="C33" s="125">
        <v>30</v>
      </c>
      <c r="D33" s="125">
        <v>2</v>
      </c>
      <c r="E33" s="125">
        <f t="shared" si="6"/>
        <v>3</v>
      </c>
      <c r="F33" s="125">
        <f t="shared" si="1"/>
        <v>0</v>
      </c>
      <c r="G33" s="125">
        <f t="shared" si="2"/>
        <v>1</v>
      </c>
      <c r="N33" s="126" t="s">
        <v>178</v>
      </c>
      <c r="O33" s="127">
        <v>0.37712601227491416</v>
      </c>
      <c r="P33" s="128">
        <f t="shared" si="3"/>
        <v>37.712601227491419</v>
      </c>
      <c r="Q33" s="125">
        <v>30</v>
      </c>
      <c r="R33" s="129">
        <v>2</v>
      </c>
      <c r="T33" s="122" t="s">
        <v>541</v>
      </c>
      <c r="U33" s="127">
        <v>0.36574783246935649</v>
      </c>
      <c r="V33" s="128">
        <f t="shared" si="4"/>
        <v>36.574783246935652</v>
      </c>
      <c r="W33" s="125">
        <v>30</v>
      </c>
      <c r="X33" s="125">
        <v>2</v>
      </c>
    </row>
    <row r="34" spans="1:26" ht="15.75" customHeight="1" x14ac:dyDescent="0.25">
      <c r="A34" s="122" t="s">
        <v>176</v>
      </c>
      <c r="B34" s="128">
        <v>53.96</v>
      </c>
      <c r="C34" s="125">
        <v>31</v>
      </c>
      <c r="D34" s="125">
        <v>2</v>
      </c>
      <c r="E34" s="125">
        <f t="shared" si="6"/>
        <v>1</v>
      </c>
      <c r="F34" s="125">
        <f t="shared" si="1"/>
        <v>0</v>
      </c>
      <c r="G34" s="125">
        <f t="shared" si="2"/>
        <v>1</v>
      </c>
      <c r="N34" s="126" t="s">
        <v>278</v>
      </c>
      <c r="O34" s="127">
        <v>0.38822776165762291</v>
      </c>
      <c r="P34" s="128">
        <f t="shared" si="3"/>
        <v>38.822776165762292</v>
      </c>
      <c r="Q34" s="125">
        <v>31</v>
      </c>
      <c r="R34" s="129">
        <v>2</v>
      </c>
      <c r="T34" s="122" t="s">
        <v>430</v>
      </c>
      <c r="U34" s="127">
        <v>0.37259817484929775</v>
      </c>
      <c r="V34" s="128">
        <f t="shared" si="4"/>
        <v>37.259817484929776</v>
      </c>
      <c r="W34" s="125">
        <v>31</v>
      </c>
      <c r="X34" s="125">
        <v>2</v>
      </c>
    </row>
    <row r="35" spans="1:26" ht="15.75" customHeight="1" x14ac:dyDescent="0.25">
      <c r="A35" s="122" t="s">
        <v>436</v>
      </c>
      <c r="B35" s="128">
        <v>53.98</v>
      </c>
      <c r="C35" s="125">
        <v>32</v>
      </c>
      <c r="D35" s="125">
        <v>2</v>
      </c>
      <c r="E35" s="125">
        <f t="shared" si="6"/>
        <v>1</v>
      </c>
      <c r="F35" s="125">
        <f t="shared" si="1"/>
        <v>0</v>
      </c>
      <c r="G35" s="125">
        <f t="shared" si="2"/>
        <v>1</v>
      </c>
      <c r="N35" s="126" t="s">
        <v>414</v>
      </c>
      <c r="O35" s="127">
        <v>0.395066030845591</v>
      </c>
      <c r="P35" s="128">
        <f t="shared" si="3"/>
        <v>39.506603084559103</v>
      </c>
      <c r="Q35" s="125">
        <v>32</v>
      </c>
      <c r="R35" s="129">
        <v>2</v>
      </c>
      <c r="T35" s="122" t="s">
        <v>300</v>
      </c>
      <c r="U35" s="127">
        <v>0.37625751960616399</v>
      </c>
      <c r="V35" s="128">
        <f t="shared" si="4"/>
        <v>37.625751960616398</v>
      </c>
      <c r="W35" s="125">
        <v>32</v>
      </c>
      <c r="X35" s="125">
        <v>2</v>
      </c>
    </row>
    <row r="36" spans="1:26" ht="15.75" customHeight="1" x14ac:dyDescent="0.25">
      <c r="A36" s="122" t="s">
        <v>172</v>
      </c>
      <c r="B36" s="128">
        <v>54</v>
      </c>
      <c r="C36" s="125">
        <v>33</v>
      </c>
      <c r="D36" s="125">
        <v>2</v>
      </c>
      <c r="E36" s="125">
        <f t="shared" si="6"/>
        <v>2</v>
      </c>
      <c r="F36" s="125">
        <f t="shared" si="1"/>
        <v>1</v>
      </c>
      <c r="G36" s="125">
        <f t="shared" si="2"/>
        <v>0</v>
      </c>
      <c r="N36" s="126" t="s">
        <v>91</v>
      </c>
      <c r="O36" s="127">
        <v>0.39511018088683497</v>
      </c>
      <c r="P36" s="128">
        <f t="shared" si="3"/>
        <v>39.5110180886835</v>
      </c>
      <c r="Q36" s="125">
        <v>33</v>
      </c>
      <c r="R36" s="129">
        <v>2</v>
      </c>
      <c r="T36" s="122" t="s">
        <v>531</v>
      </c>
      <c r="U36" s="127">
        <v>0.37852185146541178</v>
      </c>
      <c r="V36" s="128">
        <f t="shared" si="4"/>
        <v>37.852185146541181</v>
      </c>
      <c r="W36" s="125">
        <v>33</v>
      </c>
      <c r="X36" s="125">
        <v>2</v>
      </c>
    </row>
    <row r="37" spans="1:26" ht="15.75" customHeight="1" x14ac:dyDescent="0.25">
      <c r="A37" s="122" t="s">
        <v>54</v>
      </c>
      <c r="B37" s="128">
        <v>54.2</v>
      </c>
      <c r="C37" s="125">
        <v>34</v>
      </c>
      <c r="D37" s="125">
        <v>2</v>
      </c>
      <c r="E37" s="125"/>
      <c r="F37" s="125">
        <f t="shared" si="1"/>
        <v>0</v>
      </c>
      <c r="G37" s="125" t="str">
        <f t="shared" si="2"/>
        <v/>
      </c>
      <c r="N37" s="126" t="s">
        <v>273</v>
      </c>
      <c r="O37" s="127">
        <v>0.40214995232761702</v>
      </c>
      <c r="P37" s="128">
        <f t="shared" si="3"/>
        <v>40.214995232761702</v>
      </c>
      <c r="Q37" s="125">
        <v>34</v>
      </c>
      <c r="R37" s="129">
        <v>2</v>
      </c>
      <c r="T37" s="122" t="s">
        <v>527</v>
      </c>
      <c r="U37" s="127">
        <v>0.37947207130286176</v>
      </c>
      <c r="V37" s="128">
        <f t="shared" si="4"/>
        <v>37.947207130286174</v>
      </c>
      <c r="W37" s="125">
        <v>34</v>
      </c>
      <c r="X37" s="125">
        <v>2</v>
      </c>
    </row>
    <row r="38" spans="1:26" ht="15.75" customHeight="1" x14ac:dyDescent="0.25">
      <c r="A38" s="122" t="s">
        <v>91</v>
      </c>
      <c r="B38" s="128">
        <v>54.57</v>
      </c>
      <c r="C38" s="125">
        <v>35</v>
      </c>
      <c r="D38" s="125">
        <v>2</v>
      </c>
      <c r="E38" s="125">
        <f t="shared" ref="E38:E41" si="7">+VLOOKUP(A38,N:R,5,0)</f>
        <v>2</v>
      </c>
      <c r="F38" s="125">
        <f t="shared" si="1"/>
        <v>1</v>
      </c>
      <c r="G38" s="125">
        <f t="shared" si="2"/>
        <v>0</v>
      </c>
      <c r="N38" s="126" t="s">
        <v>37</v>
      </c>
      <c r="O38" s="127">
        <v>0.4047544021820052</v>
      </c>
      <c r="P38" s="128">
        <f t="shared" si="3"/>
        <v>40.475440218200518</v>
      </c>
      <c r="Q38" s="125">
        <v>35</v>
      </c>
      <c r="R38" s="129">
        <v>2</v>
      </c>
      <c r="T38" s="122" t="s">
        <v>500</v>
      </c>
      <c r="U38" s="127">
        <v>0.38138142439746331</v>
      </c>
      <c r="V38" s="128">
        <f t="shared" si="4"/>
        <v>38.138142439746332</v>
      </c>
      <c r="W38" s="125">
        <v>35</v>
      </c>
      <c r="X38" s="125">
        <v>2</v>
      </c>
    </row>
    <row r="39" spans="1:26" ht="15.75" customHeight="1" x14ac:dyDescent="0.25">
      <c r="A39" s="122" t="s">
        <v>267</v>
      </c>
      <c r="B39" s="128">
        <v>55.27</v>
      </c>
      <c r="C39" s="125">
        <v>36</v>
      </c>
      <c r="D39" s="125">
        <v>2</v>
      </c>
      <c r="E39" s="125">
        <f t="shared" si="7"/>
        <v>2</v>
      </c>
      <c r="F39" s="125">
        <f t="shared" si="1"/>
        <v>1</v>
      </c>
      <c r="G39" s="125">
        <f t="shared" si="2"/>
        <v>0</v>
      </c>
      <c r="N39" s="126" t="s">
        <v>492</v>
      </c>
      <c r="O39" s="127">
        <v>0.40512182984541545</v>
      </c>
      <c r="P39" s="128">
        <f t="shared" si="3"/>
        <v>40.512182984541546</v>
      </c>
      <c r="Q39" s="125">
        <v>36</v>
      </c>
      <c r="R39" s="129">
        <v>2</v>
      </c>
      <c r="T39" s="122" t="s">
        <v>514</v>
      </c>
      <c r="U39" s="127">
        <v>0.38170262155420437</v>
      </c>
      <c r="V39" s="128">
        <f t="shared" si="4"/>
        <v>38.170262155420438</v>
      </c>
      <c r="W39" s="125">
        <v>36</v>
      </c>
      <c r="X39" s="125">
        <v>2</v>
      </c>
    </row>
    <row r="40" spans="1:26" ht="15.75" customHeight="1" x14ac:dyDescent="0.25">
      <c r="A40" s="122" t="s">
        <v>529</v>
      </c>
      <c r="B40" s="128">
        <v>56.27</v>
      </c>
      <c r="C40" s="125">
        <v>37</v>
      </c>
      <c r="D40" s="125">
        <v>2</v>
      </c>
      <c r="E40" s="125">
        <f t="shared" si="7"/>
        <v>1</v>
      </c>
      <c r="F40" s="125">
        <f t="shared" si="1"/>
        <v>0</v>
      </c>
      <c r="G40" s="125">
        <f t="shared" si="2"/>
        <v>1</v>
      </c>
      <c r="H40" s="5"/>
      <c r="I40" s="5"/>
      <c r="J40" s="5"/>
      <c r="K40" s="5"/>
      <c r="L40" s="5"/>
      <c r="M40" s="5"/>
      <c r="N40" s="126" t="s">
        <v>292</v>
      </c>
      <c r="O40" s="127">
        <v>0.40967194218974612</v>
      </c>
      <c r="P40" s="128">
        <f t="shared" si="3"/>
        <v>40.967194218974612</v>
      </c>
      <c r="Q40" s="125">
        <v>37</v>
      </c>
      <c r="R40" s="129">
        <v>2</v>
      </c>
      <c r="S40" s="5"/>
      <c r="T40" s="122" t="s">
        <v>529</v>
      </c>
      <c r="U40" s="127">
        <v>0.38554068037438516</v>
      </c>
      <c r="V40" s="128">
        <f t="shared" si="4"/>
        <v>38.554068037438519</v>
      </c>
      <c r="W40" s="125">
        <v>37</v>
      </c>
      <c r="X40" s="125">
        <v>2</v>
      </c>
      <c r="Y40" s="5"/>
      <c r="Z40" s="5"/>
    </row>
    <row r="41" spans="1:26" ht="15.75" customHeight="1" x14ac:dyDescent="0.25">
      <c r="A41" s="122" t="s">
        <v>411</v>
      </c>
      <c r="B41" s="128">
        <v>56.64</v>
      </c>
      <c r="C41" s="125">
        <v>38</v>
      </c>
      <c r="D41" s="125">
        <v>2</v>
      </c>
      <c r="E41" s="125">
        <f t="shared" si="7"/>
        <v>1</v>
      </c>
      <c r="F41" s="125">
        <f t="shared" si="1"/>
        <v>0</v>
      </c>
      <c r="G41" s="125">
        <f t="shared" si="2"/>
        <v>1</v>
      </c>
      <c r="H41" s="5"/>
      <c r="I41" s="5"/>
      <c r="J41" s="5"/>
      <c r="K41" s="5"/>
      <c r="L41" s="5"/>
      <c r="M41" s="5"/>
      <c r="N41" s="126" t="s">
        <v>180</v>
      </c>
      <c r="O41" s="127">
        <v>0.41165731085457757</v>
      </c>
      <c r="P41" s="128">
        <f t="shared" si="3"/>
        <v>41.165731085457757</v>
      </c>
      <c r="Q41" s="125">
        <v>38</v>
      </c>
      <c r="R41" s="129">
        <v>2</v>
      </c>
      <c r="S41" s="5"/>
      <c r="T41" s="122" t="s">
        <v>286</v>
      </c>
      <c r="U41" s="127">
        <v>0.38788254702062314</v>
      </c>
      <c r="V41" s="128">
        <f t="shared" si="4"/>
        <v>38.788254702062311</v>
      </c>
      <c r="W41" s="125">
        <v>38</v>
      </c>
      <c r="X41" s="125">
        <v>2</v>
      </c>
      <c r="Y41" s="5"/>
      <c r="Z41" s="5"/>
    </row>
    <row r="42" spans="1:26" ht="15.75" customHeight="1" x14ac:dyDescent="0.25">
      <c r="A42" s="122" t="s">
        <v>82</v>
      </c>
      <c r="B42" s="128">
        <v>57.08</v>
      </c>
      <c r="C42" s="125">
        <v>39</v>
      </c>
      <c r="D42" s="125">
        <v>2</v>
      </c>
      <c r="E42" s="125"/>
      <c r="F42" s="125">
        <f t="shared" si="1"/>
        <v>0</v>
      </c>
      <c r="G42" s="125" t="str">
        <f t="shared" si="2"/>
        <v/>
      </c>
      <c r="H42" s="5"/>
      <c r="I42" s="5"/>
      <c r="J42" s="5"/>
      <c r="K42" s="5"/>
      <c r="L42" s="5"/>
      <c r="M42" s="5"/>
      <c r="N42" s="126" t="s">
        <v>103</v>
      </c>
      <c r="O42" s="127">
        <v>0.42535239033483013</v>
      </c>
      <c r="P42" s="128">
        <f t="shared" si="3"/>
        <v>42.535239033483016</v>
      </c>
      <c r="Q42" s="125">
        <v>39</v>
      </c>
      <c r="R42" s="129">
        <v>2</v>
      </c>
      <c r="S42" s="5"/>
      <c r="T42" s="122" t="s">
        <v>192</v>
      </c>
      <c r="U42" s="127">
        <v>0.38887184322027124</v>
      </c>
      <c r="V42" s="128">
        <f t="shared" si="4"/>
        <v>38.887184322027124</v>
      </c>
      <c r="W42" s="125">
        <v>39</v>
      </c>
      <c r="X42" s="125">
        <v>2</v>
      </c>
      <c r="Y42" s="5"/>
      <c r="Z42" s="5"/>
    </row>
    <row r="43" spans="1:26" ht="15.75" customHeight="1" x14ac:dyDescent="0.25">
      <c r="A43" s="122" t="s">
        <v>371</v>
      </c>
      <c r="B43" s="128">
        <v>57.21</v>
      </c>
      <c r="C43" s="125">
        <v>40</v>
      </c>
      <c r="D43" s="125">
        <v>2</v>
      </c>
      <c r="E43" s="125">
        <f t="shared" ref="E43:E44" si="8">+VLOOKUP(A43,N:R,5,0)</f>
        <v>2</v>
      </c>
      <c r="F43" s="125">
        <f t="shared" si="1"/>
        <v>1</v>
      </c>
      <c r="G43" s="125">
        <f t="shared" si="2"/>
        <v>0</v>
      </c>
      <c r="H43" s="5"/>
      <c r="I43" s="5"/>
      <c r="J43" s="5"/>
      <c r="K43" s="5"/>
      <c r="L43" s="5"/>
      <c r="M43" s="5"/>
      <c r="N43" s="126" t="s">
        <v>200</v>
      </c>
      <c r="O43" s="127">
        <v>0.42600472935145445</v>
      </c>
      <c r="P43" s="128">
        <f t="shared" si="3"/>
        <v>42.600472935145447</v>
      </c>
      <c r="Q43" s="125">
        <v>40</v>
      </c>
      <c r="R43" s="129">
        <v>2</v>
      </c>
      <c r="S43" s="5"/>
      <c r="T43" s="122" t="s">
        <v>180</v>
      </c>
      <c r="U43" s="127">
        <v>0.38957163856822197</v>
      </c>
      <c r="V43" s="128">
        <f t="shared" si="4"/>
        <v>38.957163856822199</v>
      </c>
      <c r="W43" s="125">
        <v>40</v>
      </c>
      <c r="X43" s="125">
        <v>2</v>
      </c>
      <c r="Y43" s="5"/>
      <c r="Z43" s="5"/>
    </row>
    <row r="44" spans="1:26" ht="15.75" customHeight="1" x14ac:dyDescent="0.25">
      <c r="A44" s="122" t="s">
        <v>202</v>
      </c>
      <c r="B44" s="128">
        <v>57.26</v>
      </c>
      <c r="C44" s="125">
        <v>41</v>
      </c>
      <c r="D44" s="125">
        <v>2</v>
      </c>
      <c r="E44" s="125">
        <f t="shared" si="8"/>
        <v>1</v>
      </c>
      <c r="F44" s="125">
        <f t="shared" si="1"/>
        <v>0</v>
      </c>
      <c r="G44" s="125">
        <f t="shared" si="2"/>
        <v>1</v>
      </c>
      <c r="N44" s="126" t="s">
        <v>535</v>
      </c>
      <c r="O44" s="127">
        <v>0.44239270365887939</v>
      </c>
      <c r="P44" s="128">
        <f t="shared" si="3"/>
        <v>44.23927036588794</v>
      </c>
      <c r="Q44" s="125">
        <v>41</v>
      </c>
      <c r="R44" s="129">
        <v>2</v>
      </c>
      <c r="T44" s="131" t="s">
        <v>444</v>
      </c>
      <c r="U44" s="127">
        <v>0.39712230364453016</v>
      </c>
      <c r="V44" s="128">
        <f t="shared" si="4"/>
        <v>39.712230364453013</v>
      </c>
      <c r="W44" s="125">
        <v>41</v>
      </c>
      <c r="X44" s="125">
        <v>2</v>
      </c>
    </row>
    <row r="45" spans="1:26" ht="15.75" customHeight="1" x14ac:dyDescent="0.25">
      <c r="A45" s="122" t="s">
        <v>21</v>
      </c>
      <c r="B45" s="128">
        <v>57.68</v>
      </c>
      <c r="C45" s="125">
        <v>42</v>
      </c>
      <c r="D45" s="125">
        <v>2</v>
      </c>
      <c r="E45" s="125"/>
      <c r="F45" s="125">
        <f t="shared" si="1"/>
        <v>0</v>
      </c>
      <c r="G45" s="125" t="str">
        <f t="shared" si="2"/>
        <v/>
      </c>
      <c r="N45" s="126" t="s">
        <v>194</v>
      </c>
      <c r="O45" s="127">
        <v>0.4429176242994976</v>
      </c>
      <c r="P45" s="128">
        <f t="shared" si="3"/>
        <v>44.291762429949763</v>
      </c>
      <c r="Q45" s="125">
        <v>42</v>
      </c>
      <c r="R45" s="129">
        <v>2</v>
      </c>
      <c r="T45" s="122" t="s">
        <v>37</v>
      </c>
      <c r="U45" s="127">
        <v>0.41083430707533253</v>
      </c>
      <c r="V45" s="128">
        <f t="shared" si="4"/>
        <v>41.083430707533253</v>
      </c>
      <c r="W45" s="125">
        <v>42</v>
      </c>
      <c r="X45" s="125">
        <v>2</v>
      </c>
    </row>
    <row r="46" spans="1:26" ht="15.75" customHeight="1" x14ac:dyDescent="0.25">
      <c r="A46" s="122" t="s">
        <v>194</v>
      </c>
      <c r="B46" s="128">
        <v>58.61</v>
      </c>
      <c r="C46" s="125">
        <v>43</v>
      </c>
      <c r="D46" s="125">
        <v>2</v>
      </c>
      <c r="E46" s="125">
        <f>+VLOOKUP(A46,N:R,5,0)</f>
        <v>2</v>
      </c>
      <c r="F46" s="125">
        <f t="shared" si="1"/>
        <v>1</v>
      </c>
      <c r="G46" s="125">
        <f t="shared" si="2"/>
        <v>0</v>
      </c>
      <c r="N46" s="126" t="s">
        <v>294</v>
      </c>
      <c r="O46" s="127">
        <v>0.44849153685886156</v>
      </c>
      <c r="P46" s="128">
        <f t="shared" si="3"/>
        <v>44.849153685886158</v>
      </c>
      <c r="Q46" s="125">
        <v>43</v>
      </c>
      <c r="R46" s="129">
        <v>2</v>
      </c>
      <c r="T46" s="122" t="s">
        <v>284</v>
      </c>
      <c r="U46" s="127">
        <v>0.41124837475022946</v>
      </c>
      <c r="V46" s="128">
        <f t="shared" si="4"/>
        <v>41.124837475022943</v>
      </c>
      <c r="W46" s="125">
        <v>43</v>
      </c>
      <c r="X46" s="125">
        <v>2</v>
      </c>
    </row>
    <row r="47" spans="1:26" ht="15.75" customHeight="1" x14ac:dyDescent="0.25">
      <c r="A47" s="122" t="s">
        <v>327</v>
      </c>
      <c r="B47" s="128">
        <v>58.87</v>
      </c>
      <c r="C47" s="125">
        <v>44</v>
      </c>
      <c r="D47" s="125">
        <v>2</v>
      </c>
      <c r="E47" s="125"/>
      <c r="F47" s="125">
        <f t="shared" si="1"/>
        <v>0</v>
      </c>
      <c r="G47" s="125" t="str">
        <f t="shared" si="2"/>
        <v/>
      </c>
      <c r="N47" s="126" t="s">
        <v>371</v>
      </c>
      <c r="O47" s="127">
        <v>0.44888121257105562</v>
      </c>
      <c r="P47" s="128">
        <f t="shared" si="3"/>
        <v>44.88812125710556</v>
      </c>
      <c r="Q47" s="125">
        <v>44</v>
      </c>
      <c r="R47" s="129">
        <v>2</v>
      </c>
      <c r="T47" s="122" t="s">
        <v>103</v>
      </c>
      <c r="U47" s="127">
        <v>0.41212527052723325</v>
      </c>
      <c r="V47" s="128">
        <f t="shared" si="4"/>
        <v>41.212527052723324</v>
      </c>
      <c r="W47" s="125">
        <v>44</v>
      </c>
      <c r="X47" s="125">
        <v>2</v>
      </c>
    </row>
    <row r="48" spans="1:26" ht="15.75" customHeight="1" x14ac:dyDescent="0.25">
      <c r="A48" s="122" t="s">
        <v>334</v>
      </c>
      <c r="B48" s="128">
        <v>59.05</v>
      </c>
      <c r="C48" s="125">
        <v>45</v>
      </c>
      <c r="D48" s="125">
        <v>3</v>
      </c>
      <c r="E48" s="125">
        <f t="shared" ref="E48:E50" si="9">+VLOOKUP(A48,N:R,5,0)</f>
        <v>3</v>
      </c>
      <c r="F48" s="125">
        <f t="shared" si="1"/>
        <v>1</v>
      </c>
      <c r="G48" s="125">
        <f t="shared" si="2"/>
        <v>0</v>
      </c>
      <c r="N48" s="126" t="s">
        <v>267</v>
      </c>
      <c r="O48" s="127">
        <v>0.45658501162166915</v>
      </c>
      <c r="P48" s="128">
        <f t="shared" si="3"/>
        <v>45.658501162166914</v>
      </c>
      <c r="Q48" s="125">
        <v>45</v>
      </c>
      <c r="R48" s="129">
        <v>2</v>
      </c>
      <c r="T48" s="122" t="s">
        <v>346</v>
      </c>
      <c r="U48" s="127">
        <v>0.41432552313116866</v>
      </c>
      <c r="V48" s="128">
        <f t="shared" si="4"/>
        <v>41.432552313116865</v>
      </c>
      <c r="W48" s="125">
        <v>45</v>
      </c>
      <c r="X48" s="125">
        <v>2</v>
      </c>
    </row>
    <row r="49" spans="1:24" ht="15.75" customHeight="1" x14ac:dyDescent="0.25">
      <c r="A49" s="122" t="s">
        <v>483</v>
      </c>
      <c r="B49" s="128">
        <v>59.06</v>
      </c>
      <c r="C49" s="125">
        <v>46</v>
      </c>
      <c r="D49" s="125">
        <v>3</v>
      </c>
      <c r="E49" s="125">
        <f t="shared" si="9"/>
        <v>3</v>
      </c>
      <c r="F49" s="125">
        <f t="shared" si="1"/>
        <v>1</v>
      </c>
      <c r="G49" s="125">
        <f t="shared" si="2"/>
        <v>0</v>
      </c>
      <c r="N49" s="126" t="s">
        <v>518</v>
      </c>
      <c r="O49" s="127">
        <v>0.46174712655700051</v>
      </c>
      <c r="P49" s="128">
        <f t="shared" si="3"/>
        <v>46.174712655700048</v>
      </c>
      <c r="Q49" s="125">
        <v>46</v>
      </c>
      <c r="R49" s="129">
        <v>2</v>
      </c>
      <c r="T49" s="122" t="s">
        <v>492</v>
      </c>
      <c r="U49" s="127">
        <v>0.41672837426329107</v>
      </c>
      <c r="V49" s="128">
        <f t="shared" si="4"/>
        <v>41.67283742632911</v>
      </c>
      <c r="W49" s="125">
        <v>46</v>
      </c>
      <c r="X49" s="125">
        <v>2</v>
      </c>
    </row>
    <row r="50" spans="1:24" ht="15.75" customHeight="1" x14ac:dyDescent="0.25">
      <c r="A50" s="122" t="s">
        <v>178</v>
      </c>
      <c r="B50" s="128">
        <v>59.45</v>
      </c>
      <c r="C50" s="125">
        <v>47</v>
      </c>
      <c r="D50" s="125">
        <v>3</v>
      </c>
      <c r="E50" s="125">
        <f t="shared" si="9"/>
        <v>2</v>
      </c>
      <c r="F50" s="125">
        <f t="shared" si="1"/>
        <v>0</v>
      </c>
      <c r="G50" s="125">
        <f t="shared" si="2"/>
        <v>1</v>
      </c>
      <c r="N50" s="126" t="s">
        <v>488</v>
      </c>
      <c r="O50" s="127">
        <v>0.46369350694988276</v>
      </c>
      <c r="P50" s="128">
        <f t="shared" si="3"/>
        <v>46.369350694988277</v>
      </c>
      <c r="Q50" s="125">
        <v>47</v>
      </c>
      <c r="R50" s="129">
        <v>2</v>
      </c>
      <c r="T50" s="122" t="s">
        <v>304</v>
      </c>
      <c r="U50" s="127">
        <v>0.42128849031637672</v>
      </c>
      <c r="V50" s="128">
        <f t="shared" si="4"/>
        <v>42.128849031637671</v>
      </c>
      <c r="W50" s="125">
        <v>47</v>
      </c>
      <c r="X50" s="125">
        <v>2</v>
      </c>
    </row>
    <row r="51" spans="1:24" ht="15.75" customHeight="1" x14ac:dyDescent="0.25">
      <c r="A51" s="122" t="s">
        <v>52</v>
      </c>
      <c r="B51" s="128">
        <v>60.61</v>
      </c>
      <c r="C51" s="125">
        <v>48</v>
      </c>
      <c r="D51" s="125">
        <v>3</v>
      </c>
      <c r="E51" s="125"/>
      <c r="F51" s="125">
        <f t="shared" si="1"/>
        <v>0</v>
      </c>
      <c r="G51" s="125" t="str">
        <f t="shared" si="2"/>
        <v/>
      </c>
      <c r="N51" s="126" t="s">
        <v>198</v>
      </c>
      <c r="O51" s="127">
        <v>0.46736699383809155</v>
      </c>
      <c r="P51" s="128">
        <f t="shared" si="3"/>
        <v>46.736699383809153</v>
      </c>
      <c r="Q51" s="125">
        <v>48</v>
      </c>
      <c r="R51" s="129">
        <v>2</v>
      </c>
      <c r="T51" s="122" t="s">
        <v>172</v>
      </c>
      <c r="U51" s="127">
        <v>0.42190471305837751</v>
      </c>
      <c r="V51" s="128">
        <f t="shared" si="4"/>
        <v>42.190471305837754</v>
      </c>
      <c r="W51" s="125">
        <v>48</v>
      </c>
      <c r="X51" s="125">
        <v>2</v>
      </c>
    </row>
    <row r="52" spans="1:24" ht="15.75" customHeight="1" x14ac:dyDescent="0.25">
      <c r="A52" s="122" t="s">
        <v>105</v>
      </c>
      <c r="B52" s="128">
        <v>61.04</v>
      </c>
      <c r="C52" s="125">
        <v>49</v>
      </c>
      <c r="D52" s="125">
        <v>3</v>
      </c>
      <c r="E52" s="125">
        <f t="shared" ref="E52:E57" si="10">+VLOOKUP(A52,N:R,5,0)</f>
        <v>3</v>
      </c>
      <c r="F52" s="125">
        <f t="shared" si="1"/>
        <v>1</v>
      </c>
      <c r="G52" s="125">
        <f t="shared" si="2"/>
        <v>0</v>
      </c>
      <c r="N52" s="126" t="s">
        <v>336</v>
      </c>
      <c r="O52" s="127">
        <v>0.46883615158382952</v>
      </c>
      <c r="P52" s="128">
        <f t="shared" si="3"/>
        <v>46.883615158382952</v>
      </c>
      <c r="Q52" s="125">
        <v>49</v>
      </c>
      <c r="R52" s="129">
        <v>3</v>
      </c>
      <c r="T52" s="122" t="s">
        <v>302</v>
      </c>
      <c r="U52" s="127">
        <v>0.42768653310903937</v>
      </c>
      <c r="V52" s="128">
        <f t="shared" si="4"/>
        <v>42.768653310903936</v>
      </c>
      <c r="W52" s="125">
        <v>49</v>
      </c>
      <c r="X52" s="125">
        <v>3</v>
      </c>
    </row>
    <row r="53" spans="1:24" ht="15.75" customHeight="1" x14ac:dyDescent="0.25">
      <c r="A53" s="122" t="s">
        <v>492</v>
      </c>
      <c r="B53" s="128">
        <v>61.05</v>
      </c>
      <c r="C53" s="125">
        <v>50</v>
      </c>
      <c r="D53" s="125">
        <v>3</v>
      </c>
      <c r="E53" s="125">
        <f t="shared" si="10"/>
        <v>2</v>
      </c>
      <c r="F53" s="125">
        <f t="shared" si="1"/>
        <v>0</v>
      </c>
      <c r="G53" s="125">
        <f t="shared" si="2"/>
        <v>1</v>
      </c>
      <c r="N53" s="126" t="s">
        <v>334</v>
      </c>
      <c r="O53" s="127">
        <v>0.47626469973053853</v>
      </c>
      <c r="P53" s="128">
        <f t="shared" si="3"/>
        <v>47.626469973053851</v>
      </c>
      <c r="Q53" s="125">
        <v>50</v>
      </c>
      <c r="R53" s="129">
        <v>3</v>
      </c>
      <c r="T53" s="122" t="s">
        <v>486</v>
      </c>
      <c r="U53" s="127">
        <v>0.43204319921006773</v>
      </c>
      <c r="V53" s="128">
        <f t="shared" si="4"/>
        <v>43.204319921006771</v>
      </c>
      <c r="W53" s="125">
        <v>50</v>
      </c>
      <c r="X53" s="125">
        <v>3</v>
      </c>
    </row>
    <row r="54" spans="1:24" ht="15.75" customHeight="1" x14ac:dyDescent="0.25">
      <c r="A54" s="122" t="s">
        <v>95</v>
      </c>
      <c r="B54" s="128">
        <v>62.4</v>
      </c>
      <c r="C54" s="125">
        <v>51</v>
      </c>
      <c r="D54" s="125">
        <v>3</v>
      </c>
      <c r="E54" s="125">
        <f t="shared" si="10"/>
        <v>3</v>
      </c>
      <c r="F54" s="125">
        <f t="shared" si="1"/>
        <v>1</v>
      </c>
      <c r="G54" s="125">
        <f t="shared" si="2"/>
        <v>0</v>
      </c>
      <c r="N54" s="126" t="s">
        <v>428</v>
      </c>
      <c r="O54" s="127">
        <v>0.47690442913725234</v>
      </c>
      <c r="P54" s="128">
        <f t="shared" si="3"/>
        <v>47.690442913725235</v>
      </c>
      <c r="Q54" s="125">
        <v>51</v>
      </c>
      <c r="R54" s="129">
        <v>3</v>
      </c>
      <c r="T54" s="122" t="s">
        <v>178</v>
      </c>
      <c r="U54" s="127">
        <v>0.43336403708277305</v>
      </c>
      <c r="V54" s="128">
        <f t="shared" si="4"/>
        <v>43.336403708277302</v>
      </c>
      <c r="W54" s="125">
        <v>51</v>
      </c>
      <c r="X54" s="125">
        <v>3</v>
      </c>
    </row>
    <row r="55" spans="1:24" ht="15.75" customHeight="1" x14ac:dyDescent="0.25">
      <c r="A55" s="122" t="s">
        <v>338</v>
      </c>
      <c r="B55" s="128">
        <v>62.72</v>
      </c>
      <c r="C55" s="125">
        <v>52</v>
      </c>
      <c r="D55" s="125">
        <v>3</v>
      </c>
      <c r="E55" s="125">
        <f t="shared" si="10"/>
        <v>3</v>
      </c>
      <c r="F55" s="125">
        <f t="shared" si="1"/>
        <v>1</v>
      </c>
      <c r="G55" s="125">
        <f t="shared" si="2"/>
        <v>0</v>
      </c>
      <c r="N55" s="126" t="s">
        <v>514</v>
      </c>
      <c r="O55" s="127">
        <v>0.47791644506945052</v>
      </c>
      <c r="P55" s="128">
        <f t="shared" si="3"/>
        <v>47.791644506945055</v>
      </c>
      <c r="Q55" s="125">
        <v>52</v>
      </c>
      <c r="R55" s="129">
        <v>3</v>
      </c>
      <c r="T55" s="122" t="s">
        <v>91</v>
      </c>
      <c r="U55" s="127">
        <v>0.43410511741289148</v>
      </c>
      <c r="V55" s="128">
        <f t="shared" si="4"/>
        <v>43.410511741289149</v>
      </c>
      <c r="W55" s="125">
        <v>52</v>
      </c>
      <c r="X55" s="125">
        <v>3</v>
      </c>
    </row>
    <row r="56" spans="1:24" ht="15.75" customHeight="1" x14ac:dyDescent="0.25">
      <c r="A56" s="122" t="s">
        <v>518</v>
      </c>
      <c r="B56" s="128">
        <v>62.8</v>
      </c>
      <c r="C56" s="125">
        <v>53</v>
      </c>
      <c r="D56" s="125">
        <v>3</v>
      </c>
      <c r="E56" s="125">
        <f t="shared" si="10"/>
        <v>2</v>
      </c>
      <c r="F56" s="125">
        <f t="shared" si="1"/>
        <v>0</v>
      </c>
      <c r="G56" s="125">
        <f t="shared" si="2"/>
        <v>1</v>
      </c>
      <c r="N56" s="132" t="s">
        <v>533</v>
      </c>
      <c r="O56" s="127">
        <v>0.47831033994442151</v>
      </c>
      <c r="P56" s="128">
        <f t="shared" si="3"/>
        <v>47.831033994442151</v>
      </c>
      <c r="Q56" s="125">
        <v>53</v>
      </c>
      <c r="R56" s="129">
        <v>3</v>
      </c>
      <c r="T56" s="133" t="s">
        <v>524</v>
      </c>
      <c r="U56" s="127">
        <v>0.43830465416579273</v>
      </c>
      <c r="V56" s="128">
        <f t="shared" si="4"/>
        <v>43.830465416579273</v>
      </c>
      <c r="W56" s="125">
        <v>53</v>
      </c>
      <c r="X56" s="125">
        <v>3</v>
      </c>
    </row>
    <row r="57" spans="1:24" ht="15.75" customHeight="1" x14ac:dyDescent="0.25">
      <c r="A57" s="122" t="s">
        <v>103</v>
      </c>
      <c r="B57" s="128">
        <v>63.23</v>
      </c>
      <c r="C57" s="125">
        <v>54</v>
      </c>
      <c r="D57" s="125">
        <v>3</v>
      </c>
      <c r="E57" s="125">
        <f t="shared" si="10"/>
        <v>2</v>
      </c>
      <c r="F57" s="125">
        <f t="shared" si="1"/>
        <v>0</v>
      </c>
      <c r="G57" s="125">
        <f t="shared" si="2"/>
        <v>1</v>
      </c>
      <c r="N57" s="126" t="s">
        <v>233</v>
      </c>
      <c r="O57" s="127">
        <v>0.47873625722048407</v>
      </c>
      <c r="P57" s="128">
        <f t="shared" si="3"/>
        <v>47.873625722048409</v>
      </c>
      <c r="Q57" s="125">
        <v>54</v>
      </c>
      <c r="R57" s="129">
        <v>3</v>
      </c>
      <c r="T57" s="122" t="s">
        <v>233</v>
      </c>
      <c r="U57" s="127">
        <v>0.44081162587343126</v>
      </c>
      <c r="V57" s="128">
        <f t="shared" si="4"/>
        <v>44.081162587343123</v>
      </c>
      <c r="W57" s="125">
        <v>54</v>
      </c>
      <c r="X57" s="125">
        <v>3</v>
      </c>
    </row>
    <row r="58" spans="1:24" ht="15.75" customHeight="1" x14ac:dyDescent="0.25">
      <c r="A58" s="122" t="s">
        <v>129</v>
      </c>
      <c r="B58" s="128">
        <v>64.13</v>
      </c>
      <c r="C58" s="125">
        <v>55</v>
      </c>
      <c r="D58" s="125">
        <v>3</v>
      </c>
      <c r="E58" s="125"/>
      <c r="F58" s="125">
        <f t="shared" si="1"/>
        <v>0</v>
      </c>
      <c r="G58" s="125" t="str">
        <f t="shared" si="2"/>
        <v/>
      </c>
      <c r="N58" s="126" t="s">
        <v>338</v>
      </c>
      <c r="O58" s="127">
        <v>0.48172811113932867</v>
      </c>
      <c r="P58" s="128">
        <f t="shared" si="3"/>
        <v>48.172811113932866</v>
      </c>
      <c r="Q58" s="125">
        <v>55</v>
      </c>
      <c r="R58" s="129">
        <v>3</v>
      </c>
      <c r="T58" s="122" t="s">
        <v>518</v>
      </c>
      <c r="U58" s="127">
        <v>0.44131434297885924</v>
      </c>
      <c r="V58" s="128">
        <f t="shared" si="4"/>
        <v>44.131434297885924</v>
      </c>
      <c r="W58" s="125">
        <v>55</v>
      </c>
      <c r="X58" s="125">
        <v>3</v>
      </c>
    </row>
    <row r="59" spans="1:24" ht="15.75" customHeight="1" x14ac:dyDescent="0.25">
      <c r="A59" s="122" t="s">
        <v>273</v>
      </c>
      <c r="B59" s="128">
        <v>64.78</v>
      </c>
      <c r="C59" s="125">
        <v>56</v>
      </c>
      <c r="D59" s="125">
        <v>3</v>
      </c>
      <c r="E59" s="125">
        <f>+VLOOKUP(A59,N:R,5,0)</f>
        <v>2</v>
      </c>
      <c r="F59" s="125">
        <f t="shared" si="1"/>
        <v>0</v>
      </c>
      <c r="G59" s="125">
        <f t="shared" si="2"/>
        <v>1</v>
      </c>
      <c r="N59" s="126" t="s">
        <v>105</v>
      </c>
      <c r="O59" s="127">
        <v>0.48303154442456409</v>
      </c>
      <c r="P59" s="128">
        <f t="shared" si="3"/>
        <v>48.30315444245641</v>
      </c>
      <c r="Q59" s="125">
        <v>56</v>
      </c>
      <c r="R59" s="129">
        <v>3</v>
      </c>
      <c r="T59" s="122" t="s">
        <v>336</v>
      </c>
      <c r="U59" s="127">
        <v>0.44474084165369993</v>
      </c>
      <c r="V59" s="128">
        <f t="shared" si="4"/>
        <v>44.474084165369995</v>
      </c>
      <c r="W59" s="125">
        <v>56</v>
      </c>
      <c r="X59" s="125">
        <v>3</v>
      </c>
    </row>
    <row r="60" spans="1:24" ht="15.75" customHeight="1" x14ac:dyDescent="0.25">
      <c r="A60" s="122" t="s">
        <v>93</v>
      </c>
      <c r="B60" s="128">
        <v>65.03</v>
      </c>
      <c r="C60" s="125">
        <v>57</v>
      </c>
      <c r="D60" s="125">
        <v>3</v>
      </c>
      <c r="E60" s="125"/>
      <c r="F60" s="125">
        <f t="shared" si="1"/>
        <v>0</v>
      </c>
      <c r="G60" s="125" t="str">
        <f t="shared" si="2"/>
        <v/>
      </c>
      <c r="N60" s="126" t="s">
        <v>348</v>
      </c>
      <c r="O60" s="127">
        <v>0.48312421437584108</v>
      </c>
      <c r="P60" s="128">
        <f t="shared" si="3"/>
        <v>48.312421437584106</v>
      </c>
      <c r="Q60" s="125">
        <v>57</v>
      </c>
      <c r="R60" s="129">
        <v>3</v>
      </c>
      <c r="T60" s="122" t="s">
        <v>348</v>
      </c>
      <c r="U60" s="127">
        <v>0.46531831144806224</v>
      </c>
      <c r="V60" s="128">
        <f t="shared" si="4"/>
        <v>46.531831144806226</v>
      </c>
      <c r="W60" s="125">
        <v>57</v>
      </c>
      <c r="X60" s="125">
        <v>3</v>
      </c>
    </row>
    <row r="61" spans="1:24" ht="15.75" customHeight="1" x14ac:dyDescent="0.25">
      <c r="A61" s="122" t="s">
        <v>97</v>
      </c>
      <c r="B61" s="128">
        <v>65.040000000000006</v>
      </c>
      <c r="C61" s="125">
        <v>58</v>
      </c>
      <c r="D61" s="125">
        <v>3</v>
      </c>
      <c r="E61" s="125">
        <f t="shared" ref="E61:E64" si="11">+VLOOKUP(A61,N:R,5,0)</f>
        <v>3</v>
      </c>
      <c r="F61" s="125">
        <f t="shared" si="1"/>
        <v>1</v>
      </c>
      <c r="G61" s="125">
        <f t="shared" si="2"/>
        <v>0</v>
      </c>
      <c r="N61" s="126" t="s">
        <v>483</v>
      </c>
      <c r="O61" s="127">
        <v>0.48718798842016592</v>
      </c>
      <c r="P61" s="128">
        <f t="shared" si="3"/>
        <v>48.718798842016589</v>
      </c>
      <c r="Q61" s="125">
        <v>58</v>
      </c>
      <c r="R61" s="129">
        <v>3</v>
      </c>
      <c r="T61" s="122" t="s">
        <v>338</v>
      </c>
      <c r="U61" s="127">
        <v>0.46629057370676963</v>
      </c>
      <c r="V61" s="128">
        <f t="shared" si="4"/>
        <v>46.629057370676961</v>
      </c>
      <c r="W61" s="125">
        <v>58</v>
      </c>
      <c r="X61" s="125">
        <v>3</v>
      </c>
    </row>
    <row r="62" spans="1:24" ht="15.75" customHeight="1" x14ac:dyDescent="0.25">
      <c r="A62" s="122" t="s">
        <v>346</v>
      </c>
      <c r="B62" s="128">
        <v>65.38</v>
      </c>
      <c r="C62" s="125">
        <v>59</v>
      </c>
      <c r="D62" s="125">
        <v>3</v>
      </c>
      <c r="E62" s="125">
        <f t="shared" si="11"/>
        <v>3</v>
      </c>
      <c r="F62" s="125">
        <f t="shared" si="1"/>
        <v>1</v>
      </c>
      <c r="G62" s="125">
        <f t="shared" si="2"/>
        <v>0</v>
      </c>
      <c r="N62" s="126" t="s">
        <v>541</v>
      </c>
      <c r="O62" s="127">
        <v>0.49259826597548528</v>
      </c>
      <c r="P62" s="128">
        <f t="shared" si="3"/>
        <v>49.259826597548525</v>
      </c>
      <c r="Q62" s="125">
        <v>59</v>
      </c>
      <c r="R62" s="129">
        <v>3</v>
      </c>
      <c r="T62" s="122" t="s">
        <v>273</v>
      </c>
      <c r="U62" s="127">
        <v>0.47279613606169513</v>
      </c>
      <c r="V62" s="128">
        <f t="shared" si="4"/>
        <v>47.279613606169512</v>
      </c>
      <c r="W62" s="125">
        <v>59</v>
      </c>
      <c r="X62" s="125">
        <v>3</v>
      </c>
    </row>
    <row r="63" spans="1:24" ht="15.75" customHeight="1" x14ac:dyDescent="0.25">
      <c r="A63" s="122" t="s">
        <v>198</v>
      </c>
      <c r="B63" s="128">
        <v>65.489999999999995</v>
      </c>
      <c r="C63" s="125">
        <v>60</v>
      </c>
      <c r="D63" s="125">
        <v>3</v>
      </c>
      <c r="E63" s="125">
        <f t="shared" si="11"/>
        <v>2</v>
      </c>
      <c r="F63" s="125">
        <f t="shared" si="1"/>
        <v>0</v>
      </c>
      <c r="G63" s="130">
        <f t="shared" si="2"/>
        <v>1</v>
      </c>
      <c r="N63" s="126" t="s">
        <v>95</v>
      </c>
      <c r="O63" s="127">
        <v>0.49655677846646612</v>
      </c>
      <c r="P63" s="128">
        <f t="shared" si="3"/>
        <v>49.655677846646611</v>
      </c>
      <c r="Q63" s="125">
        <v>60</v>
      </c>
      <c r="R63" s="129">
        <v>3</v>
      </c>
      <c r="T63" s="122" t="s">
        <v>278</v>
      </c>
      <c r="U63" s="127">
        <v>0.47441513685463732</v>
      </c>
      <c r="V63" s="128">
        <f t="shared" si="4"/>
        <v>47.441513685463732</v>
      </c>
      <c r="W63" s="125">
        <v>60</v>
      </c>
      <c r="X63" s="125">
        <v>3</v>
      </c>
    </row>
    <row r="64" spans="1:24" ht="15.75" customHeight="1" x14ac:dyDescent="0.25">
      <c r="A64" s="122" t="s">
        <v>336</v>
      </c>
      <c r="B64" s="128">
        <v>66.569999999999993</v>
      </c>
      <c r="C64" s="125">
        <v>61</v>
      </c>
      <c r="D64" s="125">
        <v>3</v>
      </c>
      <c r="E64" s="125">
        <f t="shared" si="11"/>
        <v>3</v>
      </c>
      <c r="F64" s="125">
        <f t="shared" si="1"/>
        <v>1</v>
      </c>
      <c r="G64" s="125">
        <f t="shared" si="2"/>
        <v>0</v>
      </c>
      <c r="N64" s="134" t="s">
        <v>99</v>
      </c>
      <c r="O64" s="127">
        <v>0.49671049609816131</v>
      </c>
      <c r="P64" s="128">
        <f t="shared" si="3"/>
        <v>49.67104960981613</v>
      </c>
      <c r="Q64" s="125">
        <v>61</v>
      </c>
      <c r="R64" s="129">
        <v>3</v>
      </c>
      <c r="T64" s="122" t="s">
        <v>105</v>
      </c>
      <c r="U64" s="127">
        <v>0.47607203922635727</v>
      </c>
      <c r="V64" s="128">
        <f t="shared" si="4"/>
        <v>47.607203922635726</v>
      </c>
      <c r="W64" s="125">
        <v>61</v>
      </c>
      <c r="X64" s="125">
        <v>3</v>
      </c>
    </row>
    <row r="65" spans="1:26" ht="15.75" customHeight="1" x14ac:dyDescent="0.25">
      <c r="A65" s="122" t="s">
        <v>332</v>
      </c>
      <c r="B65" s="128">
        <v>66.72</v>
      </c>
      <c r="C65" s="125">
        <v>62</v>
      </c>
      <c r="D65" s="125">
        <v>3</v>
      </c>
      <c r="E65" s="125"/>
      <c r="F65" s="125">
        <f t="shared" si="1"/>
        <v>0</v>
      </c>
      <c r="G65" s="125" t="str">
        <f t="shared" si="2"/>
        <v/>
      </c>
      <c r="N65" s="126" t="s">
        <v>430</v>
      </c>
      <c r="O65" s="127">
        <v>0.49807853987943818</v>
      </c>
      <c r="P65" s="128">
        <f t="shared" si="3"/>
        <v>49.807853987943815</v>
      </c>
      <c r="Q65" s="125">
        <v>62</v>
      </c>
      <c r="R65" s="129">
        <v>3</v>
      </c>
      <c r="T65" s="122" t="s">
        <v>95</v>
      </c>
      <c r="U65" s="127">
        <v>0.47939162525699575</v>
      </c>
      <c r="V65" s="128">
        <f t="shared" si="4"/>
        <v>47.939162525699572</v>
      </c>
      <c r="W65" s="125">
        <v>62</v>
      </c>
      <c r="X65" s="125">
        <v>3</v>
      </c>
    </row>
    <row r="66" spans="1:26" ht="15.75" customHeight="1" x14ac:dyDescent="0.25">
      <c r="A66" s="122" t="s">
        <v>354</v>
      </c>
      <c r="B66" s="128">
        <v>67.239999999999995</v>
      </c>
      <c r="C66" s="125">
        <v>63</v>
      </c>
      <c r="D66" s="125">
        <v>3</v>
      </c>
      <c r="E66" s="125"/>
      <c r="F66" s="125">
        <f t="shared" si="1"/>
        <v>0</v>
      </c>
      <c r="G66" s="125" t="str">
        <f t="shared" si="2"/>
        <v/>
      </c>
      <c r="N66" s="126" t="s">
        <v>500</v>
      </c>
      <c r="O66" s="127">
        <v>0.50510513951797054</v>
      </c>
      <c r="P66" s="128">
        <f t="shared" si="3"/>
        <v>50.510513951797051</v>
      </c>
      <c r="Q66" s="125">
        <v>63</v>
      </c>
      <c r="R66" s="129">
        <v>3</v>
      </c>
      <c r="T66" s="131" t="s">
        <v>99</v>
      </c>
      <c r="U66" s="127">
        <v>0.48501855490531037</v>
      </c>
      <c r="V66" s="128">
        <f t="shared" si="4"/>
        <v>48.501855490531035</v>
      </c>
      <c r="W66" s="125">
        <v>63</v>
      </c>
      <c r="X66" s="125">
        <v>3</v>
      </c>
    </row>
    <row r="67" spans="1:26" ht="15.75" customHeight="1" x14ac:dyDescent="0.25">
      <c r="A67" s="122" t="s">
        <v>348</v>
      </c>
      <c r="B67" s="128">
        <v>69.040000000000006</v>
      </c>
      <c r="C67" s="125">
        <v>64</v>
      </c>
      <c r="D67" s="125">
        <v>3</v>
      </c>
      <c r="E67" s="125">
        <f t="shared" ref="E67:E69" si="12">+VLOOKUP(A67,N:R,5,0)</f>
        <v>3</v>
      </c>
      <c r="F67" s="125">
        <f t="shared" si="1"/>
        <v>1</v>
      </c>
      <c r="G67" s="125">
        <f t="shared" si="2"/>
        <v>0</v>
      </c>
      <c r="H67" s="5"/>
      <c r="I67" s="5"/>
      <c r="J67" s="5"/>
      <c r="K67" s="5"/>
      <c r="L67" s="5"/>
      <c r="M67" s="5"/>
      <c r="N67" s="126" t="s">
        <v>286</v>
      </c>
      <c r="O67" s="127">
        <v>0.51030603761649851</v>
      </c>
      <c r="P67" s="128">
        <f t="shared" si="3"/>
        <v>51.03060376164985</v>
      </c>
      <c r="Q67" s="125">
        <v>64</v>
      </c>
      <c r="R67" s="129">
        <v>3</v>
      </c>
      <c r="S67" s="5"/>
      <c r="T67" s="122" t="s">
        <v>109</v>
      </c>
      <c r="U67" s="127">
        <v>0.48712673143670221</v>
      </c>
      <c r="V67" s="128">
        <f t="shared" si="4"/>
        <v>48.712673143670223</v>
      </c>
      <c r="W67" s="125">
        <v>64</v>
      </c>
      <c r="X67" s="125">
        <v>3</v>
      </c>
      <c r="Y67" s="5"/>
      <c r="Z67" s="5"/>
    </row>
    <row r="68" spans="1:26" ht="15.75" customHeight="1" x14ac:dyDescent="0.25">
      <c r="A68" s="122" t="s">
        <v>99</v>
      </c>
      <c r="B68" s="128">
        <v>69.209999999999994</v>
      </c>
      <c r="C68" s="125">
        <v>65</v>
      </c>
      <c r="D68" s="125">
        <v>3</v>
      </c>
      <c r="E68" s="125">
        <f t="shared" si="12"/>
        <v>3</v>
      </c>
      <c r="F68" s="125">
        <f t="shared" si="1"/>
        <v>1</v>
      </c>
      <c r="G68" s="125">
        <f t="shared" si="2"/>
        <v>0</v>
      </c>
      <c r="H68" s="5"/>
      <c r="I68" s="5"/>
      <c r="J68" s="5"/>
      <c r="K68" s="5"/>
      <c r="L68" s="5"/>
      <c r="M68" s="5"/>
      <c r="N68" s="126" t="s">
        <v>109</v>
      </c>
      <c r="O68" s="127">
        <v>0.51796225471457924</v>
      </c>
      <c r="P68" s="128">
        <f t="shared" si="3"/>
        <v>51.796225471457923</v>
      </c>
      <c r="Q68" s="125">
        <v>65</v>
      </c>
      <c r="R68" s="129">
        <v>3</v>
      </c>
      <c r="S68" s="5"/>
      <c r="T68" s="122" t="s">
        <v>344</v>
      </c>
      <c r="U68" s="127">
        <v>0.50143636616940612</v>
      </c>
      <c r="V68" s="128">
        <f t="shared" si="4"/>
        <v>50.143636616940611</v>
      </c>
      <c r="W68" s="125">
        <v>65</v>
      </c>
      <c r="X68" s="125">
        <v>3</v>
      </c>
      <c r="Y68" s="5"/>
      <c r="Z68" s="5"/>
    </row>
    <row r="69" spans="1:26" ht="15.75" customHeight="1" x14ac:dyDescent="0.25">
      <c r="A69" s="122" t="s">
        <v>233</v>
      </c>
      <c r="B69" s="128">
        <v>69.39</v>
      </c>
      <c r="C69" s="125">
        <v>66</v>
      </c>
      <c r="D69" s="125">
        <v>3</v>
      </c>
      <c r="E69" s="125">
        <f t="shared" si="12"/>
        <v>3</v>
      </c>
      <c r="F69" s="125">
        <f t="shared" si="1"/>
        <v>1</v>
      </c>
      <c r="G69" s="125">
        <f t="shared" si="2"/>
        <v>0</v>
      </c>
      <c r="H69" s="5"/>
      <c r="I69" s="5"/>
      <c r="J69" s="5"/>
      <c r="K69" s="5"/>
      <c r="L69" s="5"/>
      <c r="M69" s="5"/>
      <c r="N69" s="126" t="s">
        <v>405</v>
      </c>
      <c r="O69" s="127">
        <v>0.51942980550856022</v>
      </c>
      <c r="P69" s="128">
        <f t="shared" si="3"/>
        <v>51.942980550856021</v>
      </c>
      <c r="Q69" s="125">
        <v>66</v>
      </c>
      <c r="R69" s="129">
        <v>3</v>
      </c>
      <c r="S69" s="5"/>
      <c r="T69" s="122" t="s">
        <v>405</v>
      </c>
      <c r="U69" s="127">
        <v>0.50798290905961319</v>
      </c>
      <c r="V69" s="128">
        <f t="shared" si="4"/>
        <v>50.798290905961316</v>
      </c>
      <c r="W69" s="125">
        <v>66</v>
      </c>
      <c r="X69" s="125">
        <v>3</v>
      </c>
      <c r="Y69" s="5"/>
      <c r="Z69" s="5"/>
    </row>
    <row r="70" spans="1:26" ht="15.75" customHeight="1" x14ac:dyDescent="0.25">
      <c r="A70" s="122" t="s">
        <v>369</v>
      </c>
      <c r="B70" s="128">
        <v>75.599999999999994</v>
      </c>
      <c r="C70" s="125">
        <v>67</v>
      </c>
      <c r="D70" s="125">
        <v>3</v>
      </c>
      <c r="E70" s="125"/>
      <c r="F70" s="125">
        <f t="shared" si="1"/>
        <v>0</v>
      </c>
      <c r="G70" s="125" t="str">
        <f t="shared" si="2"/>
        <v/>
      </c>
      <c r="H70" s="5"/>
      <c r="I70" s="5"/>
      <c r="J70" s="5"/>
      <c r="K70" s="5"/>
      <c r="L70" s="5"/>
      <c r="M70" s="5"/>
      <c r="N70" s="126" t="s">
        <v>344</v>
      </c>
      <c r="O70" s="127">
        <v>0.52071431032682924</v>
      </c>
      <c r="P70" s="128">
        <f t="shared" si="3"/>
        <v>52.071431032682924</v>
      </c>
      <c r="Q70" s="125">
        <v>67</v>
      </c>
      <c r="R70" s="129">
        <v>3</v>
      </c>
      <c r="S70" s="5"/>
      <c r="T70" s="122" t="s">
        <v>371</v>
      </c>
      <c r="U70" s="127">
        <v>0.51218847223555863</v>
      </c>
      <c r="V70" s="128">
        <f t="shared" si="4"/>
        <v>51.218847223555862</v>
      </c>
      <c r="W70" s="125">
        <v>67</v>
      </c>
      <c r="X70" s="125">
        <v>3</v>
      </c>
      <c r="Y70" s="5"/>
      <c r="Z70" s="5"/>
    </row>
    <row r="71" spans="1:26" ht="15.75" customHeight="1" x14ac:dyDescent="0.25">
      <c r="A71" s="5"/>
      <c r="B71" s="5"/>
      <c r="C71" s="5"/>
      <c r="H71" s="5"/>
      <c r="I71" s="5"/>
      <c r="J71" s="5"/>
      <c r="K71" s="5"/>
      <c r="L71" s="5"/>
      <c r="M71" s="5"/>
      <c r="N71" s="126" t="s">
        <v>346</v>
      </c>
      <c r="O71" s="127">
        <v>0.53146041850493497</v>
      </c>
      <c r="P71" s="128">
        <f t="shared" si="3"/>
        <v>53.146041850493496</v>
      </c>
      <c r="Q71" s="125">
        <v>68</v>
      </c>
      <c r="R71" s="129">
        <v>3</v>
      </c>
      <c r="S71" s="5"/>
      <c r="T71" s="122" t="s">
        <v>334</v>
      </c>
      <c r="U71" s="127">
        <v>0.51924391814143389</v>
      </c>
      <c r="V71" s="128">
        <f t="shared" si="4"/>
        <v>51.924391814143391</v>
      </c>
      <c r="W71" s="125">
        <v>68</v>
      </c>
      <c r="X71" s="125">
        <v>3</v>
      </c>
      <c r="Y71" s="5"/>
      <c r="Z71" s="5"/>
    </row>
    <row r="72" spans="1:26" ht="15.75" customHeight="1" x14ac:dyDescent="0.25">
      <c r="A72" s="5"/>
      <c r="B72" s="5"/>
      <c r="C72" s="5"/>
      <c r="H72" s="5"/>
      <c r="I72" s="5"/>
      <c r="J72" s="5"/>
      <c r="K72" s="5"/>
      <c r="L72" s="5"/>
      <c r="M72" s="5"/>
      <c r="N72" s="126" t="s">
        <v>486</v>
      </c>
      <c r="O72" s="127">
        <v>0.54563455936805405</v>
      </c>
      <c r="P72" s="128">
        <f t="shared" si="3"/>
        <v>54.563455936805404</v>
      </c>
      <c r="Q72" s="125">
        <v>69</v>
      </c>
      <c r="R72" s="129">
        <v>3</v>
      </c>
      <c r="S72" s="5"/>
      <c r="T72" s="122" t="s">
        <v>267</v>
      </c>
      <c r="U72" s="127">
        <v>0.53540517757056472</v>
      </c>
      <c r="V72" s="128">
        <f t="shared" si="4"/>
        <v>53.54051775705647</v>
      </c>
      <c r="W72" s="125">
        <v>69</v>
      </c>
      <c r="X72" s="125">
        <v>3</v>
      </c>
      <c r="Y72" s="5"/>
      <c r="Z72" s="5"/>
    </row>
    <row r="73" spans="1:26" ht="15.75" customHeight="1" x14ac:dyDescent="0.25">
      <c r="N73" s="126" t="s">
        <v>249</v>
      </c>
      <c r="O73" s="127">
        <v>0.57631323306081228</v>
      </c>
      <c r="P73" s="128">
        <f t="shared" si="3"/>
        <v>57.631323306081228</v>
      </c>
      <c r="Q73" s="125">
        <v>70</v>
      </c>
      <c r="R73" s="129">
        <v>3</v>
      </c>
      <c r="T73" s="122" t="s">
        <v>256</v>
      </c>
      <c r="U73" s="127">
        <v>0.57872805096192348</v>
      </c>
      <c r="V73" s="128">
        <f t="shared" si="4"/>
        <v>57.872805096192351</v>
      </c>
      <c r="W73" s="125">
        <v>70</v>
      </c>
      <c r="X73" s="125">
        <v>3</v>
      </c>
    </row>
    <row r="74" spans="1:26" ht="15.75" customHeight="1" x14ac:dyDescent="0.25">
      <c r="N74" s="126" t="s">
        <v>256</v>
      </c>
      <c r="O74" s="127">
        <v>0.58037374511736484</v>
      </c>
      <c r="P74" s="128">
        <f t="shared" si="3"/>
        <v>58.037374511736481</v>
      </c>
      <c r="Q74" s="125">
        <v>71</v>
      </c>
      <c r="R74" s="129">
        <v>3</v>
      </c>
      <c r="T74" s="122" t="s">
        <v>97</v>
      </c>
      <c r="U74" s="127">
        <v>0.58038316261342771</v>
      </c>
      <c r="V74" s="128">
        <f t="shared" si="4"/>
        <v>58.038316261342771</v>
      </c>
      <c r="W74" s="125">
        <v>71</v>
      </c>
      <c r="X74" s="125">
        <v>3</v>
      </c>
    </row>
    <row r="75" spans="1:26" ht="15.75" customHeight="1" x14ac:dyDescent="0.25">
      <c r="N75" s="126" t="s">
        <v>97</v>
      </c>
      <c r="O75" s="127">
        <v>0.59691522574291622</v>
      </c>
      <c r="P75" s="128">
        <f t="shared" si="3"/>
        <v>59.691522574291625</v>
      </c>
      <c r="Q75" s="125">
        <v>72</v>
      </c>
      <c r="R75" s="129">
        <v>3</v>
      </c>
      <c r="T75" s="122" t="s">
        <v>249</v>
      </c>
      <c r="U75" s="127">
        <v>0.61169588915210227</v>
      </c>
      <c r="V75" s="128">
        <f t="shared" si="4"/>
        <v>61.169588915210227</v>
      </c>
      <c r="W75" s="125">
        <v>72</v>
      </c>
      <c r="X75" s="125">
        <v>3</v>
      </c>
    </row>
    <row r="76" spans="1:26" ht="15.75" customHeight="1" x14ac:dyDescent="0.25">
      <c r="N76" s="135" t="s">
        <v>373</v>
      </c>
      <c r="O76" s="136">
        <v>0.62815030991148435</v>
      </c>
      <c r="P76" s="137">
        <f t="shared" si="3"/>
        <v>62.815030991148433</v>
      </c>
      <c r="Q76" s="138">
        <v>73</v>
      </c>
      <c r="R76" s="139">
        <v>3</v>
      </c>
      <c r="T76" s="122" t="s">
        <v>373</v>
      </c>
      <c r="U76" s="127">
        <v>0.64388353956326849</v>
      </c>
      <c r="V76" s="128">
        <f t="shared" si="4"/>
        <v>64.388353956326853</v>
      </c>
      <c r="W76" s="125">
        <v>73</v>
      </c>
      <c r="X76" s="125">
        <v>3</v>
      </c>
    </row>
    <row r="77" spans="1:26" ht="15.75" customHeight="1" x14ac:dyDescent="0.25">
      <c r="N77" s="113"/>
      <c r="T77" s="113"/>
    </row>
    <row r="78" spans="1:26" ht="15.75" customHeight="1" x14ac:dyDescent="0.25">
      <c r="N78" s="122" t="s">
        <v>21</v>
      </c>
      <c r="P78" s="140">
        <v>28.451418614448006</v>
      </c>
      <c r="Q78" s="141">
        <v>74</v>
      </c>
      <c r="R78" s="141">
        <v>4</v>
      </c>
      <c r="T78" s="113"/>
    </row>
    <row r="79" spans="1:26" ht="15.75" customHeight="1" x14ac:dyDescent="0.25">
      <c r="N79" s="122" t="s">
        <v>52</v>
      </c>
      <c r="P79" s="140">
        <v>37.040295314608343</v>
      </c>
      <c r="Q79" s="141">
        <v>75</v>
      </c>
      <c r="R79" s="141">
        <v>4</v>
      </c>
      <c r="T79" s="113"/>
    </row>
    <row r="80" spans="1:26" ht="15.75" customHeight="1" x14ac:dyDescent="0.25">
      <c r="N80" s="122" t="s">
        <v>54</v>
      </c>
      <c r="P80" s="140">
        <v>37.961864244934148</v>
      </c>
      <c r="Q80" s="141">
        <v>76</v>
      </c>
      <c r="R80" s="141">
        <v>4</v>
      </c>
      <c r="T80" s="113"/>
    </row>
    <row r="81" spans="14:20" ht="15.75" customHeight="1" x14ac:dyDescent="0.25">
      <c r="N81" s="122" t="s">
        <v>82</v>
      </c>
      <c r="P81" s="140">
        <v>41.748077735075675</v>
      </c>
      <c r="Q81" s="141">
        <v>77</v>
      </c>
      <c r="R81" s="141">
        <v>4</v>
      </c>
      <c r="T81" s="113"/>
    </row>
    <row r="82" spans="14:20" ht="15.75" customHeight="1" x14ac:dyDescent="0.25">
      <c r="N82" s="122" t="s">
        <v>186</v>
      </c>
      <c r="P82" s="140">
        <v>42.973483535329898</v>
      </c>
      <c r="Q82" s="141">
        <v>78</v>
      </c>
      <c r="R82" s="141">
        <v>4</v>
      </c>
      <c r="T82" s="113"/>
    </row>
    <row r="83" spans="14:20" ht="15.75" customHeight="1" x14ac:dyDescent="0.25">
      <c r="N83" s="122" t="s">
        <v>822</v>
      </c>
      <c r="P83" s="140">
        <v>45.818532855291046</v>
      </c>
      <c r="Q83" s="141">
        <v>79</v>
      </c>
      <c r="R83" s="141">
        <v>4</v>
      </c>
      <c r="T83" s="113"/>
    </row>
    <row r="84" spans="14:20" ht="15.75" customHeight="1" x14ac:dyDescent="0.25">
      <c r="N84" s="122" t="s">
        <v>332</v>
      </c>
      <c r="P84" s="140">
        <v>46.307288963620145</v>
      </c>
      <c r="Q84" s="141">
        <v>80</v>
      </c>
      <c r="R84" s="141">
        <v>4</v>
      </c>
      <c r="T84" s="113"/>
    </row>
    <row r="85" spans="14:20" ht="15.75" customHeight="1" x14ac:dyDescent="0.25">
      <c r="N85" s="122" t="s">
        <v>93</v>
      </c>
      <c r="P85" s="140">
        <v>47.195550727976105</v>
      </c>
      <c r="Q85" s="141">
        <v>81</v>
      </c>
      <c r="R85" s="141">
        <v>4</v>
      </c>
      <c r="T85" s="113"/>
    </row>
    <row r="86" spans="14:20" ht="15.75" customHeight="1" x14ac:dyDescent="0.25">
      <c r="N86" s="122" t="s">
        <v>327</v>
      </c>
      <c r="P86" s="140">
        <v>48.419338027526067</v>
      </c>
      <c r="Q86" s="141">
        <v>82</v>
      </c>
      <c r="R86" s="141">
        <v>4</v>
      </c>
      <c r="T86" s="113"/>
    </row>
    <row r="87" spans="14:20" ht="15.75" customHeight="1" x14ac:dyDescent="0.25">
      <c r="N87" s="122" t="s">
        <v>288</v>
      </c>
      <c r="P87" s="140">
        <v>57.997995586532781</v>
      </c>
      <c r="Q87" s="141">
        <v>83</v>
      </c>
      <c r="R87" s="141">
        <v>4</v>
      </c>
      <c r="T87" s="113"/>
    </row>
    <row r="88" spans="14:20" ht="15.75" customHeight="1" x14ac:dyDescent="0.25">
      <c r="N88" s="122" t="s">
        <v>369</v>
      </c>
      <c r="P88" s="140">
        <v>62.716917673270736</v>
      </c>
      <c r="Q88" s="141">
        <v>84</v>
      </c>
      <c r="R88" s="141">
        <v>4</v>
      </c>
      <c r="T88" s="113"/>
    </row>
    <row r="89" spans="14:20" ht="15.75" customHeight="1" x14ac:dyDescent="0.25">
      <c r="N89" s="122" t="s">
        <v>129</v>
      </c>
      <c r="P89" s="140">
        <v>63.555094884456331</v>
      </c>
      <c r="Q89" s="141">
        <v>85</v>
      </c>
      <c r="R89" s="141">
        <v>4</v>
      </c>
      <c r="T89" s="113"/>
    </row>
    <row r="90" spans="14:20" ht="15.75" customHeight="1" x14ac:dyDescent="0.25">
      <c r="N90" s="113"/>
      <c r="T90" s="113"/>
    </row>
    <row r="91" spans="14:20" ht="15.75" customHeight="1" x14ac:dyDescent="0.25">
      <c r="N91" s="113"/>
      <c r="T91" s="113"/>
    </row>
    <row r="92" spans="14:20" ht="15.75" customHeight="1" x14ac:dyDescent="0.25">
      <c r="N92" s="115" t="s">
        <v>815</v>
      </c>
      <c r="O92" s="310" t="s">
        <v>823</v>
      </c>
      <c r="P92" s="247"/>
      <c r="Q92" s="247"/>
      <c r="R92" s="247"/>
      <c r="S92" s="243"/>
      <c r="T92" s="113"/>
    </row>
    <row r="93" spans="14:20" ht="72" customHeight="1" x14ac:dyDescent="0.25">
      <c r="N93" s="142" t="s">
        <v>327</v>
      </c>
      <c r="O93" s="311" t="s">
        <v>824</v>
      </c>
      <c r="P93" s="247"/>
      <c r="Q93" s="247"/>
      <c r="R93" s="247"/>
      <c r="S93" s="243"/>
      <c r="T93" s="113"/>
    </row>
    <row r="94" spans="14:20" ht="81.75" customHeight="1" x14ac:dyDescent="0.25">
      <c r="N94" s="142" t="s">
        <v>21</v>
      </c>
      <c r="O94" s="311" t="s">
        <v>825</v>
      </c>
      <c r="P94" s="247"/>
      <c r="Q94" s="247"/>
      <c r="R94" s="247"/>
      <c r="S94" s="243"/>
      <c r="T94" s="113"/>
    </row>
    <row r="95" spans="14:20" ht="30.75" customHeight="1" x14ac:dyDescent="0.25">
      <c r="N95" s="142" t="s">
        <v>332</v>
      </c>
      <c r="O95" s="311" t="s">
        <v>826</v>
      </c>
      <c r="P95" s="247"/>
      <c r="Q95" s="247"/>
      <c r="R95" s="247"/>
      <c r="S95" s="243"/>
      <c r="T95" s="113"/>
    </row>
    <row r="96" spans="14:20" ht="87" customHeight="1" x14ac:dyDescent="0.25">
      <c r="N96" s="142" t="s">
        <v>186</v>
      </c>
      <c r="O96" s="311" t="s">
        <v>824</v>
      </c>
      <c r="P96" s="247"/>
      <c r="Q96" s="247"/>
      <c r="R96" s="247"/>
      <c r="S96" s="243"/>
      <c r="T96" s="113"/>
    </row>
    <row r="97" spans="14:20" ht="81" customHeight="1" x14ac:dyDescent="0.25">
      <c r="N97" s="142" t="s">
        <v>52</v>
      </c>
      <c r="O97" s="311" t="s">
        <v>827</v>
      </c>
      <c r="P97" s="247"/>
      <c r="Q97" s="247"/>
      <c r="R97" s="247"/>
      <c r="S97" s="243"/>
      <c r="T97" s="113"/>
    </row>
    <row r="98" spans="14:20" ht="45.75" customHeight="1" x14ac:dyDescent="0.25">
      <c r="N98" s="142" t="s">
        <v>93</v>
      </c>
      <c r="O98" s="311" t="s">
        <v>828</v>
      </c>
      <c r="P98" s="247"/>
      <c r="Q98" s="247"/>
      <c r="R98" s="247"/>
      <c r="S98" s="243"/>
      <c r="T98" s="113"/>
    </row>
    <row r="99" spans="14:20" ht="46.5" customHeight="1" x14ac:dyDescent="0.25">
      <c r="N99" s="142" t="s">
        <v>54</v>
      </c>
      <c r="O99" s="311" t="s">
        <v>829</v>
      </c>
      <c r="P99" s="247"/>
      <c r="Q99" s="247"/>
      <c r="R99" s="247"/>
      <c r="S99" s="243"/>
      <c r="T99" s="113"/>
    </row>
    <row r="100" spans="14:20" ht="30.75" customHeight="1" x14ac:dyDescent="0.25">
      <c r="N100" s="142" t="s">
        <v>288</v>
      </c>
      <c r="O100" s="311" t="s">
        <v>830</v>
      </c>
      <c r="P100" s="247"/>
      <c r="Q100" s="247"/>
      <c r="R100" s="247"/>
      <c r="S100" s="243"/>
      <c r="T100" s="113"/>
    </row>
    <row r="101" spans="14:20" ht="66.75" customHeight="1" x14ac:dyDescent="0.25">
      <c r="N101" s="142" t="s">
        <v>129</v>
      </c>
      <c r="O101" s="311" t="s">
        <v>831</v>
      </c>
      <c r="P101" s="247"/>
      <c r="Q101" s="247"/>
      <c r="R101" s="247"/>
      <c r="S101" s="243"/>
      <c r="T101" s="113"/>
    </row>
    <row r="102" spans="14:20" ht="66" customHeight="1" x14ac:dyDescent="0.25">
      <c r="N102" s="142" t="s">
        <v>369</v>
      </c>
      <c r="O102" s="311" t="s">
        <v>832</v>
      </c>
      <c r="P102" s="247"/>
      <c r="Q102" s="247"/>
      <c r="R102" s="247"/>
      <c r="S102" s="243"/>
      <c r="T102" s="113"/>
    </row>
    <row r="103" spans="14:20" ht="75.75" customHeight="1" x14ac:dyDescent="0.25">
      <c r="N103" s="142" t="s">
        <v>82</v>
      </c>
      <c r="O103" s="311" t="s">
        <v>833</v>
      </c>
      <c r="P103" s="247"/>
      <c r="Q103" s="247"/>
      <c r="R103" s="247"/>
      <c r="S103" s="243"/>
      <c r="T103" s="113"/>
    </row>
    <row r="104" spans="14:20" ht="30.75" customHeight="1" x14ac:dyDescent="0.25">
      <c r="N104" s="142" t="s">
        <v>822</v>
      </c>
      <c r="O104" s="311" t="s">
        <v>834</v>
      </c>
      <c r="P104" s="247"/>
      <c r="Q104" s="247"/>
      <c r="R104" s="247"/>
      <c r="S104" s="243"/>
      <c r="T104" s="113"/>
    </row>
    <row r="105" spans="14:20" ht="160.5" customHeight="1" x14ac:dyDescent="0.25">
      <c r="N105" s="142" t="s">
        <v>835</v>
      </c>
      <c r="O105" s="311" t="s">
        <v>836</v>
      </c>
      <c r="P105" s="247"/>
      <c r="Q105" s="247"/>
      <c r="R105" s="247"/>
      <c r="S105" s="243"/>
      <c r="T105" s="113"/>
    </row>
    <row r="106" spans="14:20" ht="105" customHeight="1" x14ac:dyDescent="0.25">
      <c r="N106" s="142" t="s">
        <v>524</v>
      </c>
      <c r="O106" s="311" t="s">
        <v>837</v>
      </c>
      <c r="P106" s="247"/>
      <c r="Q106" s="247"/>
      <c r="R106" s="247"/>
      <c r="S106" s="243"/>
      <c r="T106" s="113"/>
    </row>
    <row r="107" spans="14:20" ht="132.75" customHeight="1" x14ac:dyDescent="0.25">
      <c r="N107" s="142" t="s">
        <v>198</v>
      </c>
      <c r="O107" s="311" t="s">
        <v>838</v>
      </c>
      <c r="P107" s="247"/>
      <c r="Q107" s="247"/>
      <c r="R107" s="247"/>
      <c r="S107" s="243"/>
      <c r="T107" s="113"/>
    </row>
    <row r="108" spans="14:20" ht="15.75" customHeight="1" x14ac:dyDescent="0.25">
      <c r="N108" s="113"/>
      <c r="T108" s="113"/>
    </row>
    <row r="109" spans="14:20" ht="15.75" customHeight="1" x14ac:dyDescent="0.25">
      <c r="N109" s="113"/>
      <c r="T109" s="113"/>
    </row>
    <row r="110" spans="14:20" ht="15.75" customHeight="1" x14ac:dyDescent="0.25">
      <c r="N110" s="113"/>
      <c r="T110" s="113"/>
    </row>
    <row r="111" spans="14:20" ht="15.75" customHeight="1" x14ac:dyDescent="0.25">
      <c r="N111" s="113"/>
      <c r="T111" s="113"/>
    </row>
    <row r="112" spans="14:20" ht="15.75" customHeight="1" x14ac:dyDescent="0.25">
      <c r="N112" s="113"/>
      <c r="T112" s="113"/>
    </row>
    <row r="113" spans="14:20" ht="15.75" customHeight="1" x14ac:dyDescent="0.25">
      <c r="N113" s="113"/>
      <c r="T113" s="113"/>
    </row>
    <row r="114" spans="14:20" ht="15.75" customHeight="1" x14ac:dyDescent="0.25">
      <c r="N114" s="113"/>
      <c r="T114" s="113"/>
    </row>
    <row r="115" spans="14:20" ht="15.75" customHeight="1" x14ac:dyDescent="0.25">
      <c r="N115" s="113"/>
      <c r="T115" s="113"/>
    </row>
    <row r="116" spans="14:20" ht="15.75" customHeight="1" x14ac:dyDescent="0.25">
      <c r="N116" s="113"/>
      <c r="T116" s="113"/>
    </row>
    <row r="117" spans="14:20" ht="15.75" customHeight="1" x14ac:dyDescent="0.25">
      <c r="N117" s="113"/>
      <c r="T117" s="113"/>
    </row>
    <row r="118" spans="14:20" ht="15.75" customHeight="1" x14ac:dyDescent="0.25">
      <c r="N118" s="113"/>
      <c r="T118" s="113"/>
    </row>
    <row r="119" spans="14:20" ht="15.75" customHeight="1" x14ac:dyDescent="0.25">
      <c r="N119" s="113"/>
      <c r="T119" s="113"/>
    </row>
    <row r="120" spans="14:20" ht="15.75" customHeight="1" x14ac:dyDescent="0.25">
      <c r="N120" s="113"/>
      <c r="T120" s="113"/>
    </row>
    <row r="121" spans="14:20" ht="15.75" customHeight="1" x14ac:dyDescent="0.25">
      <c r="N121" s="113"/>
      <c r="T121" s="113"/>
    </row>
    <row r="122" spans="14:20" ht="15.75" customHeight="1" x14ac:dyDescent="0.25">
      <c r="N122" s="113"/>
      <c r="T122" s="113"/>
    </row>
    <row r="123" spans="14:20" ht="15.75" customHeight="1" x14ac:dyDescent="0.25">
      <c r="N123" s="113"/>
      <c r="T123" s="113"/>
    </row>
    <row r="124" spans="14:20" ht="15.75" customHeight="1" x14ac:dyDescent="0.25">
      <c r="N124" s="113"/>
      <c r="T124" s="113"/>
    </row>
    <row r="125" spans="14:20" ht="15.75" customHeight="1" x14ac:dyDescent="0.25">
      <c r="N125" s="113"/>
      <c r="T125" s="113"/>
    </row>
    <row r="126" spans="14:20" ht="15.75" customHeight="1" x14ac:dyDescent="0.25">
      <c r="N126" s="113"/>
      <c r="T126" s="113"/>
    </row>
    <row r="127" spans="14:20" ht="15.75" customHeight="1" x14ac:dyDescent="0.25">
      <c r="N127" s="113"/>
      <c r="T127" s="113"/>
    </row>
    <row r="128" spans="14:20" ht="15.75" customHeight="1" x14ac:dyDescent="0.25">
      <c r="N128" s="113"/>
      <c r="T128" s="113"/>
    </row>
    <row r="129" spans="14:20" ht="15.75" customHeight="1" x14ac:dyDescent="0.25">
      <c r="N129" s="113"/>
      <c r="T129" s="113"/>
    </row>
    <row r="130" spans="14:20" ht="15.75" customHeight="1" x14ac:dyDescent="0.25">
      <c r="N130" s="113"/>
      <c r="T130" s="113"/>
    </row>
    <row r="131" spans="14:20" ht="15.75" customHeight="1" x14ac:dyDescent="0.25">
      <c r="N131" s="113"/>
      <c r="T131" s="113"/>
    </row>
    <row r="132" spans="14:20" ht="15.75" customHeight="1" x14ac:dyDescent="0.25">
      <c r="N132" s="113"/>
      <c r="T132" s="113"/>
    </row>
    <row r="133" spans="14:20" ht="15.75" customHeight="1" x14ac:dyDescent="0.25">
      <c r="N133" s="113"/>
      <c r="T133" s="113"/>
    </row>
    <row r="134" spans="14:20" ht="15.75" customHeight="1" x14ac:dyDescent="0.25">
      <c r="N134" s="113"/>
      <c r="T134" s="113"/>
    </row>
    <row r="135" spans="14:20" ht="15.75" customHeight="1" x14ac:dyDescent="0.25">
      <c r="N135" s="113"/>
      <c r="T135" s="113"/>
    </row>
    <row r="136" spans="14:20" ht="15.75" customHeight="1" x14ac:dyDescent="0.25">
      <c r="N136" s="113"/>
      <c r="T136" s="113"/>
    </row>
    <row r="137" spans="14:20" ht="15.75" customHeight="1" x14ac:dyDescent="0.25">
      <c r="N137" s="113"/>
      <c r="T137" s="113"/>
    </row>
    <row r="138" spans="14:20" ht="15.75" customHeight="1" x14ac:dyDescent="0.25">
      <c r="N138" s="113"/>
      <c r="T138" s="113"/>
    </row>
    <row r="139" spans="14:20" ht="15.75" customHeight="1" x14ac:dyDescent="0.25">
      <c r="N139" s="113"/>
      <c r="T139" s="113"/>
    </row>
    <row r="140" spans="14:20" ht="15.75" customHeight="1" x14ac:dyDescent="0.25">
      <c r="N140" s="113"/>
      <c r="T140" s="113"/>
    </row>
    <row r="141" spans="14:20" ht="15.75" customHeight="1" x14ac:dyDescent="0.25">
      <c r="N141" s="113"/>
      <c r="T141" s="113"/>
    </row>
    <row r="142" spans="14:20" ht="15.75" customHeight="1" x14ac:dyDescent="0.25">
      <c r="N142" s="113"/>
      <c r="T142" s="113"/>
    </row>
    <row r="143" spans="14:20" ht="15.75" customHeight="1" x14ac:dyDescent="0.25">
      <c r="N143" s="113"/>
      <c r="T143" s="113"/>
    </row>
    <row r="144" spans="14:20" ht="15.75" customHeight="1" x14ac:dyDescent="0.25">
      <c r="N144" s="113"/>
      <c r="T144" s="113"/>
    </row>
    <row r="145" spans="14:20" ht="15.75" customHeight="1" x14ac:dyDescent="0.25">
      <c r="N145" s="113"/>
      <c r="T145" s="113"/>
    </row>
    <row r="146" spans="14:20" ht="15.75" customHeight="1" x14ac:dyDescent="0.25">
      <c r="N146" s="113"/>
      <c r="T146" s="113"/>
    </row>
    <row r="147" spans="14:20" ht="15.75" customHeight="1" x14ac:dyDescent="0.25">
      <c r="N147" s="113"/>
      <c r="T147" s="113"/>
    </row>
    <row r="148" spans="14:20" ht="15.75" customHeight="1" x14ac:dyDescent="0.25">
      <c r="N148" s="113"/>
      <c r="T148" s="113"/>
    </row>
    <row r="149" spans="14:20" ht="15.75" customHeight="1" x14ac:dyDescent="0.25">
      <c r="N149" s="113"/>
      <c r="T149" s="113"/>
    </row>
    <row r="150" spans="14:20" ht="15.75" customHeight="1" x14ac:dyDescent="0.25">
      <c r="N150" s="113"/>
      <c r="T150" s="113"/>
    </row>
    <row r="151" spans="14:20" ht="15.75" customHeight="1" x14ac:dyDescent="0.25">
      <c r="N151" s="113"/>
      <c r="T151" s="113"/>
    </row>
    <row r="152" spans="14:20" ht="15.75" customHeight="1" x14ac:dyDescent="0.25">
      <c r="N152" s="113"/>
      <c r="T152" s="113"/>
    </row>
    <row r="153" spans="14:20" ht="15.75" customHeight="1" x14ac:dyDescent="0.25">
      <c r="N153" s="113"/>
      <c r="T153" s="113"/>
    </row>
    <row r="154" spans="14:20" ht="15.75" customHeight="1" x14ac:dyDescent="0.25">
      <c r="N154" s="113"/>
      <c r="T154" s="113"/>
    </row>
    <row r="155" spans="14:20" ht="15.75" customHeight="1" x14ac:dyDescent="0.25">
      <c r="N155" s="113"/>
      <c r="T155" s="113"/>
    </row>
    <row r="156" spans="14:20" ht="15.75" customHeight="1" x14ac:dyDescent="0.25">
      <c r="N156" s="113"/>
      <c r="T156" s="113"/>
    </row>
    <row r="157" spans="14:20" ht="15.75" customHeight="1" x14ac:dyDescent="0.25">
      <c r="N157" s="113"/>
      <c r="T157" s="113"/>
    </row>
    <row r="158" spans="14:20" ht="15.75" customHeight="1" x14ac:dyDescent="0.25">
      <c r="N158" s="113"/>
      <c r="T158" s="113"/>
    </row>
    <row r="159" spans="14:20" ht="15.75" customHeight="1" x14ac:dyDescent="0.25">
      <c r="N159" s="113"/>
      <c r="T159" s="113"/>
    </row>
    <row r="160" spans="14:20" ht="15.75" customHeight="1" x14ac:dyDescent="0.25">
      <c r="N160" s="113"/>
      <c r="T160" s="113"/>
    </row>
    <row r="161" spans="14:20" ht="15.75" customHeight="1" x14ac:dyDescent="0.25">
      <c r="N161" s="113"/>
      <c r="T161" s="113"/>
    </row>
    <row r="162" spans="14:20" ht="15.75" customHeight="1" x14ac:dyDescent="0.25">
      <c r="N162" s="113"/>
      <c r="T162" s="113"/>
    </row>
    <row r="163" spans="14:20" ht="15.75" customHeight="1" x14ac:dyDescent="0.25">
      <c r="N163" s="113"/>
      <c r="T163" s="113"/>
    </row>
    <row r="164" spans="14:20" ht="15.75" customHeight="1" x14ac:dyDescent="0.25">
      <c r="N164" s="113"/>
      <c r="T164" s="113"/>
    </row>
    <row r="165" spans="14:20" ht="15.75" customHeight="1" x14ac:dyDescent="0.25">
      <c r="N165" s="113"/>
      <c r="T165" s="113"/>
    </row>
    <row r="166" spans="14:20" ht="15.75" customHeight="1" x14ac:dyDescent="0.25">
      <c r="N166" s="113"/>
      <c r="T166" s="113"/>
    </row>
    <row r="167" spans="14:20" ht="15.75" customHeight="1" x14ac:dyDescent="0.25">
      <c r="N167" s="113"/>
      <c r="T167" s="113"/>
    </row>
    <row r="168" spans="14:20" ht="15.75" customHeight="1" x14ac:dyDescent="0.25">
      <c r="N168" s="113"/>
      <c r="T168" s="113"/>
    </row>
    <row r="169" spans="14:20" ht="15.75" customHeight="1" x14ac:dyDescent="0.25">
      <c r="N169" s="113"/>
      <c r="T169" s="113"/>
    </row>
    <row r="170" spans="14:20" ht="15.75" customHeight="1" x14ac:dyDescent="0.25">
      <c r="N170" s="113"/>
      <c r="T170" s="113"/>
    </row>
    <row r="171" spans="14:20" ht="15.75" customHeight="1" x14ac:dyDescent="0.25">
      <c r="N171" s="113"/>
      <c r="T171" s="113"/>
    </row>
    <row r="172" spans="14:20" ht="15.75" customHeight="1" x14ac:dyDescent="0.25">
      <c r="N172" s="113"/>
      <c r="T172" s="113"/>
    </row>
    <row r="173" spans="14:20" ht="15.75" customHeight="1" x14ac:dyDescent="0.25">
      <c r="N173" s="113"/>
      <c r="T173" s="113"/>
    </row>
    <row r="174" spans="14:20" ht="15.75" customHeight="1" x14ac:dyDescent="0.25">
      <c r="N174" s="113"/>
      <c r="T174" s="113"/>
    </row>
    <row r="175" spans="14:20" ht="15.75" customHeight="1" x14ac:dyDescent="0.25">
      <c r="N175" s="113"/>
      <c r="T175" s="113"/>
    </row>
    <row r="176" spans="14:20" ht="15.75" customHeight="1" x14ac:dyDescent="0.25">
      <c r="N176" s="113"/>
      <c r="T176" s="113"/>
    </row>
    <row r="177" spans="14:20" ht="15.75" customHeight="1" x14ac:dyDescent="0.25">
      <c r="N177" s="113"/>
      <c r="T177" s="113"/>
    </row>
    <row r="178" spans="14:20" ht="15.75" customHeight="1" x14ac:dyDescent="0.25">
      <c r="N178" s="113"/>
      <c r="T178" s="113"/>
    </row>
    <row r="179" spans="14:20" ht="15.75" customHeight="1" x14ac:dyDescent="0.25">
      <c r="N179" s="113"/>
      <c r="T179" s="113"/>
    </row>
    <row r="180" spans="14:20" ht="15.75" customHeight="1" x14ac:dyDescent="0.25">
      <c r="N180" s="113"/>
      <c r="T180" s="113"/>
    </row>
    <row r="181" spans="14:20" ht="15.75" customHeight="1" x14ac:dyDescent="0.25">
      <c r="N181" s="113"/>
      <c r="T181" s="113"/>
    </row>
    <row r="182" spans="14:20" ht="15.75" customHeight="1" x14ac:dyDescent="0.25">
      <c r="N182" s="113"/>
      <c r="T182" s="113"/>
    </row>
    <row r="183" spans="14:20" ht="15.75" customHeight="1" x14ac:dyDescent="0.25">
      <c r="N183" s="113"/>
      <c r="T183" s="113"/>
    </row>
    <row r="184" spans="14:20" ht="15.75" customHeight="1" x14ac:dyDescent="0.25">
      <c r="N184" s="113"/>
      <c r="T184" s="113"/>
    </row>
    <row r="185" spans="14:20" ht="15.75" customHeight="1" x14ac:dyDescent="0.25">
      <c r="N185" s="113"/>
      <c r="T185" s="113"/>
    </row>
    <row r="186" spans="14:20" ht="15.75" customHeight="1" x14ac:dyDescent="0.25">
      <c r="N186" s="113"/>
      <c r="T186" s="113"/>
    </row>
    <row r="187" spans="14:20" ht="15.75" customHeight="1" x14ac:dyDescent="0.25">
      <c r="N187" s="113"/>
      <c r="T187" s="113"/>
    </row>
    <row r="188" spans="14:20" ht="15.75" customHeight="1" x14ac:dyDescent="0.25">
      <c r="N188" s="113"/>
      <c r="T188" s="113"/>
    </row>
    <row r="189" spans="14:20" ht="15.75" customHeight="1" x14ac:dyDescent="0.25">
      <c r="N189" s="113"/>
      <c r="T189" s="113"/>
    </row>
    <row r="190" spans="14:20" ht="15.75" customHeight="1" x14ac:dyDescent="0.25">
      <c r="N190" s="113"/>
      <c r="T190" s="113"/>
    </row>
    <row r="191" spans="14:20" ht="15.75" customHeight="1" x14ac:dyDescent="0.25">
      <c r="N191" s="113"/>
      <c r="T191" s="113"/>
    </row>
    <row r="192" spans="14:20" ht="15.75" customHeight="1" x14ac:dyDescent="0.25">
      <c r="N192" s="113"/>
      <c r="T192" s="113"/>
    </row>
    <row r="193" spans="14:20" ht="15.75" customHeight="1" x14ac:dyDescent="0.25">
      <c r="N193" s="113"/>
      <c r="T193" s="113"/>
    </row>
    <row r="194" spans="14:20" ht="15.75" customHeight="1" x14ac:dyDescent="0.25">
      <c r="N194" s="113"/>
      <c r="T194" s="113"/>
    </row>
    <row r="195" spans="14:20" ht="15.75" customHeight="1" x14ac:dyDescent="0.25">
      <c r="N195" s="113"/>
      <c r="T195" s="113"/>
    </row>
    <row r="196" spans="14:20" ht="15.75" customHeight="1" x14ac:dyDescent="0.25">
      <c r="N196" s="113"/>
      <c r="T196" s="113"/>
    </row>
    <row r="197" spans="14:20" ht="15.75" customHeight="1" x14ac:dyDescent="0.25">
      <c r="N197" s="113"/>
      <c r="T197" s="113"/>
    </row>
    <row r="198" spans="14:20" ht="15.75" customHeight="1" x14ac:dyDescent="0.25">
      <c r="N198" s="113"/>
      <c r="T198" s="113"/>
    </row>
    <row r="199" spans="14:20" ht="15.75" customHeight="1" x14ac:dyDescent="0.25">
      <c r="N199" s="113"/>
      <c r="T199" s="113"/>
    </row>
    <row r="200" spans="14:20" ht="15.75" customHeight="1" x14ac:dyDescent="0.25">
      <c r="N200" s="113"/>
      <c r="T200" s="113"/>
    </row>
    <row r="201" spans="14:20" ht="15.75" customHeight="1" x14ac:dyDescent="0.25">
      <c r="N201" s="113"/>
      <c r="T201" s="113"/>
    </row>
    <row r="202" spans="14:20" ht="15.75" customHeight="1" x14ac:dyDescent="0.25">
      <c r="N202" s="113"/>
      <c r="T202" s="113"/>
    </row>
    <row r="203" spans="14:20" ht="15.75" customHeight="1" x14ac:dyDescent="0.25">
      <c r="N203" s="113"/>
      <c r="T203" s="113"/>
    </row>
    <row r="204" spans="14:20" ht="15.75" customHeight="1" x14ac:dyDescent="0.25">
      <c r="N204" s="113"/>
      <c r="T204" s="113"/>
    </row>
    <row r="205" spans="14:20" ht="15.75" customHeight="1" x14ac:dyDescent="0.25">
      <c r="N205" s="113"/>
      <c r="T205" s="113"/>
    </row>
    <row r="206" spans="14:20" ht="15.75" customHeight="1" x14ac:dyDescent="0.25">
      <c r="N206" s="113"/>
      <c r="T206" s="113"/>
    </row>
    <row r="207" spans="14:20" ht="15.75" customHeight="1" x14ac:dyDescent="0.25">
      <c r="N207" s="113"/>
      <c r="T207" s="113"/>
    </row>
    <row r="208" spans="14:20" ht="15.75" customHeight="1" x14ac:dyDescent="0.25">
      <c r="N208" s="113"/>
      <c r="T208" s="113"/>
    </row>
    <row r="209" spans="14:20" ht="15.75" customHeight="1" x14ac:dyDescent="0.25">
      <c r="N209" s="113"/>
      <c r="T209" s="113"/>
    </row>
    <row r="210" spans="14:20" ht="15.75" customHeight="1" x14ac:dyDescent="0.25">
      <c r="N210" s="113"/>
      <c r="T210" s="113"/>
    </row>
    <row r="211" spans="14:20" ht="15.75" customHeight="1" x14ac:dyDescent="0.25">
      <c r="N211" s="113"/>
      <c r="T211" s="113"/>
    </row>
    <row r="212" spans="14:20" ht="15.75" customHeight="1" x14ac:dyDescent="0.25">
      <c r="N212" s="113"/>
      <c r="T212" s="113"/>
    </row>
    <row r="213" spans="14:20" ht="15.75" customHeight="1" x14ac:dyDescent="0.25">
      <c r="N213" s="113"/>
      <c r="T213" s="113"/>
    </row>
    <row r="214" spans="14:20" ht="15.75" customHeight="1" x14ac:dyDescent="0.25">
      <c r="N214" s="113"/>
      <c r="T214" s="113"/>
    </row>
    <row r="215" spans="14:20" ht="15.75" customHeight="1" x14ac:dyDescent="0.25">
      <c r="N215" s="113"/>
      <c r="T215" s="113"/>
    </row>
    <row r="216" spans="14:20" ht="15.75" customHeight="1" x14ac:dyDescent="0.25">
      <c r="N216" s="113"/>
      <c r="T216" s="113"/>
    </row>
    <row r="217" spans="14:20" ht="15.75" customHeight="1" x14ac:dyDescent="0.25">
      <c r="N217" s="113"/>
      <c r="T217" s="113"/>
    </row>
    <row r="218" spans="14:20" ht="15.75" customHeight="1" x14ac:dyDescent="0.25">
      <c r="N218" s="113"/>
      <c r="T218" s="113"/>
    </row>
    <row r="219" spans="14:20" ht="15.75" customHeight="1" x14ac:dyDescent="0.25">
      <c r="N219" s="113"/>
      <c r="T219" s="113"/>
    </row>
    <row r="220" spans="14:20" ht="15.75" customHeight="1" x14ac:dyDescent="0.25">
      <c r="N220" s="113"/>
      <c r="T220" s="113"/>
    </row>
    <row r="221" spans="14:20" ht="15.75" customHeight="1" x14ac:dyDescent="0.25">
      <c r="N221" s="113"/>
      <c r="T221" s="113"/>
    </row>
    <row r="222" spans="14:20" ht="15.75" customHeight="1" x14ac:dyDescent="0.25">
      <c r="N222" s="113"/>
      <c r="T222" s="113"/>
    </row>
    <row r="223" spans="14:20" ht="15.75" customHeight="1" x14ac:dyDescent="0.25">
      <c r="N223" s="113"/>
      <c r="T223" s="113"/>
    </row>
    <row r="224" spans="14:20" ht="15.75" customHeight="1" x14ac:dyDescent="0.25">
      <c r="N224" s="113"/>
      <c r="T224" s="113"/>
    </row>
    <row r="225" spans="14:20" ht="15.75" customHeight="1" x14ac:dyDescent="0.25">
      <c r="N225" s="113"/>
      <c r="T225" s="113"/>
    </row>
    <row r="226" spans="14:20" ht="15.75" customHeight="1" x14ac:dyDescent="0.25">
      <c r="N226" s="113"/>
      <c r="T226" s="113"/>
    </row>
    <row r="227" spans="14:20" ht="15.75" customHeight="1" x14ac:dyDescent="0.25">
      <c r="N227" s="113"/>
      <c r="T227" s="113"/>
    </row>
    <row r="228" spans="14:20" ht="15.75" customHeight="1" x14ac:dyDescent="0.25">
      <c r="N228" s="113"/>
      <c r="T228" s="113"/>
    </row>
    <row r="229" spans="14:20" ht="15.75" customHeight="1" x14ac:dyDescent="0.25">
      <c r="N229" s="113"/>
      <c r="T229" s="113"/>
    </row>
    <row r="230" spans="14:20" ht="15.75" customHeight="1" x14ac:dyDescent="0.25">
      <c r="N230" s="113"/>
      <c r="T230" s="113"/>
    </row>
    <row r="231" spans="14:20" ht="15.75" customHeight="1" x14ac:dyDescent="0.25">
      <c r="N231" s="113"/>
      <c r="T231" s="113"/>
    </row>
    <row r="232" spans="14:20" ht="15.75" customHeight="1" x14ac:dyDescent="0.25">
      <c r="N232" s="113"/>
      <c r="T232" s="113"/>
    </row>
    <row r="233" spans="14:20" ht="15.75" customHeight="1" x14ac:dyDescent="0.25">
      <c r="N233" s="113"/>
      <c r="T233" s="113"/>
    </row>
    <row r="234" spans="14:20" ht="15.75" customHeight="1" x14ac:dyDescent="0.25">
      <c r="N234" s="113"/>
      <c r="T234" s="113"/>
    </row>
    <row r="235" spans="14:20" ht="15.75" customHeight="1" x14ac:dyDescent="0.25">
      <c r="N235" s="113"/>
      <c r="T235" s="113"/>
    </row>
    <row r="236" spans="14:20" ht="15.75" customHeight="1" x14ac:dyDescent="0.25">
      <c r="N236" s="113"/>
      <c r="T236" s="113"/>
    </row>
    <row r="237" spans="14:20" ht="15.75" customHeight="1" x14ac:dyDescent="0.25">
      <c r="N237" s="113"/>
      <c r="T237" s="113"/>
    </row>
    <row r="238" spans="14:20" ht="15.75" customHeight="1" x14ac:dyDescent="0.25">
      <c r="N238" s="113"/>
      <c r="T238" s="113"/>
    </row>
    <row r="239" spans="14:20" ht="15.75" customHeight="1" x14ac:dyDescent="0.25">
      <c r="N239" s="113"/>
      <c r="T239" s="113"/>
    </row>
    <row r="240" spans="14:20" ht="15.75" customHeight="1" x14ac:dyDescent="0.25">
      <c r="N240" s="113"/>
      <c r="T240" s="113"/>
    </row>
    <row r="241" spans="14:20" ht="15.75" customHeight="1" x14ac:dyDescent="0.25">
      <c r="N241" s="113"/>
      <c r="T241" s="113"/>
    </row>
    <row r="242" spans="14:20" ht="15.75" customHeight="1" x14ac:dyDescent="0.25">
      <c r="N242" s="113"/>
      <c r="T242" s="113"/>
    </row>
    <row r="243" spans="14:20" ht="15.75" customHeight="1" x14ac:dyDescent="0.25">
      <c r="N243" s="113"/>
      <c r="T243" s="113"/>
    </row>
    <row r="244" spans="14:20" ht="15.75" customHeight="1" x14ac:dyDescent="0.25">
      <c r="N244" s="113"/>
      <c r="T244" s="113"/>
    </row>
    <row r="245" spans="14:20" ht="15.75" customHeight="1" x14ac:dyDescent="0.25">
      <c r="N245" s="113"/>
      <c r="T245" s="113"/>
    </row>
    <row r="246" spans="14:20" ht="15.75" customHeight="1" x14ac:dyDescent="0.25">
      <c r="N246" s="113"/>
      <c r="T246" s="113"/>
    </row>
    <row r="247" spans="14:20" ht="15.75" customHeight="1" x14ac:dyDescent="0.25">
      <c r="N247" s="113"/>
      <c r="T247" s="113"/>
    </row>
    <row r="248" spans="14:20" ht="15.75" customHeight="1" x14ac:dyDescent="0.25">
      <c r="N248" s="113"/>
      <c r="T248" s="113"/>
    </row>
    <row r="249" spans="14:20" ht="15.75" customHeight="1" x14ac:dyDescent="0.25">
      <c r="N249" s="113"/>
      <c r="T249" s="113"/>
    </row>
    <row r="250" spans="14:20" ht="15.75" customHeight="1" x14ac:dyDescent="0.25">
      <c r="N250" s="113"/>
      <c r="T250" s="113"/>
    </row>
    <row r="251" spans="14:20" ht="15.75" customHeight="1" x14ac:dyDescent="0.25">
      <c r="N251" s="113"/>
      <c r="T251" s="113"/>
    </row>
    <row r="252" spans="14:20" ht="15.75" customHeight="1" x14ac:dyDescent="0.25">
      <c r="N252" s="113"/>
      <c r="T252" s="113"/>
    </row>
    <row r="253" spans="14:20" ht="15.75" customHeight="1" x14ac:dyDescent="0.25">
      <c r="N253" s="113"/>
      <c r="T253" s="113"/>
    </row>
    <row r="254" spans="14:20" ht="15.75" customHeight="1" x14ac:dyDescent="0.25">
      <c r="N254" s="113"/>
      <c r="T254" s="113"/>
    </row>
    <row r="255" spans="14:20" ht="15.75" customHeight="1" x14ac:dyDescent="0.25">
      <c r="N255" s="113"/>
      <c r="T255" s="113"/>
    </row>
    <row r="256" spans="14:20" ht="15.75" customHeight="1" x14ac:dyDescent="0.25">
      <c r="N256" s="113"/>
      <c r="T256" s="113"/>
    </row>
    <row r="257" spans="14:20" ht="15.75" customHeight="1" x14ac:dyDescent="0.25">
      <c r="N257" s="113"/>
      <c r="T257" s="113"/>
    </row>
    <row r="258" spans="14:20" ht="15.75" customHeight="1" x14ac:dyDescent="0.25">
      <c r="N258" s="113"/>
      <c r="T258" s="113"/>
    </row>
    <row r="259" spans="14:20" ht="15.75" customHeight="1" x14ac:dyDescent="0.25">
      <c r="N259" s="113"/>
      <c r="T259" s="113"/>
    </row>
    <row r="260" spans="14:20" ht="15.75" customHeight="1" x14ac:dyDescent="0.25">
      <c r="N260" s="113"/>
      <c r="T260" s="113"/>
    </row>
    <row r="261" spans="14:20" ht="15.75" customHeight="1" x14ac:dyDescent="0.25">
      <c r="N261" s="113"/>
      <c r="T261" s="113"/>
    </row>
    <row r="262" spans="14:20" ht="15.75" customHeight="1" x14ac:dyDescent="0.25">
      <c r="N262" s="113"/>
      <c r="T262" s="113"/>
    </row>
    <row r="263" spans="14:20" ht="15.75" customHeight="1" x14ac:dyDescent="0.25">
      <c r="N263" s="113"/>
      <c r="T263" s="113"/>
    </row>
    <row r="264" spans="14:20" ht="15.75" customHeight="1" x14ac:dyDescent="0.25">
      <c r="N264" s="113"/>
      <c r="T264" s="113"/>
    </row>
    <row r="265" spans="14:20" ht="15.75" customHeight="1" x14ac:dyDescent="0.25">
      <c r="N265" s="113"/>
      <c r="T265" s="113"/>
    </row>
    <row r="266" spans="14:20" ht="15.75" customHeight="1" x14ac:dyDescent="0.25">
      <c r="N266" s="113"/>
      <c r="T266" s="113"/>
    </row>
    <row r="267" spans="14:20" ht="15.75" customHeight="1" x14ac:dyDescent="0.25">
      <c r="N267" s="113"/>
      <c r="T267" s="113"/>
    </row>
    <row r="268" spans="14:20" ht="15.75" customHeight="1" x14ac:dyDescent="0.25">
      <c r="N268" s="113"/>
      <c r="T268" s="113"/>
    </row>
    <row r="269" spans="14:20" ht="15.75" customHeight="1" x14ac:dyDescent="0.25">
      <c r="N269" s="113"/>
      <c r="T269" s="113"/>
    </row>
    <row r="270" spans="14:20" ht="15.75" customHeight="1" x14ac:dyDescent="0.25">
      <c r="N270" s="113"/>
      <c r="T270" s="113"/>
    </row>
    <row r="271" spans="14:20" ht="15.75" customHeight="1" x14ac:dyDescent="0.25">
      <c r="N271" s="113"/>
      <c r="T271" s="113"/>
    </row>
    <row r="272" spans="14:20" ht="15.75" customHeight="1" x14ac:dyDescent="0.25">
      <c r="N272" s="113"/>
      <c r="T272" s="113"/>
    </row>
    <row r="273" spans="14:20" ht="15.75" customHeight="1" x14ac:dyDescent="0.25">
      <c r="N273" s="113"/>
      <c r="T273" s="113"/>
    </row>
    <row r="274" spans="14:20" ht="15.75" customHeight="1" x14ac:dyDescent="0.25">
      <c r="N274" s="113"/>
      <c r="T274" s="113"/>
    </row>
    <row r="275" spans="14:20" ht="15.75" customHeight="1" x14ac:dyDescent="0.25">
      <c r="N275" s="113"/>
      <c r="T275" s="113"/>
    </row>
    <row r="276" spans="14:20" ht="15.75" customHeight="1" x14ac:dyDescent="0.25">
      <c r="N276" s="113"/>
      <c r="T276" s="113"/>
    </row>
    <row r="277" spans="14:20" ht="15.75" customHeight="1" x14ac:dyDescent="0.25">
      <c r="N277" s="113"/>
      <c r="T277" s="113"/>
    </row>
    <row r="278" spans="14:20" ht="15.75" customHeight="1" x14ac:dyDescent="0.25">
      <c r="N278" s="113"/>
      <c r="T278" s="113"/>
    </row>
    <row r="279" spans="14:20" ht="15.75" customHeight="1" x14ac:dyDescent="0.25">
      <c r="N279" s="113"/>
      <c r="T279" s="113"/>
    </row>
    <row r="280" spans="14:20" ht="15.75" customHeight="1" x14ac:dyDescent="0.25">
      <c r="N280" s="113"/>
      <c r="T280" s="113"/>
    </row>
    <row r="281" spans="14:20" ht="15.75" customHeight="1" x14ac:dyDescent="0.25">
      <c r="N281" s="113"/>
      <c r="T281" s="113"/>
    </row>
    <row r="282" spans="14:20" ht="15.75" customHeight="1" x14ac:dyDescent="0.25">
      <c r="N282" s="113"/>
      <c r="T282" s="113"/>
    </row>
    <row r="283" spans="14:20" ht="15.75" customHeight="1" x14ac:dyDescent="0.25">
      <c r="N283" s="113"/>
      <c r="T283" s="113"/>
    </row>
    <row r="284" spans="14:20" ht="15.75" customHeight="1" x14ac:dyDescent="0.25">
      <c r="N284" s="113"/>
      <c r="T284" s="113"/>
    </row>
    <row r="285" spans="14:20" ht="15.75" customHeight="1" x14ac:dyDescent="0.25">
      <c r="N285" s="113"/>
      <c r="T285" s="113"/>
    </row>
    <row r="286" spans="14:20" ht="15.75" customHeight="1" x14ac:dyDescent="0.25">
      <c r="N286" s="113"/>
      <c r="T286" s="113"/>
    </row>
    <row r="287" spans="14:20" ht="15.75" customHeight="1" x14ac:dyDescent="0.25">
      <c r="N287" s="113"/>
      <c r="T287" s="113"/>
    </row>
    <row r="288" spans="14:20" ht="15.75" customHeight="1" x14ac:dyDescent="0.25">
      <c r="N288" s="113"/>
      <c r="T288" s="113"/>
    </row>
    <row r="289" spans="14:20" ht="15.75" customHeight="1" x14ac:dyDescent="0.25">
      <c r="N289" s="113"/>
      <c r="T289" s="113"/>
    </row>
    <row r="290" spans="14:20" ht="15.75" customHeight="1" x14ac:dyDescent="0.25">
      <c r="N290" s="113"/>
      <c r="T290" s="113"/>
    </row>
    <row r="291" spans="14:20" ht="15.75" customHeight="1" x14ac:dyDescent="0.25">
      <c r="N291" s="113"/>
      <c r="T291" s="113"/>
    </row>
    <row r="292" spans="14:20" ht="15.75" customHeight="1" x14ac:dyDescent="0.25">
      <c r="N292" s="113"/>
      <c r="T292" s="113"/>
    </row>
    <row r="293" spans="14:20" ht="15.75" customHeight="1" x14ac:dyDescent="0.25">
      <c r="N293" s="113"/>
      <c r="T293" s="113"/>
    </row>
    <row r="294" spans="14:20" ht="15.75" customHeight="1" x14ac:dyDescent="0.25">
      <c r="N294" s="113"/>
      <c r="T294" s="113"/>
    </row>
    <row r="295" spans="14:20" ht="15.75" customHeight="1" x14ac:dyDescent="0.25">
      <c r="N295" s="113"/>
      <c r="T295" s="113"/>
    </row>
    <row r="296" spans="14:20" ht="15.75" customHeight="1" x14ac:dyDescent="0.25">
      <c r="N296" s="113"/>
      <c r="T296" s="113"/>
    </row>
    <row r="297" spans="14:20" ht="15.75" customHeight="1" x14ac:dyDescent="0.25">
      <c r="N297" s="113"/>
      <c r="T297" s="113"/>
    </row>
    <row r="298" spans="14:20" ht="15.75" customHeight="1" x14ac:dyDescent="0.25">
      <c r="N298" s="113"/>
      <c r="T298" s="113"/>
    </row>
    <row r="299" spans="14:20" ht="15.75" customHeight="1" x14ac:dyDescent="0.25">
      <c r="N299" s="113"/>
      <c r="T299" s="113"/>
    </row>
    <row r="300" spans="14:20" ht="15.75" customHeight="1" x14ac:dyDescent="0.25">
      <c r="N300" s="113"/>
      <c r="T300" s="113"/>
    </row>
    <row r="301" spans="14:20" ht="15.75" customHeight="1" x14ac:dyDescent="0.25">
      <c r="N301" s="113"/>
      <c r="T301" s="113"/>
    </row>
    <row r="302" spans="14:20" ht="15.75" customHeight="1" x14ac:dyDescent="0.25">
      <c r="N302" s="113"/>
      <c r="T302" s="113"/>
    </row>
    <row r="303" spans="14:20" ht="15.75" customHeight="1" x14ac:dyDescent="0.25">
      <c r="N303" s="113"/>
      <c r="T303" s="113"/>
    </row>
    <row r="304" spans="14:20" ht="15.75" customHeight="1" x14ac:dyDescent="0.25">
      <c r="N304" s="113"/>
      <c r="T304" s="113"/>
    </row>
    <row r="305" spans="14:20" ht="15.75" customHeight="1" x14ac:dyDescent="0.25">
      <c r="N305" s="113"/>
      <c r="T305" s="113"/>
    </row>
    <row r="306" spans="14:20" ht="15.75" customHeight="1" x14ac:dyDescent="0.25">
      <c r="N306" s="113"/>
      <c r="T306" s="113"/>
    </row>
    <row r="307" spans="14:20" ht="15.75" customHeight="1" x14ac:dyDescent="0.25">
      <c r="N307" s="113"/>
      <c r="T307" s="113"/>
    </row>
    <row r="308" spans="14:20" ht="15.75" customHeight="1" x14ac:dyDescent="0.25">
      <c r="N308" s="113"/>
      <c r="T308" s="113"/>
    </row>
    <row r="309" spans="14:20" ht="15.75" customHeight="1" x14ac:dyDescent="0.25">
      <c r="N309" s="113"/>
      <c r="T309" s="113"/>
    </row>
    <row r="310" spans="14:20" ht="15.75" customHeight="1" x14ac:dyDescent="0.25">
      <c r="N310" s="113"/>
      <c r="T310" s="113"/>
    </row>
    <row r="311" spans="14:20" ht="15.75" customHeight="1" x14ac:dyDescent="0.25">
      <c r="N311" s="113"/>
      <c r="T311" s="113"/>
    </row>
    <row r="312" spans="14:20" ht="15.75" customHeight="1" x14ac:dyDescent="0.25">
      <c r="N312" s="113"/>
      <c r="T312" s="113"/>
    </row>
    <row r="313" spans="14:20" ht="15.75" customHeight="1" x14ac:dyDescent="0.25">
      <c r="N313" s="113"/>
      <c r="T313" s="113"/>
    </row>
    <row r="314" spans="14:20" ht="15.75" customHeight="1" x14ac:dyDescent="0.25">
      <c r="N314" s="113"/>
      <c r="T314" s="113"/>
    </row>
    <row r="315" spans="14:20" ht="15.75" customHeight="1" x14ac:dyDescent="0.25">
      <c r="N315" s="113"/>
      <c r="T315" s="113"/>
    </row>
    <row r="316" spans="14:20" ht="15.75" customHeight="1" x14ac:dyDescent="0.25">
      <c r="N316" s="113"/>
      <c r="T316" s="113"/>
    </row>
    <row r="317" spans="14:20" ht="15.75" customHeight="1" x14ac:dyDescent="0.25">
      <c r="N317" s="113"/>
      <c r="T317" s="113"/>
    </row>
    <row r="318" spans="14:20" ht="15.75" customHeight="1" x14ac:dyDescent="0.25">
      <c r="N318" s="113"/>
      <c r="T318" s="113"/>
    </row>
    <row r="319" spans="14:20" ht="15.75" customHeight="1" x14ac:dyDescent="0.25">
      <c r="N319" s="113"/>
      <c r="T319" s="113"/>
    </row>
    <row r="320" spans="14:20" ht="15.75" customHeight="1" x14ac:dyDescent="0.25">
      <c r="N320" s="113"/>
      <c r="T320" s="113"/>
    </row>
    <row r="321" spans="14:20" ht="15.75" customHeight="1" x14ac:dyDescent="0.25">
      <c r="N321" s="113"/>
      <c r="T321" s="113"/>
    </row>
    <row r="322" spans="14:20" ht="15.75" customHeight="1" x14ac:dyDescent="0.25">
      <c r="N322" s="113"/>
      <c r="T322" s="113"/>
    </row>
    <row r="323" spans="14:20" ht="15.75" customHeight="1" x14ac:dyDescent="0.25">
      <c r="N323" s="113"/>
      <c r="T323" s="113"/>
    </row>
    <row r="324" spans="14:20" ht="15.75" customHeight="1" x14ac:dyDescent="0.25">
      <c r="N324" s="113"/>
      <c r="T324" s="113"/>
    </row>
    <row r="325" spans="14:20" ht="15.75" customHeight="1" x14ac:dyDescent="0.25">
      <c r="N325" s="113"/>
      <c r="T325" s="113"/>
    </row>
    <row r="326" spans="14:20" ht="15.75" customHeight="1" x14ac:dyDescent="0.25">
      <c r="N326" s="113"/>
      <c r="T326" s="113"/>
    </row>
    <row r="327" spans="14:20" ht="15.75" customHeight="1" x14ac:dyDescent="0.25">
      <c r="N327" s="113"/>
      <c r="T327" s="113"/>
    </row>
    <row r="328" spans="14:20" ht="15.75" customHeight="1" x14ac:dyDescent="0.25">
      <c r="N328" s="113"/>
      <c r="T328" s="113"/>
    </row>
    <row r="329" spans="14:20" ht="15.75" customHeight="1" x14ac:dyDescent="0.25">
      <c r="N329" s="113"/>
      <c r="T329" s="113"/>
    </row>
    <row r="330" spans="14:20" ht="15.75" customHeight="1" x14ac:dyDescent="0.25">
      <c r="N330" s="113"/>
      <c r="T330" s="113"/>
    </row>
    <row r="331" spans="14:20" ht="15.75" customHeight="1" x14ac:dyDescent="0.25">
      <c r="N331" s="113"/>
      <c r="T331" s="113"/>
    </row>
    <row r="332" spans="14:20" ht="15.75" customHeight="1" x14ac:dyDescent="0.25">
      <c r="N332" s="113"/>
      <c r="T332" s="113"/>
    </row>
    <row r="333" spans="14:20" ht="15.75" customHeight="1" x14ac:dyDescent="0.25">
      <c r="N333" s="113"/>
      <c r="T333" s="113"/>
    </row>
    <row r="334" spans="14:20" ht="15.75" customHeight="1" x14ac:dyDescent="0.25">
      <c r="N334" s="113"/>
      <c r="T334" s="113"/>
    </row>
    <row r="335" spans="14:20" ht="15.75" customHeight="1" x14ac:dyDescent="0.25">
      <c r="N335" s="113"/>
      <c r="T335" s="113"/>
    </row>
    <row r="336" spans="14:20" ht="15.75" customHeight="1" x14ac:dyDescent="0.25">
      <c r="N336" s="113"/>
      <c r="T336" s="113"/>
    </row>
    <row r="337" spans="14:20" ht="15.75" customHeight="1" x14ac:dyDescent="0.25">
      <c r="N337" s="113"/>
      <c r="T337" s="113"/>
    </row>
    <row r="338" spans="14:20" ht="15.75" customHeight="1" x14ac:dyDescent="0.25">
      <c r="N338" s="113"/>
      <c r="T338" s="113"/>
    </row>
    <row r="339" spans="14:20" ht="15.75" customHeight="1" x14ac:dyDescent="0.25">
      <c r="N339" s="113"/>
      <c r="T339" s="113"/>
    </row>
    <row r="340" spans="14:20" ht="15.75" customHeight="1" x14ac:dyDescent="0.25">
      <c r="N340" s="113"/>
      <c r="T340" s="113"/>
    </row>
    <row r="341" spans="14:20" ht="15.75" customHeight="1" x14ac:dyDescent="0.25">
      <c r="N341" s="113"/>
      <c r="T341" s="113"/>
    </row>
    <row r="342" spans="14:20" ht="15.75" customHeight="1" x14ac:dyDescent="0.25">
      <c r="N342" s="113"/>
      <c r="T342" s="113"/>
    </row>
    <row r="343" spans="14:20" ht="15.75" customHeight="1" x14ac:dyDescent="0.25">
      <c r="N343" s="113"/>
      <c r="T343" s="113"/>
    </row>
    <row r="344" spans="14:20" ht="15.75" customHeight="1" x14ac:dyDescent="0.25">
      <c r="N344" s="113"/>
      <c r="T344" s="113"/>
    </row>
    <row r="345" spans="14:20" ht="15.75" customHeight="1" x14ac:dyDescent="0.25">
      <c r="N345" s="113"/>
      <c r="T345" s="113"/>
    </row>
    <row r="346" spans="14:20" ht="15.75" customHeight="1" x14ac:dyDescent="0.25">
      <c r="N346" s="113"/>
      <c r="T346" s="113"/>
    </row>
    <row r="347" spans="14:20" ht="15.75" customHeight="1" x14ac:dyDescent="0.25">
      <c r="N347" s="113"/>
      <c r="T347" s="113"/>
    </row>
    <row r="348" spans="14:20" ht="15.75" customHeight="1" x14ac:dyDescent="0.25">
      <c r="N348" s="113"/>
      <c r="T348" s="113"/>
    </row>
    <row r="349" spans="14:20" ht="15.75" customHeight="1" x14ac:dyDescent="0.25">
      <c r="N349" s="113"/>
      <c r="T349" s="113"/>
    </row>
    <row r="350" spans="14:20" ht="15.75" customHeight="1" x14ac:dyDescent="0.25">
      <c r="N350" s="113"/>
      <c r="T350" s="113"/>
    </row>
    <row r="351" spans="14:20" ht="15.75" customHeight="1" x14ac:dyDescent="0.25">
      <c r="N351" s="113"/>
      <c r="T351" s="113"/>
    </row>
    <row r="352" spans="14:20" ht="15.75" customHeight="1" x14ac:dyDescent="0.25">
      <c r="N352" s="113"/>
      <c r="T352" s="113"/>
    </row>
    <row r="353" spans="14:20" ht="15.75" customHeight="1" x14ac:dyDescent="0.25">
      <c r="N353" s="113"/>
      <c r="T353" s="113"/>
    </row>
    <row r="354" spans="14:20" ht="15.75" customHeight="1" x14ac:dyDescent="0.25">
      <c r="N354" s="113"/>
      <c r="T354" s="113"/>
    </row>
    <row r="355" spans="14:20" ht="15.75" customHeight="1" x14ac:dyDescent="0.25">
      <c r="N355" s="113"/>
      <c r="T355" s="113"/>
    </row>
    <row r="356" spans="14:20" ht="15.75" customHeight="1" x14ac:dyDescent="0.25">
      <c r="N356" s="113"/>
      <c r="T356" s="113"/>
    </row>
    <row r="357" spans="14:20" ht="15.75" customHeight="1" x14ac:dyDescent="0.25">
      <c r="N357" s="113"/>
      <c r="T357" s="113"/>
    </row>
    <row r="358" spans="14:20" ht="15.75" customHeight="1" x14ac:dyDescent="0.25">
      <c r="N358" s="113"/>
      <c r="T358" s="113"/>
    </row>
    <row r="359" spans="14:20" ht="15.75" customHeight="1" x14ac:dyDescent="0.25">
      <c r="N359" s="113"/>
      <c r="T359" s="113"/>
    </row>
    <row r="360" spans="14:20" ht="15.75" customHeight="1" x14ac:dyDescent="0.25">
      <c r="N360" s="113"/>
      <c r="T360" s="113"/>
    </row>
    <row r="361" spans="14:20" ht="15.75" customHeight="1" x14ac:dyDescent="0.25">
      <c r="N361" s="113"/>
      <c r="T361" s="113"/>
    </row>
    <row r="362" spans="14:20" ht="15.75" customHeight="1" x14ac:dyDescent="0.25">
      <c r="N362" s="113"/>
      <c r="T362" s="113"/>
    </row>
    <row r="363" spans="14:20" ht="15.75" customHeight="1" x14ac:dyDescent="0.25">
      <c r="N363" s="113"/>
      <c r="T363" s="113"/>
    </row>
    <row r="364" spans="14:20" ht="15.75" customHeight="1" x14ac:dyDescent="0.25">
      <c r="N364" s="113"/>
      <c r="T364" s="113"/>
    </row>
    <row r="365" spans="14:20" ht="15.75" customHeight="1" x14ac:dyDescent="0.25">
      <c r="N365" s="113"/>
      <c r="T365" s="113"/>
    </row>
    <row r="366" spans="14:20" ht="15.75" customHeight="1" x14ac:dyDescent="0.25">
      <c r="N366" s="113"/>
      <c r="T366" s="113"/>
    </row>
    <row r="367" spans="14:20" ht="15.75" customHeight="1" x14ac:dyDescent="0.25">
      <c r="N367" s="113"/>
      <c r="T367" s="113"/>
    </row>
    <row r="368" spans="14:20" ht="15.75" customHeight="1" x14ac:dyDescent="0.25">
      <c r="N368" s="113"/>
      <c r="T368" s="113"/>
    </row>
    <row r="369" spans="14:20" ht="15.75" customHeight="1" x14ac:dyDescent="0.25">
      <c r="N369" s="113"/>
      <c r="T369" s="113"/>
    </row>
    <row r="370" spans="14:20" ht="15.75" customHeight="1" x14ac:dyDescent="0.25">
      <c r="N370" s="113"/>
      <c r="T370" s="113"/>
    </row>
    <row r="371" spans="14:20" ht="15.75" customHeight="1" x14ac:dyDescent="0.25">
      <c r="N371" s="113"/>
      <c r="T371" s="113"/>
    </row>
    <row r="372" spans="14:20" ht="15.75" customHeight="1" x14ac:dyDescent="0.25">
      <c r="N372" s="113"/>
      <c r="T372" s="113"/>
    </row>
    <row r="373" spans="14:20" ht="15.75" customHeight="1" x14ac:dyDescent="0.25">
      <c r="N373" s="113"/>
      <c r="T373" s="113"/>
    </row>
    <row r="374" spans="14:20" ht="15.75" customHeight="1" x14ac:dyDescent="0.25">
      <c r="N374" s="113"/>
      <c r="T374" s="113"/>
    </row>
    <row r="375" spans="14:20" ht="15.75" customHeight="1" x14ac:dyDescent="0.25">
      <c r="N375" s="113"/>
      <c r="T375" s="113"/>
    </row>
    <row r="376" spans="14:20" ht="15.75" customHeight="1" x14ac:dyDescent="0.25">
      <c r="N376" s="113"/>
      <c r="T376" s="113"/>
    </row>
    <row r="377" spans="14:20" ht="15.75" customHeight="1" x14ac:dyDescent="0.25">
      <c r="N377" s="113"/>
      <c r="T377" s="113"/>
    </row>
    <row r="378" spans="14:20" ht="15.75" customHeight="1" x14ac:dyDescent="0.25">
      <c r="N378" s="113"/>
      <c r="T378" s="113"/>
    </row>
    <row r="379" spans="14:20" ht="15.75" customHeight="1" x14ac:dyDescent="0.25">
      <c r="N379" s="113"/>
      <c r="T379" s="113"/>
    </row>
    <row r="380" spans="14:20" ht="15.75" customHeight="1" x14ac:dyDescent="0.25">
      <c r="N380" s="113"/>
      <c r="T380" s="113"/>
    </row>
    <row r="381" spans="14:20" ht="15.75" customHeight="1" x14ac:dyDescent="0.25">
      <c r="N381" s="113"/>
      <c r="T381" s="113"/>
    </row>
    <row r="382" spans="14:20" ht="15.75" customHeight="1" x14ac:dyDescent="0.25">
      <c r="N382" s="113"/>
      <c r="T382" s="113"/>
    </row>
    <row r="383" spans="14:20" ht="15.75" customHeight="1" x14ac:dyDescent="0.25">
      <c r="N383" s="113"/>
      <c r="T383" s="113"/>
    </row>
    <row r="384" spans="14:20" ht="15.75" customHeight="1" x14ac:dyDescent="0.25">
      <c r="N384" s="113"/>
      <c r="T384" s="113"/>
    </row>
    <row r="385" spans="14:20" ht="15.75" customHeight="1" x14ac:dyDescent="0.25">
      <c r="N385" s="113"/>
      <c r="T385" s="113"/>
    </row>
    <row r="386" spans="14:20" ht="15.75" customHeight="1" x14ac:dyDescent="0.25">
      <c r="N386" s="113"/>
      <c r="T386" s="113"/>
    </row>
    <row r="387" spans="14:20" ht="15.75" customHeight="1" x14ac:dyDescent="0.25">
      <c r="N387" s="113"/>
      <c r="T387" s="113"/>
    </row>
    <row r="388" spans="14:20" ht="15.75" customHeight="1" x14ac:dyDescent="0.25">
      <c r="N388" s="113"/>
      <c r="T388" s="113"/>
    </row>
    <row r="389" spans="14:20" ht="15.75" customHeight="1" x14ac:dyDescent="0.25">
      <c r="N389" s="113"/>
      <c r="T389" s="113"/>
    </row>
    <row r="390" spans="14:20" ht="15.75" customHeight="1" x14ac:dyDescent="0.25">
      <c r="N390" s="113"/>
      <c r="T390" s="113"/>
    </row>
    <row r="391" spans="14:20" ht="15.75" customHeight="1" x14ac:dyDescent="0.25">
      <c r="N391" s="113"/>
      <c r="T391" s="113"/>
    </row>
    <row r="392" spans="14:20" ht="15.75" customHeight="1" x14ac:dyDescent="0.25">
      <c r="N392" s="113"/>
      <c r="T392" s="113"/>
    </row>
    <row r="393" spans="14:20" ht="15.75" customHeight="1" x14ac:dyDescent="0.25">
      <c r="N393" s="113"/>
      <c r="T393" s="113"/>
    </row>
    <row r="394" spans="14:20" ht="15.75" customHeight="1" x14ac:dyDescent="0.25">
      <c r="N394" s="113"/>
      <c r="T394" s="113"/>
    </row>
    <row r="395" spans="14:20" ht="15.75" customHeight="1" x14ac:dyDescent="0.25">
      <c r="N395" s="113"/>
      <c r="T395" s="113"/>
    </row>
    <row r="396" spans="14:20" ht="15.75" customHeight="1" x14ac:dyDescent="0.25">
      <c r="N396" s="113"/>
      <c r="T396" s="113"/>
    </row>
    <row r="397" spans="14:20" ht="15.75" customHeight="1" x14ac:dyDescent="0.25">
      <c r="N397" s="113"/>
      <c r="T397" s="113"/>
    </row>
    <row r="398" spans="14:20" ht="15.75" customHeight="1" x14ac:dyDescent="0.25">
      <c r="N398" s="113"/>
      <c r="T398" s="113"/>
    </row>
    <row r="399" spans="14:20" ht="15.75" customHeight="1" x14ac:dyDescent="0.25">
      <c r="N399" s="113"/>
      <c r="T399" s="113"/>
    </row>
    <row r="400" spans="14:20" ht="15.75" customHeight="1" x14ac:dyDescent="0.25">
      <c r="N400" s="113"/>
      <c r="T400" s="113"/>
    </row>
    <row r="401" spans="14:20" ht="15.75" customHeight="1" x14ac:dyDescent="0.25">
      <c r="N401" s="113"/>
      <c r="T401" s="113"/>
    </row>
    <row r="402" spans="14:20" ht="15.75" customHeight="1" x14ac:dyDescent="0.25">
      <c r="N402" s="113"/>
      <c r="T402" s="113"/>
    </row>
    <row r="403" spans="14:20" ht="15.75" customHeight="1" x14ac:dyDescent="0.25">
      <c r="N403" s="113"/>
      <c r="T403" s="113"/>
    </row>
    <row r="404" spans="14:20" ht="15.75" customHeight="1" x14ac:dyDescent="0.25">
      <c r="N404" s="113"/>
      <c r="T404" s="113"/>
    </row>
    <row r="405" spans="14:20" ht="15.75" customHeight="1" x14ac:dyDescent="0.25">
      <c r="N405" s="113"/>
      <c r="T405" s="113"/>
    </row>
    <row r="406" spans="14:20" ht="15.75" customHeight="1" x14ac:dyDescent="0.25">
      <c r="N406" s="113"/>
      <c r="T406" s="113"/>
    </row>
    <row r="407" spans="14:20" ht="15.75" customHeight="1" x14ac:dyDescent="0.25">
      <c r="N407" s="113"/>
      <c r="T407" s="113"/>
    </row>
    <row r="408" spans="14:20" ht="15.75" customHeight="1" x14ac:dyDescent="0.25">
      <c r="N408" s="113"/>
      <c r="T408" s="113"/>
    </row>
    <row r="409" spans="14:20" ht="15.75" customHeight="1" x14ac:dyDescent="0.25">
      <c r="N409" s="113"/>
      <c r="T409" s="113"/>
    </row>
    <row r="410" spans="14:20" ht="15.75" customHeight="1" x14ac:dyDescent="0.25">
      <c r="N410" s="113"/>
      <c r="T410" s="113"/>
    </row>
    <row r="411" spans="14:20" ht="15.75" customHeight="1" x14ac:dyDescent="0.25">
      <c r="N411" s="113"/>
      <c r="T411" s="113"/>
    </row>
    <row r="412" spans="14:20" ht="15.75" customHeight="1" x14ac:dyDescent="0.25">
      <c r="N412" s="113"/>
      <c r="T412" s="113"/>
    </row>
    <row r="413" spans="14:20" ht="15.75" customHeight="1" x14ac:dyDescent="0.25">
      <c r="N413" s="113"/>
      <c r="T413" s="113"/>
    </row>
    <row r="414" spans="14:20" ht="15.75" customHeight="1" x14ac:dyDescent="0.25">
      <c r="N414" s="113"/>
      <c r="T414" s="113"/>
    </row>
    <row r="415" spans="14:20" ht="15.75" customHeight="1" x14ac:dyDescent="0.25">
      <c r="N415" s="113"/>
      <c r="T415" s="113"/>
    </row>
    <row r="416" spans="14:20" ht="15.75" customHeight="1" x14ac:dyDescent="0.25">
      <c r="N416" s="113"/>
      <c r="T416" s="113"/>
    </row>
    <row r="417" spans="14:20" ht="15.75" customHeight="1" x14ac:dyDescent="0.25">
      <c r="N417" s="113"/>
      <c r="T417" s="113"/>
    </row>
    <row r="418" spans="14:20" ht="15.75" customHeight="1" x14ac:dyDescent="0.25">
      <c r="N418" s="113"/>
      <c r="T418" s="113"/>
    </row>
    <row r="419" spans="14:20" ht="15.75" customHeight="1" x14ac:dyDescent="0.25">
      <c r="N419" s="113"/>
      <c r="T419" s="113"/>
    </row>
    <row r="420" spans="14:20" ht="15.75" customHeight="1" x14ac:dyDescent="0.25">
      <c r="N420" s="113"/>
      <c r="T420" s="113"/>
    </row>
    <row r="421" spans="14:20" ht="15.75" customHeight="1" x14ac:dyDescent="0.25">
      <c r="N421" s="113"/>
      <c r="T421" s="113"/>
    </row>
    <row r="422" spans="14:20" ht="15.75" customHeight="1" x14ac:dyDescent="0.25">
      <c r="N422" s="113"/>
      <c r="T422" s="113"/>
    </row>
    <row r="423" spans="14:20" ht="15.75" customHeight="1" x14ac:dyDescent="0.25">
      <c r="N423" s="113"/>
      <c r="T423" s="113"/>
    </row>
    <row r="424" spans="14:20" ht="15.75" customHeight="1" x14ac:dyDescent="0.25">
      <c r="N424" s="113"/>
      <c r="T424" s="113"/>
    </row>
    <row r="425" spans="14:20" ht="15.75" customHeight="1" x14ac:dyDescent="0.25">
      <c r="N425" s="113"/>
      <c r="T425" s="113"/>
    </row>
    <row r="426" spans="14:20" ht="15.75" customHeight="1" x14ac:dyDescent="0.25">
      <c r="N426" s="113"/>
      <c r="T426" s="113"/>
    </row>
    <row r="427" spans="14:20" ht="15.75" customHeight="1" x14ac:dyDescent="0.25">
      <c r="N427" s="113"/>
      <c r="T427" s="113"/>
    </row>
    <row r="428" spans="14:20" ht="15.75" customHeight="1" x14ac:dyDescent="0.25">
      <c r="N428" s="113"/>
      <c r="T428" s="113"/>
    </row>
    <row r="429" spans="14:20" ht="15.75" customHeight="1" x14ac:dyDescent="0.25">
      <c r="N429" s="113"/>
      <c r="T429" s="113"/>
    </row>
    <row r="430" spans="14:20" ht="15.75" customHeight="1" x14ac:dyDescent="0.25">
      <c r="N430" s="113"/>
      <c r="T430" s="113"/>
    </row>
    <row r="431" spans="14:20" ht="15.75" customHeight="1" x14ac:dyDescent="0.25">
      <c r="N431" s="113"/>
      <c r="T431" s="113"/>
    </row>
    <row r="432" spans="14:20" ht="15.75" customHeight="1" x14ac:dyDescent="0.25">
      <c r="N432" s="113"/>
      <c r="T432" s="113"/>
    </row>
    <row r="433" spans="14:20" ht="15.75" customHeight="1" x14ac:dyDescent="0.25">
      <c r="N433" s="113"/>
      <c r="T433" s="113"/>
    </row>
    <row r="434" spans="14:20" ht="15.75" customHeight="1" x14ac:dyDescent="0.25">
      <c r="N434" s="113"/>
      <c r="T434" s="113"/>
    </row>
    <row r="435" spans="14:20" ht="15.75" customHeight="1" x14ac:dyDescent="0.25">
      <c r="N435" s="113"/>
      <c r="T435" s="113"/>
    </row>
    <row r="436" spans="14:20" ht="15.75" customHeight="1" x14ac:dyDescent="0.25">
      <c r="N436" s="113"/>
      <c r="T436" s="113"/>
    </row>
    <row r="437" spans="14:20" ht="15.75" customHeight="1" x14ac:dyDescent="0.25">
      <c r="N437" s="113"/>
      <c r="T437" s="113"/>
    </row>
    <row r="438" spans="14:20" ht="15.75" customHeight="1" x14ac:dyDescent="0.25">
      <c r="N438" s="113"/>
      <c r="T438" s="113"/>
    </row>
    <row r="439" spans="14:20" ht="15.75" customHeight="1" x14ac:dyDescent="0.25">
      <c r="N439" s="113"/>
      <c r="T439" s="113"/>
    </row>
    <row r="440" spans="14:20" ht="15.75" customHeight="1" x14ac:dyDescent="0.25">
      <c r="N440" s="113"/>
      <c r="T440" s="113"/>
    </row>
    <row r="441" spans="14:20" ht="15.75" customHeight="1" x14ac:dyDescent="0.25">
      <c r="N441" s="113"/>
      <c r="T441" s="113"/>
    </row>
    <row r="442" spans="14:20" ht="15.75" customHeight="1" x14ac:dyDescent="0.25">
      <c r="N442" s="113"/>
      <c r="T442" s="113"/>
    </row>
    <row r="443" spans="14:20" ht="15.75" customHeight="1" x14ac:dyDescent="0.25">
      <c r="N443" s="113"/>
      <c r="T443" s="113"/>
    </row>
    <row r="444" spans="14:20" ht="15.75" customHeight="1" x14ac:dyDescent="0.25">
      <c r="N444" s="113"/>
      <c r="T444" s="113"/>
    </row>
    <row r="445" spans="14:20" ht="15.75" customHeight="1" x14ac:dyDescent="0.25">
      <c r="N445" s="113"/>
      <c r="T445" s="113"/>
    </row>
    <row r="446" spans="14:20" ht="15.75" customHeight="1" x14ac:dyDescent="0.25">
      <c r="N446" s="113"/>
      <c r="T446" s="113"/>
    </row>
    <row r="447" spans="14:20" ht="15.75" customHeight="1" x14ac:dyDescent="0.25">
      <c r="N447" s="113"/>
      <c r="T447" s="113"/>
    </row>
    <row r="448" spans="14:20" ht="15.75" customHeight="1" x14ac:dyDescent="0.25">
      <c r="N448" s="113"/>
      <c r="T448" s="113"/>
    </row>
    <row r="449" spans="14:20" ht="15.75" customHeight="1" x14ac:dyDescent="0.25">
      <c r="N449" s="113"/>
      <c r="T449" s="113"/>
    </row>
    <row r="450" spans="14:20" ht="15.75" customHeight="1" x14ac:dyDescent="0.25">
      <c r="N450" s="113"/>
      <c r="T450" s="113"/>
    </row>
    <row r="451" spans="14:20" ht="15.75" customHeight="1" x14ac:dyDescent="0.25">
      <c r="N451" s="113"/>
      <c r="T451" s="113"/>
    </row>
    <row r="452" spans="14:20" ht="15.75" customHeight="1" x14ac:dyDescent="0.25">
      <c r="N452" s="113"/>
      <c r="T452" s="113"/>
    </row>
    <row r="453" spans="14:20" ht="15.75" customHeight="1" x14ac:dyDescent="0.25">
      <c r="N453" s="113"/>
      <c r="T453" s="113"/>
    </row>
    <row r="454" spans="14:20" ht="15.75" customHeight="1" x14ac:dyDescent="0.25">
      <c r="N454" s="113"/>
      <c r="T454" s="113"/>
    </row>
    <row r="455" spans="14:20" ht="15.75" customHeight="1" x14ac:dyDescent="0.25">
      <c r="N455" s="113"/>
      <c r="T455" s="113"/>
    </row>
    <row r="456" spans="14:20" ht="15.75" customHeight="1" x14ac:dyDescent="0.25">
      <c r="N456" s="113"/>
      <c r="T456" s="113"/>
    </row>
    <row r="457" spans="14:20" ht="15.75" customHeight="1" x14ac:dyDescent="0.25">
      <c r="N457" s="113"/>
      <c r="T457" s="113"/>
    </row>
    <row r="458" spans="14:20" ht="15.75" customHeight="1" x14ac:dyDescent="0.25">
      <c r="N458" s="113"/>
      <c r="T458" s="113"/>
    </row>
    <row r="459" spans="14:20" ht="15.75" customHeight="1" x14ac:dyDescent="0.25">
      <c r="N459" s="113"/>
      <c r="T459" s="113"/>
    </row>
    <row r="460" spans="14:20" ht="15.75" customHeight="1" x14ac:dyDescent="0.25">
      <c r="N460" s="113"/>
      <c r="T460" s="113"/>
    </row>
    <row r="461" spans="14:20" ht="15.75" customHeight="1" x14ac:dyDescent="0.25">
      <c r="N461" s="113"/>
      <c r="T461" s="113"/>
    </row>
    <row r="462" spans="14:20" ht="15.75" customHeight="1" x14ac:dyDescent="0.25">
      <c r="N462" s="113"/>
      <c r="T462" s="113"/>
    </row>
    <row r="463" spans="14:20" ht="15.75" customHeight="1" x14ac:dyDescent="0.25">
      <c r="N463" s="113"/>
      <c r="T463" s="113"/>
    </row>
    <row r="464" spans="14:20" ht="15.75" customHeight="1" x14ac:dyDescent="0.25">
      <c r="N464" s="113"/>
      <c r="T464" s="113"/>
    </row>
    <row r="465" spans="14:20" ht="15.75" customHeight="1" x14ac:dyDescent="0.25">
      <c r="N465" s="113"/>
      <c r="T465" s="113"/>
    </row>
    <row r="466" spans="14:20" ht="15.75" customHeight="1" x14ac:dyDescent="0.25">
      <c r="N466" s="113"/>
      <c r="T466" s="113"/>
    </row>
    <row r="467" spans="14:20" ht="15.75" customHeight="1" x14ac:dyDescent="0.25">
      <c r="N467" s="113"/>
      <c r="T467" s="113"/>
    </row>
    <row r="468" spans="14:20" ht="15.75" customHeight="1" x14ac:dyDescent="0.25">
      <c r="N468" s="113"/>
      <c r="T468" s="113"/>
    </row>
    <row r="469" spans="14:20" ht="15.75" customHeight="1" x14ac:dyDescent="0.25">
      <c r="N469" s="113"/>
      <c r="T469" s="113"/>
    </row>
    <row r="470" spans="14:20" ht="15.75" customHeight="1" x14ac:dyDescent="0.25">
      <c r="N470" s="113"/>
      <c r="T470" s="113"/>
    </row>
    <row r="471" spans="14:20" ht="15.75" customHeight="1" x14ac:dyDescent="0.25">
      <c r="N471" s="113"/>
      <c r="T471" s="113"/>
    </row>
    <row r="472" spans="14:20" ht="15.75" customHeight="1" x14ac:dyDescent="0.25">
      <c r="N472" s="113"/>
      <c r="T472" s="113"/>
    </row>
    <row r="473" spans="14:20" ht="15.75" customHeight="1" x14ac:dyDescent="0.25">
      <c r="N473" s="113"/>
      <c r="T473" s="113"/>
    </row>
    <row r="474" spans="14:20" ht="15.75" customHeight="1" x14ac:dyDescent="0.25">
      <c r="N474" s="113"/>
      <c r="T474" s="113"/>
    </row>
    <row r="475" spans="14:20" ht="15.75" customHeight="1" x14ac:dyDescent="0.25">
      <c r="N475" s="113"/>
      <c r="T475" s="113"/>
    </row>
    <row r="476" spans="14:20" ht="15.75" customHeight="1" x14ac:dyDescent="0.25">
      <c r="N476" s="113"/>
      <c r="T476" s="113"/>
    </row>
    <row r="477" spans="14:20" ht="15.75" customHeight="1" x14ac:dyDescent="0.25">
      <c r="N477" s="113"/>
      <c r="T477" s="113"/>
    </row>
    <row r="478" spans="14:20" ht="15.75" customHeight="1" x14ac:dyDescent="0.25">
      <c r="N478" s="113"/>
      <c r="T478" s="113"/>
    </row>
    <row r="479" spans="14:20" ht="15.75" customHeight="1" x14ac:dyDescent="0.25">
      <c r="N479" s="113"/>
      <c r="T479" s="113"/>
    </row>
    <row r="480" spans="14:20" ht="15.75" customHeight="1" x14ac:dyDescent="0.25">
      <c r="N480" s="113"/>
      <c r="T480" s="113"/>
    </row>
    <row r="481" spans="14:20" ht="15.75" customHeight="1" x14ac:dyDescent="0.25">
      <c r="N481" s="113"/>
      <c r="T481" s="113"/>
    </row>
    <row r="482" spans="14:20" ht="15.75" customHeight="1" x14ac:dyDescent="0.25">
      <c r="N482" s="113"/>
      <c r="T482" s="113"/>
    </row>
    <row r="483" spans="14:20" ht="15.75" customHeight="1" x14ac:dyDescent="0.25">
      <c r="N483" s="113"/>
      <c r="T483" s="113"/>
    </row>
    <row r="484" spans="14:20" ht="15.75" customHeight="1" x14ac:dyDescent="0.25">
      <c r="N484" s="113"/>
      <c r="T484" s="113"/>
    </row>
    <row r="485" spans="14:20" ht="15.75" customHeight="1" x14ac:dyDescent="0.25">
      <c r="N485" s="113"/>
      <c r="T485" s="113"/>
    </row>
    <row r="486" spans="14:20" ht="15.75" customHeight="1" x14ac:dyDescent="0.25">
      <c r="N486" s="113"/>
      <c r="T486" s="113"/>
    </row>
    <row r="487" spans="14:20" ht="15.75" customHeight="1" x14ac:dyDescent="0.25">
      <c r="N487" s="113"/>
      <c r="T487" s="113"/>
    </row>
    <row r="488" spans="14:20" ht="15.75" customHeight="1" x14ac:dyDescent="0.25">
      <c r="N488" s="113"/>
      <c r="T488" s="113"/>
    </row>
    <row r="489" spans="14:20" ht="15.75" customHeight="1" x14ac:dyDescent="0.25">
      <c r="N489" s="113"/>
      <c r="T489" s="113"/>
    </row>
    <row r="490" spans="14:20" ht="15.75" customHeight="1" x14ac:dyDescent="0.25">
      <c r="N490" s="113"/>
      <c r="T490" s="113"/>
    </row>
    <row r="491" spans="14:20" ht="15.75" customHeight="1" x14ac:dyDescent="0.25">
      <c r="N491" s="113"/>
      <c r="T491" s="113"/>
    </row>
    <row r="492" spans="14:20" ht="15.75" customHeight="1" x14ac:dyDescent="0.25">
      <c r="N492" s="113"/>
      <c r="T492" s="113"/>
    </row>
    <row r="493" spans="14:20" ht="15.75" customHeight="1" x14ac:dyDescent="0.25">
      <c r="N493" s="113"/>
      <c r="T493" s="113"/>
    </row>
    <row r="494" spans="14:20" ht="15.75" customHeight="1" x14ac:dyDescent="0.25">
      <c r="N494" s="113"/>
      <c r="T494" s="113"/>
    </row>
    <row r="495" spans="14:20" ht="15.75" customHeight="1" x14ac:dyDescent="0.25">
      <c r="N495" s="113"/>
      <c r="T495" s="113"/>
    </row>
    <row r="496" spans="14:20" ht="15.75" customHeight="1" x14ac:dyDescent="0.25">
      <c r="N496" s="113"/>
      <c r="T496" s="113"/>
    </row>
    <row r="497" spans="14:20" ht="15.75" customHeight="1" x14ac:dyDescent="0.25">
      <c r="N497" s="113"/>
      <c r="T497" s="113"/>
    </row>
    <row r="498" spans="14:20" ht="15.75" customHeight="1" x14ac:dyDescent="0.25">
      <c r="N498" s="113"/>
      <c r="T498" s="113"/>
    </row>
    <row r="499" spans="14:20" ht="15.75" customHeight="1" x14ac:dyDescent="0.25">
      <c r="N499" s="113"/>
      <c r="T499" s="113"/>
    </row>
    <row r="500" spans="14:20" ht="15.75" customHeight="1" x14ac:dyDescent="0.25">
      <c r="N500" s="113"/>
      <c r="T500" s="113"/>
    </row>
    <row r="501" spans="14:20" ht="15.75" customHeight="1" x14ac:dyDescent="0.25">
      <c r="N501" s="113"/>
      <c r="T501" s="113"/>
    </row>
    <row r="502" spans="14:20" ht="15.75" customHeight="1" x14ac:dyDescent="0.25">
      <c r="N502" s="113"/>
      <c r="T502" s="113"/>
    </row>
    <row r="503" spans="14:20" ht="15.75" customHeight="1" x14ac:dyDescent="0.25">
      <c r="N503" s="113"/>
      <c r="T503" s="113"/>
    </row>
    <row r="504" spans="14:20" ht="15.75" customHeight="1" x14ac:dyDescent="0.25">
      <c r="N504" s="113"/>
      <c r="T504" s="113"/>
    </row>
    <row r="505" spans="14:20" ht="15.75" customHeight="1" x14ac:dyDescent="0.25">
      <c r="N505" s="113"/>
      <c r="T505" s="113"/>
    </row>
    <row r="506" spans="14:20" ht="15.75" customHeight="1" x14ac:dyDescent="0.25">
      <c r="N506" s="113"/>
      <c r="T506" s="113"/>
    </row>
    <row r="507" spans="14:20" ht="15.75" customHeight="1" x14ac:dyDescent="0.25">
      <c r="N507" s="113"/>
      <c r="T507" s="113"/>
    </row>
    <row r="508" spans="14:20" ht="15.75" customHeight="1" x14ac:dyDescent="0.25">
      <c r="N508" s="113"/>
      <c r="T508" s="113"/>
    </row>
    <row r="509" spans="14:20" ht="15.75" customHeight="1" x14ac:dyDescent="0.25">
      <c r="N509" s="113"/>
      <c r="T509" s="113"/>
    </row>
    <row r="510" spans="14:20" ht="15.75" customHeight="1" x14ac:dyDescent="0.25">
      <c r="N510" s="113"/>
      <c r="T510" s="113"/>
    </row>
    <row r="511" spans="14:20" ht="15.75" customHeight="1" x14ac:dyDescent="0.25">
      <c r="N511" s="113"/>
      <c r="T511" s="113"/>
    </row>
    <row r="512" spans="14:20" ht="15.75" customHeight="1" x14ac:dyDescent="0.25">
      <c r="N512" s="113"/>
      <c r="T512" s="113"/>
    </row>
    <row r="513" spans="14:20" ht="15.75" customHeight="1" x14ac:dyDescent="0.25">
      <c r="N513" s="113"/>
      <c r="T513" s="113"/>
    </row>
    <row r="514" spans="14:20" ht="15.75" customHeight="1" x14ac:dyDescent="0.25">
      <c r="N514" s="113"/>
      <c r="T514" s="113"/>
    </row>
    <row r="515" spans="14:20" ht="15.75" customHeight="1" x14ac:dyDescent="0.25">
      <c r="N515" s="113"/>
      <c r="T515" s="113"/>
    </row>
    <row r="516" spans="14:20" ht="15.75" customHeight="1" x14ac:dyDescent="0.25">
      <c r="N516" s="113"/>
      <c r="T516" s="113"/>
    </row>
    <row r="517" spans="14:20" ht="15.75" customHeight="1" x14ac:dyDescent="0.25">
      <c r="N517" s="113"/>
      <c r="T517" s="113"/>
    </row>
    <row r="518" spans="14:20" ht="15.75" customHeight="1" x14ac:dyDescent="0.25">
      <c r="N518" s="113"/>
      <c r="T518" s="113"/>
    </row>
    <row r="519" spans="14:20" ht="15.75" customHeight="1" x14ac:dyDescent="0.25">
      <c r="N519" s="113"/>
      <c r="T519" s="113"/>
    </row>
    <row r="520" spans="14:20" ht="15.75" customHeight="1" x14ac:dyDescent="0.25">
      <c r="N520" s="113"/>
      <c r="T520" s="113"/>
    </row>
    <row r="521" spans="14:20" ht="15.75" customHeight="1" x14ac:dyDescent="0.25">
      <c r="N521" s="113"/>
      <c r="T521" s="113"/>
    </row>
    <row r="522" spans="14:20" ht="15.75" customHeight="1" x14ac:dyDescent="0.25">
      <c r="N522" s="113"/>
      <c r="T522" s="113"/>
    </row>
    <row r="523" spans="14:20" ht="15.75" customHeight="1" x14ac:dyDescent="0.25">
      <c r="N523" s="113"/>
      <c r="T523" s="113"/>
    </row>
    <row r="524" spans="14:20" ht="15.75" customHeight="1" x14ac:dyDescent="0.25">
      <c r="N524" s="113"/>
      <c r="T524" s="113"/>
    </row>
    <row r="525" spans="14:20" ht="15.75" customHeight="1" x14ac:dyDescent="0.25">
      <c r="N525" s="113"/>
      <c r="T525" s="113"/>
    </row>
    <row r="526" spans="14:20" ht="15.75" customHeight="1" x14ac:dyDescent="0.25">
      <c r="N526" s="113"/>
      <c r="T526" s="113"/>
    </row>
    <row r="527" spans="14:20" ht="15.75" customHeight="1" x14ac:dyDescent="0.25">
      <c r="N527" s="113"/>
      <c r="T527" s="113"/>
    </row>
    <row r="528" spans="14:20" ht="15.75" customHeight="1" x14ac:dyDescent="0.25">
      <c r="N528" s="113"/>
      <c r="T528" s="113"/>
    </row>
    <row r="529" spans="14:20" ht="15.75" customHeight="1" x14ac:dyDescent="0.25">
      <c r="N529" s="113"/>
      <c r="T529" s="113"/>
    </row>
    <row r="530" spans="14:20" ht="15.75" customHeight="1" x14ac:dyDescent="0.25">
      <c r="N530" s="113"/>
      <c r="T530" s="113"/>
    </row>
    <row r="531" spans="14:20" ht="15.75" customHeight="1" x14ac:dyDescent="0.25">
      <c r="N531" s="113"/>
      <c r="T531" s="113"/>
    </row>
    <row r="532" spans="14:20" ht="15.75" customHeight="1" x14ac:dyDescent="0.25">
      <c r="N532" s="113"/>
      <c r="T532" s="113"/>
    </row>
    <row r="533" spans="14:20" ht="15.75" customHeight="1" x14ac:dyDescent="0.25">
      <c r="N533" s="113"/>
      <c r="T533" s="113"/>
    </row>
    <row r="534" spans="14:20" ht="15.75" customHeight="1" x14ac:dyDescent="0.25">
      <c r="N534" s="113"/>
      <c r="T534" s="113"/>
    </row>
    <row r="535" spans="14:20" ht="15.75" customHeight="1" x14ac:dyDescent="0.25">
      <c r="N535" s="113"/>
      <c r="T535" s="113"/>
    </row>
    <row r="536" spans="14:20" ht="15.75" customHeight="1" x14ac:dyDescent="0.25">
      <c r="N536" s="113"/>
      <c r="T536" s="113"/>
    </row>
    <row r="537" spans="14:20" ht="15.75" customHeight="1" x14ac:dyDescent="0.25">
      <c r="N537" s="113"/>
      <c r="T537" s="113"/>
    </row>
    <row r="538" spans="14:20" ht="15.75" customHeight="1" x14ac:dyDescent="0.25">
      <c r="N538" s="113"/>
      <c r="T538" s="113"/>
    </row>
    <row r="539" spans="14:20" ht="15.75" customHeight="1" x14ac:dyDescent="0.25">
      <c r="N539" s="113"/>
      <c r="T539" s="113"/>
    </row>
    <row r="540" spans="14:20" ht="15.75" customHeight="1" x14ac:dyDescent="0.25">
      <c r="N540" s="113"/>
      <c r="T540" s="113"/>
    </row>
    <row r="541" spans="14:20" ht="15.75" customHeight="1" x14ac:dyDescent="0.25">
      <c r="N541" s="113"/>
      <c r="T541" s="113"/>
    </row>
    <row r="542" spans="14:20" ht="15.75" customHeight="1" x14ac:dyDescent="0.25">
      <c r="N542" s="113"/>
      <c r="T542" s="113"/>
    </row>
    <row r="543" spans="14:20" ht="15.75" customHeight="1" x14ac:dyDescent="0.25">
      <c r="N543" s="113"/>
      <c r="T543" s="113"/>
    </row>
    <row r="544" spans="14:20" ht="15.75" customHeight="1" x14ac:dyDescent="0.25">
      <c r="N544" s="113"/>
      <c r="T544" s="113"/>
    </row>
    <row r="545" spans="14:20" ht="15.75" customHeight="1" x14ac:dyDescent="0.25">
      <c r="N545" s="113"/>
      <c r="T545" s="113"/>
    </row>
    <row r="546" spans="14:20" ht="15.75" customHeight="1" x14ac:dyDescent="0.25">
      <c r="N546" s="113"/>
      <c r="T546" s="113"/>
    </row>
    <row r="547" spans="14:20" ht="15.75" customHeight="1" x14ac:dyDescent="0.25">
      <c r="N547" s="113"/>
      <c r="T547" s="113"/>
    </row>
    <row r="548" spans="14:20" ht="15.75" customHeight="1" x14ac:dyDescent="0.25">
      <c r="N548" s="113"/>
      <c r="T548" s="113"/>
    </row>
    <row r="549" spans="14:20" ht="15.75" customHeight="1" x14ac:dyDescent="0.25">
      <c r="N549" s="113"/>
      <c r="T549" s="113"/>
    </row>
    <row r="550" spans="14:20" ht="15.75" customHeight="1" x14ac:dyDescent="0.25">
      <c r="N550" s="113"/>
      <c r="T550" s="113"/>
    </row>
    <row r="551" spans="14:20" ht="15.75" customHeight="1" x14ac:dyDescent="0.25">
      <c r="N551" s="113"/>
      <c r="T551" s="113"/>
    </row>
    <row r="552" spans="14:20" ht="15.75" customHeight="1" x14ac:dyDescent="0.25">
      <c r="N552" s="113"/>
      <c r="T552" s="113"/>
    </row>
    <row r="553" spans="14:20" ht="15.75" customHeight="1" x14ac:dyDescent="0.25">
      <c r="N553" s="113"/>
      <c r="T553" s="113"/>
    </row>
    <row r="554" spans="14:20" ht="15.75" customHeight="1" x14ac:dyDescent="0.25">
      <c r="N554" s="113"/>
      <c r="T554" s="113"/>
    </row>
    <row r="555" spans="14:20" ht="15.75" customHeight="1" x14ac:dyDescent="0.25">
      <c r="N555" s="113"/>
      <c r="T555" s="113"/>
    </row>
    <row r="556" spans="14:20" ht="15.75" customHeight="1" x14ac:dyDescent="0.25">
      <c r="N556" s="113"/>
      <c r="T556" s="113"/>
    </row>
    <row r="557" spans="14:20" ht="15.75" customHeight="1" x14ac:dyDescent="0.25">
      <c r="N557" s="113"/>
      <c r="T557" s="113"/>
    </row>
    <row r="558" spans="14:20" ht="15.75" customHeight="1" x14ac:dyDescent="0.25">
      <c r="N558" s="113"/>
      <c r="T558" s="113"/>
    </row>
    <row r="559" spans="14:20" ht="15.75" customHeight="1" x14ac:dyDescent="0.25">
      <c r="N559" s="113"/>
      <c r="T559" s="113"/>
    </row>
    <row r="560" spans="14:20" ht="15.75" customHeight="1" x14ac:dyDescent="0.25">
      <c r="N560" s="113"/>
      <c r="T560" s="113"/>
    </row>
    <row r="561" spans="14:20" ht="15.75" customHeight="1" x14ac:dyDescent="0.25">
      <c r="N561" s="113"/>
      <c r="T561" s="113"/>
    </row>
    <row r="562" spans="14:20" ht="15.75" customHeight="1" x14ac:dyDescent="0.25">
      <c r="N562" s="113"/>
      <c r="T562" s="113"/>
    </row>
    <row r="563" spans="14:20" ht="15.75" customHeight="1" x14ac:dyDescent="0.25">
      <c r="N563" s="113"/>
      <c r="T563" s="113"/>
    </row>
    <row r="564" spans="14:20" ht="15.75" customHeight="1" x14ac:dyDescent="0.25">
      <c r="N564" s="113"/>
      <c r="T564" s="113"/>
    </row>
    <row r="565" spans="14:20" ht="15.75" customHeight="1" x14ac:dyDescent="0.25">
      <c r="N565" s="113"/>
      <c r="T565" s="113"/>
    </row>
    <row r="566" spans="14:20" ht="15.75" customHeight="1" x14ac:dyDescent="0.25">
      <c r="N566" s="113"/>
      <c r="T566" s="113"/>
    </row>
    <row r="567" spans="14:20" ht="15.75" customHeight="1" x14ac:dyDescent="0.25">
      <c r="N567" s="113"/>
      <c r="T567" s="113"/>
    </row>
    <row r="568" spans="14:20" ht="15.75" customHeight="1" x14ac:dyDescent="0.25">
      <c r="N568" s="113"/>
      <c r="T568" s="113"/>
    </row>
    <row r="569" spans="14:20" ht="15.75" customHeight="1" x14ac:dyDescent="0.25">
      <c r="N569" s="113"/>
      <c r="T569" s="113"/>
    </row>
    <row r="570" spans="14:20" ht="15.75" customHeight="1" x14ac:dyDescent="0.25">
      <c r="N570" s="113"/>
      <c r="T570" s="113"/>
    </row>
    <row r="571" spans="14:20" ht="15.75" customHeight="1" x14ac:dyDescent="0.25">
      <c r="N571" s="113"/>
      <c r="T571" s="113"/>
    </row>
    <row r="572" spans="14:20" ht="15.75" customHeight="1" x14ac:dyDescent="0.25">
      <c r="N572" s="113"/>
      <c r="T572" s="113"/>
    </row>
    <row r="573" spans="14:20" ht="15.75" customHeight="1" x14ac:dyDescent="0.25">
      <c r="N573" s="113"/>
      <c r="T573" s="113"/>
    </row>
    <row r="574" spans="14:20" ht="15.75" customHeight="1" x14ac:dyDescent="0.25">
      <c r="N574" s="113"/>
      <c r="T574" s="113"/>
    </row>
    <row r="575" spans="14:20" ht="15.75" customHeight="1" x14ac:dyDescent="0.25">
      <c r="N575" s="113"/>
      <c r="T575" s="113"/>
    </row>
    <row r="576" spans="14:20" ht="15.75" customHeight="1" x14ac:dyDescent="0.25">
      <c r="N576" s="113"/>
      <c r="T576" s="113"/>
    </row>
    <row r="577" spans="14:20" ht="15.75" customHeight="1" x14ac:dyDescent="0.25">
      <c r="N577" s="113"/>
      <c r="T577" s="113"/>
    </row>
    <row r="578" spans="14:20" ht="15.75" customHeight="1" x14ac:dyDescent="0.25">
      <c r="N578" s="113"/>
      <c r="T578" s="113"/>
    </row>
    <row r="579" spans="14:20" ht="15.75" customHeight="1" x14ac:dyDescent="0.25">
      <c r="N579" s="113"/>
      <c r="T579" s="113"/>
    </row>
    <row r="580" spans="14:20" ht="15.75" customHeight="1" x14ac:dyDescent="0.25">
      <c r="N580" s="113"/>
      <c r="T580" s="113"/>
    </row>
    <row r="581" spans="14:20" ht="15.75" customHeight="1" x14ac:dyDescent="0.25">
      <c r="N581" s="113"/>
      <c r="T581" s="113"/>
    </row>
    <row r="582" spans="14:20" ht="15.75" customHeight="1" x14ac:dyDescent="0.25">
      <c r="N582" s="113"/>
      <c r="T582" s="113"/>
    </row>
    <row r="583" spans="14:20" ht="15.75" customHeight="1" x14ac:dyDescent="0.25">
      <c r="N583" s="113"/>
      <c r="T583" s="113"/>
    </row>
    <row r="584" spans="14:20" ht="15.75" customHeight="1" x14ac:dyDescent="0.25">
      <c r="N584" s="113"/>
      <c r="T584" s="113"/>
    </row>
    <row r="585" spans="14:20" ht="15.75" customHeight="1" x14ac:dyDescent="0.25">
      <c r="N585" s="113"/>
      <c r="T585" s="113"/>
    </row>
    <row r="586" spans="14:20" ht="15.75" customHeight="1" x14ac:dyDescent="0.25">
      <c r="N586" s="113"/>
      <c r="T586" s="113"/>
    </row>
    <row r="587" spans="14:20" ht="15.75" customHeight="1" x14ac:dyDescent="0.25">
      <c r="N587" s="113"/>
      <c r="T587" s="113"/>
    </row>
    <row r="588" spans="14:20" ht="15.75" customHeight="1" x14ac:dyDescent="0.25">
      <c r="N588" s="113"/>
      <c r="T588" s="113"/>
    </row>
    <row r="589" spans="14:20" ht="15.75" customHeight="1" x14ac:dyDescent="0.25">
      <c r="N589" s="113"/>
      <c r="T589" s="113"/>
    </row>
    <row r="590" spans="14:20" ht="15.75" customHeight="1" x14ac:dyDescent="0.25">
      <c r="N590" s="113"/>
      <c r="T590" s="113"/>
    </row>
    <row r="591" spans="14:20" ht="15.75" customHeight="1" x14ac:dyDescent="0.25">
      <c r="N591" s="113"/>
      <c r="T591" s="113"/>
    </row>
    <row r="592" spans="14:20" ht="15.75" customHeight="1" x14ac:dyDescent="0.25">
      <c r="N592" s="113"/>
      <c r="T592" s="113"/>
    </row>
    <row r="593" spans="14:20" ht="15.75" customHeight="1" x14ac:dyDescent="0.25">
      <c r="N593" s="113"/>
      <c r="T593" s="113"/>
    </row>
    <row r="594" spans="14:20" ht="15.75" customHeight="1" x14ac:dyDescent="0.25">
      <c r="N594" s="113"/>
      <c r="T594" s="113"/>
    </row>
    <row r="595" spans="14:20" ht="15.75" customHeight="1" x14ac:dyDescent="0.25">
      <c r="N595" s="113"/>
      <c r="T595" s="113"/>
    </row>
    <row r="596" spans="14:20" ht="15.75" customHeight="1" x14ac:dyDescent="0.25">
      <c r="N596" s="113"/>
      <c r="T596" s="113"/>
    </row>
    <row r="597" spans="14:20" ht="15.75" customHeight="1" x14ac:dyDescent="0.25">
      <c r="N597" s="113"/>
      <c r="T597" s="113"/>
    </row>
    <row r="598" spans="14:20" ht="15.75" customHeight="1" x14ac:dyDescent="0.25">
      <c r="N598" s="113"/>
      <c r="T598" s="113"/>
    </row>
    <row r="599" spans="14:20" ht="15.75" customHeight="1" x14ac:dyDescent="0.25">
      <c r="N599" s="113"/>
      <c r="T599" s="113"/>
    </row>
    <row r="600" spans="14:20" ht="15.75" customHeight="1" x14ac:dyDescent="0.25">
      <c r="N600" s="113"/>
      <c r="T600" s="113"/>
    </row>
    <row r="601" spans="14:20" ht="15.75" customHeight="1" x14ac:dyDescent="0.25">
      <c r="N601" s="113"/>
      <c r="T601" s="113"/>
    </row>
    <row r="602" spans="14:20" ht="15.75" customHeight="1" x14ac:dyDescent="0.25">
      <c r="N602" s="113"/>
      <c r="T602" s="113"/>
    </row>
    <row r="603" spans="14:20" ht="15.75" customHeight="1" x14ac:dyDescent="0.25">
      <c r="N603" s="113"/>
      <c r="T603" s="113"/>
    </row>
    <row r="604" spans="14:20" ht="15.75" customHeight="1" x14ac:dyDescent="0.25">
      <c r="N604" s="113"/>
      <c r="T604" s="113"/>
    </row>
    <row r="605" spans="14:20" ht="15.75" customHeight="1" x14ac:dyDescent="0.25">
      <c r="N605" s="113"/>
      <c r="T605" s="113"/>
    </row>
    <row r="606" spans="14:20" ht="15.75" customHeight="1" x14ac:dyDescent="0.25">
      <c r="N606" s="113"/>
      <c r="T606" s="113"/>
    </row>
    <row r="607" spans="14:20" ht="15.75" customHeight="1" x14ac:dyDescent="0.25">
      <c r="N607" s="113"/>
      <c r="T607" s="113"/>
    </row>
    <row r="608" spans="14:20" ht="15.75" customHeight="1" x14ac:dyDescent="0.25">
      <c r="N608" s="113"/>
      <c r="T608" s="113"/>
    </row>
    <row r="609" spans="14:20" ht="15.75" customHeight="1" x14ac:dyDescent="0.25">
      <c r="N609" s="113"/>
      <c r="T609" s="113"/>
    </row>
    <row r="610" spans="14:20" ht="15.75" customHeight="1" x14ac:dyDescent="0.25">
      <c r="N610" s="113"/>
      <c r="T610" s="113"/>
    </row>
    <row r="611" spans="14:20" ht="15.75" customHeight="1" x14ac:dyDescent="0.25">
      <c r="N611" s="113"/>
      <c r="T611" s="113"/>
    </row>
    <row r="612" spans="14:20" ht="15.75" customHeight="1" x14ac:dyDescent="0.25">
      <c r="N612" s="113"/>
      <c r="T612" s="113"/>
    </row>
    <row r="613" spans="14:20" ht="15.75" customHeight="1" x14ac:dyDescent="0.25">
      <c r="N613" s="113"/>
      <c r="T613" s="113"/>
    </row>
    <row r="614" spans="14:20" ht="15.75" customHeight="1" x14ac:dyDescent="0.25">
      <c r="N614" s="113"/>
      <c r="T614" s="113"/>
    </row>
    <row r="615" spans="14:20" ht="15.75" customHeight="1" x14ac:dyDescent="0.25">
      <c r="N615" s="113"/>
      <c r="T615" s="113"/>
    </row>
    <row r="616" spans="14:20" ht="15.75" customHeight="1" x14ac:dyDescent="0.25">
      <c r="N616" s="113"/>
      <c r="T616" s="113"/>
    </row>
    <row r="617" spans="14:20" ht="15.75" customHeight="1" x14ac:dyDescent="0.25">
      <c r="N617" s="113"/>
      <c r="T617" s="113"/>
    </row>
    <row r="618" spans="14:20" ht="15.75" customHeight="1" x14ac:dyDescent="0.25">
      <c r="N618" s="113"/>
      <c r="T618" s="113"/>
    </row>
    <row r="619" spans="14:20" ht="15.75" customHeight="1" x14ac:dyDescent="0.25">
      <c r="N619" s="113"/>
      <c r="T619" s="113"/>
    </row>
    <row r="620" spans="14:20" ht="15.75" customHeight="1" x14ac:dyDescent="0.25">
      <c r="N620" s="113"/>
      <c r="T620" s="113"/>
    </row>
    <row r="621" spans="14:20" ht="15.75" customHeight="1" x14ac:dyDescent="0.25">
      <c r="N621" s="113"/>
      <c r="T621" s="113"/>
    </row>
    <row r="622" spans="14:20" ht="15.75" customHeight="1" x14ac:dyDescent="0.25">
      <c r="N622" s="113"/>
      <c r="T622" s="113"/>
    </row>
    <row r="623" spans="14:20" ht="15.75" customHeight="1" x14ac:dyDescent="0.25">
      <c r="N623" s="113"/>
      <c r="T623" s="113"/>
    </row>
    <row r="624" spans="14:20" ht="15.75" customHeight="1" x14ac:dyDescent="0.25">
      <c r="N624" s="113"/>
      <c r="T624" s="113"/>
    </row>
    <row r="625" spans="14:20" ht="15.75" customHeight="1" x14ac:dyDescent="0.25">
      <c r="N625" s="113"/>
      <c r="T625" s="113"/>
    </row>
    <row r="626" spans="14:20" ht="15.75" customHeight="1" x14ac:dyDescent="0.25">
      <c r="N626" s="113"/>
      <c r="T626" s="113"/>
    </row>
    <row r="627" spans="14:20" ht="15.75" customHeight="1" x14ac:dyDescent="0.25">
      <c r="N627" s="113"/>
      <c r="T627" s="113"/>
    </row>
    <row r="628" spans="14:20" ht="15.75" customHeight="1" x14ac:dyDescent="0.25">
      <c r="N628" s="113"/>
      <c r="T628" s="113"/>
    </row>
    <row r="629" spans="14:20" ht="15.75" customHeight="1" x14ac:dyDescent="0.25">
      <c r="N629" s="113"/>
      <c r="T629" s="113"/>
    </row>
    <row r="630" spans="14:20" ht="15.75" customHeight="1" x14ac:dyDescent="0.25">
      <c r="N630" s="113"/>
      <c r="T630" s="113"/>
    </row>
    <row r="631" spans="14:20" ht="15.75" customHeight="1" x14ac:dyDescent="0.25">
      <c r="N631" s="113"/>
      <c r="T631" s="113"/>
    </row>
    <row r="632" spans="14:20" ht="15.75" customHeight="1" x14ac:dyDescent="0.25">
      <c r="N632" s="113"/>
      <c r="T632" s="113"/>
    </row>
    <row r="633" spans="14:20" ht="15.75" customHeight="1" x14ac:dyDescent="0.25">
      <c r="N633" s="113"/>
      <c r="T633" s="113"/>
    </row>
    <row r="634" spans="14:20" ht="15.75" customHeight="1" x14ac:dyDescent="0.25">
      <c r="N634" s="113"/>
      <c r="T634" s="113"/>
    </row>
    <row r="635" spans="14:20" ht="15.75" customHeight="1" x14ac:dyDescent="0.25">
      <c r="N635" s="113"/>
      <c r="T635" s="113"/>
    </row>
    <row r="636" spans="14:20" ht="15.75" customHeight="1" x14ac:dyDescent="0.25">
      <c r="N636" s="113"/>
      <c r="T636" s="113"/>
    </row>
    <row r="637" spans="14:20" ht="15.75" customHeight="1" x14ac:dyDescent="0.25">
      <c r="N637" s="113"/>
      <c r="T637" s="113"/>
    </row>
    <row r="638" spans="14:20" ht="15.75" customHeight="1" x14ac:dyDescent="0.25">
      <c r="N638" s="113"/>
      <c r="T638" s="113"/>
    </row>
    <row r="639" spans="14:20" ht="15.75" customHeight="1" x14ac:dyDescent="0.25">
      <c r="N639" s="113"/>
      <c r="T639" s="113"/>
    </row>
    <row r="640" spans="14:20" ht="15.75" customHeight="1" x14ac:dyDescent="0.25">
      <c r="N640" s="113"/>
      <c r="T640" s="113"/>
    </row>
    <row r="641" spans="14:20" ht="15.75" customHeight="1" x14ac:dyDescent="0.25">
      <c r="N641" s="113"/>
      <c r="T641" s="113"/>
    </row>
    <row r="642" spans="14:20" ht="15.75" customHeight="1" x14ac:dyDescent="0.25">
      <c r="N642" s="113"/>
      <c r="T642" s="113"/>
    </row>
    <row r="643" spans="14:20" ht="15.75" customHeight="1" x14ac:dyDescent="0.25">
      <c r="N643" s="113"/>
      <c r="T643" s="113"/>
    </row>
    <row r="644" spans="14:20" ht="15.75" customHeight="1" x14ac:dyDescent="0.25">
      <c r="N644" s="113"/>
      <c r="T644" s="113"/>
    </row>
    <row r="645" spans="14:20" ht="15.75" customHeight="1" x14ac:dyDescent="0.25">
      <c r="N645" s="113"/>
      <c r="T645" s="113"/>
    </row>
    <row r="646" spans="14:20" ht="15.75" customHeight="1" x14ac:dyDescent="0.25">
      <c r="N646" s="113"/>
      <c r="T646" s="113"/>
    </row>
    <row r="647" spans="14:20" ht="15.75" customHeight="1" x14ac:dyDescent="0.25">
      <c r="N647" s="113"/>
      <c r="T647" s="113"/>
    </row>
    <row r="648" spans="14:20" ht="15.75" customHeight="1" x14ac:dyDescent="0.25">
      <c r="N648" s="113"/>
      <c r="T648" s="113"/>
    </row>
    <row r="649" spans="14:20" ht="15.75" customHeight="1" x14ac:dyDescent="0.25">
      <c r="N649" s="113"/>
      <c r="T649" s="113"/>
    </row>
    <row r="650" spans="14:20" ht="15.75" customHeight="1" x14ac:dyDescent="0.25">
      <c r="N650" s="113"/>
      <c r="T650" s="113"/>
    </row>
    <row r="651" spans="14:20" ht="15.75" customHeight="1" x14ac:dyDescent="0.25">
      <c r="N651" s="113"/>
      <c r="T651" s="113"/>
    </row>
    <row r="652" spans="14:20" ht="15.75" customHeight="1" x14ac:dyDescent="0.25">
      <c r="N652" s="113"/>
      <c r="T652" s="113"/>
    </row>
    <row r="653" spans="14:20" ht="15.75" customHeight="1" x14ac:dyDescent="0.25">
      <c r="N653" s="113"/>
      <c r="T653" s="113"/>
    </row>
    <row r="654" spans="14:20" ht="15.75" customHeight="1" x14ac:dyDescent="0.25">
      <c r="N654" s="113"/>
      <c r="T654" s="113"/>
    </row>
    <row r="655" spans="14:20" ht="15.75" customHeight="1" x14ac:dyDescent="0.25">
      <c r="N655" s="113"/>
      <c r="T655" s="113"/>
    </row>
    <row r="656" spans="14:20" ht="15.75" customHeight="1" x14ac:dyDescent="0.25">
      <c r="N656" s="113"/>
      <c r="T656" s="113"/>
    </row>
    <row r="657" spans="14:20" ht="15.75" customHeight="1" x14ac:dyDescent="0.25">
      <c r="N657" s="113"/>
      <c r="T657" s="113"/>
    </row>
    <row r="658" spans="14:20" ht="15.75" customHeight="1" x14ac:dyDescent="0.25">
      <c r="N658" s="113"/>
      <c r="T658" s="113"/>
    </row>
    <row r="659" spans="14:20" ht="15.75" customHeight="1" x14ac:dyDescent="0.25">
      <c r="N659" s="113"/>
      <c r="T659" s="113"/>
    </row>
    <row r="660" spans="14:20" ht="15.75" customHeight="1" x14ac:dyDescent="0.25">
      <c r="N660" s="113"/>
      <c r="T660" s="113"/>
    </row>
    <row r="661" spans="14:20" ht="15.75" customHeight="1" x14ac:dyDescent="0.25">
      <c r="N661" s="113"/>
      <c r="T661" s="113"/>
    </row>
    <row r="662" spans="14:20" ht="15.75" customHeight="1" x14ac:dyDescent="0.25">
      <c r="N662" s="113"/>
      <c r="T662" s="113"/>
    </row>
    <row r="663" spans="14:20" ht="15.75" customHeight="1" x14ac:dyDescent="0.25">
      <c r="N663" s="113"/>
      <c r="T663" s="113"/>
    </row>
    <row r="664" spans="14:20" ht="15.75" customHeight="1" x14ac:dyDescent="0.25">
      <c r="N664" s="113"/>
      <c r="T664" s="113"/>
    </row>
    <row r="665" spans="14:20" ht="15.75" customHeight="1" x14ac:dyDescent="0.25">
      <c r="N665" s="113"/>
      <c r="T665" s="113"/>
    </row>
    <row r="666" spans="14:20" ht="15.75" customHeight="1" x14ac:dyDescent="0.25">
      <c r="N666" s="113"/>
      <c r="T666" s="113"/>
    </row>
    <row r="667" spans="14:20" ht="15.75" customHeight="1" x14ac:dyDescent="0.25">
      <c r="N667" s="113"/>
      <c r="T667" s="113"/>
    </row>
    <row r="668" spans="14:20" ht="15.75" customHeight="1" x14ac:dyDescent="0.25">
      <c r="N668" s="113"/>
      <c r="T668" s="113"/>
    </row>
    <row r="669" spans="14:20" ht="15.75" customHeight="1" x14ac:dyDescent="0.25">
      <c r="N669" s="113"/>
      <c r="T669" s="113"/>
    </row>
    <row r="670" spans="14:20" ht="15.75" customHeight="1" x14ac:dyDescent="0.25">
      <c r="N670" s="113"/>
      <c r="T670" s="113"/>
    </row>
    <row r="671" spans="14:20" ht="15.75" customHeight="1" x14ac:dyDescent="0.25">
      <c r="N671" s="113"/>
      <c r="T671" s="113"/>
    </row>
    <row r="672" spans="14:20" ht="15.75" customHeight="1" x14ac:dyDescent="0.25">
      <c r="N672" s="113"/>
      <c r="T672" s="113"/>
    </row>
    <row r="673" spans="14:20" ht="15.75" customHeight="1" x14ac:dyDescent="0.25">
      <c r="N673" s="113"/>
      <c r="T673" s="113"/>
    </row>
    <row r="674" spans="14:20" ht="15.75" customHeight="1" x14ac:dyDescent="0.25">
      <c r="N674" s="113"/>
      <c r="T674" s="113"/>
    </row>
    <row r="675" spans="14:20" ht="15.75" customHeight="1" x14ac:dyDescent="0.25">
      <c r="N675" s="113"/>
      <c r="T675" s="113"/>
    </row>
    <row r="676" spans="14:20" ht="15.75" customHeight="1" x14ac:dyDescent="0.25">
      <c r="N676" s="113"/>
      <c r="T676" s="113"/>
    </row>
    <row r="677" spans="14:20" ht="15.75" customHeight="1" x14ac:dyDescent="0.25">
      <c r="N677" s="113"/>
      <c r="T677" s="113"/>
    </row>
    <row r="678" spans="14:20" ht="15.75" customHeight="1" x14ac:dyDescent="0.25">
      <c r="N678" s="113"/>
      <c r="T678" s="113"/>
    </row>
    <row r="679" spans="14:20" ht="15.75" customHeight="1" x14ac:dyDescent="0.25">
      <c r="N679" s="113"/>
      <c r="T679" s="113"/>
    </row>
    <row r="680" spans="14:20" ht="15.75" customHeight="1" x14ac:dyDescent="0.25">
      <c r="N680" s="113"/>
      <c r="T680" s="113"/>
    </row>
    <row r="681" spans="14:20" ht="15.75" customHeight="1" x14ac:dyDescent="0.25">
      <c r="N681" s="113"/>
      <c r="T681" s="113"/>
    </row>
    <row r="682" spans="14:20" ht="15.75" customHeight="1" x14ac:dyDescent="0.25">
      <c r="N682" s="113"/>
      <c r="T682" s="113"/>
    </row>
    <row r="683" spans="14:20" ht="15.75" customHeight="1" x14ac:dyDescent="0.25">
      <c r="N683" s="113"/>
      <c r="T683" s="113"/>
    </row>
    <row r="684" spans="14:20" ht="15.75" customHeight="1" x14ac:dyDescent="0.25">
      <c r="N684" s="113"/>
      <c r="T684" s="113"/>
    </row>
    <row r="685" spans="14:20" ht="15.75" customHeight="1" x14ac:dyDescent="0.25">
      <c r="N685" s="113"/>
      <c r="T685" s="113"/>
    </row>
    <row r="686" spans="14:20" ht="15.75" customHeight="1" x14ac:dyDescent="0.25">
      <c r="N686" s="113"/>
      <c r="T686" s="113"/>
    </row>
    <row r="687" spans="14:20" ht="15.75" customHeight="1" x14ac:dyDescent="0.25">
      <c r="N687" s="113"/>
      <c r="T687" s="113"/>
    </row>
    <row r="688" spans="14:20" ht="15.75" customHeight="1" x14ac:dyDescent="0.25">
      <c r="N688" s="113"/>
      <c r="T688" s="113"/>
    </row>
    <row r="689" spans="14:20" ht="15.75" customHeight="1" x14ac:dyDescent="0.25">
      <c r="N689" s="113"/>
      <c r="T689" s="113"/>
    </row>
    <row r="690" spans="14:20" ht="15.75" customHeight="1" x14ac:dyDescent="0.25">
      <c r="N690" s="113"/>
      <c r="T690" s="113"/>
    </row>
    <row r="691" spans="14:20" ht="15.75" customHeight="1" x14ac:dyDescent="0.25">
      <c r="N691" s="113"/>
      <c r="T691" s="113"/>
    </row>
    <row r="692" spans="14:20" ht="15.75" customHeight="1" x14ac:dyDescent="0.25">
      <c r="N692" s="113"/>
      <c r="T692" s="113"/>
    </row>
    <row r="693" spans="14:20" ht="15.75" customHeight="1" x14ac:dyDescent="0.25">
      <c r="N693" s="113"/>
      <c r="T693" s="113"/>
    </row>
    <row r="694" spans="14:20" ht="15.75" customHeight="1" x14ac:dyDescent="0.25">
      <c r="N694" s="113"/>
      <c r="T694" s="113"/>
    </row>
    <row r="695" spans="14:20" ht="15.75" customHeight="1" x14ac:dyDescent="0.25">
      <c r="N695" s="113"/>
      <c r="T695" s="113"/>
    </row>
    <row r="696" spans="14:20" ht="15.75" customHeight="1" x14ac:dyDescent="0.25">
      <c r="N696" s="113"/>
      <c r="T696" s="113"/>
    </row>
    <row r="697" spans="14:20" ht="15.75" customHeight="1" x14ac:dyDescent="0.25">
      <c r="N697" s="113"/>
      <c r="T697" s="113"/>
    </row>
    <row r="698" spans="14:20" ht="15.75" customHeight="1" x14ac:dyDescent="0.25">
      <c r="N698" s="113"/>
      <c r="T698" s="113"/>
    </row>
    <row r="699" spans="14:20" ht="15.75" customHeight="1" x14ac:dyDescent="0.25">
      <c r="N699" s="113"/>
      <c r="T699" s="113"/>
    </row>
    <row r="700" spans="14:20" ht="15.75" customHeight="1" x14ac:dyDescent="0.25">
      <c r="N700" s="113"/>
      <c r="T700" s="113"/>
    </row>
    <row r="701" spans="14:20" ht="15.75" customHeight="1" x14ac:dyDescent="0.25">
      <c r="N701" s="113"/>
      <c r="T701" s="113"/>
    </row>
    <row r="702" spans="14:20" ht="15.75" customHeight="1" x14ac:dyDescent="0.25">
      <c r="N702" s="113"/>
      <c r="T702" s="113"/>
    </row>
    <row r="703" spans="14:20" ht="15.75" customHeight="1" x14ac:dyDescent="0.25">
      <c r="N703" s="113"/>
      <c r="T703" s="113"/>
    </row>
    <row r="704" spans="14:20" ht="15.75" customHeight="1" x14ac:dyDescent="0.25">
      <c r="N704" s="113"/>
      <c r="T704" s="113"/>
    </row>
    <row r="705" spans="14:20" ht="15.75" customHeight="1" x14ac:dyDescent="0.25">
      <c r="N705" s="113"/>
      <c r="T705" s="113"/>
    </row>
    <row r="706" spans="14:20" ht="15.75" customHeight="1" x14ac:dyDescent="0.25">
      <c r="N706" s="113"/>
      <c r="T706" s="113"/>
    </row>
    <row r="707" spans="14:20" ht="15.75" customHeight="1" x14ac:dyDescent="0.25">
      <c r="N707" s="113"/>
      <c r="T707" s="113"/>
    </row>
    <row r="708" spans="14:20" ht="15.75" customHeight="1" x14ac:dyDescent="0.25">
      <c r="N708" s="113"/>
      <c r="T708" s="113"/>
    </row>
    <row r="709" spans="14:20" ht="15.75" customHeight="1" x14ac:dyDescent="0.25">
      <c r="N709" s="113"/>
      <c r="T709" s="113"/>
    </row>
    <row r="710" spans="14:20" ht="15.75" customHeight="1" x14ac:dyDescent="0.25">
      <c r="N710" s="113"/>
      <c r="T710" s="113"/>
    </row>
    <row r="711" spans="14:20" ht="15.75" customHeight="1" x14ac:dyDescent="0.25">
      <c r="N711" s="113"/>
      <c r="T711" s="113"/>
    </row>
    <row r="712" spans="14:20" ht="15.75" customHeight="1" x14ac:dyDescent="0.25">
      <c r="N712" s="113"/>
      <c r="T712" s="113"/>
    </row>
    <row r="713" spans="14:20" ht="15.75" customHeight="1" x14ac:dyDescent="0.25">
      <c r="N713" s="113"/>
      <c r="T713" s="113"/>
    </row>
    <row r="714" spans="14:20" ht="15.75" customHeight="1" x14ac:dyDescent="0.25">
      <c r="N714" s="113"/>
      <c r="T714" s="113"/>
    </row>
    <row r="715" spans="14:20" ht="15.75" customHeight="1" x14ac:dyDescent="0.25">
      <c r="N715" s="113"/>
      <c r="T715" s="113"/>
    </row>
    <row r="716" spans="14:20" ht="15.75" customHeight="1" x14ac:dyDescent="0.25">
      <c r="N716" s="113"/>
      <c r="T716" s="113"/>
    </row>
    <row r="717" spans="14:20" ht="15.75" customHeight="1" x14ac:dyDescent="0.25">
      <c r="N717" s="113"/>
      <c r="T717" s="113"/>
    </row>
    <row r="718" spans="14:20" ht="15.75" customHeight="1" x14ac:dyDescent="0.25">
      <c r="N718" s="113"/>
      <c r="T718" s="113"/>
    </row>
    <row r="719" spans="14:20" ht="15.75" customHeight="1" x14ac:dyDescent="0.25">
      <c r="N719" s="113"/>
      <c r="T719" s="113"/>
    </row>
    <row r="720" spans="14:20" ht="15.75" customHeight="1" x14ac:dyDescent="0.25">
      <c r="N720" s="113"/>
      <c r="T720" s="113"/>
    </row>
    <row r="721" spans="14:20" ht="15.75" customHeight="1" x14ac:dyDescent="0.25">
      <c r="N721" s="113"/>
      <c r="T721" s="113"/>
    </row>
    <row r="722" spans="14:20" ht="15.75" customHeight="1" x14ac:dyDescent="0.25">
      <c r="N722" s="113"/>
      <c r="T722" s="113"/>
    </row>
    <row r="723" spans="14:20" ht="15.75" customHeight="1" x14ac:dyDescent="0.25">
      <c r="N723" s="113"/>
      <c r="T723" s="113"/>
    </row>
    <row r="724" spans="14:20" ht="15.75" customHeight="1" x14ac:dyDescent="0.25">
      <c r="N724" s="113"/>
      <c r="T724" s="113"/>
    </row>
    <row r="725" spans="14:20" ht="15.75" customHeight="1" x14ac:dyDescent="0.25">
      <c r="N725" s="113"/>
      <c r="T725" s="113"/>
    </row>
    <row r="726" spans="14:20" ht="15.75" customHeight="1" x14ac:dyDescent="0.25">
      <c r="N726" s="113"/>
      <c r="T726" s="113"/>
    </row>
    <row r="727" spans="14:20" ht="15.75" customHeight="1" x14ac:dyDescent="0.25">
      <c r="N727" s="113"/>
      <c r="T727" s="113"/>
    </row>
    <row r="728" spans="14:20" ht="15.75" customHeight="1" x14ac:dyDescent="0.25">
      <c r="N728" s="113"/>
      <c r="T728" s="113"/>
    </row>
    <row r="729" spans="14:20" ht="15.75" customHeight="1" x14ac:dyDescent="0.25">
      <c r="N729" s="113"/>
      <c r="T729" s="113"/>
    </row>
    <row r="730" spans="14:20" ht="15.75" customHeight="1" x14ac:dyDescent="0.25">
      <c r="N730" s="113"/>
      <c r="T730" s="113"/>
    </row>
    <row r="731" spans="14:20" ht="15.75" customHeight="1" x14ac:dyDescent="0.25">
      <c r="N731" s="113"/>
      <c r="T731" s="113"/>
    </row>
    <row r="732" spans="14:20" ht="15.75" customHeight="1" x14ac:dyDescent="0.25">
      <c r="N732" s="113"/>
      <c r="T732" s="113"/>
    </row>
    <row r="733" spans="14:20" ht="15.75" customHeight="1" x14ac:dyDescent="0.25">
      <c r="N733" s="113"/>
      <c r="T733" s="113"/>
    </row>
    <row r="734" spans="14:20" ht="15.75" customHeight="1" x14ac:dyDescent="0.25">
      <c r="N734" s="113"/>
      <c r="T734" s="113"/>
    </row>
    <row r="735" spans="14:20" ht="15.75" customHeight="1" x14ac:dyDescent="0.25">
      <c r="N735" s="113"/>
      <c r="T735" s="113"/>
    </row>
    <row r="736" spans="14:20" ht="15.75" customHeight="1" x14ac:dyDescent="0.25">
      <c r="N736" s="113"/>
      <c r="T736" s="113"/>
    </row>
    <row r="737" spans="14:20" ht="15.75" customHeight="1" x14ac:dyDescent="0.25">
      <c r="N737" s="113"/>
      <c r="T737" s="113"/>
    </row>
    <row r="738" spans="14:20" ht="15.75" customHeight="1" x14ac:dyDescent="0.25">
      <c r="N738" s="113"/>
      <c r="T738" s="113"/>
    </row>
    <row r="739" spans="14:20" ht="15.75" customHeight="1" x14ac:dyDescent="0.25">
      <c r="N739" s="113"/>
      <c r="T739" s="113"/>
    </row>
    <row r="740" spans="14:20" ht="15.75" customHeight="1" x14ac:dyDescent="0.25">
      <c r="N740" s="113"/>
      <c r="T740" s="113"/>
    </row>
    <row r="741" spans="14:20" ht="15.75" customHeight="1" x14ac:dyDescent="0.25">
      <c r="N741" s="113"/>
      <c r="T741" s="113"/>
    </row>
    <row r="742" spans="14:20" ht="15.75" customHeight="1" x14ac:dyDescent="0.25">
      <c r="N742" s="113"/>
      <c r="T742" s="113"/>
    </row>
    <row r="743" spans="14:20" ht="15.75" customHeight="1" x14ac:dyDescent="0.25">
      <c r="N743" s="113"/>
      <c r="T743" s="113"/>
    </row>
    <row r="744" spans="14:20" ht="15.75" customHeight="1" x14ac:dyDescent="0.25">
      <c r="N744" s="113"/>
      <c r="T744" s="113"/>
    </row>
    <row r="745" spans="14:20" ht="15.75" customHeight="1" x14ac:dyDescent="0.25">
      <c r="N745" s="113"/>
      <c r="T745" s="113"/>
    </row>
    <row r="746" spans="14:20" ht="15.75" customHeight="1" x14ac:dyDescent="0.25">
      <c r="N746" s="113"/>
      <c r="T746" s="113"/>
    </row>
    <row r="747" spans="14:20" ht="15.75" customHeight="1" x14ac:dyDescent="0.25">
      <c r="N747" s="113"/>
      <c r="T747" s="113"/>
    </row>
    <row r="748" spans="14:20" ht="15.75" customHeight="1" x14ac:dyDescent="0.25">
      <c r="N748" s="113"/>
      <c r="T748" s="113"/>
    </row>
    <row r="749" spans="14:20" ht="15.75" customHeight="1" x14ac:dyDescent="0.25">
      <c r="N749" s="113"/>
      <c r="T749" s="113"/>
    </row>
    <row r="750" spans="14:20" ht="15.75" customHeight="1" x14ac:dyDescent="0.25">
      <c r="N750" s="113"/>
      <c r="T750" s="113"/>
    </row>
    <row r="751" spans="14:20" ht="15.75" customHeight="1" x14ac:dyDescent="0.25">
      <c r="N751" s="113"/>
      <c r="T751" s="113"/>
    </row>
    <row r="752" spans="14:20" ht="15.75" customHeight="1" x14ac:dyDescent="0.25">
      <c r="N752" s="113"/>
      <c r="T752" s="113"/>
    </row>
    <row r="753" spans="14:20" ht="15.75" customHeight="1" x14ac:dyDescent="0.25">
      <c r="N753" s="113"/>
      <c r="T753" s="113"/>
    </row>
    <row r="754" spans="14:20" ht="15.75" customHeight="1" x14ac:dyDescent="0.25">
      <c r="N754" s="113"/>
      <c r="T754" s="113"/>
    </row>
    <row r="755" spans="14:20" ht="15.75" customHeight="1" x14ac:dyDescent="0.25">
      <c r="N755" s="113"/>
      <c r="T755" s="113"/>
    </row>
    <row r="756" spans="14:20" ht="15.75" customHeight="1" x14ac:dyDescent="0.25">
      <c r="N756" s="113"/>
      <c r="T756" s="113"/>
    </row>
    <row r="757" spans="14:20" ht="15.75" customHeight="1" x14ac:dyDescent="0.25">
      <c r="N757" s="113"/>
      <c r="T757" s="113"/>
    </row>
    <row r="758" spans="14:20" ht="15.75" customHeight="1" x14ac:dyDescent="0.25">
      <c r="N758" s="113"/>
      <c r="T758" s="113"/>
    </row>
    <row r="759" spans="14:20" ht="15.75" customHeight="1" x14ac:dyDescent="0.25">
      <c r="N759" s="113"/>
      <c r="T759" s="113"/>
    </row>
    <row r="760" spans="14:20" ht="15.75" customHeight="1" x14ac:dyDescent="0.25">
      <c r="N760" s="113"/>
      <c r="T760" s="113"/>
    </row>
    <row r="761" spans="14:20" ht="15.75" customHeight="1" x14ac:dyDescent="0.25">
      <c r="N761" s="113"/>
      <c r="T761" s="113"/>
    </row>
    <row r="762" spans="14:20" ht="15.75" customHeight="1" x14ac:dyDescent="0.25">
      <c r="N762" s="113"/>
      <c r="T762" s="113"/>
    </row>
    <row r="763" spans="14:20" ht="15.75" customHeight="1" x14ac:dyDescent="0.25">
      <c r="N763" s="113"/>
      <c r="T763" s="113"/>
    </row>
    <row r="764" spans="14:20" ht="15.75" customHeight="1" x14ac:dyDescent="0.25">
      <c r="N764" s="113"/>
      <c r="T764" s="113"/>
    </row>
    <row r="765" spans="14:20" ht="15.75" customHeight="1" x14ac:dyDescent="0.25">
      <c r="N765" s="113"/>
      <c r="T765" s="113"/>
    </row>
    <row r="766" spans="14:20" ht="15.75" customHeight="1" x14ac:dyDescent="0.25">
      <c r="N766" s="113"/>
      <c r="T766" s="113"/>
    </row>
    <row r="767" spans="14:20" ht="15.75" customHeight="1" x14ac:dyDescent="0.25">
      <c r="N767" s="113"/>
      <c r="T767" s="113"/>
    </row>
    <row r="768" spans="14:20" ht="15.75" customHeight="1" x14ac:dyDescent="0.25">
      <c r="N768" s="113"/>
      <c r="T768" s="113"/>
    </row>
    <row r="769" spans="14:20" ht="15.75" customHeight="1" x14ac:dyDescent="0.25">
      <c r="N769" s="113"/>
      <c r="T769" s="113"/>
    </row>
    <row r="770" spans="14:20" ht="15.75" customHeight="1" x14ac:dyDescent="0.25">
      <c r="N770" s="113"/>
      <c r="T770" s="113"/>
    </row>
    <row r="771" spans="14:20" ht="15.75" customHeight="1" x14ac:dyDescent="0.25">
      <c r="N771" s="113"/>
      <c r="T771" s="113"/>
    </row>
    <row r="772" spans="14:20" ht="15.75" customHeight="1" x14ac:dyDescent="0.25">
      <c r="N772" s="113"/>
      <c r="T772" s="113"/>
    </row>
    <row r="773" spans="14:20" ht="15.75" customHeight="1" x14ac:dyDescent="0.25">
      <c r="N773" s="113"/>
      <c r="T773" s="113"/>
    </row>
    <row r="774" spans="14:20" ht="15.75" customHeight="1" x14ac:dyDescent="0.25">
      <c r="N774" s="113"/>
      <c r="T774" s="113"/>
    </row>
    <row r="775" spans="14:20" ht="15.75" customHeight="1" x14ac:dyDescent="0.25">
      <c r="N775" s="113"/>
      <c r="T775" s="113"/>
    </row>
    <row r="776" spans="14:20" ht="15.75" customHeight="1" x14ac:dyDescent="0.25">
      <c r="N776" s="113"/>
      <c r="T776" s="113"/>
    </row>
    <row r="777" spans="14:20" ht="15.75" customHeight="1" x14ac:dyDescent="0.25">
      <c r="N777" s="113"/>
      <c r="T777" s="113"/>
    </row>
    <row r="778" spans="14:20" ht="15.75" customHeight="1" x14ac:dyDescent="0.25">
      <c r="N778" s="113"/>
      <c r="T778" s="113"/>
    </row>
    <row r="779" spans="14:20" ht="15.75" customHeight="1" x14ac:dyDescent="0.25">
      <c r="N779" s="113"/>
      <c r="T779" s="113"/>
    </row>
    <row r="780" spans="14:20" ht="15.75" customHeight="1" x14ac:dyDescent="0.25">
      <c r="N780" s="113"/>
      <c r="T780" s="113"/>
    </row>
    <row r="781" spans="14:20" ht="15.75" customHeight="1" x14ac:dyDescent="0.25">
      <c r="N781" s="113"/>
      <c r="T781" s="113"/>
    </row>
    <row r="782" spans="14:20" ht="15.75" customHeight="1" x14ac:dyDescent="0.25">
      <c r="N782" s="113"/>
      <c r="T782" s="113"/>
    </row>
    <row r="783" spans="14:20" ht="15.75" customHeight="1" x14ac:dyDescent="0.25">
      <c r="N783" s="113"/>
      <c r="T783" s="113"/>
    </row>
    <row r="784" spans="14:20" ht="15.75" customHeight="1" x14ac:dyDescent="0.25">
      <c r="N784" s="113"/>
      <c r="T784" s="113"/>
    </row>
    <row r="785" spans="14:20" ht="15.75" customHeight="1" x14ac:dyDescent="0.25">
      <c r="N785" s="113"/>
      <c r="T785" s="113"/>
    </row>
    <row r="786" spans="14:20" ht="15.75" customHeight="1" x14ac:dyDescent="0.25">
      <c r="N786" s="113"/>
      <c r="T786" s="113"/>
    </row>
    <row r="787" spans="14:20" ht="15.75" customHeight="1" x14ac:dyDescent="0.25">
      <c r="N787" s="113"/>
      <c r="T787" s="113"/>
    </row>
    <row r="788" spans="14:20" ht="15.75" customHeight="1" x14ac:dyDescent="0.25">
      <c r="N788" s="113"/>
      <c r="T788" s="113"/>
    </row>
    <row r="789" spans="14:20" ht="15.75" customHeight="1" x14ac:dyDescent="0.25">
      <c r="N789" s="113"/>
      <c r="T789" s="113"/>
    </row>
    <row r="790" spans="14:20" ht="15.75" customHeight="1" x14ac:dyDescent="0.25">
      <c r="N790" s="113"/>
      <c r="T790" s="113"/>
    </row>
    <row r="791" spans="14:20" ht="15.75" customHeight="1" x14ac:dyDescent="0.25">
      <c r="N791" s="113"/>
      <c r="T791" s="113"/>
    </row>
    <row r="792" spans="14:20" ht="15.75" customHeight="1" x14ac:dyDescent="0.25">
      <c r="N792" s="113"/>
      <c r="T792" s="113"/>
    </row>
    <row r="793" spans="14:20" ht="15.75" customHeight="1" x14ac:dyDescent="0.25">
      <c r="N793" s="113"/>
      <c r="T793" s="113"/>
    </row>
    <row r="794" spans="14:20" ht="15.75" customHeight="1" x14ac:dyDescent="0.25">
      <c r="N794" s="113"/>
      <c r="T794" s="113"/>
    </row>
    <row r="795" spans="14:20" ht="15.75" customHeight="1" x14ac:dyDescent="0.25">
      <c r="N795" s="113"/>
      <c r="T795" s="113"/>
    </row>
    <row r="796" spans="14:20" ht="15.75" customHeight="1" x14ac:dyDescent="0.25">
      <c r="N796" s="113"/>
      <c r="T796" s="113"/>
    </row>
    <row r="797" spans="14:20" ht="15.75" customHeight="1" x14ac:dyDescent="0.25">
      <c r="N797" s="113"/>
      <c r="T797" s="113"/>
    </row>
    <row r="798" spans="14:20" ht="15.75" customHeight="1" x14ac:dyDescent="0.25">
      <c r="N798" s="113"/>
      <c r="T798" s="113"/>
    </row>
    <row r="799" spans="14:20" ht="15.75" customHeight="1" x14ac:dyDescent="0.25">
      <c r="N799" s="113"/>
      <c r="T799" s="113"/>
    </row>
    <row r="800" spans="14:20" ht="15.75" customHeight="1" x14ac:dyDescent="0.25">
      <c r="N800" s="113"/>
      <c r="T800" s="113"/>
    </row>
    <row r="801" spans="14:20" ht="15.75" customHeight="1" x14ac:dyDescent="0.25">
      <c r="N801" s="113"/>
      <c r="T801" s="113"/>
    </row>
    <row r="802" spans="14:20" ht="15.75" customHeight="1" x14ac:dyDescent="0.25">
      <c r="N802" s="113"/>
      <c r="T802" s="113"/>
    </row>
    <row r="803" spans="14:20" ht="15.75" customHeight="1" x14ac:dyDescent="0.25">
      <c r="N803" s="113"/>
      <c r="T803" s="113"/>
    </row>
    <row r="804" spans="14:20" ht="15.75" customHeight="1" x14ac:dyDescent="0.25">
      <c r="N804" s="113"/>
      <c r="T804" s="113"/>
    </row>
    <row r="805" spans="14:20" ht="15.75" customHeight="1" x14ac:dyDescent="0.25">
      <c r="N805" s="113"/>
      <c r="T805" s="113"/>
    </row>
    <row r="806" spans="14:20" ht="15.75" customHeight="1" x14ac:dyDescent="0.25">
      <c r="N806" s="113"/>
      <c r="T806" s="113"/>
    </row>
    <row r="807" spans="14:20" ht="15.75" customHeight="1" x14ac:dyDescent="0.25">
      <c r="N807" s="113"/>
      <c r="T807" s="113"/>
    </row>
    <row r="808" spans="14:20" ht="15.75" customHeight="1" x14ac:dyDescent="0.25">
      <c r="N808" s="113"/>
      <c r="T808" s="113"/>
    </row>
    <row r="809" spans="14:20" ht="15.75" customHeight="1" x14ac:dyDescent="0.25">
      <c r="N809" s="113"/>
      <c r="T809" s="113"/>
    </row>
    <row r="810" spans="14:20" ht="15.75" customHeight="1" x14ac:dyDescent="0.25">
      <c r="N810" s="113"/>
      <c r="T810" s="113"/>
    </row>
    <row r="811" spans="14:20" ht="15.75" customHeight="1" x14ac:dyDescent="0.25">
      <c r="N811" s="113"/>
      <c r="T811" s="113"/>
    </row>
    <row r="812" spans="14:20" ht="15.75" customHeight="1" x14ac:dyDescent="0.25">
      <c r="N812" s="113"/>
      <c r="T812" s="113"/>
    </row>
    <row r="813" spans="14:20" ht="15.75" customHeight="1" x14ac:dyDescent="0.25">
      <c r="N813" s="113"/>
      <c r="T813" s="113"/>
    </row>
    <row r="814" spans="14:20" ht="15.75" customHeight="1" x14ac:dyDescent="0.25">
      <c r="N814" s="113"/>
      <c r="T814" s="113"/>
    </row>
    <row r="815" spans="14:20" ht="15.75" customHeight="1" x14ac:dyDescent="0.25">
      <c r="N815" s="113"/>
      <c r="T815" s="113"/>
    </row>
    <row r="816" spans="14:20" ht="15.75" customHeight="1" x14ac:dyDescent="0.25">
      <c r="N816" s="113"/>
      <c r="T816" s="113"/>
    </row>
    <row r="817" spans="14:20" ht="15.75" customHeight="1" x14ac:dyDescent="0.25">
      <c r="N817" s="113"/>
      <c r="T817" s="113"/>
    </row>
    <row r="818" spans="14:20" ht="15.75" customHeight="1" x14ac:dyDescent="0.25">
      <c r="N818" s="113"/>
      <c r="T818" s="113"/>
    </row>
    <row r="819" spans="14:20" ht="15.75" customHeight="1" x14ac:dyDescent="0.25">
      <c r="N819" s="113"/>
      <c r="T819" s="113"/>
    </row>
    <row r="820" spans="14:20" ht="15.75" customHeight="1" x14ac:dyDescent="0.25">
      <c r="N820" s="113"/>
      <c r="T820" s="113"/>
    </row>
    <row r="821" spans="14:20" ht="15.75" customHeight="1" x14ac:dyDescent="0.25">
      <c r="N821" s="113"/>
      <c r="T821" s="113"/>
    </row>
    <row r="822" spans="14:20" ht="15.75" customHeight="1" x14ac:dyDescent="0.25">
      <c r="N822" s="113"/>
      <c r="T822" s="113"/>
    </row>
    <row r="823" spans="14:20" ht="15.75" customHeight="1" x14ac:dyDescent="0.25">
      <c r="N823" s="113"/>
      <c r="T823" s="113"/>
    </row>
    <row r="824" spans="14:20" ht="15.75" customHeight="1" x14ac:dyDescent="0.25">
      <c r="N824" s="113"/>
      <c r="T824" s="113"/>
    </row>
    <row r="825" spans="14:20" ht="15.75" customHeight="1" x14ac:dyDescent="0.25">
      <c r="N825" s="113"/>
      <c r="T825" s="113"/>
    </row>
    <row r="826" spans="14:20" ht="15.75" customHeight="1" x14ac:dyDescent="0.25">
      <c r="N826" s="113"/>
      <c r="T826" s="113"/>
    </row>
    <row r="827" spans="14:20" ht="15.75" customHeight="1" x14ac:dyDescent="0.25">
      <c r="N827" s="113"/>
      <c r="T827" s="113"/>
    </row>
    <row r="828" spans="14:20" ht="15.75" customHeight="1" x14ac:dyDescent="0.25">
      <c r="N828" s="113"/>
      <c r="T828" s="113"/>
    </row>
    <row r="829" spans="14:20" ht="15.75" customHeight="1" x14ac:dyDescent="0.25">
      <c r="N829" s="113"/>
      <c r="T829" s="113"/>
    </row>
    <row r="830" spans="14:20" ht="15.75" customHeight="1" x14ac:dyDescent="0.25">
      <c r="N830" s="113"/>
      <c r="T830" s="113"/>
    </row>
    <row r="831" spans="14:20" ht="15.75" customHeight="1" x14ac:dyDescent="0.25">
      <c r="N831" s="113"/>
      <c r="T831" s="113"/>
    </row>
    <row r="832" spans="14:20" ht="15.75" customHeight="1" x14ac:dyDescent="0.25">
      <c r="N832" s="113"/>
      <c r="T832" s="113"/>
    </row>
    <row r="833" spans="14:20" ht="15.75" customHeight="1" x14ac:dyDescent="0.25">
      <c r="N833" s="113"/>
      <c r="T833" s="113"/>
    </row>
    <row r="834" spans="14:20" ht="15.75" customHeight="1" x14ac:dyDescent="0.25">
      <c r="N834" s="113"/>
      <c r="T834" s="113"/>
    </row>
    <row r="835" spans="14:20" ht="15.75" customHeight="1" x14ac:dyDescent="0.25">
      <c r="N835" s="113"/>
      <c r="T835" s="113"/>
    </row>
    <row r="836" spans="14:20" ht="15.75" customHeight="1" x14ac:dyDescent="0.25">
      <c r="N836" s="113"/>
      <c r="T836" s="113"/>
    </row>
    <row r="837" spans="14:20" ht="15.75" customHeight="1" x14ac:dyDescent="0.25">
      <c r="N837" s="113"/>
      <c r="T837" s="113"/>
    </row>
    <row r="838" spans="14:20" ht="15.75" customHeight="1" x14ac:dyDescent="0.25">
      <c r="N838" s="113"/>
      <c r="T838" s="113"/>
    </row>
    <row r="839" spans="14:20" ht="15.75" customHeight="1" x14ac:dyDescent="0.25">
      <c r="N839" s="113"/>
      <c r="T839" s="113"/>
    </row>
    <row r="840" spans="14:20" ht="15.75" customHeight="1" x14ac:dyDescent="0.25">
      <c r="N840" s="113"/>
      <c r="T840" s="113"/>
    </row>
    <row r="841" spans="14:20" ht="15.75" customHeight="1" x14ac:dyDescent="0.25">
      <c r="N841" s="113"/>
      <c r="T841" s="113"/>
    </row>
    <row r="842" spans="14:20" ht="15.75" customHeight="1" x14ac:dyDescent="0.25">
      <c r="N842" s="113"/>
      <c r="T842" s="113"/>
    </row>
    <row r="843" spans="14:20" ht="15.75" customHeight="1" x14ac:dyDescent="0.25">
      <c r="N843" s="113"/>
      <c r="T843" s="113"/>
    </row>
    <row r="844" spans="14:20" ht="15.75" customHeight="1" x14ac:dyDescent="0.25">
      <c r="N844" s="113"/>
      <c r="T844" s="113"/>
    </row>
    <row r="845" spans="14:20" ht="15.75" customHeight="1" x14ac:dyDescent="0.25">
      <c r="N845" s="113"/>
      <c r="T845" s="113"/>
    </row>
    <row r="846" spans="14:20" ht="15.75" customHeight="1" x14ac:dyDescent="0.25">
      <c r="N846" s="113"/>
      <c r="T846" s="113"/>
    </row>
    <row r="847" spans="14:20" ht="15.75" customHeight="1" x14ac:dyDescent="0.25">
      <c r="N847" s="113"/>
      <c r="T847" s="113"/>
    </row>
    <row r="848" spans="14:20" ht="15.75" customHeight="1" x14ac:dyDescent="0.25">
      <c r="N848" s="113"/>
      <c r="T848" s="113"/>
    </row>
    <row r="849" spans="14:20" ht="15.75" customHeight="1" x14ac:dyDescent="0.25">
      <c r="N849" s="113"/>
      <c r="T849" s="113"/>
    </row>
    <row r="850" spans="14:20" ht="15.75" customHeight="1" x14ac:dyDescent="0.25">
      <c r="N850" s="113"/>
      <c r="T850" s="113"/>
    </row>
    <row r="851" spans="14:20" ht="15.75" customHeight="1" x14ac:dyDescent="0.25">
      <c r="N851" s="113"/>
      <c r="T851" s="113"/>
    </row>
    <row r="852" spans="14:20" ht="15.75" customHeight="1" x14ac:dyDescent="0.25">
      <c r="N852" s="113"/>
      <c r="T852" s="113"/>
    </row>
    <row r="853" spans="14:20" ht="15.75" customHeight="1" x14ac:dyDescent="0.25">
      <c r="N853" s="113"/>
      <c r="T853" s="113"/>
    </row>
    <row r="854" spans="14:20" ht="15.75" customHeight="1" x14ac:dyDescent="0.25">
      <c r="N854" s="113"/>
      <c r="T854" s="113"/>
    </row>
    <row r="855" spans="14:20" ht="15.75" customHeight="1" x14ac:dyDescent="0.25">
      <c r="N855" s="113"/>
      <c r="T855" s="113"/>
    </row>
    <row r="856" spans="14:20" ht="15.75" customHeight="1" x14ac:dyDescent="0.25">
      <c r="N856" s="113"/>
      <c r="T856" s="113"/>
    </row>
    <row r="857" spans="14:20" ht="15.75" customHeight="1" x14ac:dyDescent="0.25">
      <c r="N857" s="113"/>
      <c r="T857" s="113"/>
    </row>
    <row r="858" spans="14:20" ht="15.75" customHeight="1" x14ac:dyDescent="0.25">
      <c r="N858" s="113"/>
      <c r="T858" s="113"/>
    </row>
    <row r="859" spans="14:20" ht="15.75" customHeight="1" x14ac:dyDescent="0.25">
      <c r="N859" s="113"/>
      <c r="T859" s="113"/>
    </row>
    <row r="860" spans="14:20" ht="15.75" customHeight="1" x14ac:dyDescent="0.25">
      <c r="N860" s="113"/>
      <c r="T860" s="113"/>
    </row>
    <row r="861" spans="14:20" ht="15.75" customHeight="1" x14ac:dyDescent="0.25">
      <c r="N861" s="113"/>
      <c r="T861" s="113"/>
    </row>
    <row r="862" spans="14:20" ht="15.75" customHeight="1" x14ac:dyDescent="0.25">
      <c r="N862" s="113"/>
      <c r="T862" s="113"/>
    </row>
    <row r="863" spans="14:20" ht="15.75" customHeight="1" x14ac:dyDescent="0.25">
      <c r="N863" s="113"/>
      <c r="T863" s="113"/>
    </row>
    <row r="864" spans="14:20" ht="15.75" customHeight="1" x14ac:dyDescent="0.25">
      <c r="N864" s="113"/>
      <c r="T864" s="113"/>
    </row>
    <row r="865" spans="14:20" ht="15.75" customHeight="1" x14ac:dyDescent="0.25">
      <c r="N865" s="113"/>
      <c r="T865" s="113"/>
    </row>
    <row r="866" spans="14:20" ht="15.75" customHeight="1" x14ac:dyDescent="0.25">
      <c r="N866" s="113"/>
      <c r="T866" s="113"/>
    </row>
    <row r="867" spans="14:20" ht="15.75" customHeight="1" x14ac:dyDescent="0.25">
      <c r="N867" s="113"/>
      <c r="T867" s="113"/>
    </row>
    <row r="868" spans="14:20" ht="15.75" customHeight="1" x14ac:dyDescent="0.25">
      <c r="N868" s="113"/>
      <c r="T868" s="113"/>
    </row>
    <row r="869" spans="14:20" ht="15.75" customHeight="1" x14ac:dyDescent="0.25">
      <c r="N869" s="113"/>
      <c r="T869" s="113"/>
    </row>
    <row r="870" spans="14:20" ht="15.75" customHeight="1" x14ac:dyDescent="0.25">
      <c r="N870" s="113"/>
      <c r="T870" s="113"/>
    </row>
    <row r="871" spans="14:20" ht="15.75" customHeight="1" x14ac:dyDescent="0.25">
      <c r="N871" s="113"/>
      <c r="T871" s="113"/>
    </row>
    <row r="872" spans="14:20" ht="15.75" customHeight="1" x14ac:dyDescent="0.25">
      <c r="N872" s="113"/>
      <c r="T872" s="113"/>
    </row>
    <row r="873" spans="14:20" ht="15.75" customHeight="1" x14ac:dyDescent="0.25">
      <c r="N873" s="113"/>
      <c r="T873" s="113"/>
    </row>
    <row r="874" spans="14:20" ht="15.75" customHeight="1" x14ac:dyDescent="0.25">
      <c r="N874" s="113"/>
      <c r="T874" s="113"/>
    </row>
    <row r="875" spans="14:20" ht="15.75" customHeight="1" x14ac:dyDescent="0.25">
      <c r="N875" s="113"/>
      <c r="T875" s="113"/>
    </row>
    <row r="876" spans="14:20" ht="15.75" customHeight="1" x14ac:dyDescent="0.25">
      <c r="N876" s="113"/>
      <c r="T876" s="113"/>
    </row>
    <row r="877" spans="14:20" ht="15.75" customHeight="1" x14ac:dyDescent="0.25">
      <c r="N877" s="113"/>
      <c r="T877" s="113"/>
    </row>
    <row r="878" spans="14:20" ht="15.75" customHeight="1" x14ac:dyDescent="0.25">
      <c r="N878" s="113"/>
      <c r="T878" s="113"/>
    </row>
    <row r="879" spans="14:20" ht="15.75" customHeight="1" x14ac:dyDescent="0.25">
      <c r="N879" s="113"/>
      <c r="T879" s="113"/>
    </row>
    <row r="880" spans="14:20" ht="15.75" customHeight="1" x14ac:dyDescent="0.25">
      <c r="N880" s="113"/>
      <c r="T880" s="113"/>
    </row>
    <row r="881" spans="14:20" ht="15.75" customHeight="1" x14ac:dyDescent="0.25">
      <c r="N881" s="113"/>
      <c r="T881" s="113"/>
    </row>
    <row r="882" spans="14:20" ht="15.75" customHeight="1" x14ac:dyDescent="0.25">
      <c r="N882" s="113"/>
      <c r="T882" s="113"/>
    </row>
    <row r="883" spans="14:20" ht="15.75" customHeight="1" x14ac:dyDescent="0.25">
      <c r="N883" s="113"/>
      <c r="T883" s="113"/>
    </row>
    <row r="884" spans="14:20" ht="15.75" customHeight="1" x14ac:dyDescent="0.25">
      <c r="N884" s="113"/>
      <c r="T884" s="113"/>
    </row>
    <row r="885" spans="14:20" ht="15.75" customHeight="1" x14ac:dyDescent="0.25">
      <c r="N885" s="113"/>
      <c r="T885" s="113"/>
    </row>
    <row r="886" spans="14:20" ht="15.75" customHeight="1" x14ac:dyDescent="0.25">
      <c r="N886" s="113"/>
      <c r="T886" s="113"/>
    </row>
    <row r="887" spans="14:20" ht="15.75" customHeight="1" x14ac:dyDescent="0.25">
      <c r="N887" s="113"/>
      <c r="T887" s="113"/>
    </row>
    <row r="888" spans="14:20" ht="15.75" customHeight="1" x14ac:dyDescent="0.25">
      <c r="N888" s="113"/>
      <c r="T888" s="113"/>
    </row>
    <row r="889" spans="14:20" ht="15.75" customHeight="1" x14ac:dyDescent="0.25">
      <c r="N889" s="113"/>
      <c r="T889" s="113"/>
    </row>
    <row r="890" spans="14:20" ht="15.75" customHeight="1" x14ac:dyDescent="0.25">
      <c r="N890" s="113"/>
      <c r="T890" s="113"/>
    </row>
    <row r="891" spans="14:20" ht="15.75" customHeight="1" x14ac:dyDescent="0.25">
      <c r="N891" s="113"/>
      <c r="T891" s="113"/>
    </row>
    <row r="892" spans="14:20" ht="15.75" customHeight="1" x14ac:dyDescent="0.25">
      <c r="N892" s="113"/>
      <c r="T892" s="113"/>
    </row>
    <row r="893" spans="14:20" ht="15.75" customHeight="1" x14ac:dyDescent="0.25">
      <c r="N893" s="113"/>
      <c r="T893" s="113"/>
    </row>
    <row r="894" spans="14:20" ht="15.75" customHeight="1" x14ac:dyDescent="0.25">
      <c r="N894" s="113"/>
      <c r="T894" s="113"/>
    </row>
    <row r="895" spans="14:20" ht="15.75" customHeight="1" x14ac:dyDescent="0.25">
      <c r="N895" s="113"/>
      <c r="T895" s="113"/>
    </row>
    <row r="896" spans="14:20" ht="15.75" customHeight="1" x14ac:dyDescent="0.25">
      <c r="N896" s="113"/>
      <c r="T896" s="113"/>
    </row>
    <row r="897" spans="14:20" ht="15.75" customHeight="1" x14ac:dyDescent="0.25">
      <c r="N897" s="113"/>
      <c r="T897" s="113"/>
    </row>
    <row r="898" spans="14:20" ht="15.75" customHeight="1" x14ac:dyDescent="0.25">
      <c r="N898" s="113"/>
      <c r="T898" s="113"/>
    </row>
    <row r="899" spans="14:20" ht="15.75" customHeight="1" x14ac:dyDescent="0.25">
      <c r="N899" s="113"/>
      <c r="T899" s="113"/>
    </row>
    <row r="900" spans="14:20" ht="15.75" customHeight="1" x14ac:dyDescent="0.25">
      <c r="N900" s="113"/>
      <c r="T900" s="113"/>
    </row>
    <row r="901" spans="14:20" ht="15.75" customHeight="1" x14ac:dyDescent="0.25">
      <c r="N901" s="113"/>
      <c r="T901" s="113"/>
    </row>
    <row r="902" spans="14:20" ht="15.75" customHeight="1" x14ac:dyDescent="0.25">
      <c r="N902" s="113"/>
      <c r="T902" s="113"/>
    </row>
    <row r="903" spans="14:20" ht="15.75" customHeight="1" x14ac:dyDescent="0.25">
      <c r="N903" s="113"/>
      <c r="T903" s="113"/>
    </row>
    <row r="904" spans="14:20" ht="15.75" customHeight="1" x14ac:dyDescent="0.25">
      <c r="N904" s="113"/>
      <c r="T904" s="113"/>
    </row>
    <row r="905" spans="14:20" ht="15.75" customHeight="1" x14ac:dyDescent="0.25">
      <c r="N905" s="113"/>
      <c r="T905" s="113"/>
    </row>
    <row r="906" spans="14:20" ht="15.75" customHeight="1" x14ac:dyDescent="0.25">
      <c r="N906" s="113"/>
      <c r="T906" s="113"/>
    </row>
    <row r="907" spans="14:20" ht="15.75" customHeight="1" x14ac:dyDescent="0.25">
      <c r="N907" s="113"/>
      <c r="T907" s="113"/>
    </row>
    <row r="908" spans="14:20" ht="15.75" customHeight="1" x14ac:dyDescent="0.25">
      <c r="N908" s="113"/>
      <c r="T908" s="113"/>
    </row>
    <row r="909" spans="14:20" ht="15.75" customHeight="1" x14ac:dyDescent="0.25">
      <c r="N909" s="113"/>
      <c r="T909" s="113"/>
    </row>
    <row r="910" spans="14:20" ht="15.75" customHeight="1" x14ac:dyDescent="0.25">
      <c r="N910" s="113"/>
      <c r="T910" s="113"/>
    </row>
    <row r="911" spans="14:20" ht="15.75" customHeight="1" x14ac:dyDescent="0.25">
      <c r="N911" s="113"/>
      <c r="T911" s="113"/>
    </row>
    <row r="912" spans="14:20" ht="15.75" customHeight="1" x14ac:dyDescent="0.25">
      <c r="N912" s="113"/>
      <c r="T912" s="113"/>
    </row>
    <row r="913" spans="14:20" ht="15.75" customHeight="1" x14ac:dyDescent="0.25">
      <c r="N913" s="113"/>
      <c r="T913" s="113"/>
    </row>
    <row r="914" spans="14:20" ht="15.75" customHeight="1" x14ac:dyDescent="0.25">
      <c r="N914" s="113"/>
      <c r="T914" s="113"/>
    </row>
    <row r="915" spans="14:20" ht="15.75" customHeight="1" x14ac:dyDescent="0.25">
      <c r="N915" s="113"/>
      <c r="T915" s="113"/>
    </row>
    <row r="916" spans="14:20" ht="15.75" customHeight="1" x14ac:dyDescent="0.25">
      <c r="N916" s="113"/>
      <c r="T916" s="113"/>
    </row>
    <row r="917" spans="14:20" ht="15.75" customHeight="1" x14ac:dyDescent="0.25">
      <c r="N917" s="113"/>
      <c r="T917" s="113"/>
    </row>
    <row r="918" spans="14:20" ht="15.75" customHeight="1" x14ac:dyDescent="0.25">
      <c r="N918" s="113"/>
      <c r="T918" s="113"/>
    </row>
    <row r="919" spans="14:20" ht="15.75" customHeight="1" x14ac:dyDescent="0.25">
      <c r="N919" s="113"/>
      <c r="T919" s="113"/>
    </row>
    <row r="920" spans="14:20" ht="15.75" customHeight="1" x14ac:dyDescent="0.25">
      <c r="N920" s="113"/>
      <c r="T920" s="113"/>
    </row>
    <row r="921" spans="14:20" ht="15.75" customHeight="1" x14ac:dyDescent="0.25">
      <c r="N921" s="113"/>
      <c r="T921" s="113"/>
    </row>
    <row r="922" spans="14:20" ht="15.75" customHeight="1" x14ac:dyDescent="0.25">
      <c r="N922" s="113"/>
      <c r="T922" s="113"/>
    </row>
    <row r="923" spans="14:20" ht="15.75" customHeight="1" x14ac:dyDescent="0.25">
      <c r="N923" s="113"/>
      <c r="T923" s="113"/>
    </row>
    <row r="924" spans="14:20" ht="15.75" customHeight="1" x14ac:dyDescent="0.25">
      <c r="N924" s="113"/>
      <c r="T924" s="113"/>
    </row>
    <row r="925" spans="14:20" ht="15.75" customHeight="1" x14ac:dyDescent="0.25">
      <c r="N925" s="113"/>
      <c r="T925" s="113"/>
    </row>
    <row r="926" spans="14:20" ht="15.75" customHeight="1" x14ac:dyDescent="0.25">
      <c r="N926" s="113"/>
      <c r="T926" s="113"/>
    </row>
    <row r="927" spans="14:20" ht="15.75" customHeight="1" x14ac:dyDescent="0.25">
      <c r="N927" s="113"/>
      <c r="T927" s="113"/>
    </row>
    <row r="928" spans="14:20" ht="15.75" customHeight="1" x14ac:dyDescent="0.25">
      <c r="N928" s="113"/>
      <c r="T928" s="113"/>
    </row>
    <row r="929" spans="14:20" ht="15.75" customHeight="1" x14ac:dyDescent="0.25">
      <c r="N929" s="113"/>
      <c r="T929" s="113"/>
    </row>
    <row r="930" spans="14:20" ht="15.75" customHeight="1" x14ac:dyDescent="0.25">
      <c r="N930" s="113"/>
      <c r="T930" s="113"/>
    </row>
    <row r="931" spans="14:20" ht="15.75" customHeight="1" x14ac:dyDescent="0.25">
      <c r="N931" s="113"/>
      <c r="T931" s="113"/>
    </row>
    <row r="932" spans="14:20" ht="15.75" customHeight="1" x14ac:dyDescent="0.25">
      <c r="N932" s="113"/>
      <c r="T932" s="113"/>
    </row>
    <row r="933" spans="14:20" ht="15.75" customHeight="1" x14ac:dyDescent="0.25">
      <c r="N933" s="113"/>
      <c r="T933" s="113"/>
    </row>
    <row r="934" spans="14:20" ht="15.75" customHeight="1" x14ac:dyDescent="0.25">
      <c r="N934" s="113"/>
      <c r="T934" s="113"/>
    </row>
    <row r="935" spans="14:20" ht="15.75" customHeight="1" x14ac:dyDescent="0.25">
      <c r="N935" s="113"/>
      <c r="T935" s="113"/>
    </row>
    <row r="936" spans="14:20" ht="15.75" customHeight="1" x14ac:dyDescent="0.25">
      <c r="N936" s="113"/>
      <c r="T936" s="113"/>
    </row>
    <row r="937" spans="14:20" ht="15.75" customHeight="1" x14ac:dyDescent="0.25">
      <c r="N937" s="113"/>
      <c r="T937" s="113"/>
    </row>
    <row r="938" spans="14:20" ht="15.75" customHeight="1" x14ac:dyDescent="0.25">
      <c r="N938" s="113"/>
      <c r="T938" s="113"/>
    </row>
    <row r="939" spans="14:20" ht="15.75" customHeight="1" x14ac:dyDescent="0.25">
      <c r="N939" s="113"/>
      <c r="T939" s="113"/>
    </row>
    <row r="940" spans="14:20" ht="15.75" customHeight="1" x14ac:dyDescent="0.25">
      <c r="N940" s="113"/>
      <c r="T940" s="113"/>
    </row>
    <row r="941" spans="14:20" ht="15.75" customHeight="1" x14ac:dyDescent="0.25">
      <c r="N941" s="113"/>
      <c r="T941" s="113"/>
    </row>
    <row r="942" spans="14:20" ht="15.75" customHeight="1" x14ac:dyDescent="0.25">
      <c r="N942" s="113"/>
      <c r="T942" s="113"/>
    </row>
    <row r="943" spans="14:20" ht="15.75" customHeight="1" x14ac:dyDescent="0.25">
      <c r="N943" s="113"/>
      <c r="T943" s="113"/>
    </row>
    <row r="944" spans="14:20" ht="15.75" customHeight="1" x14ac:dyDescent="0.25">
      <c r="N944" s="113"/>
      <c r="T944" s="113"/>
    </row>
    <row r="945" spans="14:20" ht="15.75" customHeight="1" x14ac:dyDescent="0.25">
      <c r="N945" s="113"/>
      <c r="T945" s="113"/>
    </row>
    <row r="946" spans="14:20" ht="15.75" customHeight="1" x14ac:dyDescent="0.25">
      <c r="N946" s="113"/>
      <c r="T946" s="113"/>
    </row>
    <row r="947" spans="14:20" ht="15.75" customHeight="1" x14ac:dyDescent="0.25">
      <c r="N947" s="113"/>
      <c r="T947" s="113"/>
    </row>
    <row r="948" spans="14:20" ht="15.75" customHeight="1" x14ac:dyDescent="0.25">
      <c r="N948" s="113"/>
      <c r="T948" s="113"/>
    </row>
    <row r="949" spans="14:20" ht="15.75" customHeight="1" x14ac:dyDescent="0.25">
      <c r="N949" s="113"/>
      <c r="T949" s="113"/>
    </row>
    <row r="950" spans="14:20" ht="15.75" customHeight="1" x14ac:dyDescent="0.25">
      <c r="N950" s="113"/>
      <c r="T950" s="113"/>
    </row>
    <row r="951" spans="14:20" ht="15.75" customHeight="1" x14ac:dyDescent="0.25">
      <c r="N951" s="113"/>
      <c r="T951" s="113"/>
    </row>
    <row r="952" spans="14:20" ht="15.75" customHeight="1" x14ac:dyDescent="0.25">
      <c r="N952" s="113"/>
      <c r="T952" s="113"/>
    </row>
    <row r="953" spans="14:20" ht="15.75" customHeight="1" x14ac:dyDescent="0.25">
      <c r="N953" s="113"/>
      <c r="T953" s="113"/>
    </row>
    <row r="954" spans="14:20" ht="15.75" customHeight="1" x14ac:dyDescent="0.25">
      <c r="N954" s="113"/>
      <c r="T954" s="113"/>
    </row>
    <row r="955" spans="14:20" ht="15.75" customHeight="1" x14ac:dyDescent="0.25">
      <c r="N955" s="113"/>
      <c r="T955" s="113"/>
    </row>
    <row r="956" spans="14:20" ht="15.75" customHeight="1" x14ac:dyDescent="0.25">
      <c r="N956" s="113"/>
      <c r="T956" s="113"/>
    </row>
    <row r="957" spans="14:20" ht="15.75" customHeight="1" x14ac:dyDescent="0.25">
      <c r="N957" s="113"/>
      <c r="T957" s="113"/>
    </row>
    <row r="958" spans="14:20" ht="15.75" customHeight="1" x14ac:dyDescent="0.25">
      <c r="N958" s="113"/>
      <c r="T958" s="113"/>
    </row>
    <row r="959" spans="14:20" ht="15.75" customHeight="1" x14ac:dyDescent="0.25">
      <c r="N959" s="113"/>
      <c r="T959" s="113"/>
    </row>
    <row r="960" spans="14:20" ht="15.75" customHeight="1" x14ac:dyDescent="0.25">
      <c r="N960" s="113"/>
      <c r="T960" s="113"/>
    </row>
    <row r="961" spans="14:20" ht="15.75" customHeight="1" x14ac:dyDescent="0.25">
      <c r="N961" s="113"/>
      <c r="T961" s="113"/>
    </row>
    <row r="962" spans="14:20" ht="15.75" customHeight="1" x14ac:dyDescent="0.25">
      <c r="N962" s="113"/>
      <c r="T962" s="113"/>
    </row>
    <row r="963" spans="14:20" ht="15.75" customHeight="1" x14ac:dyDescent="0.25">
      <c r="N963" s="113"/>
      <c r="T963" s="113"/>
    </row>
    <row r="964" spans="14:20" ht="15.75" customHeight="1" x14ac:dyDescent="0.25">
      <c r="N964" s="113"/>
      <c r="T964" s="113"/>
    </row>
    <row r="965" spans="14:20" ht="15.75" customHeight="1" x14ac:dyDescent="0.25">
      <c r="N965" s="113"/>
      <c r="T965" s="113"/>
    </row>
    <row r="966" spans="14:20" ht="15.75" customHeight="1" x14ac:dyDescent="0.25">
      <c r="N966" s="113"/>
      <c r="T966" s="113"/>
    </row>
    <row r="967" spans="14:20" ht="15.75" customHeight="1" x14ac:dyDescent="0.25">
      <c r="N967" s="113"/>
      <c r="T967" s="113"/>
    </row>
    <row r="968" spans="14:20" ht="15.75" customHeight="1" x14ac:dyDescent="0.25">
      <c r="N968" s="113"/>
      <c r="T968" s="113"/>
    </row>
    <row r="969" spans="14:20" ht="15.75" customHeight="1" x14ac:dyDescent="0.25">
      <c r="N969" s="113"/>
      <c r="T969" s="113"/>
    </row>
    <row r="970" spans="14:20" ht="15.75" customHeight="1" x14ac:dyDescent="0.25">
      <c r="N970" s="113"/>
      <c r="T970" s="113"/>
    </row>
    <row r="971" spans="14:20" ht="15.75" customHeight="1" x14ac:dyDescent="0.25">
      <c r="N971" s="113"/>
      <c r="T971" s="113"/>
    </row>
    <row r="972" spans="14:20" ht="15.75" customHeight="1" x14ac:dyDescent="0.25">
      <c r="N972" s="113"/>
      <c r="T972" s="113"/>
    </row>
    <row r="973" spans="14:20" ht="15.75" customHeight="1" x14ac:dyDescent="0.25">
      <c r="N973" s="113"/>
      <c r="T973" s="113"/>
    </row>
    <row r="974" spans="14:20" ht="15.75" customHeight="1" x14ac:dyDescent="0.25">
      <c r="N974" s="113"/>
      <c r="T974" s="113"/>
    </row>
    <row r="975" spans="14:20" ht="15.75" customHeight="1" x14ac:dyDescent="0.25">
      <c r="N975" s="113"/>
      <c r="T975" s="113"/>
    </row>
    <row r="976" spans="14:20" ht="15.75" customHeight="1" x14ac:dyDescent="0.25">
      <c r="N976" s="113"/>
      <c r="T976" s="113"/>
    </row>
    <row r="977" spans="14:20" ht="15.75" customHeight="1" x14ac:dyDescent="0.25">
      <c r="N977" s="113"/>
      <c r="T977" s="113"/>
    </row>
    <row r="978" spans="14:20" ht="15.75" customHeight="1" x14ac:dyDescent="0.25">
      <c r="N978" s="113"/>
      <c r="T978" s="113"/>
    </row>
    <row r="979" spans="14:20" ht="15.75" customHeight="1" x14ac:dyDescent="0.25">
      <c r="N979" s="113"/>
      <c r="T979" s="113"/>
    </row>
    <row r="980" spans="14:20" ht="15.75" customHeight="1" x14ac:dyDescent="0.25">
      <c r="N980" s="113"/>
      <c r="T980" s="113"/>
    </row>
    <row r="981" spans="14:20" ht="15.75" customHeight="1" x14ac:dyDescent="0.25">
      <c r="N981" s="113"/>
      <c r="T981" s="113"/>
    </row>
    <row r="982" spans="14:20" ht="15.75" customHeight="1" x14ac:dyDescent="0.25">
      <c r="N982" s="113"/>
      <c r="T982" s="113"/>
    </row>
    <row r="983" spans="14:20" ht="15.75" customHeight="1" x14ac:dyDescent="0.25">
      <c r="N983" s="113"/>
      <c r="T983" s="113"/>
    </row>
    <row r="984" spans="14:20" ht="15.75" customHeight="1" x14ac:dyDescent="0.25">
      <c r="N984" s="113"/>
      <c r="T984" s="113"/>
    </row>
    <row r="985" spans="14:20" ht="15.75" customHeight="1" x14ac:dyDescent="0.25">
      <c r="N985" s="113"/>
      <c r="T985" s="113"/>
    </row>
    <row r="986" spans="14:20" ht="15.75" customHeight="1" x14ac:dyDescent="0.25">
      <c r="N986" s="113"/>
      <c r="T986" s="113"/>
    </row>
    <row r="987" spans="14:20" ht="15.75" customHeight="1" x14ac:dyDescent="0.25">
      <c r="N987" s="113"/>
      <c r="T987" s="113"/>
    </row>
    <row r="988" spans="14:20" ht="15.75" customHeight="1" x14ac:dyDescent="0.25">
      <c r="N988" s="113"/>
      <c r="T988" s="113"/>
    </row>
    <row r="989" spans="14:20" ht="15.75" customHeight="1" x14ac:dyDescent="0.25">
      <c r="N989" s="113"/>
      <c r="T989" s="113"/>
    </row>
    <row r="990" spans="14:20" ht="15.75" customHeight="1" x14ac:dyDescent="0.25">
      <c r="N990" s="113"/>
      <c r="T990" s="113"/>
    </row>
    <row r="991" spans="14:20" ht="15.75" customHeight="1" x14ac:dyDescent="0.25">
      <c r="N991" s="113"/>
      <c r="T991" s="113"/>
    </row>
    <row r="992" spans="14:20" ht="15.75" customHeight="1" x14ac:dyDescent="0.25">
      <c r="N992" s="113"/>
      <c r="T992" s="113"/>
    </row>
    <row r="993" spans="14:20" ht="15.75" customHeight="1" x14ac:dyDescent="0.25">
      <c r="N993" s="113"/>
      <c r="T993" s="113"/>
    </row>
    <row r="994" spans="14:20" ht="15.75" customHeight="1" x14ac:dyDescent="0.25">
      <c r="N994" s="113"/>
      <c r="T994" s="113"/>
    </row>
    <row r="995" spans="14:20" ht="15.75" customHeight="1" x14ac:dyDescent="0.25">
      <c r="N995" s="113"/>
      <c r="T995" s="113"/>
    </row>
    <row r="996" spans="14:20" ht="15.75" customHeight="1" x14ac:dyDescent="0.25">
      <c r="N996" s="113"/>
      <c r="T996" s="113"/>
    </row>
    <row r="997" spans="14:20" ht="15.75" customHeight="1" x14ac:dyDescent="0.25">
      <c r="N997" s="113"/>
      <c r="T997" s="113"/>
    </row>
    <row r="998" spans="14:20" ht="15.75" customHeight="1" x14ac:dyDescent="0.25">
      <c r="N998" s="113"/>
      <c r="T998" s="113"/>
    </row>
    <row r="999" spans="14:20" ht="15.75" customHeight="1" x14ac:dyDescent="0.25">
      <c r="N999" s="113"/>
      <c r="T999" s="113"/>
    </row>
    <row r="1000" spans="14:20" ht="15.75" customHeight="1" x14ac:dyDescent="0.25">
      <c r="N1000" s="113"/>
      <c r="T1000" s="113"/>
    </row>
  </sheetData>
  <mergeCells count="23">
    <mergeCell ref="O96:S96"/>
    <mergeCell ref="O97:S97"/>
    <mergeCell ref="O98:S98"/>
    <mergeCell ref="O106:S106"/>
    <mergeCell ref="O107:S107"/>
    <mergeCell ref="O99:S99"/>
    <mergeCell ref="O100:S100"/>
    <mergeCell ref="O101:S101"/>
    <mergeCell ref="O102:S102"/>
    <mergeCell ref="O103:S103"/>
    <mergeCell ref="O104:S104"/>
    <mergeCell ref="O105:S105"/>
    <mergeCell ref="T2:X2"/>
    <mergeCell ref="O92:S92"/>
    <mergeCell ref="O93:S93"/>
    <mergeCell ref="O94:S94"/>
    <mergeCell ref="O95:S95"/>
    <mergeCell ref="N1:R1"/>
    <mergeCell ref="B2:D2"/>
    <mergeCell ref="E2:E3"/>
    <mergeCell ref="F2:F3"/>
    <mergeCell ref="G2:G3"/>
    <mergeCell ref="N2:R2"/>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E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 customHeight="1" x14ac:dyDescent="0.25"/>
  <cols>
    <col min="1" max="1" width="80.42578125" customWidth="1"/>
    <col min="2" max="2" width="10.7109375" customWidth="1"/>
    <col min="3" max="3" width="26.140625" customWidth="1"/>
    <col min="4" max="4" width="23.140625" customWidth="1"/>
    <col min="5" max="5" width="16.7109375" customWidth="1"/>
    <col min="6" max="7" width="23.140625" customWidth="1"/>
    <col min="8" max="8" width="15.7109375" customWidth="1"/>
    <col min="9" max="9" width="23.42578125" customWidth="1"/>
    <col min="10" max="10" width="23.140625" customWidth="1"/>
    <col min="11" max="11" width="12.140625" customWidth="1"/>
    <col min="12" max="12" width="23.140625" customWidth="1"/>
    <col min="13" max="13" width="26.140625" customWidth="1"/>
    <col min="14" max="14" width="23.42578125" customWidth="1"/>
    <col min="15" max="15" width="23.140625" customWidth="1"/>
    <col min="16" max="16" width="16.7109375" customWidth="1"/>
    <col min="17" max="17" width="23.140625" customWidth="1"/>
    <col min="18" max="18" width="26.140625" customWidth="1"/>
    <col min="19" max="19" width="16.7109375" customWidth="1"/>
    <col min="20" max="20" width="23.140625" customWidth="1"/>
    <col min="21" max="21" width="23.42578125" customWidth="1"/>
    <col min="22" max="22" width="16.7109375" customWidth="1"/>
    <col min="23" max="23" width="15.7109375" customWidth="1"/>
    <col min="24" max="24" width="16.7109375" customWidth="1"/>
    <col min="25" max="25" width="23.42578125" customWidth="1"/>
    <col min="26" max="26" width="23.140625" customWidth="1"/>
    <col min="27" max="27" width="15.7109375" customWidth="1"/>
    <col min="28" max="28" width="23.140625" customWidth="1"/>
    <col min="29" max="29" width="16.7109375" customWidth="1"/>
    <col min="30" max="30" width="23.140625" customWidth="1"/>
    <col min="31" max="31" width="16.7109375" customWidth="1"/>
    <col min="32" max="34" width="23.42578125" customWidth="1"/>
    <col min="35" max="39" width="23.140625" customWidth="1"/>
    <col min="40" max="40" width="23.42578125" customWidth="1"/>
    <col min="41" max="41" width="16.7109375" customWidth="1"/>
    <col min="42" max="43" width="23.42578125" customWidth="1"/>
    <col min="44" max="44" width="26.140625" customWidth="1"/>
    <col min="45" max="45" width="23.42578125" customWidth="1"/>
    <col min="46" max="46" width="16.7109375" customWidth="1"/>
    <col min="47" max="47" width="23.42578125" customWidth="1"/>
    <col min="48" max="49" width="23.140625" customWidth="1"/>
    <col min="50" max="50" width="16.7109375" customWidth="1"/>
    <col min="51" max="52" width="23.140625" customWidth="1"/>
    <col min="53" max="53" width="19.140625" customWidth="1"/>
    <col min="54" max="54" width="23.42578125" customWidth="1"/>
    <col min="55" max="55" width="12.140625" customWidth="1"/>
    <col min="56" max="56" width="15.7109375" customWidth="1"/>
    <col min="57" max="57" width="23.140625" customWidth="1"/>
    <col min="58" max="58" width="23.42578125" customWidth="1"/>
    <col min="59" max="59" width="23.140625" customWidth="1"/>
    <col min="60" max="60" width="15.7109375" customWidth="1"/>
    <col min="61" max="61" width="23.140625" customWidth="1"/>
    <col min="62" max="62" width="26.140625" customWidth="1"/>
    <col min="63" max="63" width="16.7109375" customWidth="1"/>
    <col min="64" max="64" width="26.140625" customWidth="1"/>
    <col min="65" max="65" width="23.140625" customWidth="1"/>
    <col min="66" max="66" width="16.7109375" customWidth="1"/>
    <col min="67" max="67" width="26.140625" customWidth="1"/>
    <col min="68" max="69" width="16.7109375" customWidth="1"/>
    <col min="70" max="70" width="15.7109375" customWidth="1"/>
    <col min="71" max="73" width="16.7109375" customWidth="1"/>
    <col min="74" max="74" width="23.140625" customWidth="1"/>
    <col min="75" max="75" width="26.140625" customWidth="1"/>
    <col min="76" max="76" width="15.7109375" customWidth="1"/>
    <col min="77" max="77" width="23.140625" customWidth="1"/>
    <col min="78" max="78" width="16.7109375" customWidth="1"/>
    <col min="79" max="79" width="15.7109375" customWidth="1"/>
    <col min="80" max="80" width="16.7109375" customWidth="1"/>
    <col min="81" max="81" width="9.42578125" customWidth="1"/>
    <col min="82" max="82" width="23.42578125" customWidth="1"/>
    <col min="83" max="83" width="15.7109375" customWidth="1"/>
    <col min="84" max="84" width="23.140625" customWidth="1"/>
    <col min="85" max="86" width="16.7109375" customWidth="1"/>
    <col min="87" max="87" width="23.42578125" customWidth="1"/>
    <col min="88" max="88" width="12.140625" customWidth="1"/>
    <col min="89" max="90" width="23.140625" customWidth="1"/>
    <col min="91" max="91" width="15.7109375" customWidth="1"/>
    <col min="92" max="93" width="23.42578125" customWidth="1"/>
    <col min="94" max="94" width="15.7109375" customWidth="1"/>
    <col min="95" max="95" width="23.42578125" customWidth="1"/>
    <col min="96" max="96" width="26.140625" customWidth="1"/>
    <col min="97" max="98" width="16.7109375" customWidth="1"/>
    <col min="99" max="99" width="26.140625" customWidth="1"/>
    <col min="100" max="100" width="16.7109375" customWidth="1"/>
    <col min="101" max="101" width="15.7109375" customWidth="1"/>
    <col min="102" max="102" width="23.42578125" customWidth="1"/>
    <col min="103" max="103" width="16.7109375" customWidth="1"/>
    <col min="104" max="104" width="23.42578125" customWidth="1"/>
    <col min="105" max="105" width="12.140625" customWidth="1"/>
    <col min="106" max="107" width="23.140625" customWidth="1"/>
    <col min="108" max="108" width="26.7109375" customWidth="1"/>
    <col min="109" max="109" width="23.140625" customWidth="1"/>
    <col min="110" max="110" width="23.42578125" customWidth="1"/>
    <col min="111" max="111" width="16.7109375" customWidth="1"/>
    <col min="112" max="112" width="15.7109375" customWidth="1"/>
    <col min="113" max="113" width="16.7109375" customWidth="1"/>
    <col min="114" max="115" width="23.140625" customWidth="1"/>
    <col min="116" max="116" width="26.140625" customWidth="1"/>
    <col min="117" max="117" width="16.7109375" customWidth="1"/>
    <col min="118" max="118" width="26.140625" customWidth="1"/>
    <col min="119" max="119" width="23.140625" customWidth="1"/>
    <col min="120" max="121" width="23.42578125" customWidth="1"/>
    <col min="122" max="122" width="23.140625" customWidth="1"/>
    <col min="123" max="123" width="26.140625" customWidth="1"/>
    <col min="124" max="124" width="23.140625" customWidth="1"/>
    <col min="125" max="125" width="15.7109375" customWidth="1"/>
    <col min="126" max="127" width="16.7109375" customWidth="1"/>
    <col min="128" max="135" width="9.140625" customWidth="1"/>
  </cols>
  <sheetData>
    <row r="1" spans="1:135" x14ac:dyDescent="0.25">
      <c r="A1" s="5" t="s">
        <v>12</v>
      </c>
      <c r="B1" s="143" t="s">
        <v>392</v>
      </c>
      <c r="C1" s="143" t="s">
        <v>411</v>
      </c>
      <c r="D1" s="143" t="s">
        <v>249</v>
      </c>
      <c r="E1" s="143" t="s">
        <v>230</v>
      </c>
      <c r="F1" s="143" t="s">
        <v>31</v>
      </c>
      <c r="G1" s="143" t="s">
        <v>327</v>
      </c>
      <c r="H1" s="143" t="s">
        <v>21</v>
      </c>
      <c r="I1" s="143" t="s">
        <v>524</v>
      </c>
      <c r="J1" s="143" t="s">
        <v>35</v>
      </c>
      <c r="K1" s="143" t="s">
        <v>395</v>
      </c>
      <c r="L1" s="143" t="s">
        <v>37</v>
      </c>
      <c r="M1" s="143" t="s">
        <v>180</v>
      </c>
      <c r="N1" s="143" t="s">
        <v>527</v>
      </c>
      <c r="O1" s="143" t="s">
        <v>88</v>
      </c>
      <c r="P1" s="143" t="s">
        <v>448</v>
      </c>
      <c r="Q1" s="143" t="s">
        <v>839</v>
      </c>
      <c r="R1" s="143" t="s">
        <v>416</v>
      </c>
      <c r="S1" s="143" t="s">
        <v>379</v>
      </c>
      <c r="T1" s="143" t="s">
        <v>332</v>
      </c>
      <c r="U1" s="143" t="s">
        <v>184</v>
      </c>
      <c r="V1" s="143" t="s">
        <v>451</v>
      </c>
      <c r="W1" s="143" t="s">
        <v>359</v>
      </c>
      <c r="X1" s="143" t="s">
        <v>233</v>
      </c>
      <c r="Y1" s="143" t="s">
        <v>267</v>
      </c>
      <c r="Z1" s="143" t="s">
        <v>334</v>
      </c>
      <c r="AA1" s="143" t="s">
        <v>159</v>
      </c>
      <c r="AB1" s="143" t="s">
        <v>336</v>
      </c>
      <c r="AC1" s="143" t="s">
        <v>840</v>
      </c>
      <c r="AD1" s="143" t="s">
        <v>91</v>
      </c>
      <c r="AE1" s="143" t="s">
        <v>455</v>
      </c>
      <c r="AF1" s="143" t="s">
        <v>418</v>
      </c>
      <c r="AG1" s="143" t="s">
        <v>186</v>
      </c>
      <c r="AH1" s="143" t="s">
        <v>278</v>
      </c>
      <c r="AI1" s="143" t="s">
        <v>50</v>
      </c>
      <c r="AJ1" s="143" t="s">
        <v>52</v>
      </c>
      <c r="AK1" s="143" t="s">
        <v>338</v>
      </c>
      <c r="AL1" s="143" t="s">
        <v>252</v>
      </c>
      <c r="AM1" s="143" t="s">
        <v>93</v>
      </c>
      <c r="AN1" s="143" t="s">
        <v>280</v>
      </c>
      <c r="AO1" s="143" t="s">
        <v>127</v>
      </c>
      <c r="AP1" s="143" t="s">
        <v>284</v>
      </c>
      <c r="AQ1" s="143" t="s">
        <v>529</v>
      </c>
      <c r="AR1" s="143" t="s">
        <v>492</v>
      </c>
      <c r="AS1" s="143" t="s">
        <v>531</v>
      </c>
      <c r="AT1" s="143" t="s">
        <v>459</v>
      </c>
      <c r="AU1" s="143" t="s">
        <v>422</v>
      </c>
      <c r="AV1" s="143" t="s">
        <v>54</v>
      </c>
      <c r="AW1" s="143" t="s">
        <v>95</v>
      </c>
      <c r="AX1" s="143" t="s">
        <v>461</v>
      </c>
      <c r="AY1" s="143" t="s">
        <v>344</v>
      </c>
      <c r="AZ1" s="143" t="s">
        <v>97</v>
      </c>
      <c r="BA1" s="143" t="s">
        <v>841</v>
      </c>
      <c r="BB1" s="143" t="s">
        <v>190</v>
      </c>
      <c r="BC1" s="143" t="s">
        <v>399</v>
      </c>
      <c r="BD1" s="143" t="s">
        <v>361</v>
      </c>
      <c r="BE1" s="143" t="s">
        <v>842</v>
      </c>
      <c r="BF1" s="143" t="s">
        <v>426</v>
      </c>
      <c r="BG1" s="143" t="s">
        <v>60</v>
      </c>
      <c r="BH1" s="143" t="s">
        <v>172</v>
      </c>
      <c r="BI1" s="143" t="s">
        <v>502</v>
      </c>
      <c r="BJ1" s="143" t="s">
        <v>105</v>
      </c>
      <c r="BK1" s="143" t="s">
        <v>129</v>
      </c>
      <c r="BL1" s="143" t="s">
        <v>109</v>
      </c>
      <c r="BM1" s="143" t="s">
        <v>506</v>
      </c>
      <c r="BN1" s="143" t="s">
        <v>465</v>
      </c>
      <c r="BO1" s="143" t="s">
        <v>843</v>
      </c>
      <c r="BP1" s="143" t="s">
        <v>131</v>
      </c>
      <c r="BQ1" s="143" t="s">
        <v>133</v>
      </c>
      <c r="BR1" s="143" t="s">
        <v>365</v>
      </c>
      <c r="BS1" s="143" t="s">
        <v>467</v>
      </c>
      <c r="BT1" s="143" t="s">
        <v>469</v>
      </c>
      <c r="BU1" s="143" t="s">
        <v>135</v>
      </c>
      <c r="BV1" s="143" t="s">
        <v>99</v>
      </c>
      <c r="BW1" s="143" t="s">
        <v>844</v>
      </c>
      <c r="BX1" s="143" t="s">
        <v>176</v>
      </c>
      <c r="BY1" s="143" t="s">
        <v>256</v>
      </c>
      <c r="BZ1" s="143" t="s">
        <v>139</v>
      </c>
      <c r="CA1" s="143" t="s">
        <v>367</v>
      </c>
      <c r="CB1" s="143" t="s">
        <v>386</v>
      </c>
      <c r="CC1" s="143" t="s">
        <v>405</v>
      </c>
      <c r="CD1" s="143" t="s">
        <v>539</v>
      </c>
      <c r="CE1" s="143" t="s">
        <v>25</v>
      </c>
      <c r="CF1" s="143" t="s">
        <v>101</v>
      </c>
      <c r="CG1" s="143" t="s">
        <v>471</v>
      </c>
      <c r="CH1" s="143" t="s">
        <v>473</v>
      </c>
      <c r="CI1" s="143" t="s">
        <v>296</v>
      </c>
      <c r="CJ1" s="143" t="s">
        <v>407</v>
      </c>
      <c r="CK1" s="143" t="s">
        <v>103</v>
      </c>
      <c r="CL1" s="143" t="s">
        <v>348</v>
      </c>
      <c r="CM1" s="143" t="s">
        <v>369</v>
      </c>
      <c r="CN1" s="143" t="s">
        <v>192</v>
      </c>
      <c r="CO1" s="143" t="s">
        <v>436</v>
      </c>
      <c r="CP1" s="143" t="s">
        <v>178</v>
      </c>
      <c r="CQ1" s="143" t="s">
        <v>196</v>
      </c>
      <c r="CR1" s="143" t="s">
        <v>845</v>
      </c>
      <c r="CS1" s="143" t="s">
        <v>143</v>
      </c>
      <c r="CT1" s="143" t="s">
        <v>477</v>
      </c>
      <c r="CU1" s="143" t="s">
        <v>440</v>
      </c>
      <c r="CV1" s="143" t="s">
        <v>479</v>
      </c>
      <c r="CW1" s="143" t="s">
        <v>371</v>
      </c>
      <c r="CX1" s="143" t="s">
        <v>442</v>
      </c>
      <c r="CY1" s="143" t="s">
        <v>388</v>
      </c>
      <c r="CZ1" s="143" t="s">
        <v>444</v>
      </c>
      <c r="DA1" s="143" t="s">
        <v>409</v>
      </c>
      <c r="DB1" s="143" t="s">
        <v>78</v>
      </c>
      <c r="DC1" s="143" t="s">
        <v>846</v>
      </c>
      <c r="DD1" s="143" t="s">
        <v>80</v>
      </c>
      <c r="DE1" s="143" t="s">
        <v>350</v>
      </c>
      <c r="DF1" s="143" t="s">
        <v>298</v>
      </c>
      <c r="DG1" s="143" t="s">
        <v>847</v>
      </c>
      <c r="DH1" s="143" t="s">
        <v>373</v>
      </c>
      <c r="DI1" s="143" t="s">
        <v>481</v>
      </c>
      <c r="DJ1" s="143" t="s">
        <v>82</v>
      </c>
      <c r="DK1" s="143" t="s">
        <v>260</v>
      </c>
      <c r="DL1" s="143" t="s">
        <v>518</v>
      </c>
      <c r="DM1" s="143" t="s">
        <v>151</v>
      </c>
      <c r="DN1" s="143" t="s">
        <v>202</v>
      </c>
      <c r="DO1" s="143" t="s">
        <v>520</v>
      </c>
      <c r="DP1" s="143" t="s">
        <v>848</v>
      </c>
      <c r="DQ1" s="143" t="s">
        <v>849</v>
      </c>
      <c r="DR1" s="143" t="s">
        <v>352</v>
      </c>
      <c r="DS1" s="143" t="s">
        <v>115</v>
      </c>
      <c r="DT1" s="143" t="s">
        <v>850</v>
      </c>
      <c r="DU1" s="143" t="s">
        <v>851</v>
      </c>
      <c r="DV1" s="143" t="s">
        <v>155</v>
      </c>
      <c r="DW1" s="143" t="s">
        <v>157</v>
      </c>
    </row>
    <row r="2" spans="1:135" x14ac:dyDescent="0.25">
      <c r="A2" s="5" t="s">
        <v>852</v>
      </c>
      <c r="B2" s="12" t="s">
        <v>853</v>
      </c>
      <c r="C2" s="12" t="s">
        <v>854</v>
      </c>
      <c r="D2" s="12" t="s">
        <v>855</v>
      </c>
      <c r="E2" s="12" t="s">
        <v>856</v>
      </c>
      <c r="F2" s="12" t="s">
        <v>857</v>
      </c>
      <c r="G2" s="12" t="s">
        <v>858</v>
      </c>
      <c r="H2" s="12" t="s">
        <v>859</v>
      </c>
      <c r="I2" s="12" t="s">
        <v>860</v>
      </c>
      <c r="J2" s="12" t="s">
        <v>861</v>
      </c>
      <c r="K2" s="12" t="s">
        <v>862</v>
      </c>
      <c r="L2" s="12" t="s">
        <v>863</v>
      </c>
      <c r="M2" s="12" t="s">
        <v>864</v>
      </c>
      <c r="N2" s="12" t="s">
        <v>865</v>
      </c>
      <c r="O2" s="12" t="s">
        <v>866</v>
      </c>
      <c r="P2" s="12" t="s">
        <v>867</v>
      </c>
      <c r="Q2" s="12" t="s">
        <v>868</v>
      </c>
      <c r="R2" s="12" t="s">
        <v>869</v>
      </c>
      <c r="S2" s="12" t="s">
        <v>870</v>
      </c>
      <c r="T2" s="12" t="s">
        <v>871</v>
      </c>
      <c r="U2" s="12" t="s">
        <v>872</v>
      </c>
      <c r="V2" s="12" t="s">
        <v>873</v>
      </c>
      <c r="W2" s="12" t="s">
        <v>874</v>
      </c>
      <c r="X2" s="12" t="s">
        <v>875</v>
      </c>
      <c r="Y2" s="12" t="s">
        <v>876</v>
      </c>
      <c r="Z2" s="12" t="s">
        <v>877</v>
      </c>
      <c r="AA2" s="12" t="s">
        <v>878</v>
      </c>
      <c r="AB2" s="12" t="s">
        <v>879</v>
      </c>
      <c r="AC2" s="12" t="s">
        <v>880</v>
      </c>
      <c r="AD2" s="12" t="s">
        <v>881</v>
      </c>
      <c r="AE2" s="12" t="s">
        <v>882</v>
      </c>
      <c r="AF2" s="12" t="s">
        <v>883</v>
      </c>
      <c r="AG2" s="12" t="s">
        <v>884</v>
      </c>
      <c r="AH2" s="12" t="s">
        <v>885</v>
      </c>
      <c r="AI2" s="12" t="s">
        <v>886</v>
      </c>
      <c r="AJ2" s="12" t="s">
        <v>887</v>
      </c>
      <c r="AK2" s="12" t="s">
        <v>888</v>
      </c>
      <c r="AL2" s="12" t="s">
        <v>889</v>
      </c>
      <c r="AM2" s="12" t="s">
        <v>890</v>
      </c>
      <c r="AN2" s="12" t="s">
        <v>891</v>
      </c>
      <c r="AO2" s="12" t="s">
        <v>892</v>
      </c>
      <c r="AP2" s="12" t="s">
        <v>893</v>
      </c>
      <c r="AQ2" s="12" t="s">
        <v>894</v>
      </c>
      <c r="AR2" s="12" t="s">
        <v>895</v>
      </c>
      <c r="AS2" s="12" t="s">
        <v>896</v>
      </c>
      <c r="AT2" s="12" t="s">
        <v>897</v>
      </c>
      <c r="AU2" s="12" t="s">
        <v>898</v>
      </c>
      <c r="AV2" s="12" t="s">
        <v>899</v>
      </c>
      <c r="AW2" s="12" t="s">
        <v>900</v>
      </c>
      <c r="AX2" s="12" t="s">
        <v>901</v>
      </c>
      <c r="AY2" s="12" t="s">
        <v>902</v>
      </c>
      <c r="AZ2" s="12" t="s">
        <v>903</v>
      </c>
      <c r="BA2" s="12" t="s">
        <v>904</v>
      </c>
      <c r="BB2" s="12" t="s">
        <v>905</v>
      </c>
      <c r="BC2" s="12" t="s">
        <v>906</v>
      </c>
      <c r="BD2" s="12" t="s">
        <v>907</v>
      </c>
      <c r="BE2" s="12" t="s">
        <v>908</v>
      </c>
      <c r="BF2" s="12" t="s">
        <v>909</v>
      </c>
      <c r="BG2" s="12" t="s">
        <v>910</v>
      </c>
      <c r="BH2" s="12" t="s">
        <v>911</v>
      </c>
      <c r="BI2" s="12" t="s">
        <v>912</v>
      </c>
      <c r="BJ2" s="12" t="s">
        <v>913</v>
      </c>
      <c r="BK2" s="12" t="s">
        <v>914</v>
      </c>
      <c r="BL2" s="12" t="s">
        <v>915</v>
      </c>
      <c r="BM2" s="12" t="s">
        <v>916</v>
      </c>
      <c r="BN2" s="12" t="s">
        <v>917</v>
      </c>
      <c r="BO2" s="12" t="s">
        <v>918</v>
      </c>
      <c r="BP2" s="12" t="s">
        <v>919</v>
      </c>
      <c r="BQ2" s="12" t="s">
        <v>920</v>
      </c>
      <c r="BR2" s="12" t="s">
        <v>921</v>
      </c>
      <c r="BS2" s="12" t="s">
        <v>922</v>
      </c>
      <c r="BT2" s="12" t="s">
        <v>923</v>
      </c>
      <c r="BU2" s="12" t="s">
        <v>924</v>
      </c>
      <c r="BV2" s="12" t="s">
        <v>925</v>
      </c>
      <c r="BW2" s="12" t="s">
        <v>926</v>
      </c>
      <c r="BX2" s="12" t="s">
        <v>927</v>
      </c>
      <c r="BY2" s="12" t="s">
        <v>928</v>
      </c>
      <c r="BZ2" s="12" t="s">
        <v>929</v>
      </c>
      <c r="CA2" s="12" t="s">
        <v>930</v>
      </c>
      <c r="CB2" s="12" t="s">
        <v>931</v>
      </c>
      <c r="CC2" s="12" t="s">
        <v>932</v>
      </c>
      <c r="CD2" s="12" t="s">
        <v>933</v>
      </c>
      <c r="CE2" s="12" t="s">
        <v>934</v>
      </c>
      <c r="CF2" s="12" t="s">
        <v>935</v>
      </c>
      <c r="CG2" s="12" t="s">
        <v>936</v>
      </c>
      <c r="CH2" s="12" t="s">
        <v>937</v>
      </c>
      <c r="CI2" s="12" t="s">
        <v>938</v>
      </c>
      <c r="CJ2" s="12" t="s">
        <v>939</v>
      </c>
      <c r="CK2" s="12" t="s">
        <v>940</v>
      </c>
      <c r="CL2" s="12" t="s">
        <v>941</v>
      </c>
      <c r="CM2" s="12" t="s">
        <v>942</v>
      </c>
      <c r="CN2" s="12" t="s">
        <v>943</v>
      </c>
      <c r="CO2" s="12" t="s">
        <v>944</v>
      </c>
      <c r="CP2" s="12" t="s">
        <v>945</v>
      </c>
      <c r="CQ2" s="12" t="s">
        <v>946</v>
      </c>
      <c r="CR2" s="12" t="s">
        <v>947</v>
      </c>
      <c r="CS2" s="12" t="s">
        <v>948</v>
      </c>
      <c r="CT2" s="12" t="s">
        <v>949</v>
      </c>
      <c r="CU2" s="12" t="s">
        <v>950</v>
      </c>
      <c r="CV2" s="12" t="s">
        <v>951</v>
      </c>
      <c r="CW2" s="12" t="s">
        <v>952</v>
      </c>
      <c r="CX2" s="12" t="s">
        <v>953</v>
      </c>
      <c r="CY2" s="12" t="s">
        <v>954</v>
      </c>
      <c r="CZ2" s="12" t="s">
        <v>955</v>
      </c>
      <c r="DA2" s="12" t="s">
        <v>956</v>
      </c>
      <c r="DB2" s="12" t="s">
        <v>957</v>
      </c>
      <c r="DC2" s="12" t="s">
        <v>958</v>
      </c>
      <c r="DD2" s="12" t="s">
        <v>959</v>
      </c>
      <c r="DE2" s="12" t="s">
        <v>960</v>
      </c>
      <c r="DF2" s="12" t="s">
        <v>961</v>
      </c>
      <c r="DG2" s="12" t="s">
        <v>962</v>
      </c>
      <c r="DH2" s="12" t="s">
        <v>963</v>
      </c>
      <c r="DI2" s="12" t="s">
        <v>964</v>
      </c>
      <c r="DJ2" s="12" t="s">
        <v>965</v>
      </c>
      <c r="DK2" s="12" t="s">
        <v>966</v>
      </c>
      <c r="DL2" s="12" t="s">
        <v>967</v>
      </c>
      <c r="DM2" s="12" t="s">
        <v>968</v>
      </c>
      <c r="DN2" s="12" t="s">
        <v>969</v>
      </c>
      <c r="DO2" s="12" t="s">
        <v>970</v>
      </c>
      <c r="DP2" s="12" t="s">
        <v>971</v>
      </c>
      <c r="DQ2" s="12" t="s">
        <v>972</v>
      </c>
      <c r="DR2" s="12" t="s">
        <v>973</v>
      </c>
      <c r="DS2" s="12" t="s">
        <v>974</v>
      </c>
      <c r="DT2" s="12" t="s">
        <v>975</v>
      </c>
      <c r="DU2" s="12" t="s">
        <v>976</v>
      </c>
      <c r="DV2" s="12" t="s">
        <v>977</v>
      </c>
      <c r="DW2" s="12" t="s">
        <v>978</v>
      </c>
    </row>
    <row r="3" spans="1:135" x14ac:dyDescent="0.25">
      <c r="A3" s="5" t="s">
        <v>13</v>
      </c>
      <c r="B3" s="12" t="s">
        <v>979</v>
      </c>
      <c r="C3" s="12" t="s">
        <v>980</v>
      </c>
      <c r="D3" s="12" t="s">
        <v>981</v>
      </c>
      <c r="E3" s="12" t="s">
        <v>982</v>
      </c>
      <c r="F3" s="12" t="s">
        <v>983</v>
      </c>
      <c r="G3" s="12" t="s">
        <v>983</v>
      </c>
      <c r="H3" s="12" t="s">
        <v>984</v>
      </c>
      <c r="I3" s="12" t="s">
        <v>985</v>
      </c>
      <c r="J3" s="12" t="s">
        <v>983</v>
      </c>
      <c r="K3" s="12" t="s">
        <v>979</v>
      </c>
      <c r="L3" s="12" t="s">
        <v>983</v>
      </c>
      <c r="M3" s="12" t="s">
        <v>980</v>
      </c>
      <c r="N3" s="12" t="s">
        <v>985</v>
      </c>
      <c r="O3" s="12" t="s">
        <v>983</v>
      </c>
      <c r="P3" s="12" t="s">
        <v>982</v>
      </c>
      <c r="Q3" s="12" t="s">
        <v>983</v>
      </c>
      <c r="R3" s="12" t="s">
        <v>980</v>
      </c>
      <c r="S3" s="12" t="s">
        <v>982</v>
      </c>
      <c r="T3" s="12" t="s">
        <v>983</v>
      </c>
      <c r="U3" s="12" t="s">
        <v>985</v>
      </c>
      <c r="V3" s="12" t="s">
        <v>982</v>
      </c>
      <c r="W3" s="12" t="s">
        <v>984</v>
      </c>
      <c r="X3" s="12" t="s">
        <v>982</v>
      </c>
      <c r="Y3" s="12" t="s">
        <v>985</v>
      </c>
      <c r="Z3" s="12" t="s">
        <v>983</v>
      </c>
      <c r="AA3" s="12" t="s">
        <v>984</v>
      </c>
      <c r="AB3" s="12" t="s">
        <v>983</v>
      </c>
      <c r="AC3" s="12" t="s">
        <v>982</v>
      </c>
      <c r="AD3" s="12" t="s">
        <v>983</v>
      </c>
      <c r="AE3" s="12" t="s">
        <v>982</v>
      </c>
      <c r="AF3" s="12" t="s">
        <v>985</v>
      </c>
      <c r="AG3" s="12" t="s">
        <v>985</v>
      </c>
      <c r="AH3" s="12" t="s">
        <v>985</v>
      </c>
      <c r="AI3" s="12" t="s">
        <v>983</v>
      </c>
      <c r="AJ3" s="12" t="s">
        <v>983</v>
      </c>
      <c r="AK3" s="12" t="s">
        <v>983</v>
      </c>
      <c r="AL3" s="12" t="s">
        <v>981</v>
      </c>
      <c r="AM3" s="12" t="s">
        <v>983</v>
      </c>
      <c r="AN3" s="12" t="s">
        <v>985</v>
      </c>
      <c r="AO3" s="12" t="s">
        <v>982</v>
      </c>
      <c r="AP3" s="12" t="s">
        <v>985</v>
      </c>
      <c r="AQ3" s="12" t="s">
        <v>985</v>
      </c>
      <c r="AR3" s="12" t="s">
        <v>980</v>
      </c>
      <c r="AS3" s="12" t="s">
        <v>985</v>
      </c>
      <c r="AT3" s="12" t="s">
        <v>982</v>
      </c>
      <c r="AU3" s="12" t="s">
        <v>985</v>
      </c>
      <c r="AV3" s="12" t="s">
        <v>983</v>
      </c>
      <c r="AW3" s="12" t="s">
        <v>983</v>
      </c>
      <c r="AX3" s="12" t="s">
        <v>982</v>
      </c>
      <c r="AY3" s="12" t="s">
        <v>983</v>
      </c>
      <c r="AZ3" s="12" t="s">
        <v>983</v>
      </c>
      <c r="BA3" s="12" t="s">
        <v>984</v>
      </c>
      <c r="BB3" s="12" t="s">
        <v>985</v>
      </c>
      <c r="BC3" s="12" t="s">
        <v>979</v>
      </c>
      <c r="BD3" s="12" t="s">
        <v>984</v>
      </c>
      <c r="BE3" s="12" t="s">
        <v>981</v>
      </c>
      <c r="BF3" s="12" t="s">
        <v>985</v>
      </c>
      <c r="BG3" s="12" t="s">
        <v>983</v>
      </c>
      <c r="BH3" s="12" t="s">
        <v>984</v>
      </c>
      <c r="BI3" s="12" t="s">
        <v>981</v>
      </c>
      <c r="BJ3" s="12" t="s">
        <v>980</v>
      </c>
      <c r="BK3" s="12" t="s">
        <v>982</v>
      </c>
      <c r="BL3" s="12" t="s">
        <v>980</v>
      </c>
      <c r="BM3" s="12" t="s">
        <v>981</v>
      </c>
      <c r="BN3" s="12" t="s">
        <v>982</v>
      </c>
      <c r="BO3" s="12" t="s">
        <v>980</v>
      </c>
      <c r="BP3" s="12" t="s">
        <v>982</v>
      </c>
      <c r="BQ3" s="12" t="s">
        <v>982</v>
      </c>
      <c r="BR3" s="12" t="s">
        <v>984</v>
      </c>
      <c r="BS3" s="12" t="s">
        <v>982</v>
      </c>
      <c r="BT3" s="12" t="s">
        <v>982</v>
      </c>
      <c r="BU3" s="12" t="s">
        <v>982</v>
      </c>
      <c r="BV3" s="12" t="s">
        <v>983</v>
      </c>
      <c r="BW3" s="12" t="s">
        <v>980</v>
      </c>
      <c r="BX3" s="12" t="s">
        <v>984</v>
      </c>
      <c r="BY3" s="12" t="s">
        <v>981</v>
      </c>
      <c r="BZ3" s="12" t="s">
        <v>982</v>
      </c>
      <c r="CA3" s="12" t="s">
        <v>984</v>
      </c>
      <c r="CB3" s="12" t="s">
        <v>982</v>
      </c>
      <c r="CC3" s="12" t="s">
        <v>979</v>
      </c>
      <c r="CD3" s="12" t="s">
        <v>985</v>
      </c>
      <c r="CE3" s="12" t="s">
        <v>984</v>
      </c>
      <c r="CF3" s="12" t="s">
        <v>983</v>
      </c>
      <c r="CG3" s="12" t="s">
        <v>982</v>
      </c>
      <c r="CH3" s="12" t="s">
        <v>982</v>
      </c>
      <c r="CI3" s="12" t="s">
        <v>985</v>
      </c>
      <c r="CJ3" s="12" t="s">
        <v>979</v>
      </c>
      <c r="CK3" s="12" t="s">
        <v>983</v>
      </c>
      <c r="CL3" s="12" t="s">
        <v>983</v>
      </c>
      <c r="CM3" s="12" t="s">
        <v>984</v>
      </c>
      <c r="CN3" s="12" t="s">
        <v>985</v>
      </c>
      <c r="CO3" s="12" t="s">
        <v>985</v>
      </c>
      <c r="CP3" s="12" t="s">
        <v>984</v>
      </c>
      <c r="CQ3" s="12" t="s">
        <v>985</v>
      </c>
      <c r="CR3" s="12" t="s">
        <v>980</v>
      </c>
      <c r="CS3" s="12" t="s">
        <v>982</v>
      </c>
      <c r="CT3" s="12" t="s">
        <v>982</v>
      </c>
      <c r="CU3" s="12" t="s">
        <v>980</v>
      </c>
      <c r="CV3" s="12" t="s">
        <v>982</v>
      </c>
      <c r="CW3" s="12" t="s">
        <v>984</v>
      </c>
      <c r="CX3" s="12" t="s">
        <v>985</v>
      </c>
      <c r="CY3" s="12" t="s">
        <v>982</v>
      </c>
      <c r="CZ3" s="12" t="s">
        <v>985</v>
      </c>
      <c r="DA3" s="12" t="s">
        <v>979</v>
      </c>
      <c r="DB3" s="12" t="s">
        <v>983</v>
      </c>
      <c r="DC3" s="12" t="s">
        <v>983</v>
      </c>
      <c r="DD3" s="12" t="s">
        <v>983</v>
      </c>
      <c r="DE3" s="12" t="s">
        <v>983</v>
      </c>
      <c r="DF3" s="12" t="s">
        <v>985</v>
      </c>
      <c r="DG3" s="12" t="s">
        <v>982</v>
      </c>
      <c r="DH3" s="12" t="s">
        <v>984</v>
      </c>
      <c r="DI3" s="12" t="s">
        <v>982</v>
      </c>
      <c r="DJ3" s="12" t="s">
        <v>983</v>
      </c>
      <c r="DK3" s="12" t="s">
        <v>981</v>
      </c>
      <c r="DL3" s="12" t="s">
        <v>980</v>
      </c>
      <c r="DM3" s="12" t="s">
        <v>982</v>
      </c>
      <c r="DN3" s="12" t="s">
        <v>980</v>
      </c>
      <c r="DO3" s="12" t="s">
        <v>981</v>
      </c>
      <c r="DP3" s="12" t="s">
        <v>985</v>
      </c>
      <c r="DQ3" s="12" t="s">
        <v>985</v>
      </c>
      <c r="DR3" s="12" t="s">
        <v>983</v>
      </c>
      <c r="DS3" s="12" t="s">
        <v>980</v>
      </c>
      <c r="DT3" s="12" t="s">
        <v>983</v>
      </c>
      <c r="DU3" s="12" t="s">
        <v>984</v>
      </c>
      <c r="DV3" s="12" t="s">
        <v>982</v>
      </c>
      <c r="DW3" s="12" t="s">
        <v>982</v>
      </c>
      <c r="DY3" s="144"/>
      <c r="DZ3" s="145"/>
      <c r="EA3" s="145"/>
      <c r="EB3" s="145"/>
      <c r="EC3" s="145"/>
      <c r="ED3" s="145"/>
      <c r="EE3" s="145"/>
    </row>
    <row r="4" spans="1:135" x14ac:dyDescent="0.25">
      <c r="A4" s="5" t="s">
        <v>986</v>
      </c>
      <c r="B4" s="12" t="s">
        <v>987</v>
      </c>
      <c r="C4" s="12" t="s">
        <v>988</v>
      </c>
      <c r="D4" s="12" t="s">
        <v>988</v>
      </c>
      <c r="E4" s="12" t="s">
        <v>989</v>
      </c>
      <c r="F4" s="12" t="s">
        <v>990</v>
      </c>
      <c r="G4" s="12" t="s">
        <v>990</v>
      </c>
      <c r="H4" s="12" t="s">
        <v>990</v>
      </c>
      <c r="I4" s="12" t="s">
        <v>990</v>
      </c>
      <c r="J4" s="12" t="s">
        <v>990</v>
      </c>
      <c r="K4" s="12" t="s">
        <v>989</v>
      </c>
      <c r="L4" s="12" t="s">
        <v>990</v>
      </c>
      <c r="M4" s="12" t="s">
        <v>988</v>
      </c>
      <c r="N4" s="12" t="s">
        <v>990</v>
      </c>
      <c r="O4" s="12" t="s">
        <v>988</v>
      </c>
      <c r="P4" s="12" t="s">
        <v>987</v>
      </c>
      <c r="Q4" s="12" t="s">
        <v>989</v>
      </c>
      <c r="R4" s="12" t="s">
        <v>988</v>
      </c>
      <c r="S4" s="12" t="s">
        <v>988</v>
      </c>
      <c r="T4" s="12" t="s">
        <v>988</v>
      </c>
      <c r="U4" s="12" t="s">
        <v>988</v>
      </c>
      <c r="V4" s="12" t="s">
        <v>987</v>
      </c>
      <c r="W4" s="12" t="s">
        <v>989</v>
      </c>
      <c r="X4" s="12" t="s">
        <v>989</v>
      </c>
      <c r="Y4" s="12" t="s">
        <v>990</v>
      </c>
      <c r="Z4" s="12" t="s">
        <v>990</v>
      </c>
      <c r="AA4" s="12" t="s">
        <v>988</v>
      </c>
      <c r="AB4" s="12" t="s">
        <v>988</v>
      </c>
      <c r="AC4" s="12" t="s">
        <v>987</v>
      </c>
      <c r="AD4" s="12" t="s">
        <v>988</v>
      </c>
      <c r="AE4" s="12" t="s">
        <v>989</v>
      </c>
      <c r="AF4" s="12" t="s">
        <v>990</v>
      </c>
      <c r="AG4" s="12" t="s">
        <v>990</v>
      </c>
      <c r="AH4" s="12" t="s">
        <v>990</v>
      </c>
      <c r="AI4" s="12" t="s">
        <v>988</v>
      </c>
      <c r="AJ4" s="12" t="s">
        <v>988</v>
      </c>
      <c r="AK4" s="12" t="s">
        <v>988</v>
      </c>
      <c r="AL4" s="12" t="s">
        <v>989</v>
      </c>
      <c r="AM4" s="12" t="s">
        <v>989</v>
      </c>
      <c r="AN4" s="12" t="s">
        <v>990</v>
      </c>
      <c r="AO4" s="12" t="s">
        <v>987</v>
      </c>
      <c r="AP4" s="12" t="s">
        <v>990</v>
      </c>
      <c r="AQ4" s="12" t="s">
        <v>990</v>
      </c>
      <c r="AR4" s="12" t="s">
        <v>989</v>
      </c>
      <c r="AS4" s="12" t="s">
        <v>990</v>
      </c>
      <c r="AT4" s="12" t="s">
        <v>989</v>
      </c>
      <c r="AU4" s="12" t="s">
        <v>990</v>
      </c>
      <c r="AV4" s="12" t="s">
        <v>988</v>
      </c>
      <c r="AW4" s="12" t="s">
        <v>988</v>
      </c>
      <c r="AX4" s="12" t="s">
        <v>987</v>
      </c>
      <c r="AY4" s="12" t="s">
        <v>988</v>
      </c>
      <c r="AZ4" s="12" t="s">
        <v>989</v>
      </c>
      <c r="BA4" s="12" t="s">
        <v>990</v>
      </c>
      <c r="BB4" s="12" t="s">
        <v>990</v>
      </c>
      <c r="BC4" s="12" t="s">
        <v>989</v>
      </c>
      <c r="BD4" s="12" t="s">
        <v>989</v>
      </c>
      <c r="BE4" s="12" t="s">
        <v>988</v>
      </c>
      <c r="BF4" s="12" t="s">
        <v>990</v>
      </c>
      <c r="BG4" s="12" t="s">
        <v>988</v>
      </c>
      <c r="BH4" s="12" t="s">
        <v>990</v>
      </c>
      <c r="BI4" s="12" t="s">
        <v>988</v>
      </c>
      <c r="BJ4" s="12" t="s">
        <v>988</v>
      </c>
      <c r="BK4" s="12" t="s">
        <v>989</v>
      </c>
      <c r="BL4" s="12" t="s">
        <v>989</v>
      </c>
      <c r="BM4" s="12" t="s">
        <v>988</v>
      </c>
      <c r="BN4" s="12" t="s">
        <v>987</v>
      </c>
      <c r="BO4" s="12" t="s">
        <v>988</v>
      </c>
      <c r="BP4" s="12" t="s">
        <v>987</v>
      </c>
      <c r="BQ4" s="12" t="s">
        <v>987</v>
      </c>
      <c r="BR4" s="12" t="s">
        <v>988</v>
      </c>
      <c r="BS4" s="12" t="s">
        <v>987</v>
      </c>
      <c r="BT4" s="12" t="s">
        <v>989</v>
      </c>
      <c r="BU4" s="12" t="s">
        <v>988</v>
      </c>
      <c r="BV4" s="12" t="s">
        <v>988</v>
      </c>
      <c r="BW4" s="12" t="s">
        <v>989</v>
      </c>
      <c r="BX4" s="12" t="s">
        <v>989</v>
      </c>
      <c r="BY4" s="12" t="s">
        <v>989</v>
      </c>
      <c r="BZ4" s="12" t="s">
        <v>987</v>
      </c>
      <c r="CA4" s="12" t="s">
        <v>989</v>
      </c>
      <c r="CB4" s="12" t="s">
        <v>988</v>
      </c>
      <c r="CC4" s="12" t="s">
        <v>987</v>
      </c>
      <c r="CD4" s="12" t="s">
        <v>990</v>
      </c>
      <c r="CE4" s="12" t="s">
        <v>990</v>
      </c>
      <c r="CF4" s="12" t="s">
        <v>989</v>
      </c>
      <c r="CG4" s="12" t="s">
        <v>987</v>
      </c>
      <c r="CH4" s="12" t="s">
        <v>989</v>
      </c>
      <c r="CI4" s="12" t="s">
        <v>990</v>
      </c>
      <c r="CJ4" s="12" t="s">
        <v>989</v>
      </c>
      <c r="CK4" s="12" t="s">
        <v>990</v>
      </c>
      <c r="CL4" s="12" t="s">
        <v>988</v>
      </c>
      <c r="CM4" s="12" t="s">
        <v>989</v>
      </c>
      <c r="CN4" s="12" t="s">
        <v>990</v>
      </c>
      <c r="CO4" s="12" t="s">
        <v>990</v>
      </c>
      <c r="CP4" s="12" t="s">
        <v>990</v>
      </c>
      <c r="CQ4" s="12" t="s">
        <v>988</v>
      </c>
      <c r="CR4" s="12" t="s">
        <v>988</v>
      </c>
      <c r="CS4" s="12" t="s">
        <v>987</v>
      </c>
      <c r="CT4" s="12" t="s">
        <v>987</v>
      </c>
      <c r="CU4" s="12" t="s">
        <v>988</v>
      </c>
      <c r="CV4" s="12" t="s">
        <v>987</v>
      </c>
      <c r="CW4" s="12" t="s">
        <v>990</v>
      </c>
      <c r="CX4" s="12" t="s">
        <v>990</v>
      </c>
      <c r="CY4" s="12" t="s">
        <v>988</v>
      </c>
      <c r="CZ4" s="12" t="s">
        <v>990</v>
      </c>
      <c r="DA4" s="12" t="s">
        <v>989</v>
      </c>
      <c r="DB4" s="12" t="s">
        <v>990</v>
      </c>
      <c r="DC4" s="12" t="s">
        <v>988</v>
      </c>
      <c r="DD4" s="12" t="s">
        <v>988</v>
      </c>
      <c r="DE4" s="12" t="s">
        <v>988</v>
      </c>
      <c r="DF4" s="12" t="s">
        <v>990</v>
      </c>
      <c r="DG4" s="12" t="s">
        <v>987</v>
      </c>
      <c r="DH4" s="12" t="s">
        <v>988</v>
      </c>
      <c r="DI4" s="12" t="s">
        <v>987</v>
      </c>
      <c r="DJ4" s="12" t="s">
        <v>990</v>
      </c>
      <c r="DK4" s="12" t="s">
        <v>989</v>
      </c>
      <c r="DL4" s="12" t="s">
        <v>988</v>
      </c>
      <c r="DM4" s="12" t="s">
        <v>987</v>
      </c>
      <c r="DN4" s="12" t="s">
        <v>989</v>
      </c>
      <c r="DO4" s="12" t="s">
        <v>990</v>
      </c>
      <c r="DP4" s="12" t="s">
        <v>990</v>
      </c>
      <c r="DQ4" s="12" t="s">
        <v>990</v>
      </c>
      <c r="DR4" s="12" t="s">
        <v>990</v>
      </c>
      <c r="DS4" s="12" t="s">
        <v>989</v>
      </c>
      <c r="DT4" s="12" t="s">
        <v>988</v>
      </c>
      <c r="DU4" s="12" t="s">
        <v>989</v>
      </c>
      <c r="DV4" s="12" t="s">
        <v>989</v>
      </c>
      <c r="DW4" s="12" t="s">
        <v>987</v>
      </c>
      <c r="DY4" s="146"/>
      <c r="DZ4" s="147"/>
      <c r="EA4" s="147"/>
      <c r="EB4" s="147"/>
      <c r="EC4" s="147"/>
      <c r="ED4" s="147"/>
      <c r="EE4" s="147"/>
    </row>
    <row r="5" spans="1:135" x14ac:dyDescent="0.25">
      <c r="A5" s="148" t="s">
        <v>991</v>
      </c>
      <c r="B5" s="149">
        <v>0.34764007551064874</v>
      </c>
      <c r="C5" s="149">
        <v>0.50607576681806699</v>
      </c>
      <c r="D5" s="149">
        <v>0.50586685351608296</v>
      </c>
      <c r="E5" s="149">
        <v>0.41263020349326457</v>
      </c>
      <c r="F5" s="149">
        <v>0.62795657294856333</v>
      </c>
      <c r="G5" s="149">
        <v>0.58234509021413383</v>
      </c>
      <c r="H5" s="149">
        <v>0.80495460080511727</v>
      </c>
      <c r="I5" s="149">
        <v>0.82230945987775927</v>
      </c>
      <c r="J5" s="149">
        <v>0.6107875634510892</v>
      </c>
      <c r="K5" s="149">
        <v>0.40954816139495137</v>
      </c>
      <c r="L5" s="149">
        <v>0.65101658044191524</v>
      </c>
      <c r="M5" s="149">
        <v>0.51692117171524588</v>
      </c>
      <c r="N5" s="149">
        <v>0.79171634478254083</v>
      </c>
      <c r="O5" s="149">
        <v>0.47766584506623838</v>
      </c>
      <c r="P5" s="149">
        <v>0.49871292826455149</v>
      </c>
      <c r="Q5" s="149">
        <v>0.38203140980185701</v>
      </c>
      <c r="R5" s="149">
        <v>0.52784167846446906</v>
      </c>
      <c r="S5" s="149">
        <v>0.5905614855428245</v>
      </c>
      <c r="T5" s="149">
        <v>0.53056005973674036</v>
      </c>
      <c r="U5" s="149">
        <v>0.54422113293095553</v>
      </c>
      <c r="V5" s="149">
        <v>0.50383824077018169</v>
      </c>
      <c r="W5" s="149">
        <v>0.32338459277968395</v>
      </c>
      <c r="X5" s="149">
        <v>0.37292007069830807</v>
      </c>
      <c r="Y5" s="149">
        <v>0.80863397114317703</v>
      </c>
      <c r="Z5" s="149">
        <v>0.67545865985034503</v>
      </c>
      <c r="AA5" s="149">
        <v>0.48618973225326378</v>
      </c>
      <c r="AB5" s="149">
        <v>0.49633301846951433</v>
      </c>
      <c r="AC5" s="149">
        <v>0.33352268080719039</v>
      </c>
      <c r="AD5" s="149">
        <v>0.68590715010876613</v>
      </c>
      <c r="AE5" s="149">
        <v>0.46431598840999821</v>
      </c>
      <c r="AF5" s="149">
        <v>0.60734382976099432</v>
      </c>
      <c r="AG5" s="149">
        <v>0.72709671848507218</v>
      </c>
      <c r="AH5" s="149">
        <v>0.89919043678687671</v>
      </c>
      <c r="AI5" s="149">
        <v>0.58654172653685799</v>
      </c>
      <c r="AJ5" s="149">
        <v>0.46343187805557945</v>
      </c>
      <c r="AK5" s="149">
        <v>0.47581745826986221</v>
      </c>
      <c r="AL5" s="149">
        <v>0.36181252047188395</v>
      </c>
      <c r="AM5" s="149">
        <v>0.47811678003559466</v>
      </c>
      <c r="AN5" s="149">
        <v>0.806870579383274</v>
      </c>
      <c r="AO5" s="149">
        <v>0.38944991056823247</v>
      </c>
      <c r="AP5" s="149">
        <v>0.87491648040047909</v>
      </c>
      <c r="AQ5" s="149">
        <v>0.73394416688288422</v>
      </c>
      <c r="AR5" s="149">
        <v>0.60871826677453644</v>
      </c>
      <c r="AS5" s="149">
        <v>0.83525591054787074</v>
      </c>
      <c r="AT5" s="149">
        <v>0.57701861387840148</v>
      </c>
      <c r="AU5" s="149">
        <v>0.61581429633661056</v>
      </c>
      <c r="AV5" s="149">
        <v>0.60206856717137558</v>
      </c>
      <c r="AW5" s="149">
        <v>0.45914484749204693</v>
      </c>
      <c r="AX5" s="149">
        <v>0.4360556730560039</v>
      </c>
      <c r="AY5" s="149">
        <v>0.50259621020365441</v>
      </c>
      <c r="AZ5" s="149">
        <v>0.40144016277727385</v>
      </c>
      <c r="BA5" s="149">
        <v>0.76665244822717726</v>
      </c>
      <c r="BB5" s="149">
        <v>0.53390083707438152</v>
      </c>
      <c r="BC5" s="149">
        <v>0.51147741620706766</v>
      </c>
      <c r="BD5" s="149">
        <v>0.5213946284780645</v>
      </c>
      <c r="BE5" s="149">
        <v>0.44590005358820994</v>
      </c>
      <c r="BF5" s="149">
        <v>0.65418991188641928</v>
      </c>
      <c r="BG5" s="149">
        <v>0.56454329114867441</v>
      </c>
      <c r="BH5" s="149">
        <v>0.7797504010345685</v>
      </c>
      <c r="BI5" s="149">
        <v>0.56784477471040928</v>
      </c>
      <c r="BJ5" s="149">
        <v>0.51854223049949844</v>
      </c>
      <c r="BK5" s="149">
        <v>0.44726263898700414</v>
      </c>
      <c r="BL5" s="149">
        <v>0.47776675329968776</v>
      </c>
      <c r="BM5" s="149">
        <v>0.47002582099030804</v>
      </c>
      <c r="BN5" s="149">
        <v>0.45909279832639466</v>
      </c>
      <c r="BO5" s="149">
        <v>0.53790782764105671</v>
      </c>
      <c r="BP5" s="149">
        <v>0.43004306568330214</v>
      </c>
      <c r="BQ5" s="149">
        <v>0.5147994183932022</v>
      </c>
      <c r="BR5" s="149">
        <v>0.55199109081066255</v>
      </c>
      <c r="BS5" s="149">
        <v>0.44523299730406757</v>
      </c>
      <c r="BT5" s="149">
        <v>0.3477140689412323</v>
      </c>
      <c r="BU5" s="149">
        <v>0.61488157699147739</v>
      </c>
      <c r="BV5" s="149">
        <v>0.45372758622841153</v>
      </c>
      <c r="BW5" s="149">
        <v>0.48503716226350985</v>
      </c>
      <c r="BX5" s="149">
        <v>0.54523423976005692</v>
      </c>
      <c r="BY5" s="149">
        <v>0.50266811397969302</v>
      </c>
      <c r="BZ5" s="149">
        <v>0.42780082634010586</v>
      </c>
      <c r="CA5" s="149">
        <v>0.41869940002659695</v>
      </c>
      <c r="CB5" s="149">
        <v>0.62190476431568087</v>
      </c>
      <c r="CC5" s="149">
        <v>0.52938925485510735</v>
      </c>
      <c r="CD5" s="149">
        <v>0.84166499775582104</v>
      </c>
      <c r="CE5" s="149">
        <v>0.82229176017303285</v>
      </c>
      <c r="CF5" s="149">
        <v>0.40420668228499507</v>
      </c>
      <c r="CG5" s="149">
        <v>0.44317126268766988</v>
      </c>
      <c r="CH5" s="149">
        <v>0.43219802487969688</v>
      </c>
      <c r="CI5" s="149">
        <v>0.89364954567143418</v>
      </c>
      <c r="CJ5" s="149">
        <v>0.39091832090836126</v>
      </c>
      <c r="CK5" s="149">
        <v>0.51921240736665164</v>
      </c>
      <c r="CL5" s="149">
        <v>0.50675327765540312</v>
      </c>
      <c r="CM5" s="149">
        <v>0.4677540046136317</v>
      </c>
      <c r="CN5" s="149">
        <v>0.66447197751177423</v>
      </c>
      <c r="CO5" s="149">
        <v>0.71209271687459075</v>
      </c>
      <c r="CP5" s="149">
        <v>0.73261001183258279</v>
      </c>
      <c r="CQ5" s="149">
        <v>0.64216374700119183</v>
      </c>
      <c r="CR5" s="149">
        <v>0.47213089547009723</v>
      </c>
      <c r="CS5" s="149">
        <v>0.6094419855634855</v>
      </c>
      <c r="CT5" s="149">
        <v>0.55156824308492114</v>
      </c>
      <c r="CU5" s="149">
        <v>0.49991549438774713</v>
      </c>
      <c r="CV5" s="149">
        <v>0.45437208684454428</v>
      </c>
      <c r="CW5" s="149">
        <v>0.79596950806633593</v>
      </c>
      <c r="CX5" s="149">
        <v>0.67382365089028373</v>
      </c>
      <c r="CY5" s="149">
        <v>0.57846114439562246</v>
      </c>
      <c r="CZ5" s="149">
        <v>0.71410594148406259</v>
      </c>
      <c r="DA5" s="149">
        <v>0.51924721837502053</v>
      </c>
      <c r="DB5" s="149">
        <v>0.64591821631633795</v>
      </c>
      <c r="DC5" s="149">
        <v>0.6145689713508844</v>
      </c>
      <c r="DD5" s="149">
        <v>0.61959056754346975</v>
      </c>
      <c r="DE5" s="149">
        <v>0.50980370955934928</v>
      </c>
      <c r="DF5" s="149">
        <v>0.85488801360064415</v>
      </c>
      <c r="DG5" s="149">
        <v>0.46755080819076728</v>
      </c>
      <c r="DH5" s="149">
        <v>0.50258322765706909</v>
      </c>
      <c r="DI5" s="149">
        <v>0.4536939078823663</v>
      </c>
      <c r="DJ5" s="149">
        <v>0.54039192370374634</v>
      </c>
      <c r="DK5" s="149">
        <v>0.52772680684306805</v>
      </c>
      <c r="DL5" s="149">
        <v>0.42377810168381796</v>
      </c>
      <c r="DM5" s="149">
        <v>0.40457411278338262</v>
      </c>
      <c r="DN5" s="149">
        <v>0.50224556542272891</v>
      </c>
      <c r="DO5" s="149">
        <v>0.64156790684031118</v>
      </c>
      <c r="DP5" s="149">
        <v>0.80238714692847013</v>
      </c>
      <c r="DQ5" s="149">
        <v>0.71468185598938516</v>
      </c>
      <c r="DR5" s="149">
        <v>0.70530705288162132</v>
      </c>
      <c r="DS5" s="149">
        <v>0.46374139577390366</v>
      </c>
      <c r="DT5" s="149">
        <v>0.27629919847119527</v>
      </c>
      <c r="DU5" s="149">
        <v>0.48878464660069076</v>
      </c>
      <c r="DV5" s="149">
        <v>0.46640523923567745</v>
      </c>
      <c r="DW5" s="149">
        <v>0.3992967985238105</v>
      </c>
      <c r="DY5" s="146"/>
      <c r="DZ5" s="147"/>
      <c r="EA5" s="147"/>
      <c r="EB5" s="147"/>
      <c r="EC5" s="147"/>
      <c r="ED5" s="147"/>
      <c r="EE5" s="147"/>
    </row>
    <row r="6" spans="1:135" x14ac:dyDescent="0.25">
      <c r="A6" s="150"/>
      <c r="DY6" s="146"/>
      <c r="DZ6" s="147"/>
      <c r="EA6" s="147"/>
      <c r="EB6" s="147"/>
      <c r="EC6" s="146"/>
      <c r="ED6" s="147"/>
      <c r="EE6" s="147"/>
    </row>
    <row r="7" spans="1:135" x14ac:dyDescent="0.25">
      <c r="A7" s="151" t="s">
        <v>992</v>
      </c>
      <c r="B7" s="149">
        <v>0.43439148915310027</v>
      </c>
      <c r="C7" s="149">
        <v>0.48558780178216338</v>
      </c>
      <c r="D7" s="149">
        <v>0.48325085681757368</v>
      </c>
      <c r="E7" s="149">
        <v>0.38963342925693129</v>
      </c>
      <c r="F7" s="149">
        <v>0.61213377492450438</v>
      </c>
      <c r="G7" s="149">
        <v>0.62246147611925118</v>
      </c>
      <c r="H7" s="149">
        <v>0.83001515606969878</v>
      </c>
      <c r="I7" s="149">
        <v>0.84126800762966525</v>
      </c>
      <c r="J7" s="149">
        <v>0.60931669190742854</v>
      </c>
      <c r="K7" s="149">
        <v>0.41917505124399962</v>
      </c>
      <c r="L7" s="149">
        <v>0.64642619453765482</v>
      </c>
      <c r="M7" s="149">
        <v>0.36103861382360369</v>
      </c>
      <c r="N7" s="149">
        <v>0.828643917630425</v>
      </c>
      <c r="O7" s="149">
        <v>0.46135752243448591</v>
      </c>
      <c r="P7" s="149">
        <v>0.54462301341235086</v>
      </c>
      <c r="Q7" s="149">
        <v>0.36077982118408186</v>
      </c>
      <c r="R7" s="149">
        <v>0.44844212190333566</v>
      </c>
      <c r="S7" s="149">
        <v>0.58299143415053267</v>
      </c>
      <c r="T7" s="149">
        <v>0.56140774833230789</v>
      </c>
      <c r="U7" s="149">
        <v>0.4568836391625351</v>
      </c>
      <c r="V7" s="149">
        <v>0.55296872315779522</v>
      </c>
      <c r="W7" s="149">
        <v>0.28836977565993321</v>
      </c>
      <c r="X7" s="149">
        <v>0.38520486946292792</v>
      </c>
      <c r="Y7" s="149">
        <v>0.84643143238333451</v>
      </c>
      <c r="Z7" s="149">
        <v>0.72362195096887083</v>
      </c>
      <c r="AA7" s="149">
        <v>0.32648601195233612</v>
      </c>
      <c r="AB7" s="149">
        <v>0.52755872244195445</v>
      </c>
      <c r="AC7" s="149">
        <v>0.31834369276520935</v>
      </c>
      <c r="AD7" s="149">
        <v>0.78039787937501159</v>
      </c>
      <c r="AE7" s="149">
        <v>0.40894892859442827</v>
      </c>
      <c r="AF7" s="149">
        <v>0.57600056548513201</v>
      </c>
      <c r="AG7" s="149">
        <v>0.73407713475840008</v>
      </c>
      <c r="AH7" s="149">
        <v>0.9455194501740839</v>
      </c>
      <c r="AI7" s="149">
        <v>0.53309598169015449</v>
      </c>
      <c r="AJ7" s="149">
        <v>0.45240468462414318</v>
      </c>
      <c r="AK7" s="149">
        <v>0.46128862722089364</v>
      </c>
      <c r="AL7" s="149">
        <v>0.29186406133987647</v>
      </c>
      <c r="AM7" s="149">
        <v>0.47072960500441319</v>
      </c>
      <c r="AN7" s="149">
        <v>0.83844370760059694</v>
      </c>
      <c r="AO7" s="149">
        <v>0.33403252148402096</v>
      </c>
      <c r="AP7" s="149">
        <v>0.92131283093123517</v>
      </c>
      <c r="AQ7" s="149">
        <v>0.74087144198069632</v>
      </c>
      <c r="AR7" s="149">
        <v>0.56592326212873856</v>
      </c>
      <c r="AS7" s="149">
        <v>0.84984980360890239</v>
      </c>
      <c r="AT7" s="149">
        <v>0.69769051777096724</v>
      </c>
      <c r="AU7" s="149">
        <v>0.69073080066106307</v>
      </c>
      <c r="AV7" s="149">
        <v>0.58780693644024684</v>
      </c>
      <c r="AW7" s="149">
        <v>0.54479063605553801</v>
      </c>
      <c r="AX7" s="149">
        <v>0.39364553233059474</v>
      </c>
      <c r="AY7" s="149">
        <v>0.56515987124094702</v>
      </c>
      <c r="AZ7" s="149">
        <v>0.37056912543523618</v>
      </c>
      <c r="BA7" s="149">
        <v>0.64590355996133686</v>
      </c>
      <c r="BB7" s="149">
        <v>0.41164737407659624</v>
      </c>
      <c r="BC7" s="149">
        <v>0.61128195907087368</v>
      </c>
      <c r="BD7" s="149">
        <v>0.66412777713409632</v>
      </c>
      <c r="BE7" s="149">
        <v>0.38930905244774316</v>
      </c>
      <c r="BF7" s="149">
        <v>0.70667139683339963</v>
      </c>
      <c r="BG7" s="149">
        <v>0.61953165836321056</v>
      </c>
      <c r="BH7" s="149">
        <v>0.71215565535956593</v>
      </c>
      <c r="BI7" s="149">
        <v>0.49360419820107504</v>
      </c>
      <c r="BJ7" s="149">
        <v>0.42862404320026437</v>
      </c>
      <c r="BK7" s="149">
        <v>0.49335127309193821</v>
      </c>
      <c r="BL7" s="149">
        <v>0.47740686743123045</v>
      </c>
      <c r="BM7" s="149">
        <v>0.51793075329394722</v>
      </c>
      <c r="BN7" s="149">
        <v>0.53122068461559646</v>
      </c>
      <c r="BO7" s="149">
        <v>0.46870983706371955</v>
      </c>
      <c r="BP7" s="149">
        <v>0.44053282553361189</v>
      </c>
      <c r="BQ7" s="149">
        <v>0.55666925785282151</v>
      </c>
      <c r="BR7" s="149">
        <v>0.53546877034176921</v>
      </c>
      <c r="BS7" s="149">
        <v>0.47677613117554429</v>
      </c>
      <c r="BT7" s="149">
        <v>0.2957426660680737</v>
      </c>
      <c r="BU7" s="149">
        <v>0.59842223746017642</v>
      </c>
      <c r="BV7" s="149">
        <v>0.47108253971756803</v>
      </c>
      <c r="BW7" s="149">
        <v>0.43278413866021692</v>
      </c>
      <c r="BX7" s="149">
        <v>0.54470720404972228</v>
      </c>
      <c r="BY7" s="149">
        <v>0.53245847213999964</v>
      </c>
      <c r="BZ7" s="149">
        <v>0.45154511440173067</v>
      </c>
      <c r="CA7" s="149">
        <v>0.45094133120928187</v>
      </c>
      <c r="CB7" s="149">
        <v>0.68155540067810871</v>
      </c>
      <c r="CC7" s="149">
        <v>0.60083084016025612</v>
      </c>
      <c r="CD7" s="149">
        <v>0.85703103560946359</v>
      </c>
      <c r="CE7" s="149">
        <v>0.84832209598461772</v>
      </c>
      <c r="CF7" s="149">
        <v>0.27032907775082632</v>
      </c>
      <c r="CG7" s="149">
        <v>0.41749561160485055</v>
      </c>
      <c r="CH7" s="149">
        <v>0.53666284452025914</v>
      </c>
      <c r="CI7" s="149">
        <v>0.93973339726476224</v>
      </c>
      <c r="CJ7" s="149">
        <v>0.5160493480861047</v>
      </c>
      <c r="CK7" s="149">
        <v>0.53336999278872721</v>
      </c>
      <c r="CL7" s="149">
        <v>0.61386135561541089</v>
      </c>
      <c r="CM7" s="149">
        <v>0.52558092244428967</v>
      </c>
      <c r="CN7" s="149">
        <v>0.58073742687795604</v>
      </c>
      <c r="CO7" s="149">
        <v>0.79148355997410402</v>
      </c>
      <c r="CP7" s="149">
        <v>0.71559924127516827</v>
      </c>
      <c r="CQ7" s="149">
        <v>0.61930470395489923</v>
      </c>
      <c r="CR7" s="149">
        <v>0.37025208630504203</v>
      </c>
      <c r="CS7" s="149">
        <v>0.59759656480787948</v>
      </c>
      <c r="CT7" s="149">
        <v>0.57937763163685163</v>
      </c>
      <c r="CU7" s="149">
        <v>0.39694620913942752</v>
      </c>
      <c r="CV7" s="149">
        <v>0.5144018106754279</v>
      </c>
      <c r="CW7" s="149">
        <v>0.68699448563789245</v>
      </c>
      <c r="CX7" s="149">
        <v>0.64546321357121594</v>
      </c>
      <c r="CY7" s="149">
        <v>0.61869846799097605</v>
      </c>
      <c r="CZ7" s="149">
        <v>0.72282850478982541</v>
      </c>
      <c r="DA7" s="149">
        <v>0.54541768914503264</v>
      </c>
      <c r="DB7" s="149">
        <v>0.64188781727781008</v>
      </c>
      <c r="DC7" s="149">
        <v>0.59664966732542235</v>
      </c>
      <c r="DD7" s="149">
        <v>0.58311972711611026</v>
      </c>
      <c r="DE7" s="149">
        <v>0.49368241468820689</v>
      </c>
      <c r="DF7" s="149">
        <v>0.86979287812802408</v>
      </c>
      <c r="DG7" s="149">
        <v>0.5187147102204317</v>
      </c>
      <c r="DH7" s="149">
        <v>0.47023992126903874</v>
      </c>
      <c r="DI7" s="149">
        <v>0.35246716132263128</v>
      </c>
      <c r="DJ7" s="149">
        <v>0.56565772217788357</v>
      </c>
      <c r="DK7" s="149">
        <v>0.60419168494395115</v>
      </c>
      <c r="DL7" s="149">
        <v>0.29007833310110304</v>
      </c>
      <c r="DM7" s="149">
        <v>0.40683346544721261</v>
      </c>
      <c r="DN7" s="149">
        <v>0.45875404515114299</v>
      </c>
      <c r="DO7" s="149">
        <v>0.55007276949309725</v>
      </c>
      <c r="DP7" s="149">
        <v>0.83615679638354257</v>
      </c>
      <c r="DQ7" s="149">
        <v>0.73128054301383016</v>
      </c>
      <c r="DR7" s="149">
        <v>0.74944175852715078</v>
      </c>
      <c r="DS7" s="149">
        <v>0.32734957246416152</v>
      </c>
      <c r="DT7" s="149">
        <v>0.18310143814243371</v>
      </c>
      <c r="DU7" s="149">
        <v>0.45477455087595908</v>
      </c>
      <c r="DV7" s="149">
        <v>0.48487605075682327</v>
      </c>
      <c r="DW7" s="149">
        <v>0.33194636069607503</v>
      </c>
      <c r="DY7" s="146"/>
      <c r="DZ7" s="147"/>
      <c r="EA7" s="147"/>
      <c r="EB7" s="147"/>
      <c r="EC7" s="147"/>
      <c r="ED7" s="147"/>
      <c r="EE7" s="147"/>
    </row>
    <row r="8" spans="1:135" x14ac:dyDescent="0.25">
      <c r="A8" s="113" t="s">
        <v>993</v>
      </c>
      <c r="B8" s="152">
        <v>0.58555563851965164</v>
      </c>
      <c r="C8" s="152">
        <v>0.51599805454337266</v>
      </c>
      <c r="D8" s="152">
        <v>0.52678831040387464</v>
      </c>
      <c r="E8" s="152">
        <v>0.52386049053689454</v>
      </c>
      <c r="F8" s="152">
        <v>0.59938686655755913</v>
      </c>
      <c r="G8" s="152">
        <v>0.64893011885593577</v>
      </c>
      <c r="H8" s="152">
        <v>0.85949570655154917</v>
      </c>
      <c r="I8" s="152">
        <v>0.82298642033515546</v>
      </c>
      <c r="J8" s="152">
        <v>0.6088934569914275</v>
      </c>
      <c r="K8" s="152">
        <v>0.56208025871004563</v>
      </c>
      <c r="L8" s="152">
        <v>0.73078075261780862</v>
      </c>
      <c r="M8" s="152">
        <v>0.27186420287661633</v>
      </c>
      <c r="N8" s="152">
        <v>0.83591548807022953</v>
      </c>
      <c r="O8" s="152">
        <v>0.5232507397235483</v>
      </c>
      <c r="P8" s="152">
        <v>0.54737498710384569</v>
      </c>
      <c r="Q8" s="152">
        <v>0.34268924980393556</v>
      </c>
      <c r="R8" s="152">
        <v>0.51320468109825446</v>
      </c>
      <c r="S8" s="152">
        <v>0.59314382464869908</v>
      </c>
      <c r="T8" s="152">
        <v>0.75718344738959376</v>
      </c>
      <c r="U8" s="152">
        <v>0.51947379904619684</v>
      </c>
      <c r="V8" s="152">
        <v>0.64974917089247031</v>
      </c>
      <c r="W8" s="152">
        <v>0.38634392787276556</v>
      </c>
      <c r="X8" s="152">
        <v>0.3986119801925988</v>
      </c>
      <c r="Y8" s="152">
        <v>0.81199462431560188</v>
      </c>
      <c r="Z8" s="152">
        <v>0.71057372773932737</v>
      </c>
      <c r="AA8" s="152">
        <v>0.38610157803653705</v>
      </c>
      <c r="AB8" s="152">
        <v>0.60205298957457232</v>
      </c>
      <c r="AC8" s="152">
        <v>0.43436846313183863</v>
      </c>
      <c r="AD8" s="152">
        <v>0.7998289472227631</v>
      </c>
      <c r="AE8" s="152">
        <v>0.40524219681632151</v>
      </c>
      <c r="AF8" s="152">
        <v>0.60576783204088192</v>
      </c>
      <c r="AG8" s="152">
        <v>0.71679345691705976</v>
      </c>
      <c r="AH8" s="152">
        <v>0.92856955754701231</v>
      </c>
      <c r="AI8" s="152">
        <v>0.45271790818676083</v>
      </c>
      <c r="AJ8" s="152">
        <v>0.52893928212057206</v>
      </c>
      <c r="AK8" s="152">
        <v>0.51454027096031374</v>
      </c>
      <c r="AL8" s="152">
        <v>0.13527822865681949</v>
      </c>
      <c r="AM8" s="152">
        <v>0.57890701188805993</v>
      </c>
      <c r="AN8" s="152">
        <v>0.83920126502249703</v>
      </c>
      <c r="AO8" s="152">
        <v>0.42926638740596945</v>
      </c>
      <c r="AP8" s="152">
        <v>0.8951147154692366</v>
      </c>
      <c r="AQ8" s="152">
        <v>0.73035470675641978</v>
      </c>
      <c r="AR8" s="152">
        <v>0.59717258758528835</v>
      </c>
      <c r="AS8" s="152">
        <v>0.82225451882618628</v>
      </c>
      <c r="AT8" s="152">
        <v>0.79921052008482318</v>
      </c>
      <c r="AU8" s="152">
        <v>0.64255345248421003</v>
      </c>
      <c r="AV8" s="152">
        <v>0.58761577956739675</v>
      </c>
      <c r="AW8" s="152">
        <v>0.60815810661939484</v>
      </c>
      <c r="AX8" s="152">
        <v>0.47761780333178444</v>
      </c>
      <c r="AY8" s="152">
        <v>0.64684247728019972</v>
      </c>
      <c r="AZ8" s="152">
        <v>0.46176157008574359</v>
      </c>
      <c r="BA8" s="152">
        <v>0.68532267431650151</v>
      </c>
      <c r="BB8" s="152">
        <v>0.35356190409706351</v>
      </c>
      <c r="BC8" s="152">
        <v>0.70505037287945549</v>
      </c>
      <c r="BD8" s="152">
        <v>0.80517624818667488</v>
      </c>
      <c r="BE8" s="152">
        <v>0.41320906171288196</v>
      </c>
      <c r="BF8" s="152">
        <v>0.7147450948337537</v>
      </c>
      <c r="BG8" s="152">
        <v>0.64822316089853449</v>
      </c>
      <c r="BH8" s="152">
        <v>0.61249602181359586</v>
      </c>
      <c r="BI8" s="152">
        <v>0.54562693568957588</v>
      </c>
      <c r="BJ8" s="152">
        <v>0.44713374305302378</v>
      </c>
      <c r="BK8" s="152">
        <v>0.62736050436308388</v>
      </c>
      <c r="BL8" s="152">
        <v>0.56232776663525497</v>
      </c>
      <c r="BM8" s="152">
        <v>0.7475961032461802</v>
      </c>
      <c r="BN8" s="152">
        <v>0.58376518535459798</v>
      </c>
      <c r="BO8" s="152">
        <v>0.58863889756434784</v>
      </c>
      <c r="BP8" s="152">
        <v>0.46326424279383493</v>
      </c>
      <c r="BQ8" s="152">
        <v>0.55265063395496106</v>
      </c>
      <c r="BR8" s="152">
        <v>0.54840848342720805</v>
      </c>
      <c r="BS8" s="152">
        <v>0.59093605755748146</v>
      </c>
      <c r="BT8" s="152">
        <v>0.32669300413681834</v>
      </c>
      <c r="BU8" s="152">
        <v>0.61410456753887788</v>
      </c>
      <c r="BV8" s="152">
        <v>0.55925219265219028</v>
      </c>
      <c r="BW8" s="152">
        <v>0.57446054705715577</v>
      </c>
      <c r="BX8" s="152">
        <v>0.67933112823313757</v>
      </c>
      <c r="BY8" s="152">
        <v>0.6178121976249622</v>
      </c>
      <c r="BZ8" s="152">
        <v>0.53940097758640926</v>
      </c>
      <c r="CA8" s="152">
        <v>0.48436519083680485</v>
      </c>
      <c r="CB8" s="152">
        <v>0.7291229440873741</v>
      </c>
      <c r="CC8" s="152">
        <v>0.75022116565432739</v>
      </c>
      <c r="CD8" s="152">
        <v>0.8421646385922974</v>
      </c>
      <c r="CE8" s="152">
        <v>0.83644571099453902</v>
      </c>
      <c r="CF8" s="152">
        <v>0.33089359399122686</v>
      </c>
      <c r="CG8" s="152">
        <v>0.54725223454142036</v>
      </c>
      <c r="CH8" s="152">
        <v>0.69026532385625683</v>
      </c>
      <c r="CI8" s="152">
        <v>0.97299506129749536</v>
      </c>
      <c r="CJ8" s="152">
        <v>0.59642766858392615</v>
      </c>
      <c r="CK8" s="152">
        <v>0.54975115880256364</v>
      </c>
      <c r="CL8" s="152">
        <v>0.74397200002836261</v>
      </c>
      <c r="CM8" s="152">
        <v>0.57923236702316483</v>
      </c>
      <c r="CN8" s="152">
        <v>0.44903715892484897</v>
      </c>
      <c r="CO8" s="152">
        <v>0.8439921374508278</v>
      </c>
      <c r="CP8" s="152">
        <v>0.65209231906497334</v>
      </c>
      <c r="CQ8" s="152">
        <v>0.66964189224047899</v>
      </c>
      <c r="CR8" s="152">
        <v>0.35457107105531216</v>
      </c>
      <c r="CS8" s="152">
        <v>0.57121093786978705</v>
      </c>
      <c r="CT8" s="152">
        <v>0.56603136636148732</v>
      </c>
      <c r="CU8" s="152">
        <v>0.41809636586417009</v>
      </c>
      <c r="CV8" s="152">
        <v>0.58913652359589019</v>
      </c>
      <c r="CW8" s="152">
        <v>0.54004581693024067</v>
      </c>
      <c r="CX8" s="152">
        <v>0.67425066482965168</v>
      </c>
      <c r="CY8" s="152">
        <v>0.52812222063403824</v>
      </c>
      <c r="CZ8" s="152">
        <v>0.7492946848708284</v>
      </c>
      <c r="DA8" s="152">
        <v>0.52179364587776278</v>
      </c>
      <c r="DB8" s="152">
        <v>0.65964205106971729</v>
      </c>
      <c r="DC8" s="152">
        <v>0.62640256319185605</v>
      </c>
      <c r="DD8" s="152">
        <v>0.54629825906604901</v>
      </c>
      <c r="DE8" s="152">
        <v>0.51914934749883856</v>
      </c>
      <c r="DF8" s="152">
        <v>0.82454857038292495</v>
      </c>
      <c r="DG8" s="152">
        <v>0.54597298500997027</v>
      </c>
      <c r="DH8" s="152">
        <v>0.48371302919688269</v>
      </c>
      <c r="DI8" s="152">
        <v>0.45370820603649065</v>
      </c>
      <c r="DJ8" s="152">
        <v>0.68448274018504573</v>
      </c>
      <c r="DK8" s="152">
        <v>0.65745563279340824</v>
      </c>
      <c r="DL8" s="152">
        <v>0.37483950923831189</v>
      </c>
      <c r="DM8" s="152">
        <v>0.41116012753394604</v>
      </c>
      <c r="DN8" s="152">
        <v>0.56197548406063791</v>
      </c>
      <c r="DO8" s="152">
        <v>0.5116662825448407</v>
      </c>
      <c r="DP8" s="152">
        <v>0.85383167799804949</v>
      </c>
      <c r="DQ8" s="152">
        <v>0.7982387535178872</v>
      </c>
      <c r="DR8" s="152">
        <v>0.79860092971163477</v>
      </c>
      <c r="DS8" s="152">
        <v>0.16891182182279699</v>
      </c>
      <c r="DT8" s="152">
        <v>0.318620906479401</v>
      </c>
      <c r="DU8" s="152">
        <v>0.37502319745574064</v>
      </c>
      <c r="DV8" s="152">
        <v>0.47799669443982651</v>
      </c>
      <c r="DW8" s="152">
        <v>0.32583604050424286</v>
      </c>
      <c r="DY8" s="146"/>
      <c r="DZ8" s="147"/>
      <c r="EA8" s="147"/>
      <c r="EB8" s="147"/>
      <c r="EC8" s="147"/>
      <c r="ED8" s="147"/>
      <c r="EE8" s="147"/>
    </row>
    <row r="9" spans="1:135" x14ac:dyDescent="0.25">
      <c r="A9" s="113" t="s">
        <v>994</v>
      </c>
      <c r="B9" s="152">
        <v>0.34881900473883698</v>
      </c>
      <c r="C9" s="152">
        <v>0.31535650711457297</v>
      </c>
      <c r="D9" s="152">
        <v>0.42715362667368201</v>
      </c>
      <c r="E9" s="152">
        <v>0.3914453663640905</v>
      </c>
      <c r="F9" s="152">
        <v>0.70773322829593521</v>
      </c>
      <c r="G9" s="152">
        <v>0.46058552718778234</v>
      </c>
      <c r="H9" s="152">
        <v>0.83634795325338274</v>
      </c>
      <c r="I9" s="152">
        <v>0.83396120978651989</v>
      </c>
      <c r="J9" s="152">
        <v>0.61545419759022191</v>
      </c>
      <c r="K9" s="152">
        <v>0.5021391754461898</v>
      </c>
      <c r="L9" s="152">
        <v>0.73108887375316745</v>
      </c>
      <c r="M9" s="152">
        <v>0.29230652045581823</v>
      </c>
      <c r="N9" s="152">
        <v>0.78311626513167676</v>
      </c>
      <c r="O9" s="152">
        <v>0.51676176596768664</v>
      </c>
      <c r="P9" s="152">
        <v>0.46374142783197797</v>
      </c>
      <c r="Q9" s="152">
        <v>0.27885964608106978</v>
      </c>
      <c r="R9" s="152">
        <v>0.40121604001287126</v>
      </c>
      <c r="S9" s="152">
        <v>0.59903402904706504</v>
      </c>
      <c r="T9" s="152">
        <v>0.6480957021993814</v>
      </c>
      <c r="U9" s="152">
        <v>0.40410948552051451</v>
      </c>
      <c r="V9" s="152">
        <v>0.50856769811693869</v>
      </c>
      <c r="W9" s="152">
        <v>0.25011944727683744</v>
      </c>
      <c r="X9" s="152">
        <v>0.30152350036416431</v>
      </c>
      <c r="Y9" s="152">
        <v>0.84588307795038242</v>
      </c>
      <c r="Z9" s="152">
        <v>0.58192619144770719</v>
      </c>
      <c r="AA9" s="152">
        <v>0.30813268913249714</v>
      </c>
      <c r="AB9" s="152">
        <v>0.49023167822409808</v>
      </c>
      <c r="AC9" s="152">
        <v>0.23799855015017224</v>
      </c>
      <c r="AD9" s="152">
        <v>0.73695166934886513</v>
      </c>
      <c r="AE9" s="152">
        <v>0.367685849939276</v>
      </c>
      <c r="AF9" s="152">
        <v>0.47215973330563199</v>
      </c>
      <c r="AG9" s="152">
        <v>0.71717957269870491</v>
      </c>
      <c r="AH9" s="152">
        <v>0.94733960182104282</v>
      </c>
      <c r="AI9" s="152">
        <v>0.58968156607414257</v>
      </c>
      <c r="AJ9" s="152">
        <v>0.39386878885000265</v>
      </c>
      <c r="AK9" s="152">
        <v>0.3995662563777832</v>
      </c>
      <c r="AL9" s="152">
        <v>0.41344149823227994</v>
      </c>
      <c r="AM9" s="152">
        <v>0.46964437462425423</v>
      </c>
      <c r="AN9" s="152">
        <v>0.82575249771524839</v>
      </c>
      <c r="AO9" s="152">
        <v>0.32125557346577527</v>
      </c>
      <c r="AP9" s="152">
        <v>0.89858809570763276</v>
      </c>
      <c r="AQ9" s="152">
        <v>0.67310922112323091</v>
      </c>
      <c r="AR9" s="152">
        <v>0.46292710076382576</v>
      </c>
      <c r="AS9" s="152">
        <v>0.82706463959372112</v>
      </c>
      <c r="AT9" s="152">
        <v>0.6919317026611842</v>
      </c>
      <c r="AU9" s="152">
        <v>0.64671103101154204</v>
      </c>
      <c r="AV9" s="152">
        <v>0.65662200871745147</v>
      </c>
      <c r="AW9" s="152">
        <v>0.52674943689146514</v>
      </c>
      <c r="AX9" s="152">
        <v>0.26751177158038447</v>
      </c>
      <c r="AY9" s="152">
        <v>0.62300657929439196</v>
      </c>
      <c r="AZ9" s="152">
        <v>0.34708527092792246</v>
      </c>
      <c r="BA9" s="152">
        <v>0.71413831115613058</v>
      </c>
      <c r="BB9" s="152">
        <v>0.40935568646456821</v>
      </c>
      <c r="BC9" s="152">
        <v>0.65233402101315363</v>
      </c>
      <c r="BD9" s="152">
        <v>0.6707941635976703</v>
      </c>
      <c r="BE9" s="152">
        <v>0.36798318603802799</v>
      </c>
      <c r="BF9" s="152">
        <v>0.68500025572130707</v>
      </c>
      <c r="BG9" s="152">
        <v>0.67004966163084068</v>
      </c>
      <c r="BH9" s="152">
        <v>0.69969477526918311</v>
      </c>
      <c r="BI9" s="152">
        <v>0.45800149516296218</v>
      </c>
      <c r="BJ9" s="152">
        <v>0.42879828771052658</v>
      </c>
      <c r="BK9" s="152">
        <v>0.52446640151773993</v>
      </c>
      <c r="BL9" s="152">
        <v>0.30765874210635125</v>
      </c>
      <c r="BM9" s="152">
        <v>0.47386593352873185</v>
      </c>
      <c r="BN9" s="152">
        <v>0.5406899592433384</v>
      </c>
      <c r="BO9" s="152">
        <v>0.37797579784404078</v>
      </c>
      <c r="BP9" s="152">
        <v>0.38777529790215515</v>
      </c>
      <c r="BQ9" s="152">
        <v>0.62539187500366189</v>
      </c>
      <c r="BR9" s="152">
        <v>0.5797678232947634</v>
      </c>
      <c r="BS9" s="152">
        <v>0.43485795950818573</v>
      </c>
      <c r="BT9" s="152">
        <v>0.17927274692212355</v>
      </c>
      <c r="BU9" s="152">
        <v>0.66749657828366427</v>
      </c>
      <c r="BV9" s="152">
        <v>0.4516427513655043</v>
      </c>
      <c r="BW9" s="152">
        <v>0.34302068858819679</v>
      </c>
      <c r="BX9" s="152">
        <v>0.50813515654933683</v>
      </c>
      <c r="BY9" s="152">
        <v>0.54018937090063934</v>
      </c>
      <c r="BZ9" s="152">
        <v>0.42721575550927737</v>
      </c>
      <c r="CA9" s="152">
        <v>0.43835184027171359</v>
      </c>
      <c r="CB9" s="152">
        <v>0.81150763610556675</v>
      </c>
      <c r="CC9" s="152">
        <v>0.61547328062908657</v>
      </c>
      <c r="CD9" s="152">
        <v>0.8525611570092162</v>
      </c>
      <c r="CE9" s="152">
        <v>0.85970112698327128</v>
      </c>
      <c r="CF9" s="152">
        <v>0.29283135417541717</v>
      </c>
      <c r="CG9" s="152">
        <v>0.42646743662911379</v>
      </c>
      <c r="CH9" s="152">
        <v>0.53210325806530367</v>
      </c>
      <c r="CI9" s="152">
        <v>0.95115337584653448</v>
      </c>
      <c r="CJ9" s="152">
        <v>0.55733591098402235</v>
      </c>
      <c r="CK9" s="152">
        <v>0.46265554195453129</v>
      </c>
      <c r="CL9" s="152">
        <v>0.50666957821716596</v>
      </c>
      <c r="CM9" s="152">
        <v>0.52163270259523253</v>
      </c>
      <c r="CN9" s="152">
        <v>0.51894717032306725</v>
      </c>
      <c r="CO9" s="152">
        <v>0.76638049177013312</v>
      </c>
      <c r="CP9" s="152">
        <v>0.60902435235661811</v>
      </c>
      <c r="CQ9" s="152">
        <v>0.5834764950819501</v>
      </c>
      <c r="CR9" s="152">
        <v>0.34275374012751192</v>
      </c>
      <c r="CS9" s="152">
        <v>0.55284211643487113</v>
      </c>
      <c r="CT9" s="152">
        <v>0.46235218721608873</v>
      </c>
      <c r="CU9" s="152">
        <v>0.34657876360382778</v>
      </c>
      <c r="CV9" s="152">
        <v>0.42840072147480479</v>
      </c>
      <c r="CW9" s="152">
        <v>0.73601949502446229</v>
      </c>
      <c r="CX9" s="152">
        <v>0.56808419147259115</v>
      </c>
      <c r="CY9" s="152">
        <v>0.66458536969656357</v>
      </c>
      <c r="CZ9" s="152">
        <v>0.65256942131107176</v>
      </c>
      <c r="DA9" s="152">
        <v>0.61291500945504784</v>
      </c>
      <c r="DB9" s="152">
        <v>0.76492194285962589</v>
      </c>
      <c r="DC9" s="152">
        <v>0.70145060258830927</v>
      </c>
      <c r="DD9" s="152">
        <v>0.57381872874530604</v>
      </c>
      <c r="DE9" s="152">
        <v>0.57425241414914407</v>
      </c>
      <c r="DF9" s="152">
        <v>0.83311671675230681</v>
      </c>
      <c r="DG9" s="152">
        <v>0.53175936350626629</v>
      </c>
      <c r="DH9" s="152">
        <v>0.58631154511879702</v>
      </c>
      <c r="DI9" s="152">
        <v>0.31702888303823223</v>
      </c>
      <c r="DJ9" s="152">
        <v>0.66904693726705666</v>
      </c>
      <c r="DK9" s="152">
        <v>0.49044213910948697</v>
      </c>
      <c r="DL9" s="152">
        <v>0.31833215906262552</v>
      </c>
      <c r="DM9" s="152">
        <v>0.40996099301184885</v>
      </c>
      <c r="DN9" s="152">
        <v>0.31702796534132799</v>
      </c>
      <c r="DO9" s="152">
        <v>0.55002040517007933</v>
      </c>
      <c r="DP9" s="152">
        <v>0.82934758375197593</v>
      </c>
      <c r="DQ9" s="152">
        <v>0.7356786658796336</v>
      </c>
      <c r="DR9" s="152">
        <v>0.72032651568738537</v>
      </c>
      <c r="DS9" s="152">
        <v>0.20698046512523571</v>
      </c>
      <c r="DT9" s="152">
        <v>0.12624607993624937</v>
      </c>
      <c r="DU9" s="152">
        <v>0.37073657504104107</v>
      </c>
      <c r="DV9" s="152">
        <v>0.37302736496194622</v>
      </c>
      <c r="DW9" s="152">
        <v>0.32404892371561234</v>
      </c>
      <c r="DY9" s="146"/>
      <c r="DZ9" s="147"/>
      <c r="EA9" s="147"/>
      <c r="EB9" s="147"/>
      <c r="EC9" s="147"/>
      <c r="ED9" s="147"/>
      <c r="EE9" s="147"/>
    </row>
    <row r="10" spans="1:135" x14ac:dyDescent="0.25">
      <c r="A10" s="113" t="s">
        <v>995</v>
      </c>
      <c r="B10" s="152">
        <v>0.43450799741010188</v>
      </c>
      <c r="C10" s="152">
        <v>0.59249803432019399</v>
      </c>
      <c r="D10" s="152">
        <v>0.54931759908058242</v>
      </c>
      <c r="E10" s="152">
        <v>0.32161829071405412</v>
      </c>
      <c r="F10" s="152">
        <v>0.61540930920649828</v>
      </c>
      <c r="G10" s="152">
        <v>0.70635740080173537</v>
      </c>
      <c r="H10" s="152">
        <v>0.78361194903267739</v>
      </c>
      <c r="I10" s="152">
        <v>0.77719482038893439</v>
      </c>
      <c r="J10" s="152">
        <v>0.50025365949049538</v>
      </c>
      <c r="K10" s="152">
        <v>0.37862576154843791</v>
      </c>
      <c r="L10" s="152">
        <v>0.453236219156196</v>
      </c>
      <c r="M10" s="152">
        <v>0.48320853856716689</v>
      </c>
      <c r="N10" s="152">
        <v>0.90209527986504001</v>
      </c>
      <c r="O10" s="152">
        <v>0.30482820027295249</v>
      </c>
      <c r="P10" s="152">
        <v>0.42526144789746245</v>
      </c>
      <c r="Q10" s="152">
        <v>0.32670577884045088</v>
      </c>
      <c r="R10" s="152">
        <v>0.46031213946534788</v>
      </c>
      <c r="S10" s="152">
        <v>0.48471339301398669</v>
      </c>
      <c r="T10" s="152">
        <v>0.46493997687232358</v>
      </c>
      <c r="U10" s="152">
        <v>0.38561969611398045</v>
      </c>
      <c r="V10" s="152">
        <v>0.53553185866282071</v>
      </c>
      <c r="W10" s="152">
        <v>0.18849984603833894</v>
      </c>
      <c r="X10" s="152">
        <v>0.4472371040611588</v>
      </c>
      <c r="Y10" s="152">
        <v>0.83149600548882296</v>
      </c>
      <c r="Z10" s="152">
        <v>0.83705921001775996</v>
      </c>
      <c r="AA10" s="152">
        <v>0.40579425390862933</v>
      </c>
      <c r="AB10" s="152">
        <v>0.48750696889802986</v>
      </c>
      <c r="AC10" s="152">
        <v>0.2874968251672726</v>
      </c>
      <c r="AD10" s="152">
        <v>0.81065104190932724</v>
      </c>
      <c r="AE10" s="152">
        <v>0.42247688373294257</v>
      </c>
      <c r="AF10" s="152">
        <v>0.54218861816825303</v>
      </c>
      <c r="AG10" s="152">
        <v>0.74184095742059342</v>
      </c>
      <c r="AH10" s="152">
        <v>0.91646017077468545</v>
      </c>
      <c r="AI10" s="152">
        <v>0.64136624482637439</v>
      </c>
      <c r="AJ10" s="152">
        <v>0.30598215893915953</v>
      </c>
      <c r="AK10" s="152">
        <v>0.46724005700910143</v>
      </c>
      <c r="AL10" s="152">
        <v>0.33182324228022386</v>
      </c>
      <c r="AM10" s="152">
        <v>0.36442729499024884</v>
      </c>
      <c r="AN10" s="152">
        <v>0.85752521068921461</v>
      </c>
      <c r="AO10" s="152">
        <v>0.37043678862617335</v>
      </c>
      <c r="AP10" s="152">
        <v>0.91701233292143736</v>
      </c>
      <c r="AQ10" s="152">
        <v>0.75870611165555424</v>
      </c>
      <c r="AR10" s="152">
        <v>0.64118471405578414</v>
      </c>
      <c r="AS10" s="152">
        <v>0.85607506460385829</v>
      </c>
      <c r="AT10" s="152">
        <v>0.62651621107590749</v>
      </c>
      <c r="AU10" s="152">
        <v>0.75272888055176457</v>
      </c>
      <c r="AV10" s="152">
        <v>0.51471747523495603</v>
      </c>
      <c r="AW10" s="152">
        <v>0.44253942373933164</v>
      </c>
      <c r="AX10" s="152">
        <v>0.32189018216826176</v>
      </c>
      <c r="AY10" s="152">
        <v>0.46476085647958165</v>
      </c>
      <c r="AZ10" s="152">
        <v>0.33307876980191303</v>
      </c>
      <c r="BA10" s="152">
        <v>0.59008782559831641</v>
      </c>
      <c r="BB10" s="152">
        <v>0.40779254110740892</v>
      </c>
      <c r="BC10" s="152">
        <v>0.5676192994256033</v>
      </c>
      <c r="BD10" s="152">
        <v>0.56304627622147541</v>
      </c>
      <c r="BE10" s="152">
        <v>0.41758496412946472</v>
      </c>
      <c r="BF10" s="152">
        <v>0.76072938042558502</v>
      </c>
      <c r="BG10" s="152">
        <v>0.59367213787624196</v>
      </c>
      <c r="BH10" s="152">
        <v>0.70272354708020157</v>
      </c>
      <c r="BI10" s="152">
        <v>0.57929338679894449</v>
      </c>
      <c r="BJ10" s="152">
        <v>0.50580622887761684</v>
      </c>
      <c r="BK10" s="152">
        <v>0.48003072129428259</v>
      </c>
      <c r="BL10" s="152">
        <v>0.40551329376545936</v>
      </c>
      <c r="BM10" s="152">
        <v>0.41111165965989682</v>
      </c>
      <c r="BN10" s="152">
        <v>0.43776732853396699</v>
      </c>
      <c r="BO10" s="152">
        <v>0.48908826369783254</v>
      </c>
      <c r="BP10" s="152">
        <v>0.41871539148780174</v>
      </c>
      <c r="BQ10" s="152">
        <v>0.50686206780223553</v>
      </c>
      <c r="BR10" s="152">
        <v>0.53184611679879357</v>
      </c>
      <c r="BS10" s="152">
        <v>0.40497626627649319</v>
      </c>
      <c r="BT10" s="152">
        <v>0.31165023728958308</v>
      </c>
      <c r="BU10" s="152">
        <v>0.4093335865420058</v>
      </c>
      <c r="BV10" s="152">
        <v>0.44312474457379036</v>
      </c>
      <c r="BW10" s="152">
        <v>0.42139795772457483</v>
      </c>
      <c r="BX10" s="152">
        <v>0.47905712274463508</v>
      </c>
      <c r="BY10" s="152">
        <v>0.45863088334640073</v>
      </c>
      <c r="BZ10" s="152">
        <v>0.46340661715822407</v>
      </c>
      <c r="CA10" s="152">
        <v>0.31938911330754938</v>
      </c>
      <c r="CB10" s="152">
        <v>0.55213215501348156</v>
      </c>
      <c r="CC10" s="152">
        <v>0.49759063475406629</v>
      </c>
      <c r="CD10" s="152">
        <v>0.87005289200708569</v>
      </c>
      <c r="CE10" s="152">
        <v>0.83302919451911017</v>
      </c>
      <c r="CF10" s="152">
        <v>0.1984323682283376</v>
      </c>
      <c r="CG10" s="152">
        <v>0.21682813476856158</v>
      </c>
      <c r="CH10" s="152">
        <v>0.4863318930530765</v>
      </c>
      <c r="CI10" s="152">
        <v>0.91068550294039097</v>
      </c>
      <c r="CJ10" s="152">
        <v>0.4371255632050618</v>
      </c>
      <c r="CK10" s="152">
        <v>0.4324659468330273</v>
      </c>
      <c r="CL10" s="152">
        <v>0.55393580556842159</v>
      </c>
      <c r="CM10" s="152">
        <v>0.52843425242521913</v>
      </c>
      <c r="CN10" s="152">
        <v>0.58455545731327641</v>
      </c>
      <c r="CO10" s="152">
        <v>0.76154720123904718</v>
      </c>
      <c r="CP10" s="152">
        <v>0.81920436523086959</v>
      </c>
      <c r="CQ10" s="152">
        <v>0.52501744220706215</v>
      </c>
      <c r="CR10" s="152">
        <v>0.38781644670320004</v>
      </c>
      <c r="CS10" s="152">
        <v>0.62699747303228337</v>
      </c>
      <c r="CT10" s="152">
        <v>0.55211920757404165</v>
      </c>
      <c r="CU10" s="152">
        <v>0.4031188961648155</v>
      </c>
      <c r="CV10" s="152">
        <v>0.51484115357093585</v>
      </c>
      <c r="CW10" s="152">
        <v>0.6952819500662023</v>
      </c>
      <c r="CX10" s="152">
        <v>0.64248772997455605</v>
      </c>
      <c r="CY10" s="152">
        <v>0.62834101575107471</v>
      </c>
      <c r="CZ10" s="152">
        <v>0.70567803072109681</v>
      </c>
      <c r="DA10" s="152">
        <v>0.45819300825408932</v>
      </c>
      <c r="DB10" s="152">
        <v>0.50787824279581106</v>
      </c>
      <c r="DC10" s="152">
        <v>0.421980443432454</v>
      </c>
      <c r="DD10" s="152">
        <v>0.60144841908572444</v>
      </c>
      <c r="DE10" s="152">
        <v>0.30272005268845514</v>
      </c>
      <c r="DF10" s="152">
        <v>0.95059400065242039</v>
      </c>
      <c r="DG10" s="152">
        <v>0.49906063685887397</v>
      </c>
      <c r="DH10" s="152">
        <v>0.39715181894507823</v>
      </c>
      <c r="DI10" s="152">
        <v>0.23077923865532851</v>
      </c>
      <c r="DJ10" s="152">
        <v>0.28745667056203522</v>
      </c>
      <c r="DK10" s="152">
        <v>0.61426298107127963</v>
      </c>
      <c r="DL10" s="152">
        <v>0.17972923880975283</v>
      </c>
      <c r="DM10" s="152">
        <v>0.46405593977970289</v>
      </c>
      <c r="DN10" s="152">
        <v>0.4364741927567854</v>
      </c>
      <c r="DO10" s="152">
        <v>0.64427011981389171</v>
      </c>
      <c r="DP10" s="152">
        <v>0.83201765996106281</v>
      </c>
      <c r="DQ10" s="152">
        <v>0.70243846780667618</v>
      </c>
      <c r="DR10" s="152">
        <v>0.66120266679656647</v>
      </c>
      <c r="DS10" s="152">
        <v>0.31455664757555984</v>
      </c>
      <c r="DT10" s="152">
        <v>9.9551963667747406E-2</v>
      </c>
      <c r="DU10" s="152">
        <v>0.53405844489924814</v>
      </c>
      <c r="DV10" s="152">
        <v>0.57532833247000581</v>
      </c>
      <c r="DW10" s="152">
        <v>0.44308065302064376</v>
      </c>
      <c r="DY10" s="146"/>
      <c r="DZ10" s="147"/>
      <c r="EA10" s="147"/>
      <c r="EB10" s="147"/>
      <c r="EC10" s="147"/>
      <c r="ED10" s="147"/>
      <c r="EE10" s="147"/>
    </row>
    <row r="11" spans="1:135" x14ac:dyDescent="0.25">
      <c r="A11" s="113" t="s">
        <v>996</v>
      </c>
      <c r="B11" s="152">
        <v>0.32163160074012365</v>
      </c>
      <c r="C11" s="152">
        <v>0.41479814213193461</v>
      </c>
      <c r="D11" s="152">
        <v>0.50023519945929951</v>
      </c>
      <c r="E11" s="152">
        <v>0.29424772739999261</v>
      </c>
      <c r="F11" s="152">
        <v>0.4541755041407089</v>
      </c>
      <c r="G11" s="152">
        <v>0.41714206185334973</v>
      </c>
      <c r="H11" s="152">
        <v>0.78107154909150056</v>
      </c>
      <c r="I11" s="152">
        <v>0.81703881144263835</v>
      </c>
      <c r="J11" s="152">
        <v>0.43703936702205798</v>
      </c>
      <c r="K11" s="152">
        <v>0.37865770248464997</v>
      </c>
      <c r="L11" s="152">
        <v>0.44768354931111254</v>
      </c>
      <c r="M11" s="152">
        <v>0.55594429875841667</v>
      </c>
      <c r="N11" s="152">
        <v>0.73874761827612367</v>
      </c>
      <c r="O11" s="152">
        <v>0.24387786054540117</v>
      </c>
      <c r="P11" s="152">
        <v>0.50088689641376927</v>
      </c>
      <c r="Q11" s="152">
        <v>0.31655584502911638</v>
      </c>
      <c r="R11" s="152">
        <v>0.35190876634909252</v>
      </c>
      <c r="S11" s="152">
        <v>0.52066239983337759</v>
      </c>
      <c r="T11" s="152">
        <v>0.31023714922212764</v>
      </c>
      <c r="U11" s="152">
        <v>0.2917105223595311</v>
      </c>
      <c r="V11" s="152">
        <v>0.40324706159851637</v>
      </c>
      <c r="W11" s="152">
        <v>0.27087924408549507</v>
      </c>
      <c r="X11" s="152">
        <v>0.39893567226978072</v>
      </c>
      <c r="Y11" s="152">
        <v>0.7846448473283314</v>
      </c>
      <c r="Z11" s="152">
        <v>0.59422895164826761</v>
      </c>
      <c r="AA11" s="152">
        <v>0.49542718869554275</v>
      </c>
      <c r="AB11" s="152">
        <v>0.40508260233297655</v>
      </c>
      <c r="AC11" s="152">
        <v>0.33158431789856896</v>
      </c>
      <c r="AD11" s="152">
        <v>0.57844971954450264</v>
      </c>
      <c r="AE11" s="152">
        <v>0.36506502015868586</v>
      </c>
      <c r="AF11" s="152">
        <v>0.48369159506620812</v>
      </c>
      <c r="AG11" s="152">
        <v>0.61963868561497437</v>
      </c>
      <c r="AH11" s="152">
        <v>0.93372852733542921</v>
      </c>
      <c r="AI11" s="152">
        <v>0.41232748457081569</v>
      </c>
      <c r="AJ11" s="152">
        <v>0.3320217613568538</v>
      </c>
      <c r="AK11" s="152">
        <v>0.37507406575441171</v>
      </c>
      <c r="AL11" s="152">
        <v>0.41226896886979425</v>
      </c>
      <c r="AM11" s="152">
        <v>0.34866182774290527</v>
      </c>
      <c r="AN11" s="152">
        <v>0.80278543714096873</v>
      </c>
      <c r="AO11" s="152">
        <v>0.38312990046099216</v>
      </c>
      <c r="AP11" s="152">
        <v>0.92682383022690351</v>
      </c>
      <c r="AQ11" s="152">
        <v>0.66309588047800705</v>
      </c>
      <c r="AR11" s="152">
        <v>0.4100007874141729</v>
      </c>
      <c r="AS11" s="152">
        <v>0.79055473201567272</v>
      </c>
      <c r="AT11" s="152">
        <v>0.55918956301747746</v>
      </c>
      <c r="AU11" s="152">
        <v>0.54955060906445241</v>
      </c>
      <c r="AV11" s="152">
        <v>0.45213271180461995</v>
      </c>
      <c r="AW11" s="152">
        <v>0.39677762068926636</v>
      </c>
      <c r="AX11" s="152">
        <v>0.27837132001344322</v>
      </c>
      <c r="AY11" s="152">
        <v>0.40512962840832978</v>
      </c>
      <c r="AZ11" s="152">
        <v>0.26932905024547193</v>
      </c>
      <c r="BA11" s="152">
        <v>0.72876466412682039</v>
      </c>
      <c r="BB11" s="152">
        <v>0.32709253947429562</v>
      </c>
      <c r="BC11" s="152">
        <v>0.40867244686115578</v>
      </c>
      <c r="BD11" s="152">
        <v>0.58341193868077434</v>
      </c>
      <c r="BE11" s="152">
        <v>0.42052499999397419</v>
      </c>
      <c r="BF11" s="152">
        <v>0.60735914369398158</v>
      </c>
      <c r="BG11" s="152">
        <v>0.44251683962367783</v>
      </c>
      <c r="BH11" s="152">
        <v>0.7256222264393295</v>
      </c>
      <c r="BI11" s="152">
        <v>0.54154439980052993</v>
      </c>
      <c r="BJ11" s="152">
        <v>0.44932974743876203</v>
      </c>
      <c r="BK11" s="152">
        <v>0.32491287165919031</v>
      </c>
      <c r="BL11" s="152">
        <v>0.46638803064076645</v>
      </c>
      <c r="BM11" s="152">
        <v>0.32890329402161944</v>
      </c>
      <c r="BN11" s="152">
        <v>0.35100208367490671</v>
      </c>
      <c r="BO11" s="152">
        <v>0.35577736770249824</v>
      </c>
      <c r="BP11" s="152">
        <v>0.37455447199595282</v>
      </c>
      <c r="BQ11" s="152">
        <v>0.44438687292505064</v>
      </c>
      <c r="BR11" s="152">
        <v>0.55008589281768971</v>
      </c>
      <c r="BS11" s="152">
        <v>0.26495839307721886</v>
      </c>
      <c r="BT11" s="152">
        <v>0.25123093637651495</v>
      </c>
      <c r="BU11" s="152">
        <v>0.52580216455251527</v>
      </c>
      <c r="BV11" s="152">
        <v>0.25766150507889241</v>
      </c>
      <c r="BW11" s="152">
        <v>0.29061591321112956</v>
      </c>
      <c r="BX11" s="152">
        <v>0.40371291308502955</v>
      </c>
      <c r="BY11" s="152">
        <v>0.48371502818662965</v>
      </c>
      <c r="BZ11" s="152">
        <v>0.43169446490141938</v>
      </c>
      <c r="CA11" s="152">
        <v>0.47347338739397121</v>
      </c>
      <c r="CB11" s="152">
        <v>0.59992812960758335</v>
      </c>
      <c r="CC11" s="152">
        <v>0.44319923967391334</v>
      </c>
      <c r="CD11" s="152">
        <v>0.83825566004387519</v>
      </c>
      <c r="CE11" s="152">
        <v>0.80937725144434469</v>
      </c>
      <c r="CF11" s="152">
        <v>0.14124812516960153</v>
      </c>
      <c r="CG11" s="152">
        <v>0.33582288672661387</v>
      </c>
      <c r="CH11" s="152">
        <v>0.46120278362918588</v>
      </c>
      <c r="CI11" s="152">
        <v>0.8831887057664819</v>
      </c>
      <c r="CJ11" s="152">
        <v>0.37726607337843715</v>
      </c>
      <c r="CK11" s="152">
        <v>0.31935982230656124</v>
      </c>
      <c r="CL11" s="152">
        <v>0.41705986734964096</v>
      </c>
      <c r="CM11" s="152">
        <v>0.41679756547754032</v>
      </c>
      <c r="CN11" s="152">
        <v>0.56153855754392956</v>
      </c>
      <c r="CO11" s="152">
        <v>0.63764846691170096</v>
      </c>
      <c r="CP11" s="152">
        <v>0.68526690309087346</v>
      </c>
      <c r="CQ11" s="152">
        <v>0.54617711301820648</v>
      </c>
      <c r="CR11" s="152">
        <v>0.3338514142821955</v>
      </c>
      <c r="CS11" s="152">
        <v>0.70870955410741299</v>
      </c>
      <c r="CT11" s="152">
        <v>0.50265268872054558</v>
      </c>
      <c r="CU11" s="152">
        <v>0.26627696144374269</v>
      </c>
      <c r="CV11" s="152">
        <v>0.37807370860299383</v>
      </c>
      <c r="CW11" s="152">
        <v>0.89886906436751257</v>
      </c>
      <c r="CX11" s="152">
        <v>0.50654363539211744</v>
      </c>
      <c r="CY11" s="152">
        <v>0.47037646105216013</v>
      </c>
      <c r="CZ11" s="152">
        <v>0.65435665780945718</v>
      </c>
      <c r="DA11" s="152">
        <v>0.40675166242627769</v>
      </c>
      <c r="DB11" s="152">
        <v>0.51872569795670243</v>
      </c>
      <c r="DC11" s="152">
        <v>0.46616430485112348</v>
      </c>
      <c r="DD11" s="152">
        <v>0.54431758999370117</v>
      </c>
      <c r="DE11" s="152">
        <v>0.4257442201454511</v>
      </c>
      <c r="DF11" s="152">
        <v>0.83811649236607066</v>
      </c>
      <c r="DG11" s="152">
        <v>0.56034268988185987</v>
      </c>
      <c r="DH11" s="152">
        <v>0.45085543976081244</v>
      </c>
      <c r="DI11" s="152">
        <v>0.32111136373700072</v>
      </c>
      <c r="DJ11" s="152">
        <v>0.36799072452680376</v>
      </c>
      <c r="DK11" s="152">
        <v>0.4771462205318483</v>
      </c>
      <c r="DL11" s="152">
        <v>0.28604374756856277</v>
      </c>
      <c r="DM11" s="152">
        <v>0.40595618675386369</v>
      </c>
      <c r="DN11" s="152">
        <v>0.28446424675211729</v>
      </c>
      <c r="DO11" s="152">
        <v>0.71671943848488717</v>
      </c>
      <c r="DP11" s="152">
        <v>0.77582214206374278</v>
      </c>
      <c r="DQ11" s="152">
        <v>0.64045190248362904</v>
      </c>
      <c r="DR11" s="152">
        <v>0.66187024991185883</v>
      </c>
      <c r="DS11" s="152">
        <v>0.43652632266048402</v>
      </c>
      <c r="DT11" s="152">
        <v>0.12132030706621537</v>
      </c>
      <c r="DU11" s="152">
        <v>0.60469452803540014</v>
      </c>
      <c r="DV11" s="152">
        <v>0.58035363951209507</v>
      </c>
      <c r="DW11" s="152">
        <v>0.36287718210242359</v>
      </c>
      <c r="DY11" s="146"/>
      <c r="DZ11" s="147"/>
      <c r="EA11" s="147"/>
      <c r="EB11" s="147"/>
      <c r="EC11" s="147"/>
      <c r="ED11" s="147"/>
      <c r="EE11" s="147"/>
    </row>
    <row r="12" spans="1:135" x14ac:dyDescent="0.25">
      <c r="A12" s="113" t="s">
        <v>997</v>
      </c>
      <c r="B12" s="152">
        <v>0.57904799327844059</v>
      </c>
      <c r="C12" s="152">
        <v>0.55333321323632545</v>
      </c>
      <c r="D12" s="152">
        <v>0.40448171950953649</v>
      </c>
      <c r="E12" s="152">
        <v>0.4086412673592083</v>
      </c>
      <c r="F12" s="152">
        <v>0.59285649112493621</v>
      </c>
      <c r="G12" s="152">
        <v>0.70655001311546928</v>
      </c>
      <c r="H12" s="152">
        <v>0.79660593726738804</v>
      </c>
      <c r="I12" s="152">
        <v>0.85149946157392742</v>
      </c>
      <c r="J12" s="152">
        <v>0.70723109634455683</v>
      </c>
      <c r="K12" s="152">
        <v>0.2974257331576558</v>
      </c>
      <c r="L12" s="152">
        <v>0.70453113734500983</v>
      </c>
      <c r="M12" s="152">
        <v>0.25361942320645775</v>
      </c>
      <c r="N12" s="152">
        <v>0.80941783509214638</v>
      </c>
      <c r="O12" s="152">
        <v>0.56014379049450447</v>
      </c>
      <c r="P12" s="152">
        <v>0.5430097989262882</v>
      </c>
      <c r="Q12" s="152">
        <v>0.44969116017698257</v>
      </c>
      <c r="R12" s="152">
        <v>0.42784934962545779</v>
      </c>
      <c r="S12" s="152">
        <v>0.57400212170347042</v>
      </c>
      <c r="T12" s="152">
        <v>0.58808670773214911</v>
      </c>
      <c r="U12" s="152">
        <v>0.60842375433599638</v>
      </c>
      <c r="V12" s="152">
        <v>0.6051361122961848</v>
      </c>
      <c r="W12" s="152">
        <v>0.30622860997281709</v>
      </c>
      <c r="X12" s="152">
        <v>0.39182241368991327</v>
      </c>
      <c r="Y12" s="152">
        <v>0.85684255130711018</v>
      </c>
      <c r="Z12" s="152">
        <v>0.73515993714703676</v>
      </c>
      <c r="AA12" s="152">
        <v>0.11907593984172897</v>
      </c>
      <c r="AB12" s="152">
        <v>0.56125149057712143</v>
      </c>
      <c r="AC12" s="152">
        <v>0.21144400727251011</v>
      </c>
      <c r="AD12" s="152">
        <v>0.83138646201427735</v>
      </c>
      <c r="AE12" s="152">
        <v>0.37302596141379368</v>
      </c>
      <c r="AF12" s="152">
        <v>0.64001238397022575</v>
      </c>
      <c r="AG12" s="152">
        <v>0.74143943113226596</v>
      </c>
      <c r="AH12" s="152">
        <v>0.96361308216583508</v>
      </c>
      <c r="AI12" s="152">
        <v>0.52450157271233733</v>
      </c>
      <c r="AJ12" s="152">
        <v>0.62633335485301078</v>
      </c>
      <c r="AK12" s="152">
        <v>0.50424936955414446</v>
      </c>
      <c r="AL12" s="152">
        <v>9.1211328863857966E-2</v>
      </c>
      <c r="AM12" s="152">
        <v>0.55093737438524071</v>
      </c>
      <c r="AN12" s="152">
        <v>0.79585318649729386</v>
      </c>
      <c r="AO12" s="152">
        <v>0.2323284159963751</v>
      </c>
      <c r="AP12" s="152">
        <v>0.90557503105958892</v>
      </c>
      <c r="AQ12" s="152">
        <v>0.73065579737479514</v>
      </c>
      <c r="AR12" s="152">
        <v>0.67701637207386833</v>
      </c>
      <c r="AS12" s="152">
        <v>0.8482910781073344</v>
      </c>
      <c r="AT12" s="152">
        <v>0.77086496154478779</v>
      </c>
      <c r="AU12" s="152">
        <v>0.69022647913564728</v>
      </c>
      <c r="AV12" s="152">
        <v>0.62375481737824234</v>
      </c>
      <c r="AW12" s="152">
        <v>0.63287041779534003</v>
      </c>
      <c r="AX12" s="152">
        <v>0.54000720550158177</v>
      </c>
      <c r="AY12" s="152">
        <v>0.60765539952999292</v>
      </c>
      <c r="AZ12" s="152">
        <v>0.48111189287387396</v>
      </c>
      <c r="BA12" s="152">
        <v>0.56883762249494074</v>
      </c>
      <c r="BB12" s="152">
        <v>0.47520614354743113</v>
      </c>
      <c r="BC12" s="152">
        <v>0.58304182865050713</v>
      </c>
      <c r="BD12" s="152">
        <v>0.66962610479801743</v>
      </c>
      <c r="BE12" s="152">
        <v>0.20588409913997593</v>
      </c>
      <c r="BF12" s="152">
        <v>0.68842537377384583</v>
      </c>
      <c r="BG12" s="152">
        <v>0.63058068258255406</v>
      </c>
      <c r="BH12" s="152">
        <v>0.71853921185414082</v>
      </c>
      <c r="BI12" s="152">
        <v>0.42903577253123698</v>
      </c>
      <c r="BJ12" s="152">
        <v>0.34804567911619899</v>
      </c>
      <c r="BK12" s="152">
        <v>0.52666822435623717</v>
      </c>
      <c r="BL12" s="152">
        <v>0.5904487840523579</v>
      </c>
      <c r="BM12" s="152">
        <v>0.60139057257686279</v>
      </c>
      <c r="BN12" s="152">
        <v>0.61991611696460402</v>
      </c>
      <c r="BO12" s="152">
        <v>0.49093965722890182</v>
      </c>
      <c r="BP12" s="152">
        <v>0.49414430990414332</v>
      </c>
      <c r="BQ12" s="152">
        <v>0.58934001251015644</v>
      </c>
      <c r="BR12" s="152">
        <v>0.46194278136317718</v>
      </c>
      <c r="BS12" s="152">
        <v>0.54238054733915886</v>
      </c>
      <c r="BT12" s="152">
        <v>0.36758647457451188</v>
      </c>
      <c r="BU12" s="152">
        <v>0.61941858338111466</v>
      </c>
      <c r="BV12" s="152">
        <v>0.52277737387596546</v>
      </c>
      <c r="BW12" s="152">
        <v>0.50166455343787297</v>
      </c>
      <c r="BX12" s="152">
        <v>0.62683645512278507</v>
      </c>
      <c r="BY12" s="152">
        <v>0.47803757683016146</v>
      </c>
      <c r="BZ12" s="152">
        <v>0.40963871263149132</v>
      </c>
      <c r="CA12" s="152">
        <v>0.39720583241462593</v>
      </c>
      <c r="CB12" s="152">
        <v>0.65688119228396857</v>
      </c>
      <c r="CC12" s="152">
        <v>0.64100701490327106</v>
      </c>
      <c r="CD12" s="152">
        <v>0.84109753086630024</v>
      </c>
      <c r="CE12" s="152">
        <v>0.82728642171195077</v>
      </c>
      <c r="CF12" s="152">
        <v>0.39799241713103689</v>
      </c>
      <c r="CG12" s="152">
        <v>0.42431763290257418</v>
      </c>
      <c r="CH12" s="152">
        <v>0.50975611675476118</v>
      </c>
      <c r="CI12" s="152">
        <v>0.94372508414609158</v>
      </c>
      <c r="CJ12" s="152">
        <v>0.59478900315010275</v>
      </c>
      <c r="CK12" s="152">
        <v>0.66866623660441871</v>
      </c>
      <c r="CL12" s="152">
        <v>0.70397595925301271</v>
      </c>
      <c r="CM12" s="152">
        <v>0.55687193135358148</v>
      </c>
      <c r="CN12" s="152">
        <v>0.621708122788871</v>
      </c>
      <c r="CO12" s="152">
        <v>0.8125135948517288</v>
      </c>
      <c r="CP12" s="152">
        <v>0.65263988652005811</v>
      </c>
      <c r="CQ12" s="152">
        <v>0.6781053523585564</v>
      </c>
      <c r="CR12" s="152">
        <v>0.39218582827560905</v>
      </c>
      <c r="CS12" s="152">
        <v>0.45865491929905494</v>
      </c>
      <c r="CT12" s="152">
        <v>0.6389514233792184</v>
      </c>
      <c r="CU12" s="152">
        <v>0.47657863527542021</v>
      </c>
      <c r="CV12" s="152">
        <v>0.58820728960965762</v>
      </c>
      <c r="CW12" s="152">
        <v>0.50366151120975877</v>
      </c>
      <c r="CX12" s="152">
        <v>0.70062141751593998</v>
      </c>
      <c r="CY12" s="152">
        <v>0.71219371754669447</v>
      </c>
      <c r="CZ12" s="152">
        <v>0.71569105326808957</v>
      </c>
      <c r="DA12" s="152">
        <v>0.58914277896118916</v>
      </c>
      <c r="DB12" s="152">
        <v>0.67844128587348396</v>
      </c>
      <c r="DC12" s="152">
        <v>0.66067787970051195</v>
      </c>
      <c r="DD12" s="152">
        <v>0.57640422818264658</v>
      </c>
      <c r="DE12" s="152">
        <v>0.58518184607917356</v>
      </c>
      <c r="DF12" s="152">
        <v>0.84804988366037615</v>
      </c>
      <c r="DG12" s="152">
        <v>0.43142668710162174</v>
      </c>
      <c r="DH12" s="152">
        <v>0.51613926241373875</v>
      </c>
      <c r="DI12" s="152">
        <v>0.41456695010066474</v>
      </c>
      <c r="DJ12" s="152">
        <v>0.6716202330889588</v>
      </c>
      <c r="DK12" s="152">
        <v>0.63827035243367869</v>
      </c>
      <c r="DL12" s="152">
        <v>0.25350539431240343</v>
      </c>
      <c r="DM12" s="152">
        <v>0.39436644185986319</v>
      </c>
      <c r="DN12" s="152">
        <v>0.60267377739745931</v>
      </c>
      <c r="DO12" s="152">
        <v>0.33232571323285204</v>
      </c>
      <c r="DP12" s="152">
        <v>0.84662754257478745</v>
      </c>
      <c r="DQ12" s="152">
        <v>0.79255819747560707</v>
      </c>
      <c r="DR12" s="152">
        <v>0.75985477258146084</v>
      </c>
      <c r="DS12" s="152">
        <v>0.324360788015082</v>
      </c>
      <c r="DT12" s="152">
        <v>0.24758118397695136</v>
      </c>
      <c r="DU12" s="152">
        <v>0.40071109438981395</v>
      </c>
      <c r="DV12" s="152">
        <v>0.43436751823388758</v>
      </c>
      <c r="DW12" s="152">
        <v>0.2989986112741298</v>
      </c>
      <c r="DY12" s="146"/>
      <c r="DZ12" s="147"/>
      <c r="EA12" s="147"/>
      <c r="EB12" s="147"/>
      <c r="EC12" s="147"/>
      <c r="ED12" s="147"/>
      <c r="EE12" s="147"/>
    </row>
    <row r="13" spans="1:135" x14ac:dyDescent="0.25">
      <c r="A13" s="113" t="s">
        <v>998</v>
      </c>
      <c r="B13" s="152">
        <v>0.3367867002314473</v>
      </c>
      <c r="C13" s="152">
        <v>0.52154285934658051</v>
      </c>
      <c r="D13" s="152">
        <v>0.49152868577846653</v>
      </c>
      <c r="E13" s="152">
        <v>0.39798743316734775</v>
      </c>
      <c r="F13" s="152">
        <v>0.70324125022138861</v>
      </c>
      <c r="G13" s="152">
        <v>0.79520373490123453</v>
      </c>
      <c r="H13" s="152">
        <v>0.922957841221694</v>
      </c>
      <c r="I13" s="152">
        <v>0.94492732225081622</v>
      </c>
      <c r="J13" s="152">
        <v>0.78702837400581172</v>
      </c>
      <c r="K13" s="152">
        <v>0.39612167611701887</v>
      </c>
      <c r="L13" s="152">
        <v>0.81123663504263466</v>
      </c>
      <c r="M13" s="152">
        <v>0.30928869907714651</v>
      </c>
      <c r="N13" s="152">
        <v>0.90257101934733341</v>
      </c>
      <c r="O13" s="152">
        <v>0.61928277760282247</v>
      </c>
      <c r="P13" s="152">
        <v>0.78746352230076155</v>
      </c>
      <c r="Q13" s="152">
        <v>0.450177247172936</v>
      </c>
      <c r="R13" s="152">
        <v>0.5361617548689902</v>
      </c>
      <c r="S13" s="152">
        <v>0.72639283665659682</v>
      </c>
      <c r="T13" s="152">
        <v>0.59990350657827174</v>
      </c>
      <c r="U13" s="152">
        <v>0.53196457759899174</v>
      </c>
      <c r="V13" s="152">
        <v>0.61558043737984047</v>
      </c>
      <c r="W13" s="152">
        <v>0.32814757871334532</v>
      </c>
      <c r="X13" s="152">
        <v>0.37309854619995142</v>
      </c>
      <c r="Y13" s="152">
        <v>0.94772748790975847</v>
      </c>
      <c r="Z13" s="152">
        <v>0.88278368781312633</v>
      </c>
      <c r="AA13" s="152">
        <v>0.24438442209908121</v>
      </c>
      <c r="AB13" s="152">
        <v>0.61922660504492877</v>
      </c>
      <c r="AC13" s="152">
        <v>0.40716999297089357</v>
      </c>
      <c r="AD13" s="152">
        <v>0.92511943621033432</v>
      </c>
      <c r="AE13" s="152">
        <v>0.52019765950555041</v>
      </c>
      <c r="AF13" s="152">
        <v>0.7121832303595913</v>
      </c>
      <c r="AG13" s="152">
        <v>0.86757070476680209</v>
      </c>
      <c r="AH13" s="152">
        <v>0.98340576140049862</v>
      </c>
      <c r="AI13" s="152">
        <v>0.57798111377049577</v>
      </c>
      <c r="AJ13" s="152">
        <v>0.52728276162526</v>
      </c>
      <c r="AK13" s="152">
        <v>0.50706174366960755</v>
      </c>
      <c r="AL13" s="152">
        <v>0.36716110113628353</v>
      </c>
      <c r="AM13" s="152">
        <v>0.51179974639576997</v>
      </c>
      <c r="AN13" s="152">
        <v>0.90954464853835826</v>
      </c>
      <c r="AO13" s="152">
        <v>0.26777806294884066</v>
      </c>
      <c r="AP13" s="152">
        <v>0.98476298020261133</v>
      </c>
      <c r="AQ13" s="152">
        <v>0.88930693449617049</v>
      </c>
      <c r="AR13" s="152">
        <v>0.60723801087949192</v>
      </c>
      <c r="AS13" s="152">
        <v>0.95485878850664219</v>
      </c>
      <c r="AT13" s="152">
        <v>0.73843014824162367</v>
      </c>
      <c r="AU13" s="152">
        <v>0.86261435171876211</v>
      </c>
      <c r="AV13" s="152">
        <v>0.69199882593881479</v>
      </c>
      <c r="AW13" s="152">
        <v>0.66164881059843017</v>
      </c>
      <c r="AX13" s="152">
        <v>0.4764749113881126</v>
      </c>
      <c r="AY13" s="152">
        <v>0.64356428645318553</v>
      </c>
      <c r="AZ13" s="152">
        <v>0.33104819867649221</v>
      </c>
      <c r="BA13" s="152">
        <v>0.58827026207531108</v>
      </c>
      <c r="BB13" s="152">
        <v>0.49687542976880994</v>
      </c>
      <c r="BC13" s="152">
        <v>0.75097378559536665</v>
      </c>
      <c r="BD13" s="152">
        <v>0.69271193131996556</v>
      </c>
      <c r="BE13" s="152">
        <v>0.51066800367213427</v>
      </c>
      <c r="BF13" s="152">
        <v>0.78376913255192493</v>
      </c>
      <c r="BG13" s="152">
        <v>0.732147467567414</v>
      </c>
      <c r="BH13" s="152">
        <v>0.81385814970094494</v>
      </c>
      <c r="BI13" s="152">
        <v>0.40812319922320101</v>
      </c>
      <c r="BJ13" s="152">
        <v>0.39263057300545778</v>
      </c>
      <c r="BK13" s="152">
        <v>0.47666891536109485</v>
      </c>
      <c r="BL13" s="152">
        <v>0.53210458738719324</v>
      </c>
      <c r="BM13" s="152">
        <v>0.54471695673039244</v>
      </c>
      <c r="BN13" s="152">
        <v>0.6541834339221646</v>
      </c>
      <c r="BO13" s="152">
        <v>0.50983903834469613</v>
      </c>
      <c r="BP13" s="152">
        <v>0.50474323911778374</v>
      </c>
      <c r="BQ13" s="152">
        <v>0.62138408492086317</v>
      </c>
      <c r="BR13" s="152">
        <v>0.5407615243489825</v>
      </c>
      <c r="BS13" s="152">
        <v>0.62254756329472771</v>
      </c>
      <c r="BT13" s="152">
        <v>0.33802259710889043</v>
      </c>
      <c r="BU13" s="152">
        <v>0.75437794446288065</v>
      </c>
      <c r="BV13" s="152">
        <v>0.59203667075906541</v>
      </c>
      <c r="BW13" s="152">
        <v>0.46554517194237188</v>
      </c>
      <c r="BX13" s="152">
        <v>0.57117044856340948</v>
      </c>
      <c r="BY13" s="152">
        <v>0.61636577595120401</v>
      </c>
      <c r="BZ13" s="152">
        <v>0.43791415862356287</v>
      </c>
      <c r="CA13" s="152">
        <v>0.59286262303102677</v>
      </c>
      <c r="CB13" s="152">
        <v>0.7397603469706775</v>
      </c>
      <c r="CC13" s="152">
        <v>0.65749370534687179</v>
      </c>
      <c r="CD13" s="152">
        <v>0.89805433513800648</v>
      </c>
      <c r="CE13" s="152">
        <v>0.92409287025449105</v>
      </c>
      <c r="CF13" s="152">
        <v>0.260576607809338</v>
      </c>
      <c r="CG13" s="152">
        <v>0.55428534406081953</v>
      </c>
      <c r="CH13" s="152">
        <v>0.54031769176297018</v>
      </c>
      <c r="CI13" s="152">
        <v>0.97665265359157849</v>
      </c>
      <c r="CJ13" s="152">
        <v>0.53335186921507793</v>
      </c>
      <c r="CK13" s="152">
        <v>0.76732125023126163</v>
      </c>
      <c r="CL13" s="152">
        <v>0.75755492327586116</v>
      </c>
      <c r="CM13" s="152">
        <v>0.55051671579100003</v>
      </c>
      <c r="CN13" s="152">
        <v>0.74863809437374285</v>
      </c>
      <c r="CO13" s="152">
        <v>0.9268194676211865</v>
      </c>
      <c r="CP13" s="152">
        <v>0.87536762138761659</v>
      </c>
      <c r="CQ13" s="152">
        <v>0.71340992882314158</v>
      </c>
      <c r="CR13" s="152">
        <v>0.41033401738642344</v>
      </c>
      <c r="CS13" s="152">
        <v>0.66716438810386725</v>
      </c>
      <c r="CT13" s="152">
        <v>0.75415891656972811</v>
      </c>
      <c r="CU13" s="152">
        <v>0.47102763248458862</v>
      </c>
      <c r="CV13" s="152">
        <v>0.58775146719828464</v>
      </c>
      <c r="CW13" s="152">
        <v>0.74808907622917808</v>
      </c>
      <c r="CX13" s="152">
        <v>0.78079164224243935</v>
      </c>
      <c r="CY13" s="152">
        <v>0.70857202326532542</v>
      </c>
      <c r="CZ13" s="152">
        <v>0.85938118075840919</v>
      </c>
      <c r="DA13" s="152">
        <v>0.6837100298958293</v>
      </c>
      <c r="DB13" s="152">
        <v>0.72171768311152029</v>
      </c>
      <c r="DC13" s="152">
        <v>0.70322221018827902</v>
      </c>
      <c r="DD13" s="152">
        <v>0.65643113762323357</v>
      </c>
      <c r="DE13" s="152">
        <v>0.5550466075681787</v>
      </c>
      <c r="DF13" s="152">
        <v>0.92433160495404576</v>
      </c>
      <c r="DG13" s="152">
        <v>0.54372589896399814</v>
      </c>
      <c r="DH13" s="152">
        <v>0.38726843217892337</v>
      </c>
      <c r="DI13" s="152">
        <v>0.37760832636807096</v>
      </c>
      <c r="DJ13" s="152">
        <v>0.71334902743740125</v>
      </c>
      <c r="DK13" s="152">
        <v>0.74757278372400493</v>
      </c>
      <c r="DL13" s="152">
        <v>0.32801994961496184</v>
      </c>
      <c r="DM13" s="152">
        <v>0.35550110374405097</v>
      </c>
      <c r="DN13" s="152">
        <v>0.54990860459853008</v>
      </c>
      <c r="DO13" s="152">
        <v>0.54543465771203237</v>
      </c>
      <c r="DP13" s="152">
        <v>0.87929417195163662</v>
      </c>
      <c r="DQ13" s="152">
        <v>0.71831727091954822</v>
      </c>
      <c r="DR13" s="152">
        <v>0.89479541647399874</v>
      </c>
      <c r="DS13" s="152">
        <v>0.51276138958581041</v>
      </c>
      <c r="DT13" s="152">
        <v>0.18528818772803771</v>
      </c>
      <c r="DU13" s="152">
        <v>0.44342346543451056</v>
      </c>
      <c r="DV13" s="152">
        <v>0.4681827549231784</v>
      </c>
      <c r="DW13" s="152">
        <v>0.23683675355939773</v>
      </c>
      <c r="DY13" s="146"/>
      <c r="DZ13" s="147"/>
      <c r="EA13" s="147"/>
      <c r="EB13" s="147"/>
      <c r="EC13" s="147"/>
      <c r="ED13" s="147"/>
      <c r="EE13" s="147"/>
    </row>
    <row r="14" spans="1:135" x14ac:dyDescent="0.25">
      <c r="A14" s="151" t="s">
        <v>999</v>
      </c>
      <c r="B14" s="149">
        <v>0.27656776512635262</v>
      </c>
      <c r="C14" s="149">
        <v>0.35158672999697205</v>
      </c>
      <c r="D14" s="149">
        <v>0.45048060167388626</v>
      </c>
      <c r="E14" s="149">
        <v>0.42217106550416927</v>
      </c>
      <c r="F14" s="149">
        <v>0.60944315323110398</v>
      </c>
      <c r="G14" s="149">
        <v>0.52166659352399269</v>
      </c>
      <c r="H14" s="149">
        <v>0.81341868287644403</v>
      </c>
      <c r="I14" s="149">
        <v>0.84232391098410397</v>
      </c>
      <c r="J14" s="149">
        <v>0.65188578042380418</v>
      </c>
      <c r="K14" s="149">
        <v>0.36818380792455674</v>
      </c>
      <c r="L14" s="149">
        <v>0.68247875046600459</v>
      </c>
      <c r="M14" s="149">
        <v>0.5530864812846924</v>
      </c>
      <c r="N14" s="149">
        <v>0.79769743043200048</v>
      </c>
      <c r="O14" s="149">
        <v>0.43920968078564432</v>
      </c>
      <c r="P14" s="149">
        <v>0.37847523959923318</v>
      </c>
      <c r="Q14" s="149">
        <v>0.26193356835387255</v>
      </c>
      <c r="R14" s="149">
        <v>0.44072227303740363</v>
      </c>
      <c r="S14" s="149">
        <v>0.60039652541749655</v>
      </c>
      <c r="T14" s="149">
        <v>0.4546344791309207</v>
      </c>
      <c r="U14" s="149">
        <v>0.43529057690014661</v>
      </c>
      <c r="V14" s="149">
        <v>0.43798003389956847</v>
      </c>
      <c r="W14" s="149">
        <v>0.24403445657343817</v>
      </c>
      <c r="X14" s="149">
        <v>0.2710581964199707</v>
      </c>
      <c r="Y14" s="149">
        <v>0.82872025080321454</v>
      </c>
      <c r="Z14" s="149">
        <v>0.69597205034777265</v>
      </c>
      <c r="AA14" s="149">
        <v>0.55116037888200731</v>
      </c>
      <c r="AB14" s="149">
        <v>0.384214154253121</v>
      </c>
      <c r="AC14" s="149">
        <v>0.18232800804072</v>
      </c>
      <c r="AD14" s="149">
        <v>0.67521848992716327</v>
      </c>
      <c r="AE14" s="149">
        <v>0.37402644373435595</v>
      </c>
      <c r="AF14" s="149">
        <v>0.57060756536366097</v>
      </c>
      <c r="AG14" s="149">
        <v>0.64057273601798104</v>
      </c>
      <c r="AH14" s="149">
        <v>0.94579508322041661</v>
      </c>
      <c r="AI14" s="149">
        <v>0.60306268204962654</v>
      </c>
      <c r="AJ14" s="149">
        <v>0.38526249213584496</v>
      </c>
      <c r="AK14" s="149">
        <v>0.40514157445273752</v>
      </c>
      <c r="AL14" s="149">
        <v>0.40145218744843325</v>
      </c>
      <c r="AM14" s="149">
        <v>0.39845339226200377</v>
      </c>
      <c r="AN14" s="149">
        <v>0.80130704979713918</v>
      </c>
      <c r="AO14" s="149">
        <v>0.46319970957513007</v>
      </c>
      <c r="AP14" s="149">
        <v>0.89257333723992982</v>
      </c>
      <c r="AQ14" s="149">
        <v>0.74929555577966989</v>
      </c>
      <c r="AR14" s="149">
        <v>0.6990944633971985</v>
      </c>
      <c r="AS14" s="149">
        <v>0.82233977290682503</v>
      </c>
      <c r="AT14" s="149">
        <v>0.40506101337495276</v>
      </c>
      <c r="AU14" s="149">
        <v>0.56743104513623299</v>
      </c>
      <c r="AV14" s="149">
        <v>0.66451742821333681</v>
      </c>
      <c r="AW14" s="149">
        <v>0.36854225896721032</v>
      </c>
      <c r="AX14" s="149">
        <v>0.28190272336006328</v>
      </c>
      <c r="AY14" s="149">
        <v>0.46220270073361225</v>
      </c>
      <c r="AZ14" s="149">
        <v>0.33586687691547329</v>
      </c>
      <c r="BA14" s="149">
        <v>0.84089050714192903</v>
      </c>
      <c r="BB14" s="149">
        <v>0.50883126528818079</v>
      </c>
      <c r="BC14" s="149">
        <v>0.42610832123502107</v>
      </c>
      <c r="BD14" s="149">
        <v>0.37707956774894419</v>
      </c>
      <c r="BE14" s="149">
        <v>0.44940204713194704</v>
      </c>
      <c r="BF14" s="149">
        <v>0.63222920946574923</v>
      </c>
      <c r="BG14" s="149">
        <v>0.54318965639414341</v>
      </c>
      <c r="BH14" s="149">
        <v>0.81922420153857156</v>
      </c>
      <c r="BI14" s="149">
        <v>0.58346515610860461</v>
      </c>
      <c r="BJ14" s="149">
        <v>0.46605620549844284</v>
      </c>
      <c r="BK14" s="149">
        <v>0.273729786830396</v>
      </c>
      <c r="BL14" s="149">
        <v>0.31417153168287948</v>
      </c>
      <c r="BM14" s="149">
        <v>0.39189904150042321</v>
      </c>
      <c r="BN14" s="149">
        <v>0.3189373638852388</v>
      </c>
      <c r="BO14" s="149">
        <v>0.46592649789503576</v>
      </c>
      <c r="BP14" s="149">
        <v>0.26447931358281962</v>
      </c>
      <c r="BQ14" s="149">
        <v>0.42007006006100417</v>
      </c>
      <c r="BR14" s="149">
        <v>0.58172525235226669</v>
      </c>
      <c r="BS14" s="149">
        <v>0.31231604166388505</v>
      </c>
      <c r="BT14" s="149">
        <v>0.30669016750208988</v>
      </c>
      <c r="BU14" s="149">
        <v>0.58413023460196112</v>
      </c>
      <c r="BV14" s="149">
        <v>0.29318002396342002</v>
      </c>
      <c r="BW14" s="149">
        <v>0.32424373158216407</v>
      </c>
      <c r="BX14" s="149">
        <v>0.43890294579835637</v>
      </c>
      <c r="BY14" s="149">
        <v>0.44286962786464457</v>
      </c>
      <c r="BZ14" s="149">
        <v>0.37129451206580422</v>
      </c>
      <c r="CA14" s="149">
        <v>0.46970684336715374</v>
      </c>
      <c r="CB14" s="149">
        <v>0.53014157356400959</v>
      </c>
      <c r="CC14" s="149">
        <v>0.4301775553425069</v>
      </c>
      <c r="CD14" s="149">
        <v>0.88103881297889719</v>
      </c>
      <c r="CE14" s="149">
        <v>0.87176582246321466</v>
      </c>
      <c r="CF14" s="149">
        <v>0.34682282654062074</v>
      </c>
      <c r="CG14" s="149">
        <v>0.42834320471255394</v>
      </c>
      <c r="CH14" s="149">
        <v>0.33951093616820588</v>
      </c>
      <c r="CI14" s="149">
        <v>0.94352735354257444</v>
      </c>
      <c r="CJ14" s="149">
        <v>0.31598277213834597</v>
      </c>
      <c r="CK14" s="149">
        <v>0.41802039334964081</v>
      </c>
      <c r="CL14" s="149">
        <v>0.3337922855570658</v>
      </c>
      <c r="CM14" s="149">
        <v>0.46559577154907922</v>
      </c>
      <c r="CN14" s="149">
        <v>0.72720255869658124</v>
      </c>
      <c r="CO14" s="149">
        <v>0.72417184306987648</v>
      </c>
      <c r="CP14" s="149">
        <v>0.67202291967234717</v>
      </c>
      <c r="CQ14" s="149">
        <v>0.57239809471120262</v>
      </c>
      <c r="CR14" s="149">
        <v>0.45276217991511841</v>
      </c>
      <c r="CS14" s="149">
        <v>0.59900558415177951</v>
      </c>
      <c r="CT14" s="149">
        <v>0.54299116632343447</v>
      </c>
      <c r="CU14" s="149">
        <v>0.43977902753283155</v>
      </c>
      <c r="CV14" s="149">
        <v>0.35431363215322592</v>
      </c>
      <c r="CW14" s="149">
        <v>0.91364914964255139</v>
      </c>
      <c r="CX14" s="149">
        <v>0.65556723429588615</v>
      </c>
      <c r="CY14" s="149">
        <v>0.48136302856256502</v>
      </c>
      <c r="CZ14" s="149">
        <v>0.7224890114685989</v>
      </c>
      <c r="DA14" s="149">
        <v>0.45607365180011911</v>
      </c>
      <c r="DB14" s="149">
        <v>0.66634663991500132</v>
      </c>
      <c r="DC14" s="149">
        <v>0.63447567913936465</v>
      </c>
      <c r="DD14" s="149">
        <v>0.69519448138014761</v>
      </c>
      <c r="DE14" s="149">
        <v>0.5054593300962692</v>
      </c>
      <c r="DF14" s="149">
        <v>0.91017221751122135</v>
      </c>
      <c r="DG14" s="149">
        <v>0.4163991332892103</v>
      </c>
      <c r="DH14" s="149">
        <v>0.49197275509993332</v>
      </c>
      <c r="DI14" s="149">
        <v>0.42099382803082586</v>
      </c>
      <c r="DJ14" s="149">
        <v>0.50017475377109177</v>
      </c>
      <c r="DK14" s="149">
        <v>0.47208402306797365</v>
      </c>
      <c r="DL14" s="149">
        <v>0.48386898755327368</v>
      </c>
      <c r="DM14" s="149">
        <v>0.25979354715108244</v>
      </c>
      <c r="DN14" s="149">
        <v>0.33291461801445749</v>
      </c>
      <c r="DO14" s="149">
        <v>0.79486332322500519</v>
      </c>
      <c r="DP14" s="149">
        <v>0.82755817557710887</v>
      </c>
      <c r="DQ14" s="149">
        <v>0.73987847744901236</v>
      </c>
      <c r="DR14" s="149">
        <v>0.74012694633700138</v>
      </c>
      <c r="DS14" s="149">
        <v>0.38094770428133051</v>
      </c>
      <c r="DT14" s="149">
        <v>0.31746916579071771</v>
      </c>
      <c r="DU14" s="149">
        <v>0.40484896473044207</v>
      </c>
      <c r="DV14" s="149">
        <v>0.40197557100076786</v>
      </c>
      <c r="DW14" s="149">
        <v>0.30927698805594867</v>
      </c>
      <c r="DY14" s="146"/>
      <c r="DZ14" s="147"/>
      <c r="EA14" s="147"/>
      <c r="EB14" s="147"/>
      <c r="EC14" s="147"/>
      <c r="ED14" s="147"/>
      <c r="EE14" s="147"/>
    </row>
    <row r="15" spans="1:135" x14ac:dyDescent="0.25">
      <c r="A15" s="113" t="s">
        <v>1000</v>
      </c>
      <c r="B15" s="152">
        <v>0.35778682273350759</v>
      </c>
      <c r="C15" s="152">
        <v>0.39180229305378844</v>
      </c>
      <c r="D15" s="152">
        <v>0.38204140744152221</v>
      </c>
      <c r="E15" s="152">
        <v>0.34032675734958007</v>
      </c>
      <c r="F15" s="152">
        <v>0.58784999261939141</v>
      </c>
      <c r="G15" s="152">
        <v>0.50212532135949184</v>
      </c>
      <c r="H15" s="152">
        <v>0.78161208876589283</v>
      </c>
      <c r="I15" s="152">
        <v>0.81203868085722131</v>
      </c>
      <c r="J15" s="152">
        <v>0.61916266393904185</v>
      </c>
      <c r="K15" s="152">
        <v>0.43904097962328603</v>
      </c>
      <c r="L15" s="152">
        <v>0.64190363938339479</v>
      </c>
      <c r="M15" s="152">
        <v>0.48696490106154533</v>
      </c>
      <c r="N15" s="152">
        <v>0.7740517824996288</v>
      </c>
      <c r="O15" s="152">
        <v>0.38802225684891767</v>
      </c>
      <c r="P15" s="152">
        <v>0.4009128051787636</v>
      </c>
      <c r="Q15" s="152">
        <v>0.36150418539336793</v>
      </c>
      <c r="R15" s="152">
        <v>0.37951938088037207</v>
      </c>
      <c r="S15" s="152">
        <v>0.55911771084569684</v>
      </c>
      <c r="T15" s="152">
        <v>0.40662651302755526</v>
      </c>
      <c r="U15" s="152">
        <v>0.42902369497558229</v>
      </c>
      <c r="V15" s="152">
        <v>0.46119619256508426</v>
      </c>
      <c r="W15" s="152">
        <v>0.29591885566954035</v>
      </c>
      <c r="X15" s="152">
        <v>0.30470484310502211</v>
      </c>
      <c r="Y15" s="152">
        <v>0.78542816923045222</v>
      </c>
      <c r="Z15" s="152">
        <v>0.64062180837261018</v>
      </c>
      <c r="AA15" s="152">
        <v>0.50339660812865916</v>
      </c>
      <c r="AB15" s="152">
        <v>0.44795078617426576</v>
      </c>
      <c r="AC15" s="152">
        <v>0.24606692210073872</v>
      </c>
      <c r="AD15" s="152">
        <v>0.67249725011235961</v>
      </c>
      <c r="AE15" s="152">
        <v>0.35285687566065438</v>
      </c>
      <c r="AF15" s="152">
        <v>0.50711955759447502</v>
      </c>
      <c r="AG15" s="152">
        <v>0.60130840729225654</v>
      </c>
      <c r="AH15" s="152">
        <v>0.92208755904734518</v>
      </c>
      <c r="AI15" s="152">
        <v>0.46201816835408555</v>
      </c>
      <c r="AJ15" s="152">
        <v>0.40809126797461037</v>
      </c>
      <c r="AK15" s="152">
        <v>0.43043065752899257</v>
      </c>
      <c r="AL15" s="152">
        <v>0.43294402122155662</v>
      </c>
      <c r="AM15" s="152">
        <v>0.42998636908112475</v>
      </c>
      <c r="AN15" s="152">
        <v>0.74807786869291459</v>
      </c>
      <c r="AO15" s="152">
        <v>0.38776941140019738</v>
      </c>
      <c r="AP15" s="152">
        <v>0.89179160087857101</v>
      </c>
      <c r="AQ15" s="152">
        <v>0.74622874409908202</v>
      </c>
      <c r="AR15" s="152">
        <v>0.64332615736353527</v>
      </c>
      <c r="AS15" s="152">
        <v>0.8103108522001371</v>
      </c>
      <c r="AT15" s="152">
        <v>0.40298066658418763</v>
      </c>
      <c r="AU15" s="152">
        <v>0.51340024558530506</v>
      </c>
      <c r="AV15" s="152">
        <v>0.6710449014029356</v>
      </c>
      <c r="AW15" s="152">
        <v>0.37517876440639308</v>
      </c>
      <c r="AX15" s="152">
        <v>0.26925047164238775</v>
      </c>
      <c r="AY15" s="152">
        <v>0.43759258358301611</v>
      </c>
      <c r="AZ15" s="152">
        <v>0.35718737198980266</v>
      </c>
      <c r="BA15" s="152">
        <v>0.8249628588784943</v>
      </c>
      <c r="BB15" s="152">
        <v>0.45698796720357704</v>
      </c>
      <c r="BC15" s="152">
        <v>0.43993875409319949</v>
      </c>
      <c r="BD15" s="152">
        <v>0.48009897975426047</v>
      </c>
      <c r="BE15" s="152">
        <v>0.38970079920723572</v>
      </c>
      <c r="BF15" s="152">
        <v>0.568399858301886</v>
      </c>
      <c r="BG15" s="152">
        <v>0.49943531916202</v>
      </c>
      <c r="BH15" s="152">
        <v>0.78633460651062781</v>
      </c>
      <c r="BI15" s="152">
        <v>0.56473057425084039</v>
      </c>
      <c r="BJ15" s="152">
        <v>0.46574827094638016</v>
      </c>
      <c r="BK15" s="152">
        <v>0.29579876334747046</v>
      </c>
      <c r="BL15" s="152">
        <v>0.36642910547374752</v>
      </c>
      <c r="BM15" s="152">
        <v>0.36498601980873502</v>
      </c>
      <c r="BN15" s="152">
        <v>0.31435838958116169</v>
      </c>
      <c r="BO15" s="152">
        <v>0.4132931570337034</v>
      </c>
      <c r="BP15" s="152">
        <v>0.31556129628533081</v>
      </c>
      <c r="BQ15" s="152">
        <v>0.38561952970885427</v>
      </c>
      <c r="BR15" s="152">
        <v>0.55874499767486363</v>
      </c>
      <c r="BS15" s="152">
        <v>0.3993968783632032</v>
      </c>
      <c r="BT15" s="152">
        <v>0.27172698429891318</v>
      </c>
      <c r="BU15" s="152">
        <v>0.59532436097435615</v>
      </c>
      <c r="BV15" s="152">
        <v>0.31632189385293275</v>
      </c>
      <c r="BW15" s="152">
        <v>0.33851728790451019</v>
      </c>
      <c r="BX15" s="152">
        <v>0.455071095281114</v>
      </c>
      <c r="BY15" s="152">
        <v>0.47426624035022646</v>
      </c>
      <c r="BZ15" s="152">
        <v>0.32619089333760276</v>
      </c>
      <c r="CA15" s="152">
        <v>0.57162365137858517</v>
      </c>
      <c r="CB15" s="152">
        <v>0.45599830206940689</v>
      </c>
      <c r="CC15" s="152">
        <v>0.46931545220965792</v>
      </c>
      <c r="CD15" s="152">
        <v>0.84784146947517691</v>
      </c>
      <c r="CE15" s="152">
        <v>0.85979852611776786</v>
      </c>
      <c r="CF15" s="152">
        <v>0.41939582226143735</v>
      </c>
      <c r="CG15" s="152">
        <v>0.46907042223894158</v>
      </c>
      <c r="CH15" s="152">
        <v>0.31874105486643917</v>
      </c>
      <c r="CI15" s="152">
        <v>0.92320729350423147</v>
      </c>
      <c r="CJ15" s="152">
        <v>0.36346979595950601</v>
      </c>
      <c r="CK15" s="152">
        <v>0.44240076702335895</v>
      </c>
      <c r="CL15" s="152">
        <v>0.39938936844336437</v>
      </c>
      <c r="CM15" s="152">
        <v>0.50764977368089603</v>
      </c>
      <c r="CN15" s="152">
        <v>0.63654242069349309</v>
      </c>
      <c r="CO15" s="152">
        <v>0.66267719692251148</v>
      </c>
      <c r="CP15" s="152">
        <v>0.6968252686836236</v>
      </c>
      <c r="CQ15" s="152">
        <v>0.49983990098030801</v>
      </c>
      <c r="CR15" s="152">
        <v>0.43160873810910849</v>
      </c>
      <c r="CS15" s="152">
        <v>0.67822750905786677</v>
      </c>
      <c r="CT15" s="152">
        <v>0.4895149437815956</v>
      </c>
      <c r="CU15" s="152">
        <v>0.46300141553233559</v>
      </c>
      <c r="CV15" s="152">
        <v>0.37794298373631985</v>
      </c>
      <c r="CW15" s="152">
        <v>0.90965618790467517</v>
      </c>
      <c r="CX15" s="152">
        <v>0.64641442084936218</v>
      </c>
      <c r="CY15" s="152">
        <v>0.41157489517069268</v>
      </c>
      <c r="CZ15" s="152">
        <v>0.68375980598465147</v>
      </c>
      <c r="DA15" s="152">
        <v>0.44398384291428378</v>
      </c>
      <c r="DB15" s="152">
        <v>0.5010078241262772</v>
      </c>
      <c r="DC15" s="152">
        <v>0.56969338264340186</v>
      </c>
      <c r="DD15" s="152">
        <v>0.62392058693282904</v>
      </c>
      <c r="DE15" s="152">
        <v>0.4501212776620378</v>
      </c>
      <c r="DF15" s="152">
        <v>0.8797930792894002</v>
      </c>
      <c r="DG15" s="152">
        <v>0.47713185124896507</v>
      </c>
      <c r="DH15" s="152">
        <v>0.50488545830414566</v>
      </c>
      <c r="DI15" s="152">
        <v>0.4410468960605165</v>
      </c>
      <c r="DJ15" s="152">
        <v>0.44417716216349479</v>
      </c>
      <c r="DK15" s="152">
        <v>0.52440359729910424</v>
      </c>
      <c r="DL15" s="152">
        <v>0.48303608755533123</v>
      </c>
      <c r="DM15" s="152">
        <v>0.27597563233561706</v>
      </c>
      <c r="DN15" s="152">
        <v>0.34795022987294943</v>
      </c>
      <c r="DO15" s="152">
        <v>0.78005855146226399</v>
      </c>
      <c r="DP15" s="152">
        <v>0.84592398794325152</v>
      </c>
      <c r="DQ15" s="152">
        <v>0.72911757219787299</v>
      </c>
      <c r="DR15" s="152">
        <v>0.67793087869984991</v>
      </c>
      <c r="DS15" s="152">
        <v>0.32669501433622883</v>
      </c>
      <c r="DT15" s="152">
        <v>0.30933858177093165</v>
      </c>
      <c r="DU15" s="152">
        <v>0.48442801968304416</v>
      </c>
      <c r="DV15" s="152">
        <v>0.41813782365122698</v>
      </c>
      <c r="DW15" s="152">
        <v>0.29393472576140633</v>
      </c>
      <c r="DY15" s="146"/>
      <c r="DZ15" s="147"/>
      <c r="EA15" s="147"/>
      <c r="EB15" s="147"/>
      <c r="EC15" s="147"/>
      <c r="ED15" s="147"/>
      <c r="EE15" s="147"/>
    </row>
    <row r="16" spans="1:135" x14ac:dyDescent="0.25">
      <c r="A16" s="113" t="s">
        <v>1001</v>
      </c>
      <c r="B16" s="152">
        <v>0.16456477006065445</v>
      </c>
      <c r="C16" s="152">
        <v>0.29045410528282961</v>
      </c>
      <c r="D16" s="152">
        <v>0.5962085858216255</v>
      </c>
      <c r="E16" s="152">
        <v>0.50494280822150683</v>
      </c>
      <c r="F16" s="152">
        <v>0.8222879948970061</v>
      </c>
      <c r="G16" s="152">
        <v>0.67546509513488062</v>
      </c>
      <c r="H16" s="152">
        <v>0.96528686737904634</v>
      </c>
      <c r="I16" s="152">
        <v>0.96547131450148815</v>
      </c>
      <c r="J16" s="152">
        <v>0.77190445347451697</v>
      </c>
      <c r="K16" s="152">
        <v>0.33199627871570758</v>
      </c>
      <c r="L16" s="152">
        <v>0.87835061872602505</v>
      </c>
      <c r="M16" s="152">
        <v>0.70327234536678951</v>
      </c>
      <c r="N16" s="152">
        <v>0.93379355015246557</v>
      </c>
      <c r="O16" s="152">
        <v>0.58696670072956003</v>
      </c>
      <c r="P16" s="152">
        <v>0.43766869034839306</v>
      </c>
      <c r="Q16" s="152">
        <v>0.18151662573084276</v>
      </c>
      <c r="R16" s="152">
        <v>0.59318380065702214</v>
      </c>
      <c r="S16" s="152">
        <v>0.76379919258939566</v>
      </c>
      <c r="T16" s="152">
        <v>0.74026926022950101</v>
      </c>
      <c r="U16" s="152">
        <v>0.56520120012352648</v>
      </c>
      <c r="V16" s="152">
        <v>0.4681838320395546</v>
      </c>
      <c r="W16" s="152">
        <v>0.13373757621628121</v>
      </c>
      <c r="X16" s="152">
        <v>0.29868799111236172</v>
      </c>
      <c r="Y16" s="152">
        <v>0.94801112280148792</v>
      </c>
      <c r="Z16" s="152">
        <v>0.83800201848400757</v>
      </c>
      <c r="AA16" s="152">
        <v>0.56687752210018461</v>
      </c>
      <c r="AB16" s="152">
        <v>0.48172983953386095</v>
      </c>
      <c r="AC16" s="152">
        <v>0.17607763735378143</v>
      </c>
      <c r="AD16" s="152">
        <v>0.81161954512713241</v>
      </c>
      <c r="AE16" s="152">
        <v>0.43114797153820139</v>
      </c>
      <c r="AF16" s="152">
        <v>0.71523273662629605</v>
      </c>
      <c r="AG16" s="152">
        <v>0.86938208681316909</v>
      </c>
      <c r="AH16" s="152">
        <v>0.99341448570440427</v>
      </c>
      <c r="AI16" s="152">
        <v>0.90313284745462807</v>
      </c>
      <c r="AJ16" s="152">
        <v>0.47659323954689004</v>
      </c>
      <c r="AK16" s="152">
        <v>0.40516838983389802</v>
      </c>
      <c r="AL16" s="152">
        <v>0.46727948227726235</v>
      </c>
      <c r="AM16" s="152">
        <v>0.48227185700714692</v>
      </c>
      <c r="AN16" s="152">
        <v>0.95459339216341754</v>
      </c>
      <c r="AO16" s="152">
        <v>0.39311300391286291</v>
      </c>
      <c r="AP16" s="152">
        <v>0.98040933564886967</v>
      </c>
      <c r="AQ16" s="152">
        <v>0.89247812197373966</v>
      </c>
      <c r="AR16" s="152">
        <v>0.73200813751505212</v>
      </c>
      <c r="AS16" s="152">
        <v>0.94993966974384825</v>
      </c>
      <c r="AT16" s="152">
        <v>0.52856743836788889</v>
      </c>
      <c r="AU16" s="152">
        <v>0.81346417301718432</v>
      </c>
      <c r="AV16" s="152">
        <v>0.79308608760465082</v>
      </c>
      <c r="AW16" s="152">
        <v>0.48231213440800402</v>
      </c>
      <c r="AX16" s="152">
        <v>0.26398624041644636</v>
      </c>
      <c r="AY16" s="152">
        <v>0.60657446796458525</v>
      </c>
      <c r="AZ16" s="152">
        <v>0.39348911878069714</v>
      </c>
      <c r="BA16" s="152">
        <v>0.94555418638180533</v>
      </c>
      <c r="BB16" s="152">
        <v>0.69374820362178469</v>
      </c>
      <c r="BC16" s="152">
        <v>0.48907212147128015</v>
      </c>
      <c r="BD16" s="152">
        <v>0.29111155340805273</v>
      </c>
      <c r="BE16" s="152">
        <v>0.53558890079609855</v>
      </c>
      <c r="BF16" s="152">
        <v>0.80961382013631944</v>
      </c>
      <c r="BG16" s="152">
        <v>0.82810808595853214</v>
      </c>
      <c r="BH16" s="152">
        <v>0.9746572894788823</v>
      </c>
      <c r="BI16" s="152">
        <v>0.71852197381022198</v>
      </c>
      <c r="BJ16" s="152">
        <v>0.53119460842658606</v>
      </c>
      <c r="BK16" s="152">
        <v>0.46437063163098719</v>
      </c>
      <c r="BL16" s="152">
        <v>0.37185909323292254</v>
      </c>
      <c r="BM16" s="152">
        <v>0.4892655121099172</v>
      </c>
      <c r="BN16" s="152">
        <v>0.30310038406358908</v>
      </c>
      <c r="BO16" s="152">
        <v>0.53178112174657954</v>
      </c>
      <c r="BP16" s="152">
        <v>0.26234112421016353</v>
      </c>
      <c r="BQ16" s="152">
        <v>0.5442235640336619</v>
      </c>
      <c r="BR16" s="152">
        <v>0.7427626761703201</v>
      </c>
      <c r="BS16" s="152">
        <v>0.18212952520961137</v>
      </c>
      <c r="BT16" s="152">
        <v>0.41736728181039129</v>
      </c>
      <c r="BU16" s="152">
        <v>0.78580934004503911</v>
      </c>
      <c r="BV16" s="152">
        <v>0.34254166200907282</v>
      </c>
      <c r="BW16" s="152">
        <v>0.35461049676278467</v>
      </c>
      <c r="BX16" s="152">
        <v>0.50703500333442642</v>
      </c>
      <c r="BY16" s="152">
        <v>0.46319189174041414</v>
      </c>
      <c r="BZ16" s="152">
        <v>0.36722766683701624</v>
      </c>
      <c r="CA16" s="152">
        <v>0.2638832922114171</v>
      </c>
      <c r="CB16" s="152">
        <v>0.83727950764688575</v>
      </c>
      <c r="CC16" s="152">
        <v>0.42621786368801995</v>
      </c>
      <c r="CD16" s="152">
        <v>0.96694195932618299</v>
      </c>
      <c r="CE16" s="152">
        <v>0.95032668778984819</v>
      </c>
      <c r="CF16" s="152">
        <v>0.30462508433023161</v>
      </c>
      <c r="CG16" s="152">
        <v>0.48023201054318654</v>
      </c>
      <c r="CH16" s="152">
        <v>0.49691827901122254</v>
      </c>
      <c r="CI16" s="152">
        <v>0.98646601240839371</v>
      </c>
      <c r="CJ16" s="152">
        <v>0.38649148798713234</v>
      </c>
      <c r="CK16" s="152">
        <v>0.46503849494027644</v>
      </c>
      <c r="CL16" s="152">
        <v>0.41077460614001216</v>
      </c>
      <c r="CM16" s="152">
        <v>0.40954707259964995</v>
      </c>
      <c r="CN16" s="152">
        <v>0.87248339189724455</v>
      </c>
      <c r="CO16" s="152">
        <v>0.88109595124445494</v>
      </c>
      <c r="CP16" s="152">
        <v>0.88040500615635908</v>
      </c>
      <c r="CQ16" s="152">
        <v>0.74257770544680146</v>
      </c>
      <c r="CR16" s="152">
        <v>0.57437686820465972</v>
      </c>
      <c r="CS16" s="152">
        <v>0.55885758578923395</v>
      </c>
      <c r="CT16" s="152">
        <v>0.60056004062895185</v>
      </c>
      <c r="CU16" s="152">
        <v>0.49468986713152319</v>
      </c>
      <c r="CV16" s="152">
        <v>0.33081472759643871</v>
      </c>
      <c r="CW16" s="152">
        <v>0.90125876399806559</v>
      </c>
      <c r="CX16" s="152">
        <v>0.76960581063499589</v>
      </c>
      <c r="CY16" s="152">
        <v>0.71164753764966182</v>
      </c>
      <c r="CZ16" s="152">
        <v>0.86388152604276103</v>
      </c>
      <c r="DA16" s="152">
        <v>0.59836165584179712</v>
      </c>
      <c r="DB16" s="152">
        <v>0.93855749869445504</v>
      </c>
      <c r="DC16" s="152">
        <v>0.86862325152479636</v>
      </c>
      <c r="DD16" s="152">
        <v>0.83461817450825515</v>
      </c>
      <c r="DE16" s="152">
        <v>0.72325521247217672</v>
      </c>
      <c r="DF16" s="152">
        <v>0.97669465989308712</v>
      </c>
      <c r="DG16" s="152">
        <v>0.41952909440598607</v>
      </c>
      <c r="DH16" s="152">
        <v>0.67221799982092056</v>
      </c>
      <c r="DI16" s="152">
        <v>0.43235338361183195</v>
      </c>
      <c r="DJ16" s="152">
        <v>0.73730853011763231</v>
      </c>
      <c r="DK16" s="152">
        <v>0.45089609974785944</v>
      </c>
      <c r="DL16" s="152">
        <v>0.58162832907173301</v>
      </c>
      <c r="DM16" s="152">
        <v>0.35478699618762055</v>
      </c>
      <c r="DN16" s="152">
        <v>0.46039656578406185</v>
      </c>
      <c r="DO16" s="152">
        <v>0.87028219976513155</v>
      </c>
      <c r="DP16" s="152">
        <v>0.96038843384302441</v>
      </c>
      <c r="DQ16" s="152">
        <v>0.88982971702261571</v>
      </c>
      <c r="DR16" s="152">
        <v>0.91700629072241568</v>
      </c>
      <c r="DS16" s="152">
        <v>0.39673013737459401</v>
      </c>
      <c r="DT16" s="152">
        <v>0.17758193483344142</v>
      </c>
      <c r="DU16" s="152">
        <v>0.35824725322284778</v>
      </c>
      <c r="DV16" s="152">
        <v>0.53456863790862585</v>
      </c>
      <c r="DW16" s="152">
        <v>0.42333483620621776</v>
      </c>
      <c r="DY16" s="146"/>
      <c r="DZ16" s="147"/>
      <c r="EA16" s="147"/>
      <c r="EB16" s="147"/>
      <c r="EC16" s="147"/>
      <c r="ED16" s="147"/>
      <c r="EE16" s="147"/>
    </row>
    <row r="17" spans="1:135" x14ac:dyDescent="0.25">
      <c r="A17" s="113" t="s">
        <v>1002</v>
      </c>
      <c r="B17" s="152">
        <v>0.38694988361447996</v>
      </c>
      <c r="C17" s="152">
        <v>0.53043423558202707</v>
      </c>
      <c r="D17" s="152">
        <v>0.47231951482164036</v>
      </c>
      <c r="E17" s="152">
        <v>0.45992321507305778</v>
      </c>
      <c r="F17" s="152">
        <v>0.72693267833281894</v>
      </c>
      <c r="G17" s="152">
        <v>0.62647202641661059</v>
      </c>
      <c r="H17" s="152">
        <v>0.90244870866017313</v>
      </c>
      <c r="I17" s="152">
        <v>0.92505205406301305</v>
      </c>
      <c r="J17" s="152">
        <v>0.78148452968033277</v>
      </c>
      <c r="K17" s="152">
        <v>0.30187791526657626</v>
      </c>
      <c r="L17" s="152">
        <v>0.80528673195433587</v>
      </c>
      <c r="M17" s="152">
        <v>0.66356460277246021</v>
      </c>
      <c r="N17" s="152">
        <v>0.89003273048172349</v>
      </c>
      <c r="O17" s="152">
        <v>0.55597435899298553</v>
      </c>
      <c r="P17" s="152">
        <v>0.46840719007236081</v>
      </c>
      <c r="Q17" s="152">
        <v>0.28199331946831824</v>
      </c>
      <c r="R17" s="152">
        <v>0.60423185208449293</v>
      </c>
      <c r="S17" s="152">
        <v>0.74243783344228875</v>
      </c>
      <c r="T17" s="152">
        <v>0.60486357011072034</v>
      </c>
      <c r="U17" s="152">
        <v>0.60845295615098949</v>
      </c>
      <c r="V17" s="152">
        <v>0.54351567006283386</v>
      </c>
      <c r="W17" s="152">
        <v>0.22456656758990778</v>
      </c>
      <c r="X17" s="152">
        <v>0.32392006230017789</v>
      </c>
      <c r="Y17" s="152">
        <v>0.87627803280786343</v>
      </c>
      <c r="Z17" s="152">
        <v>0.8108536005501632</v>
      </c>
      <c r="AA17" s="152">
        <v>0.69320032903101636</v>
      </c>
      <c r="AB17" s="152">
        <v>0.50768353449601678</v>
      </c>
      <c r="AC17" s="152">
        <v>0.21424487526348465</v>
      </c>
      <c r="AD17" s="152">
        <v>0.73674824190987698</v>
      </c>
      <c r="AE17" s="152">
        <v>0.45770074834743502</v>
      </c>
      <c r="AF17" s="152">
        <v>0.74494837876875541</v>
      </c>
      <c r="AG17" s="152">
        <v>0.76131546420159535</v>
      </c>
      <c r="AH17" s="152">
        <v>0.9741593179348399</v>
      </c>
      <c r="AI17" s="152">
        <v>0.74483584107527689</v>
      </c>
      <c r="AJ17" s="152">
        <v>0.45331757778417348</v>
      </c>
      <c r="AK17" s="152">
        <v>0.53364467473866906</v>
      </c>
      <c r="AL17" s="152">
        <v>0.42100497846140977</v>
      </c>
      <c r="AM17" s="152">
        <v>0.53060396188448888</v>
      </c>
      <c r="AN17" s="152">
        <v>0.9147840517618574</v>
      </c>
      <c r="AO17" s="152">
        <v>0.47511653302175694</v>
      </c>
      <c r="AP17" s="152">
        <v>0.96573363543424651</v>
      </c>
      <c r="AQ17" s="152">
        <v>0.8484632062636206</v>
      </c>
      <c r="AR17" s="152">
        <v>0.88915505858182153</v>
      </c>
      <c r="AS17" s="152">
        <v>0.90419879927885294</v>
      </c>
      <c r="AT17" s="152">
        <v>0.40427957986420537</v>
      </c>
      <c r="AU17" s="152">
        <v>0.75465649140488167</v>
      </c>
      <c r="AV17" s="152">
        <v>0.73656342753698245</v>
      </c>
      <c r="AW17" s="152">
        <v>0.53922799174268576</v>
      </c>
      <c r="AX17" s="152">
        <v>0.33636404469405345</v>
      </c>
      <c r="AY17" s="152">
        <v>0.42118663693802749</v>
      </c>
      <c r="AZ17" s="152">
        <v>0.46132381508171139</v>
      </c>
      <c r="BA17" s="152">
        <v>0.88438384009772075</v>
      </c>
      <c r="BB17" s="152">
        <v>0.69377588526455025</v>
      </c>
      <c r="BC17" s="152">
        <v>0.44261053919486049</v>
      </c>
      <c r="BD17" s="152">
        <v>0.48245392245355445</v>
      </c>
      <c r="BE17" s="152">
        <v>0.54302490674041914</v>
      </c>
      <c r="BF17" s="152">
        <v>0.84930627242027201</v>
      </c>
      <c r="BG17" s="152">
        <v>0.60337845717484639</v>
      </c>
      <c r="BH17" s="152">
        <v>0.93476630547489359</v>
      </c>
      <c r="BI17" s="152">
        <v>0.76785326276415711</v>
      </c>
      <c r="BJ17" s="152">
        <v>0.51440437694092356</v>
      </c>
      <c r="BK17" s="152">
        <v>0.25348212551981675</v>
      </c>
      <c r="BL17" s="152">
        <v>0.36817163189092372</v>
      </c>
      <c r="BM17" s="152">
        <v>0.5356493677515235</v>
      </c>
      <c r="BN17" s="152">
        <v>0.41183923044154869</v>
      </c>
      <c r="BO17" s="152">
        <v>0.68313453426416548</v>
      </c>
      <c r="BP17" s="152">
        <v>0.34812476683140087</v>
      </c>
      <c r="BQ17" s="152">
        <v>0.41326143130154475</v>
      </c>
      <c r="BR17" s="152">
        <v>0.61925917760281335</v>
      </c>
      <c r="BS17" s="152">
        <v>0.30541155887289517</v>
      </c>
      <c r="BT17" s="152">
        <v>0.2900197112640277</v>
      </c>
      <c r="BU17" s="152">
        <v>0.65619490152537163</v>
      </c>
      <c r="BV17" s="152">
        <v>0.34361782569426602</v>
      </c>
      <c r="BW17" s="152">
        <v>0.48720890313658505</v>
      </c>
      <c r="BX17" s="152">
        <v>0.62613295513269718</v>
      </c>
      <c r="BY17" s="152">
        <v>0.44959625682294341</v>
      </c>
      <c r="BZ17" s="152">
        <v>0.44315792347007893</v>
      </c>
      <c r="CA17" s="152">
        <v>0.4419099547950624</v>
      </c>
      <c r="CB17" s="152">
        <v>0.52642948227028274</v>
      </c>
      <c r="CC17" s="152">
        <v>0.61248213573366861</v>
      </c>
      <c r="CD17" s="152">
        <v>0.90993732100563296</v>
      </c>
      <c r="CE17" s="152">
        <v>0.91588071921503333</v>
      </c>
      <c r="CF17" s="152">
        <v>0.46344547551781989</v>
      </c>
      <c r="CG17" s="152">
        <v>0.47699958293942635</v>
      </c>
      <c r="CH17" s="152">
        <v>0.36464731928020999</v>
      </c>
      <c r="CI17" s="152">
        <v>0.95598838945691833</v>
      </c>
      <c r="CJ17" s="152">
        <v>0.26681779107810671</v>
      </c>
      <c r="CK17" s="152">
        <v>0.53959568764033849</v>
      </c>
      <c r="CL17" s="152">
        <v>0.36419101568427148</v>
      </c>
      <c r="CM17" s="152">
        <v>0.52724043103254581</v>
      </c>
      <c r="CN17" s="152">
        <v>0.86653352424747554</v>
      </c>
      <c r="CO17" s="152">
        <v>0.87339016059605923</v>
      </c>
      <c r="CP17" s="152">
        <v>0.76420872834508302</v>
      </c>
      <c r="CQ17" s="152">
        <v>0.77022537986829875</v>
      </c>
      <c r="CR17" s="152">
        <v>0.53279528263099118</v>
      </c>
      <c r="CS17" s="152">
        <v>0.65046919726669139</v>
      </c>
      <c r="CT17" s="152">
        <v>0.67196262701326726</v>
      </c>
      <c r="CU17" s="152">
        <v>0.54368515303846776</v>
      </c>
      <c r="CV17" s="152">
        <v>0.37538263353881696</v>
      </c>
      <c r="CW17" s="152">
        <v>0.93735177898779631</v>
      </c>
      <c r="CX17" s="152">
        <v>0.74865878903036598</v>
      </c>
      <c r="CY17" s="152">
        <v>0.56396352228218638</v>
      </c>
      <c r="CZ17" s="152">
        <v>0.8716512174670783</v>
      </c>
      <c r="DA17" s="152">
        <v>0.51917340361608244</v>
      </c>
      <c r="DB17" s="152">
        <v>0.77051410347719729</v>
      </c>
      <c r="DC17" s="152">
        <v>0.67014280163255702</v>
      </c>
      <c r="DD17" s="152">
        <v>0.7790406413742279</v>
      </c>
      <c r="DE17" s="152">
        <v>0.63234013117297838</v>
      </c>
      <c r="DF17" s="152">
        <v>0.967084105003292</v>
      </c>
      <c r="DG17" s="152">
        <v>0.37451089790898406</v>
      </c>
      <c r="DH17" s="152">
        <v>0.47270174070642768</v>
      </c>
      <c r="DI17" s="152">
        <v>0.44162311840336388</v>
      </c>
      <c r="DJ17" s="152">
        <v>0.58466925464021058</v>
      </c>
      <c r="DK17" s="152">
        <v>0.56690608559879685</v>
      </c>
      <c r="DL17" s="152">
        <v>0.67182661996934923</v>
      </c>
      <c r="DM17" s="152">
        <v>0.22146800989370297</v>
      </c>
      <c r="DN17" s="152">
        <v>0.41984643367444729</v>
      </c>
      <c r="DO17" s="152">
        <v>0.83754222236470843</v>
      </c>
      <c r="DP17" s="152">
        <v>0.86098308203972285</v>
      </c>
      <c r="DQ17" s="152">
        <v>0.83565542215443922</v>
      </c>
      <c r="DR17" s="152">
        <v>0.81608898937961794</v>
      </c>
      <c r="DS17" s="152">
        <v>0.39025642274797878</v>
      </c>
      <c r="DT17" s="152">
        <v>0.37335824663355199</v>
      </c>
      <c r="DU17" s="152">
        <v>0.43928276378042497</v>
      </c>
      <c r="DV17" s="152">
        <v>0.39105663338176716</v>
      </c>
      <c r="DW17" s="152">
        <v>0.29484658372543759</v>
      </c>
      <c r="DY17" s="146"/>
      <c r="DZ17" s="147"/>
      <c r="EA17" s="147"/>
      <c r="EB17" s="147"/>
      <c r="EC17" s="147"/>
      <c r="ED17" s="147"/>
      <c r="EE17" s="147"/>
    </row>
    <row r="18" spans="1:135" x14ac:dyDescent="0.25">
      <c r="A18" s="113" t="s">
        <v>1003</v>
      </c>
      <c r="B18" s="152">
        <v>0.19696958409676849</v>
      </c>
      <c r="C18" s="152">
        <v>0.19365628606924301</v>
      </c>
      <c r="D18" s="152">
        <v>0.35135289861075697</v>
      </c>
      <c r="E18" s="152">
        <v>0.38349148137253236</v>
      </c>
      <c r="F18" s="152">
        <v>0.30070194707519993</v>
      </c>
      <c r="G18" s="152">
        <v>0.28260393118498761</v>
      </c>
      <c r="H18" s="152">
        <v>0.60432706670066438</v>
      </c>
      <c r="I18" s="152">
        <v>0.66673359451469316</v>
      </c>
      <c r="J18" s="152">
        <v>0.43499147460132492</v>
      </c>
      <c r="K18" s="152">
        <v>0.39982005809265692</v>
      </c>
      <c r="L18" s="152">
        <v>0.40437401180026261</v>
      </c>
      <c r="M18" s="152">
        <v>0.35854407593797444</v>
      </c>
      <c r="N18" s="152">
        <v>0.59291165859418415</v>
      </c>
      <c r="O18" s="152">
        <v>0.22587540657111416</v>
      </c>
      <c r="P18" s="152">
        <v>0.20691227279741531</v>
      </c>
      <c r="Q18" s="152">
        <v>0.22272014282296135</v>
      </c>
      <c r="R18" s="152">
        <v>0.18595405852772717</v>
      </c>
      <c r="S18" s="152">
        <v>0.33623136479260451</v>
      </c>
      <c r="T18" s="152">
        <v>6.677857315590606E-2</v>
      </c>
      <c r="U18" s="152">
        <v>0.13848445635048801</v>
      </c>
      <c r="V18" s="152">
        <v>0.27902444093080114</v>
      </c>
      <c r="W18" s="152">
        <v>0.3219148268180233</v>
      </c>
      <c r="X18" s="152">
        <v>0.15691988916232122</v>
      </c>
      <c r="Y18" s="152">
        <v>0.70516367837305416</v>
      </c>
      <c r="Z18" s="152">
        <v>0.49441077398430971</v>
      </c>
      <c r="AA18" s="152">
        <v>0.44116705626816916</v>
      </c>
      <c r="AB18" s="152">
        <v>9.9492456808340637E-2</v>
      </c>
      <c r="AC18" s="152">
        <v>9.292259744487516E-2</v>
      </c>
      <c r="AD18" s="152">
        <v>0.48000892255928435</v>
      </c>
      <c r="AE18" s="152">
        <v>0.25440017939113302</v>
      </c>
      <c r="AF18" s="152">
        <v>0.31512958846511729</v>
      </c>
      <c r="AG18" s="152">
        <v>0.33028498576490284</v>
      </c>
      <c r="AH18" s="152">
        <v>0.89351897019507698</v>
      </c>
      <c r="AI18" s="152">
        <v>0.30226387131451538</v>
      </c>
      <c r="AJ18" s="152">
        <v>0.2030478832377059</v>
      </c>
      <c r="AK18" s="152">
        <v>0.25132257570939048</v>
      </c>
      <c r="AL18" s="152">
        <v>0.28458026783350421</v>
      </c>
      <c r="AM18" s="152">
        <v>0.1509513810752546</v>
      </c>
      <c r="AN18" s="152">
        <v>0.58777288657036708</v>
      </c>
      <c r="AO18" s="152">
        <v>0.59679988996570299</v>
      </c>
      <c r="AP18" s="152">
        <v>0.73235877699803176</v>
      </c>
      <c r="AQ18" s="152">
        <v>0.51001215078223716</v>
      </c>
      <c r="AR18" s="152">
        <v>0.53188850012838518</v>
      </c>
      <c r="AS18" s="152">
        <v>0.62490977040446183</v>
      </c>
      <c r="AT18" s="152">
        <v>0.2844163686835291</v>
      </c>
      <c r="AU18" s="152">
        <v>0.18820327053756075</v>
      </c>
      <c r="AV18" s="152">
        <v>0.45737529630877816</v>
      </c>
      <c r="AW18" s="152">
        <v>7.745014531175845E-2</v>
      </c>
      <c r="AX18" s="152">
        <v>0.25801013668736561</v>
      </c>
      <c r="AY18" s="152">
        <v>0.38345711444882019</v>
      </c>
      <c r="AZ18" s="152">
        <v>0.13146720180968177</v>
      </c>
      <c r="BA18" s="152">
        <v>0.70866114320969587</v>
      </c>
      <c r="BB18" s="152">
        <v>0.1908130050628114</v>
      </c>
      <c r="BC18" s="152">
        <v>0.33281187018074398</v>
      </c>
      <c r="BD18" s="152">
        <v>0.25465381537990911</v>
      </c>
      <c r="BE18" s="152">
        <v>0.32929358178403478</v>
      </c>
      <c r="BF18" s="152">
        <v>0.30159688700451975</v>
      </c>
      <c r="BG18" s="152">
        <v>0.24183676328117487</v>
      </c>
      <c r="BH18" s="152">
        <v>0.58113860468988232</v>
      </c>
      <c r="BI18" s="152">
        <v>0.28275481360919891</v>
      </c>
      <c r="BJ18" s="152">
        <v>0.35287756567988143</v>
      </c>
      <c r="BK18" s="152">
        <v>8.1267626823309624E-2</v>
      </c>
      <c r="BL18" s="152">
        <v>0.1502262961339241</v>
      </c>
      <c r="BM18" s="152">
        <v>0.17769526633151722</v>
      </c>
      <c r="BN18" s="152">
        <v>0.24645145145465555</v>
      </c>
      <c r="BO18" s="152">
        <v>0.23549717853569457</v>
      </c>
      <c r="BP18" s="152">
        <v>0.13189006700438319</v>
      </c>
      <c r="BQ18" s="152">
        <v>0.33717571519995565</v>
      </c>
      <c r="BR18" s="152">
        <v>0.40613415796106961</v>
      </c>
      <c r="BS18" s="152">
        <v>0.36232620420983036</v>
      </c>
      <c r="BT18" s="152">
        <v>0.24764669263502742</v>
      </c>
      <c r="BU18" s="152">
        <v>0.29919233586307792</v>
      </c>
      <c r="BV18" s="152">
        <v>0.17023871429740858</v>
      </c>
      <c r="BW18" s="152">
        <v>0.11663823852477646</v>
      </c>
      <c r="BX18" s="152">
        <v>0.16737272944518786</v>
      </c>
      <c r="BY18" s="152">
        <v>0.38442412254499425</v>
      </c>
      <c r="BZ18" s="152">
        <v>0.34860156461851899</v>
      </c>
      <c r="CA18" s="152">
        <v>0.60141047508355028</v>
      </c>
      <c r="CB18" s="152">
        <v>0.30085900226946261</v>
      </c>
      <c r="CC18" s="152">
        <v>0.21269476973868126</v>
      </c>
      <c r="CD18" s="152">
        <v>0.79943450210859579</v>
      </c>
      <c r="CE18" s="152">
        <v>0.76105735673020947</v>
      </c>
      <c r="CF18" s="152">
        <v>0.19982492405299418</v>
      </c>
      <c r="CG18" s="152">
        <v>0.28707080312866134</v>
      </c>
      <c r="CH18" s="152">
        <v>0.17773709151495193</v>
      </c>
      <c r="CI18" s="152">
        <v>0.90844771880075426</v>
      </c>
      <c r="CJ18" s="152">
        <v>0.24715201352863886</v>
      </c>
      <c r="CK18" s="152">
        <v>0.22504662379458931</v>
      </c>
      <c r="CL18" s="152">
        <v>0.1608141519606153</v>
      </c>
      <c r="CM18" s="152">
        <v>0.41794580888322502</v>
      </c>
      <c r="CN18" s="152">
        <v>0.53325089794811165</v>
      </c>
      <c r="CO18" s="152">
        <v>0.47952406351648025</v>
      </c>
      <c r="CP18" s="152">
        <v>0.34665267550432288</v>
      </c>
      <c r="CQ18" s="152">
        <v>0.27694939254940176</v>
      </c>
      <c r="CR18" s="152">
        <v>0.27226783071571431</v>
      </c>
      <c r="CS18" s="152">
        <v>0.50846804449332583</v>
      </c>
      <c r="CT18" s="152">
        <v>0.40992705386992312</v>
      </c>
      <c r="CU18" s="152">
        <v>0.25773967442899948</v>
      </c>
      <c r="CV18" s="152">
        <v>0.33311418374132828</v>
      </c>
      <c r="CW18" s="152">
        <v>0.90632986767966872</v>
      </c>
      <c r="CX18" s="152">
        <v>0.45758991666882076</v>
      </c>
      <c r="CY18" s="152">
        <v>0.23826615914771937</v>
      </c>
      <c r="CZ18" s="152">
        <v>0.47066349637990468</v>
      </c>
      <c r="DA18" s="152">
        <v>0.26277570482831308</v>
      </c>
      <c r="DB18" s="152">
        <v>0.45530713336207529</v>
      </c>
      <c r="DC18" s="152">
        <v>0.42944328075670307</v>
      </c>
      <c r="DD18" s="152">
        <v>0.54319852270527846</v>
      </c>
      <c r="DE18" s="152">
        <v>0.21612069907788389</v>
      </c>
      <c r="DF18" s="152">
        <v>0.81711702585910606</v>
      </c>
      <c r="DG18" s="152">
        <v>0.39442468959290611</v>
      </c>
      <c r="DH18" s="152">
        <v>0.31808582156823961</v>
      </c>
      <c r="DI18" s="152">
        <v>0.36895191404759109</v>
      </c>
      <c r="DJ18" s="152">
        <v>0.23454406816302939</v>
      </c>
      <c r="DK18" s="152">
        <v>0.34613030962613417</v>
      </c>
      <c r="DL18" s="152">
        <v>0.19898491361668127</v>
      </c>
      <c r="DM18" s="152">
        <v>0.18694355018738909</v>
      </c>
      <c r="DN18" s="152">
        <v>0.10346524272637141</v>
      </c>
      <c r="DO18" s="152">
        <v>0.69157031930791701</v>
      </c>
      <c r="DP18" s="152">
        <v>0.64293719848243669</v>
      </c>
      <c r="DQ18" s="152">
        <v>0.50491119842112109</v>
      </c>
      <c r="DR18" s="152">
        <v>0.5494816265461222</v>
      </c>
      <c r="DS18" s="152">
        <v>0.41010924266652049</v>
      </c>
      <c r="DT18" s="152">
        <v>0.40959789992494572</v>
      </c>
      <c r="DU18" s="152">
        <v>0.33743782223545116</v>
      </c>
      <c r="DV18" s="152">
        <v>0.26413918906145151</v>
      </c>
      <c r="DW18" s="152">
        <v>0.22499180653073289</v>
      </c>
      <c r="DY18" s="146"/>
      <c r="DZ18" s="147"/>
      <c r="EA18" s="147"/>
      <c r="EB18" s="147"/>
      <c r="EC18" s="147"/>
      <c r="ED18" s="147"/>
      <c r="EE18" s="147"/>
    </row>
    <row r="19" spans="1:135" x14ac:dyDescent="0.25">
      <c r="A19" s="151" t="s">
        <v>1004</v>
      </c>
      <c r="B19" s="149">
        <v>0.37231578085546135</v>
      </c>
      <c r="C19" s="149">
        <v>0.4629781245940684</v>
      </c>
      <c r="D19" s="149">
        <v>0.40971914647383989</v>
      </c>
      <c r="E19" s="149">
        <v>0.32057207677257804</v>
      </c>
      <c r="F19" s="149">
        <v>0.52377363170684554</v>
      </c>
      <c r="G19" s="149">
        <v>0.63042518351569554</v>
      </c>
      <c r="H19" s="149">
        <v>0.81818165834348344</v>
      </c>
      <c r="I19" s="149">
        <v>0.72255427307811537</v>
      </c>
      <c r="J19" s="149">
        <v>0.50306607328642139</v>
      </c>
      <c r="K19" s="149">
        <v>0.43997510416567998</v>
      </c>
      <c r="L19" s="149">
        <v>0.52103230865134476</v>
      </c>
      <c r="M19" s="149">
        <v>0.36347493341070647</v>
      </c>
      <c r="N19" s="149">
        <v>0.76844153713445318</v>
      </c>
      <c r="O19" s="149">
        <v>0.44845463899370913</v>
      </c>
      <c r="P19" s="149">
        <v>0.39141838157329278</v>
      </c>
      <c r="Q19" s="149">
        <v>0.41796088713728446</v>
      </c>
      <c r="R19" s="149">
        <v>0.47483709620843451</v>
      </c>
      <c r="S19" s="149">
        <v>0.48290756296541754</v>
      </c>
      <c r="T19" s="149">
        <v>0.61976934379257731</v>
      </c>
      <c r="U19" s="149">
        <v>0.53793742363870867</v>
      </c>
      <c r="V19" s="149">
        <v>0.45917489772407361</v>
      </c>
      <c r="W19" s="149">
        <v>0.26607548491178512</v>
      </c>
      <c r="X19" s="149">
        <v>0.34452777962877551</v>
      </c>
      <c r="Y19" s="149">
        <v>0.80980929820042324</v>
      </c>
      <c r="Z19" s="149">
        <v>0.72172547237653406</v>
      </c>
      <c r="AA19" s="149">
        <v>0.41756705713307873</v>
      </c>
      <c r="AB19" s="149">
        <v>0.63140386951810434</v>
      </c>
      <c r="AC19" s="149">
        <v>0.31697370443791012</v>
      </c>
      <c r="AD19" s="149">
        <v>0.70701734291384399</v>
      </c>
      <c r="AE19" s="149">
        <v>0.37033303267886514</v>
      </c>
      <c r="AF19" s="149">
        <v>0.60762352961269284</v>
      </c>
      <c r="AG19" s="149">
        <v>0.66047169803080674</v>
      </c>
      <c r="AH19" s="149">
        <v>0.85931432511680972</v>
      </c>
      <c r="AI19" s="149">
        <v>0.50197674898799749</v>
      </c>
      <c r="AJ19" s="149">
        <v>0.51329673261455044</v>
      </c>
      <c r="AK19" s="149">
        <v>0.50620392321869301</v>
      </c>
      <c r="AL19" s="149">
        <v>0.22400702287882993</v>
      </c>
      <c r="AM19" s="149">
        <v>0.51040046041539311</v>
      </c>
      <c r="AN19" s="149">
        <v>0.79611957145336576</v>
      </c>
      <c r="AO19" s="149">
        <v>0.28193055340022855</v>
      </c>
      <c r="AP19" s="149">
        <v>0.86721600771884677</v>
      </c>
      <c r="AQ19" s="149">
        <v>0.78621167529108837</v>
      </c>
      <c r="AR19" s="149">
        <v>0.58563030667972016</v>
      </c>
      <c r="AS19" s="149">
        <v>0.7913463788920696</v>
      </c>
      <c r="AT19" s="149">
        <v>0.51296661574323243</v>
      </c>
      <c r="AU19" s="149">
        <v>0.6070292003877531</v>
      </c>
      <c r="AV19" s="149">
        <v>0.47055791673159275</v>
      </c>
      <c r="AW19" s="149">
        <v>0.50506154087296173</v>
      </c>
      <c r="AX19" s="149">
        <v>0.38745403211100321</v>
      </c>
      <c r="AY19" s="149">
        <v>0.44487462857972027</v>
      </c>
      <c r="AZ19" s="149">
        <v>0.42466772185558754</v>
      </c>
      <c r="BA19" s="149">
        <v>0.74728576057178464</v>
      </c>
      <c r="BB19" s="149">
        <v>0.45684937714545443</v>
      </c>
      <c r="BC19" s="149">
        <v>0.61164806891634338</v>
      </c>
      <c r="BD19" s="149">
        <v>0.54156221643651392</v>
      </c>
      <c r="BE19" s="149">
        <v>0.29405844508622692</v>
      </c>
      <c r="BF19" s="149">
        <v>0.6300673685860122</v>
      </c>
      <c r="BG19" s="149">
        <v>0.55775871955091949</v>
      </c>
      <c r="BH19" s="149">
        <v>0.68618990675120506</v>
      </c>
      <c r="BI19" s="149">
        <v>0.40719857363402245</v>
      </c>
      <c r="BJ19" s="149">
        <v>0.47094288092705622</v>
      </c>
      <c r="BK19" s="149">
        <v>0.4908338821243553</v>
      </c>
      <c r="BL19" s="149">
        <v>0.538571583896851</v>
      </c>
      <c r="BM19" s="149">
        <v>0.4390202791189427</v>
      </c>
      <c r="BN19" s="149">
        <v>0.48951343882972098</v>
      </c>
      <c r="BO19" s="149">
        <v>0.4914556635950178</v>
      </c>
      <c r="BP19" s="149">
        <v>0.45920797790033119</v>
      </c>
      <c r="BQ19" s="149">
        <v>0.43292225129453993</v>
      </c>
      <c r="BR19" s="149">
        <v>0.38416697221177076</v>
      </c>
      <c r="BS19" s="149">
        <v>0.43316677308717511</v>
      </c>
      <c r="BT19" s="149">
        <v>0.25696939873902147</v>
      </c>
      <c r="BU19" s="149">
        <v>0.53709709534133943</v>
      </c>
      <c r="BV19" s="149">
        <v>0.60815877438861288</v>
      </c>
      <c r="BW19" s="149">
        <v>0.54975836536362399</v>
      </c>
      <c r="BX19" s="149">
        <v>0.50932219190425676</v>
      </c>
      <c r="BY19" s="149">
        <v>0.43911569826261032</v>
      </c>
      <c r="BZ19" s="149">
        <v>0.37170020901925521</v>
      </c>
      <c r="CA19" s="149">
        <v>0.34997201583195048</v>
      </c>
      <c r="CB19" s="149">
        <v>0.57668138098757771</v>
      </c>
      <c r="CC19" s="149">
        <v>0.52071674647113564</v>
      </c>
      <c r="CD19" s="149">
        <v>0.82466096173922276</v>
      </c>
      <c r="CE19" s="149">
        <v>0.81300078447876745</v>
      </c>
      <c r="CF19" s="149">
        <v>0.37951291846404134</v>
      </c>
      <c r="CG19" s="149">
        <v>0.35058558819907737</v>
      </c>
      <c r="CH19" s="149">
        <v>0.42809734084197004</v>
      </c>
      <c r="CI19" s="149">
        <v>0.88253696962407113</v>
      </c>
      <c r="CJ19" s="149">
        <v>0.44778607501185963</v>
      </c>
      <c r="CK19" s="149">
        <v>0.59374487920274355</v>
      </c>
      <c r="CL19" s="149">
        <v>0.54641104316355948</v>
      </c>
      <c r="CM19" s="149">
        <v>0.53249570244461486</v>
      </c>
      <c r="CN19" s="149">
        <v>0.62633102449251943</v>
      </c>
      <c r="CO19" s="149">
        <v>0.67215685990824059</v>
      </c>
      <c r="CP19" s="149">
        <v>0.69412315632519572</v>
      </c>
      <c r="CQ19" s="149">
        <v>0.62292525373870522</v>
      </c>
      <c r="CR19" s="149">
        <v>0.49356642229919501</v>
      </c>
      <c r="CS19" s="149">
        <v>0.57165115067290517</v>
      </c>
      <c r="CT19" s="149">
        <v>0.44313105765696092</v>
      </c>
      <c r="CU19" s="149">
        <v>0.47298197479462523</v>
      </c>
      <c r="CV19" s="149">
        <v>0.42177327425839461</v>
      </c>
      <c r="CW19" s="149">
        <v>0.65927085224254633</v>
      </c>
      <c r="CX19" s="149">
        <v>0.6540660681484598</v>
      </c>
      <c r="CY19" s="149">
        <v>0.62490575332386289</v>
      </c>
      <c r="CZ19" s="149">
        <v>0.69693657561330002</v>
      </c>
      <c r="DA19" s="149">
        <v>0.49552423287448949</v>
      </c>
      <c r="DB19" s="149">
        <v>0.40994933303601339</v>
      </c>
      <c r="DC19" s="149">
        <v>0.4980406854244312</v>
      </c>
      <c r="DD19" s="149">
        <v>0.50304697592189251</v>
      </c>
      <c r="DE19" s="149">
        <v>0.3686183438172273</v>
      </c>
      <c r="DF19" s="149">
        <v>0.85929532570217548</v>
      </c>
      <c r="DG19" s="149">
        <v>0.38068641943452775</v>
      </c>
      <c r="DH19" s="149">
        <v>0.48415095887655135</v>
      </c>
      <c r="DI19" s="149">
        <v>0.31249823171437435</v>
      </c>
      <c r="DJ19" s="149">
        <v>0.5598583892198542</v>
      </c>
      <c r="DK19" s="149">
        <v>0.50428791704290332</v>
      </c>
      <c r="DL19" s="149">
        <v>0.42056058671666591</v>
      </c>
      <c r="DM19" s="149">
        <v>0.39869572908513806</v>
      </c>
      <c r="DN19" s="149">
        <v>0.54596119269674426</v>
      </c>
      <c r="DO19" s="149">
        <v>0.35612417689273557</v>
      </c>
      <c r="DP19" s="149">
        <v>0.79571485905743644</v>
      </c>
      <c r="DQ19" s="149">
        <v>0.77307445373842443</v>
      </c>
      <c r="DR19" s="149">
        <v>0.7146565435845289</v>
      </c>
      <c r="DS19" s="149">
        <v>0.31495885500373766</v>
      </c>
      <c r="DT19" s="149">
        <v>0.28875637735897602</v>
      </c>
      <c r="DU19" s="149">
        <v>0.45682098465197685</v>
      </c>
      <c r="DV19" s="149">
        <v>0.38012413379555399</v>
      </c>
      <c r="DW19" s="149">
        <v>0.33252440049959647</v>
      </c>
      <c r="DY19" s="146"/>
      <c r="DZ19" s="147"/>
      <c r="EA19" s="147"/>
      <c r="EB19" s="147"/>
      <c r="EC19" s="147"/>
      <c r="ED19" s="147"/>
      <c r="EE19" s="147"/>
    </row>
    <row r="20" spans="1:135" x14ac:dyDescent="0.25">
      <c r="A20" s="113" t="s">
        <v>1005</v>
      </c>
      <c r="B20" s="152">
        <v>0.23008568830907797</v>
      </c>
      <c r="C20" s="152">
        <v>0.45165242775172171</v>
      </c>
      <c r="D20" s="152">
        <v>0.22755687055306548</v>
      </c>
      <c r="E20" s="152">
        <v>8.7401861073148915E-2</v>
      </c>
      <c r="F20" s="152">
        <v>0.28129002912371653</v>
      </c>
      <c r="G20" s="152">
        <v>0.70560494930733653</v>
      </c>
      <c r="H20" s="152">
        <v>0.90944462911851875</v>
      </c>
      <c r="I20" s="152">
        <v>0.72249497355165193</v>
      </c>
      <c r="J20" s="152">
        <v>0.31536778317387881</v>
      </c>
      <c r="K20" s="152">
        <v>0.35618489682208876</v>
      </c>
      <c r="L20" s="152">
        <v>0.23477278320340433</v>
      </c>
      <c r="M20" s="152">
        <v>0.2392901622701549</v>
      </c>
      <c r="N20" s="152">
        <v>0.70915571884651052</v>
      </c>
      <c r="O20" s="152">
        <v>0.34817906412923683</v>
      </c>
      <c r="P20" s="152">
        <v>0.3069399343772975</v>
      </c>
      <c r="Q20" s="152">
        <v>0.31966547044587545</v>
      </c>
      <c r="R20" s="152">
        <v>0.43976332119990574</v>
      </c>
      <c r="S20" s="152">
        <v>0.21564089174118162</v>
      </c>
      <c r="T20" s="152">
        <v>0.71809149751717538</v>
      </c>
      <c r="U20" s="152">
        <v>0.55544636841369543</v>
      </c>
      <c r="V20" s="152">
        <v>0.30573596552376303</v>
      </c>
      <c r="W20" s="152">
        <v>0.2087423725653153</v>
      </c>
      <c r="X20" s="152">
        <v>0.20209769577903053</v>
      </c>
      <c r="Y20" s="152">
        <v>0.88428241910190075</v>
      </c>
      <c r="Z20" s="152">
        <v>0.66890648011265152</v>
      </c>
      <c r="AA20" s="152">
        <v>0.45483337436986004</v>
      </c>
      <c r="AB20" s="152">
        <v>0.66468035386729551</v>
      </c>
      <c r="AC20" s="152">
        <v>0.19639638794082045</v>
      </c>
      <c r="AD20" s="152">
        <v>0.47643170375172395</v>
      </c>
      <c r="AE20" s="152">
        <v>0.18375503787293862</v>
      </c>
      <c r="AF20" s="152">
        <v>0.5513428705507577</v>
      </c>
      <c r="AG20" s="152">
        <v>0.65740945305250731</v>
      </c>
      <c r="AH20" s="152">
        <v>0.85034719985222429</v>
      </c>
      <c r="AI20" s="152">
        <v>0.37425369440642864</v>
      </c>
      <c r="AJ20" s="152">
        <v>0.34364733843931972</v>
      </c>
      <c r="AK20" s="152">
        <v>0.39666644923509464</v>
      </c>
      <c r="AL20" s="152">
        <v>0.3078668465246196</v>
      </c>
      <c r="AM20" s="152">
        <v>0.40286801384038518</v>
      </c>
      <c r="AN20" s="152">
        <v>0.87520949353318545</v>
      </c>
      <c r="AO20" s="152">
        <v>0.19892254232794659</v>
      </c>
      <c r="AP20" s="152">
        <v>0.90342647669322862</v>
      </c>
      <c r="AQ20" s="152">
        <v>0.8354169139805383</v>
      </c>
      <c r="AR20" s="152">
        <v>0.50847899533154073</v>
      </c>
      <c r="AS20" s="152">
        <v>0.74174259479641413</v>
      </c>
      <c r="AT20" s="152">
        <v>0.26018158054078194</v>
      </c>
      <c r="AU20" s="152">
        <v>0.57627258887922705</v>
      </c>
      <c r="AV20" s="152">
        <v>0.28734733795657669</v>
      </c>
      <c r="AW20" s="152">
        <v>0.29671402601001828</v>
      </c>
      <c r="AX20" s="152">
        <v>0.17387238250479736</v>
      </c>
      <c r="AY20" s="152">
        <v>0.27081258771235101</v>
      </c>
      <c r="AZ20" s="152">
        <v>0.28016515791849977</v>
      </c>
      <c r="BA20" s="152">
        <v>0.72491882963816412</v>
      </c>
      <c r="BB20" s="152">
        <v>0.54765508431415044</v>
      </c>
      <c r="BC20" s="152">
        <v>0.54374590193458328</v>
      </c>
      <c r="BD20" s="152">
        <v>0.3624705115494834</v>
      </c>
      <c r="BE20" s="152">
        <v>0.35782475606320036</v>
      </c>
      <c r="BF20" s="152">
        <v>0.60779901531028124</v>
      </c>
      <c r="BG20" s="152">
        <v>0.35942949121652501</v>
      </c>
      <c r="BH20" s="152">
        <v>0.73558572243678322</v>
      </c>
      <c r="BI20" s="152">
        <v>0.33474397166107894</v>
      </c>
      <c r="BJ20" s="152">
        <v>0.53274172330405001</v>
      </c>
      <c r="BK20" s="152">
        <v>0.27775652773575699</v>
      </c>
      <c r="BL20" s="152">
        <v>0.52630402262158904</v>
      </c>
      <c r="BM20" s="152">
        <v>0.26674995251492506</v>
      </c>
      <c r="BN20" s="152">
        <v>0.17667434436945442</v>
      </c>
      <c r="BO20" s="152">
        <v>0.49795204160693285</v>
      </c>
      <c r="BP20" s="152">
        <v>0.33287274450949489</v>
      </c>
      <c r="BQ20" s="152">
        <v>0.17736962396193856</v>
      </c>
      <c r="BR20" s="152">
        <v>0.30038915136875516</v>
      </c>
      <c r="BS20" s="152">
        <v>0.24515715845323044</v>
      </c>
      <c r="BT20" s="152">
        <v>0.12253403571753993</v>
      </c>
      <c r="BU20" s="152">
        <v>0.6029129048591173</v>
      </c>
      <c r="BV20" s="152">
        <v>0.6728184038257482</v>
      </c>
      <c r="BW20" s="152">
        <v>0.60857107820836975</v>
      </c>
      <c r="BX20" s="152">
        <v>0.3987802953265101</v>
      </c>
      <c r="BY20" s="152">
        <v>0.37324293827826049</v>
      </c>
      <c r="BZ20" s="152">
        <v>0.18293833377505903</v>
      </c>
      <c r="CA20" s="152">
        <v>0.20006678719241033</v>
      </c>
      <c r="CB20" s="152">
        <v>0.32487026655007223</v>
      </c>
      <c r="CC20" s="152">
        <v>0.30172704196137429</v>
      </c>
      <c r="CD20" s="152">
        <v>0.78971670596454602</v>
      </c>
      <c r="CE20" s="152">
        <v>0.84871916942086179</v>
      </c>
      <c r="CF20" s="152">
        <v>0.34158902419813608</v>
      </c>
      <c r="CG20" s="152">
        <v>0.25330686716568446</v>
      </c>
      <c r="CH20" s="152">
        <v>0.1958171643393892</v>
      </c>
      <c r="CI20" s="152">
        <v>0.87905191455893494</v>
      </c>
      <c r="CJ20" s="152">
        <v>0.26394686588044902</v>
      </c>
      <c r="CK20" s="152">
        <v>0.41038913618915418</v>
      </c>
      <c r="CL20" s="152">
        <v>0.3734265310976882</v>
      </c>
      <c r="CM20" s="152">
        <v>0.43505407079693986</v>
      </c>
      <c r="CN20" s="152">
        <v>0.60292638740432536</v>
      </c>
      <c r="CO20" s="152">
        <v>0.55838485890208411</v>
      </c>
      <c r="CP20" s="152">
        <v>0.69106416390655834</v>
      </c>
      <c r="CQ20" s="152">
        <v>0.59228391345559517</v>
      </c>
      <c r="CR20" s="152">
        <v>0.57229098609980145</v>
      </c>
      <c r="CS20" s="152">
        <v>0.59708462193482292</v>
      </c>
      <c r="CT20" s="152">
        <v>0.33125701466420798</v>
      </c>
      <c r="CU20" s="152">
        <v>0.52123748372167178</v>
      </c>
      <c r="CV20" s="152">
        <v>9.5795605641154538E-2</v>
      </c>
      <c r="CW20" s="152">
        <v>0.79563380572271813</v>
      </c>
      <c r="CX20" s="152">
        <v>0.6672988204943533</v>
      </c>
      <c r="CY20" s="152">
        <v>0.53142358521940469</v>
      </c>
      <c r="CZ20" s="152">
        <v>0.70913492573246328</v>
      </c>
      <c r="DA20" s="152">
        <v>0.41430533893605648</v>
      </c>
      <c r="DB20" s="152">
        <v>0.20420254860311646</v>
      </c>
      <c r="DC20" s="152">
        <v>0.28645175427810921</v>
      </c>
      <c r="DD20" s="152">
        <v>0.24702542496248464</v>
      </c>
      <c r="DE20" s="152">
        <v>0.32118384916329767</v>
      </c>
      <c r="DF20" s="152">
        <v>0.77797907057853588</v>
      </c>
      <c r="DG20" s="152">
        <v>0.24307618821330218</v>
      </c>
      <c r="DH20" s="152">
        <v>0.44944189188616435</v>
      </c>
      <c r="DI20" s="152">
        <v>0.20080549489989979</v>
      </c>
      <c r="DJ20" s="152">
        <v>0.37068611689032221</v>
      </c>
      <c r="DK20" s="152">
        <v>0.37447449683561268</v>
      </c>
      <c r="DL20" s="152">
        <v>0.46721670342138333</v>
      </c>
      <c r="DM20" s="152">
        <v>0.14472159115872807</v>
      </c>
      <c r="DN20" s="152">
        <v>0.58944970147930564</v>
      </c>
      <c r="DO20" s="152">
        <v>0.35862760336145272</v>
      </c>
      <c r="DP20" s="152">
        <v>0.896654380974923</v>
      </c>
      <c r="DQ20" s="152">
        <v>0.77044507689611608</v>
      </c>
      <c r="DR20" s="152">
        <v>0.70220202555409172</v>
      </c>
      <c r="DS20" s="152">
        <v>0.28089852585713621</v>
      </c>
      <c r="DT20" s="152">
        <v>0.19865065719796693</v>
      </c>
      <c r="DU20" s="152">
        <v>0.52439072245133955</v>
      </c>
      <c r="DV20" s="152">
        <v>0.23683067360639271</v>
      </c>
      <c r="DW20" s="152">
        <v>0.16084623294829051</v>
      </c>
      <c r="DY20" s="146"/>
      <c r="DZ20" s="147"/>
      <c r="EA20" s="147"/>
      <c r="EB20" s="147"/>
      <c r="EC20" s="147"/>
      <c r="ED20" s="147"/>
      <c r="EE20" s="147"/>
    </row>
    <row r="21" spans="1:135" ht="15.75" customHeight="1" x14ac:dyDescent="0.25">
      <c r="A21" s="113" t="s">
        <v>1006</v>
      </c>
      <c r="B21" s="152">
        <v>0.35856960224293283</v>
      </c>
      <c r="C21" s="152">
        <v>0.46253237513640277</v>
      </c>
      <c r="D21" s="152">
        <v>0.44284713474567922</v>
      </c>
      <c r="E21" s="152">
        <v>0.39778348589899937</v>
      </c>
      <c r="F21" s="152">
        <v>0.59869182339199445</v>
      </c>
      <c r="G21" s="152">
        <v>0.49112018986847411</v>
      </c>
      <c r="H21" s="152">
        <v>0.69179696155132187</v>
      </c>
      <c r="I21" s="152">
        <v>0.62653960342239856</v>
      </c>
      <c r="J21" s="152">
        <v>0.42334424876985821</v>
      </c>
      <c r="K21" s="152">
        <v>0.56616382569504076</v>
      </c>
      <c r="L21" s="152">
        <v>0.53084831960103818</v>
      </c>
      <c r="M21" s="152">
        <v>0.36448716348390064</v>
      </c>
      <c r="N21" s="152">
        <v>0.66240758825914869</v>
      </c>
      <c r="O21" s="152">
        <v>0.39163937171617536</v>
      </c>
      <c r="P21" s="152">
        <v>0.31753544617303547</v>
      </c>
      <c r="Q21" s="152">
        <v>0.39303530253281715</v>
      </c>
      <c r="R21" s="152">
        <v>0.51244425390697412</v>
      </c>
      <c r="S21" s="152">
        <v>0.54122155479916834</v>
      </c>
      <c r="T21" s="152">
        <v>0.62465586663230721</v>
      </c>
      <c r="U21" s="152">
        <v>0.4066846095795249</v>
      </c>
      <c r="V21" s="152">
        <v>0.44913401667136721</v>
      </c>
      <c r="W21" s="152">
        <v>0.25331409087854417</v>
      </c>
      <c r="X21" s="152">
        <v>0.34156856695040905</v>
      </c>
      <c r="Y21" s="152">
        <v>0.67733892193718592</v>
      </c>
      <c r="Z21" s="152">
        <v>0.73831534600114601</v>
      </c>
      <c r="AA21" s="152">
        <v>0.55601136196690293</v>
      </c>
      <c r="AB21" s="152">
        <v>0.58991214571454265</v>
      </c>
      <c r="AC21" s="152">
        <v>0.32191998545706102</v>
      </c>
      <c r="AD21" s="152">
        <v>0.78107279639556004</v>
      </c>
      <c r="AE21" s="152">
        <v>0.43805970845158965</v>
      </c>
      <c r="AF21" s="152">
        <v>0.59367253144301857</v>
      </c>
      <c r="AG21" s="152">
        <v>0.64656226565688146</v>
      </c>
      <c r="AH21" s="152">
        <v>0.78665701728646598</v>
      </c>
      <c r="AI21" s="152">
        <v>0.53097125038898585</v>
      </c>
      <c r="AJ21" s="152">
        <v>0.53155136084703403</v>
      </c>
      <c r="AK21" s="152">
        <v>0.47373536841811664</v>
      </c>
      <c r="AL21" s="152">
        <v>0.10546752933182695</v>
      </c>
      <c r="AM21" s="152">
        <v>0.56910158530163546</v>
      </c>
      <c r="AN21" s="152">
        <v>0.73610287925521833</v>
      </c>
      <c r="AO21" s="152">
        <v>0.34745029692178186</v>
      </c>
      <c r="AP21" s="152">
        <v>0.81665631139250494</v>
      </c>
      <c r="AQ21" s="152">
        <v>0.73005970759589245</v>
      </c>
      <c r="AR21" s="152">
        <v>0.64971058629494149</v>
      </c>
      <c r="AS21" s="152">
        <v>0.72949095646926243</v>
      </c>
      <c r="AT21" s="152">
        <v>0.37655166590923644</v>
      </c>
      <c r="AU21" s="152">
        <v>0.61516183029366478</v>
      </c>
      <c r="AV21" s="152">
        <v>0.41877127436032924</v>
      </c>
      <c r="AW21" s="152">
        <v>0.5291706591232791</v>
      </c>
      <c r="AX21" s="152">
        <v>0.41270642440458782</v>
      </c>
      <c r="AY21" s="152">
        <v>0.41143729061570811</v>
      </c>
      <c r="AZ21" s="152">
        <v>0.43531235933068996</v>
      </c>
      <c r="BA21" s="152">
        <v>0.75869994512586025</v>
      </c>
      <c r="BB21" s="152">
        <v>0.3930534807938369</v>
      </c>
      <c r="BC21" s="152">
        <v>0.60214158546739527</v>
      </c>
      <c r="BD21" s="152">
        <v>0.54289082639581121</v>
      </c>
      <c r="BE21" s="152">
        <v>0.33254863232278487</v>
      </c>
      <c r="BF21" s="152">
        <v>0.64498874097344072</v>
      </c>
      <c r="BG21" s="152">
        <v>0.64361496181066047</v>
      </c>
      <c r="BH21" s="152">
        <v>0.61615344686282059</v>
      </c>
      <c r="BI21" s="152">
        <v>0.55583636188195951</v>
      </c>
      <c r="BJ21" s="152">
        <v>0.46028255685586811</v>
      </c>
      <c r="BK21" s="152">
        <v>0.40126405658404379</v>
      </c>
      <c r="BL21" s="152">
        <v>0.54976998356484108</v>
      </c>
      <c r="BM21" s="152">
        <v>0.45405052017779662</v>
      </c>
      <c r="BN21" s="152">
        <v>0.46062277646738325</v>
      </c>
      <c r="BO21" s="152">
        <v>0.51340278949056017</v>
      </c>
      <c r="BP21" s="152">
        <v>0.45170567598042621</v>
      </c>
      <c r="BQ21" s="152">
        <v>0.40307547775153552</v>
      </c>
      <c r="BR21" s="152">
        <v>0.39615566048197814</v>
      </c>
      <c r="BS21" s="152">
        <v>0.41600238125115385</v>
      </c>
      <c r="BT21" s="152">
        <v>0.26897543138269558</v>
      </c>
      <c r="BU21" s="152">
        <v>0.40892657077604877</v>
      </c>
      <c r="BV21" s="152">
        <v>0.62027768965816088</v>
      </c>
      <c r="BW21" s="152">
        <v>0.51476369188447524</v>
      </c>
      <c r="BX21" s="152">
        <v>0.52626375228745437</v>
      </c>
      <c r="BY21" s="152">
        <v>0.46093306049843485</v>
      </c>
      <c r="BZ21" s="152">
        <v>0.35884638187049578</v>
      </c>
      <c r="CA21" s="152">
        <v>0.35374718614217748</v>
      </c>
      <c r="CB21" s="152">
        <v>0.54722372298775124</v>
      </c>
      <c r="CC21" s="152">
        <v>0.50964012667070979</v>
      </c>
      <c r="CD21" s="152">
        <v>0.72658177882656017</v>
      </c>
      <c r="CE21" s="152">
        <v>0.75542149502543876</v>
      </c>
      <c r="CF21" s="152">
        <v>0.25363042102460276</v>
      </c>
      <c r="CG21" s="152">
        <v>0.26895969516130569</v>
      </c>
      <c r="CH21" s="152">
        <v>0.39375409598945366</v>
      </c>
      <c r="CI21" s="152">
        <v>0.87047482700943846</v>
      </c>
      <c r="CJ21" s="152">
        <v>0.4526045039108994</v>
      </c>
      <c r="CK21" s="152">
        <v>0.6307706462339675</v>
      </c>
      <c r="CL21" s="152">
        <v>0.57134214860284893</v>
      </c>
      <c r="CM21" s="152">
        <v>0.63128791452095723</v>
      </c>
      <c r="CN21" s="152">
        <v>0.56420997223633063</v>
      </c>
      <c r="CO21" s="152">
        <v>0.62322083239997017</v>
      </c>
      <c r="CP21" s="152">
        <v>0.7528505933473687</v>
      </c>
      <c r="CQ21" s="152">
        <v>0.56583448321776919</v>
      </c>
      <c r="CR21" s="152">
        <v>0.39637956606650038</v>
      </c>
      <c r="CS21" s="152">
        <v>0.54941701747851179</v>
      </c>
      <c r="CT21" s="152">
        <v>0.46720343963171745</v>
      </c>
      <c r="CU21" s="152">
        <v>0.48282697807518549</v>
      </c>
      <c r="CV21" s="152">
        <v>0.47728287400053232</v>
      </c>
      <c r="CW21" s="152">
        <v>0.65301388356269663</v>
      </c>
      <c r="CX21" s="152">
        <v>0.61810955155876346</v>
      </c>
      <c r="CY21" s="152">
        <v>0.55564870819774614</v>
      </c>
      <c r="CZ21" s="152">
        <v>0.63286224512812717</v>
      </c>
      <c r="DA21" s="152">
        <v>0.47819379107697246</v>
      </c>
      <c r="DB21" s="152">
        <v>0.31031839354962509</v>
      </c>
      <c r="DC21" s="152">
        <v>0.52604280716793261</v>
      </c>
      <c r="DD21" s="152">
        <v>0.51833382539520867</v>
      </c>
      <c r="DE21" s="152">
        <v>0.2814236522116943</v>
      </c>
      <c r="DF21" s="152">
        <v>0.92137346232404538</v>
      </c>
      <c r="DG21" s="152">
        <v>0.46385505046112341</v>
      </c>
      <c r="DH21" s="152">
        <v>0.43113379205438573</v>
      </c>
      <c r="DI21" s="152">
        <v>0.27648841942727548</v>
      </c>
      <c r="DJ21" s="152">
        <v>0.52948238399546577</v>
      </c>
      <c r="DK21" s="152">
        <v>0.50813475168382383</v>
      </c>
      <c r="DL21" s="152">
        <v>0.47942939546747709</v>
      </c>
      <c r="DM21" s="152">
        <v>0.43366659492348492</v>
      </c>
      <c r="DN21" s="152">
        <v>0.4868953550956161</v>
      </c>
      <c r="DO21" s="152">
        <v>0.39200247020811652</v>
      </c>
      <c r="DP21" s="152">
        <v>0.6729131605057963</v>
      </c>
      <c r="DQ21" s="152">
        <v>0.72022017187715093</v>
      </c>
      <c r="DR21" s="152">
        <v>0.64473386987822356</v>
      </c>
      <c r="DS21" s="152">
        <v>0.24753297060065402</v>
      </c>
      <c r="DT21" s="152">
        <v>0.25552638428898689</v>
      </c>
      <c r="DU21" s="152">
        <v>0.34202677131219106</v>
      </c>
      <c r="DV21" s="152">
        <v>0.45591572050144541</v>
      </c>
      <c r="DW21" s="152">
        <v>0.40244620428778138</v>
      </c>
      <c r="DY21" s="146"/>
      <c r="DZ21" s="147"/>
      <c r="EA21" s="147"/>
      <c r="EB21" s="147"/>
      <c r="EC21" s="147"/>
      <c r="ED21" s="147"/>
      <c r="EE21" s="147"/>
    </row>
    <row r="22" spans="1:135" ht="15.75" customHeight="1" x14ac:dyDescent="0.25">
      <c r="A22" s="113" t="s">
        <v>1007</v>
      </c>
      <c r="B22" s="152">
        <v>0.54966083472175309</v>
      </c>
      <c r="C22" s="152">
        <v>0.46251400400096943</v>
      </c>
      <c r="D22" s="152">
        <v>0.38594236599894782</v>
      </c>
      <c r="E22" s="152">
        <v>0.34496138136306254</v>
      </c>
      <c r="F22" s="152">
        <v>0.62922437937803466</v>
      </c>
      <c r="G22" s="152">
        <v>0.68624072782524725</v>
      </c>
      <c r="H22" s="152">
        <v>0.78608836738526888</v>
      </c>
      <c r="I22" s="152">
        <v>0.82824863052975528</v>
      </c>
      <c r="J22" s="152">
        <v>0.71025255216714778</v>
      </c>
      <c r="K22" s="152">
        <v>0.34564670835079198</v>
      </c>
      <c r="L22" s="152">
        <v>0.70994147198611823</v>
      </c>
      <c r="M22" s="152">
        <v>0.32934836732735057</v>
      </c>
      <c r="N22" s="152">
        <v>0.8263644234610007</v>
      </c>
      <c r="O22" s="152">
        <v>0.54277562602245455</v>
      </c>
      <c r="P22" s="152">
        <v>0.54856017870109941</v>
      </c>
      <c r="Q22" s="152">
        <v>0.46305063260902507</v>
      </c>
      <c r="R22" s="152">
        <v>0.44432923468339031</v>
      </c>
      <c r="S22" s="152">
        <v>0.60755858067540125</v>
      </c>
      <c r="T22" s="152">
        <v>0.57215722984453887</v>
      </c>
      <c r="U22" s="152">
        <v>0.58328572251373301</v>
      </c>
      <c r="V22" s="152">
        <v>0.58443135905562771</v>
      </c>
      <c r="W22" s="152">
        <v>0.34487009349645703</v>
      </c>
      <c r="X22" s="152">
        <v>0.41197487612779476</v>
      </c>
      <c r="Y22" s="152">
        <v>0.84623018503062097</v>
      </c>
      <c r="Z22" s="152">
        <v>0.69870947985101572</v>
      </c>
      <c r="AA22" s="152">
        <v>0.20807478698838019</v>
      </c>
      <c r="AB22" s="152">
        <v>0.56279985421184253</v>
      </c>
      <c r="AC22" s="152">
        <v>0.35601452886372514</v>
      </c>
      <c r="AD22" s="152">
        <v>0.77743731528237137</v>
      </c>
      <c r="AE22" s="152">
        <v>0.46237105184950139</v>
      </c>
      <c r="AF22" s="152">
        <v>0.64398712907493605</v>
      </c>
      <c r="AG22" s="152">
        <v>0.69521745542164715</v>
      </c>
      <c r="AH22" s="152">
        <v>0.9360337182559505</v>
      </c>
      <c r="AI22" s="152">
        <v>0.57763346886749212</v>
      </c>
      <c r="AJ22" s="152">
        <v>0.5736997659688261</v>
      </c>
      <c r="AK22" s="152">
        <v>0.50791464760224436</v>
      </c>
      <c r="AL22" s="152">
        <v>0.17629080817429874</v>
      </c>
      <c r="AM22" s="152">
        <v>0.49332133680839152</v>
      </c>
      <c r="AN22" s="152">
        <v>0.79451020193700461</v>
      </c>
      <c r="AO22" s="152">
        <v>0.2142700915078686</v>
      </c>
      <c r="AP22" s="152">
        <v>0.89056065338908708</v>
      </c>
      <c r="AQ22" s="152">
        <v>0.75124481589265413</v>
      </c>
      <c r="AR22" s="152">
        <v>0.61710740855087565</v>
      </c>
      <c r="AS22" s="152">
        <v>0.86386614974334652</v>
      </c>
      <c r="AT22" s="152">
        <v>0.70998835711577668</v>
      </c>
      <c r="AU22" s="152">
        <v>0.64126939981351094</v>
      </c>
      <c r="AV22" s="152">
        <v>0.62876339209425702</v>
      </c>
      <c r="AW22" s="152">
        <v>0.57804494249589633</v>
      </c>
      <c r="AX22" s="152">
        <v>0.51962740075415326</v>
      </c>
      <c r="AY22" s="152">
        <v>0.57458841322423482</v>
      </c>
      <c r="AZ22" s="152">
        <v>0.4613176451998604</v>
      </c>
      <c r="BA22" s="152">
        <v>0.63068707123292966</v>
      </c>
      <c r="BB22" s="152">
        <v>0.4144332442758627</v>
      </c>
      <c r="BC22" s="152">
        <v>0.57592415080024739</v>
      </c>
      <c r="BD22" s="152">
        <v>0.64013537402097587</v>
      </c>
      <c r="BE22" s="152">
        <v>0.18389316846135803</v>
      </c>
      <c r="BF22" s="152">
        <v>0.66935495144121715</v>
      </c>
      <c r="BG22" s="152">
        <v>0.61687942657283568</v>
      </c>
      <c r="BH22" s="152">
        <v>0.68485030990824092</v>
      </c>
      <c r="BI22" s="152">
        <v>0.37965868124826291</v>
      </c>
      <c r="BJ22" s="152">
        <v>0.35469146178830019</v>
      </c>
      <c r="BK22" s="152">
        <v>0.57630477711478367</v>
      </c>
      <c r="BL22" s="152">
        <v>0.57587314228986219</v>
      </c>
      <c r="BM22" s="152">
        <v>0.54299707489229443</v>
      </c>
      <c r="BN22" s="152">
        <v>0.611235053939161</v>
      </c>
      <c r="BO22" s="152">
        <v>0.50445404736456467</v>
      </c>
      <c r="BP22" s="152">
        <v>0.50314620014722611</v>
      </c>
      <c r="BQ22" s="152">
        <v>0.61384630605246371</v>
      </c>
      <c r="BR22" s="152">
        <v>0.45224429299635033</v>
      </c>
      <c r="BS22" s="152">
        <v>0.54704835190931889</v>
      </c>
      <c r="BT22" s="152">
        <v>0.38262772741784473</v>
      </c>
      <c r="BU22" s="152">
        <v>0.60811478337658631</v>
      </c>
      <c r="BV22" s="152">
        <v>0.54914549812890245</v>
      </c>
      <c r="BW22" s="152">
        <v>0.51808580013169026</v>
      </c>
      <c r="BX22" s="152">
        <v>0.61592749319680873</v>
      </c>
      <c r="BY22" s="152">
        <v>0.45976762504800583</v>
      </c>
      <c r="BZ22" s="152">
        <v>0.43501493742385594</v>
      </c>
      <c r="CA22" s="152">
        <v>0.42183167241745734</v>
      </c>
      <c r="CB22" s="152">
        <v>0.72518429835533205</v>
      </c>
      <c r="CC22" s="152">
        <v>0.62027987689909148</v>
      </c>
      <c r="CD22" s="152">
        <v>0.84064039753176945</v>
      </c>
      <c r="CE22" s="152">
        <v>0.81927841263722956</v>
      </c>
      <c r="CF22" s="152">
        <v>0.3906615784226275</v>
      </c>
      <c r="CG22" s="152">
        <v>0.43432253457363873</v>
      </c>
      <c r="CH22" s="152">
        <v>0.52261058364688706</v>
      </c>
      <c r="CI22" s="152">
        <v>0.9148371793665343</v>
      </c>
      <c r="CJ22" s="152">
        <v>0.57298038473366442</v>
      </c>
      <c r="CK22" s="152">
        <v>0.63903367805224554</v>
      </c>
      <c r="CL22" s="152">
        <v>0.62711257355116279</v>
      </c>
      <c r="CM22" s="152">
        <v>0.5458407407535032</v>
      </c>
      <c r="CN22" s="152">
        <v>0.6198795906091249</v>
      </c>
      <c r="CO22" s="152">
        <v>0.77579100657825306</v>
      </c>
      <c r="CP22" s="152">
        <v>0.65346161941754433</v>
      </c>
      <c r="CQ22" s="152">
        <v>0.61079261440910393</v>
      </c>
      <c r="CR22" s="152">
        <v>0.38649043863428267</v>
      </c>
      <c r="CS22" s="152">
        <v>0.54010293927828534</v>
      </c>
      <c r="CT22" s="152">
        <v>0.6270416274983649</v>
      </c>
      <c r="CU22" s="152">
        <v>0.47496365783980732</v>
      </c>
      <c r="CV22" s="152">
        <v>0.57289231063114743</v>
      </c>
      <c r="CW22" s="152">
        <v>0.5383029615493683</v>
      </c>
      <c r="CX22" s="152">
        <v>0.70065248887723541</v>
      </c>
      <c r="CY22" s="152">
        <v>0.70074274309666384</v>
      </c>
      <c r="CZ22" s="152">
        <v>0.69882454560987817</v>
      </c>
      <c r="DA22" s="152">
        <v>0.58483585177064312</v>
      </c>
      <c r="DB22" s="152">
        <v>0.6677882579400336</v>
      </c>
      <c r="DC22" s="152">
        <v>0.66471122526324145</v>
      </c>
      <c r="DD22" s="152">
        <v>0.60871676567027799</v>
      </c>
      <c r="DE22" s="152">
        <v>0.54223627256058538</v>
      </c>
      <c r="DF22" s="152">
        <v>0.84840128858946606</v>
      </c>
      <c r="DG22" s="152">
        <v>0.48109222373035276</v>
      </c>
      <c r="DH22" s="152">
        <v>0.5099963767085125</v>
      </c>
      <c r="DI22" s="152">
        <v>0.41312527859134923</v>
      </c>
      <c r="DJ22" s="152">
        <v>0.67204695497982614</v>
      </c>
      <c r="DK22" s="152">
        <v>0.61772021869215987</v>
      </c>
      <c r="DL22" s="152">
        <v>0.29362092338521045</v>
      </c>
      <c r="DM22" s="152">
        <v>0.44759229326615779</v>
      </c>
      <c r="DN22" s="152">
        <v>0.56559200265501508</v>
      </c>
      <c r="DO22" s="152">
        <v>0.30993395382987859</v>
      </c>
      <c r="DP22" s="152">
        <v>0.83565209380749972</v>
      </c>
      <c r="DQ22" s="152">
        <v>0.79605191248064211</v>
      </c>
      <c r="DR22" s="152">
        <v>0.75851196819652655</v>
      </c>
      <c r="DS22" s="152">
        <v>0.27492247741493592</v>
      </c>
      <c r="DT22" s="152">
        <v>0.26393749693817353</v>
      </c>
      <c r="DU22" s="152">
        <v>0.42042374846704433</v>
      </c>
      <c r="DV22" s="152">
        <v>0.45112358476221343</v>
      </c>
      <c r="DW22" s="152">
        <v>0.31833985304954043</v>
      </c>
      <c r="DY22" s="146"/>
      <c r="DZ22" s="147"/>
      <c r="EA22" s="147"/>
      <c r="EB22" s="147"/>
      <c r="EC22" s="147"/>
      <c r="ED22" s="147"/>
      <c r="EE22" s="147"/>
    </row>
    <row r="23" spans="1:135" ht="15.75" customHeight="1" x14ac:dyDescent="0.25">
      <c r="A23" s="113" t="s">
        <v>1008</v>
      </c>
      <c r="B23" s="152">
        <v>0.35094699814808156</v>
      </c>
      <c r="C23" s="152">
        <v>0.47521369148717962</v>
      </c>
      <c r="D23" s="152">
        <v>0.58253021459766696</v>
      </c>
      <c r="E23" s="152">
        <v>0.4521415787551013</v>
      </c>
      <c r="F23" s="152">
        <v>0.58588829493363626</v>
      </c>
      <c r="G23" s="152">
        <v>0.638734867061724</v>
      </c>
      <c r="H23" s="152">
        <v>0.88539667531882438</v>
      </c>
      <c r="I23" s="152">
        <v>0.71293388480865549</v>
      </c>
      <c r="J23" s="152">
        <v>0.56329970903480098</v>
      </c>
      <c r="K23" s="152">
        <v>0.49190498579479841</v>
      </c>
      <c r="L23" s="152">
        <v>0.60856665981481839</v>
      </c>
      <c r="M23" s="152">
        <v>0.52077404056141996</v>
      </c>
      <c r="N23" s="152">
        <v>0.87583841797115258</v>
      </c>
      <c r="O23" s="152">
        <v>0.51122449410696968</v>
      </c>
      <c r="P23" s="152">
        <v>0.3926379670417387</v>
      </c>
      <c r="Q23" s="152">
        <v>0.49609214296142023</v>
      </c>
      <c r="R23" s="152">
        <v>0.50281157504346774</v>
      </c>
      <c r="S23" s="152">
        <v>0.56720922464591905</v>
      </c>
      <c r="T23" s="152">
        <v>0.564172781176288</v>
      </c>
      <c r="U23" s="152">
        <v>0.60633299404788121</v>
      </c>
      <c r="V23" s="152">
        <v>0.49739824964553647</v>
      </c>
      <c r="W23" s="152">
        <v>0.25737538270682392</v>
      </c>
      <c r="X23" s="152">
        <v>0.42246997965786776</v>
      </c>
      <c r="Y23" s="152">
        <v>0.83138566673198533</v>
      </c>
      <c r="Z23" s="152">
        <v>0.78097058354132276</v>
      </c>
      <c r="AA23" s="152">
        <v>0.45134870520717196</v>
      </c>
      <c r="AB23" s="152">
        <v>0.70822312427873646</v>
      </c>
      <c r="AC23" s="152">
        <v>0.39356391549003389</v>
      </c>
      <c r="AD23" s="152">
        <v>0.79312755622572073</v>
      </c>
      <c r="AE23" s="152">
        <v>0.39714633254143078</v>
      </c>
      <c r="AF23" s="152">
        <v>0.6414915873820588</v>
      </c>
      <c r="AG23" s="152">
        <v>0.64269761799219105</v>
      </c>
      <c r="AH23" s="152">
        <v>0.86421936507259811</v>
      </c>
      <c r="AI23" s="152">
        <v>0.52504858228908347</v>
      </c>
      <c r="AJ23" s="152">
        <v>0.60428846520302193</v>
      </c>
      <c r="AK23" s="152">
        <v>0.64649922761931633</v>
      </c>
      <c r="AL23" s="152">
        <v>0.30640290748457444</v>
      </c>
      <c r="AM23" s="152">
        <v>0.57631090571116039</v>
      </c>
      <c r="AN23" s="152">
        <v>0.77865571108805454</v>
      </c>
      <c r="AO23" s="152">
        <v>0.3670792828433172</v>
      </c>
      <c r="AP23" s="152">
        <v>0.85822058940056634</v>
      </c>
      <c r="AQ23" s="152">
        <v>0.82812526369526873</v>
      </c>
      <c r="AR23" s="152">
        <v>0.56722423654152276</v>
      </c>
      <c r="AS23" s="152">
        <v>0.83028581455925543</v>
      </c>
      <c r="AT23" s="152">
        <v>0.70514485940713467</v>
      </c>
      <c r="AU23" s="152">
        <v>0.59541298256460984</v>
      </c>
      <c r="AV23" s="152">
        <v>0.54734966251520811</v>
      </c>
      <c r="AW23" s="152">
        <v>0.61631653586265323</v>
      </c>
      <c r="AX23" s="152">
        <v>0.44360992078047451</v>
      </c>
      <c r="AY23" s="152">
        <v>0.52266022276658697</v>
      </c>
      <c r="AZ23" s="152">
        <v>0.52187572497330004</v>
      </c>
      <c r="BA23" s="152">
        <v>0.87483719629018464</v>
      </c>
      <c r="BB23" s="152">
        <v>0.47225569919796762</v>
      </c>
      <c r="BC23" s="152">
        <v>0.72478063746314758</v>
      </c>
      <c r="BD23" s="152">
        <v>0.62075215377978521</v>
      </c>
      <c r="BE23" s="152">
        <v>0.30196722349756427</v>
      </c>
      <c r="BF23" s="152">
        <v>0.59812676661910968</v>
      </c>
      <c r="BG23" s="152">
        <v>0.61111099860365659</v>
      </c>
      <c r="BH23" s="152">
        <v>0.70817014779697562</v>
      </c>
      <c r="BI23" s="152">
        <v>0.3585552797447884</v>
      </c>
      <c r="BJ23" s="152">
        <v>0.53605578176000668</v>
      </c>
      <c r="BK23" s="152">
        <v>0.7080101670628367</v>
      </c>
      <c r="BL23" s="152">
        <v>0.50233918711111147</v>
      </c>
      <c r="BM23" s="152">
        <v>0.49228356889075453</v>
      </c>
      <c r="BN23" s="152">
        <v>0.70952158054288539</v>
      </c>
      <c r="BO23" s="152">
        <v>0.4500137759180135</v>
      </c>
      <c r="BP23" s="152">
        <v>0.54910729096417732</v>
      </c>
      <c r="BQ23" s="152">
        <v>0.53739759741222204</v>
      </c>
      <c r="BR23" s="152">
        <v>0.38787878399999937</v>
      </c>
      <c r="BS23" s="152">
        <v>0.5244592007349973</v>
      </c>
      <c r="BT23" s="152">
        <v>0.25374040043800566</v>
      </c>
      <c r="BU23" s="152">
        <v>0.52843412235360521</v>
      </c>
      <c r="BV23" s="152">
        <v>0.59039350594163997</v>
      </c>
      <c r="BW23" s="152">
        <v>0.55761289122996094</v>
      </c>
      <c r="BX23" s="152">
        <v>0.49631722680625368</v>
      </c>
      <c r="BY23" s="152">
        <v>0.4625191692257401</v>
      </c>
      <c r="BZ23" s="152">
        <v>0.5100011830076101</v>
      </c>
      <c r="CA23" s="152">
        <v>0.4242424175757567</v>
      </c>
      <c r="CB23" s="152">
        <v>0.70944723605715521</v>
      </c>
      <c r="CC23" s="152">
        <v>0.65121994035336694</v>
      </c>
      <c r="CD23" s="152">
        <v>0.94170496463401543</v>
      </c>
      <c r="CE23" s="152">
        <v>0.82858406083153957</v>
      </c>
      <c r="CF23" s="152">
        <v>0.5321706502107989</v>
      </c>
      <c r="CG23" s="152">
        <v>0.44575325589568038</v>
      </c>
      <c r="CH23" s="152">
        <v>0.60020751939215033</v>
      </c>
      <c r="CI23" s="152">
        <v>0.86578395756137683</v>
      </c>
      <c r="CJ23" s="152">
        <v>0.50161254552242562</v>
      </c>
      <c r="CK23" s="152">
        <v>0.69478605633560719</v>
      </c>
      <c r="CL23" s="152">
        <v>0.61376291940253813</v>
      </c>
      <c r="CM23" s="152">
        <v>0.51780008370705954</v>
      </c>
      <c r="CN23" s="152">
        <v>0.71830814772029672</v>
      </c>
      <c r="CO23" s="152">
        <v>0.73123074175265479</v>
      </c>
      <c r="CP23" s="152">
        <v>0.67911624862931119</v>
      </c>
      <c r="CQ23" s="152">
        <v>0.72279000387235259</v>
      </c>
      <c r="CR23" s="152">
        <v>0.61910469839619553</v>
      </c>
      <c r="CS23" s="152">
        <v>0.60000002400000085</v>
      </c>
      <c r="CT23" s="152">
        <v>0.34702214883355337</v>
      </c>
      <c r="CU23" s="152">
        <v>0.41289977954183643</v>
      </c>
      <c r="CV23" s="152">
        <v>0.54112230676074402</v>
      </c>
      <c r="CW23" s="152">
        <v>0.65013275813540217</v>
      </c>
      <c r="CX23" s="152">
        <v>0.63020341166348692</v>
      </c>
      <c r="CY23" s="152">
        <v>0.71180797678163665</v>
      </c>
      <c r="CZ23" s="152">
        <v>0.7469245859827317</v>
      </c>
      <c r="DA23" s="152">
        <v>0.5047619497142859</v>
      </c>
      <c r="DB23" s="152">
        <v>0.45748813205127831</v>
      </c>
      <c r="DC23" s="152">
        <v>0.51495695498844163</v>
      </c>
      <c r="DD23" s="152">
        <v>0.63811188765959881</v>
      </c>
      <c r="DE23" s="152">
        <v>0.32962960133333202</v>
      </c>
      <c r="DF23" s="152">
        <v>0.8894274813166545</v>
      </c>
      <c r="DG23" s="152">
        <v>0.33472221533333263</v>
      </c>
      <c r="DH23" s="152">
        <v>0.54603177485714294</v>
      </c>
      <c r="DI23" s="152">
        <v>0.35957373393897285</v>
      </c>
      <c r="DJ23" s="152">
        <v>0.66721810101380263</v>
      </c>
      <c r="DK23" s="152">
        <v>0.51682220096001674</v>
      </c>
      <c r="DL23" s="152">
        <v>0.44197532459259287</v>
      </c>
      <c r="DM23" s="152">
        <v>0.56880243699218136</v>
      </c>
      <c r="DN23" s="152">
        <v>0.54190771155704009</v>
      </c>
      <c r="DO23" s="152">
        <v>0.36393268017149427</v>
      </c>
      <c r="DP23" s="152">
        <v>0.77763980094152663</v>
      </c>
      <c r="DQ23" s="152">
        <v>0.80558065369978871</v>
      </c>
      <c r="DR23" s="152">
        <v>0.75317831070927388</v>
      </c>
      <c r="DS23" s="152">
        <v>0.45648144614222441</v>
      </c>
      <c r="DT23" s="152">
        <v>0.43691097101077681</v>
      </c>
      <c r="DU23" s="152">
        <v>0.54044269637733233</v>
      </c>
      <c r="DV23" s="152">
        <v>0.37662655631216435</v>
      </c>
      <c r="DW23" s="152">
        <v>0.44846531171277354</v>
      </c>
      <c r="DY23" s="146"/>
      <c r="DZ23" s="147"/>
      <c r="EA23" s="147"/>
      <c r="EB23" s="147"/>
      <c r="EC23" s="147"/>
      <c r="ED23" s="147"/>
      <c r="EE23" s="147"/>
    </row>
    <row r="24" spans="1:135" ht="15.75" customHeight="1" x14ac:dyDescent="0.25">
      <c r="A24" s="151" t="s">
        <v>1009</v>
      </c>
      <c r="B24" s="149">
        <v>0.39532138676868317</v>
      </c>
      <c r="C24" s="149">
        <v>0.61264821771009237</v>
      </c>
      <c r="D24" s="149">
        <v>0.47649787901145546</v>
      </c>
      <c r="E24" s="149">
        <v>0.38231525244285219</v>
      </c>
      <c r="F24" s="149">
        <v>0.69287445643981538</v>
      </c>
      <c r="G24" s="149">
        <v>0.70369634752969157</v>
      </c>
      <c r="H24" s="149">
        <v>0.79438570637317063</v>
      </c>
      <c r="I24" s="149">
        <v>0.85371343174461067</v>
      </c>
      <c r="J24" s="149">
        <v>0.66385633696104407</v>
      </c>
      <c r="K24" s="149">
        <v>0.3306381309471757</v>
      </c>
      <c r="L24" s="149">
        <v>0.73968709595677695</v>
      </c>
      <c r="M24" s="149">
        <v>0.46685096302175405</v>
      </c>
      <c r="N24" s="149">
        <v>0.84118551532659691</v>
      </c>
      <c r="O24" s="149">
        <v>0.48693073547975035</v>
      </c>
      <c r="P24" s="149">
        <v>0.56434435782748316</v>
      </c>
      <c r="Q24" s="149">
        <v>0.46695377835857521</v>
      </c>
      <c r="R24" s="149">
        <v>0.59418213112737461</v>
      </c>
      <c r="S24" s="149">
        <v>0.57829992355376625</v>
      </c>
      <c r="T24" s="149">
        <v>0.54658683796405549</v>
      </c>
      <c r="U24" s="149">
        <v>0.6026701312840298</v>
      </c>
      <c r="V24" s="149">
        <v>0.57239379636764509</v>
      </c>
      <c r="W24" s="149">
        <v>0.34711357186036812</v>
      </c>
      <c r="X24" s="149">
        <v>0.39196658756804731</v>
      </c>
      <c r="Y24" s="149">
        <v>0.82784135954787974</v>
      </c>
      <c r="Z24" s="149">
        <v>0.73097183488099637</v>
      </c>
      <c r="AA24" s="149">
        <v>0.316983261669468</v>
      </c>
      <c r="AB24" s="149">
        <v>0.52997156089376296</v>
      </c>
      <c r="AC24" s="149">
        <v>0.36972077754016863</v>
      </c>
      <c r="AD24" s="149">
        <v>0.77776921695972512</v>
      </c>
      <c r="AE24" s="149">
        <v>0.46209450486504405</v>
      </c>
      <c r="AF24" s="149">
        <v>0.6484202056984758</v>
      </c>
      <c r="AG24" s="149">
        <v>0.78353683969711452</v>
      </c>
      <c r="AH24" s="149">
        <v>0.91621415246875348</v>
      </c>
      <c r="AI24" s="149">
        <v>0.64340727294492139</v>
      </c>
      <c r="AJ24" s="149">
        <v>0.56343376869288841</v>
      </c>
      <c r="AK24" s="149">
        <v>0.48857741372747182</v>
      </c>
      <c r="AL24" s="149">
        <v>0.293113586420713</v>
      </c>
      <c r="AM24" s="149">
        <v>0.52425137946747657</v>
      </c>
      <c r="AN24" s="149">
        <v>0.82560675872969724</v>
      </c>
      <c r="AO24" s="149">
        <v>0.29346842336921841</v>
      </c>
      <c r="AP24" s="149">
        <v>0.91900097922647583</v>
      </c>
      <c r="AQ24" s="149">
        <v>0.74149917764230155</v>
      </c>
      <c r="AR24" s="149">
        <v>0.61537157548307642</v>
      </c>
      <c r="AS24" s="149">
        <v>0.84752045351644978</v>
      </c>
      <c r="AT24" s="149">
        <v>0.63904049540589658</v>
      </c>
      <c r="AU24" s="149">
        <v>0.66058655275546496</v>
      </c>
      <c r="AV24" s="149">
        <v>0.63127232584381598</v>
      </c>
      <c r="AW24" s="149">
        <v>0.55173490450498885</v>
      </c>
      <c r="AX24" s="149">
        <v>0.51892218504896781</v>
      </c>
      <c r="AY24" s="149">
        <v>0.55848829572505065</v>
      </c>
      <c r="AZ24" s="149">
        <v>0.40805306676243835</v>
      </c>
      <c r="BA24" s="149">
        <v>0.66430406407230769</v>
      </c>
      <c r="BB24" s="149">
        <v>0.58053944216983466</v>
      </c>
      <c r="BC24" s="149">
        <v>0.52509321554023847</v>
      </c>
      <c r="BD24" s="149">
        <v>0.51568851039083552</v>
      </c>
      <c r="BE24" s="149">
        <v>0.24612274291417804</v>
      </c>
      <c r="BF24" s="149">
        <v>0.72520879269711491</v>
      </c>
      <c r="BG24" s="149">
        <v>0.62665667399309566</v>
      </c>
      <c r="BH24" s="149">
        <v>0.78098550054048954</v>
      </c>
      <c r="BI24" s="149">
        <v>0.49428821671515294</v>
      </c>
      <c r="BJ24" s="149">
        <v>0.46359491917336781</v>
      </c>
      <c r="BK24" s="149">
        <v>0.45579783295986359</v>
      </c>
      <c r="BL24" s="149">
        <v>0.49325703032735879</v>
      </c>
      <c r="BM24" s="149">
        <v>0.51840458109781495</v>
      </c>
      <c r="BN24" s="149">
        <v>0.52233216548806316</v>
      </c>
      <c r="BO24" s="149">
        <v>0.56922617357425187</v>
      </c>
      <c r="BP24" s="149">
        <v>0.47322569711263729</v>
      </c>
      <c r="BQ24" s="149">
        <v>0.58942381307739589</v>
      </c>
      <c r="BR24" s="149">
        <v>0.47775691957885236</v>
      </c>
      <c r="BS24" s="149">
        <v>0.53569100219704513</v>
      </c>
      <c r="BT24" s="149">
        <v>0.38711517596002082</v>
      </c>
      <c r="BU24" s="149">
        <v>0.64496191636831623</v>
      </c>
      <c r="BV24" s="149">
        <v>0.53501051329867255</v>
      </c>
      <c r="BW24" s="149">
        <v>0.53868055635309364</v>
      </c>
      <c r="BX24" s="149">
        <v>0.57895258155760398</v>
      </c>
      <c r="BY24" s="149">
        <v>0.45707284484688065</v>
      </c>
      <c r="BZ24" s="149">
        <v>0.42069833875844082</v>
      </c>
      <c r="CA24" s="149">
        <v>0.31164989776130986</v>
      </c>
      <c r="CB24" s="149">
        <v>0.65998903513369611</v>
      </c>
      <c r="CC24" s="149">
        <v>0.54265862934321329</v>
      </c>
      <c r="CD24" s="149">
        <v>0.84095249005614148</v>
      </c>
      <c r="CE24" s="149">
        <v>0.80436300069930367</v>
      </c>
      <c r="CF24" s="149">
        <v>0.39000586660948877</v>
      </c>
      <c r="CG24" s="149">
        <v>0.49111491409052183</v>
      </c>
      <c r="CH24" s="149">
        <v>0.45782397185471452</v>
      </c>
      <c r="CI24" s="149">
        <v>0.9008609616084251</v>
      </c>
      <c r="CJ24" s="149">
        <v>0.38038108511686369</v>
      </c>
      <c r="CK24" s="149">
        <v>0.61604206425036645</v>
      </c>
      <c r="CL24" s="149">
        <v>0.62625581004534714</v>
      </c>
      <c r="CM24" s="149">
        <v>0.4234284704978889</v>
      </c>
      <c r="CN24" s="149">
        <v>0.65713244820722572</v>
      </c>
      <c r="CO24" s="149">
        <v>0.78723916676875461</v>
      </c>
      <c r="CP24" s="149">
        <v>0.73670475943024472</v>
      </c>
      <c r="CQ24" s="149">
        <v>0.69563640738096055</v>
      </c>
      <c r="CR24" s="149">
        <v>0.44911183508645292</v>
      </c>
      <c r="CS24" s="149">
        <v>0.52323779007742421</v>
      </c>
      <c r="CT24" s="149">
        <v>0.60255481552238621</v>
      </c>
      <c r="CU24" s="149">
        <v>0.56258328876869068</v>
      </c>
      <c r="CV24" s="149">
        <v>0.52201430007640381</v>
      </c>
      <c r="CW24" s="149">
        <v>0.69398237105626615</v>
      </c>
      <c r="CX24" s="149">
        <v>0.73468434260547388</v>
      </c>
      <c r="CY24" s="149">
        <v>0.63807661489499057</v>
      </c>
      <c r="CZ24" s="149">
        <v>0.78099950805289864</v>
      </c>
      <c r="DA24" s="149">
        <v>0.54096006918405415</v>
      </c>
      <c r="DB24" s="149">
        <v>0.72283100597354732</v>
      </c>
      <c r="DC24" s="149">
        <v>0.66189040417461786</v>
      </c>
      <c r="DD24" s="149">
        <v>0.6762127726589876</v>
      </c>
      <c r="DE24" s="149">
        <v>0.54852562514484227</v>
      </c>
      <c r="DF24" s="149">
        <v>0.86250323859983569</v>
      </c>
      <c r="DG24" s="149">
        <v>0.45247055801598046</v>
      </c>
      <c r="DH24" s="149">
        <v>0.47785075365513285</v>
      </c>
      <c r="DI24" s="149">
        <v>0.48810394289978726</v>
      </c>
      <c r="DJ24" s="149">
        <v>0.59219792816299954</v>
      </c>
      <c r="DK24" s="149">
        <v>0.56099021980960151</v>
      </c>
      <c r="DL24" s="149">
        <v>0.31590531314853293</v>
      </c>
      <c r="DM24" s="149">
        <v>0.3803495027804229</v>
      </c>
      <c r="DN24" s="149">
        <v>0.60980959728236717</v>
      </c>
      <c r="DO24" s="149">
        <v>0.45838781563391884</v>
      </c>
      <c r="DP24" s="149">
        <v>0.81894153129846847</v>
      </c>
      <c r="DQ24" s="149">
        <v>0.71857734113432914</v>
      </c>
      <c r="DR24" s="149">
        <v>0.76404632209288259</v>
      </c>
      <c r="DS24" s="149">
        <v>0.39467865251583345</v>
      </c>
      <c r="DT24" s="149">
        <v>0.33025451862216554</v>
      </c>
      <c r="DU24" s="149">
        <v>0.46010315256212508</v>
      </c>
      <c r="DV24" s="149">
        <v>0.45043230100258369</v>
      </c>
      <c r="DW24" s="149">
        <v>0.34533070265445553</v>
      </c>
      <c r="DY24" s="146"/>
      <c r="DZ24" s="147"/>
      <c r="EA24" s="147"/>
      <c r="EB24" s="147"/>
      <c r="EC24" s="147"/>
      <c r="ED24" s="147"/>
      <c r="EE24" s="147"/>
    </row>
    <row r="25" spans="1:135" ht="15.75" customHeight="1" x14ac:dyDescent="0.25">
      <c r="A25" s="153" t="s">
        <v>1010</v>
      </c>
      <c r="B25" s="154">
        <v>0.37558908628034526</v>
      </c>
      <c r="C25" s="154">
        <v>0.59106261438068886</v>
      </c>
      <c r="D25" s="154">
        <v>0.62185019583319467</v>
      </c>
      <c r="E25" s="154">
        <v>0.4807269957800715</v>
      </c>
      <c r="F25" s="154">
        <v>0.63344182157440609</v>
      </c>
      <c r="G25" s="154">
        <v>0.65465617631008499</v>
      </c>
      <c r="H25" s="154">
        <v>0.68511506528045407</v>
      </c>
      <c r="I25" s="154">
        <v>0.7279368130116316</v>
      </c>
      <c r="J25" s="154">
        <v>0.47199141767100422</v>
      </c>
      <c r="K25" s="154">
        <v>0.42783479472157548</v>
      </c>
      <c r="L25" s="154">
        <v>0.6704516399042455</v>
      </c>
      <c r="M25" s="154">
        <v>0.7049685548525394</v>
      </c>
      <c r="N25" s="154">
        <v>0.78228500976014492</v>
      </c>
      <c r="O25" s="154">
        <v>0.40286357139651563</v>
      </c>
      <c r="P25" s="154">
        <v>0.69545374455809661</v>
      </c>
      <c r="Q25" s="154">
        <v>0.42380808934634812</v>
      </c>
      <c r="R25" s="154">
        <v>0.60181162637294017</v>
      </c>
      <c r="S25" s="154">
        <v>0.66749188149781258</v>
      </c>
      <c r="T25" s="154">
        <v>0.55521052823652661</v>
      </c>
      <c r="U25" s="154">
        <v>0.58227446065102828</v>
      </c>
      <c r="V25" s="154">
        <v>0.66644887944333686</v>
      </c>
      <c r="W25" s="154">
        <v>0.40040220611438304</v>
      </c>
      <c r="X25" s="154">
        <v>0.43978318788917709</v>
      </c>
      <c r="Y25" s="154">
        <v>0.68089705553417057</v>
      </c>
      <c r="Z25" s="154">
        <v>0.542596129514343</v>
      </c>
      <c r="AA25" s="154">
        <v>0.44885253219712618</v>
      </c>
      <c r="AB25" s="154">
        <v>0.53525524066956864</v>
      </c>
      <c r="AC25" s="154">
        <v>0.59407822439724134</v>
      </c>
      <c r="AD25" s="154">
        <v>0.67161500857532264</v>
      </c>
      <c r="AE25" s="154">
        <v>0.60266975432125991</v>
      </c>
      <c r="AF25" s="154">
        <v>0.60059902841296398</v>
      </c>
      <c r="AG25" s="154">
        <v>0.70972408470396564</v>
      </c>
      <c r="AH25" s="154">
        <v>0.76577526037796984</v>
      </c>
      <c r="AI25" s="154">
        <v>0.60229688381947244</v>
      </c>
      <c r="AJ25" s="154">
        <v>0.48998957939454296</v>
      </c>
      <c r="AK25" s="154">
        <v>0.44941561213944725</v>
      </c>
      <c r="AL25" s="154">
        <v>0.50085084349859077</v>
      </c>
      <c r="AM25" s="154">
        <v>0.50836602748080506</v>
      </c>
      <c r="AN25" s="154">
        <v>0.81356345102265981</v>
      </c>
      <c r="AO25" s="154">
        <v>0.44438765942094433</v>
      </c>
      <c r="AP25" s="154">
        <v>0.88259977217478847</v>
      </c>
      <c r="AQ25" s="154">
        <v>0.62775101883113871</v>
      </c>
      <c r="AR25" s="154">
        <v>0.5688239000796852</v>
      </c>
      <c r="AS25" s="154">
        <v>0.77968486739783838</v>
      </c>
      <c r="AT25" s="154">
        <v>0.64562249588102316</v>
      </c>
      <c r="AU25" s="154">
        <v>0.5415551866890741</v>
      </c>
      <c r="AV25" s="154">
        <v>0.78005783120093142</v>
      </c>
      <c r="AW25" s="154">
        <v>0.39374443968065798</v>
      </c>
      <c r="AX25" s="154">
        <v>0.5451921425060996</v>
      </c>
      <c r="AY25" s="154">
        <v>0.50584943380715286</v>
      </c>
      <c r="AZ25" s="154">
        <v>0.45871357502105159</v>
      </c>
      <c r="BA25" s="154">
        <v>0.75913687905509553</v>
      </c>
      <c r="BB25" s="154">
        <v>0.4432900621398394</v>
      </c>
      <c r="BC25" s="154">
        <v>0.50299331586789631</v>
      </c>
      <c r="BD25" s="154">
        <v>0.3876868524255252</v>
      </c>
      <c r="BE25" s="154">
        <v>0.44615478106645429</v>
      </c>
      <c r="BF25" s="154">
        <v>0.67677188245750497</v>
      </c>
      <c r="BG25" s="154">
        <v>0.62793495226997298</v>
      </c>
      <c r="BH25" s="154">
        <v>0.84251016042670057</v>
      </c>
      <c r="BI25" s="154">
        <v>0.71429294672894506</v>
      </c>
      <c r="BJ25" s="154">
        <v>0.55589551494485845</v>
      </c>
      <c r="BK25" s="154">
        <v>0.47930409272976265</v>
      </c>
      <c r="BL25" s="154">
        <v>0.48885109386973019</v>
      </c>
      <c r="BM25" s="154">
        <v>0.45679323593317478</v>
      </c>
      <c r="BN25" s="154">
        <v>0.47172016216116569</v>
      </c>
      <c r="BO25" s="154">
        <v>0.60924230225193998</v>
      </c>
      <c r="BP25" s="154">
        <v>0.57171413706554242</v>
      </c>
      <c r="BQ25" s="154">
        <v>0.54170853085539339</v>
      </c>
      <c r="BR25" s="154">
        <v>0.49357527385917738</v>
      </c>
      <c r="BS25" s="154">
        <v>0.62398864520774411</v>
      </c>
      <c r="BT25" s="154">
        <v>0.39461125506739014</v>
      </c>
      <c r="BU25" s="154">
        <v>0.6021183368291313</v>
      </c>
      <c r="BV25" s="154">
        <v>0.35924149650060783</v>
      </c>
      <c r="BW25" s="154">
        <v>0.53645737332843724</v>
      </c>
      <c r="BX25" s="154">
        <v>0.54283622354600702</v>
      </c>
      <c r="BY25" s="154">
        <v>0.6597722113121175</v>
      </c>
      <c r="BZ25" s="154">
        <v>0.55596203262926347</v>
      </c>
      <c r="CA25" s="154">
        <v>0.42189686279085897</v>
      </c>
      <c r="CB25" s="154">
        <v>0.56069259277549754</v>
      </c>
      <c r="CC25" s="154">
        <v>0.49146574544279842</v>
      </c>
      <c r="CD25" s="154">
        <v>0.8253328571159263</v>
      </c>
      <c r="CE25" s="154">
        <v>0.71968596367997006</v>
      </c>
      <c r="CF25" s="154">
        <v>0.38689026049360004</v>
      </c>
      <c r="CG25" s="154">
        <v>0.60665043032857702</v>
      </c>
      <c r="CH25" s="154">
        <v>0.51054509926108571</v>
      </c>
      <c r="CI25" s="154">
        <v>0.79702027904464012</v>
      </c>
      <c r="CJ25" s="154">
        <v>0.35968897835764252</v>
      </c>
      <c r="CK25" s="154">
        <v>0.47590348851709224</v>
      </c>
      <c r="CL25" s="154">
        <v>0.53100254177340267</v>
      </c>
      <c r="CM25" s="154">
        <v>0.4252223561241002</v>
      </c>
      <c r="CN25" s="154">
        <v>0.69412613763972442</v>
      </c>
      <c r="CO25" s="154">
        <v>0.70757428984976334</v>
      </c>
      <c r="CP25" s="154">
        <v>0.68057392695053787</v>
      </c>
      <c r="CQ25" s="154">
        <v>0.71521661165081829</v>
      </c>
      <c r="CR25" s="154">
        <v>0.5696644896653732</v>
      </c>
      <c r="CS25" s="154">
        <v>0.68461174439517114</v>
      </c>
      <c r="CT25" s="154">
        <v>0.69449198041165661</v>
      </c>
      <c r="CU25" s="154">
        <v>0.62235271076941034</v>
      </c>
      <c r="CV25" s="154">
        <v>0.50983104783356981</v>
      </c>
      <c r="CW25" s="154">
        <v>0.84293195327901527</v>
      </c>
      <c r="CX25" s="154">
        <v>0.67995456385450603</v>
      </c>
      <c r="CY25" s="154">
        <v>0.52901355605639555</v>
      </c>
      <c r="CZ25" s="154">
        <v>0.71066522472803462</v>
      </c>
      <c r="DA25" s="154">
        <v>0.57703108320497365</v>
      </c>
      <c r="DB25" s="154">
        <v>0.73174183555474048</v>
      </c>
      <c r="DC25" s="154">
        <v>0.74593037257290584</v>
      </c>
      <c r="DD25" s="154">
        <v>0.65190350409852382</v>
      </c>
      <c r="DE25" s="154">
        <v>0.55924205417553008</v>
      </c>
      <c r="DF25" s="154">
        <v>0.71885673817034068</v>
      </c>
      <c r="DG25" s="154">
        <v>0.57457981302181405</v>
      </c>
      <c r="DH25" s="154">
        <v>0.53659950155045821</v>
      </c>
      <c r="DI25" s="154">
        <v>0.65040139265044605</v>
      </c>
      <c r="DJ25" s="154">
        <v>0.61243556823434853</v>
      </c>
      <c r="DK25" s="154">
        <v>0.62592157625062583</v>
      </c>
      <c r="DL25" s="154">
        <v>0.39017388062604269</v>
      </c>
      <c r="DM25" s="154">
        <v>0.47297399563680814</v>
      </c>
      <c r="DN25" s="154">
        <v>0.68964219062881471</v>
      </c>
      <c r="DO25" s="154">
        <v>0.65112230041755126</v>
      </c>
      <c r="DP25" s="154">
        <v>0.72078518137667935</v>
      </c>
      <c r="DQ25" s="154">
        <v>0.51362833508239059</v>
      </c>
      <c r="DR25" s="154">
        <v>0.68495451451601597</v>
      </c>
      <c r="DS25" s="154">
        <v>0.57627709088197876</v>
      </c>
      <c r="DT25" s="154">
        <v>0.57994118267523243</v>
      </c>
      <c r="DU25" s="154">
        <v>0.61730531235694786</v>
      </c>
      <c r="DV25" s="154">
        <v>0.50763498241614158</v>
      </c>
      <c r="DW25" s="154">
        <v>0.40707697393375103</v>
      </c>
      <c r="DX25" s="153"/>
      <c r="DY25" s="155"/>
      <c r="DZ25" s="156"/>
      <c r="EA25" s="156"/>
      <c r="EB25" s="156"/>
      <c r="EC25" s="156"/>
      <c r="ED25" s="156"/>
      <c r="EE25" s="156"/>
    </row>
    <row r="26" spans="1:135" ht="15.75" customHeight="1" x14ac:dyDescent="0.25">
      <c r="A26" s="153" t="s">
        <v>1011</v>
      </c>
      <c r="B26" s="154">
        <v>0.27402149551741528</v>
      </c>
      <c r="C26" s="154">
        <v>0.68768418118419961</v>
      </c>
      <c r="D26" s="154">
        <v>0.52706230915206365</v>
      </c>
      <c r="E26" s="154">
        <v>0.28524490028805222</v>
      </c>
      <c r="F26" s="154">
        <v>0.80864663223042632</v>
      </c>
      <c r="G26" s="154">
        <v>0.80346744431712047</v>
      </c>
      <c r="H26" s="154">
        <v>0.88010740446494762</v>
      </c>
      <c r="I26" s="154">
        <v>0.96959662620373432</v>
      </c>
      <c r="J26" s="154">
        <v>0.84280077714686319</v>
      </c>
      <c r="K26" s="154">
        <v>0.18562097903039379</v>
      </c>
      <c r="L26" s="154">
        <v>0.82059314034065756</v>
      </c>
      <c r="M26" s="154">
        <v>0.6005574341398553</v>
      </c>
      <c r="N26" s="154">
        <v>0.9465666227239703</v>
      </c>
      <c r="O26" s="154">
        <v>0.57786828833517678</v>
      </c>
      <c r="P26" s="154">
        <v>0.51228066695584684</v>
      </c>
      <c r="Q26" s="154">
        <v>0.47491518741471189</v>
      </c>
      <c r="R26" s="154">
        <v>0.73983745566492087</v>
      </c>
      <c r="S26" s="154">
        <v>0.58273139220955206</v>
      </c>
      <c r="T26" s="154">
        <v>0.50792957539429728</v>
      </c>
      <c r="U26" s="154">
        <v>0.62820649374856907</v>
      </c>
      <c r="V26" s="154">
        <v>0.57302097771786697</v>
      </c>
      <c r="W26" s="154">
        <v>0.2205743351275036</v>
      </c>
      <c r="X26" s="154">
        <v>0.25938577980194932</v>
      </c>
      <c r="Y26" s="154">
        <v>0.95461097884786128</v>
      </c>
      <c r="Z26" s="154">
        <v>0.85732866324340917</v>
      </c>
      <c r="AA26" s="154">
        <v>0.45333333383333285</v>
      </c>
      <c r="AB26" s="154">
        <v>0.50317113755596587</v>
      </c>
      <c r="AC26" s="154">
        <v>0.11573485981158997</v>
      </c>
      <c r="AD26" s="154">
        <v>0.9058853554766797</v>
      </c>
      <c r="AE26" s="154">
        <v>0.33109709223229389</v>
      </c>
      <c r="AF26" s="154">
        <v>0.71385606501883336</v>
      </c>
      <c r="AG26" s="154">
        <v>0.95682420135218404</v>
      </c>
      <c r="AH26" s="154">
        <v>0.99714284514285778</v>
      </c>
      <c r="AI26" s="154">
        <v>0.84122807465585037</v>
      </c>
      <c r="AJ26" s="154">
        <v>0.52552483734490041</v>
      </c>
      <c r="AK26" s="154">
        <v>0.47332088697524455</v>
      </c>
      <c r="AL26" s="154">
        <v>0.31091268976558967</v>
      </c>
      <c r="AM26" s="154">
        <v>0.61450569565828495</v>
      </c>
      <c r="AN26" s="154">
        <v>0.9417130570818536</v>
      </c>
      <c r="AO26" s="154">
        <v>0.19132506680592892</v>
      </c>
      <c r="AP26" s="154">
        <v>1</v>
      </c>
      <c r="AQ26" s="154">
        <v>0.83892281060705343</v>
      </c>
      <c r="AR26" s="154">
        <v>0.73308435863241095</v>
      </c>
      <c r="AS26" s="154">
        <v>0.94077154557725406</v>
      </c>
      <c r="AT26" s="154">
        <v>0.71312566301179303</v>
      </c>
      <c r="AU26" s="154">
        <v>0.78432511432125696</v>
      </c>
      <c r="AV26" s="154">
        <v>0.68503551424431508</v>
      </c>
      <c r="AW26" s="154">
        <v>0.62582659893304804</v>
      </c>
      <c r="AX26" s="154">
        <v>0.45997729443052282</v>
      </c>
      <c r="AY26" s="154">
        <v>0.57028285670666901</v>
      </c>
      <c r="AZ26" s="154">
        <v>0.26972915466458575</v>
      </c>
      <c r="BA26" s="154">
        <v>0.70926272439109805</v>
      </c>
      <c r="BB26" s="154">
        <v>0.79894826471660119</v>
      </c>
      <c r="BC26" s="154">
        <v>0.50253014515500261</v>
      </c>
      <c r="BD26" s="154">
        <v>0.50723534998435338</v>
      </c>
      <c r="BE26" s="154">
        <v>0.27823382226872939</v>
      </c>
      <c r="BF26" s="154">
        <v>0.85738883104908914</v>
      </c>
      <c r="BG26" s="154">
        <v>0.59303309013839467</v>
      </c>
      <c r="BH26" s="154">
        <v>0.93532251656330134</v>
      </c>
      <c r="BI26" s="154">
        <v>0.61238653049721914</v>
      </c>
      <c r="BJ26" s="154">
        <v>0.58565580226119718</v>
      </c>
      <c r="BK26" s="154">
        <v>0.27414605860231006</v>
      </c>
      <c r="BL26" s="154">
        <v>0.4738970267933113</v>
      </c>
      <c r="BM26" s="154">
        <v>0.49118107754354257</v>
      </c>
      <c r="BN26" s="154">
        <v>0.53187071939157782</v>
      </c>
      <c r="BO26" s="154">
        <v>0.64370699424637168</v>
      </c>
      <c r="BP26" s="154">
        <v>0.39599212095333025</v>
      </c>
      <c r="BQ26" s="154">
        <v>0.6356645644011002</v>
      </c>
      <c r="BR26" s="154">
        <v>0.52804811573507615</v>
      </c>
      <c r="BS26" s="154">
        <v>0.40342405786975261</v>
      </c>
      <c r="BT26" s="154">
        <v>0.49087899146690456</v>
      </c>
      <c r="BU26" s="154">
        <v>0.71953147448974974</v>
      </c>
      <c r="BV26" s="154">
        <v>0.48932079164482561</v>
      </c>
      <c r="BW26" s="154">
        <v>0.66766494735112225</v>
      </c>
      <c r="BX26" s="154">
        <v>0.64179520713980742</v>
      </c>
      <c r="BY26" s="154">
        <v>0.37511854755784807</v>
      </c>
      <c r="BZ26" s="154">
        <v>0.25706227743981841</v>
      </c>
      <c r="CA26" s="154">
        <v>0.16791975238435808</v>
      </c>
      <c r="CB26" s="154">
        <v>0.69567967502784533</v>
      </c>
      <c r="CC26" s="154">
        <v>0.47411597145240075</v>
      </c>
      <c r="CD26" s="154">
        <v>0.95920713248670708</v>
      </c>
      <c r="CE26" s="154">
        <v>0.90737989728298718</v>
      </c>
      <c r="CF26" s="154">
        <v>0.35736415802581672</v>
      </c>
      <c r="CG26" s="154">
        <v>0.42100787263321088</v>
      </c>
      <c r="CH26" s="154">
        <v>0.29549885539357373</v>
      </c>
      <c r="CI26" s="154">
        <v>0.95271511481955518</v>
      </c>
      <c r="CJ26" s="154">
        <v>0.22575006877508866</v>
      </c>
      <c r="CK26" s="154">
        <v>0.71751774885525077</v>
      </c>
      <c r="CL26" s="154">
        <v>0.7029155898509879</v>
      </c>
      <c r="CM26" s="154">
        <v>0.21254959956503411</v>
      </c>
      <c r="CN26" s="154">
        <v>0.77019483265454591</v>
      </c>
      <c r="CO26" s="154">
        <v>0.8879804988835811</v>
      </c>
      <c r="CP26" s="154">
        <v>0.9170649750562081</v>
      </c>
      <c r="CQ26" s="154">
        <v>0.82475209293071394</v>
      </c>
      <c r="CR26" s="154">
        <v>0.48378639166592713</v>
      </c>
      <c r="CS26" s="154">
        <v>0.4446455366095714</v>
      </c>
      <c r="CT26" s="154">
        <v>0.53996756141027991</v>
      </c>
      <c r="CU26" s="154">
        <v>0.59958949019565744</v>
      </c>
      <c r="CV26" s="154">
        <v>0.49878776090159166</v>
      </c>
      <c r="CW26" s="154">
        <v>0.81383935923571094</v>
      </c>
      <c r="CX26" s="154">
        <v>0.88312663069875685</v>
      </c>
      <c r="CY26" s="154">
        <v>0.62833814521854714</v>
      </c>
      <c r="CZ26" s="154">
        <v>0.85235443668407407</v>
      </c>
      <c r="DA26" s="154">
        <v>0.37875225724222961</v>
      </c>
      <c r="DB26" s="154">
        <v>0.84033463633389038</v>
      </c>
      <c r="DC26" s="154">
        <v>0.70163246033239257</v>
      </c>
      <c r="DD26" s="154">
        <v>0.75991645110604933</v>
      </c>
      <c r="DE26" s="154">
        <v>0.5999436035026634</v>
      </c>
      <c r="DF26" s="154">
        <v>0.97965424315352612</v>
      </c>
      <c r="DG26" s="154">
        <v>0.33475608491632658</v>
      </c>
      <c r="DH26" s="154">
        <v>0.37800185749581411</v>
      </c>
      <c r="DI26" s="154">
        <v>0.40622759607046388</v>
      </c>
      <c r="DJ26" s="154">
        <v>0.57357797776832753</v>
      </c>
      <c r="DK26" s="154">
        <v>0.57483985094663048</v>
      </c>
      <c r="DL26" s="154">
        <v>0.34672558389624897</v>
      </c>
      <c r="DM26" s="154">
        <v>0.2604152349319776</v>
      </c>
      <c r="DN26" s="154">
        <v>0.62800928621078822</v>
      </c>
      <c r="DO26" s="154">
        <v>0.5042665909188111</v>
      </c>
      <c r="DP26" s="154">
        <v>0.93956701859216007</v>
      </c>
      <c r="DQ26" s="154">
        <v>0.83768309506952099</v>
      </c>
      <c r="DR26" s="154">
        <v>0.8252100426327218</v>
      </c>
      <c r="DS26" s="154">
        <v>0.48112420761745928</v>
      </c>
      <c r="DT26" s="154">
        <v>0.13655731840341276</v>
      </c>
      <c r="DU26" s="154">
        <v>0.46366809489628474</v>
      </c>
      <c r="DV26" s="154">
        <v>0.39795201314438372</v>
      </c>
      <c r="DW26" s="154">
        <v>0.27300076776991294</v>
      </c>
      <c r="DX26" s="153"/>
      <c r="DY26" s="155"/>
      <c r="DZ26" s="156"/>
      <c r="EA26" s="156"/>
      <c r="EB26" s="156"/>
      <c r="EC26" s="156"/>
      <c r="ED26" s="156"/>
      <c r="EE26" s="156"/>
    </row>
    <row r="27" spans="1:135" ht="15.75" customHeight="1" x14ac:dyDescent="0.25">
      <c r="A27" s="157" t="s">
        <v>1012</v>
      </c>
      <c r="B27" s="158">
        <v>0.29194594626826792</v>
      </c>
      <c r="C27" s="158">
        <v>0.57407991849700779</v>
      </c>
      <c r="D27" s="158">
        <v>0.52498768473710389</v>
      </c>
      <c r="E27" s="158">
        <v>0.29483323929021632</v>
      </c>
      <c r="F27" s="158">
        <v>0.60409019284825782</v>
      </c>
      <c r="G27" s="158">
        <v>0.57946279623993335</v>
      </c>
      <c r="H27" s="158">
        <v>0.76407451354793088</v>
      </c>
      <c r="I27" s="158">
        <v>0.82237774919447815</v>
      </c>
      <c r="J27" s="158">
        <v>0.59233238746530303</v>
      </c>
      <c r="K27" s="158">
        <v>0.26175223242064444</v>
      </c>
      <c r="L27" s="158">
        <v>0.57216305549924007</v>
      </c>
      <c r="M27" s="158">
        <v>0.45915546933250811</v>
      </c>
      <c r="N27" s="158">
        <v>0.79683210524841286</v>
      </c>
      <c r="O27" s="158">
        <v>0.35176225256671567</v>
      </c>
      <c r="P27" s="158">
        <v>0.51440573871863404</v>
      </c>
      <c r="Q27" s="158">
        <v>0.32878444982408755</v>
      </c>
      <c r="R27" s="158">
        <v>0.63874669907486159</v>
      </c>
      <c r="S27" s="158">
        <v>0.5615994824228564</v>
      </c>
      <c r="T27" s="158">
        <v>0.36351148679465589</v>
      </c>
      <c r="U27" s="158">
        <v>0.54839749246814817</v>
      </c>
      <c r="V27" s="158">
        <v>0.47187970771171928</v>
      </c>
      <c r="W27" s="158">
        <v>0.25013662742484816</v>
      </c>
      <c r="X27" s="158">
        <v>0.33790903729109895</v>
      </c>
      <c r="Y27" s="158">
        <v>0.79137404232979025</v>
      </c>
      <c r="Z27" s="158">
        <v>0.64452489541534153</v>
      </c>
      <c r="AA27" s="158">
        <v>0.51376817720742984</v>
      </c>
      <c r="AB27" s="158">
        <v>0.40358193504139195</v>
      </c>
      <c r="AC27" s="158">
        <v>0.30940709158665725</v>
      </c>
      <c r="AD27" s="158">
        <v>0.69683864329589251</v>
      </c>
      <c r="AE27" s="158">
        <v>0.38321349300146806</v>
      </c>
      <c r="AF27" s="158">
        <v>0.62198421158526429</v>
      </c>
      <c r="AG27" s="158">
        <v>0.77017306161289656</v>
      </c>
      <c r="AH27" s="158">
        <v>0.87925110207753776</v>
      </c>
      <c r="AI27" s="158">
        <v>0.59452323679047903</v>
      </c>
      <c r="AJ27" s="158">
        <v>0.40155105574703481</v>
      </c>
      <c r="AK27" s="158">
        <v>0.41627377265223553</v>
      </c>
      <c r="AL27" s="158">
        <v>0.36239766055159317</v>
      </c>
      <c r="AM27" s="158">
        <v>0.31779696600079865</v>
      </c>
      <c r="AN27" s="158">
        <v>0.78275701205297354</v>
      </c>
      <c r="AO27" s="158">
        <v>0.31784615921632653</v>
      </c>
      <c r="AP27" s="158">
        <v>0.91968094190092153</v>
      </c>
      <c r="AQ27" s="158">
        <v>0.67677768699799079</v>
      </c>
      <c r="AR27" s="158">
        <v>0.58912278741115398</v>
      </c>
      <c r="AS27" s="158">
        <v>0.82330489994350964</v>
      </c>
      <c r="AT27" s="158">
        <v>0.46108440048408939</v>
      </c>
      <c r="AU27" s="158">
        <v>0.55944937217502655</v>
      </c>
      <c r="AV27" s="158">
        <v>0.43114193363551434</v>
      </c>
      <c r="AW27" s="158">
        <v>0.40340428880432055</v>
      </c>
      <c r="AX27" s="158">
        <v>0.34655857836531967</v>
      </c>
      <c r="AY27" s="158">
        <v>0.36568919425688101</v>
      </c>
      <c r="AZ27" s="158">
        <v>0.30562143323669255</v>
      </c>
      <c r="BA27" s="158">
        <v>0.70431514097063552</v>
      </c>
      <c r="BB27" s="158">
        <v>0.57947812408229082</v>
      </c>
      <c r="BC27" s="158">
        <v>0.40657189906316427</v>
      </c>
      <c r="BD27" s="158">
        <v>0.40166251284609711</v>
      </c>
      <c r="BE27" s="158">
        <v>0.45264146114664411</v>
      </c>
      <c r="BF27" s="158">
        <v>0.7031174849348425</v>
      </c>
      <c r="BG27" s="158">
        <v>0.50280855048933748</v>
      </c>
      <c r="BH27" s="158">
        <v>0.74154667227337501</v>
      </c>
      <c r="BI27" s="158">
        <v>0.48431603364656362</v>
      </c>
      <c r="BJ27" s="158">
        <v>0.4511472343604736</v>
      </c>
      <c r="BK27" s="158">
        <v>0.37603427030496811</v>
      </c>
      <c r="BL27" s="158">
        <v>0.3294945750199515</v>
      </c>
      <c r="BM27" s="158">
        <v>0.45312331646823045</v>
      </c>
      <c r="BN27" s="158">
        <v>0.37058020570787409</v>
      </c>
      <c r="BO27" s="158">
        <v>0.55768905539032398</v>
      </c>
      <c r="BP27" s="158">
        <v>0.33591123060015365</v>
      </c>
      <c r="BQ27" s="158">
        <v>0.39230551587846241</v>
      </c>
      <c r="BR27" s="158">
        <v>0.5425937332955042</v>
      </c>
      <c r="BS27" s="158">
        <v>0.35156982810045712</v>
      </c>
      <c r="BT27" s="158">
        <v>0.40119916437225428</v>
      </c>
      <c r="BU27" s="158">
        <v>0.56020438746385426</v>
      </c>
      <c r="BV27" s="158">
        <v>0.41567769599098164</v>
      </c>
      <c r="BW27" s="158">
        <v>0.45858245029367473</v>
      </c>
      <c r="BX27" s="158">
        <v>0.49376622645551205</v>
      </c>
      <c r="BY27" s="158">
        <v>0.38233741255801473</v>
      </c>
      <c r="BZ27" s="158">
        <v>0.25524007498489881</v>
      </c>
      <c r="CA27" s="158">
        <v>0.19587896355633977</v>
      </c>
      <c r="CB27" s="158">
        <v>0.5623000152832045</v>
      </c>
      <c r="CC27" s="158">
        <v>0.39573673730025255</v>
      </c>
      <c r="CD27" s="158">
        <v>0.83656268157399083</v>
      </c>
      <c r="CE27" s="158">
        <v>0.76499155229630378</v>
      </c>
      <c r="CF27" s="158">
        <v>0.27842122404083719</v>
      </c>
      <c r="CG27" s="158">
        <v>0.40050238950314798</v>
      </c>
      <c r="CH27" s="158">
        <v>0.36576226171163917</v>
      </c>
      <c r="CI27" s="158">
        <v>0.91411523606029677</v>
      </c>
      <c r="CJ27" s="158">
        <v>0.30183368485541145</v>
      </c>
      <c r="CK27" s="158">
        <v>0.47720507035781157</v>
      </c>
      <c r="CL27" s="158">
        <v>0.41308833318184462</v>
      </c>
      <c r="CM27" s="158">
        <v>0.30650470428593984</v>
      </c>
      <c r="CN27" s="158">
        <v>0.63684068550388617</v>
      </c>
      <c r="CO27" s="158">
        <v>0.65735203243713036</v>
      </c>
      <c r="CP27" s="158">
        <v>0.78365204336338423</v>
      </c>
      <c r="CQ27" s="158">
        <v>0.61714053859183404</v>
      </c>
      <c r="CR27" s="158">
        <v>0.38124870680328288</v>
      </c>
      <c r="CS27" s="158">
        <v>0.50399141827003091</v>
      </c>
      <c r="CT27" s="158">
        <v>0.45367653445715089</v>
      </c>
      <c r="CU27" s="158">
        <v>0.46331537738659306</v>
      </c>
      <c r="CV27" s="158">
        <v>0.40218178539580796</v>
      </c>
      <c r="CW27" s="158">
        <v>0.74276551287777193</v>
      </c>
      <c r="CX27" s="158">
        <v>0.6996927642988382</v>
      </c>
      <c r="CY27" s="158">
        <v>0.54774432184076061</v>
      </c>
      <c r="CZ27" s="158">
        <v>0.77540376487542673</v>
      </c>
      <c r="DA27" s="158">
        <v>0.41212004970015259</v>
      </c>
      <c r="DB27" s="158">
        <v>0.59415003176386416</v>
      </c>
      <c r="DC27" s="158">
        <v>0.55512986765618921</v>
      </c>
      <c r="DD27" s="158">
        <v>0.60441621674754631</v>
      </c>
      <c r="DE27" s="158">
        <v>0.47283120141874002</v>
      </c>
      <c r="DF27" s="158">
        <v>0.9173468427741579</v>
      </c>
      <c r="DG27" s="158">
        <v>0.32359075600057319</v>
      </c>
      <c r="DH27" s="158">
        <v>0.40106000376380385</v>
      </c>
      <c r="DI27" s="158">
        <v>0.4387624618244792</v>
      </c>
      <c r="DJ27" s="158">
        <v>0.3065884248683759</v>
      </c>
      <c r="DK27" s="158">
        <v>0.44324946070558902</v>
      </c>
      <c r="DL27" s="158">
        <v>0.42095471434600851</v>
      </c>
      <c r="DM27" s="158">
        <v>0.2953964127933294</v>
      </c>
      <c r="DN27" s="158">
        <v>0.44989629653804003</v>
      </c>
      <c r="DO27" s="158">
        <v>0.71722469961743829</v>
      </c>
      <c r="DP27" s="158">
        <v>0.80691801162861354</v>
      </c>
      <c r="DQ27" s="158">
        <v>0.63229306669289165</v>
      </c>
      <c r="DR27" s="158">
        <v>0.61923202741711558</v>
      </c>
      <c r="DS27" s="158">
        <v>0.35005613312311967</v>
      </c>
      <c r="DT27" s="158">
        <v>0.18866400007059742</v>
      </c>
      <c r="DU27" s="158">
        <v>0.44010166973936798</v>
      </c>
      <c r="DV27" s="158">
        <v>0.42131391771553572</v>
      </c>
      <c r="DW27" s="158">
        <v>0.3641427313637986</v>
      </c>
      <c r="DX27" s="157"/>
      <c r="DY27" s="159"/>
      <c r="DZ27" s="160"/>
      <c r="EA27" s="160"/>
      <c r="EB27" s="160"/>
      <c r="EC27" s="160"/>
      <c r="ED27" s="160"/>
      <c r="EE27" s="160"/>
    </row>
    <row r="28" spans="1:135" ht="15.75" customHeight="1" x14ac:dyDescent="0.25">
      <c r="A28" s="153" t="s">
        <v>1013</v>
      </c>
      <c r="B28" s="154">
        <v>0.57904799327844059</v>
      </c>
      <c r="C28" s="154">
        <v>0.55333321323632545</v>
      </c>
      <c r="D28" s="154">
        <v>0.40448171950953649</v>
      </c>
      <c r="E28" s="154">
        <v>0.4086412673592083</v>
      </c>
      <c r="F28" s="154">
        <v>0.59285649112493621</v>
      </c>
      <c r="G28" s="154">
        <v>0.70655001311546928</v>
      </c>
      <c r="H28" s="154">
        <v>0.79660593726738804</v>
      </c>
      <c r="I28" s="154">
        <v>0.85149946157392742</v>
      </c>
      <c r="J28" s="154">
        <v>0.70723109634455683</v>
      </c>
      <c r="K28" s="154">
        <v>0.2974257331576558</v>
      </c>
      <c r="L28" s="154">
        <v>0.70453113734500983</v>
      </c>
      <c r="M28" s="154">
        <v>0.25361942320645775</v>
      </c>
      <c r="N28" s="154">
        <v>0.80941783509214638</v>
      </c>
      <c r="O28" s="154">
        <v>0.56014379049450447</v>
      </c>
      <c r="P28" s="154">
        <v>0.5430097989262882</v>
      </c>
      <c r="Q28" s="154">
        <v>0.44969116017698257</v>
      </c>
      <c r="R28" s="154">
        <v>0.42784934962545779</v>
      </c>
      <c r="S28" s="154">
        <v>0.57400212170347042</v>
      </c>
      <c r="T28" s="154">
        <v>0.58808670773214911</v>
      </c>
      <c r="U28" s="154">
        <v>0.60842375433599638</v>
      </c>
      <c r="V28" s="154">
        <v>0.6051361122961848</v>
      </c>
      <c r="W28" s="154">
        <v>0.30622860997281709</v>
      </c>
      <c r="X28" s="154">
        <v>0.39182241368991327</v>
      </c>
      <c r="Y28" s="154">
        <v>0.85684255130711018</v>
      </c>
      <c r="Z28" s="154">
        <v>0.73515993714703676</v>
      </c>
      <c r="AA28" s="154">
        <v>0.11907593984172897</v>
      </c>
      <c r="AB28" s="154">
        <v>0.56125149057712143</v>
      </c>
      <c r="AC28" s="154">
        <v>0.27824965000177942</v>
      </c>
      <c r="AD28" s="154">
        <v>0.83138646201427735</v>
      </c>
      <c r="AE28" s="154">
        <v>0.37302596141379368</v>
      </c>
      <c r="AF28" s="154">
        <v>0.64001238397022575</v>
      </c>
      <c r="AG28" s="154">
        <v>0.74143943113226596</v>
      </c>
      <c r="AH28" s="154">
        <v>0.96361308216583508</v>
      </c>
      <c r="AI28" s="154">
        <v>0.52450157271233733</v>
      </c>
      <c r="AJ28" s="154">
        <v>0.62633335485301078</v>
      </c>
      <c r="AK28" s="154">
        <v>0.50424936955414446</v>
      </c>
      <c r="AL28" s="154">
        <v>9.1211328863857966E-2</v>
      </c>
      <c r="AM28" s="154">
        <v>0.55093737438524071</v>
      </c>
      <c r="AN28" s="154">
        <v>0.79585318649729386</v>
      </c>
      <c r="AO28" s="154">
        <v>0.2323284159963751</v>
      </c>
      <c r="AP28" s="154">
        <v>0.90557503105958892</v>
      </c>
      <c r="AQ28" s="154">
        <v>0.73065579737479514</v>
      </c>
      <c r="AR28" s="154">
        <v>0.67701637207386833</v>
      </c>
      <c r="AS28" s="154">
        <v>0.8482910781073344</v>
      </c>
      <c r="AT28" s="154">
        <v>0.77086496154478779</v>
      </c>
      <c r="AU28" s="154">
        <v>0.69022647913564728</v>
      </c>
      <c r="AV28" s="154">
        <v>0.62375481737824234</v>
      </c>
      <c r="AW28" s="154">
        <v>0.63287041779534003</v>
      </c>
      <c r="AX28" s="154">
        <v>0.54000720550158177</v>
      </c>
      <c r="AY28" s="154">
        <v>0.60765539952999292</v>
      </c>
      <c r="AZ28" s="154">
        <v>0.48111189287387396</v>
      </c>
      <c r="BA28" s="154">
        <v>0.56883762249494074</v>
      </c>
      <c r="BB28" s="154">
        <v>0.47520614354743113</v>
      </c>
      <c r="BC28" s="154">
        <v>0.58304182865050713</v>
      </c>
      <c r="BD28" s="154">
        <v>0.66962610479801743</v>
      </c>
      <c r="BE28" s="154">
        <v>0.20588409913997593</v>
      </c>
      <c r="BF28" s="154">
        <v>0.68842537377384583</v>
      </c>
      <c r="BG28" s="154">
        <v>0.63058068258255406</v>
      </c>
      <c r="BH28" s="154">
        <v>0.71853921185414082</v>
      </c>
      <c r="BI28" s="154">
        <v>0.42903577253123698</v>
      </c>
      <c r="BJ28" s="154">
        <v>0.34804567911619899</v>
      </c>
      <c r="BK28" s="154">
        <v>0.52666822435623717</v>
      </c>
      <c r="BL28" s="154">
        <v>0.5904487840523579</v>
      </c>
      <c r="BM28" s="154">
        <v>0.60139057257686279</v>
      </c>
      <c r="BN28" s="154">
        <v>0.61991611696460402</v>
      </c>
      <c r="BO28" s="154">
        <v>0.49093965722890182</v>
      </c>
      <c r="BP28" s="154">
        <v>0.49414430990414332</v>
      </c>
      <c r="BQ28" s="154">
        <v>0.58934001251015644</v>
      </c>
      <c r="BR28" s="154">
        <v>0.46194278136317718</v>
      </c>
      <c r="BS28" s="154">
        <v>0.54238054733915886</v>
      </c>
      <c r="BT28" s="154">
        <v>0.36758647457451188</v>
      </c>
      <c r="BU28" s="154">
        <v>0.61941858338111466</v>
      </c>
      <c r="BV28" s="154">
        <v>0.52277737387596546</v>
      </c>
      <c r="BW28" s="154">
        <v>0.50166455343787297</v>
      </c>
      <c r="BX28" s="154">
        <v>0.62683645512278507</v>
      </c>
      <c r="BY28" s="154">
        <v>0.47803757683016146</v>
      </c>
      <c r="BZ28" s="154">
        <v>0.40963871263149132</v>
      </c>
      <c r="CA28" s="154">
        <v>0.39720583241462593</v>
      </c>
      <c r="CB28" s="154">
        <v>0.74721676306612272</v>
      </c>
      <c r="CC28" s="154">
        <v>0.64100701490327106</v>
      </c>
      <c r="CD28" s="154">
        <v>0.84109753086630024</v>
      </c>
      <c r="CE28" s="154">
        <v>0.82728642171195077</v>
      </c>
      <c r="CF28" s="154">
        <v>0.39799241713103689</v>
      </c>
      <c r="CG28" s="154">
        <v>0.42431763290257418</v>
      </c>
      <c r="CH28" s="154">
        <v>0.50975611675476118</v>
      </c>
      <c r="CI28" s="154">
        <v>0.94372508414609158</v>
      </c>
      <c r="CJ28" s="154">
        <v>0.59478900315010275</v>
      </c>
      <c r="CK28" s="154">
        <v>0.66866623660441871</v>
      </c>
      <c r="CL28" s="154">
        <v>0.70397595925301271</v>
      </c>
      <c r="CM28" s="154">
        <v>0.55687193135358148</v>
      </c>
      <c r="CN28" s="154">
        <v>0.621708122788871</v>
      </c>
      <c r="CO28" s="154">
        <v>0.8125135948517288</v>
      </c>
      <c r="CP28" s="154">
        <v>0.65263988652005811</v>
      </c>
      <c r="CQ28" s="154">
        <v>0.6781053523585564</v>
      </c>
      <c r="CR28" s="154">
        <v>0.39218582827560905</v>
      </c>
      <c r="CS28" s="154">
        <v>0.45865491929905494</v>
      </c>
      <c r="CT28" s="154">
        <v>0.6389514233792184</v>
      </c>
      <c r="CU28" s="154">
        <v>0.47657863527542021</v>
      </c>
      <c r="CV28" s="154">
        <v>0.58820728960965762</v>
      </c>
      <c r="CW28" s="154">
        <v>0.50366151120975877</v>
      </c>
      <c r="CX28" s="154">
        <v>0.70062141751593998</v>
      </c>
      <c r="CY28" s="154">
        <v>0.71219371754669447</v>
      </c>
      <c r="CZ28" s="154">
        <v>0.71569105326808957</v>
      </c>
      <c r="DA28" s="154">
        <v>0.58914277896118916</v>
      </c>
      <c r="DB28" s="154">
        <v>0.67844128587348396</v>
      </c>
      <c r="DC28" s="154">
        <v>0.66067787970051195</v>
      </c>
      <c r="DD28" s="154">
        <v>0.57640422818264658</v>
      </c>
      <c r="DE28" s="154">
        <v>0.58518184607917356</v>
      </c>
      <c r="DF28" s="154">
        <v>0.84804988366037615</v>
      </c>
      <c r="DG28" s="154">
        <v>0.43142668710162174</v>
      </c>
      <c r="DH28" s="154">
        <v>0.51613926241373875</v>
      </c>
      <c r="DI28" s="154">
        <v>0.41456695010066474</v>
      </c>
      <c r="DJ28" s="154">
        <v>0.6716202330889588</v>
      </c>
      <c r="DK28" s="154">
        <v>0.63827035243367869</v>
      </c>
      <c r="DL28" s="154">
        <v>0.25350539431240343</v>
      </c>
      <c r="DM28" s="154">
        <v>0.39436644185986319</v>
      </c>
      <c r="DN28" s="154">
        <v>0.60267377739745931</v>
      </c>
      <c r="DO28" s="154">
        <v>0.33232571323285204</v>
      </c>
      <c r="DP28" s="154">
        <v>0.84662754257478745</v>
      </c>
      <c r="DQ28" s="154">
        <v>0.79255819747560707</v>
      </c>
      <c r="DR28" s="154">
        <v>0.75985477258146084</v>
      </c>
      <c r="DS28" s="154">
        <v>0.324360788015082</v>
      </c>
      <c r="DT28" s="154">
        <v>0.24758118397695136</v>
      </c>
      <c r="DU28" s="154">
        <v>0.40071109438981395</v>
      </c>
      <c r="DV28" s="154">
        <v>0.43436751823388758</v>
      </c>
      <c r="DW28" s="154">
        <v>0.2989986112741298</v>
      </c>
      <c r="DX28" s="153"/>
      <c r="DY28" s="155"/>
      <c r="DZ28" s="156"/>
      <c r="EA28" s="156"/>
      <c r="EB28" s="156"/>
      <c r="EC28" s="156"/>
      <c r="ED28" s="156"/>
      <c r="EE28" s="156"/>
    </row>
    <row r="29" spans="1:135" ht="15.75" customHeight="1" x14ac:dyDescent="0.25">
      <c r="A29" s="153" t="s">
        <v>1014</v>
      </c>
      <c r="B29" s="154">
        <v>0.36016045805245678</v>
      </c>
      <c r="C29" s="154">
        <v>0.81693744877749563</v>
      </c>
      <c r="D29" s="154">
        <v>0.30130302872918724</v>
      </c>
      <c r="E29" s="154">
        <v>0.55572959111565012</v>
      </c>
      <c r="F29" s="154">
        <v>0.6558853858844087</v>
      </c>
      <c r="G29" s="154">
        <v>0.74791852226115418</v>
      </c>
      <c r="H29" s="154">
        <v>0.83209299875253606</v>
      </c>
      <c r="I29" s="154">
        <v>0.85162778283382323</v>
      </c>
      <c r="J29" s="154">
        <v>0.72700922501683174</v>
      </c>
      <c r="K29" s="154">
        <v>0.53191233210245359</v>
      </c>
      <c r="L29" s="154">
        <v>0.82893624194055726</v>
      </c>
      <c r="M29" s="154">
        <v>0.59243694023059978</v>
      </c>
      <c r="N29" s="154">
        <v>0.83720558116566668</v>
      </c>
      <c r="O29" s="154">
        <v>0.47223166102513048</v>
      </c>
      <c r="P29" s="154">
        <v>0.76307391064273666</v>
      </c>
      <c r="Q29" s="154">
        <v>0.63895365679716165</v>
      </c>
      <c r="R29" s="154">
        <v>0.61016448861284389</v>
      </c>
      <c r="S29" s="154">
        <v>0.59367343409405882</v>
      </c>
      <c r="T29" s="154">
        <v>0.65215305464103657</v>
      </c>
      <c r="U29" s="154">
        <v>0.71756527129108816</v>
      </c>
      <c r="V29" s="154">
        <v>0.71628827299421038</v>
      </c>
      <c r="W29" s="154">
        <v>0.50312120844502184</v>
      </c>
      <c r="X29" s="154">
        <v>0.59523608303693809</v>
      </c>
      <c r="Y29" s="154">
        <v>0.8468419145362327</v>
      </c>
      <c r="Z29" s="154">
        <v>0.78807366760759567</v>
      </c>
      <c r="AA29" s="154">
        <v>0.2170997278817561</v>
      </c>
      <c r="AB29" s="154">
        <v>0.62626266666666675</v>
      </c>
      <c r="AC29" s="154">
        <v>0.622442996409454</v>
      </c>
      <c r="AD29" s="154">
        <v>0.83702806231811033</v>
      </c>
      <c r="AE29" s="154">
        <v>0.69427942158965905</v>
      </c>
      <c r="AF29" s="154">
        <v>0.6779543076123179</v>
      </c>
      <c r="AG29" s="154">
        <v>0.78242563651103647</v>
      </c>
      <c r="AH29" s="154">
        <v>0.80924325137295128</v>
      </c>
      <c r="AI29" s="154">
        <v>0.72921954218273988</v>
      </c>
      <c r="AJ29" s="154">
        <v>0.69821968238361187</v>
      </c>
      <c r="AK29" s="154">
        <v>0.62302776085882761</v>
      </c>
      <c r="AL29" s="154">
        <v>0.2155148926893079</v>
      </c>
      <c r="AM29" s="154">
        <v>0.62679205952106598</v>
      </c>
      <c r="AN29" s="154">
        <v>0.80284589967931108</v>
      </c>
      <c r="AO29" s="154">
        <v>0.49584094914127785</v>
      </c>
      <c r="AP29" s="154">
        <v>0.85797873048757378</v>
      </c>
      <c r="AQ29" s="154">
        <v>0.74243555352418888</v>
      </c>
      <c r="AR29" s="154">
        <v>0.61841463695138499</v>
      </c>
      <c r="AS29" s="154">
        <v>0.83743134240153572</v>
      </c>
      <c r="AT29" s="154">
        <v>0.67743139057230395</v>
      </c>
      <c r="AU29" s="154">
        <v>0.69943558434501352</v>
      </c>
      <c r="AV29" s="154">
        <v>0.65771717645661743</v>
      </c>
      <c r="AW29" s="154">
        <v>0.66740635716053931</v>
      </c>
      <c r="AX29" s="154">
        <v>0.73898544985843406</v>
      </c>
      <c r="AY29" s="154">
        <v>0.72604585328821436</v>
      </c>
      <c r="AZ29" s="154">
        <v>0.52688160837192799</v>
      </c>
      <c r="BA29" s="154">
        <v>0.75760129875208881</v>
      </c>
      <c r="BB29" s="154">
        <v>0.52400099515969878</v>
      </c>
      <c r="BC29" s="154">
        <v>0.58599762318998305</v>
      </c>
      <c r="BD29" s="154">
        <v>0.46281076593311299</v>
      </c>
      <c r="BE29" s="154">
        <v>7.1992369495153349E-2</v>
      </c>
      <c r="BF29" s="154">
        <v>0.72956207887056834</v>
      </c>
      <c r="BG29" s="154">
        <v>0.66893272935184256</v>
      </c>
      <c r="BH29" s="154">
        <v>0.67886219151517124</v>
      </c>
      <c r="BI29" s="154">
        <v>0.3928958438361303</v>
      </c>
      <c r="BJ29" s="154">
        <v>0.57150904877526854</v>
      </c>
      <c r="BK29" s="154">
        <v>0.63216181344358413</v>
      </c>
      <c r="BL29" s="154">
        <v>0.57476643760032919</v>
      </c>
      <c r="BM29" s="154">
        <v>0.54236880343654792</v>
      </c>
      <c r="BN29" s="154">
        <v>0.66404193292620861</v>
      </c>
      <c r="BO29" s="154">
        <v>0.71118404723787543</v>
      </c>
      <c r="BP29" s="154">
        <v>0.62385526796234969</v>
      </c>
      <c r="BQ29" s="154">
        <v>0.71039454984854644</v>
      </c>
      <c r="BR29" s="154">
        <v>0.37640566259109581</v>
      </c>
      <c r="BS29" s="154">
        <v>0.728430652056963</v>
      </c>
      <c r="BT29" s="154">
        <v>0.19028785700349216</v>
      </c>
      <c r="BU29" s="154">
        <v>0.75509542076602298</v>
      </c>
      <c r="BV29" s="154">
        <v>0.73423428639639321</v>
      </c>
      <c r="BW29" s="154">
        <v>0.61761603892973516</v>
      </c>
      <c r="BX29" s="154">
        <v>0.66218431854968063</v>
      </c>
      <c r="BY29" s="154">
        <v>0.43325278740740125</v>
      </c>
      <c r="BZ29" s="154">
        <v>0.6800654248468343</v>
      </c>
      <c r="CA29" s="154">
        <v>0.26666673866666091</v>
      </c>
      <c r="CB29" s="154">
        <v>0.73856432511363801</v>
      </c>
      <c r="CC29" s="154">
        <v>0.62363895335732655</v>
      </c>
      <c r="CD29" s="154">
        <v>0.77772253417746584</v>
      </c>
      <c r="CE29" s="154">
        <v>0.83052630400185268</v>
      </c>
      <c r="CF29" s="154">
        <v>0.62962694664430008</v>
      </c>
      <c r="CG29" s="154">
        <v>0.61607176191871416</v>
      </c>
      <c r="CH29" s="154">
        <v>0.530100488318617</v>
      </c>
      <c r="CI29" s="154">
        <v>0.88361692982236173</v>
      </c>
      <c r="CJ29" s="154">
        <v>0.46620267009243266</v>
      </c>
      <c r="CK29" s="154">
        <v>0.68048663166090173</v>
      </c>
      <c r="CL29" s="154">
        <v>0.78508289501752004</v>
      </c>
      <c r="CM29" s="154">
        <v>0.63301846407096651</v>
      </c>
      <c r="CN29" s="154">
        <v>0.58186853869476196</v>
      </c>
      <c r="CO29" s="154">
        <v>0.8273933268626098</v>
      </c>
      <c r="CP29" s="154">
        <v>0.73416878078076087</v>
      </c>
      <c r="CQ29" s="154">
        <v>0.72737296864916767</v>
      </c>
      <c r="CR29" s="154">
        <v>0.56850890130428067</v>
      </c>
      <c r="CS29" s="154">
        <v>0.56423685562227666</v>
      </c>
      <c r="CT29" s="154">
        <v>0.79086230368833621</v>
      </c>
      <c r="CU29" s="154">
        <v>0.70385261929073839</v>
      </c>
      <c r="CV29" s="154">
        <v>0.69909488052798985</v>
      </c>
      <c r="CW29" s="154">
        <v>0.81203212143335257</v>
      </c>
      <c r="CX29" s="154">
        <v>0.72855673740144944</v>
      </c>
      <c r="CY29" s="154">
        <v>0.74596600735244323</v>
      </c>
      <c r="CZ29" s="154">
        <v>0.77038477243600689</v>
      </c>
      <c r="DA29" s="154">
        <v>0.70888152329171084</v>
      </c>
      <c r="DB29" s="154">
        <v>0.68811386494185034</v>
      </c>
      <c r="DC29" s="154">
        <v>0.66116615568844539</v>
      </c>
      <c r="DD29" s="154">
        <v>0.86452240299703487</v>
      </c>
      <c r="DE29" s="154">
        <v>0.71155862209915388</v>
      </c>
      <c r="DF29" s="154">
        <v>0.83820932213096944</v>
      </c>
      <c r="DG29" s="154">
        <v>0.58921052585885869</v>
      </c>
      <c r="DH29" s="154">
        <v>0.56256995060101211</v>
      </c>
      <c r="DI29" s="154">
        <v>0.72949410578722862</v>
      </c>
      <c r="DJ29" s="154">
        <v>0.77595162059385725</v>
      </c>
      <c r="DK29" s="154">
        <v>0.58503045213340321</v>
      </c>
      <c r="DL29" s="154">
        <v>0.20416669366666451</v>
      </c>
      <c r="DM29" s="154">
        <v>0.65862925083936541</v>
      </c>
      <c r="DN29" s="154">
        <v>0.75436951593158752</v>
      </c>
      <c r="DO29" s="154">
        <v>0.43785668445111059</v>
      </c>
      <c r="DP29" s="154">
        <v>0.8668017278227329</v>
      </c>
      <c r="DQ29" s="154">
        <v>0.73410026031058484</v>
      </c>
      <c r="DR29" s="154">
        <v>0.82586650625633418</v>
      </c>
      <c r="DS29" s="154">
        <v>0.57083341433332691</v>
      </c>
      <c r="DT29" s="154">
        <v>0.60566674181214608</v>
      </c>
      <c r="DU29" s="154">
        <v>0.32838164901715278</v>
      </c>
      <c r="DV29" s="154">
        <v>0.66900210823257655</v>
      </c>
      <c r="DW29" s="154">
        <v>0.4656036525510312</v>
      </c>
      <c r="DX29" s="153"/>
      <c r="DY29" s="155"/>
      <c r="DZ29" s="156"/>
      <c r="EA29" s="156"/>
      <c r="EB29" s="156"/>
      <c r="EC29" s="156"/>
      <c r="ED29" s="156"/>
      <c r="EE29" s="156"/>
    </row>
    <row r="30" spans="1:135" ht="15.75" customHeight="1" x14ac:dyDescent="0.25">
      <c r="A30" s="153" t="s">
        <v>1015</v>
      </c>
      <c r="B30" s="154">
        <v>0.26042780881157601</v>
      </c>
      <c r="C30" s="154">
        <v>0.63329829399975168</v>
      </c>
      <c r="D30" s="154">
        <v>0.42098037639515529</v>
      </c>
      <c r="E30" s="154">
        <v>0.17994651614721563</v>
      </c>
      <c r="F30" s="154">
        <v>0.67843140955363423</v>
      </c>
      <c r="G30" s="154">
        <v>0.72916667499999999</v>
      </c>
      <c r="H30" s="154">
        <v>0.84376050973410766</v>
      </c>
      <c r="I30" s="154">
        <v>0.90731212373625669</v>
      </c>
      <c r="J30" s="154">
        <v>0.56862745519031077</v>
      </c>
      <c r="K30" s="154">
        <v>0.16021241396424424</v>
      </c>
      <c r="L30" s="154">
        <v>0.79448527894636611</v>
      </c>
      <c r="M30" s="154">
        <v>0.3272727376363635</v>
      </c>
      <c r="N30" s="154">
        <v>0.9029627976636474</v>
      </c>
      <c r="O30" s="154">
        <v>0.41405224578546579</v>
      </c>
      <c r="P30" s="154">
        <v>0.23578428248788758</v>
      </c>
      <c r="Q30" s="154">
        <v>0.3729411599758406</v>
      </c>
      <c r="R30" s="154">
        <v>0.58891264409178923</v>
      </c>
      <c r="S30" s="154">
        <v>0.44761906350000052</v>
      </c>
      <c r="T30" s="154">
        <v>0.53710297052230871</v>
      </c>
      <c r="U30" s="154">
        <v>0.39374056475370389</v>
      </c>
      <c r="V30" s="154">
        <v>0.37394957115224914</v>
      </c>
      <c r="W30" s="154">
        <v>0.18504631003794744</v>
      </c>
      <c r="X30" s="154">
        <v>0.18386805051714242</v>
      </c>
      <c r="Y30" s="154">
        <v>0.87626049174839293</v>
      </c>
      <c r="Z30" s="154">
        <v>0.82691620488696627</v>
      </c>
      <c r="AA30" s="154">
        <v>0.30130715763667693</v>
      </c>
      <c r="AB30" s="154">
        <v>0.49244879052411894</v>
      </c>
      <c r="AC30" s="154">
        <v>0.11176887119004056</v>
      </c>
      <c r="AD30" s="154">
        <v>0.82570269557085918</v>
      </c>
      <c r="AE30" s="154">
        <v>0.13499243930130375</v>
      </c>
      <c r="AF30" s="154">
        <v>0.48629785845229861</v>
      </c>
      <c r="AG30" s="154">
        <v>0.79044115257958381</v>
      </c>
      <c r="AH30" s="154">
        <v>0.98333332500000004</v>
      </c>
      <c r="AI30" s="154">
        <v>0.67598038992848886</v>
      </c>
      <c r="AJ30" s="154">
        <v>0.50609029360805213</v>
      </c>
      <c r="AK30" s="154">
        <v>0.32479494023000188</v>
      </c>
      <c r="AL30" s="154">
        <v>0.25024507614878838</v>
      </c>
      <c r="AM30" s="154">
        <v>0.55904631707455066</v>
      </c>
      <c r="AN30" s="154">
        <v>0.91828086645108575</v>
      </c>
      <c r="AO30" s="154">
        <v>0.13627451081220462</v>
      </c>
      <c r="AP30" s="154">
        <v>0.98267975532872021</v>
      </c>
      <c r="AQ30" s="154">
        <v>0.70692402288840794</v>
      </c>
      <c r="AR30" s="154">
        <v>0.44676791046587194</v>
      </c>
      <c r="AS30" s="154">
        <v>0.79465236471626155</v>
      </c>
      <c r="AT30" s="154">
        <v>0.55975489625121055</v>
      </c>
      <c r="AU30" s="154">
        <v>0.70344228787266505</v>
      </c>
      <c r="AV30" s="154">
        <v>0.51111111600000048</v>
      </c>
      <c r="AW30" s="154">
        <v>0.63469984757911957</v>
      </c>
      <c r="AX30" s="154">
        <v>0.37352935830334294</v>
      </c>
      <c r="AY30" s="154">
        <v>0.48545752644636697</v>
      </c>
      <c r="AZ30" s="154">
        <v>0.20220585249999912</v>
      </c>
      <c r="BA30" s="154">
        <v>0.51839492390284825</v>
      </c>
      <c r="BB30" s="154">
        <v>0.65754550527385058</v>
      </c>
      <c r="BC30" s="154">
        <v>0.53178105479930815</v>
      </c>
      <c r="BD30" s="154">
        <v>0.43316994052172225</v>
      </c>
      <c r="BE30" s="154">
        <v>0.13949574134601889</v>
      </c>
      <c r="BF30" s="154">
        <v>0.78827987288696688</v>
      </c>
      <c r="BG30" s="154">
        <v>0.70843138075363321</v>
      </c>
      <c r="BH30" s="154">
        <v>0.81891691255071186</v>
      </c>
      <c r="BI30" s="154">
        <v>0.40280113139792462</v>
      </c>
      <c r="BJ30" s="154">
        <v>0.35245098715455569</v>
      </c>
      <c r="BK30" s="154">
        <v>0.19633984602122112</v>
      </c>
      <c r="BL30" s="154">
        <v>0.33284312611418598</v>
      </c>
      <c r="BM30" s="154">
        <v>0.39999997599999904</v>
      </c>
      <c r="BN30" s="154">
        <v>0.42264702979515456</v>
      </c>
      <c r="BO30" s="154">
        <v>0.3708899132243817</v>
      </c>
      <c r="BP30" s="154">
        <v>0.24596527397000956</v>
      </c>
      <c r="BQ30" s="154">
        <v>0.60759805305363312</v>
      </c>
      <c r="BR30" s="154">
        <v>0.37937365994394501</v>
      </c>
      <c r="BS30" s="154">
        <v>0.29371495999975133</v>
      </c>
      <c r="BT30" s="154">
        <v>0.29248364333909965</v>
      </c>
      <c r="BU30" s="154">
        <v>0.5754902119250298</v>
      </c>
      <c r="BV30" s="154">
        <v>0.58995099248788996</v>
      </c>
      <c r="BW30" s="154">
        <v>0.43990773209831047</v>
      </c>
      <c r="BX30" s="154">
        <v>0.44414456703558969</v>
      </c>
      <c r="BY30" s="154">
        <v>0.23541663899999857</v>
      </c>
      <c r="BZ30" s="154">
        <v>0.25686268363667597</v>
      </c>
      <c r="CA30" s="154">
        <v>0.15283220826182065</v>
      </c>
      <c r="CB30" s="154">
        <v>0.54387255180968852</v>
      </c>
      <c r="CC30" s="154">
        <v>0.49496433125857142</v>
      </c>
      <c r="CD30" s="154">
        <v>0.82357023880363256</v>
      </c>
      <c r="CE30" s="154">
        <v>0.79357699430626616</v>
      </c>
      <c r="CF30" s="154">
        <v>0.18039209415570703</v>
      </c>
      <c r="CG30" s="154">
        <v>0.27352938263667692</v>
      </c>
      <c r="CH30" s="154">
        <v>0.40057035121751983</v>
      </c>
      <c r="CI30" s="154">
        <v>0.88485841195847814</v>
      </c>
      <c r="CJ30" s="154">
        <v>0.21834420283667677</v>
      </c>
      <c r="CK30" s="154">
        <v>0.55534168993909017</v>
      </c>
      <c r="CL30" s="154">
        <v>0.58952764857848461</v>
      </c>
      <c r="CM30" s="154">
        <v>0.30975932684250729</v>
      </c>
      <c r="CN30" s="154">
        <v>0.65065362844252306</v>
      </c>
      <c r="CO30" s="154">
        <v>0.83520310915857676</v>
      </c>
      <c r="CP30" s="154">
        <v>0.83141923503410764</v>
      </c>
      <c r="CQ30" s="154">
        <v>0.60544834326375518</v>
      </c>
      <c r="CR30" s="154">
        <v>0.23502909407199996</v>
      </c>
      <c r="CS30" s="154">
        <v>0.29156858924636553</v>
      </c>
      <c r="CT30" s="154">
        <v>0.34425767763173432</v>
      </c>
      <c r="CU30" s="154">
        <v>0.38409585763283288</v>
      </c>
      <c r="CV30" s="154">
        <v>0.35690938349975126</v>
      </c>
      <c r="CW30" s="154">
        <v>0.60656861684636665</v>
      </c>
      <c r="CX30" s="154">
        <v>0.69059714686945561</v>
      </c>
      <c r="CY30" s="154">
        <v>0.57489870266242249</v>
      </c>
      <c r="CZ30" s="154">
        <v>0.84564121567491024</v>
      </c>
      <c r="DA30" s="154">
        <v>0.33725492985121186</v>
      </c>
      <c r="DB30" s="154">
        <v>0.75196076752364438</v>
      </c>
      <c r="DC30" s="154">
        <v>0.57686273643667807</v>
      </c>
      <c r="DD30" s="154">
        <v>0.61647060433587086</v>
      </c>
      <c r="DE30" s="154">
        <v>0.35784312370242233</v>
      </c>
      <c r="DF30" s="154">
        <v>0.97328431365743961</v>
      </c>
      <c r="DG30" s="154">
        <v>0.28556146492303558</v>
      </c>
      <c r="DH30" s="154">
        <v>0.37426468655363249</v>
      </c>
      <c r="DI30" s="154">
        <v>0.1645307966487882</v>
      </c>
      <c r="DJ30" s="154">
        <v>0.37588235776309098</v>
      </c>
      <c r="DK30" s="154">
        <v>0.42882101667403094</v>
      </c>
      <c r="DL30" s="154">
        <v>0.23449579443173502</v>
      </c>
      <c r="DM30" s="154">
        <v>5.1326413026664144E-2</v>
      </c>
      <c r="DN30" s="154">
        <v>0.44080880749394391</v>
      </c>
      <c r="DO30" s="154">
        <v>0.31568623640484317</v>
      </c>
      <c r="DP30" s="154">
        <v>0.79425771298467629</v>
      </c>
      <c r="DQ30" s="154">
        <v>0.82892157110913012</v>
      </c>
      <c r="DR30" s="154">
        <v>0.75849672496847365</v>
      </c>
      <c r="DS30" s="154">
        <v>0.19852936763667631</v>
      </c>
      <c r="DT30" s="154">
        <v>4.8948259405765332E-2</v>
      </c>
      <c r="DU30" s="154">
        <v>0.436715692108189</v>
      </c>
      <c r="DV30" s="154">
        <v>0.28980390826920399</v>
      </c>
      <c r="DW30" s="154">
        <v>0.12889353543420534</v>
      </c>
      <c r="DX30" s="153"/>
      <c r="DY30" s="155"/>
      <c r="DZ30" s="156"/>
      <c r="EA30" s="156"/>
      <c r="EB30" s="156"/>
      <c r="EC30" s="156"/>
      <c r="ED30" s="156"/>
      <c r="EE30" s="156"/>
    </row>
    <row r="31" spans="1:135" ht="15.75" customHeight="1" x14ac:dyDescent="0.25">
      <c r="A31" s="153" t="s">
        <v>1016</v>
      </c>
      <c r="B31" s="154">
        <v>0.60191922880408932</v>
      </c>
      <c r="C31" s="154">
        <v>0.55861328782519282</v>
      </c>
      <c r="D31" s="154">
        <v>0.42318477997478587</v>
      </c>
      <c r="E31" s="154">
        <v>0.39363377489522289</v>
      </c>
      <c r="F31" s="154">
        <v>0.71047425586375756</v>
      </c>
      <c r="G31" s="154">
        <v>0.7621885431159523</v>
      </c>
      <c r="H31" s="154">
        <v>0.81690711188172183</v>
      </c>
      <c r="I31" s="154">
        <v>0.8860479499363012</v>
      </c>
      <c r="J31" s="154">
        <v>0.79867489910307232</v>
      </c>
      <c r="K31" s="154">
        <v>0.37869894235446711</v>
      </c>
      <c r="L31" s="154">
        <v>0.79997875649022854</v>
      </c>
      <c r="M31" s="154">
        <v>0.35030441707578186</v>
      </c>
      <c r="N31" s="154">
        <v>0.8595267722724953</v>
      </c>
      <c r="O31" s="154">
        <v>0.55936792454104589</v>
      </c>
      <c r="P31" s="154">
        <v>0.66793968184301111</v>
      </c>
      <c r="Q31" s="154">
        <v>0.51878987648329311</v>
      </c>
      <c r="R31" s="154">
        <v>0.55744905027480052</v>
      </c>
      <c r="S31" s="154">
        <v>0.64233054660808631</v>
      </c>
      <c r="T31" s="154">
        <v>0.65445145800797233</v>
      </c>
      <c r="U31" s="154">
        <v>0.66936393576593911</v>
      </c>
      <c r="V31" s="154">
        <v>0.65896511760882848</v>
      </c>
      <c r="W31" s="154">
        <v>0.41227447362595393</v>
      </c>
      <c r="X31" s="154">
        <v>0.49441497617866492</v>
      </c>
      <c r="Y31" s="154">
        <v>0.87628252424497499</v>
      </c>
      <c r="Z31" s="154">
        <v>0.75442654471730775</v>
      </c>
      <c r="AA31" s="154">
        <v>0.16629292754142805</v>
      </c>
      <c r="AB31" s="154">
        <v>0.60803491649793018</v>
      </c>
      <c r="AC31" s="154">
        <v>0.4367367160792992</v>
      </c>
      <c r="AD31" s="154">
        <v>0.82913503180538717</v>
      </c>
      <c r="AE31" s="154">
        <v>0.58144739912203625</v>
      </c>
      <c r="AF31" s="154">
        <v>0.75107789932043034</v>
      </c>
      <c r="AG31" s="154">
        <v>0.78541674055169941</v>
      </c>
      <c r="AH31" s="154">
        <v>0.98081487229098374</v>
      </c>
      <c r="AI31" s="154">
        <v>0.61300208419454916</v>
      </c>
      <c r="AJ31" s="154">
        <v>0.67578902210311509</v>
      </c>
      <c r="AK31" s="154">
        <v>0.55267040603269768</v>
      </c>
      <c r="AL31" s="154">
        <v>0.22728984951890771</v>
      </c>
      <c r="AM31" s="154">
        <v>0.54530621216935593</v>
      </c>
      <c r="AN31" s="154">
        <v>0.84368333776136595</v>
      </c>
      <c r="AO31" s="154">
        <v>0.22398029454119522</v>
      </c>
      <c r="AP31" s="154">
        <v>0.92896038157016814</v>
      </c>
      <c r="AQ31" s="154">
        <v>0.82069500200131462</v>
      </c>
      <c r="AR31" s="154">
        <v>0.68832627843216976</v>
      </c>
      <c r="AS31" s="154">
        <v>0.90121190961352593</v>
      </c>
      <c r="AT31" s="154">
        <v>0.76700313538691889</v>
      </c>
      <c r="AU31" s="154">
        <v>0.75881977307975146</v>
      </c>
      <c r="AV31" s="154">
        <v>0.71732574982426778</v>
      </c>
      <c r="AW31" s="154">
        <v>0.66553397838141526</v>
      </c>
      <c r="AX31" s="154">
        <v>0.62087511702259013</v>
      </c>
      <c r="AY31" s="154">
        <v>0.62797082853708142</v>
      </c>
      <c r="AZ31" s="154">
        <v>0.53110188672132386</v>
      </c>
      <c r="BA31" s="154">
        <v>0.61550630448581556</v>
      </c>
      <c r="BB31" s="154">
        <v>0.47776753179932219</v>
      </c>
      <c r="BC31" s="154">
        <v>0.59001425851300626</v>
      </c>
      <c r="BD31" s="154">
        <v>0.66442355253982099</v>
      </c>
      <c r="BE31" s="154">
        <v>0.11817350114561812</v>
      </c>
      <c r="BF31" s="154">
        <v>0.78890608483524893</v>
      </c>
      <c r="BG31" s="154">
        <v>0.69117657335748817</v>
      </c>
      <c r="BH31" s="154">
        <v>0.7255030368798816</v>
      </c>
      <c r="BI31" s="154">
        <v>0.3970561502485298</v>
      </c>
      <c r="BJ31" s="154">
        <v>0.35148393627061436</v>
      </c>
      <c r="BK31" s="154">
        <v>0.60494840933550664</v>
      </c>
      <c r="BL31" s="154">
        <v>0.61898433773886818</v>
      </c>
      <c r="BM31" s="154">
        <v>0.65491177209696361</v>
      </c>
      <c r="BN31" s="154">
        <v>0.64038794961104073</v>
      </c>
      <c r="BO31" s="154">
        <v>0.59291634271775306</v>
      </c>
      <c r="BP31" s="154">
        <v>0.55240234716018799</v>
      </c>
      <c r="BQ31" s="154">
        <v>0.70520979024220409</v>
      </c>
      <c r="BR31" s="154">
        <v>0.43678458062852032</v>
      </c>
      <c r="BS31" s="154">
        <v>0.60495692820255109</v>
      </c>
      <c r="BT31" s="154">
        <v>0.52572202258650258</v>
      </c>
      <c r="BU31" s="154">
        <v>0.67208407735872044</v>
      </c>
      <c r="BV31" s="154">
        <v>0.64772141109262227</v>
      </c>
      <c r="BW31" s="154">
        <v>0.59957405014580778</v>
      </c>
      <c r="BX31" s="154">
        <v>0.6795722027332376</v>
      </c>
      <c r="BY31" s="154">
        <v>0.50327138906989466</v>
      </c>
      <c r="BZ31" s="154">
        <v>0.4821786026639393</v>
      </c>
      <c r="CA31" s="154">
        <v>0.35455797745230194</v>
      </c>
      <c r="CB31" s="154">
        <v>0.74603602486593579</v>
      </c>
      <c r="CC31" s="154">
        <v>0.65452226296911231</v>
      </c>
      <c r="CD31" s="154">
        <v>0.85773488266655762</v>
      </c>
      <c r="CE31" s="154">
        <v>0.83407476262066682</v>
      </c>
      <c r="CF31" s="154">
        <v>0.40564332898414207</v>
      </c>
      <c r="CG31" s="154">
        <v>0.54611389306237079</v>
      </c>
      <c r="CH31" s="154">
        <v>0.57898176090292375</v>
      </c>
      <c r="CI31" s="154">
        <v>0.95228529986798471</v>
      </c>
      <c r="CJ31" s="154">
        <v>0.61274834738731798</v>
      </c>
      <c r="CK31" s="154">
        <v>0.71019860579259353</v>
      </c>
      <c r="CL31" s="154">
        <v>0.75599607111331468</v>
      </c>
      <c r="CM31" s="154">
        <v>0.57224538795410651</v>
      </c>
      <c r="CN31" s="154">
        <v>0.63137362414233622</v>
      </c>
      <c r="CO31" s="154">
        <v>0.86186021291277015</v>
      </c>
      <c r="CP31" s="154">
        <v>0.68969706315637658</v>
      </c>
      <c r="CQ31" s="154">
        <v>0.66718568492478714</v>
      </c>
      <c r="CR31" s="154">
        <v>0.40593841896995614</v>
      </c>
      <c r="CS31" s="154">
        <v>0.58890668313032224</v>
      </c>
      <c r="CT31" s="154">
        <v>0.70606926205211562</v>
      </c>
      <c r="CU31" s="154">
        <v>0.59029137423232703</v>
      </c>
      <c r="CV31" s="154">
        <v>0.6387067169093128</v>
      </c>
      <c r="CW31" s="154">
        <v>0.49340388787307077</v>
      </c>
      <c r="CX31" s="154">
        <v>0.76717000181531658</v>
      </c>
      <c r="CY31" s="154">
        <v>0.73887470301019542</v>
      </c>
      <c r="CZ31" s="154">
        <v>0.81776968768233282</v>
      </c>
      <c r="DA31" s="154">
        <v>0.64776872498932292</v>
      </c>
      <c r="DB31" s="154">
        <v>0.74568436482859335</v>
      </c>
      <c r="DC31" s="154">
        <v>0.7167735813689633</v>
      </c>
      <c r="DD31" s="154">
        <v>0.70120860102231253</v>
      </c>
      <c r="DE31" s="154">
        <v>0.61260466354568455</v>
      </c>
      <c r="DF31" s="154">
        <v>0.8750206197384629</v>
      </c>
      <c r="DG31" s="154">
        <v>0.50079714234912565</v>
      </c>
      <c r="DH31" s="154">
        <v>0.4560310991271711</v>
      </c>
      <c r="DI31" s="154">
        <v>0.49196661603847336</v>
      </c>
      <c r="DJ31" s="154">
        <v>0.74269610789663876</v>
      </c>
      <c r="DK31" s="154">
        <v>0.69033895347346497</v>
      </c>
      <c r="DL31" s="154">
        <v>0.29759524873333942</v>
      </c>
      <c r="DM31" s="154">
        <v>0.48256951132305426</v>
      </c>
      <c r="DN31" s="154">
        <v>0.63555133262014052</v>
      </c>
      <c r="DO31" s="154">
        <v>0.25030783665386097</v>
      </c>
      <c r="DP31" s="154">
        <v>0.88787448548426795</v>
      </c>
      <c r="DQ31" s="154">
        <v>0.84895278101834082</v>
      </c>
      <c r="DR31" s="154">
        <v>0.82999071108975764</v>
      </c>
      <c r="DS31" s="154">
        <v>0.17941227923924385</v>
      </c>
      <c r="DT31" s="154">
        <v>0.2951013093029915</v>
      </c>
      <c r="DU31" s="154">
        <v>0.36683278925191942</v>
      </c>
      <c r="DV31" s="154">
        <v>0.41449493493577078</v>
      </c>
      <c r="DW31" s="154">
        <v>0.33535085684699079</v>
      </c>
      <c r="DX31" s="153"/>
      <c r="DY31" s="155"/>
      <c r="DZ31" s="156"/>
      <c r="EA31" s="156"/>
      <c r="EB31" s="156"/>
      <c r="EC31" s="156"/>
      <c r="ED31" s="156"/>
      <c r="EE31" s="156"/>
    </row>
    <row r="32" spans="1:135" ht="15.75" customHeight="1" x14ac:dyDescent="0.25">
      <c r="A32" s="153" t="s">
        <v>1017</v>
      </c>
      <c r="B32" s="154">
        <v>0.41945907713687386</v>
      </c>
      <c r="C32" s="154">
        <v>0.48617678378007717</v>
      </c>
      <c r="D32" s="154">
        <v>0.58813293776061637</v>
      </c>
      <c r="E32" s="154">
        <v>0.45976573466718046</v>
      </c>
      <c r="F32" s="154">
        <v>0.85916946243869552</v>
      </c>
      <c r="G32" s="154">
        <v>0.64616060987781809</v>
      </c>
      <c r="H32" s="154">
        <v>0.73642211005627922</v>
      </c>
      <c r="I32" s="154">
        <v>0.8133089474667341</v>
      </c>
      <c r="J32" s="154">
        <v>0.60218343775041128</v>
      </c>
      <c r="K32" s="154">
        <v>0.40164761982597108</v>
      </c>
      <c r="L32" s="154">
        <v>0.72635751718791053</v>
      </c>
      <c r="M32" s="154">
        <v>0.44649272769992665</v>
      </c>
      <c r="N32" s="154">
        <v>0.79468739868629046</v>
      </c>
      <c r="O32" s="154">
        <v>0.5571561496934484</v>
      </c>
      <c r="P32" s="154">
        <v>0.58280703848736404</v>
      </c>
      <c r="Q32" s="154">
        <v>0.52774664685017658</v>
      </c>
      <c r="R32" s="154">
        <v>0.58868573530138324</v>
      </c>
      <c r="S32" s="154">
        <v>0.55695146639429283</v>
      </c>
      <c r="T32" s="154">
        <v>0.51424892238349784</v>
      </c>
      <c r="U32" s="154">
        <v>0.67338907725776453</v>
      </c>
      <c r="V32" s="154">
        <v>0.51346173201676515</v>
      </c>
      <c r="W32" s="154">
        <v>0.49912480413446997</v>
      </c>
      <c r="X32" s="154">
        <v>0.43331317213949477</v>
      </c>
      <c r="Y32" s="154">
        <v>0.7396213178345038</v>
      </c>
      <c r="Z32" s="154">
        <v>0.69874863651597063</v>
      </c>
      <c r="AA32" s="154">
        <v>0.31613629721626524</v>
      </c>
      <c r="AB32" s="154">
        <v>0.50976630961734004</v>
      </c>
      <c r="AC32" s="154">
        <v>0.48934781084528717</v>
      </c>
      <c r="AD32" s="154">
        <v>0.62456247662127218</v>
      </c>
      <c r="AE32" s="154">
        <v>0.59603047793853792</v>
      </c>
      <c r="AF32" s="154">
        <v>0.69557989121547237</v>
      </c>
      <c r="AG32" s="154">
        <v>0.73185040913328425</v>
      </c>
      <c r="AH32" s="154">
        <v>0.95053948132189248</v>
      </c>
      <c r="AI32" s="154">
        <v>0.56650639927545487</v>
      </c>
      <c r="AJ32" s="154">
        <v>0.58397232410883926</v>
      </c>
      <c r="AK32" s="154">
        <v>0.56486656137717606</v>
      </c>
      <c r="AL32" s="154">
        <v>0.3864863503290687</v>
      </c>
      <c r="AM32" s="154">
        <v>0.47126038344971094</v>
      </c>
      <c r="AN32" s="154">
        <v>0.70615725929103468</v>
      </c>
      <c r="AO32" s="154">
        <v>0.30576433101949485</v>
      </c>
      <c r="AP32" s="154">
        <v>0.87453322129004485</v>
      </c>
      <c r="AQ32" s="154">
        <v>0.78783152891352304</v>
      </c>
      <c r="AR32" s="154">
        <v>0.6014163598180654</v>
      </c>
      <c r="AS32" s="154">
        <v>0.854815620374338</v>
      </c>
      <c r="AT32" s="154">
        <v>0.51743702011504566</v>
      </c>
      <c r="AU32" s="154">
        <v>0.54743862442528457</v>
      </c>
      <c r="AV32" s="154">
        <v>0.64403446801064002</v>
      </c>
      <c r="AW32" s="154">
        <v>0.39039330770546909</v>
      </c>
      <c r="AX32" s="154">
        <v>0.52625233440385166</v>
      </c>
      <c r="AY32" s="154">
        <v>0.57895527322804619</v>
      </c>
      <c r="AZ32" s="154">
        <v>0.48905913071005175</v>
      </c>
      <c r="BA32" s="154">
        <v>0.68137761852593925</v>
      </c>
      <c r="BB32" s="154">
        <v>0.68807891063964399</v>
      </c>
      <c r="BC32" s="154">
        <v>0.49781559908304013</v>
      </c>
      <c r="BD32" s="154">
        <v>0.59889300407803525</v>
      </c>
      <c r="BE32" s="154">
        <v>0.2564061677048301</v>
      </c>
      <c r="BF32" s="154">
        <v>0.56921873276885326</v>
      </c>
      <c r="BG32" s="154">
        <v>0.59035543300154192</v>
      </c>
      <c r="BH32" s="154">
        <v>0.78668330226063388</v>
      </c>
      <c r="BI32" s="154">
        <v>0.52152132483467384</v>
      </c>
      <c r="BJ32" s="154">
        <v>0.4925711505037762</v>
      </c>
      <c r="BK32" s="154">
        <v>0.5567799488853189</v>
      </c>
      <c r="BL32" s="154">
        <v>0.53677086143013597</v>
      </c>
      <c r="BM32" s="154">
        <v>0.54746789472719837</v>
      </c>
      <c r="BN32" s="154">
        <v>0.4574932073468792</v>
      </c>
      <c r="BO32" s="154">
        <v>0.57724107629646737</v>
      </c>
      <c r="BP32" s="154">
        <v>0.56582088928538143</v>
      </c>
      <c r="BQ32" s="154">
        <v>0.53316948782967111</v>
      </c>
      <c r="BR32" s="154">
        <v>0.60333154921432264</v>
      </c>
      <c r="BS32" s="154">
        <v>0.73706239879998348</v>
      </c>
      <c r="BT32" s="154">
        <v>0.43415199927001141</v>
      </c>
      <c r="BU32" s="154">
        <v>0.65575283873290635</v>
      </c>
      <c r="BV32" s="154">
        <v>0.52116005840009427</v>
      </c>
      <c r="BW32" s="154">
        <v>0.48797730523978755</v>
      </c>
      <c r="BX32" s="154">
        <v>0.54048545187821129</v>
      </c>
      <c r="BY32" s="154">
        <v>0.58937619503960892</v>
      </c>
      <c r="BZ32" s="154">
        <v>0.46857690123460422</v>
      </c>
      <c r="CA32" s="154">
        <v>0.53624084656351256</v>
      </c>
      <c r="CB32" s="154">
        <v>0.68555033312763625</v>
      </c>
      <c r="CC32" s="154">
        <v>0.5658180180619734</v>
      </c>
      <c r="CD32" s="154">
        <v>0.80639206275855191</v>
      </c>
      <c r="CE32" s="154">
        <v>0.75738210969443143</v>
      </c>
      <c r="CF32" s="154">
        <v>0.48371650340046995</v>
      </c>
      <c r="CG32" s="154">
        <v>0.64072594973890284</v>
      </c>
      <c r="CH32" s="154">
        <v>0.47137684127759599</v>
      </c>
      <c r="CI32" s="154">
        <v>0.87855133714799205</v>
      </c>
      <c r="CJ32" s="154">
        <v>0.26369172548023678</v>
      </c>
      <c r="CK32" s="154">
        <v>0.64301704227577339</v>
      </c>
      <c r="CL32" s="154">
        <v>0.52845744159420949</v>
      </c>
      <c r="CM32" s="154">
        <v>0.37125599378687485</v>
      </c>
      <c r="CN32" s="154">
        <v>0.67029401579115711</v>
      </c>
      <c r="CO32" s="154">
        <v>0.70803626919387719</v>
      </c>
      <c r="CP32" s="154">
        <v>0.60442216458052378</v>
      </c>
      <c r="CQ32" s="154">
        <v>0.72986966667805186</v>
      </c>
      <c r="CR32" s="154">
        <v>0.55653284993519447</v>
      </c>
      <c r="CS32" s="154">
        <v>0.64928657404660128</v>
      </c>
      <c r="CT32" s="154">
        <v>0.65216178114859813</v>
      </c>
      <c r="CU32" s="154">
        <v>0.66059024536654543</v>
      </c>
      <c r="CV32" s="154">
        <v>0.48239553593354967</v>
      </c>
      <c r="CW32" s="154">
        <v>0.73665600569508272</v>
      </c>
      <c r="CX32" s="154">
        <v>0.7277554783895277</v>
      </c>
      <c r="CY32" s="154">
        <v>0.62758376547246553</v>
      </c>
      <c r="CZ32" s="154">
        <v>0.76008590907431373</v>
      </c>
      <c r="DA32" s="154">
        <v>0.67672920623164268</v>
      </c>
      <c r="DB32" s="154">
        <v>0.75222126096831154</v>
      </c>
      <c r="DC32" s="154">
        <v>0.67695017964085658</v>
      </c>
      <c r="DD32" s="154">
        <v>0.6348601727819162</v>
      </c>
      <c r="DE32" s="154">
        <v>0.48899988663537003</v>
      </c>
      <c r="DF32" s="154">
        <v>0.74960394551341347</v>
      </c>
      <c r="DG32" s="154">
        <v>0.57984198995648817</v>
      </c>
      <c r="DH32" s="154">
        <v>0.59813966773543248</v>
      </c>
      <c r="DI32" s="154">
        <v>0.60888162407775404</v>
      </c>
      <c r="DJ32" s="154">
        <v>0.67883113509039872</v>
      </c>
      <c r="DK32" s="154">
        <v>0.5014500958593886</v>
      </c>
      <c r="DL32" s="154">
        <v>0.37962519517582055</v>
      </c>
      <c r="DM32" s="154">
        <v>0.42711876183232128</v>
      </c>
      <c r="DN32" s="154">
        <v>0.67752557143816361</v>
      </c>
      <c r="DO32" s="154">
        <v>0.45831246337488318</v>
      </c>
      <c r="DP32" s="154">
        <v>0.68870056992382944</v>
      </c>
      <c r="DQ32" s="154">
        <v>0.56048142231616638</v>
      </c>
      <c r="DR32" s="154">
        <v>0.80876527728118164</v>
      </c>
      <c r="DS32" s="154">
        <v>0.47683593927978074</v>
      </c>
      <c r="DT32" s="154">
        <v>0.53957615333022735</v>
      </c>
      <c r="DU32" s="154">
        <v>0.62710891873732444</v>
      </c>
      <c r="DV32" s="154">
        <v>0.46888902507316899</v>
      </c>
      <c r="DW32" s="154">
        <v>0.48957849206182469</v>
      </c>
      <c r="DX32" s="153"/>
      <c r="DY32" s="155"/>
      <c r="DZ32" s="156"/>
      <c r="EA32" s="156"/>
      <c r="EB32" s="156"/>
      <c r="EC32" s="156"/>
      <c r="ED32" s="156"/>
      <c r="EE32" s="156"/>
    </row>
    <row r="33" spans="1:135" ht="15.75" customHeight="1" x14ac:dyDescent="0.25">
      <c r="A33" s="151" t="s">
        <v>1018</v>
      </c>
      <c r="B33" s="149">
        <v>0.29579573917969554</v>
      </c>
      <c r="C33" s="149">
        <v>0.7902356440778352</v>
      </c>
      <c r="D33" s="149">
        <v>0.72297331420497934</v>
      </c>
      <c r="E33" s="149">
        <v>0.57461784958690998</v>
      </c>
      <c r="F33" s="149">
        <v>0.78348976882160359</v>
      </c>
      <c r="G33" s="149">
        <v>0.61808704046346541</v>
      </c>
      <c r="H33" s="149">
        <v>0.87132460703178083</v>
      </c>
      <c r="I33" s="149">
        <v>0.89945923058670896</v>
      </c>
      <c r="J33" s="149">
        <v>0.74955410340105211</v>
      </c>
      <c r="K33" s="149">
        <v>0.5684406506946309</v>
      </c>
      <c r="L33" s="149">
        <v>0.76499183602906617</v>
      </c>
      <c r="M33" s="149">
        <v>0.80693194862601025</v>
      </c>
      <c r="N33" s="149">
        <v>0.81463987235894253</v>
      </c>
      <c r="O33" s="149">
        <v>0.72839051505041341</v>
      </c>
      <c r="P33" s="149">
        <v>0.78203462188841399</v>
      </c>
      <c r="Q33" s="149">
        <v>0.58915544711535828</v>
      </c>
      <c r="R33" s="149">
        <v>0.76420596740281255</v>
      </c>
      <c r="S33" s="149">
        <v>0.71400395599853572</v>
      </c>
      <c r="T33" s="149">
        <v>0.64653633804485855</v>
      </c>
      <c r="U33" s="149">
        <v>0.7687706612904105</v>
      </c>
      <c r="V33" s="149">
        <v>0.62205181317169889</v>
      </c>
      <c r="W33" s="149">
        <v>0.66356135662652294</v>
      </c>
      <c r="X33" s="149">
        <v>0.51065773452379493</v>
      </c>
      <c r="Y33" s="149">
        <v>0.90915515042493233</v>
      </c>
      <c r="Z33" s="149">
        <v>0.67611578760778723</v>
      </c>
      <c r="AA33" s="149">
        <v>0.79028683448021741</v>
      </c>
      <c r="AB33" s="149">
        <v>0.58751897396048314</v>
      </c>
      <c r="AC33" s="149">
        <v>0.47838132686451312</v>
      </c>
      <c r="AD33" s="149">
        <v>0.69205447356783001</v>
      </c>
      <c r="AE33" s="149">
        <v>0.68418880844081897</v>
      </c>
      <c r="AF33" s="149">
        <v>0.82184304682190235</v>
      </c>
      <c r="AG33" s="149">
        <v>0.89948176772516586</v>
      </c>
      <c r="AH33" s="149">
        <v>0.93050791617443895</v>
      </c>
      <c r="AI33" s="149">
        <v>0.75705978320653433</v>
      </c>
      <c r="AJ33" s="149">
        <v>0.62886264370476275</v>
      </c>
      <c r="AK33" s="149">
        <v>0.624439424578067</v>
      </c>
      <c r="AL33" s="149">
        <v>0.54161527606624293</v>
      </c>
      <c r="AM33" s="149">
        <v>0.63189205611033317</v>
      </c>
      <c r="AN33" s="149">
        <v>0.89171131560266825</v>
      </c>
      <c r="AO33" s="149">
        <v>0.64476560150022166</v>
      </c>
      <c r="AP33" s="149">
        <v>0.92076795081858165</v>
      </c>
      <c r="AQ33" s="149">
        <v>0.74429182495007595</v>
      </c>
      <c r="AR33" s="149">
        <v>0.78190340573600048</v>
      </c>
      <c r="AS33" s="149">
        <v>0.88862399101594869</v>
      </c>
      <c r="AT33" s="149">
        <v>0.70942316444886655</v>
      </c>
      <c r="AU33" s="149">
        <v>0.72453892791744023</v>
      </c>
      <c r="AV33" s="149">
        <v>0.76615101469146685</v>
      </c>
      <c r="AW33" s="149">
        <v>0.59122939455240875</v>
      </c>
      <c r="AX33" s="149">
        <v>0.75234799802831864</v>
      </c>
      <c r="AY33" s="149">
        <v>0.61128148904620394</v>
      </c>
      <c r="AZ33" s="149">
        <v>0.60370662269617748</v>
      </c>
      <c r="BA33" s="149">
        <v>0.92509710441957826</v>
      </c>
      <c r="BB33" s="149">
        <v>0.90596639402195012</v>
      </c>
      <c r="BC33" s="149">
        <v>0.58836595484129794</v>
      </c>
      <c r="BD33" s="149">
        <v>0.7044189632150637</v>
      </c>
      <c r="BE33" s="149">
        <v>0.74541724686265542</v>
      </c>
      <c r="BF33" s="149">
        <v>0.74445381184415238</v>
      </c>
      <c r="BG33" s="149">
        <v>0.61615718794435737</v>
      </c>
      <c r="BH33" s="149">
        <v>0.92097949090199072</v>
      </c>
      <c r="BI33" s="149">
        <v>0.76719402577420059</v>
      </c>
      <c r="BJ33" s="149">
        <v>0.78182573185738813</v>
      </c>
      <c r="BK33" s="149">
        <v>0.55769573773694248</v>
      </c>
      <c r="BL33" s="149">
        <v>0.75116411743317657</v>
      </c>
      <c r="BM33" s="149">
        <v>0.6352381011376903</v>
      </c>
      <c r="BN33" s="149">
        <v>0.61066696935221709</v>
      </c>
      <c r="BO33" s="149">
        <v>0.78842047721316277</v>
      </c>
      <c r="BP33" s="149">
        <v>0.71019371692891353</v>
      </c>
      <c r="BQ33" s="149">
        <v>0.6813715341581088</v>
      </c>
      <c r="BR33" s="149">
        <v>0.76675231451303094</v>
      </c>
      <c r="BS33" s="149">
        <v>0.55864348719743961</v>
      </c>
      <c r="BT33" s="149">
        <v>0.65265878272981437</v>
      </c>
      <c r="BU33" s="149">
        <v>0.76607826434297488</v>
      </c>
      <c r="BV33" s="149">
        <v>0.56632442409471773</v>
      </c>
      <c r="BW33" s="149">
        <v>0.80226839267199834</v>
      </c>
      <c r="BX33" s="149">
        <v>0.76594805044511316</v>
      </c>
      <c r="BY33" s="149">
        <v>0.69308526987466124</v>
      </c>
      <c r="BZ33" s="149">
        <v>0.61920869019823799</v>
      </c>
      <c r="CA33" s="149">
        <v>0.65559644975821396</v>
      </c>
      <c r="CB33" s="149">
        <v>0.73488226397216805</v>
      </c>
      <c r="CC33" s="149">
        <v>0.7242155478922162</v>
      </c>
      <c r="CD33" s="149">
        <v>0.84992041990247102</v>
      </c>
      <c r="CE33" s="149">
        <v>0.88817255838847231</v>
      </c>
      <c r="CF33" s="149">
        <v>0.70244389964170895</v>
      </c>
      <c r="CG33" s="149">
        <v>0.65036525803827117</v>
      </c>
      <c r="CH33" s="149">
        <v>0.35305282688180023</v>
      </c>
      <c r="CI33" s="149">
        <v>0.92880385243978036</v>
      </c>
      <c r="CJ33" s="149">
        <v>0.35898670309819619</v>
      </c>
      <c r="CK33" s="149">
        <v>0.67872847002633774</v>
      </c>
      <c r="CL33" s="149">
        <v>0.64114931617938653</v>
      </c>
      <c r="CM33" s="149">
        <v>0.57109579559524393</v>
      </c>
      <c r="CN33" s="149">
        <v>0.85697512626731465</v>
      </c>
      <c r="CO33" s="149">
        <v>0.7874302418075031</v>
      </c>
      <c r="CP33" s="149">
        <v>0.84100355812029459</v>
      </c>
      <c r="CQ33" s="149">
        <v>0.84064057940241421</v>
      </c>
      <c r="CR33" s="149">
        <v>0.6645268149125364</v>
      </c>
      <c r="CS33" s="149">
        <v>0.83890103948638739</v>
      </c>
      <c r="CT33" s="149">
        <v>0.69187018308415926</v>
      </c>
      <c r="CU33" s="149">
        <v>0.77600857210716878</v>
      </c>
      <c r="CV33" s="149">
        <v>0.68477629637553605</v>
      </c>
      <c r="CW33" s="149">
        <v>0.9347280735917326</v>
      </c>
      <c r="CX33" s="149">
        <v>0.89063705470843024</v>
      </c>
      <c r="CY33" s="149">
        <v>0.61074406681219029</v>
      </c>
      <c r="CZ33" s="149">
        <v>0.77464311295362009</v>
      </c>
      <c r="DA33" s="149">
        <v>0.70404720169221069</v>
      </c>
      <c r="DB33" s="149">
        <v>0.79335222819108375</v>
      </c>
      <c r="DC33" s="149">
        <v>0.72058630656183309</v>
      </c>
      <c r="DD33" s="149">
        <v>0.73868462094701737</v>
      </c>
      <c r="DE33" s="149">
        <v>0.65233774273857581</v>
      </c>
      <c r="DF33" s="149">
        <v>0.87568762940416345</v>
      </c>
      <c r="DG33" s="149">
        <v>0.68862451188448848</v>
      </c>
      <c r="DH33" s="149">
        <v>0.71235267914779854</v>
      </c>
      <c r="DI33" s="149">
        <v>0.73544047197156293</v>
      </c>
      <c r="DJ33" s="149">
        <v>0.66470418375376805</v>
      </c>
      <c r="DK33" s="149">
        <v>0.63274467024927805</v>
      </c>
      <c r="DL33" s="149">
        <v>0.63320987197768319</v>
      </c>
      <c r="DM33" s="149">
        <v>0.5883217237538646</v>
      </c>
      <c r="DN33" s="149">
        <v>0.73099398860640274</v>
      </c>
      <c r="DO33" s="149">
        <v>0.91265318606195189</v>
      </c>
      <c r="DP33" s="149">
        <v>0.84738549865108748</v>
      </c>
      <c r="DQ33" s="149">
        <v>0.76295095792563583</v>
      </c>
      <c r="DR33" s="149">
        <v>0.7016544118369491</v>
      </c>
      <c r="DS33" s="149">
        <v>0.90620126631622433</v>
      </c>
      <c r="DT33" s="149">
        <v>0.4782457598390864</v>
      </c>
      <c r="DU33" s="149">
        <v>0.77407431302395624</v>
      </c>
      <c r="DV33" s="149">
        <v>0.68808044168840832</v>
      </c>
      <c r="DW33" s="149">
        <v>0.67289555355863795</v>
      </c>
      <c r="DY33" s="146"/>
      <c r="DZ33" s="147"/>
      <c r="EA33" s="147"/>
      <c r="EB33" s="147"/>
      <c r="EC33" s="147"/>
      <c r="ED33" s="147"/>
      <c r="EE33" s="147"/>
    </row>
    <row r="34" spans="1:135" ht="15.75" customHeight="1" x14ac:dyDescent="0.25">
      <c r="A34" s="5" t="s">
        <v>1019</v>
      </c>
      <c r="B34" s="152">
        <v>0.46653829070330294</v>
      </c>
      <c r="C34" s="152">
        <v>0.86054719649129452</v>
      </c>
      <c r="D34" s="152">
        <v>0.66139086344108644</v>
      </c>
      <c r="E34" s="152">
        <v>0.42053460893299527</v>
      </c>
      <c r="F34" s="152">
        <v>0.8119440151806504</v>
      </c>
      <c r="G34" s="152">
        <v>0.5551405715365455</v>
      </c>
      <c r="H34" s="152">
        <v>0.89287489692615574</v>
      </c>
      <c r="I34" s="152">
        <v>0.90906537492823569</v>
      </c>
      <c r="J34" s="152">
        <v>0.76717248223557699</v>
      </c>
      <c r="K34" s="152">
        <v>0.76985973988253609</v>
      </c>
      <c r="L34" s="152">
        <v>0.89249302614337167</v>
      </c>
      <c r="M34" s="152">
        <v>0.89361992408082735</v>
      </c>
      <c r="N34" s="152">
        <v>0.85211411976743123</v>
      </c>
      <c r="O34" s="152">
        <v>0.6956644329837155</v>
      </c>
      <c r="P34" s="152">
        <v>0.80722643160876173</v>
      </c>
      <c r="Q34" s="152">
        <v>0.57663667299088939</v>
      </c>
      <c r="R34" s="152">
        <v>0.85162814787822205</v>
      </c>
      <c r="S34" s="152">
        <v>0.66496210395146849</v>
      </c>
      <c r="T34" s="152">
        <v>0.51096701386630572</v>
      </c>
      <c r="U34" s="152">
        <v>0.83908001449524394</v>
      </c>
      <c r="V34" s="152">
        <v>0.73055855366938283</v>
      </c>
      <c r="W34" s="152">
        <v>0.8107498398666273</v>
      </c>
      <c r="X34" s="152">
        <v>0.60974266074880457</v>
      </c>
      <c r="Y34" s="152">
        <v>0.92454849821920448</v>
      </c>
      <c r="Z34" s="152">
        <v>0.75188634178156732</v>
      </c>
      <c r="AA34" s="152">
        <v>0.79151238504945953</v>
      </c>
      <c r="AB34" s="152">
        <v>0.48793991449690832</v>
      </c>
      <c r="AC34" s="152">
        <v>0.55962515192851003</v>
      </c>
      <c r="AD34" s="152">
        <v>0.70090329750581648</v>
      </c>
      <c r="AE34" s="152">
        <v>0.67010746922856124</v>
      </c>
      <c r="AF34" s="152">
        <v>0.93538015568557875</v>
      </c>
      <c r="AG34" s="152">
        <v>0.8901545688944037</v>
      </c>
      <c r="AH34" s="152">
        <v>0.94348190097477769</v>
      </c>
      <c r="AI34" s="152">
        <v>0.88300576201279346</v>
      </c>
      <c r="AJ34" s="152">
        <v>0.58982556183665502</v>
      </c>
      <c r="AK34" s="152">
        <v>0.5784922195318789</v>
      </c>
      <c r="AL34" s="152">
        <v>0.74656847086011202</v>
      </c>
      <c r="AM34" s="152">
        <v>0.44935416090644598</v>
      </c>
      <c r="AN34" s="152">
        <v>0.89785811216891409</v>
      </c>
      <c r="AO34" s="152">
        <v>0.63933307479660906</v>
      </c>
      <c r="AP34" s="152">
        <v>0.941366203819342</v>
      </c>
      <c r="AQ34" s="152">
        <v>0.81971799303875537</v>
      </c>
      <c r="AR34" s="152">
        <v>0.91901998806568685</v>
      </c>
      <c r="AS34" s="152">
        <v>0.89374716347063232</v>
      </c>
      <c r="AT34" s="152">
        <v>0.7511704151980283</v>
      </c>
      <c r="AU34" s="152">
        <v>0.80575274562584998</v>
      </c>
      <c r="AV34" s="152">
        <v>0.88041429545764471</v>
      </c>
      <c r="AW34" s="152">
        <v>0.52997915643302562</v>
      </c>
      <c r="AX34" s="152">
        <v>0.77245894712434393</v>
      </c>
      <c r="AY34" s="152">
        <v>0.66172864805640297</v>
      </c>
      <c r="AZ34" s="152">
        <v>0.50429840173564866</v>
      </c>
      <c r="BA34" s="152">
        <v>0.9348821730954725</v>
      </c>
      <c r="BB34" s="152">
        <v>0.91643357796564706</v>
      </c>
      <c r="BC34" s="152">
        <v>0.79294551126509405</v>
      </c>
      <c r="BD34" s="152">
        <v>0.85488289665204553</v>
      </c>
      <c r="BE34" s="152">
        <v>0.76124214093830478</v>
      </c>
      <c r="BF34" s="152">
        <v>0.79878732233047278</v>
      </c>
      <c r="BG34" s="152">
        <v>0.63737661909359478</v>
      </c>
      <c r="BH34" s="152">
        <v>0.92528657523141644</v>
      </c>
      <c r="BI34" s="152">
        <v>0.85140069889524594</v>
      </c>
      <c r="BJ34" s="152">
        <v>0.78193462152346993</v>
      </c>
      <c r="BK34" s="152">
        <v>0.587034316969684</v>
      </c>
      <c r="BL34" s="152">
        <v>0.77680019161423297</v>
      </c>
      <c r="BM34" s="152">
        <v>0.70186264612557703</v>
      </c>
      <c r="BN34" s="152">
        <v>0.49108911350639828</v>
      </c>
      <c r="BO34" s="152">
        <v>0.77973405050836675</v>
      </c>
      <c r="BP34" s="152">
        <v>0.65934989860737048</v>
      </c>
      <c r="BQ34" s="152">
        <v>0.69353484246114516</v>
      </c>
      <c r="BR34" s="152">
        <v>0.74997260936474464</v>
      </c>
      <c r="BS34" s="152">
        <v>0.62708217971152369</v>
      </c>
      <c r="BT34" s="152">
        <v>0.60273241992400739</v>
      </c>
      <c r="BU34" s="152">
        <v>0.8317418789970159</v>
      </c>
      <c r="BV34" s="152">
        <v>0.44432560362856133</v>
      </c>
      <c r="BW34" s="152">
        <v>0.81104412440888751</v>
      </c>
      <c r="BX34" s="152">
        <v>0.83160362643462593</v>
      </c>
      <c r="BY34" s="152">
        <v>0.65362489572555227</v>
      </c>
      <c r="BZ34" s="152">
        <v>0.61112906147835644</v>
      </c>
      <c r="CA34" s="152">
        <v>0.8495113521817288</v>
      </c>
      <c r="CB34" s="152">
        <v>0.70041990537450038</v>
      </c>
      <c r="CC34" s="152">
        <v>0.77092077947263493</v>
      </c>
      <c r="CD34" s="152">
        <v>0.90270741192049064</v>
      </c>
      <c r="CE34" s="152">
        <v>0.88730251096529833</v>
      </c>
      <c r="CF34" s="152">
        <v>0.66738088507577609</v>
      </c>
      <c r="CG34" s="152">
        <v>0.71220782488358958</v>
      </c>
      <c r="CH34" s="152">
        <v>0.54994726937773852</v>
      </c>
      <c r="CI34" s="152">
        <v>0.96384769870497888</v>
      </c>
      <c r="CJ34" s="152">
        <v>0.57148312294910386</v>
      </c>
      <c r="CK34" s="152">
        <v>0.63947091721390437</v>
      </c>
      <c r="CL34" s="152">
        <v>0.58264413095504131</v>
      </c>
      <c r="CM34" s="152">
        <v>0.66462571601071674</v>
      </c>
      <c r="CN34" s="152">
        <v>0.93185313384634905</v>
      </c>
      <c r="CO34" s="152">
        <v>0.89858683789674321</v>
      </c>
      <c r="CP34" s="152">
        <v>0.89678822323322505</v>
      </c>
      <c r="CQ34" s="152">
        <v>0.91758220509113708</v>
      </c>
      <c r="CR34" s="152">
        <v>0.7535194434097906</v>
      </c>
      <c r="CS34" s="152">
        <v>0.75026906048557751</v>
      </c>
      <c r="CT34" s="152">
        <v>0.67210431863144648</v>
      </c>
      <c r="CU34" s="152">
        <v>0.87454147424262429</v>
      </c>
      <c r="CV34" s="152">
        <v>0.61412742986078528</v>
      </c>
      <c r="CW34" s="152">
        <v>0.97962199612876955</v>
      </c>
      <c r="CX34" s="152">
        <v>0.95088040900884163</v>
      </c>
      <c r="CY34" s="152">
        <v>0.48527126521054598</v>
      </c>
      <c r="CZ34" s="152">
        <v>0.86891909850363014</v>
      </c>
      <c r="DA34" s="152">
        <v>0.8205577706279833</v>
      </c>
      <c r="DB34" s="152">
        <v>0.82353467888754994</v>
      </c>
      <c r="DC34" s="152">
        <v>0.80421120109904576</v>
      </c>
      <c r="DD34" s="152">
        <v>0.76297677505396844</v>
      </c>
      <c r="DE34" s="152">
        <v>0.73274194719025665</v>
      </c>
      <c r="DF34" s="152">
        <v>0.8980876222282882</v>
      </c>
      <c r="DG34" s="152">
        <v>0.68197103772945178</v>
      </c>
      <c r="DH34" s="152">
        <v>0.79795895836471009</v>
      </c>
      <c r="DI34" s="152">
        <v>0.76657398320459769</v>
      </c>
      <c r="DJ34" s="152">
        <v>0.70008171387970175</v>
      </c>
      <c r="DK34" s="152">
        <v>0.77107230038602936</v>
      </c>
      <c r="DL34" s="152">
        <v>0.78481372626781487</v>
      </c>
      <c r="DM34" s="152">
        <v>0.54045851081170115</v>
      </c>
      <c r="DN34" s="152">
        <v>0.75153227748999618</v>
      </c>
      <c r="DO34" s="152">
        <v>0.91943102306788127</v>
      </c>
      <c r="DP34" s="152">
        <v>0.90772505022615935</v>
      </c>
      <c r="DQ34" s="152">
        <v>0.83094495531776735</v>
      </c>
      <c r="DR34" s="152">
        <v>0.68615822560805062</v>
      </c>
      <c r="DS34" s="152">
        <v>0.88456128294776892</v>
      </c>
      <c r="DT34" s="152">
        <v>0.2416556250611118</v>
      </c>
      <c r="DU34" s="152">
        <v>0.91608194647861896</v>
      </c>
      <c r="DV34" s="152">
        <v>0.62173032660699479</v>
      </c>
      <c r="DW34" s="152">
        <v>0.63406916756799514</v>
      </c>
      <c r="DY34" s="146"/>
      <c r="DZ34" s="147"/>
      <c r="EA34" s="147"/>
      <c r="EB34" s="147"/>
      <c r="EC34" s="147"/>
      <c r="ED34" s="147"/>
      <c r="EE34" s="147"/>
    </row>
    <row r="35" spans="1:135" ht="15.75" customHeight="1" x14ac:dyDescent="0.25">
      <c r="A35" s="5" t="s">
        <v>1020</v>
      </c>
      <c r="B35" s="152">
        <v>4.1250000000000002E-2</v>
      </c>
      <c r="C35" s="152">
        <v>1</v>
      </c>
      <c r="D35" s="152">
        <v>0.9375</v>
      </c>
      <c r="E35" s="152">
        <v>0.9375</v>
      </c>
      <c r="F35" s="152">
        <v>1</v>
      </c>
      <c r="G35" s="152">
        <v>1</v>
      </c>
      <c r="H35" s="152">
        <v>1</v>
      </c>
      <c r="I35" s="152">
        <v>1</v>
      </c>
      <c r="J35" s="152">
        <v>1</v>
      </c>
      <c r="K35" s="152">
        <v>0.70250000000000001</v>
      </c>
      <c r="L35" s="152">
        <v>1</v>
      </c>
      <c r="M35" s="152">
        <v>1</v>
      </c>
      <c r="N35" s="152">
        <v>0.91500000000000004</v>
      </c>
      <c r="O35" s="152">
        <v>1</v>
      </c>
      <c r="P35" s="152">
        <v>1</v>
      </c>
      <c r="Q35" s="152">
        <v>1</v>
      </c>
      <c r="R35" s="152">
        <v>1</v>
      </c>
      <c r="S35" s="152">
        <v>1</v>
      </c>
      <c r="T35" s="152">
        <v>1</v>
      </c>
      <c r="U35" s="152">
        <v>1</v>
      </c>
      <c r="V35" s="152">
        <v>0.74</v>
      </c>
      <c r="W35" s="152">
        <v>1</v>
      </c>
      <c r="X35" s="152">
        <v>0.60250000000000004</v>
      </c>
      <c r="Y35" s="152">
        <v>1</v>
      </c>
      <c r="Z35" s="152">
        <v>1</v>
      </c>
      <c r="AA35" s="152">
        <v>0.91500000000000004</v>
      </c>
      <c r="AB35" s="152">
        <v>1</v>
      </c>
      <c r="AC35" s="152">
        <v>0.5</v>
      </c>
      <c r="AD35" s="152">
        <v>1</v>
      </c>
      <c r="AE35" s="152">
        <v>1</v>
      </c>
      <c r="AF35" s="152">
        <v>1</v>
      </c>
      <c r="AG35" s="152">
        <v>1</v>
      </c>
      <c r="AH35" s="152">
        <v>1</v>
      </c>
      <c r="AI35" s="152">
        <v>1</v>
      </c>
      <c r="AJ35" s="152">
        <v>1</v>
      </c>
      <c r="AK35" s="152">
        <v>1</v>
      </c>
      <c r="AL35" s="152">
        <v>0.59875</v>
      </c>
      <c r="AM35" s="152">
        <v>1</v>
      </c>
      <c r="AN35" s="152">
        <v>1</v>
      </c>
      <c r="AO35" s="152">
        <v>0.82499999999999996</v>
      </c>
      <c r="AP35" s="152">
        <v>1</v>
      </c>
      <c r="AQ35" s="152">
        <v>0.85250000000000004</v>
      </c>
      <c r="AR35" s="152">
        <v>1</v>
      </c>
      <c r="AS35" s="152">
        <v>1</v>
      </c>
      <c r="AT35" s="152">
        <v>1</v>
      </c>
      <c r="AU35" s="152">
        <v>1</v>
      </c>
      <c r="AV35" s="152">
        <v>1</v>
      </c>
      <c r="AW35" s="152">
        <v>1</v>
      </c>
      <c r="AX35" s="152">
        <v>1</v>
      </c>
      <c r="AY35" s="152">
        <v>1</v>
      </c>
      <c r="AZ35" s="152">
        <v>1</v>
      </c>
      <c r="BA35" s="152">
        <v>1</v>
      </c>
      <c r="BB35" s="152">
        <v>1</v>
      </c>
      <c r="BC35" s="152">
        <v>0.63749999999999996</v>
      </c>
      <c r="BD35" s="152">
        <v>0.83000000000000007</v>
      </c>
      <c r="BE35" s="152">
        <v>0.85250000000000004</v>
      </c>
      <c r="BF35" s="152">
        <v>1</v>
      </c>
      <c r="BG35" s="152">
        <v>1</v>
      </c>
      <c r="BH35" s="152">
        <v>1</v>
      </c>
      <c r="BI35" s="152">
        <v>1</v>
      </c>
      <c r="BJ35" s="152">
        <v>1</v>
      </c>
      <c r="BK35" s="152">
        <v>0.72750000000000004</v>
      </c>
      <c r="BL35" s="152">
        <v>1</v>
      </c>
      <c r="BM35" s="152">
        <v>0.85250000000000004</v>
      </c>
      <c r="BN35" s="152">
        <v>1</v>
      </c>
      <c r="BO35" s="152">
        <v>1</v>
      </c>
      <c r="BP35" s="152">
        <v>1</v>
      </c>
      <c r="BQ35" s="152">
        <v>1</v>
      </c>
      <c r="BR35" s="152">
        <v>0.9375</v>
      </c>
      <c r="BS35" s="152">
        <v>0.59000000000000008</v>
      </c>
      <c r="BT35" s="152">
        <v>1</v>
      </c>
      <c r="BU35" s="152">
        <v>1</v>
      </c>
      <c r="BV35" s="152">
        <v>1</v>
      </c>
      <c r="BW35" s="152">
        <v>1</v>
      </c>
      <c r="BX35" s="152">
        <v>1</v>
      </c>
      <c r="BY35" s="152">
        <v>1</v>
      </c>
      <c r="BZ35" s="152">
        <v>1</v>
      </c>
      <c r="CA35" s="152">
        <v>0.625</v>
      </c>
      <c r="CB35" s="152">
        <v>1</v>
      </c>
      <c r="CC35" s="152">
        <v>1</v>
      </c>
      <c r="CD35" s="152">
        <v>1</v>
      </c>
      <c r="CE35" s="152">
        <v>1</v>
      </c>
      <c r="CF35" s="152">
        <v>1</v>
      </c>
      <c r="CG35" s="152">
        <v>0.6875</v>
      </c>
      <c r="CH35" s="152">
        <v>8.2500000000000004E-2</v>
      </c>
      <c r="CI35" s="152">
        <v>1</v>
      </c>
      <c r="CJ35" s="152">
        <v>0.18625</v>
      </c>
      <c r="CK35" s="152">
        <v>1</v>
      </c>
      <c r="CL35" s="152">
        <v>1</v>
      </c>
      <c r="CM35" s="152">
        <v>0.51500000000000001</v>
      </c>
      <c r="CN35" s="152">
        <v>1</v>
      </c>
      <c r="CO35" s="152">
        <v>1</v>
      </c>
      <c r="CP35" s="152">
        <v>1</v>
      </c>
      <c r="CQ35" s="152">
        <v>1</v>
      </c>
      <c r="CR35" s="152">
        <v>0.85250000000000004</v>
      </c>
      <c r="CS35" s="152">
        <v>1</v>
      </c>
      <c r="CT35" s="152">
        <v>1</v>
      </c>
      <c r="CU35" s="152">
        <v>1</v>
      </c>
      <c r="CV35" s="152">
        <v>1</v>
      </c>
      <c r="CW35" s="152">
        <v>1</v>
      </c>
      <c r="CX35" s="152">
        <v>1</v>
      </c>
      <c r="CY35" s="152">
        <v>1</v>
      </c>
      <c r="CZ35" s="152">
        <v>0.85</v>
      </c>
      <c r="DA35" s="152">
        <v>1</v>
      </c>
      <c r="DB35" s="152">
        <v>1</v>
      </c>
      <c r="DC35" s="152">
        <v>1</v>
      </c>
      <c r="DD35" s="152">
        <v>1</v>
      </c>
      <c r="DE35" s="152">
        <v>1</v>
      </c>
      <c r="DF35" s="152">
        <v>0.85</v>
      </c>
      <c r="DG35" s="152">
        <v>0.97499999999999998</v>
      </c>
      <c r="DH35" s="152">
        <v>0.85250000000000004</v>
      </c>
      <c r="DI35" s="152">
        <v>1</v>
      </c>
      <c r="DJ35" s="152">
        <v>1</v>
      </c>
      <c r="DK35" s="152">
        <v>0.76500000000000001</v>
      </c>
      <c r="DL35" s="152">
        <v>0.59875</v>
      </c>
      <c r="DM35" s="152">
        <v>1</v>
      </c>
      <c r="DN35" s="152">
        <v>0.875</v>
      </c>
      <c r="DO35" s="152">
        <v>1</v>
      </c>
      <c r="DP35" s="152">
        <v>0.91500000000000004</v>
      </c>
      <c r="DQ35" s="152">
        <v>0.76500000000000001</v>
      </c>
      <c r="DR35" s="152">
        <v>1</v>
      </c>
      <c r="DS35" s="152">
        <v>1</v>
      </c>
      <c r="DT35" s="152">
        <v>1</v>
      </c>
      <c r="DU35" s="152">
        <v>1</v>
      </c>
      <c r="DV35" s="152">
        <v>1</v>
      </c>
      <c r="DW35" s="152">
        <v>1</v>
      </c>
      <c r="DY35" s="146"/>
      <c r="DZ35" s="147"/>
      <c r="EA35" s="147"/>
      <c r="EB35" s="147"/>
      <c r="EC35" s="147"/>
      <c r="ED35" s="147"/>
      <c r="EE35" s="147"/>
    </row>
    <row r="36" spans="1:135" ht="15.75" customHeight="1" x14ac:dyDescent="0.25">
      <c r="A36" s="5" t="s">
        <v>1021</v>
      </c>
      <c r="B36" s="152">
        <v>0.37959892683578383</v>
      </c>
      <c r="C36" s="152">
        <v>0.51015973574221107</v>
      </c>
      <c r="D36" s="152">
        <v>0.57002907917385137</v>
      </c>
      <c r="E36" s="152">
        <v>0.36581893982773478</v>
      </c>
      <c r="F36" s="152">
        <v>0.53852529128416016</v>
      </c>
      <c r="G36" s="152">
        <v>0.29912054985385067</v>
      </c>
      <c r="H36" s="152">
        <v>0.72109892416918686</v>
      </c>
      <c r="I36" s="152">
        <v>0.78931231683189118</v>
      </c>
      <c r="J36" s="152">
        <v>0.48148982796757944</v>
      </c>
      <c r="K36" s="152">
        <v>0.23296221220135657</v>
      </c>
      <c r="L36" s="152">
        <v>0.40248248194382691</v>
      </c>
      <c r="M36" s="152">
        <v>0.5271759217972033</v>
      </c>
      <c r="N36" s="152">
        <v>0.6768054973093961</v>
      </c>
      <c r="O36" s="152">
        <v>0.48950711216752457</v>
      </c>
      <c r="P36" s="152">
        <v>0.53887743405648048</v>
      </c>
      <c r="Q36" s="152">
        <v>0.19082966835518539</v>
      </c>
      <c r="R36" s="152">
        <v>0.44098975433021576</v>
      </c>
      <c r="S36" s="152">
        <v>0.47704976404413862</v>
      </c>
      <c r="T36" s="152">
        <v>0.42864200026826982</v>
      </c>
      <c r="U36" s="152">
        <v>0.46723196937598765</v>
      </c>
      <c r="V36" s="152">
        <v>0.39559688584571373</v>
      </c>
      <c r="W36" s="152">
        <v>0.17993423001294137</v>
      </c>
      <c r="X36" s="152">
        <v>0.31973054282258029</v>
      </c>
      <c r="Y36" s="152">
        <v>0.80291695305559274</v>
      </c>
      <c r="Z36" s="152">
        <v>0.27646102104179426</v>
      </c>
      <c r="AA36" s="152">
        <v>0.6643481183911929</v>
      </c>
      <c r="AB36" s="152">
        <v>0.2746170073845412</v>
      </c>
      <c r="AC36" s="152">
        <v>0.37551882866502939</v>
      </c>
      <c r="AD36" s="152">
        <v>0.37526012319767377</v>
      </c>
      <c r="AE36" s="152">
        <v>0.3824589560938958</v>
      </c>
      <c r="AF36" s="152">
        <v>0.53014898478012829</v>
      </c>
      <c r="AG36" s="152">
        <v>0.80829073428109366</v>
      </c>
      <c r="AH36" s="152">
        <v>0.84804184754853906</v>
      </c>
      <c r="AI36" s="152">
        <v>0.38817358760680953</v>
      </c>
      <c r="AJ36" s="152">
        <v>0.29676236927763311</v>
      </c>
      <c r="AK36" s="152">
        <v>0.29482605420232227</v>
      </c>
      <c r="AL36" s="152">
        <v>0.27952735733861678</v>
      </c>
      <c r="AM36" s="152">
        <v>0.44632200742455358</v>
      </c>
      <c r="AN36" s="152">
        <v>0.77727583463909067</v>
      </c>
      <c r="AO36" s="152">
        <v>0.46996372970405587</v>
      </c>
      <c r="AP36" s="152">
        <v>0.82093764863640273</v>
      </c>
      <c r="AQ36" s="152">
        <v>0.56065748181147257</v>
      </c>
      <c r="AR36" s="152">
        <v>0.42669022914231469</v>
      </c>
      <c r="AS36" s="152">
        <v>0.77212480957721352</v>
      </c>
      <c r="AT36" s="152">
        <v>0.37709907814857146</v>
      </c>
      <c r="AU36" s="152">
        <v>0.36786403812647106</v>
      </c>
      <c r="AV36" s="152">
        <v>0.41803874861675588</v>
      </c>
      <c r="AW36" s="152">
        <v>0.24370902722420071</v>
      </c>
      <c r="AX36" s="152">
        <v>0.48458504696061211</v>
      </c>
      <c r="AY36" s="152">
        <v>0.17211581908220899</v>
      </c>
      <c r="AZ36" s="152">
        <v>0.3068214663528836</v>
      </c>
      <c r="BA36" s="152">
        <v>0.84040914016326196</v>
      </c>
      <c r="BB36" s="152">
        <v>0.80146560410020329</v>
      </c>
      <c r="BC36" s="152">
        <v>0.33465235325879999</v>
      </c>
      <c r="BD36" s="152">
        <v>0.4283739929931456</v>
      </c>
      <c r="BE36" s="152">
        <v>0.62250959964966157</v>
      </c>
      <c r="BF36" s="152">
        <v>0.4345741132019843</v>
      </c>
      <c r="BG36" s="152">
        <v>0.21109494473947718</v>
      </c>
      <c r="BH36" s="152">
        <v>0.8376518974745556</v>
      </c>
      <c r="BI36" s="152">
        <v>0.45018137842735567</v>
      </c>
      <c r="BJ36" s="152">
        <v>0.56354257404869468</v>
      </c>
      <c r="BK36" s="152">
        <v>0.3585528962411435</v>
      </c>
      <c r="BL36" s="152">
        <v>0.47669216068529674</v>
      </c>
      <c r="BM36" s="152">
        <v>0.35135165728749373</v>
      </c>
      <c r="BN36" s="152">
        <v>0.34091179455025306</v>
      </c>
      <c r="BO36" s="152">
        <v>0.58552738113112157</v>
      </c>
      <c r="BP36" s="152">
        <v>0.4712312521793704</v>
      </c>
      <c r="BQ36" s="152">
        <v>0.3505797600131812</v>
      </c>
      <c r="BR36" s="152">
        <v>0.61278433417434808</v>
      </c>
      <c r="BS36" s="152">
        <v>0.45884828188079496</v>
      </c>
      <c r="BT36" s="152">
        <v>0.3552439282654356</v>
      </c>
      <c r="BU36" s="152">
        <v>0.46649291403190885</v>
      </c>
      <c r="BV36" s="152">
        <v>0.25464766865559174</v>
      </c>
      <c r="BW36" s="152">
        <v>0.59576105360710752</v>
      </c>
      <c r="BX36" s="152">
        <v>0.46624052490071349</v>
      </c>
      <c r="BY36" s="152">
        <v>0.42563091389843138</v>
      </c>
      <c r="BZ36" s="152">
        <v>0.24649700911635752</v>
      </c>
      <c r="CA36" s="152">
        <v>0.49227799709291326</v>
      </c>
      <c r="CB36" s="152">
        <v>0.50422688654200365</v>
      </c>
      <c r="CC36" s="152">
        <v>0.40172586420401379</v>
      </c>
      <c r="CD36" s="152">
        <v>0.64705384778692254</v>
      </c>
      <c r="CE36" s="152">
        <v>0.77721516420011838</v>
      </c>
      <c r="CF36" s="152">
        <v>0.43995081384935081</v>
      </c>
      <c r="CG36" s="152">
        <v>0.55138794923122392</v>
      </c>
      <c r="CH36" s="152">
        <v>0.42671121126766204</v>
      </c>
      <c r="CI36" s="152">
        <v>0.82256385861436243</v>
      </c>
      <c r="CJ36" s="152">
        <v>0.31922698634548469</v>
      </c>
      <c r="CK36" s="152">
        <v>0.39671449286510851</v>
      </c>
      <c r="CL36" s="152">
        <v>0.34080381758311834</v>
      </c>
      <c r="CM36" s="152">
        <v>0.53366167077501525</v>
      </c>
      <c r="CN36" s="152">
        <v>0.639072244955595</v>
      </c>
      <c r="CO36" s="152">
        <v>0.46370388752576641</v>
      </c>
      <c r="CP36" s="152">
        <v>0.62622245112765862</v>
      </c>
      <c r="CQ36" s="152">
        <v>0.60433953311610578</v>
      </c>
      <c r="CR36" s="152">
        <v>0.38756100132781884</v>
      </c>
      <c r="CS36" s="152">
        <v>0.76643405797358488</v>
      </c>
      <c r="CT36" s="152">
        <v>0.40350623062103136</v>
      </c>
      <c r="CU36" s="152">
        <v>0.45348424207888188</v>
      </c>
      <c r="CV36" s="152">
        <v>0.44020145926582288</v>
      </c>
      <c r="CW36" s="152">
        <v>0.82456222464642848</v>
      </c>
      <c r="CX36" s="152">
        <v>0.7210307551164491</v>
      </c>
      <c r="CY36" s="152">
        <v>0.346960935226025</v>
      </c>
      <c r="CZ36" s="152">
        <v>0.60501024035723017</v>
      </c>
      <c r="DA36" s="152">
        <v>0.29158383444864905</v>
      </c>
      <c r="DB36" s="152">
        <v>0.55652200568570143</v>
      </c>
      <c r="DC36" s="152">
        <v>0.35754771858645346</v>
      </c>
      <c r="DD36" s="152">
        <v>0.45307708778708355</v>
      </c>
      <c r="DE36" s="152">
        <v>0.22427128102547048</v>
      </c>
      <c r="DF36" s="152">
        <v>0.87897526598420195</v>
      </c>
      <c r="DG36" s="152">
        <v>0.40890249792401373</v>
      </c>
      <c r="DH36" s="152">
        <v>0.48659907907868544</v>
      </c>
      <c r="DI36" s="152">
        <v>0.43974743271009131</v>
      </c>
      <c r="DJ36" s="152">
        <v>0.29403083738160257</v>
      </c>
      <c r="DK36" s="152">
        <v>0.36216171036180489</v>
      </c>
      <c r="DL36" s="152">
        <v>0.5160658896652347</v>
      </c>
      <c r="DM36" s="152">
        <v>0.22450666044989287</v>
      </c>
      <c r="DN36" s="152">
        <v>0.56644968832921216</v>
      </c>
      <c r="DO36" s="152">
        <v>0.81852853511797441</v>
      </c>
      <c r="DP36" s="152">
        <v>0.71943144572710283</v>
      </c>
      <c r="DQ36" s="152">
        <v>0.69290791845914035</v>
      </c>
      <c r="DR36" s="152">
        <v>0.41880500990279651</v>
      </c>
      <c r="DS36" s="152">
        <v>0.83404251600090407</v>
      </c>
      <c r="DT36" s="152">
        <v>0.19308165445614764</v>
      </c>
      <c r="DU36" s="152">
        <v>0.40614099259324971</v>
      </c>
      <c r="DV36" s="152">
        <v>0.44251099845823028</v>
      </c>
      <c r="DW36" s="152">
        <v>0.38461749310791848</v>
      </c>
      <c r="DY36" s="146"/>
      <c r="DZ36" s="147"/>
      <c r="EA36" s="147"/>
      <c r="EB36" s="147"/>
      <c r="EC36" s="147"/>
      <c r="ED36" s="147"/>
      <c r="EE36" s="147"/>
    </row>
    <row r="37" spans="1:135" ht="15.75" customHeight="1" x14ac:dyDescent="0.25">
      <c r="A37" s="151" t="s">
        <v>1022</v>
      </c>
      <c r="B37" s="149">
        <v>0.35021765490735257</v>
      </c>
      <c r="C37" s="149">
        <v>0.43625405555644664</v>
      </c>
      <c r="D37" s="149">
        <v>0.5184354112129117</v>
      </c>
      <c r="E37" s="149">
        <v>0.41693153698152241</v>
      </c>
      <c r="F37" s="149">
        <v>0.57909451426798697</v>
      </c>
      <c r="G37" s="149">
        <v>0.52385348651313068</v>
      </c>
      <c r="H37" s="149">
        <v>0.81488373543426107</v>
      </c>
      <c r="I37" s="149">
        <v>0.84178040148333566</v>
      </c>
      <c r="J37" s="149">
        <v>0.50818040884927318</v>
      </c>
      <c r="K37" s="149">
        <v>0.42370576654755504</v>
      </c>
      <c r="L37" s="149">
        <v>0.62491241609345749</v>
      </c>
      <c r="M37" s="149">
        <v>0.50495707410022328</v>
      </c>
      <c r="N37" s="149">
        <v>0.81174772781089666</v>
      </c>
      <c r="O37" s="149">
        <v>0.41576959290611315</v>
      </c>
      <c r="P37" s="149">
        <v>0.50513062122003649</v>
      </c>
      <c r="Q37" s="149">
        <v>0.40193538040596444</v>
      </c>
      <c r="R37" s="149">
        <v>0.48931495124887991</v>
      </c>
      <c r="S37" s="149">
        <v>0.59812651084989588</v>
      </c>
      <c r="T37" s="149">
        <v>0.51768740679816694</v>
      </c>
      <c r="U37" s="149">
        <v>0.54228729650623919</v>
      </c>
      <c r="V37" s="149">
        <v>0.46257481563381742</v>
      </c>
      <c r="W37" s="149">
        <v>0.29153960102899112</v>
      </c>
      <c r="X37" s="149">
        <v>0.41263941946369098</v>
      </c>
      <c r="Y37" s="149">
        <v>0.81116157235535957</v>
      </c>
      <c r="Z37" s="149">
        <v>0.65329098818490494</v>
      </c>
      <c r="AA37" s="149">
        <v>0.47862560643333196</v>
      </c>
      <c r="AB37" s="149">
        <v>0.49985267892101604</v>
      </c>
      <c r="AC37" s="149">
        <v>0.36702945092122707</v>
      </c>
      <c r="AD37" s="149">
        <v>0.67983546039326748</v>
      </c>
      <c r="AE37" s="149">
        <v>0.52098603547885713</v>
      </c>
      <c r="AF37" s="149">
        <v>0.54925445313598886</v>
      </c>
      <c r="AG37" s="149">
        <v>0.70299287849043801</v>
      </c>
      <c r="AH37" s="149">
        <v>0.89899266304708081</v>
      </c>
      <c r="AI37" s="149">
        <v>0.51836162988739409</v>
      </c>
      <c r="AJ37" s="149">
        <v>0.39226285329691724</v>
      </c>
      <c r="AK37" s="149">
        <v>0.49069278732257648</v>
      </c>
      <c r="AL37" s="149">
        <v>0.3541074271468454</v>
      </c>
      <c r="AM37" s="149">
        <v>0.48747605881771339</v>
      </c>
      <c r="AN37" s="149">
        <v>0.79011448982710508</v>
      </c>
      <c r="AO37" s="149">
        <v>0.35889250452941929</v>
      </c>
      <c r="AP37" s="149">
        <v>0.83547389235478653</v>
      </c>
      <c r="AQ37" s="149">
        <v>0.77166079166719026</v>
      </c>
      <c r="AR37" s="149">
        <v>0.56252553409811568</v>
      </c>
      <c r="AS37" s="149">
        <v>0.84673225986716161</v>
      </c>
      <c r="AT37" s="149">
        <v>0.5482950486286976</v>
      </c>
      <c r="AU37" s="149">
        <v>0.58649312791428132</v>
      </c>
      <c r="AV37" s="149">
        <v>0.5771050677136973</v>
      </c>
      <c r="AW37" s="149">
        <v>0.42039588471815553</v>
      </c>
      <c r="AX37" s="149">
        <v>0.43108924559873146</v>
      </c>
      <c r="AY37" s="149">
        <v>0.46449742334002286</v>
      </c>
      <c r="AZ37" s="149">
        <v>0.39725464097471896</v>
      </c>
      <c r="BA37" s="149">
        <v>0.82458854814356708</v>
      </c>
      <c r="BB37" s="149">
        <v>0.4734228767400504</v>
      </c>
      <c r="BC37" s="149">
        <v>0.48146068940262809</v>
      </c>
      <c r="BD37" s="149">
        <v>0.55423506929443556</v>
      </c>
      <c r="BE37" s="149">
        <v>0.47827388525616837</v>
      </c>
      <c r="BF37" s="149">
        <v>0.5931706006840477</v>
      </c>
      <c r="BG37" s="149">
        <v>0.53652252672704459</v>
      </c>
      <c r="BH37" s="149">
        <v>0.7834441919048778</v>
      </c>
      <c r="BI37" s="149">
        <v>0.58156885887723142</v>
      </c>
      <c r="BJ37" s="149">
        <v>0.50660262981040016</v>
      </c>
      <c r="BK37" s="149">
        <v>0.4567771360308977</v>
      </c>
      <c r="BL37" s="149">
        <v>0.44886525594242954</v>
      </c>
      <c r="BM37" s="149">
        <v>0.44207494641653733</v>
      </c>
      <c r="BN37" s="149">
        <v>0.4336744364543671</v>
      </c>
      <c r="BO37" s="149">
        <v>0.47917703770533271</v>
      </c>
      <c r="BP37" s="149">
        <v>0.34526820189658364</v>
      </c>
      <c r="BQ37" s="149">
        <v>0.45308907395552167</v>
      </c>
      <c r="BR37" s="149">
        <v>0.53186418313207695</v>
      </c>
      <c r="BS37" s="149">
        <v>0.54225309077563144</v>
      </c>
      <c r="BT37" s="149">
        <v>0.25560710284080967</v>
      </c>
      <c r="BU37" s="149">
        <v>0.62861380900331476</v>
      </c>
      <c r="BV37" s="149">
        <v>0.4629305165050841</v>
      </c>
      <c r="BW37" s="149">
        <v>0.42088737818785599</v>
      </c>
      <c r="BX37" s="149">
        <v>0.4859512075071114</v>
      </c>
      <c r="BY37" s="149">
        <v>0.53718225147318477</v>
      </c>
      <c r="BZ37" s="149">
        <v>0.38383531714964431</v>
      </c>
      <c r="CA37" s="149">
        <v>0.46485708417605104</v>
      </c>
      <c r="CB37" s="149">
        <v>0.58455370322443234</v>
      </c>
      <c r="CC37" s="149">
        <v>0.50287344681441293</v>
      </c>
      <c r="CD37" s="149">
        <v>0.85849389811917209</v>
      </c>
      <c r="CE37" s="149">
        <v>0.85238862699585849</v>
      </c>
      <c r="CF37" s="149">
        <v>0.45414634822680566</v>
      </c>
      <c r="CG37" s="149">
        <v>0.4393694186007237</v>
      </c>
      <c r="CH37" s="149">
        <v>0.43096080201931281</v>
      </c>
      <c r="CI37" s="149">
        <v>0.871098924599497</v>
      </c>
      <c r="CJ37" s="149">
        <v>0.37816004827663929</v>
      </c>
      <c r="CK37" s="149">
        <v>0.5134348434575754</v>
      </c>
      <c r="CL37" s="149">
        <v>0.49949018767208331</v>
      </c>
      <c r="CM37" s="149">
        <v>0.47142826438778174</v>
      </c>
      <c r="CN37" s="149">
        <v>0.62273196454033974</v>
      </c>
      <c r="CO37" s="149">
        <v>0.64152019454262188</v>
      </c>
      <c r="CP37" s="149">
        <v>0.72850827746294144</v>
      </c>
      <c r="CQ37" s="149">
        <v>0.57409946218063135</v>
      </c>
      <c r="CR37" s="149">
        <v>0.48887910082457553</v>
      </c>
      <c r="CS37" s="149">
        <v>0.56752488849995164</v>
      </c>
      <c r="CT37" s="149">
        <v>0.54649474730761616</v>
      </c>
      <c r="CU37" s="149">
        <v>0.47348748324583001</v>
      </c>
      <c r="CV37" s="149">
        <v>0.37248251441596159</v>
      </c>
      <c r="CW37" s="149">
        <v>0.87003294811310172</v>
      </c>
      <c r="CX37" s="149">
        <v>0.63714487389551033</v>
      </c>
      <c r="CY37" s="149">
        <v>0.54517683686430751</v>
      </c>
      <c r="CZ37" s="149">
        <v>0.68434165062970331</v>
      </c>
      <c r="DA37" s="149">
        <v>0.4937858293192029</v>
      </c>
      <c r="DB37" s="149">
        <v>0.61096032235632336</v>
      </c>
      <c r="DC37" s="149">
        <v>0.57810567309780347</v>
      </c>
      <c r="DD37" s="149">
        <v>0.54237261929956371</v>
      </c>
      <c r="DE37" s="149">
        <v>0.46905791347642822</v>
      </c>
      <c r="DF37" s="149">
        <v>0.84820867243167997</v>
      </c>
      <c r="DG37" s="149">
        <v>0.42796134153751109</v>
      </c>
      <c r="DH37" s="149">
        <v>0.47579435712461393</v>
      </c>
      <c r="DI37" s="149">
        <v>0.48802373060367488</v>
      </c>
      <c r="DJ37" s="149">
        <v>0.51202924425725571</v>
      </c>
      <c r="DK37" s="149">
        <v>0.53247035125366016</v>
      </c>
      <c r="DL37" s="149">
        <v>0.4218246402872815</v>
      </c>
      <c r="DM37" s="149">
        <v>0.42473085589697268</v>
      </c>
      <c r="DN37" s="149">
        <v>0.42491326508196164</v>
      </c>
      <c r="DO37" s="149">
        <v>0.72495972590855673</v>
      </c>
      <c r="DP37" s="149">
        <v>0.8191681180301037</v>
      </c>
      <c r="DQ37" s="149">
        <v>0.72527547550201943</v>
      </c>
      <c r="DR37" s="149">
        <v>0.68806611072038448</v>
      </c>
      <c r="DS37" s="149">
        <v>0.43716923157543758</v>
      </c>
      <c r="DT37" s="149">
        <v>0.20040398683986763</v>
      </c>
      <c r="DU37" s="149">
        <v>0.44778303471259806</v>
      </c>
      <c r="DV37" s="149">
        <v>0.42639440354959712</v>
      </c>
      <c r="DW37" s="149">
        <v>0.37670520510041844</v>
      </c>
      <c r="DY37" s="146"/>
      <c r="DZ37" s="147"/>
      <c r="EA37" s="147"/>
      <c r="EB37" s="147"/>
      <c r="EC37" s="147"/>
      <c r="ED37" s="147"/>
      <c r="EE37" s="147"/>
    </row>
    <row r="38" spans="1:135" ht="15.75" customHeight="1" x14ac:dyDescent="0.25">
      <c r="A38" s="5" t="s">
        <v>1023</v>
      </c>
      <c r="B38" s="152">
        <v>0.30827215481406234</v>
      </c>
      <c r="C38" s="152">
        <v>0.44766836212583305</v>
      </c>
      <c r="D38" s="152">
        <v>0.45340491626949331</v>
      </c>
      <c r="E38" s="152">
        <v>0.39694263812137121</v>
      </c>
      <c r="F38" s="152">
        <v>0.55082508404106834</v>
      </c>
      <c r="G38" s="152">
        <v>0.45888375374759754</v>
      </c>
      <c r="H38" s="152">
        <v>0.69934939361093806</v>
      </c>
      <c r="I38" s="152">
        <v>0.87271329980808743</v>
      </c>
      <c r="J38" s="152">
        <v>0.44872835591407162</v>
      </c>
      <c r="K38" s="152">
        <v>0.45209564688532811</v>
      </c>
      <c r="L38" s="152">
        <v>0.55655498549997018</v>
      </c>
      <c r="M38" s="152">
        <v>0.6278544897255165</v>
      </c>
      <c r="N38" s="152">
        <v>0.73788172113728012</v>
      </c>
      <c r="O38" s="152">
        <v>0.39024955354548563</v>
      </c>
      <c r="P38" s="152">
        <v>0.50050000413453866</v>
      </c>
      <c r="Q38" s="152">
        <v>0.46492575695035387</v>
      </c>
      <c r="R38" s="152">
        <v>0.39929899546262093</v>
      </c>
      <c r="S38" s="152">
        <v>0.55421571077859522</v>
      </c>
      <c r="T38" s="152">
        <v>0.51572740860341837</v>
      </c>
      <c r="U38" s="152">
        <v>0.66502015521011271</v>
      </c>
      <c r="V38" s="152">
        <v>0.43250183687059141</v>
      </c>
      <c r="W38" s="152">
        <v>0.27140280801888966</v>
      </c>
      <c r="X38" s="152">
        <v>0.44514048974066422</v>
      </c>
      <c r="Y38" s="152">
        <v>0.76948683119135364</v>
      </c>
      <c r="Z38" s="152">
        <v>0.62321388898443475</v>
      </c>
      <c r="AA38" s="152">
        <v>0.50161680545919829</v>
      </c>
      <c r="AB38" s="152">
        <v>0.50321123502917153</v>
      </c>
      <c r="AC38" s="152">
        <v>0.34951348462598097</v>
      </c>
      <c r="AD38" s="152">
        <v>0.64904616883336086</v>
      </c>
      <c r="AE38" s="152">
        <v>0.49620713283643336</v>
      </c>
      <c r="AF38" s="152">
        <v>0.60586896880878971</v>
      </c>
      <c r="AG38" s="152">
        <v>0.70758312051460548</v>
      </c>
      <c r="AH38" s="152">
        <v>0.82461160168003156</v>
      </c>
      <c r="AI38" s="152">
        <v>0.35175651963862542</v>
      </c>
      <c r="AJ38" s="152">
        <v>0.37161473215835117</v>
      </c>
      <c r="AK38" s="152">
        <v>0.53793683201308273</v>
      </c>
      <c r="AL38" s="152">
        <v>0.47058764661899238</v>
      </c>
      <c r="AM38" s="152">
        <v>0.41424697209742101</v>
      </c>
      <c r="AN38" s="152">
        <v>0.8303061282728571</v>
      </c>
      <c r="AO38" s="152">
        <v>0.32949956381370715</v>
      </c>
      <c r="AP38" s="152">
        <v>0.79351803906617557</v>
      </c>
      <c r="AQ38" s="152">
        <v>0.70377479913243457</v>
      </c>
      <c r="AR38" s="152">
        <v>0.58789912721527482</v>
      </c>
      <c r="AS38" s="152">
        <v>0.77153647496588196</v>
      </c>
      <c r="AT38" s="152">
        <v>0.45574536647269398</v>
      </c>
      <c r="AU38" s="152">
        <v>0.60728934975948967</v>
      </c>
      <c r="AV38" s="152">
        <v>0.54903086315486016</v>
      </c>
      <c r="AW38" s="152">
        <v>0.39534331144057466</v>
      </c>
      <c r="AX38" s="152">
        <v>0.37575413030123511</v>
      </c>
      <c r="AY38" s="152">
        <v>0.49516776935495299</v>
      </c>
      <c r="AZ38" s="152">
        <v>0.36840451435466914</v>
      </c>
      <c r="BA38" s="152">
        <v>0.75557306948760639</v>
      </c>
      <c r="BB38" s="152">
        <v>0.52765483154449622</v>
      </c>
      <c r="BC38" s="152">
        <v>0.40913369275041106</v>
      </c>
      <c r="BD38" s="152">
        <v>0.52313472516834236</v>
      </c>
      <c r="BE38" s="152">
        <v>0.3590366479618331</v>
      </c>
      <c r="BF38" s="152">
        <v>0.59487954977278057</v>
      </c>
      <c r="BG38" s="152">
        <v>0.52039239147148497</v>
      </c>
      <c r="BH38" s="152">
        <v>0.71806531923049177</v>
      </c>
      <c r="BI38" s="152">
        <v>0.44921853717270788</v>
      </c>
      <c r="BJ38" s="152">
        <v>0.60670943129129595</v>
      </c>
      <c r="BK38" s="152">
        <v>0.44382023952278871</v>
      </c>
      <c r="BL38" s="152">
        <v>0.5171570186364558</v>
      </c>
      <c r="BM38" s="152">
        <v>0.43704032011744376</v>
      </c>
      <c r="BN38" s="152">
        <v>0.37845019066737628</v>
      </c>
      <c r="BO38" s="152">
        <v>0.46358405909204142</v>
      </c>
      <c r="BP38" s="152">
        <v>0.30838983471176701</v>
      </c>
      <c r="BQ38" s="152">
        <v>0.39317020251729806</v>
      </c>
      <c r="BR38" s="152">
        <v>0.50069098265981771</v>
      </c>
      <c r="BS38" s="152">
        <v>0.44011283012590918</v>
      </c>
      <c r="BT38" s="152">
        <v>0.21939634816333808</v>
      </c>
      <c r="BU38" s="152">
        <v>0.68100734265062524</v>
      </c>
      <c r="BV38" s="152">
        <v>0.50956370757827396</v>
      </c>
      <c r="BW38" s="152">
        <v>0.52733420553073751</v>
      </c>
      <c r="BX38" s="152">
        <v>0.58153418077216279</v>
      </c>
      <c r="BY38" s="152">
        <v>0.47841237483443966</v>
      </c>
      <c r="BZ38" s="152">
        <v>0.41399554066811339</v>
      </c>
      <c r="CA38" s="152">
        <v>0.48708255359543939</v>
      </c>
      <c r="CB38" s="152">
        <v>0.4917224074553036</v>
      </c>
      <c r="CC38" s="152">
        <v>0.46901335184494608</v>
      </c>
      <c r="CD38" s="152">
        <v>0.7808638764497815</v>
      </c>
      <c r="CE38" s="152">
        <v>0.7758216237065142</v>
      </c>
      <c r="CF38" s="152">
        <v>0.44404231371389719</v>
      </c>
      <c r="CG38" s="152">
        <v>0.46827694195323527</v>
      </c>
      <c r="CH38" s="152">
        <v>0.40444801916728801</v>
      </c>
      <c r="CI38" s="152">
        <v>0.83369264484498462</v>
      </c>
      <c r="CJ38" s="152">
        <v>0.38871908951242196</v>
      </c>
      <c r="CK38" s="152">
        <v>0.47703925471324232</v>
      </c>
      <c r="CL38" s="152">
        <v>0.50294278653340285</v>
      </c>
      <c r="CM38" s="152">
        <v>0.4624898118313579</v>
      </c>
      <c r="CN38" s="152">
        <v>0.62791449625370543</v>
      </c>
      <c r="CO38" s="152">
        <v>0.63971486987272297</v>
      </c>
      <c r="CP38" s="152">
        <v>0.53768717543677713</v>
      </c>
      <c r="CQ38" s="152">
        <v>0.60045448188733674</v>
      </c>
      <c r="CR38" s="152">
        <v>0.5415150670902098</v>
      </c>
      <c r="CS38" s="152">
        <v>0.62314180260358165</v>
      </c>
      <c r="CT38" s="152">
        <v>0.55397145234478173</v>
      </c>
      <c r="CU38" s="152">
        <v>0.48519936936311386</v>
      </c>
      <c r="CV38" s="152">
        <v>0.43148880051729077</v>
      </c>
      <c r="CW38" s="152">
        <v>0.83019754098271958</v>
      </c>
      <c r="CX38" s="152">
        <v>0.70281908883826527</v>
      </c>
      <c r="CY38" s="152">
        <v>0.43690025483143191</v>
      </c>
      <c r="CZ38" s="152">
        <v>0.66728375991149447</v>
      </c>
      <c r="DA38" s="152">
        <v>0.54439727389426129</v>
      </c>
      <c r="DB38" s="152">
        <v>0.54380351421618711</v>
      </c>
      <c r="DC38" s="152">
        <v>0.46206919835803462</v>
      </c>
      <c r="DD38" s="152">
        <v>0.52347441495535108</v>
      </c>
      <c r="DE38" s="152">
        <v>0.48284895153713137</v>
      </c>
      <c r="DF38" s="152">
        <v>0.78124124217309743</v>
      </c>
      <c r="DG38" s="152">
        <v>0.561962994205632</v>
      </c>
      <c r="DH38" s="152">
        <v>0.48437485818138326</v>
      </c>
      <c r="DI38" s="152">
        <v>0.44914399732114085</v>
      </c>
      <c r="DJ38" s="152">
        <v>0.40124250280372842</v>
      </c>
      <c r="DK38" s="152">
        <v>0.52349403265910543</v>
      </c>
      <c r="DL38" s="152">
        <v>0.41234828643360338</v>
      </c>
      <c r="DM38" s="152">
        <v>0.38325625080112341</v>
      </c>
      <c r="DN38" s="152">
        <v>0.42418699484723177</v>
      </c>
      <c r="DO38" s="152">
        <v>0.69259145983244841</v>
      </c>
      <c r="DP38" s="152">
        <v>0.76721818466282388</v>
      </c>
      <c r="DQ38" s="152">
        <v>0.69635442148678361</v>
      </c>
      <c r="DR38" s="152">
        <v>0.64416324761908428</v>
      </c>
      <c r="DS38" s="152">
        <v>0.62457700677882055</v>
      </c>
      <c r="DT38" s="152">
        <v>0.34911995256413197</v>
      </c>
      <c r="DU38" s="152">
        <v>0.5642882556904647</v>
      </c>
      <c r="DV38" s="152">
        <v>0.48032154290687656</v>
      </c>
      <c r="DW38" s="152">
        <v>0.43422404485393629</v>
      </c>
      <c r="DY38" s="146"/>
      <c r="DZ38" s="147"/>
      <c r="EA38" s="147"/>
      <c r="EB38" s="147"/>
      <c r="EC38" s="147"/>
      <c r="ED38" s="147"/>
      <c r="EE38" s="147"/>
    </row>
    <row r="39" spans="1:135" ht="15.75" customHeight="1" x14ac:dyDescent="0.25">
      <c r="A39" s="5" t="s">
        <v>1024</v>
      </c>
      <c r="B39" s="152">
        <v>0.37808460316711173</v>
      </c>
      <c r="C39" s="152">
        <v>0.43100263038829489</v>
      </c>
      <c r="D39" s="152">
        <v>0.54259847251311388</v>
      </c>
      <c r="E39" s="152">
        <v>0.44112378274642949</v>
      </c>
      <c r="F39" s="152">
        <v>0.80179433573411518</v>
      </c>
      <c r="G39" s="152">
        <v>0.59483030181029617</v>
      </c>
      <c r="H39" s="152">
        <v>0.90226671764827882</v>
      </c>
      <c r="I39" s="152">
        <v>0.93107143767563416</v>
      </c>
      <c r="J39" s="152">
        <v>0.67630018141101567</v>
      </c>
      <c r="K39" s="152">
        <v>0.41964135494789506</v>
      </c>
      <c r="L39" s="152">
        <v>0.80133228412276813</v>
      </c>
      <c r="M39" s="152">
        <v>0.56007074666880441</v>
      </c>
      <c r="N39" s="152">
        <v>0.8704788900574244</v>
      </c>
      <c r="O39" s="152">
        <v>0.54138692161713875</v>
      </c>
      <c r="P39" s="152">
        <v>0.6899783608472565</v>
      </c>
      <c r="Q39" s="152">
        <v>0.49413019436721289</v>
      </c>
      <c r="R39" s="152">
        <v>0.51211712836802725</v>
      </c>
      <c r="S39" s="152">
        <v>0.73393530048684275</v>
      </c>
      <c r="T39" s="152">
        <v>0.61985064993406791</v>
      </c>
      <c r="U39" s="152">
        <v>0.63169325700147938</v>
      </c>
      <c r="V39" s="152">
        <v>0.54985856346949014</v>
      </c>
      <c r="W39" s="152">
        <v>0.27285414753398152</v>
      </c>
      <c r="X39" s="152">
        <v>0.47525000785562282</v>
      </c>
      <c r="Y39" s="152">
        <v>0.94640356484481658</v>
      </c>
      <c r="Z39" s="152">
        <v>0.76266985385825847</v>
      </c>
      <c r="AA39" s="152">
        <v>0.58214585203990854</v>
      </c>
      <c r="AB39" s="152">
        <v>0.61785985296898971</v>
      </c>
      <c r="AC39" s="152">
        <v>0.35582286393085749</v>
      </c>
      <c r="AD39" s="152">
        <v>0.73450190589813902</v>
      </c>
      <c r="AE39" s="152">
        <v>0.52902748941155997</v>
      </c>
      <c r="AF39" s="152">
        <v>0.67696979771193344</v>
      </c>
      <c r="AG39" s="152">
        <v>0.85751180229159707</v>
      </c>
      <c r="AH39" s="152">
        <v>0.98019864927150513</v>
      </c>
      <c r="AI39" s="152">
        <v>0.7003601049624486</v>
      </c>
      <c r="AJ39" s="152">
        <v>0.59816403500152759</v>
      </c>
      <c r="AK39" s="152">
        <v>0.5846598227728067</v>
      </c>
      <c r="AL39" s="152">
        <v>0.4817497326701855</v>
      </c>
      <c r="AM39" s="152">
        <v>0.62405670933658941</v>
      </c>
      <c r="AN39" s="152">
        <v>0.90570948085596281</v>
      </c>
      <c r="AO39" s="152">
        <v>0.52916650776013008</v>
      </c>
      <c r="AP39" s="152">
        <v>0.9676989681616126</v>
      </c>
      <c r="AQ39" s="152">
        <v>0.84542464592148647</v>
      </c>
      <c r="AR39" s="152">
        <v>0.82011151255058645</v>
      </c>
      <c r="AS39" s="152">
        <v>0.84915200240309896</v>
      </c>
      <c r="AT39" s="152">
        <v>0.54682051556228628</v>
      </c>
      <c r="AU39" s="152">
        <v>0.62569806924397864</v>
      </c>
      <c r="AV39" s="152">
        <v>0.74296045789867882</v>
      </c>
      <c r="AW39" s="152">
        <v>0.5842687893967965</v>
      </c>
      <c r="AX39" s="152">
        <v>0.41651314338519596</v>
      </c>
      <c r="AY39" s="152">
        <v>0.60361856478766374</v>
      </c>
      <c r="AZ39" s="152">
        <v>0.53515922987805997</v>
      </c>
      <c r="BA39" s="152">
        <v>0.95347779571602298</v>
      </c>
      <c r="BB39" s="152">
        <v>0.62605855614479289</v>
      </c>
      <c r="BC39" s="152">
        <v>0.44578061077954956</v>
      </c>
      <c r="BD39" s="152">
        <v>0.69912555426395462</v>
      </c>
      <c r="BE39" s="152">
        <v>0.44937736258942446</v>
      </c>
      <c r="BF39" s="152">
        <v>0.71525528254382587</v>
      </c>
      <c r="BG39" s="152">
        <v>0.69651597612598071</v>
      </c>
      <c r="BH39" s="152">
        <v>0.95419997440334692</v>
      </c>
      <c r="BI39" s="152">
        <v>0.69310399349325869</v>
      </c>
      <c r="BJ39" s="152">
        <v>0.64930032110243496</v>
      </c>
      <c r="BK39" s="152">
        <v>0.46834873145635514</v>
      </c>
      <c r="BL39" s="152">
        <v>0.41213037387588569</v>
      </c>
      <c r="BM39" s="152">
        <v>0.42588082728348914</v>
      </c>
      <c r="BN39" s="152">
        <v>0.40333654172433614</v>
      </c>
      <c r="BO39" s="152">
        <v>0.48474513576249412</v>
      </c>
      <c r="BP39" s="152">
        <v>0.32356930700401476</v>
      </c>
      <c r="BQ39" s="152">
        <v>0.38909584038401607</v>
      </c>
      <c r="BR39" s="152">
        <v>0.69991123600564431</v>
      </c>
      <c r="BS39" s="152">
        <v>0.5003696207089976</v>
      </c>
      <c r="BT39" s="152">
        <v>0.328480007124068</v>
      </c>
      <c r="BU39" s="152">
        <v>0.82377995607292442</v>
      </c>
      <c r="BV39" s="152">
        <v>0.50751359250879391</v>
      </c>
      <c r="BW39" s="152">
        <v>0.43093988495092417</v>
      </c>
      <c r="BX39" s="152">
        <v>0.4670623459663133</v>
      </c>
      <c r="BY39" s="152">
        <v>0.56502028636135804</v>
      </c>
      <c r="BZ39" s="152">
        <v>0.44826651050645105</v>
      </c>
      <c r="CA39" s="152">
        <v>0.61137979732495984</v>
      </c>
      <c r="CB39" s="152">
        <v>0.66233027747653084</v>
      </c>
      <c r="CC39" s="152">
        <v>0.56990282434580264</v>
      </c>
      <c r="CD39" s="152">
        <v>0.8939168844718125</v>
      </c>
      <c r="CE39" s="152">
        <v>0.9553957167556949</v>
      </c>
      <c r="CF39" s="152">
        <v>0.59982112379709451</v>
      </c>
      <c r="CG39" s="152">
        <v>0.5313587710940213</v>
      </c>
      <c r="CH39" s="152">
        <v>0.50826003932854524</v>
      </c>
      <c r="CI39" s="152">
        <v>0.98825709521238392</v>
      </c>
      <c r="CJ39" s="152">
        <v>0.44636404011576858</v>
      </c>
      <c r="CK39" s="152">
        <v>0.55778763429582323</v>
      </c>
      <c r="CL39" s="152">
        <v>0.57184195151599115</v>
      </c>
      <c r="CM39" s="152">
        <v>0.60513362295741713</v>
      </c>
      <c r="CN39" s="152">
        <v>0.86308473181805856</v>
      </c>
      <c r="CO39" s="152">
        <v>0.81356753911414159</v>
      </c>
      <c r="CP39" s="152">
        <v>0.77628328342923725</v>
      </c>
      <c r="CQ39" s="152">
        <v>0.66639375290171787</v>
      </c>
      <c r="CR39" s="152">
        <v>0.55660183692020082</v>
      </c>
      <c r="CS39" s="152">
        <v>0.68927131793031371</v>
      </c>
      <c r="CT39" s="152">
        <v>0.65823344638725712</v>
      </c>
      <c r="CU39" s="152">
        <v>0.54532861600216553</v>
      </c>
      <c r="CV39" s="152">
        <v>0.41550849776351867</v>
      </c>
      <c r="CW39" s="152">
        <v>0.96313162523438944</v>
      </c>
      <c r="CX39" s="152">
        <v>0.7527894170141276</v>
      </c>
      <c r="CY39" s="152">
        <v>0.61662728545907697</v>
      </c>
      <c r="CZ39" s="152">
        <v>0.81813441635463324</v>
      </c>
      <c r="DA39" s="152">
        <v>0.55857436872225841</v>
      </c>
      <c r="DB39" s="152">
        <v>0.75169784306252496</v>
      </c>
      <c r="DC39" s="152">
        <v>0.66852267872282078</v>
      </c>
      <c r="DD39" s="152">
        <v>0.77254169435753139</v>
      </c>
      <c r="DE39" s="152">
        <v>0.64696214239741856</v>
      </c>
      <c r="DF39" s="152">
        <v>0.92930758694028293</v>
      </c>
      <c r="DG39" s="152">
        <v>0.50043767878733314</v>
      </c>
      <c r="DH39" s="152">
        <v>0.5509631844418279</v>
      </c>
      <c r="DI39" s="152">
        <v>0.59856906344076166</v>
      </c>
      <c r="DJ39" s="152">
        <v>0.68533851258368805</v>
      </c>
      <c r="DK39" s="152">
        <v>0.61407692337356368</v>
      </c>
      <c r="DL39" s="152">
        <v>0.6292013514939635</v>
      </c>
      <c r="DM39" s="152">
        <v>0.38911957395383179</v>
      </c>
      <c r="DN39" s="152">
        <v>0.42174132127130537</v>
      </c>
      <c r="DO39" s="152">
        <v>0.89327817109667595</v>
      </c>
      <c r="DP39" s="152">
        <v>0.94090971705610027</v>
      </c>
      <c r="DQ39" s="152">
        <v>0.88072937549219232</v>
      </c>
      <c r="DR39" s="152">
        <v>0.83261840370458851</v>
      </c>
      <c r="DS39" s="152">
        <v>0.43138738242008995</v>
      </c>
      <c r="DT39" s="152">
        <v>0.39923819384393416</v>
      </c>
      <c r="DU39" s="152">
        <v>0.38785610812095728</v>
      </c>
      <c r="DV39" s="152">
        <v>0.42209166391651476</v>
      </c>
      <c r="DW39" s="152">
        <v>0.46425082644490079</v>
      </c>
      <c r="DY39" s="146"/>
      <c r="DZ39" s="147"/>
      <c r="EA39" s="147"/>
      <c r="EB39" s="147"/>
      <c r="EC39" s="147"/>
      <c r="ED39" s="147"/>
      <c r="EE39" s="147"/>
    </row>
    <row r="40" spans="1:135" ht="15.75" customHeight="1" x14ac:dyDescent="0.25">
      <c r="A40" s="5" t="s">
        <v>1025</v>
      </c>
      <c r="B40" s="152">
        <v>0.46314445170763102</v>
      </c>
      <c r="C40" s="152">
        <v>0.52685189567839763</v>
      </c>
      <c r="D40" s="152">
        <v>0.43110254523777997</v>
      </c>
      <c r="E40" s="152">
        <v>0.3833964248493868</v>
      </c>
      <c r="F40" s="152">
        <v>0.40592059021409121</v>
      </c>
      <c r="G40" s="152">
        <v>0.51110148604034711</v>
      </c>
      <c r="H40" s="152">
        <v>0.75673123334851822</v>
      </c>
      <c r="I40" s="152">
        <v>0.7240393623423903</v>
      </c>
      <c r="J40" s="152">
        <v>0.38871952097756801</v>
      </c>
      <c r="K40" s="152">
        <v>0.33589903648166902</v>
      </c>
      <c r="L40" s="152">
        <v>0.35174570444910502</v>
      </c>
      <c r="M40" s="152">
        <v>0.64312608546171102</v>
      </c>
      <c r="N40" s="152">
        <v>0.69962411857330098</v>
      </c>
      <c r="O40" s="152">
        <v>0.32603289961666254</v>
      </c>
      <c r="P40" s="152">
        <v>0.4242555628187421</v>
      </c>
      <c r="Q40" s="152">
        <v>0.42821800495629275</v>
      </c>
      <c r="R40" s="152">
        <v>0.4065198982125115</v>
      </c>
      <c r="S40" s="152">
        <v>0.41235079615207543</v>
      </c>
      <c r="T40" s="152">
        <v>0.283872654503035</v>
      </c>
      <c r="U40" s="152">
        <v>0.56348667699328503</v>
      </c>
      <c r="V40" s="152">
        <v>0.34471667756144658</v>
      </c>
      <c r="W40" s="152">
        <v>0.48602459792569741</v>
      </c>
      <c r="X40" s="152">
        <v>0.25159361851324608</v>
      </c>
      <c r="Y40" s="152">
        <v>0.70639075637407922</v>
      </c>
      <c r="Z40" s="152">
        <v>0.58235327014159832</v>
      </c>
      <c r="AA40" s="152">
        <v>0.61937265026614319</v>
      </c>
      <c r="AB40" s="152">
        <v>0.34709574183910868</v>
      </c>
      <c r="AC40" s="152">
        <v>0.38673203072601797</v>
      </c>
      <c r="AD40" s="152">
        <v>0.50716296296066365</v>
      </c>
      <c r="AE40" s="152">
        <v>0.46527880488651269</v>
      </c>
      <c r="AF40" s="152">
        <v>0.45098253579961128</v>
      </c>
      <c r="AG40" s="152">
        <v>0.61637756456534798</v>
      </c>
      <c r="AH40" s="152">
        <v>0.89560362867969368</v>
      </c>
      <c r="AI40" s="152">
        <v>0.45399132510266504</v>
      </c>
      <c r="AJ40" s="152">
        <v>0.36763005143004479</v>
      </c>
      <c r="AK40" s="152">
        <v>0.47846572597817688</v>
      </c>
      <c r="AL40" s="152">
        <v>0.16125945774247769</v>
      </c>
      <c r="AM40" s="152">
        <v>0.49722412150745082</v>
      </c>
      <c r="AN40" s="152">
        <v>0.78349241557778482</v>
      </c>
      <c r="AO40" s="152">
        <v>0.3456203940075942</v>
      </c>
      <c r="AP40" s="152">
        <v>0.73508101712883034</v>
      </c>
      <c r="AQ40" s="152">
        <v>0.70664763729899605</v>
      </c>
      <c r="AR40" s="152">
        <v>0.46198861689893683</v>
      </c>
      <c r="AS40" s="152">
        <v>0.82125163586538685</v>
      </c>
      <c r="AT40" s="152">
        <v>0.43992454318288093</v>
      </c>
      <c r="AU40" s="152">
        <v>0.56055291688345166</v>
      </c>
      <c r="AV40" s="152">
        <v>0.58333333333333326</v>
      </c>
      <c r="AW40" s="152">
        <v>0.36185304227450521</v>
      </c>
      <c r="AX40" s="152">
        <v>0.41280519187736403</v>
      </c>
      <c r="AY40" s="152">
        <v>0.39835833755254302</v>
      </c>
      <c r="AZ40" s="152">
        <v>0.40256516783416013</v>
      </c>
      <c r="BA40" s="152">
        <v>0.77183745903052603</v>
      </c>
      <c r="BB40" s="152">
        <v>0.4242555628187421</v>
      </c>
      <c r="BC40" s="152">
        <v>0.39579555687374013</v>
      </c>
      <c r="BD40" s="152">
        <v>0.54684354848642469</v>
      </c>
      <c r="BE40" s="152">
        <v>0.49185227913451213</v>
      </c>
      <c r="BF40" s="152">
        <v>0.44177970793842714</v>
      </c>
      <c r="BG40" s="152">
        <v>0.3490820446884329</v>
      </c>
      <c r="BH40" s="152">
        <v>0.75495758623635556</v>
      </c>
      <c r="BI40" s="152">
        <v>0.52330951797795022</v>
      </c>
      <c r="BJ40" s="152">
        <v>0.54059026110351738</v>
      </c>
      <c r="BK40" s="152">
        <v>0.42539653729529547</v>
      </c>
      <c r="BL40" s="152">
        <v>0.55264505678154363</v>
      </c>
      <c r="BM40" s="152">
        <v>0.44368221927785872</v>
      </c>
      <c r="BN40" s="152">
        <v>0.41263320825283273</v>
      </c>
      <c r="BO40" s="152">
        <v>0.49402820519031726</v>
      </c>
      <c r="BP40" s="152">
        <v>0.40134184207413143</v>
      </c>
      <c r="BQ40" s="152">
        <v>0.35540756495639392</v>
      </c>
      <c r="BR40" s="152">
        <v>0.50427340869510429</v>
      </c>
      <c r="BS40" s="152">
        <v>0.52096564582209937</v>
      </c>
      <c r="BT40" s="152">
        <v>0.31973377633881278</v>
      </c>
      <c r="BU40" s="152">
        <v>0.52448969972336401</v>
      </c>
      <c r="BV40" s="152">
        <v>0.37355857617004157</v>
      </c>
      <c r="BW40" s="152">
        <v>0.45787007906907712</v>
      </c>
      <c r="BX40" s="152">
        <v>0.55582955478283791</v>
      </c>
      <c r="BY40" s="152">
        <v>0.49564934039902259</v>
      </c>
      <c r="BZ40" s="152">
        <v>0.45413373693302406</v>
      </c>
      <c r="CA40" s="152">
        <v>0.50261306647702397</v>
      </c>
      <c r="CB40" s="152">
        <v>0.52592962501456653</v>
      </c>
      <c r="CC40" s="152">
        <v>0.5240058418834117</v>
      </c>
      <c r="CD40" s="152">
        <v>0.83907981186625369</v>
      </c>
      <c r="CE40" s="152">
        <v>0.82580812682369542</v>
      </c>
      <c r="CF40" s="152">
        <v>0.46601707620163096</v>
      </c>
      <c r="CG40" s="152">
        <v>0.4242555628187421</v>
      </c>
      <c r="CH40" s="152">
        <v>0.34129620489169854</v>
      </c>
      <c r="CI40" s="152">
        <v>0.79386525244210182</v>
      </c>
      <c r="CJ40" s="152">
        <v>0.33141215077117531</v>
      </c>
      <c r="CK40" s="152">
        <v>0.5286468534763068</v>
      </c>
      <c r="CL40" s="152">
        <v>0.37312141917763636</v>
      </c>
      <c r="CM40" s="152">
        <v>0.38306140927784638</v>
      </c>
      <c r="CN40" s="152">
        <v>0.52535675099128831</v>
      </c>
      <c r="CO40" s="152">
        <v>0.53706187184565246</v>
      </c>
      <c r="CP40" s="152">
        <v>0.83461806157327489</v>
      </c>
      <c r="CQ40" s="152">
        <v>0.50425686998258412</v>
      </c>
      <c r="CR40" s="152">
        <v>0.57967757962545485</v>
      </c>
      <c r="CS40" s="152">
        <v>0.41235990525614968</v>
      </c>
      <c r="CT40" s="152">
        <v>0.40672504814591814</v>
      </c>
      <c r="CU40" s="152">
        <v>0.44572005169694701</v>
      </c>
      <c r="CV40" s="152">
        <v>0.32831008649700177</v>
      </c>
      <c r="CW40" s="152">
        <v>0.88293652222222219</v>
      </c>
      <c r="CX40" s="152">
        <v>0.65603534810761699</v>
      </c>
      <c r="CY40" s="152">
        <v>0.44867749509398314</v>
      </c>
      <c r="CZ40" s="152">
        <v>0.57238829274749248</v>
      </c>
      <c r="DA40" s="152">
        <v>0.4236818684106442</v>
      </c>
      <c r="DB40" s="152">
        <v>0.53016044476629554</v>
      </c>
      <c r="DC40" s="152">
        <v>0.35087995852392723</v>
      </c>
      <c r="DD40" s="152">
        <v>0.45573010431502614</v>
      </c>
      <c r="DE40" s="152">
        <v>0.34328265466430591</v>
      </c>
      <c r="DF40" s="152">
        <v>0.83111636106332221</v>
      </c>
      <c r="DG40" s="152">
        <v>0.37900093287653897</v>
      </c>
      <c r="DH40" s="152">
        <v>0.48656798555084252</v>
      </c>
      <c r="DI40" s="152">
        <v>0.45153506625731432</v>
      </c>
      <c r="DJ40" s="152">
        <v>0.36347395093736529</v>
      </c>
      <c r="DK40" s="152">
        <v>0.33718624651768908</v>
      </c>
      <c r="DL40" s="152">
        <v>0.47220896203532858</v>
      </c>
      <c r="DM40" s="152">
        <v>0.38560278641748358</v>
      </c>
      <c r="DN40" s="152">
        <v>0.53528808683732942</v>
      </c>
      <c r="DO40" s="152">
        <v>0.69927860153185695</v>
      </c>
      <c r="DP40" s="152">
        <v>0.80557229102639494</v>
      </c>
      <c r="DQ40" s="152">
        <v>0.56409290273255419</v>
      </c>
      <c r="DR40" s="152">
        <v>0.57840894992212866</v>
      </c>
      <c r="DS40" s="152">
        <v>0.59136442459371041</v>
      </c>
      <c r="DT40" s="152">
        <v>9.608450581140375E-2</v>
      </c>
      <c r="DU40" s="152">
        <v>0.49734371738734301</v>
      </c>
      <c r="DV40" s="152">
        <v>0.40671693551082372</v>
      </c>
      <c r="DW40" s="152">
        <v>0.35424992763975821</v>
      </c>
      <c r="DY40" s="146"/>
      <c r="DZ40" s="147"/>
      <c r="EA40" s="147"/>
      <c r="EB40" s="147"/>
      <c r="EC40" s="147"/>
      <c r="ED40" s="147"/>
      <c r="EE40" s="147"/>
    </row>
    <row r="41" spans="1:135" ht="15.75" customHeight="1" x14ac:dyDescent="0.25">
      <c r="A41" s="5" t="s">
        <v>1026</v>
      </c>
      <c r="B41" s="152">
        <v>0.23593147639741097</v>
      </c>
      <c r="C41" s="152">
        <v>0.36601550792163584</v>
      </c>
      <c r="D41" s="152">
        <v>0.55258341652354215</v>
      </c>
      <c r="E41" s="152">
        <v>0.52273929805539909</v>
      </c>
      <c r="F41" s="152">
        <v>0.4783412528312877</v>
      </c>
      <c r="G41" s="152">
        <v>0.49913637027207403</v>
      </c>
      <c r="H41" s="152">
        <v>0.86749908007449084</v>
      </c>
      <c r="I41" s="152">
        <v>0.84089787066298949</v>
      </c>
      <c r="J41" s="152">
        <v>0.51476899435771672</v>
      </c>
      <c r="K41" s="152">
        <v>0.31528800263155804</v>
      </c>
      <c r="L41" s="152">
        <v>0.70937423351738449</v>
      </c>
      <c r="M41" s="152">
        <v>0.38646296688962195</v>
      </c>
      <c r="N41" s="152">
        <v>0.84517720605706481</v>
      </c>
      <c r="O41" s="152">
        <v>0.36587462038759022</v>
      </c>
      <c r="P41" s="152">
        <v>0.37681232795923253</v>
      </c>
      <c r="Q41" s="152">
        <v>0.18614827284049226</v>
      </c>
      <c r="R41" s="152">
        <v>0.48829587661924595</v>
      </c>
      <c r="S41" s="152">
        <v>0.60754983657508665</v>
      </c>
      <c r="T41" s="152">
        <v>0.53969061403252627</v>
      </c>
      <c r="U41" s="152">
        <v>0.3670840490299116</v>
      </c>
      <c r="V41" s="152">
        <v>0.39967639815616229</v>
      </c>
      <c r="W41" s="152">
        <v>0.13905161412331751</v>
      </c>
      <c r="X41" s="152">
        <v>0.41379288677730153</v>
      </c>
      <c r="Y41" s="152">
        <v>0.8603575435855868</v>
      </c>
      <c r="Z41" s="152">
        <v>0.52763654605837618</v>
      </c>
      <c r="AA41" s="152">
        <v>0.3248969666378822</v>
      </c>
      <c r="AB41" s="152">
        <v>0.41703819548631327</v>
      </c>
      <c r="AC41" s="152">
        <v>0.4232212519331186</v>
      </c>
      <c r="AD41" s="152">
        <v>0.70257560918452988</v>
      </c>
      <c r="AE41" s="152">
        <v>0.52822481230754714</v>
      </c>
      <c r="AF41" s="152">
        <v>0.38867630367127964</v>
      </c>
      <c r="AG41" s="152">
        <v>0.61663132056331316</v>
      </c>
      <c r="AH41" s="152">
        <v>0.91665184350405249</v>
      </c>
      <c r="AI41" s="152">
        <v>0.53836675444645421</v>
      </c>
      <c r="AJ41" s="152">
        <v>0.18617049210979481</v>
      </c>
      <c r="AK41" s="152">
        <v>0.35572207490861585</v>
      </c>
      <c r="AL41" s="152">
        <v>0.28844819915131042</v>
      </c>
      <c r="AM41" s="152">
        <v>0.37349161119904406</v>
      </c>
      <c r="AN41" s="152">
        <v>0.65917397680764811</v>
      </c>
      <c r="AO41" s="152">
        <v>0.17448151140447804</v>
      </c>
      <c r="AP41" s="152">
        <v>0.94404124591154992</v>
      </c>
      <c r="AQ41" s="152">
        <v>0.76690025838180109</v>
      </c>
      <c r="AR41" s="152">
        <v>0.35679646614030708</v>
      </c>
      <c r="AS41" s="152">
        <v>0.87350769174798593</v>
      </c>
      <c r="AT41" s="152">
        <v>0.64183881910205709</v>
      </c>
      <c r="AU41" s="152">
        <v>0.4422269821029377</v>
      </c>
      <c r="AV41" s="152">
        <v>0.41575868775559466</v>
      </c>
      <c r="AW41" s="152">
        <v>0.30243041360923045</v>
      </c>
      <c r="AX41" s="152">
        <v>0.49346026922535424</v>
      </c>
      <c r="AY41" s="152">
        <v>0.36737702753856338</v>
      </c>
      <c r="AZ41" s="152">
        <v>0.20017359863818279</v>
      </c>
      <c r="BA41" s="152">
        <v>0.87741016236617608</v>
      </c>
      <c r="BB41" s="152">
        <v>0.31559976780265614</v>
      </c>
      <c r="BC41" s="152">
        <v>0.5292060927992458</v>
      </c>
      <c r="BD41" s="152">
        <v>0.434790848599024</v>
      </c>
      <c r="BE41" s="152">
        <v>0.53047002787186226</v>
      </c>
      <c r="BF41" s="152">
        <v>0.56907973305379411</v>
      </c>
      <c r="BG41" s="152">
        <v>0.52491765995779516</v>
      </c>
      <c r="BH41" s="152">
        <v>0.73154418195178872</v>
      </c>
      <c r="BI41" s="152">
        <v>0.59667454063837988</v>
      </c>
      <c r="BJ41" s="152">
        <v>0.26033979331696033</v>
      </c>
      <c r="BK41" s="152">
        <v>0.36266658967979792</v>
      </c>
      <c r="BL41" s="152">
        <v>0.31710386690918374</v>
      </c>
      <c r="BM41" s="152">
        <v>0.48093790549351678</v>
      </c>
      <c r="BN41" s="152">
        <v>0.47766532272061502</v>
      </c>
      <c r="BO41" s="152">
        <v>0.41546879123946601</v>
      </c>
      <c r="BP41" s="152">
        <v>0.24803743343610152</v>
      </c>
      <c r="BQ41" s="152">
        <v>0.53991708906759139</v>
      </c>
      <c r="BR41" s="152">
        <v>0.50186187759571987</v>
      </c>
      <c r="BS41" s="152">
        <v>0.61929400408854207</v>
      </c>
      <c r="BT41" s="152">
        <v>5.8948629749958688E-2</v>
      </c>
      <c r="BU41" s="152">
        <v>0.53779772781336521</v>
      </c>
      <c r="BV41" s="152">
        <v>0.36591698993547617</v>
      </c>
      <c r="BW41" s="152">
        <v>0.2900147463622173</v>
      </c>
      <c r="BX41" s="152">
        <v>0.3369498465398264</v>
      </c>
      <c r="BY41" s="152">
        <v>0.50340068347273137</v>
      </c>
      <c r="BZ41" s="152">
        <v>0.24828714094488985</v>
      </c>
      <c r="CA41" s="152">
        <v>0.3841641809951758</v>
      </c>
      <c r="CB41" s="152">
        <v>0.56147408587548142</v>
      </c>
      <c r="CC41" s="152">
        <v>0.4306033485048481</v>
      </c>
      <c r="CD41" s="152">
        <v>0.83478472047645524</v>
      </c>
      <c r="CE41" s="152">
        <v>0.87431632151969663</v>
      </c>
      <c r="CF41" s="152">
        <v>0.3324022661133802</v>
      </c>
      <c r="CG41" s="152">
        <v>0.43799584524964819</v>
      </c>
      <c r="CH41" s="152">
        <v>0.41373441495440716</v>
      </c>
      <c r="CI41" s="152">
        <v>0.82942518324667014</v>
      </c>
      <c r="CJ41" s="152">
        <v>0.18191759135163682</v>
      </c>
      <c r="CK41" s="152">
        <v>0.4664595627002841</v>
      </c>
      <c r="CL41" s="152">
        <v>0.40808610546205931</v>
      </c>
      <c r="CM41" s="152">
        <v>0.39613490496057618</v>
      </c>
      <c r="CN41" s="152">
        <v>0.49417482199670443</v>
      </c>
      <c r="CO41" s="152">
        <v>0.52454471953142157</v>
      </c>
      <c r="CP41" s="152">
        <v>0.70876391877688649</v>
      </c>
      <c r="CQ41" s="152">
        <v>0.42232862112346603</v>
      </c>
      <c r="CR41" s="152">
        <v>0.39684514596028558</v>
      </c>
      <c r="CS41" s="152">
        <v>0.42719650593554087</v>
      </c>
      <c r="CT41" s="152">
        <v>0.48601369367152719</v>
      </c>
      <c r="CU41" s="152">
        <v>0.35850711912061295</v>
      </c>
      <c r="CV41" s="152">
        <v>0.2903894843281038</v>
      </c>
      <c r="CW41" s="152">
        <v>0.86671691646348281</v>
      </c>
      <c r="CX41" s="152">
        <v>0.48246739989569931</v>
      </c>
      <c r="CY41" s="152">
        <v>0.60480038546231796</v>
      </c>
      <c r="CZ41" s="152">
        <v>0.70657059054171789</v>
      </c>
      <c r="DA41" s="152">
        <v>0.39544390581970218</v>
      </c>
      <c r="DB41" s="152">
        <v>0.54936825479173235</v>
      </c>
      <c r="DC41" s="152">
        <v>0.7016109015380112</v>
      </c>
      <c r="DD41" s="152">
        <v>0.44975091894942476</v>
      </c>
      <c r="DE41" s="152">
        <v>0.39230913155779656</v>
      </c>
      <c r="DF41" s="152">
        <v>0.81590671833035022</v>
      </c>
      <c r="DG41" s="152">
        <v>0.25240015285867018</v>
      </c>
      <c r="DH41" s="152">
        <v>0.32873814367519949</v>
      </c>
      <c r="DI41" s="152">
        <v>0.46860880632458557</v>
      </c>
      <c r="DJ41" s="152">
        <v>0.50835525888186528</v>
      </c>
      <c r="DK41" s="152">
        <v>0.55979408778455697</v>
      </c>
      <c r="DL41" s="152">
        <v>0.14303542767727231</v>
      </c>
      <c r="DM41" s="152">
        <v>0.37846203105951126</v>
      </c>
      <c r="DN41" s="152">
        <v>0.37030975354267898</v>
      </c>
      <c r="DO41" s="152">
        <v>0.69221630185027272</v>
      </c>
      <c r="DP41" s="152">
        <v>0.81382506592471593</v>
      </c>
      <c r="DQ41" s="152">
        <v>0.76131399028682245</v>
      </c>
      <c r="DR41" s="152">
        <v>0.58446792897713884</v>
      </c>
      <c r="DS41" s="152">
        <v>0.26185817659190763</v>
      </c>
      <c r="DT41" s="152">
        <v>1.4705859515569858E-2</v>
      </c>
      <c r="DU41" s="152">
        <v>0.41016321459030697</v>
      </c>
      <c r="DV41" s="152">
        <v>0.39524802971079392</v>
      </c>
      <c r="DW41" s="152">
        <v>0.34318735400954248</v>
      </c>
      <c r="DY41" s="146"/>
      <c r="DZ41" s="147"/>
      <c r="EA41" s="147"/>
      <c r="EB41" s="147"/>
      <c r="EC41" s="147"/>
      <c r="ED41" s="147"/>
      <c r="EE41" s="147"/>
    </row>
    <row r="42" spans="1:135" ht="15.75" customHeight="1" x14ac:dyDescent="0.25">
      <c r="A42" s="5" t="s">
        <v>1027</v>
      </c>
      <c r="B42" s="152">
        <v>0.3656555884505468</v>
      </c>
      <c r="C42" s="152">
        <v>0.40973188166807195</v>
      </c>
      <c r="D42" s="152">
        <v>0.61248770552062926</v>
      </c>
      <c r="E42" s="152">
        <v>0.34045554113502541</v>
      </c>
      <c r="F42" s="152">
        <v>0.6585913085193722</v>
      </c>
      <c r="G42" s="152">
        <v>0.55531552069533885</v>
      </c>
      <c r="H42" s="152">
        <v>0.84857225248907886</v>
      </c>
      <c r="I42" s="152">
        <v>0.84018003692757648</v>
      </c>
      <c r="J42" s="152">
        <v>0.51238499158599349</v>
      </c>
      <c r="K42" s="152">
        <v>0.59560479179132497</v>
      </c>
      <c r="L42" s="152">
        <v>0.70555487287805985</v>
      </c>
      <c r="M42" s="152">
        <v>0.30727108175546253</v>
      </c>
      <c r="N42" s="152">
        <v>0.90557670322941286</v>
      </c>
      <c r="O42" s="152">
        <v>0.45530396936368883</v>
      </c>
      <c r="P42" s="152">
        <v>0.53410685034041272</v>
      </c>
      <c r="Q42" s="152">
        <v>0.43625467291547082</v>
      </c>
      <c r="R42" s="152">
        <v>0.64034285758199361</v>
      </c>
      <c r="S42" s="152">
        <v>0.68258091025687928</v>
      </c>
      <c r="T42" s="152">
        <v>0.62929570691778713</v>
      </c>
      <c r="U42" s="152">
        <v>0.4841523442964073</v>
      </c>
      <c r="V42" s="152">
        <v>0.58612060211139649</v>
      </c>
      <c r="W42" s="152">
        <v>0.28836483754306974</v>
      </c>
      <c r="X42" s="152">
        <v>0.4774200944316202</v>
      </c>
      <c r="Y42" s="152">
        <v>0.7731691657809614</v>
      </c>
      <c r="Z42" s="152">
        <v>0.77058138188185654</v>
      </c>
      <c r="AA42" s="152">
        <v>0.36509575776352782</v>
      </c>
      <c r="AB42" s="152">
        <v>0.61405836928149715</v>
      </c>
      <c r="AC42" s="152">
        <v>0.31985762339016027</v>
      </c>
      <c r="AD42" s="152">
        <v>0.80589065508964408</v>
      </c>
      <c r="AE42" s="152">
        <v>0.58619193795223268</v>
      </c>
      <c r="AF42" s="152">
        <v>0.62377465968832957</v>
      </c>
      <c r="AG42" s="152">
        <v>0.7168605845173267</v>
      </c>
      <c r="AH42" s="152">
        <v>0.87789759210012219</v>
      </c>
      <c r="AI42" s="152">
        <v>0.54733344528677752</v>
      </c>
      <c r="AJ42" s="152">
        <v>0.43773495578486765</v>
      </c>
      <c r="AK42" s="152">
        <v>0.49667948094020042</v>
      </c>
      <c r="AL42" s="152">
        <v>0.36849209955126111</v>
      </c>
      <c r="AM42" s="152">
        <v>0.52836087994806125</v>
      </c>
      <c r="AN42" s="152">
        <v>0.77189044762127224</v>
      </c>
      <c r="AO42" s="152">
        <v>0.41569454566118713</v>
      </c>
      <c r="AP42" s="152">
        <v>0.73703019150576421</v>
      </c>
      <c r="AQ42" s="152">
        <v>0.83555661760123334</v>
      </c>
      <c r="AR42" s="152">
        <v>0.58583194768547364</v>
      </c>
      <c r="AS42" s="152">
        <v>0.91821349435345412</v>
      </c>
      <c r="AT42" s="152">
        <v>0.65714599882356939</v>
      </c>
      <c r="AU42" s="152">
        <v>0.69669832158154854</v>
      </c>
      <c r="AV42" s="152">
        <v>0.59444199642601991</v>
      </c>
      <c r="AW42" s="152">
        <v>0.45808386686967051</v>
      </c>
      <c r="AX42" s="152">
        <v>0.45691349320450758</v>
      </c>
      <c r="AY42" s="152">
        <v>0.45796541746639075</v>
      </c>
      <c r="AZ42" s="152">
        <v>0.47997069416852267</v>
      </c>
      <c r="BA42" s="152">
        <v>0.76464425411750403</v>
      </c>
      <c r="BB42" s="152">
        <v>0.47354566538956477</v>
      </c>
      <c r="BC42" s="152">
        <v>0.62738749381019376</v>
      </c>
      <c r="BD42" s="152">
        <v>0.56728066995443227</v>
      </c>
      <c r="BE42" s="152">
        <v>0.56063310872320982</v>
      </c>
      <c r="BF42" s="152">
        <v>0.64485873011141037</v>
      </c>
      <c r="BG42" s="152">
        <v>0.59170456139152927</v>
      </c>
      <c r="BH42" s="152">
        <v>0.75845389770240612</v>
      </c>
      <c r="BI42" s="152">
        <v>0.64553770510385999</v>
      </c>
      <c r="BJ42" s="152">
        <v>0.4760733422377923</v>
      </c>
      <c r="BK42" s="152">
        <v>0.5836535822002511</v>
      </c>
      <c r="BL42" s="152">
        <v>0.44528996350907857</v>
      </c>
      <c r="BM42" s="152">
        <v>0.4228334599103783</v>
      </c>
      <c r="BN42" s="152">
        <v>0.49628691890667515</v>
      </c>
      <c r="BO42" s="152">
        <v>0.53805899724234441</v>
      </c>
      <c r="BP42" s="152">
        <v>0.44500259225690342</v>
      </c>
      <c r="BQ42" s="152">
        <v>0.58785467285230886</v>
      </c>
      <c r="BR42" s="152">
        <v>0.45258341070409824</v>
      </c>
      <c r="BS42" s="152">
        <v>0.6305233531326091</v>
      </c>
      <c r="BT42" s="152">
        <v>0.35147675282787094</v>
      </c>
      <c r="BU42" s="152">
        <v>0.57599431875629437</v>
      </c>
      <c r="BV42" s="152">
        <v>0.55809971633283517</v>
      </c>
      <c r="BW42" s="152">
        <v>0.39827797502632356</v>
      </c>
      <c r="BX42" s="152">
        <v>0.48838010947441701</v>
      </c>
      <c r="BY42" s="152">
        <v>0.64342857229837214</v>
      </c>
      <c r="BZ42" s="152">
        <v>0.35449365669574312</v>
      </c>
      <c r="CA42" s="152">
        <v>0.33904582248765641</v>
      </c>
      <c r="CB42" s="152">
        <v>0.68131212030027966</v>
      </c>
      <c r="CC42" s="152">
        <v>0.52084186749305617</v>
      </c>
      <c r="CD42" s="152">
        <v>0.94382419733155776</v>
      </c>
      <c r="CE42" s="152">
        <v>0.83060134617369086</v>
      </c>
      <c r="CF42" s="152">
        <v>0.42844896130802568</v>
      </c>
      <c r="CG42" s="152">
        <v>0.33495997188797161</v>
      </c>
      <c r="CH42" s="152">
        <v>0.48706533175462474</v>
      </c>
      <c r="CI42" s="152">
        <v>0.91025444725134419</v>
      </c>
      <c r="CJ42" s="152">
        <v>0.54238736963219392</v>
      </c>
      <c r="CK42" s="152">
        <v>0.53724091210222036</v>
      </c>
      <c r="CL42" s="152">
        <v>0.64145867567132719</v>
      </c>
      <c r="CM42" s="152">
        <v>0.5103215729117111</v>
      </c>
      <c r="CN42" s="152">
        <v>0.60312902164194226</v>
      </c>
      <c r="CO42" s="152">
        <v>0.69271197234917037</v>
      </c>
      <c r="CP42" s="152">
        <v>0.7851889480985319</v>
      </c>
      <c r="CQ42" s="152">
        <v>0.67706358500805208</v>
      </c>
      <c r="CR42" s="152">
        <v>0.36975587452672659</v>
      </c>
      <c r="CS42" s="152">
        <v>0.68565491077417207</v>
      </c>
      <c r="CT42" s="152">
        <v>0.62753009598859699</v>
      </c>
      <c r="CU42" s="152">
        <v>0.53268226004631047</v>
      </c>
      <c r="CV42" s="152">
        <v>0.39671570297389291</v>
      </c>
      <c r="CW42" s="152">
        <v>0.80718213566269514</v>
      </c>
      <c r="CX42" s="152">
        <v>0.59161311562184249</v>
      </c>
      <c r="CY42" s="152">
        <v>0.6188787634747277</v>
      </c>
      <c r="CZ42" s="152">
        <v>0.65733119359317849</v>
      </c>
      <c r="DA42" s="152">
        <v>0.54683172974914851</v>
      </c>
      <c r="DB42" s="152">
        <v>0.67977155494487684</v>
      </c>
      <c r="DC42" s="152">
        <v>0.7074456283462236</v>
      </c>
      <c r="DD42" s="152">
        <v>0.51036596392048561</v>
      </c>
      <c r="DE42" s="152">
        <v>0.47988668722548855</v>
      </c>
      <c r="DF42" s="152">
        <v>0.88347145365134683</v>
      </c>
      <c r="DG42" s="152">
        <v>0.44600494895938114</v>
      </c>
      <c r="DH42" s="152">
        <v>0.52832761377381676</v>
      </c>
      <c r="DI42" s="152">
        <v>0.47226171967457192</v>
      </c>
      <c r="DJ42" s="152">
        <v>0.60173599607963202</v>
      </c>
      <c r="DK42" s="152">
        <v>0.62780046593338512</v>
      </c>
      <c r="DL42" s="152">
        <v>0.45232917379623983</v>
      </c>
      <c r="DM42" s="152">
        <v>0.58721363725291331</v>
      </c>
      <c r="DN42" s="152">
        <v>0.37304016891126279</v>
      </c>
      <c r="DO42" s="152">
        <v>0.64743409523153006</v>
      </c>
      <c r="DP42" s="152">
        <v>0.76831533148048314</v>
      </c>
      <c r="DQ42" s="152">
        <v>0.72388668751174434</v>
      </c>
      <c r="DR42" s="152">
        <v>0.80067202337898236</v>
      </c>
      <c r="DS42" s="152">
        <v>0.27665916749265917</v>
      </c>
      <c r="DT42" s="152">
        <v>0.14287142246429818</v>
      </c>
      <c r="DU42" s="152">
        <v>0.37926387777391829</v>
      </c>
      <c r="DV42" s="152">
        <v>0.42759384570297648</v>
      </c>
      <c r="DW42" s="152">
        <v>0.28761387255395465</v>
      </c>
      <c r="DY42" s="146"/>
      <c r="DZ42" s="147"/>
      <c r="EA42" s="147"/>
      <c r="EB42" s="147"/>
      <c r="EC42" s="147"/>
      <c r="ED42" s="147"/>
      <c r="EE42" s="147"/>
    </row>
    <row r="43" spans="1:135" ht="15.75" customHeight="1" x14ac:dyDescent="0.25">
      <c r="A43" s="151" t="s">
        <v>1028</v>
      </c>
      <c r="B43" s="149">
        <v>0.3763687615432586</v>
      </c>
      <c r="C43" s="149">
        <v>0.44356290393608228</v>
      </c>
      <c r="D43" s="149">
        <v>0.5543338955881203</v>
      </c>
      <c r="E43" s="149">
        <v>0.44409114420614754</v>
      </c>
      <c r="F43" s="149">
        <v>0.66170563130288562</v>
      </c>
      <c r="G43" s="149">
        <v>0.58374540612006331</v>
      </c>
      <c r="H43" s="149">
        <v>0.76436941645298195</v>
      </c>
      <c r="I43" s="149">
        <v>0.78143100058362525</v>
      </c>
      <c r="J43" s="149">
        <v>0.5757076528921693</v>
      </c>
      <c r="K43" s="149">
        <v>0.39011374180517178</v>
      </c>
      <c r="L43" s="149">
        <v>0.65354816597884768</v>
      </c>
      <c r="M43" s="149">
        <v>0.59624425410307114</v>
      </c>
      <c r="N43" s="149">
        <v>0.75548048154821601</v>
      </c>
      <c r="O43" s="149">
        <v>0.50221491265894902</v>
      </c>
      <c r="P43" s="149">
        <v>0.38206497291097341</v>
      </c>
      <c r="Q43" s="149">
        <v>0.34936831240241312</v>
      </c>
      <c r="R43" s="149">
        <v>0.50865054840115331</v>
      </c>
      <c r="S43" s="149">
        <v>0.60029479500256644</v>
      </c>
      <c r="T43" s="149">
        <v>0.54911305690141121</v>
      </c>
      <c r="U43" s="149">
        <v>0.56002410360488952</v>
      </c>
      <c r="V43" s="149">
        <v>0.4583770337384237</v>
      </c>
      <c r="W43" s="149">
        <v>0.23241184537023121</v>
      </c>
      <c r="X43" s="149">
        <v>0.38548246635024019</v>
      </c>
      <c r="Y43" s="149">
        <v>0.70179935606037158</v>
      </c>
      <c r="Z43" s="149">
        <v>0.63362805450471626</v>
      </c>
      <c r="AA43" s="149">
        <v>0.54162866946433597</v>
      </c>
      <c r="AB43" s="149">
        <v>0.48020424002080325</v>
      </c>
      <c r="AC43" s="149">
        <v>0.36080576997799974</v>
      </c>
      <c r="AD43" s="149">
        <v>0.62426268676033059</v>
      </c>
      <c r="AE43" s="149">
        <v>0.51515746429922327</v>
      </c>
      <c r="AF43" s="149">
        <v>0.57910375324217067</v>
      </c>
      <c r="AG43" s="149">
        <v>0.69651119562601893</v>
      </c>
      <c r="AH43" s="149">
        <v>0.86688062565292678</v>
      </c>
      <c r="AI43" s="149">
        <v>0.58754774801911558</v>
      </c>
      <c r="AJ43" s="149">
        <v>0.43333940143859301</v>
      </c>
      <c r="AK43" s="149">
        <v>0.48367625718584106</v>
      </c>
      <c r="AL43" s="149">
        <v>0.381488701367863</v>
      </c>
      <c r="AM43" s="149">
        <v>0.51357246878293872</v>
      </c>
      <c r="AN43" s="149">
        <v>0.80140368120060868</v>
      </c>
      <c r="AO43" s="149">
        <v>0.40637290524941783</v>
      </c>
      <c r="AP43" s="149">
        <v>0.79969290778828572</v>
      </c>
      <c r="AQ43" s="149">
        <v>0.70757266901345628</v>
      </c>
      <c r="AR43" s="149">
        <v>0.54003598149800713</v>
      </c>
      <c r="AS43" s="149">
        <v>0.85666574798643025</v>
      </c>
      <c r="AT43" s="149">
        <v>0.61602253232017645</v>
      </c>
      <c r="AU43" s="149">
        <v>0.57619226080472763</v>
      </c>
      <c r="AV43" s="149">
        <v>0.61764557527612018</v>
      </c>
      <c r="AW43" s="149">
        <v>0.37100030196682415</v>
      </c>
      <c r="AX43" s="149">
        <v>0.41248240402920666</v>
      </c>
      <c r="AY43" s="149">
        <v>0.53076279170397755</v>
      </c>
      <c r="AZ43" s="149">
        <v>0.41456103448317044</v>
      </c>
      <c r="BA43" s="149">
        <v>0.77323981366865835</v>
      </c>
      <c r="BB43" s="149">
        <v>0.45582679933972059</v>
      </c>
      <c r="BC43" s="149">
        <v>0.44590777321834763</v>
      </c>
      <c r="BD43" s="149">
        <v>0.44003223337451164</v>
      </c>
      <c r="BE43" s="149">
        <v>0.54702801068263796</v>
      </c>
      <c r="BF43" s="149">
        <v>0.55979808404855047</v>
      </c>
      <c r="BG43" s="149">
        <v>0.5126034545853223</v>
      </c>
      <c r="BH43" s="149">
        <v>0.79195183227180144</v>
      </c>
      <c r="BI43" s="149">
        <v>0.63484558407690861</v>
      </c>
      <c r="BJ43" s="149">
        <v>0.59351101079807744</v>
      </c>
      <c r="BK43" s="149">
        <v>0.47261411077188814</v>
      </c>
      <c r="BL43" s="149">
        <v>0.48865316655237973</v>
      </c>
      <c r="BM43" s="149">
        <v>0.43579607820870653</v>
      </c>
      <c r="BN43" s="149">
        <v>0.44335311312359277</v>
      </c>
      <c r="BO43" s="149">
        <v>0.56661205881314269</v>
      </c>
      <c r="BP43" s="149">
        <v>0.40264746849550137</v>
      </c>
      <c r="BQ43" s="149">
        <v>0.53853978025250859</v>
      </c>
      <c r="BR43" s="149">
        <v>0.59707551586679375</v>
      </c>
      <c r="BS43" s="149">
        <v>0.42504366240820241</v>
      </c>
      <c r="BT43" s="149">
        <v>0.32486857898613136</v>
      </c>
      <c r="BU43" s="149">
        <v>0.63465060601198586</v>
      </c>
      <c r="BV43" s="149">
        <v>0.40137052492206349</v>
      </c>
      <c r="BW43" s="149">
        <v>0.4671280606199355</v>
      </c>
      <c r="BX43" s="149">
        <v>0.54205569865571857</v>
      </c>
      <c r="BY43" s="149">
        <v>0.5385506185997001</v>
      </c>
      <c r="BZ43" s="149">
        <v>0.46106306994708418</v>
      </c>
      <c r="CA43" s="149">
        <v>0.35823668481650606</v>
      </c>
      <c r="CB43" s="149">
        <v>0.66452692943788771</v>
      </c>
      <c r="CC43" s="149">
        <v>0.46959285853981292</v>
      </c>
      <c r="CD43" s="149">
        <v>0.85724817912878237</v>
      </c>
      <c r="CE43" s="149">
        <v>0.77817063810888598</v>
      </c>
      <c r="CF43" s="149">
        <v>0.41082562281840246</v>
      </c>
      <c r="CG43" s="149">
        <v>0.43163162655756643</v>
      </c>
      <c r="CH43" s="149">
        <v>0.4849419873773102</v>
      </c>
      <c r="CI43" s="149">
        <v>0.85343045529023454</v>
      </c>
      <c r="CJ43" s="149">
        <v>0.37865593422063354</v>
      </c>
      <c r="CK43" s="149">
        <v>0.48586379012384795</v>
      </c>
      <c r="CL43" s="149">
        <v>0.46252449289348069</v>
      </c>
      <c r="CM43" s="149">
        <v>0.44380142327993083</v>
      </c>
      <c r="CN43" s="149">
        <v>0.63579384607622569</v>
      </c>
      <c r="CO43" s="149">
        <v>0.68868819467570008</v>
      </c>
      <c r="CP43" s="149">
        <v>0.76744429380973733</v>
      </c>
      <c r="CQ43" s="149">
        <v>0.64349370992130495</v>
      </c>
      <c r="CR43" s="149">
        <v>0.52037955992717122</v>
      </c>
      <c r="CS43" s="149">
        <v>0.63175090910381748</v>
      </c>
      <c r="CT43" s="149">
        <v>0.56098977360546154</v>
      </c>
      <c r="CU43" s="149">
        <v>0.49843518111290769</v>
      </c>
      <c r="CV43" s="149">
        <v>0.40858719554142681</v>
      </c>
      <c r="CW43" s="149">
        <v>0.82606752441408737</v>
      </c>
      <c r="CX43" s="149">
        <v>0.62558127897790239</v>
      </c>
      <c r="CY43" s="149">
        <v>0.5890145853947979</v>
      </c>
      <c r="CZ43" s="149">
        <v>0.67321783880119157</v>
      </c>
      <c r="DA43" s="149">
        <v>0.47108657400212778</v>
      </c>
      <c r="DB43" s="149">
        <v>0.748635138424115</v>
      </c>
      <c r="DC43" s="149">
        <v>0.65774352815367187</v>
      </c>
      <c r="DD43" s="149">
        <v>0.61485202544984108</v>
      </c>
      <c r="DE43" s="149">
        <v>0.51127699941977656</v>
      </c>
      <c r="DF43" s="149">
        <v>0.80546603721401033</v>
      </c>
      <c r="DG43" s="149">
        <v>0.4778868619466981</v>
      </c>
      <c r="DH43" s="149">
        <v>0.48904883740072236</v>
      </c>
      <c r="DI43" s="149">
        <v>0.47195661300190966</v>
      </c>
      <c r="DJ43" s="149">
        <v>0.57550859333693993</v>
      </c>
      <c r="DK43" s="149">
        <v>0.48924308108002545</v>
      </c>
      <c r="DL43" s="149">
        <v>0.44801084093250615</v>
      </c>
      <c r="DM43" s="149">
        <v>0.44897710469808072</v>
      </c>
      <c r="DN43" s="149">
        <v>0.54135930300671053</v>
      </c>
      <c r="DO43" s="149">
        <v>0.66120537967578374</v>
      </c>
      <c r="DP43" s="149">
        <v>0.72660592256737766</v>
      </c>
      <c r="DQ43" s="149">
        <v>0.63897572102073696</v>
      </c>
      <c r="DR43" s="149">
        <v>0.74638389297092</v>
      </c>
      <c r="DS43" s="149">
        <v>0.50692170084337362</v>
      </c>
      <c r="DT43" s="149">
        <v>0.27665085335357303</v>
      </c>
      <c r="DU43" s="149">
        <v>0.45166494858680817</v>
      </c>
      <c r="DV43" s="149">
        <v>0.46566643814330527</v>
      </c>
      <c r="DW43" s="149">
        <v>0.45935426888911202</v>
      </c>
      <c r="DY43" s="146"/>
      <c r="DZ43" s="147"/>
      <c r="EA43" s="147"/>
      <c r="EB43" s="147"/>
      <c r="EC43" s="147"/>
      <c r="ED43" s="147"/>
      <c r="EE43" s="147"/>
    </row>
    <row r="44" spans="1:135" ht="15.75" customHeight="1" x14ac:dyDescent="0.25">
      <c r="A44" s="5" t="s">
        <v>1029</v>
      </c>
      <c r="B44" s="152">
        <v>0.46805078549097034</v>
      </c>
      <c r="C44" s="152">
        <v>0.51530220926894565</v>
      </c>
      <c r="D44" s="152">
        <v>0.59951569433625684</v>
      </c>
      <c r="E44" s="152">
        <v>0.53147332384771573</v>
      </c>
      <c r="F44" s="152">
        <v>0.7664560501785681</v>
      </c>
      <c r="G44" s="152">
        <v>0.73467761220563721</v>
      </c>
      <c r="H44" s="152">
        <v>0.61984031572349518</v>
      </c>
      <c r="I44" s="152">
        <v>0.70439797970739038</v>
      </c>
      <c r="J44" s="152">
        <v>0.61415697315332596</v>
      </c>
      <c r="K44" s="152">
        <v>0.44980744540549378</v>
      </c>
      <c r="L44" s="152">
        <v>0.75378441463844836</v>
      </c>
      <c r="M44" s="152">
        <v>0.59764964116229613</v>
      </c>
      <c r="N44" s="152">
        <v>0.75159038755118135</v>
      </c>
      <c r="O44" s="152">
        <v>0.52946874051811421</v>
      </c>
      <c r="P44" s="152">
        <v>0.31899091278730846</v>
      </c>
      <c r="Q44" s="152">
        <v>0.48281878915225773</v>
      </c>
      <c r="R44" s="152">
        <v>0.58014017649147998</v>
      </c>
      <c r="S44" s="152">
        <v>0.48974402614944934</v>
      </c>
      <c r="T44" s="152">
        <v>0.63940741863630968</v>
      </c>
      <c r="U44" s="152">
        <v>0.72870043706627086</v>
      </c>
      <c r="V44" s="152">
        <v>0.36142511194335053</v>
      </c>
      <c r="W44" s="152">
        <v>0.34687477765485564</v>
      </c>
      <c r="X44" s="152">
        <v>0.44410408776809279</v>
      </c>
      <c r="Y44" s="152">
        <v>0.5651270849793113</v>
      </c>
      <c r="Z44" s="152">
        <v>0.69532424300460449</v>
      </c>
      <c r="AA44" s="152">
        <v>0.65570993680266587</v>
      </c>
      <c r="AB44" s="152">
        <v>0.56258800358395877</v>
      </c>
      <c r="AC44" s="152">
        <v>0.37439230025587295</v>
      </c>
      <c r="AD44" s="152">
        <v>0.67990495103994975</v>
      </c>
      <c r="AE44" s="152">
        <v>0.50455444901092161</v>
      </c>
      <c r="AF44" s="152">
        <v>0.687426961125019</v>
      </c>
      <c r="AG44" s="152">
        <v>0.66229693190992456</v>
      </c>
      <c r="AH44" s="152">
        <v>0.76359043859635256</v>
      </c>
      <c r="AI44" s="152">
        <v>0.76274767962415146</v>
      </c>
      <c r="AJ44" s="152">
        <v>0.51930635354279908</v>
      </c>
      <c r="AK44" s="152">
        <v>0.59593027091115514</v>
      </c>
      <c r="AL44" s="152">
        <v>0.48477462534288429</v>
      </c>
      <c r="AM44" s="152">
        <v>0.60072153581266374</v>
      </c>
      <c r="AN44" s="152">
        <v>0.7363244890795152</v>
      </c>
      <c r="AO44" s="152">
        <v>0.43079007020554971</v>
      </c>
      <c r="AP44" s="152">
        <v>0.66678528011411009</v>
      </c>
      <c r="AQ44" s="152">
        <v>0.66841373930833758</v>
      </c>
      <c r="AR44" s="152">
        <v>0.64686246716624918</v>
      </c>
      <c r="AS44" s="152">
        <v>0.78169417780639261</v>
      </c>
      <c r="AT44" s="152">
        <v>0.57676515348490009</v>
      </c>
      <c r="AU44" s="152">
        <v>0.6670756879791323</v>
      </c>
      <c r="AV44" s="152">
        <v>0.59030360208626353</v>
      </c>
      <c r="AW44" s="152">
        <v>0.347446274496925</v>
      </c>
      <c r="AX44" s="152">
        <v>0.46631316277216123</v>
      </c>
      <c r="AY44" s="152">
        <v>0.55882438846713278</v>
      </c>
      <c r="AZ44" s="152">
        <v>0.44857562010491936</v>
      </c>
      <c r="BA44" s="152">
        <v>0.64288376791586777</v>
      </c>
      <c r="BB44" s="152">
        <v>0.54847257185798282</v>
      </c>
      <c r="BC44" s="152">
        <v>0.39961570071964492</v>
      </c>
      <c r="BD44" s="152">
        <v>0.51044921072497074</v>
      </c>
      <c r="BE44" s="152">
        <v>0.62364783343022345</v>
      </c>
      <c r="BF44" s="152">
        <v>0.61522902959267278</v>
      </c>
      <c r="BG44" s="152">
        <v>0.52667861278583605</v>
      </c>
      <c r="BH44" s="152">
        <v>0.69646921705150511</v>
      </c>
      <c r="BI44" s="152">
        <v>0.57725553250572648</v>
      </c>
      <c r="BJ44" s="152">
        <v>0.52632056292567686</v>
      </c>
      <c r="BK44" s="152">
        <v>0.42079764470834496</v>
      </c>
      <c r="BL44" s="152">
        <v>0.60387000695666981</v>
      </c>
      <c r="BM44" s="152">
        <v>0.53490597121099237</v>
      </c>
      <c r="BN44" s="152">
        <v>0.50159317434577777</v>
      </c>
      <c r="BO44" s="152">
        <v>0.62080918075055447</v>
      </c>
      <c r="BP44" s="152">
        <v>0.41283217343289669</v>
      </c>
      <c r="BQ44" s="152">
        <v>0.45383779454165574</v>
      </c>
      <c r="BR44" s="152">
        <v>0.57595587592166242</v>
      </c>
      <c r="BS44" s="152">
        <v>0.40074791386754172</v>
      </c>
      <c r="BT44" s="152">
        <v>0.37680482955904365</v>
      </c>
      <c r="BU44" s="152">
        <v>0.62912783240941317</v>
      </c>
      <c r="BV44" s="152">
        <v>0.42722767219392288</v>
      </c>
      <c r="BW44" s="152">
        <v>0.50424609841687451</v>
      </c>
      <c r="BX44" s="152">
        <v>0.52675187430962489</v>
      </c>
      <c r="BY44" s="152">
        <v>0.53203999569793958</v>
      </c>
      <c r="BZ44" s="152">
        <v>0.45879663399685072</v>
      </c>
      <c r="CA44" s="152">
        <v>0.35660517962539628</v>
      </c>
      <c r="CB44" s="152">
        <v>0.52798453276455704</v>
      </c>
      <c r="CC44" s="152">
        <v>0.48046810326612832</v>
      </c>
      <c r="CD44" s="152">
        <v>0.8142539133700083</v>
      </c>
      <c r="CE44" s="152">
        <v>0.71864855997899302</v>
      </c>
      <c r="CF44" s="152">
        <v>0.48818571382346454</v>
      </c>
      <c r="CG44" s="152">
        <v>0.34080389908221365</v>
      </c>
      <c r="CH44" s="152">
        <v>0.5877286628969467</v>
      </c>
      <c r="CI44" s="152">
        <v>0.70696754330728839</v>
      </c>
      <c r="CJ44" s="152">
        <v>0.3889593341579739</v>
      </c>
      <c r="CK44" s="152">
        <v>0.58671491623166305</v>
      </c>
      <c r="CL44" s="152">
        <v>0.52662320255580108</v>
      </c>
      <c r="CM44" s="152">
        <v>0.49068164406708964</v>
      </c>
      <c r="CN44" s="152">
        <v>0.61862517974630049</v>
      </c>
      <c r="CO44" s="152">
        <v>0.68876753046952233</v>
      </c>
      <c r="CP44" s="152">
        <v>0.65580266144430976</v>
      </c>
      <c r="CQ44" s="152">
        <v>0.58080594980349642</v>
      </c>
      <c r="CR44" s="152">
        <v>0.58164317375840413</v>
      </c>
      <c r="CS44" s="152">
        <v>0.67998682551275735</v>
      </c>
      <c r="CT44" s="152">
        <v>0.48524370337381362</v>
      </c>
      <c r="CU44" s="152">
        <v>0.59885715805652928</v>
      </c>
      <c r="CV44" s="152">
        <v>0.48701135562602638</v>
      </c>
      <c r="CW44" s="152">
        <v>0.65408471269410329</v>
      </c>
      <c r="CX44" s="152">
        <v>0.69562690599984811</v>
      </c>
      <c r="CY44" s="152">
        <v>0.48613563298153784</v>
      </c>
      <c r="CZ44" s="152">
        <v>0.75607529806436968</v>
      </c>
      <c r="DA44" s="152">
        <v>0.46889728866013503</v>
      </c>
      <c r="DB44" s="152">
        <v>0.72516996191137406</v>
      </c>
      <c r="DC44" s="152">
        <v>0.61049293129177484</v>
      </c>
      <c r="DD44" s="152">
        <v>0.66508447616810207</v>
      </c>
      <c r="DE44" s="152">
        <v>0.45471919665051674</v>
      </c>
      <c r="DF44" s="152">
        <v>0.77787288753667216</v>
      </c>
      <c r="DG44" s="152">
        <v>0.46131391249324383</v>
      </c>
      <c r="DH44" s="152">
        <v>0.5539692358330266</v>
      </c>
      <c r="DI44" s="152">
        <v>0.54625022777102805</v>
      </c>
      <c r="DJ44" s="152">
        <v>0.59834880316110839</v>
      </c>
      <c r="DK44" s="152">
        <v>0.59511340942561153</v>
      </c>
      <c r="DL44" s="152">
        <v>0.54719194786560565</v>
      </c>
      <c r="DM44" s="152">
        <v>0.43412010370620652</v>
      </c>
      <c r="DN44" s="152">
        <v>0.58176765890122106</v>
      </c>
      <c r="DO44" s="152">
        <v>0.56489052764942593</v>
      </c>
      <c r="DP44" s="152">
        <v>0.53019668079925786</v>
      </c>
      <c r="DQ44" s="152">
        <v>0.45513868297564991</v>
      </c>
      <c r="DR44" s="152">
        <v>0.85194672593630416</v>
      </c>
      <c r="DS44" s="152">
        <v>0.45540745543485439</v>
      </c>
      <c r="DT44" s="152">
        <v>0.4442202522432705</v>
      </c>
      <c r="DU44" s="152">
        <v>0.49975293958107481</v>
      </c>
      <c r="DV44" s="152">
        <v>0.46322143708824992</v>
      </c>
      <c r="DW44" s="152">
        <v>0.41980156569959737</v>
      </c>
      <c r="DY44" s="146"/>
      <c r="DZ44" s="147"/>
      <c r="EA44" s="147"/>
      <c r="EB44" s="147"/>
      <c r="EC44" s="147"/>
      <c r="ED44" s="147"/>
      <c r="EE44" s="147"/>
    </row>
    <row r="45" spans="1:135" ht="15.75" customHeight="1" x14ac:dyDescent="0.25">
      <c r="A45" s="5" t="s">
        <v>1030</v>
      </c>
      <c r="B45" s="152">
        <v>0.18444863657908675</v>
      </c>
      <c r="C45" s="152">
        <v>0.4680667490201576</v>
      </c>
      <c r="D45" s="152">
        <v>0.61087689258129385</v>
      </c>
      <c r="E45" s="152">
        <v>0.61524561080323403</v>
      </c>
      <c r="F45" s="152">
        <v>0.62703052111910795</v>
      </c>
      <c r="G45" s="152">
        <v>0.67400406549511749</v>
      </c>
      <c r="H45" s="152">
        <v>0.69961717267555945</v>
      </c>
      <c r="I45" s="152">
        <v>0.72585412789897785</v>
      </c>
      <c r="J45" s="152">
        <v>0.51206383066797612</v>
      </c>
      <c r="K45" s="152">
        <v>0.36129319384201619</v>
      </c>
      <c r="L45" s="152">
        <v>0.75233243251605142</v>
      </c>
      <c r="M45" s="152">
        <v>0.70182906941716838</v>
      </c>
      <c r="N45" s="152">
        <v>0.83927437895457069</v>
      </c>
      <c r="O45" s="152">
        <v>0.38910267662402498</v>
      </c>
      <c r="P45" s="152">
        <v>0.59354809141244114</v>
      </c>
      <c r="Q45" s="152">
        <v>0.36551159913045134</v>
      </c>
      <c r="R45" s="152">
        <v>0.64377424134875672</v>
      </c>
      <c r="S45" s="152">
        <v>0.5975138522235196</v>
      </c>
      <c r="T45" s="152">
        <v>0.62347453319047463</v>
      </c>
      <c r="U45" s="152">
        <v>0.56942607006985824</v>
      </c>
      <c r="V45" s="152">
        <v>0.54350938613250288</v>
      </c>
      <c r="W45" s="152">
        <v>0.17470536745040974</v>
      </c>
      <c r="X45" s="152">
        <v>0.40168298222911875</v>
      </c>
      <c r="Y45" s="152">
        <v>0.57781256589580721</v>
      </c>
      <c r="Z45" s="152">
        <v>0.59933809529768101</v>
      </c>
      <c r="AA45" s="152">
        <v>0.48844703844074683</v>
      </c>
      <c r="AB45" s="152">
        <v>0.52933287140922558</v>
      </c>
      <c r="AC45" s="152">
        <v>0.45388709164965102</v>
      </c>
      <c r="AD45" s="152">
        <v>0.79304457502052017</v>
      </c>
      <c r="AE45" s="152">
        <v>0.57613534852857506</v>
      </c>
      <c r="AF45" s="152">
        <v>0.66963539697737351</v>
      </c>
      <c r="AG45" s="152">
        <v>0.70354728934289479</v>
      </c>
      <c r="AH45" s="152">
        <v>0.8747385211502573</v>
      </c>
      <c r="AI45" s="152">
        <v>0.55265138720357654</v>
      </c>
      <c r="AJ45" s="152">
        <v>0.54639907507574237</v>
      </c>
      <c r="AK45" s="152">
        <v>0.48592684150978294</v>
      </c>
      <c r="AL45" s="152">
        <v>0.31538461680864377</v>
      </c>
      <c r="AM45" s="152">
        <v>0.61072417667596013</v>
      </c>
      <c r="AN45" s="152">
        <v>0.87236587111272956</v>
      </c>
      <c r="AO45" s="152">
        <v>0.33277679202441252</v>
      </c>
      <c r="AP45" s="152">
        <v>0.87078817852778467</v>
      </c>
      <c r="AQ45" s="152">
        <v>0.56586441545569777</v>
      </c>
      <c r="AR45" s="152">
        <v>0.46799805175991366</v>
      </c>
      <c r="AS45" s="152">
        <v>0.84502962801806147</v>
      </c>
      <c r="AT45" s="152">
        <v>0.61097829396622516</v>
      </c>
      <c r="AU45" s="152">
        <v>0.61069158529945156</v>
      </c>
      <c r="AV45" s="152">
        <v>0.75196277740081652</v>
      </c>
      <c r="AW45" s="152">
        <v>0.34940603097267992</v>
      </c>
      <c r="AX45" s="152">
        <v>0.49388545608075302</v>
      </c>
      <c r="AY45" s="152">
        <v>0.37864616820547348</v>
      </c>
      <c r="AZ45" s="152">
        <v>0.41386947101765031</v>
      </c>
      <c r="BA45" s="152">
        <v>0.67421902232898401</v>
      </c>
      <c r="BB45" s="152">
        <v>0.2684834567659945</v>
      </c>
      <c r="BC45" s="152">
        <v>0.44119382388333178</v>
      </c>
      <c r="BD45" s="152">
        <v>0.26871269701324157</v>
      </c>
      <c r="BE45" s="152">
        <v>0.3797788892563313</v>
      </c>
      <c r="BF45" s="152">
        <v>0.57362898213416291</v>
      </c>
      <c r="BG45" s="152">
        <v>0.53443201095629767</v>
      </c>
      <c r="BH45" s="152">
        <v>0.79915437181805693</v>
      </c>
      <c r="BI45" s="152">
        <v>0.74306692973907429</v>
      </c>
      <c r="BJ45" s="152">
        <v>0.47914383630418328</v>
      </c>
      <c r="BK45" s="152">
        <v>0.5114345094025915</v>
      </c>
      <c r="BL45" s="152">
        <v>0.55417341516669671</v>
      </c>
      <c r="BM45" s="152">
        <v>0.41296380603558147</v>
      </c>
      <c r="BN45" s="152">
        <v>0.46865306554133435</v>
      </c>
      <c r="BO45" s="152">
        <v>0.65485715356840424</v>
      </c>
      <c r="BP45" s="152">
        <v>0.45919584868796653</v>
      </c>
      <c r="BQ45" s="152">
        <v>0.59086676965230844</v>
      </c>
      <c r="BR45" s="152">
        <v>0.55304550821939724</v>
      </c>
      <c r="BS45" s="152">
        <v>0.48426425438378506</v>
      </c>
      <c r="BT45" s="152">
        <v>0.28191578083493557</v>
      </c>
      <c r="BU45" s="152">
        <v>0.75094336105003023</v>
      </c>
      <c r="BV45" s="152">
        <v>0.32815407895561477</v>
      </c>
      <c r="BW45" s="152">
        <v>0.41581585507639029</v>
      </c>
      <c r="BX45" s="152">
        <v>0.53115334854257712</v>
      </c>
      <c r="BY45" s="152">
        <v>0.53480037257797408</v>
      </c>
      <c r="BZ45" s="152">
        <v>0.50916168248867588</v>
      </c>
      <c r="CA45" s="152">
        <v>0.24356020999441139</v>
      </c>
      <c r="CB45" s="152">
        <v>0.6490284738034251</v>
      </c>
      <c r="CC45" s="152">
        <v>0.38715343492993998</v>
      </c>
      <c r="CD45" s="152">
        <v>0.87510839128275875</v>
      </c>
      <c r="CE45" s="152">
        <v>0.69864283729180843</v>
      </c>
      <c r="CF45" s="152">
        <v>0.40803191825957214</v>
      </c>
      <c r="CG45" s="152">
        <v>0.55777259928787337</v>
      </c>
      <c r="CH45" s="152">
        <v>0.52149757611878467</v>
      </c>
      <c r="CI45" s="152">
        <v>0.67646459031841766</v>
      </c>
      <c r="CJ45" s="152">
        <v>0.39617429927699072</v>
      </c>
      <c r="CK45" s="152">
        <v>0.46163877121262431</v>
      </c>
      <c r="CL45" s="152">
        <v>0.50021913691466457</v>
      </c>
      <c r="CM45" s="152">
        <v>0.41591222057194482</v>
      </c>
      <c r="CN45" s="152">
        <v>0.79405744781413168</v>
      </c>
      <c r="CO45" s="152">
        <v>0.81263547292676608</v>
      </c>
      <c r="CP45" s="152">
        <v>0.70206073884117537</v>
      </c>
      <c r="CQ45" s="152">
        <v>0.72129520735876973</v>
      </c>
      <c r="CR45" s="152">
        <v>0.52374242862175013</v>
      </c>
      <c r="CS45" s="152">
        <v>0.77175797429882953</v>
      </c>
      <c r="CT45" s="152">
        <v>0.68484803706750408</v>
      </c>
      <c r="CU45" s="152">
        <v>0.68920292502049219</v>
      </c>
      <c r="CV45" s="152">
        <v>0.43480866683900404</v>
      </c>
      <c r="CW45" s="152">
        <v>0.85523399826816238</v>
      </c>
      <c r="CX45" s="152">
        <v>0.70423071089841138</v>
      </c>
      <c r="CY45" s="152">
        <v>0.4609842735480843</v>
      </c>
      <c r="CZ45" s="152">
        <v>0.7211137548685207</v>
      </c>
      <c r="DA45" s="152">
        <v>0.47697215761877182</v>
      </c>
      <c r="DB45" s="152">
        <v>0.79602524167987398</v>
      </c>
      <c r="DC45" s="152">
        <v>0.72203089881904803</v>
      </c>
      <c r="DD45" s="152">
        <v>0.60913267298616613</v>
      </c>
      <c r="DE45" s="152">
        <v>0.50267222331830153</v>
      </c>
      <c r="DF45" s="152">
        <v>0.69283136458007821</v>
      </c>
      <c r="DG45" s="152">
        <v>0.57135156678673416</v>
      </c>
      <c r="DH45" s="152">
        <v>0.44195928398394135</v>
      </c>
      <c r="DI45" s="152">
        <v>0.59714243088632935</v>
      </c>
      <c r="DJ45" s="152">
        <v>0.55874371292630998</v>
      </c>
      <c r="DK45" s="152">
        <v>0.61876394747761765</v>
      </c>
      <c r="DL45" s="152">
        <v>0.28997380094038216</v>
      </c>
      <c r="DM45" s="152">
        <v>0.42313550553525336</v>
      </c>
      <c r="DN45" s="152">
        <v>0.67021790306403128</v>
      </c>
      <c r="DO45" s="152">
        <v>0.60975281493272337</v>
      </c>
      <c r="DP45" s="152">
        <v>0.6405626887933985</v>
      </c>
      <c r="DQ45" s="152">
        <v>0.42181370165702126</v>
      </c>
      <c r="DR45" s="152">
        <v>0.83764363078567172</v>
      </c>
      <c r="DS45" s="152">
        <v>0.65465431739626578</v>
      </c>
      <c r="DT45" s="152">
        <v>0.51141949969187606</v>
      </c>
      <c r="DU45" s="152">
        <v>0.56928001263318195</v>
      </c>
      <c r="DV45" s="152">
        <v>0.453482303088386</v>
      </c>
      <c r="DW45" s="152">
        <v>0.4450021416268588</v>
      </c>
      <c r="DY45" s="146"/>
      <c r="DZ45" s="147"/>
      <c r="EA45" s="147"/>
      <c r="EB45" s="147"/>
      <c r="EC45" s="147"/>
      <c r="ED45" s="147"/>
      <c r="EE45" s="147"/>
    </row>
    <row r="46" spans="1:135" ht="15.75" customHeight="1" x14ac:dyDescent="0.25">
      <c r="A46" s="5" t="s">
        <v>1031</v>
      </c>
      <c r="B46" s="152">
        <v>0.14823667037277666</v>
      </c>
      <c r="C46" s="152">
        <v>0.20876230507761714</v>
      </c>
      <c r="D46" s="152">
        <v>0.62475325399651382</v>
      </c>
      <c r="E46" s="152">
        <v>0.527270427668872</v>
      </c>
      <c r="F46" s="152">
        <v>0.78077658210101697</v>
      </c>
      <c r="G46" s="152">
        <v>0.57279146018892146</v>
      </c>
      <c r="H46" s="152">
        <v>0.8741106915514909</v>
      </c>
      <c r="I46" s="152">
        <v>0.89086461212475365</v>
      </c>
      <c r="J46" s="152">
        <v>0.63370064316226649</v>
      </c>
      <c r="K46" s="152">
        <v>0.36743139398894914</v>
      </c>
      <c r="L46" s="152">
        <v>0.80514370863820406</v>
      </c>
      <c r="M46" s="152">
        <v>0.61519814272871209</v>
      </c>
      <c r="N46" s="152">
        <v>0.82217576653913604</v>
      </c>
      <c r="O46" s="152">
        <v>0.60595669991572887</v>
      </c>
      <c r="P46" s="152">
        <v>0.34886687819366363</v>
      </c>
      <c r="Q46" s="152">
        <v>0.23683788363973146</v>
      </c>
      <c r="R46" s="152">
        <v>0.46387088413184657</v>
      </c>
      <c r="S46" s="152">
        <v>0.69454349298218321</v>
      </c>
      <c r="T46" s="152">
        <v>0.6891429126452927</v>
      </c>
      <c r="U46" s="152">
        <v>0.48837486909174671</v>
      </c>
      <c r="V46" s="152">
        <v>0.3669871953502164</v>
      </c>
      <c r="W46" s="152">
        <v>0.10435849540472607</v>
      </c>
      <c r="X46" s="152">
        <v>0.27767628631513752</v>
      </c>
      <c r="Y46" s="152">
        <v>0.89695889359666792</v>
      </c>
      <c r="Z46" s="152">
        <v>0.65519473008237228</v>
      </c>
      <c r="AA46" s="152">
        <v>0.43285027761976835</v>
      </c>
      <c r="AB46" s="152">
        <v>0.4432332092144341</v>
      </c>
      <c r="AC46" s="152">
        <v>0.16528555371348225</v>
      </c>
      <c r="AD46" s="152">
        <v>0.7649143813449153</v>
      </c>
      <c r="AE46" s="152">
        <v>0.38072230755778491</v>
      </c>
      <c r="AF46" s="152">
        <v>0.58300845702772763</v>
      </c>
      <c r="AG46" s="152">
        <v>0.78869113969949489</v>
      </c>
      <c r="AH46" s="152">
        <v>0.98852241101012828</v>
      </c>
      <c r="AI46" s="152">
        <v>0.7576452693727429</v>
      </c>
      <c r="AJ46" s="152">
        <v>0.43541659854953746</v>
      </c>
      <c r="AK46" s="152">
        <v>0.42470394156793512</v>
      </c>
      <c r="AL46" s="152">
        <v>0.48050830945415379</v>
      </c>
      <c r="AM46" s="152">
        <v>0.4596834854387491</v>
      </c>
      <c r="AN46" s="152">
        <v>0.89687088530286485</v>
      </c>
      <c r="AO46" s="152">
        <v>0.33295594932328826</v>
      </c>
      <c r="AP46" s="152">
        <v>0.93710225222619292</v>
      </c>
      <c r="AQ46" s="152">
        <v>0.7496294476488421</v>
      </c>
      <c r="AR46" s="152">
        <v>0.58768018993316273</v>
      </c>
      <c r="AS46" s="152">
        <v>0.8823447106768737</v>
      </c>
      <c r="AT46" s="152">
        <v>0.52199917840357757</v>
      </c>
      <c r="AU46" s="152">
        <v>0.7152691237985942</v>
      </c>
      <c r="AV46" s="152">
        <v>0.80339398766585013</v>
      </c>
      <c r="AW46" s="152">
        <v>0.46429889812919656</v>
      </c>
      <c r="AX46" s="152">
        <v>0.13662519680410867</v>
      </c>
      <c r="AY46" s="152">
        <v>0.60581835082851132</v>
      </c>
      <c r="AZ46" s="152">
        <v>0.3837945561050693</v>
      </c>
      <c r="BA46" s="152">
        <v>0.95624154937118599</v>
      </c>
      <c r="BB46" s="152">
        <v>0.64987112698608773</v>
      </c>
      <c r="BC46" s="152">
        <v>0.49700216139821979</v>
      </c>
      <c r="BD46" s="152">
        <v>0.39203794766295624</v>
      </c>
      <c r="BE46" s="152">
        <v>0.43751280526443137</v>
      </c>
      <c r="BF46" s="152">
        <v>0.66874773692169098</v>
      </c>
      <c r="BG46" s="152">
        <v>0.70782855321048554</v>
      </c>
      <c r="BH46" s="152">
        <v>0.93945841398768393</v>
      </c>
      <c r="BI46" s="152">
        <v>0.74322698874448911</v>
      </c>
      <c r="BJ46" s="152">
        <v>0.53211999845627322</v>
      </c>
      <c r="BK46" s="152">
        <v>0.44426593095566802</v>
      </c>
      <c r="BL46" s="152">
        <v>0.36690803128068772</v>
      </c>
      <c r="BM46" s="152">
        <v>0.40750854349089621</v>
      </c>
      <c r="BN46" s="152">
        <v>0.32274336075560073</v>
      </c>
      <c r="BO46" s="152">
        <v>0.38372180511503606</v>
      </c>
      <c r="BP46" s="152">
        <v>0.28842990604320295</v>
      </c>
      <c r="BQ46" s="152">
        <v>0.4906261838342163</v>
      </c>
      <c r="BR46" s="152">
        <v>0.66066058430289076</v>
      </c>
      <c r="BS46" s="152">
        <v>9.4663551851422709E-2</v>
      </c>
      <c r="BT46" s="152">
        <v>0.25554396865573148</v>
      </c>
      <c r="BU46" s="152">
        <v>0.74628797099854438</v>
      </c>
      <c r="BV46" s="152">
        <v>0.34130226389905377</v>
      </c>
      <c r="BW46" s="152">
        <v>0.31758691678342649</v>
      </c>
      <c r="BX46" s="152">
        <v>0.48728457527941704</v>
      </c>
      <c r="BY46" s="152">
        <v>0.41743307111088229</v>
      </c>
      <c r="BZ46" s="152">
        <v>0.43713000924009149</v>
      </c>
      <c r="CA46" s="152">
        <v>0.3171778804330545</v>
      </c>
      <c r="CB46" s="152">
        <v>0.80982793261079378</v>
      </c>
      <c r="CC46" s="152">
        <v>0.41002342362872246</v>
      </c>
      <c r="CD46" s="152">
        <v>0.92846157179126088</v>
      </c>
      <c r="CE46" s="152">
        <v>0.93413241324280105</v>
      </c>
      <c r="CF46" s="152">
        <v>0.34879469621974496</v>
      </c>
      <c r="CG46" s="152">
        <v>0.38190153387777992</v>
      </c>
      <c r="CH46" s="152">
        <v>0.48647783339269757</v>
      </c>
      <c r="CI46" s="152">
        <v>0.95854587572387673</v>
      </c>
      <c r="CJ46" s="152">
        <v>0.31981825014483056</v>
      </c>
      <c r="CK46" s="152">
        <v>0.45890404156722597</v>
      </c>
      <c r="CL46" s="152">
        <v>0.37523673086106668</v>
      </c>
      <c r="CM46" s="152">
        <v>0.50388297477643573</v>
      </c>
      <c r="CN46" s="152">
        <v>0.77218388579876573</v>
      </c>
      <c r="CO46" s="152">
        <v>0.78917746004516953</v>
      </c>
      <c r="CP46" s="152">
        <v>0.76900775289035073</v>
      </c>
      <c r="CQ46" s="152">
        <v>0.62692545186289406</v>
      </c>
      <c r="CR46" s="152">
        <v>0.54342577101858403</v>
      </c>
      <c r="CS46" s="152">
        <v>0.50055764816728066</v>
      </c>
      <c r="CT46" s="152">
        <v>0.52278437065331129</v>
      </c>
      <c r="CU46" s="152">
        <v>0.46761999232824208</v>
      </c>
      <c r="CV46" s="152">
        <v>0.30644946581242322</v>
      </c>
      <c r="CW46" s="152">
        <v>0.8508353842846933</v>
      </c>
      <c r="CX46" s="152">
        <v>0.65499162839881053</v>
      </c>
      <c r="CY46" s="152">
        <v>0.66045768351848855</v>
      </c>
      <c r="CZ46" s="152">
        <v>0.71263394756459486</v>
      </c>
      <c r="DA46" s="152">
        <v>0.62255823960517076</v>
      </c>
      <c r="DB46" s="152">
        <v>0.86440597215590043</v>
      </c>
      <c r="DC46" s="152">
        <v>0.77448122778151784</v>
      </c>
      <c r="DD46" s="152">
        <v>0.73148867813352336</v>
      </c>
      <c r="DE46" s="152">
        <v>0.690937950303808</v>
      </c>
      <c r="DF46" s="152">
        <v>0.90685939547713379</v>
      </c>
      <c r="DG46" s="152">
        <v>0.43430339207513291</v>
      </c>
      <c r="DH46" s="152">
        <v>0.65034601907703071</v>
      </c>
      <c r="DI46" s="152">
        <v>0.31903276979254547</v>
      </c>
      <c r="DJ46" s="152">
        <v>0.71703259873455394</v>
      </c>
      <c r="DK46" s="152">
        <v>0.34979158422776374</v>
      </c>
      <c r="DL46" s="152">
        <v>0.50911099905473756</v>
      </c>
      <c r="DM46" s="152">
        <v>0.3715394475878856</v>
      </c>
      <c r="DN46" s="152">
        <v>0.37961891481510313</v>
      </c>
      <c r="DO46" s="152">
        <v>0.79810418523083104</v>
      </c>
      <c r="DP46" s="152">
        <v>0.91117557249968661</v>
      </c>
      <c r="DQ46" s="152">
        <v>0.81745074077174285</v>
      </c>
      <c r="DR46" s="152">
        <v>0.80624491504990548</v>
      </c>
      <c r="DS46" s="152">
        <v>0.32098093868494348</v>
      </c>
      <c r="DT46" s="152">
        <v>0.17783712905794846</v>
      </c>
      <c r="DU46" s="152">
        <v>0.33616396453967301</v>
      </c>
      <c r="DV46" s="152">
        <v>0.39004340375451224</v>
      </c>
      <c r="DW46" s="152">
        <v>0.41066070567752899</v>
      </c>
      <c r="DY46" s="146"/>
      <c r="DZ46" s="147"/>
      <c r="EA46" s="147"/>
      <c r="EB46" s="147"/>
      <c r="EC46" s="147"/>
      <c r="ED46" s="147"/>
      <c r="EE46" s="147"/>
    </row>
    <row r="47" spans="1:135" ht="15.75" customHeight="1" x14ac:dyDescent="0.25">
      <c r="A47" s="5" t="s">
        <v>1032</v>
      </c>
      <c r="B47" s="152">
        <v>0.3124266424109246</v>
      </c>
      <c r="C47" s="152">
        <v>0.32231777035709053</v>
      </c>
      <c r="D47" s="152">
        <v>0.39892190842237996</v>
      </c>
      <c r="E47" s="152">
        <v>0.30752521572052222</v>
      </c>
      <c r="F47" s="152">
        <v>0.74666148322785675</v>
      </c>
      <c r="G47" s="152">
        <v>0.5103072423579651</v>
      </c>
      <c r="H47" s="152">
        <v>0.89665465082694595</v>
      </c>
      <c r="I47" s="152">
        <v>0.86189286223905448</v>
      </c>
      <c r="J47" s="152">
        <v>0.57598053327341425</v>
      </c>
      <c r="K47" s="152">
        <v>0.44123937197971819</v>
      </c>
      <c r="L47" s="152">
        <v>0.78497677224030105</v>
      </c>
      <c r="M47" s="152">
        <v>0.28302220862156791</v>
      </c>
      <c r="N47" s="152">
        <v>0.85195482825008928</v>
      </c>
      <c r="O47" s="152">
        <v>0.48714944170851487</v>
      </c>
      <c r="P47" s="152">
        <v>0.37309787942146988</v>
      </c>
      <c r="Q47" s="152">
        <v>0.20420009276653323</v>
      </c>
      <c r="R47" s="152">
        <v>0.44601725244300228</v>
      </c>
      <c r="S47" s="152">
        <v>0.62537112920400706</v>
      </c>
      <c r="T47" s="152">
        <v>0.60182924886879008</v>
      </c>
      <c r="U47" s="152">
        <v>0.4291536813148823</v>
      </c>
      <c r="V47" s="152">
        <v>0.41575161104521269</v>
      </c>
      <c r="W47" s="152">
        <v>0.18878577792790535</v>
      </c>
      <c r="X47" s="152">
        <v>0.25615360603567999</v>
      </c>
      <c r="Y47" s="152">
        <v>0.89013922726894956</v>
      </c>
      <c r="Z47" s="152">
        <v>0.68397255513080035</v>
      </c>
      <c r="AA47" s="152">
        <v>0.21619817772813751</v>
      </c>
      <c r="AB47" s="152">
        <v>0.47645304107507191</v>
      </c>
      <c r="AC47" s="152">
        <v>0.21490183214798991</v>
      </c>
      <c r="AD47" s="152">
        <v>0.71452445820219068</v>
      </c>
      <c r="AE47" s="152">
        <v>0.30410605518487488</v>
      </c>
      <c r="AF47" s="152">
        <v>0.56094810431078368</v>
      </c>
      <c r="AG47" s="152">
        <v>0.7563899306013534</v>
      </c>
      <c r="AH47" s="152">
        <v>0.91956313955514568</v>
      </c>
      <c r="AI47" s="152">
        <v>0.72522756779887487</v>
      </c>
      <c r="AJ47" s="152">
        <v>0.35694999741508671</v>
      </c>
      <c r="AK47" s="152">
        <v>0.32166125415564284</v>
      </c>
      <c r="AL47" s="152">
        <v>0.43959717785110275</v>
      </c>
      <c r="AM47" s="152">
        <v>0.44154752836772271</v>
      </c>
      <c r="AN47" s="152">
        <v>0.86146917196049189</v>
      </c>
      <c r="AO47" s="152">
        <v>0.242692385366168</v>
      </c>
      <c r="AP47" s="152">
        <v>0.88357370337469021</v>
      </c>
      <c r="AQ47" s="152">
        <v>0.77482576797649894</v>
      </c>
      <c r="AR47" s="152">
        <v>0.44252830674310922</v>
      </c>
      <c r="AS47" s="152">
        <v>0.90883320422951175</v>
      </c>
      <c r="AT47" s="152">
        <v>0.74460552083470966</v>
      </c>
      <c r="AU47" s="152">
        <v>0.60621926384754676</v>
      </c>
      <c r="AV47" s="152">
        <v>0.71059507146481604</v>
      </c>
      <c r="AW47" s="152">
        <v>0.37909553745686908</v>
      </c>
      <c r="AX47" s="152">
        <v>0.32731093397628153</v>
      </c>
      <c r="AY47" s="152">
        <v>0.57964883653847554</v>
      </c>
      <c r="AZ47" s="152">
        <v>0.28534779058792209</v>
      </c>
      <c r="BA47" s="152">
        <v>0.6920168215729221</v>
      </c>
      <c r="BB47" s="152">
        <v>0.36159500635365172</v>
      </c>
      <c r="BC47" s="152">
        <v>0.64004398614075375</v>
      </c>
      <c r="BD47" s="152">
        <v>0.45361874430759397</v>
      </c>
      <c r="BE47" s="152">
        <v>0.46887501845675417</v>
      </c>
      <c r="BF47" s="152">
        <v>0.68639318642320613</v>
      </c>
      <c r="BG47" s="152">
        <v>0.70754504197374701</v>
      </c>
      <c r="BH47" s="152">
        <v>0.76846245612667852</v>
      </c>
      <c r="BI47" s="152">
        <v>0.62822157182109006</v>
      </c>
      <c r="BJ47" s="152">
        <v>0.36972294880531942</v>
      </c>
      <c r="BK47" s="152">
        <v>0.51592094746745509</v>
      </c>
      <c r="BL47" s="152">
        <v>0.35235552574736434</v>
      </c>
      <c r="BM47" s="152">
        <v>0.37297659072241496</v>
      </c>
      <c r="BN47" s="152">
        <v>0.43948887355305255</v>
      </c>
      <c r="BO47" s="152">
        <v>0.40322891221664203</v>
      </c>
      <c r="BP47" s="152">
        <v>0.30742813343069419</v>
      </c>
      <c r="BQ47" s="152">
        <v>0.68359736490003642</v>
      </c>
      <c r="BR47" s="152">
        <v>0.49191311472613986</v>
      </c>
      <c r="BS47" s="152">
        <v>0.44016105547239093</v>
      </c>
      <c r="BT47" s="152">
        <v>0.18801926194702637</v>
      </c>
      <c r="BU47" s="152">
        <v>0.72988639362839725</v>
      </c>
      <c r="BV47" s="152">
        <v>0.47080328255185255</v>
      </c>
      <c r="BW47" s="152">
        <v>0.30804531289947024</v>
      </c>
      <c r="BX47" s="152">
        <v>0.49819445556050351</v>
      </c>
      <c r="BY47" s="152">
        <v>0.48441373121310499</v>
      </c>
      <c r="BZ47" s="152">
        <v>0.34319005931475821</v>
      </c>
      <c r="CA47" s="152">
        <v>0.24154614933600302</v>
      </c>
      <c r="CB47" s="152">
        <v>0.7622172706242718</v>
      </c>
      <c r="CC47" s="152">
        <v>0.48945201013155765</v>
      </c>
      <c r="CD47" s="152">
        <v>0.89060070821411641</v>
      </c>
      <c r="CE47" s="152">
        <v>0.84663018549024505</v>
      </c>
      <c r="CF47" s="152">
        <v>0.16581173419075609</v>
      </c>
      <c r="CG47" s="152">
        <v>0.32346787712397002</v>
      </c>
      <c r="CH47" s="152">
        <v>0.48653072450584728</v>
      </c>
      <c r="CI47" s="152">
        <v>0.92708474495059934</v>
      </c>
      <c r="CJ47" s="152">
        <v>0.49863595460369819</v>
      </c>
      <c r="CK47" s="152">
        <v>0.38086480325539029</v>
      </c>
      <c r="CL47" s="152">
        <v>0.49291764364406843</v>
      </c>
      <c r="CM47" s="152">
        <v>0.37588419813216245</v>
      </c>
      <c r="CN47" s="152">
        <v>0.50101551423978175</v>
      </c>
      <c r="CO47" s="152">
        <v>0.78174952093533867</v>
      </c>
      <c r="CP47" s="152">
        <v>0.72651305267229149</v>
      </c>
      <c r="CQ47" s="152">
        <v>0.64622117396329493</v>
      </c>
      <c r="CR47" s="152">
        <v>0.31943750862786435</v>
      </c>
      <c r="CS47" s="152">
        <v>0.53608049454211959</v>
      </c>
      <c r="CT47" s="152">
        <v>0.4080789892327526</v>
      </c>
      <c r="CU47" s="152">
        <v>0.3404152671637567</v>
      </c>
      <c r="CV47" s="152">
        <v>0.29675232128528045</v>
      </c>
      <c r="CW47" s="152">
        <v>0.70629820606541682</v>
      </c>
      <c r="CX47" s="152">
        <v>0.55413414795431593</v>
      </c>
      <c r="CY47" s="152">
        <v>0.64733554378911418</v>
      </c>
      <c r="CZ47" s="152">
        <v>0.65773258984786054</v>
      </c>
      <c r="DA47" s="152">
        <v>0.50600999445142891</v>
      </c>
      <c r="DB47" s="152">
        <v>0.83410049367581784</v>
      </c>
      <c r="DC47" s="152">
        <v>0.68363194392697291</v>
      </c>
      <c r="DD47" s="152">
        <v>0.62145762336311905</v>
      </c>
      <c r="DE47" s="152">
        <v>0.49729908484242635</v>
      </c>
      <c r="DF47" s="152">
        <v>0.89648499273341375</v>
      </c>
      <c r="DG47" s="152">
        <v>0.42463519660767046</v>
      </c>
      <c r="DH47" s="152">
        <v>0.54449401268098896</v>
      </c>
      <c r="DI47" s="152">
        <v>0.28196883262357908</v>
      </c>
      <c r="DJ47" s="152">
        <v>0.71439728593476615</v>
      </c>
      <c r="DK47" s="152">
        <v>0.54377058527353983</v>
      </c>
      <c r="DL47" s="152">
        <v>0.19413101037317138</v>
      </c>
      <c r="DM47" s="152">
        <v>0.47471626741025891</v>
      </c>
      <c r="DN47" s="152">
        <v>0.37918651327111086</v>
      </c>
      <c r="DO47" s="152">
        <v>0.60244231560793471</v>
      </c>
      <c r="DP47" s="152">
        <v>0.84292279423261873</v>
      </c>
      <c r="DQ47" s="152">
        <v>0.71371742545881578</v>
      </c>
      <c r="DR47" s="152">
        <v>0.73736224103739367</v>
      </c>
      <c r="DS47" s="152">
        <v>0.30045686737203703</v>
      </c>
      <c r="DT47" s="152">
        <v>5.0256088152671498E-2</v>
      </c>
      <c r="DU47" s="152">
        <v>0.32085210042294332</v>
      </c>
      <c r="DV47" s="152">
        <v>0.43378667477157673</v>
      </c>
      <c r="DW47" s="152">
        <v>0.30370410933196618</v>
      </c>
      <c r="DY47" s="146"/>
      <c r="DZ47" s="147"/>
      <c r="EA47" s="147"/>
      <c r="EB47" s="147"/>
      <c r="EC47" s="147"/>
      <c r="ED47" s="147"/>
      <c r="EE47" s="147"/>
    </row>
    <row r="48" spans="1:135" ht="15.75" customHeight="1" x14ac:dyDescent="0.25">
      <c r="A48" s="5" t="s">
        <v>1033</v>
      </c>
      <c r="B48" s="152">
        <v>0.40342326101869064</v>
      </c>
      <c r="C48" s="152">
        <v>0.4718062936215992</v>
      </c>
      <c r="D48" s="152">
        <v>0.6522571687824521</v>
      </c>
      <c r="E48" s="152">
        <v>0.14392784606825579</v>
      </c>
      <c r="F48" s="152">
        <v>0.42920342026499853</v>
      </c>
      <c r="G48" s="152">
        <v>0.31313320469452627</v>
      </c>
      <c r="H48" s="152">
        <v>0.67503173523902316</v>
      </c>
      <c r="I48" s="152">
        <v>0.71554014241180153</v>
      </c>
      <c r="J48" s="152">
        <v>0.45861900029644648</v>
      </c>
      <c r="K48" s="152">
        <v>0.19170059407014645</v>
      </c>
      <c r="L48" s="152">
        <v>0.27784425365391952</v>
      </c>
      <c r="M48" s="152">
        <v>0.80407743282749911</v>
      </c>
      <c r="N48" s="152">
        <v>0.45090161387111227</v>
      </c>
      <c r="O48" s="152">
        <v>0.45693544423527982</v>
      </c>
      <c r="P48" s="152">
        <v>0.27977133637338397</v>
      </c>
      <c r="Q48" s="152">
        <v>0.22656968307173941</v>
      </c>
      <c r="R48" s="152">
        <v>0.33040790757569138</v>
      </c>
      <c r="S48" s="152">
        <v>0.50446412675399199</v>
      </c>
      <c r="T48" s="152">
        <v>0.25632886871800192</v>
      </c>
      <c r="U48" s="152">
        <v>0.38633733012922861</v>
      </c>
      <c r="V48" s="152">
        <v>0.48109644695056386</v>
      </c>
      <c r="W48" s="152">
        <v>0.21226063299317141</v>
      </c>
      <c r="X48" s="152">
        <v>0.41519847241393498</v>
      </c>
      <c r="Y48" s="152">
        <v>0.46606953983344795</v>
      </c>
      <c r="Z48" s="152">
        <v>0.43829200042191713</v>
      </c>
      <c r="AA48" s="152">
        <v>0.76300015826772594</v>
      </c>
      <c r="AB48" s="152">
        <v>0.22586666712202322</v>
      </c>
      <c r="AC48" s="152">
        <v>0.46436184796021063</v>
      </c>
      <c r="AD48" s="152">
        <v>0.2144627510472395</v>
      </c>
      <c r="AE48" s="152">
        <v>0.58090129324623918</v>
      </c>
      <c r="AF48" s="152">
        <v>0.30112791168274322</v>
      </c>
      <c r="AG48" s="152">
        <v>0.49507584449835074</v>
      </c>
      <c r="AH48" s="152">
        <v>0.76058935213642198</v>
      </c>
      <c r="AI48" s="152">
        <v>0.32858563698987153</v>
      </c>
      <c r="AJ48" s="152">
        <v>0.25721958943469136</v>
      </c>
      <c r="AK48" s="152">
        <v>0.43183257793493657</v>
      </c>
      <c r="AL48" s="152">
        <v>0.22091892678138936</v>
      </c>
      <c r="AM48" s="152">
        <v>0.39782124800738405</v>
      </c>
      <c r="AN48" s="152">
        <v>0.72475588118125134</v>
      </c>
      <c r="AO48" s="152">
        <v>0.40057712740248108</v>
      </c>
      <c r="AP48" s="152">
        <v>0.62020494845772178</v>
      </c>
      <c r="AQ48" s="152">
        <v>0.60332946829790512</v>
      </c>
      <c r="AR48" s="152">
        <v>0.37843948842700659</v>
      </c>
      <c r="AS48" s="152">
        <v>0.82732994573686325</v>
      </c>
      <c r="AT48" s="152">
        <v>0.46259045021434608</v>
      </c>
      <c r="AU48" s="152">
        <v>0.29505541820983505</v>
      </c>
      <c r="AV48" s="152">
        <v>0.39831934467781521</v>
      </c>
      <c r="AW48" s="152">
        <v>0.12917028159291483</v>
      </c>
      <c r="AX48" s="152">
        <v>0.45291758172102647</v>
      </c>
      <c r="AY48" s="152">
        <v>0.4385210885831623</v>
      </c>
      <c r="AZ48" s="152">
        <v>0.28115075269387368</v>
      </c>
      <c r="BA48" s="152">
        <v>0.74991572791066763</v>
      </c>
      <c r="BB48" s="152">
        <v>0.33200811116218826</v>
      </c>
      <c r="BC48" s="152">
        <v>0.18052723997666434</v>
      </c>
      <c r="BD48" s="152">
        <v>0.49494176327895439</v>
      </c>
      <c r="BE48" s="152">
        <v>0.55803113333700749</v>
      </c>
      <c r="BF48" s="152">
        <v>0.31075455570569499</v>
      </c>
      <c r="BG48" s="152">
        <v>0.23905398908066924</v>
      </c>
      <c r="BH48" s="152">
        <v>0.71100103005816173</v>
      </c>
      <c r="BI48" s="152">
        <v>0.38941093005726224</v>
      </c>
      <c r="BJ48" s="152">
        <v>0.82055255051140008</v>
      </c>
      <c r="BK48" s="152">
        <v>0.30540166270023139</v>
      </c>
      <c r="BL48" s="152">
        <v>0.49436680005881084</v>
      </c>
      <c r="BM48" s="152">
        <v>0.34827571858157225</v>
      </c>
      <c r="BN48" s="152">
        <v>0.37311805135631615</v>
      </c>
      <c r="BO48" s="152">
        <v>0.52563427681921326</v>
      </c>
      <c r="BP48" s="152">
        <v>0.48720333732613108</v>
      </c>
      <c r="BQ48" s="152">
        <v>0.43509658770135218</v>
      </c>
      <c r="BR48" s="152">
        <v>0.67417784488256527</v>
      </c>
      <c r="BS48" s="152">
        <v>0.57498704749901486</v>
      </c>
      <c r="BT48" s="152">
        <v>0.40666539180376959</v>
      </c>
      <c r="BU48" s="152">
        <v>0.2853622051806245</v>
      </c>
      <c r="BV48" s="152">
        <v>0.2773954082187281</v>
      </c>
      <c r="BW48" s="152">
        <v>0.48901525895888009</v>
      </c>
      <c r="BX48" s="152">
        <v>0.63292433129920356</v>
      </c>
      <c r="BY48" s="152">
        <v>0.6628551550502928</v>
      </c>
      <c r="BZ48" s="152">
        <v>0.31641173570551184</v>
      </c>
      <c r="CA48" s="152">
        <v>0.44861775182478114</v>
      </c>
      <c r="CB48" s="152">
        <v>0.44762622043214473</v>
      </c>
      <c r="CC48" s="152">
        <v>0.53017284059401726</v>
      </c>
      <c r="CD48" s="152">
        <v>0.72885866801092103</v>
      </c>
      <c r="CE48" s="152">
        <v>0.7533280349653545</v>
      </c>
      <c r="CF48" s="152">
        <v>0.41821893445369651</v>
      </c>
      <c r="CG48" s="152">
        <v>0.43195876554014018</v>
      </c>
      <c r="CH48" s="152">
        <v>0.21794890102745434</v>
      </c>
      <c r="CI48" s="152">
        <v>0.8349577196535809</v>
      </c>
      <c r="CJ48" s="152">
        <v>0.29279044964168871</v>
      </c>
      <c r="CK48" s="152">
        <v>0.32603889682613224</v>
      </c>
      <c r="CL48" s="152">
        <v>0.18663342190872667</v>
      </c>
      <c r="CM48" s="152">
        <v>0.32121854370786235</v>
      </c>
      <c r="CN48" s="152">
        <v>0.36893789067266786</v>
      </c>
      <c r="CO48" s="152">
        <v>0.41799058850552856</v>
      </c>
      <c r="CP48" s="152">
        <v>0.82924063607721321</v>
      </c>
      <c r="CQ48" s="152">
        <v>0.5097392304827526</v>
      </c>
      <c r="CR48" s="152">
        <v>0.70484143273891342</v>
      </c>
      <c r="CS48" s="152">
        <v>0.7376147187115385</v>
      </c>
      <c r="CT48" s="152">
        <v>0.63948409863319344</v>
      </c>
      <c r="CU48" s="152">
        <v>0.31154676467323328</v>
      </c>
      <c r="CV48" s="152">
        <v>0.38429970662607021</v>
      </c>
      <c r="CW48" s="152">
        <v>0.95460594330255044</v>
      </c>
      <c r="CX48" s="152">
        <v>0.45691229526658672</v>
      </c>
      <c r="CY48" s="152">
        <v>0.51482649106718203</v>
      </c>
      <c r="CZ48" s="152">
        <v>0.52309678217824285</v>
      </c>
      <c r="DA48" s="152">
        <v>0.33667276299792404</v>
      </c>
      <c r="DB48" s="152">
        <v>0.6101160904748506</v>
      </c>
      <c r="DC48" s="152">
        <v>0.50606379398684864</v>
      </c>
      <c r="DD48" s="152">
        <v>0.42623320735043185</v>
      </c>
      <c r="DE48" s="152">
        <v>0.38262960059534029</v>
      </c>
      <c r="DF48" s="152">
        <v>0.78741990059051181</v>
      </c>
      <c r="DG48" s="152">
        <v>0.35825531808983335</v>
      </c>
      <c r="DH48" s="152">
        <v>0.34477637972155123</v>
      </c>
      <c r="DI48" s="152">
        <v>0.47270856010461171</v>
      </c>
      <c r="DJ48" s="152">
        <v>0.33882948060486906</v>
      </c>
      <c r="DK48" s="152">
        <v>0.41944276576166084</v>
      </c>
      <c r="DL48" s="152">
        <v>0.34408597006487135</v>
      </c>
      <c r="DM48" s="152">
        <v>0.35637371706149529</v>
      </c>
      <c r="DN48" s="152">
        <v>0.64355979681986697</v>
      </c>
      <c r="DO48" s="152">
        <v>0.6551171050105844</v>
      </c>
      <c r="DP48" s="152">
        <v>0.67002910085483003</v>
      </c>
      <c r="DQ48" s="152">
        <v>0.61614878118732042</v>
      </c>
      <c r="DR48" s="152">
        <v>0.58458105897135204</v>
      </c>
      <c r="DS48" s="152">
        <v>0.73413218882120523</v>
      </c>
      <c r="DT48" s="152">
        <v>9.3079632161186865E-2</v>
      </c>
      <c r="DU48" s="152">
        <v>0.49963894160294087</v>
      </c>
      <c r="DV48" s="152">
        <v>0.39360552694676509</v>
      </c>
      <c r="DW48" s="152">
        <v>0.51871497527735633</v>
      </c>
      <c r="DY48" s="146"/>
      <c r="DZ48" s="147"/>
      <c r="EA48" s="147"/>
      <c r="EB48" s="147"/>
      <c r="EC48" s="147"/>
      <c r="ED48" s="147"/>
      <c r="EE48" s="147"/>
    </row>
    <row r="49" spans="1:135" ht="15.75" customHeight="1" x14ac:dyDescent="0.25">
      <c r="A49" s="5" t="s">
        <v>1034</v>
      </c>
      <c r="B49" s="152">
        <v>0.58605709952167717</v>
      </c>
      <c r="C49" s="152">
        <v>0.46927299335455147</v>
      </c>
      <c r="D49" s="152">
        <v>0.39922599031365819</v>
      </c>
      <c r="E49" s="152">
        <v>0.36766113561463709</v>
      </c>
      <c r="F49" s="152">
        <v>0.47102075986375924</v>
      </c>
      <c r="G49" s="152">
        <v>0.52563981191393083</v>
      </c>
      <c r="H49" s="152">
        <v>0.76025162257132362</v>
      </c>
      <c r="I49" s="152">
        <v>0.82383905006858682</v>
      </c>
      <c r="J49" s="152">
        <v>0.46969695853994464</v>
      </c>
      <c r="K49" s="152">
        <v>0.3699539793939769</v>
      </c>
      <c r="L49" s="152">
        <v>0.50721063732969207</v>
      </c>
      <c r="M49" s="152">
        <v>0.5251636351248512</v>
      </c>
      <c r="N49" s="152">
        <v>0.78799666904607857</v>
      </c>
      <c r="O49" s="152">
        <v>0.42394001860372221</v>
      </c>
      <c r="P49" s="152">
        <v>0.28614150582589448</v>
      </c>
      <c r="Q49" s="152">
        <v>0.34822423475310832</v>
      </c>
      <c r="R49" s="152">
        <v>0.38025965337965956</v>
      </c>
      <c r="S49" s="152">
        <v>0.60890450057696044</v>
      </c>
      <c r="T49" s="152">
        <v>0.41330121642728823</v>
      </c>
      <c r="U49" s="152">
        <v>0.69004401616168232</v>
      </c>
      <c r="V49" s="152">
        <v>0.42497887166248283</v>
      </c>
      <c r="W49" s="152">
        <v>0.23213811467211481</v>
      </c>
      <c r="X49" s="152">
        <v>0.33777361241128478</v>
      </c>
      <c r="Y49" s="152">
        <v>0.73473827343767772</v>
      </c>
      <c r="Z49" s="152">
        <v>0.61816886147884353</v>
      </c>
      <c r="AA49" s="152">
        <v>0.56581762064466778</v>
      </c>
      <c r="AB49" s="152">
        <v>0.41886743897070988</v>
      </c>
      <c r="AC49" s="152">
        <v>0.29191815625155276</v>
      </c>
      <c r="AD49" s="152">
        <v>0.44530387290565232</v>
      </c>
      <c r="AE49" s="152">
        <v>0.55869613205778212</v>
      </c>
      <c r="AF49" s="152">
        <v>0.52373876149056009</v>
      </c>
      <c r="AG49" s="152">
        <v>0.66093795098375385</v>
      </c>
      <c r="AH49" s="152">
        <v>0.89930155685393975</v>
      </c>
      <c r="AI49" s="152">
        <v>0.35294117647058815</v>
      </c>
      <c r="AJ49" s="152">
        <v>0.34174683963985109</v>
      </c>
      <c r="AK49" s="152">
        <v>0.45466247917919311</v>
      </c>
      <c r="AL49" s="152">
        <v>0.23638010362258136</v>
      </c>
      <c r="AM49" s="152">
        <v>0.49151983302853852</v>
      </c>
      <c r="AN49" s="152">
        <v>0.68995476127069055</v>
      </c>
      <c r="AO49" s="152">
        <v>0.50811159022766939</v>
      </c>
      <c r="AP49" s="152">
        <v>0.8693366204453763</v>
      </c>
      <c r="AQ49" s="152">
        <v>0.75876669184305312</v>
      </c>
      <c r="AR49" s="152">
        <v>0.54287572837758602</v>
      </c>
      <c r="AS49" s="152">
        <v>0.89530588867847627</v>
      </c>
      <c r="AT49" s="152">
        <v>0.64460626412736488</v>
      </c>
      <c r="AU49" s="152">
        <v>0.42594852466526256</v>
      </c>
      <c r="AV49" s="152">
        <v>0.38181817512396682</v>
      </c>
      <c r="AW49" s="152">
        <v>0.31087417111694154</v>
      </c>
      <c r="AX49" s="152">
        <v>0.49565132800789824</v>
      </c>
      <c r="AY49" s="152">
        <v>0.52189636187731703</v>
      </c>
      <c r="AZ49" s="152">
        <v>0.42299082581840775</v>
      </c>
      <c r="BA49" s="152">
        <v>0.80365181358098248</v>
      </c>
      <c r="BB49" s="152">
        <v>0.40885523007453206</v>
      </c>
      <c r="BC49" s="152">
        <v>0.38609336885444151</v>
      </c>
      <c r="BD49" s="152">
        <v>0.39294663871227897</v>
      </c>
      <c r="BE49" s="152">
        <v>0.56935571575214439</v>
      </c>
      <c r="BF49" s="152">
        <v>0.37476012858185892</v>
      </c>
      <c r="BG49" s="152">
        <v>0.25880816047280603</v>
      </c>
      <c r="BH49" s="152">
        <v>0.74701262329510554</v>
      </c>
      <c r="BI49" s="152">
        <v>0.6063979692207806</v>
      </c>
      <c r="BJ49" s="152">
        <v>0.69574916056731628</v>
      </c>
      <c r="BK49" s="152">
        <v>0.46703102971016053</v>
      </c>
      <c r="BL49" s="152">
        <v>0.41473003538622949</v>
      </c>
      <c r="BM49" s="152">
        <v>0.44695795694618273</v>
      </c>
      <c r="BN49" s="152">
        <v>0.49333308774776974</v>
      </c>
      <c r="BO49" s="152">
        <v>0.65689207851714448</v>
      </c>
      <c r="BP49" s="152">
        <v>0.32812438424733392</v>
      </c>
      <c r="BQ49" s="152">
        <v>0.56718793564284464</v>
      </c>
      <c r="BR49" s="152">
        <v>0.60951174103502903</v>
      </c>
      <c r="BS49" s="152">
        <v>0.50314110007550417</v>
      </c>
      <c r="BT49" s="152">
        <v>0.27248802831247704</v>
      </c>
      <c r="BU49" s="152">
        <v>0.64656631275453702</v>
      </c>
      <c r="BV49" s="152">
        <v>0.40465682093709915</v>
      </c>
      <c r="BW49" s="152">
        <v>0.60094463942869791</v>
      </c>
      <c r="BX49" s="152">
        <v>0.47940647564605948</v>
      </c>
      <c r="BY49" s="152">
        <v>0.47861300619074354</v>
      </c>
      <c r="BZ49" s="152">
        <v>0.54856010485303863</v>
      </c>
      <c r="CA49" s="152">
        <v>0.39520217152017323</v>
      </c>
      <c r="CB49" s="152">
        <v>0.7147481253578426</v>
      </c>
      <c r="CC49" s="152">
        <v>0.45628618059990445</v>
      </c>
      <c r="CD49" s="152">
        <v>0.91008773943171484</v>
      </c>
      <c r="CE49" s="152">
        <v>0.69047812395292119</v>
      </c>
      <c r="CF49" s="152">
        <v>0.47138222007866237</v>
      </c>
      <c r="CG49" s="152">
        <v>0.37383900097767675</v>
      </c>
      <c r="CH49" s="152">
        <v>0.42528434142439098</v>
      </c>
      <c r="CI49" s="152">
        <v>0.91150672921622933</v>
      </c>
      <c r="CJ49" s="152">
        <v>0.27873037035029091</v>
      </c>
      <c r="CK49" s="152">
        <v>0.51830525914419856</v>
      </c>
      <c r="CL49" s="152">
        <v>0.44924559901353067</v>
      </c>
      <c r="CM49" s="152">
        <v>0.42558153673341637</v>
      </c>
      <c r="CN49" s="152">
        <v>0.59063932114053508</v>
      </c>
      <c r="CO49" s="152">
        <v>0.52011341386375942</v>
      </c>
      <c r="CP49" s="152">
        <v>0.82581646526687025</v>
      </c>
      <c r="CQ49" s="152">
        <v>0.62555868741331699</v>
      </c>
      <c r="CR49" s="152">
        <v>0.41933268728442313</v>
      </c>
      <c r="CS49" s="152">
        <v>0.57838443878759382</v>
      </c>
      <c r="CT49" s="152">
        <v>0.59866312902203866</v>
      </c>
      <c r="CU49" s="152">
        <v>0.48219144971369987</v>
      </c>
      <c r="CV49" s="152">
        <v>0.47082100931266863</v>
      </c>
      <c r="CW49" s="152">
        <v>0.95532950705556496</v>
      </c>
      <c r="CX49" s="152">
        <v>0.59029965588843014</v>
      </c>
      <c r="CY49" s="152">
        <v>0.59995428058032552</v>
      </c>
      <c r="CZ49" s="152">
        <v>0.5406916782395027</v>
      </c>
      <c r="DA49" s="152">
        <v>0.29478616135148311</v>
      </c>
      <c r="DB49" s="152">
        <v>0.52373359344442638</v>
      </c>
      <c r="DC49" s="152">
        <v>0.49168544750635257</v>
      </c>
      <c r="DD49" s="152">
        <v>0.4637454236684887</v>
      </c>
      <c r="DE49" s="152">
        <v>0.67568093122804129</v>
      </c>
      <c r="DF49" s="152">
        <v>0.9175344695802603</v>
      </c>
      <c r="DG49" s="152">
        <v>0.50927123522359907</v>
      </c>
      <c r="DH49" s="152">
        <v>0.4087918690480436</v>
      </c>
      <c r="DI49" s="152">
        <v>0.45554395397590275</v>
      </c>
      <c r="DJ49" s="152">
        <v>0.42646405260680775</v>
      </c>
      <c r="DK49" s="152">
        <v>0.31160822010194134</v>
      </c>
      <c r="DL49" s="152">
        <v>0.55748661428050528</v>
      </c>
      <c r="DM49" s="152">
        <v>0.46306790812929266</v>
      </c>
      <c r="DN49" s="152">
        <v>0.48399393286985837</v>
      </c>
      <c r="DO49" s="152">
        <v>0.73895235517733737</v>
      </c>
      <c r="DP49" s="152">
        <v>0.71583774931236499</v>
      </c>
      <c r="DQ49" s="152">
        <v>0.68200722658214552</v>
      </c>
      <c r="DR49" s="152">
        <v>0.65256380405597414</v>
      </c>
      <c r="DS49" s="152">
        <v>0.42446978728148027</v>
      </c>
      <c r="DT49" s="152">
        <v>0.2147382421170049</v>
      </c>
      <c r="DU49" s="152">
        <v>0.40589944401169425</v>
      </c>
      <c r="DV49" s="152">
        <v>0.65971695899375926</v>
      </c>
      <c r="DW49" s="152">
        <v>0.57646268130469391</v>
      </c>
      <c r="DY49" s="146"/>
      <c r="DZ49" s="147"/>
      <c r="EA49" s="147"/>
      <c r="EB49" s="147"/>
      <c r="EC49" s="147"/>
      <c r="ED49" s="147"/>
      <c r="EE49" s="147"/>
    </row>
    <row r="50" spans="1:135" ht="15.75" customHeight="1" x14ac:dyDescent="0.25">
      <c r="A50" s="5" t="s">
        <v>1035</v>
      </c>
      <c r="B50" s="152">
        <v>0.53193823540868446</v>
      </c>
      <c r="C50" s="152">
        <v>0.64941200685261424</v>
      </c>
      <c r="D50" s="152">
        <v>0.59478636068428747</v>
      </c>
      <c r="E50" s="152">
        <v>0.61553444971979543</v>
      </c>
      <c r="F50" s="152">
        <v>0.81079060236489164</v>
      </c>
      <c r="G50" s="152">
        <v>0.75566444598434512</v>
      </c>
      <c r="H50" s="152">
        <v>0.82507972658303541</v>
      </c>
      <c r="I50" s="152">
        <v>0.7476282296348119</v>
      </c>
      <c r="J50" s="152">
        <v>0.7657356311518112</v>
      </c>
      <c r="K50" s="152">
        <v>0.54937021395590213</v>
      </c>
      <c r="L50" s="152">
        <v>0.69354494283531753</v>
      </c>
      <c r="M50" s="152">
        <v>0.6467696488394028</v>
      </c>
      <c r="N50" s="152">
        <v>0.78446972662534487</v>
      </c>
      <c r="O50" s="152">
        <v>0.62295136700725884</v>
      </c>
      <c r="P50" s="152">
        <v>0.47403820636265198</v>
      </c>
      <c r="Q50" s="152">
        <v>0.58141590430307066</v>
      </c>
      <c r="R50" s="152">
        <v>0.71608372343763704</v>
      </c>
      <c r="S50" s="152">
        <v>0.68152243712785321</v>
      </c>
      <c r="T50" s="152">
        <v>0.62030719982372151</v>
      </c>
      <c r="U50" s="152">
        <v>0.62813232140055764</v>
      </c>
      <c r="V50" s="152">
        <v>0.61489061308463655</v>
      </c>
      <c r="W50" s="152">
        <v>0.36775975148843537</v>
      </c>
      <c r="X50" s="152">
        <v>0.56578821727843254</v>
      </c>
      <c r="Y50" s="152">
        <v>0.78174990741074024</v>
      </c>
      <c r="Z50" s="152">
        <v>0.74510589611679523</v>
      </c>
      <c r="AA50" s="152">
        <v>0.66937747674663972</v>
      </c>
      <c r="AB50" s="152">
        <v>0.70508844877019849</v>
      </c>
      <c r="AC50" s="152">
        <v>0.56089360786723852</v>
      </c>
      <c r="AD50" s="152">
        <v>0.75768381776184635</v>
      </c>
      <c r="AE50" s="152">
        <v>0.70098666450838454</v>
      </c>
      <c r="AF50" s="152">
        <v>0.72784068008098712</v>
      </c>
      <c r="AG50" s="152">
        <v>0.80863928234636051</v>
      </c>
      <c r="AH50" s="152">
        <v>0.86185896026824271</v>
      </c>
      <c r="AI50" s="152">
        <v>0.63303551867400287</v>
      </c>
      <c r="AJ50" s="152">
        <v>0.57633735641244277</v>
      </c>
      <c r="AK50" s="152">
        <v>0.67101643504224151</v>
      </c>
      <c r="AL50" s="152">
        <v>0.4928571497142859</v>
      </c>
      <c r="AM50" s="152">
        <v>0.59298947414955272</v>
      </c>
      <c r="AN50" s="152">
        <v>0.82808470849671756</v>
      </c>
      <c r="AO50" s="152">
        <v>0.59670642219635606</v>
      </c>
      <c r="AP50" s="152">
        <v>0.75005937137212431</v>
      </c>
      <c r="AQ50" s="152">
        <v>0.8321791525638591</v>
      </c>
      <c r="AR50" s="152">
        <v>0.71386763807902254</v>
      </c>
      <c r="AS50" s="152">
        <v>0.85612268075883269</v>
      </c>
      <c r="AT50" s="152">
        <v>0.75061286521011183</v>
      </c>
      <c r="AU50" s="152">
        <v>0.71308622183327053</v>
      </c>
      <c r="AV50" s="152">
        <v>0.68712606851331337</v>
      </c>
      <c r="AW50" s="152">
        <v>0.61671092000224204</v>
      </c>
      <c r="AX50" s="152">
        <v>0.51467316884221737</v>
      </c>
      <c r="AY50" s="152">
        <v>0.63198434742777065</v>
      </c>
      <c r="AZ50" s="152">
        <v>0.66619822505435078</v>
      </c>
      <c r="BA50" s="152">
        <v>0.89374999299999947</v>
      </c>
      <c r="BB50" s="152">
        <v>0.62150209217760632</v>
      </c>
      <c r="BC50" s="152">
        <v>0.57687813155537704</v>
      </c>
      <c r="BD50" s="152">
        <v>0.56751863192158547</v>
      </c>
      <c r="BE50" s="152">
        <v>0.79199467928157341</v>
      </c>
      <c r="BF50" s="152">
        <v>0.68907296898056702</v>
      </c>
      <c r="BG50" s="152">
        <v>0.61387781361741511</v>
      </c>
      <c r="BH50" s="152">
        <v>0.88210471356541831</v>
      </c>
      <c r="BI50" s="152">
        <v>0.75633916644993804</v>
      </c>
      <c r="BJ50" s="152">
        <v>0.73096801801637334</v>
      </c>
      <c r="BK50" s="152">
        <v>0.64344705045876593</v>
      </c>
      <c r="BL50" s="152">
        <v>0.63416835127019922</v>
      </c>
      <c r="BM50" s="152">
        <v>0.52698396047330576</v>
      </c>
      <c r="BN50" s="152">
        <v>0.50454217856529837</v>
      </c>
      <c r="BO50" s="152">
        <v>0.72114100470500409</v>
      </c>
      <c r="BP50" s="152">
        <v>0.53531849630028416</v>
      </c>
      <c r="BQ50" s="152">
        <v>0.54856582549514632</v>
      </c>
      <c r="BR50" s="152">
        <v>0.61426394197987111</v>
      </c>
      <c r="BS50" s="152">
        <v>0.47734071370775721</v>
      </c>
      <c r="BT50" s="152">
        <v>0.49264279178993559</v>
      </c>
      <c r="BU50" s="152">
        <v>0.65438016606235516</v>
      </c>
      <c r="BV50" s="152">
        <v>0.56005414769817274</v>
      </c>
      <c r="BW50" s="152">
        <v>0.63424234277580915</v>
      </c>
      <c r="BX50" s="152">
        <v>0.63867482995264413</v>
      </c>
      <c r="BY50" s="152">
        <v>0.65969899835696366</v>
      </c>
      <c r="BZ50" s="152">
        <v>0.61419126403066238</v>
      </c>
      <c r="CA50" s="152">
        <v>0.50494745098172322</v>
      </c>
      <c r="CB50" s="152">
        <v>0.74025595047217929</v>
      </c>
      <c r="CC50" s="152">
        <v>0.53359401662842021</v>
      </c>
      <c r="CD50" s="152">
        <v>0.85336626180069586</v>
      </c>
      <c r="CE50" s="152">
        <v>0.80533431184007809</v>
      </c>
      <c r="CF50" s="152">
        <v>0.57535414270292062</v>
      </c>
      <c r="CG50" s="152">
        <v>0.61167771001331039</v>
      </c>
      <c r="CH50" s="152">
        <v>0.66912587227505016</v>
      </c>
      <c r="CI50" s="152">
        <v>0.95848598386165063</v>
      </c>
      <c r="CJ50" s="152">
        <v>0.47548288136896188</v>
      </c>
      <c r="CK50" s="152">
        <v>0.66857984262970094</v>
      </c>
      <c r="CL50" s="152">
        <v>0.70679571535650665</v>
      </c>
      <c r="CM50" s="152">
        <v>0.57344884497060489</v>
      </c>
      <c r="CN50" s="152">
        <v>0.80509768312139707</v>
      </c>
      <c r="CO50" s="152">
        <v>0.81038337598381571</v>
      </c>
      <c r="CP50" s="152">
        <v>0.86366874947595051</v>
      </c>
      <c r="CQ50" s="152">
        <v>0.79391026856460922</v>
      </c>
      <c r="CR50" s="152">
        <v>0.55023391744025962</v>
      </c>
      <c r="CS50" s="152">
        <v>0.61787426370660326</v>
      </c>
      <c r="CT50" s="152">
        <v>0.58782608725561691</v>
      </c>
      <c r="CU50" s="152">
        <v>0.59921271083440086</v>
      </c>
      <c r="CV50" s="152">
        <v>0.47996784328851422</v>
      </c>
      <c r="CW50" s="152">
        <v>0.80608491922811942</v>
      </c>
      <c r="CX50" s="152">
        <v>0.72287360843891402</v>
      </c>
      <c r="CY50" s="152">
        <v>0.75340819227885247</v>
      </c>
      <c r="CZ50" s="152">
        <v>0.80118082084525011</v>
      </c>
      <c r="DA50" s="152">
        <v>0.5917094133299805</v>
      </c>
      <c r="DB50" s="152">
        <v>0.88689461562656247</v>
      </c>
      <c r="DC50" s="152">
        <v>0.81581845376318762</v>
      </c>
      <c r="DD50" s="152">
        <v>0.7868220964790561</v>
      </c>
      <c r="DE50" s="152">
        <v>0.37500000900000174</v>
      </c>
      <c r="DF50" s="152">
        <v>0.65925925000000141</v>
      </c>
      <c r="DG50" s="152">
        <v>0.58607741235067334</v>
      </c>
      <c r="DH50" s="152">
        <v>0.47900506146047372</v>
      </c>
      <c r="DI50" s="152">
        <v>0.63104951585937064</v>
      </c>
      <c r="DJ50" s="152">
        <v>0.67474421939016449</v>
      </c>
      <c r="DK50" s="152">
        <v>0.58621105529204354</v>
      </c>
      <c r="DL50" s="152">
        <v>0.69409554394826933</v>
      </c>
      <c r="DM50" s="152">
        <v>0.61988678345617243</v>
      </c>
      <c r="DN50" s="152">
        <v>0.65117040130578219</v>
      </c>
      <c r="DO50" s="152">
        <v>0.65917835412164938</v>
      </c>
      <c r="DP50" s="152">
        <v>0.77551687147948711</v>
      </c>
      <c r="DQ50" s="152">
        <v>0.76655348851246308</v>
      </c>
      <c r="DR50" s="152">
        <v>0.75434487495983849</v>
      </c>
      <c r="DS50" s="152">
        <v>0.65835035091282978</v>
      </c>
      <c r="DT50" s="152">
        <v>0.44500513005105313</v>
      </c>
      <c r="DU50" s="152">
        <v>0.53006723731614858</v>
      </c>
      <c r="DV50" s="152">
        <v>0.46580876235988777</v>
      </c>
      <c r="DW50" s="152">
        <v>0.54113370330578281</v>
      </c>
      <c r="DY50" s="146"/>
      <c r="DZ50" s="147"/>
      <c r="EA50" s="147"/>
      <c r="EB50" s="147"/>
      <c r="EC50" s="147"/>
      <c r="ED50" s="147"/>
      <c r="EE50" s="147"/>
    </row>
    <row r="51" spans="1:135" ht="15.75" customHeight="1" x14ac:dyDescent="0.25">
      <c r="A51" s="151" t="s">
        <v>1036</v>
      </c>
      <c r="B51" s="149">
        <v>0.28014202655128601</v>
      </c>
      <c r="C51" s="149">
        <v>0.4657526568908758</v>
      </c>
      <c r="D51" s="149">
        <v>0.43124372314589648</v>
      </c>
      <c r="E51" s="149">
        <v>0.35070927319500583</v>
      </c>
      <c r="F51" s="149">
        <v>0.56113765289376094</v>
      </c>
      <c r="G51" s="149">
        <v>0.45482518792777943</v>
      </c>
      <c r="H51" s="149">
        <v>0.73305784385911787</v>
      </c>
      <c r="I51" s="149">
        <v>0.79594542293190962</v>
      </c>
      <c r="J51" s="149">
        <v>0.62473345988752116</v>
      </c>
      <c r="K51" s="149">
        <v>0.33615303783084116</v>
      </c>
      <c r="L51" s="149">
        <v>0.57505587582216955</v>
      </c>
      <c r="M51" s="149">
        <v>0.48278510535190577</v>
      </c>
      <c r="N51" s="149">
        <v>0.71589427601879685</v>
      </c>
      <c r="O51" s="149">
        <v>0.33899916222084187</v>
      </c>
      <c r="P51" s="149">
        <v>0.44161221768462838</v>
      </c>
      <c r="Q51" s="149">
        <v>0.2081640834573065</v>
      </c>
      <c r="R51" s="149">
        <v>0.50237833838635815</v>
      </c>
      <c r="S51" s="149">
        <v>0.56747117640438516</v>
      </c>
      <c r="T51" s="149">
        <v>0.34874526692962426</v>
      </c>
      <c r="U51" s="149">
        <v>0.44990523106068508</v>
      </c>
      <c r="V51" s="149">
        <v>0.46518481246843113</v>
      </c>
      <c r="W51" s="149">
        <v>0.25397065020620174</v>
      </c>
      <c r="X51" s="149">
        <v>0.28182351216901708</v>
      </c>
      <c r="Y51" s="149">
        <v>0.73415334936990029</v>
      </c>
      <c r="Z51" s="149">
        <v>0.56834313993117813</v>
      </c>
      <c r="AA51" s="149">
        <v>0.46678003801133466</v>
      </c>
      <c r="AB51" s="149">
        <v>0.32993994774686947</v>
      </c>
      <c r="AC51" s="149">
        <v>0.27459871590977519</v>
      </c>
      <c r="AD51" s="149">
        <v>0.55070165097295753</v>
      </c>
      <c r="AE51" s="149">
        <v>0.37879268918839343</v>
      </c>
      <c r="AF51" s="149">
        <v>0.50589751872793087</v>
      </c>
      <c r="AG51" s="149">
        <v>0.69912949753465281</v>
      </c>
      <c r="AH51" s="149">
        <v>0.83029927844050244</v>
      </c>
      <c r="AI51" s="149">
        <v>0.54782196550911966</v>
      </c>
      <c r="AJ51" s="149">
        <v>0.3385924479369356</v>
      </c>
      <c r="AK51" s="149">
        <v>0.34651965845261729</v>
      </c>
      <c r="AL51" s="149">
        <v>0.40685190110626773</v>
      </c>
      <c r="AM51" s="149">
        <v>0.28815881942448562</v>
      </c>
      <c r="AN51" s="149">
        <v>0.7102580608550112</v>
      </c>
      <c r="AO51" s="149">
        <v>0.33293706543820312</v>
      </c>
      <c r="AP51" s="149">
        <v>0.84329393712569067</v>
      </c>
      <c r="AQ51" s="149">
        <v>0.63015019873859568</v>
      </c>
      <c r="AR51" s="149">
        <v>0.51926160517543551</v>
      </c>
      <c r="AS51" s="149">
        <v>0.77896887658917824</v>
      </c>
      <c r="AT51" s="149">
        <v>0.48764952333442191</v>
      </c>
      <c r="AU51" s="149">
        <v>0.51351245511592103</v>
      </c>
      <c r="AV51" s="149">
        <v>0.50149227246072747</v>
      </c>
      <c r="AW51" s="149">
        <v>0.32040385829828832</v>
      </c>
      <c r="AX51" s="149">
        <v>0.3106012639411449</v>
      </c>
      <c r="AY51" s="149">
        <v>0.38350248125970027</v>
      </c>
      <c r="AZ51" s="149">
        <v>0.25684221309538818</v>
      </c>
      <c r="BA51" s="149">
        <v>0.71191022783825653</v>
      </c>
      <c r="BB51" s="149">
        <v>0.47812316781326497</v>
      </c>
      <c r="BC51" s="149">
        <v>0.40195334743179029</v>
      </c>
      <c r="BD51" s="149">
        <v>0.37401269023011496</v>
      </c>
      <c r="BE51" s="149">
        <v>0.41758899832412222</v>
      </c>
      <c r="BF51" s="149">
        <v>0.64192003093232797</v>
      </c>
      <c r="BG51" s="149">
        <v>0.50392645163130201</v>
      </c>
      <c r="BH51" s="149">
        <v>0.74307242900804549</v>
      </c>
      <c r="BI51" s="149">
        <v>0.58059358429607877</v>
      </c>
      <c r="BJ51" s="149">
        <v>0.43718042273099073</v>
      </c>
      <c r="BK51" s="149">
        <v>0.37730135234975143</v>
      </c>
      <c r="BL51" s="149">
        <v>0.31004447313119643</v>
      </c>
      <c r="BM51" s="149">
        <v>0.37984278714840208</v>
      </c>
      <c r="BN51" s="149">
        <v>0.32304421486236085</v>
      </c>
      <c r="BO51" s="149">
        <v>0.47373487526879071</v>
      </c>
      <c r="BP51" s="149">
        <v>0.34478932401601842</v>
      </c>
      <c r="BQ51" s="149">
        <v>0.44630957649371744</v>
      </c>
      <c r="BR51" s="149">
        <v>0.54111879848873889</v>
      </c>
      <c r="BS51" s="149">
        <v>0.2779737899276174</v>
      </c>
      <c r="BT51" s="149">
        <v>0.30206067870389697</v>
      </c>
      <c r="BU51" s="149">
        <v>0.52509845280175083</v>
      </c>
      <c r="BV51" s="149">
        <v>0.29176337293715326</v>
      </c>
      <c r="BW51" s="149">
        <v>0.34454667466918992</v>
      </c>
      <c r="BX51" s="149">
        <v>0.49603403816257219</v>
      </c>
      <c r="BY51" s="149">
        <v>0.3810101287758626</v>
      </c>
      <c r="BZ51" s="149">
        <v>0.34306135918064928</v>
      </c>
      <c r="CA51" s="149">
        <v>0.28863489329230896</v>
      </c>
      <c r="CB51" s="149">
        <v>0.54290782752756572</v>
      </c>
      <c r="CC51" s="149">
        <v>0.44404841427730446</v>
      </c>
      <c r="CD51" s="149">
        <v>0.76397418451241805</v>
      </c>
      <c r="CE51" s="149">
        <v>0.72215055426514263</v>
      </c>
      <c r="CF51" s="149">
        <v>0.27956689822806602</v>
      </c>
      <c r="CG51" s="149">
        <v>0.33646447969779414</v>
      </c>
      <c r="CH51" s="149">
        <v>0.42653348937400243</v>
      </c>
      <c r="CI51" s="149">
        <v>0.82920445100212758</v>
      </c>
      <c r="CJ51" s="149">
        <v>0.35134460131824696</v>
      </c>
      <c r="CK51" s="149">
        <v>0.31449482573397364</v>
      </c>
      <c r="CL51" s="149">
        <v>0.33054173011689053</v>
      </c>
      <c r="CM51" s="149">
        <v>0.30860568671022415</v>
      </c>
      <c r="CN51" s="149">
        <v>0.60887142493603108</v>
      </c>
      <c r="CO51" s="149">
        <v>0.60405167424992567</v>
      </c>
      <c r="CP51" s="149">
        <v>0.70547388856473303</v>
      </c>
      <c r="CQ51" s="149">
        <v>0.56881176471941675</v>
      </c>
      <c r="CR51" s="149">
        <v>0.33756916449068602</v>
      </c>
      <c r="CS51" s="149">
        <v>0.54586795770773933</v>
      </c>
      <c r="CT51" s="149">
        <v>0.44513656954249864</v>
      </c>
      <c r="CU51" s="149">
        <v>0.37910221840049568</v>
      </c>
      <c r="CV51" s="149">
        <v>0.35662767125997752</v>
      </c>
      <c r="CW51" s="149">
        <v>0.78303065983250941</v>
      </c>
      <c r="CX51" s="149">
        <v>0.54744514091939112</v>
      </c>
      <c r="CY51" s="149">
        <v>0.51970980132128886</v>
      </c>
      <c r="CZ51" s="149">
        <v>0.65739132956336266</v>
      </c>
      <c r="DA51" s="149">
        <v>0.44708249898292746</v>
      </c>
      <c r="DB51" s="149">
        <v>0.5733832453568094</v>
      </c>
      <c r="DC51" s="149">
        <v>0.56905982692992962</v>
      </c>
      <c r="DD51" s="149">
        <v>0.60324131757419741</v>
      </c>
      <c r="DE51" s="149">
        <v>0.52947130709346779</v>
      </c>
      <c r="DF51" s="149">
        <v>0.80797810981404283</v>
      </c>
      <c r="DG51" s="149">
        <v>0.37766292919729005</v>
      </c>
      <c r="DH51" s="149">
        <v>0.4192555586827616</v>
      </c>
      <c r="DI51" s="149">
        <v>0.36006728351416406</v>
      </c>
      <c r="DJ51" s="149">
        <v>0.35300457495017756</v>
      </c>
      <c r="DK51" s="149">
        <v>0.42580250729715091</v>
      </c>
      <c r="DL51" s="149">
        <v>0.37676623975349688</v>
      </c>
      <c r="DM51" s="149">
        <v>0.32889097345428747</v>
      </c>
      <c r="DN51" s="149">
        <v>0.37325851354204415</v>
      </c>
      <c r="DO51" s="149">
        <v>0.67427687783144019</v>
      </c>
      <c r="DP51" s="149">
        <v>0.74756627386263674</v>
      </c>
      <c r="DQ51" s="149">
        <v>0.62744187813109331</v>
      </c>
      <c r="DR51" s="149">
        <v>0.53808043698315344</v>
      </c>
      <c r="DS51" s="149">
        <v>0.44170418319113081</v>
      </c>
      <c r="DT51" s="149">
        <v>0.13551148782274189</v>
      </c>
      <c r="DU51" s="149">
        <v>0.46020722366166078</v>
      </c>
      <c r="DV51" s="149">
        <v>0.43369257394838007</v>
      </c>
      <c r="DW51" s="149">
        <v>0.3663409087362397</v>
      </c>
      <c r="DY51" s="146"/>
      <c r="DZ51" s="147"/>
      <c r="EA51" s="147"/>
      <c r="EB51" s="147"/>
      <c r="EC51" s="147"/>
      <c r="ED51" s="147"/>
      <c r="EE51" s="147"/>
    </row>
    <row r="52" spans="1:135" ht="15.75" customHeight="1" x14ac:dyDescent="0.25">
      <c r="A52" s="5" t="s">
        <v>1037</v>
      </c>
      <c r="B52" s="152">
        <v>0.3039206300288545</v>
      </c>
      <c r="C52" s="152">
        <v>0.44346013839686438</v>
      </c>
      <c r="D52" s="152">
        <v>0.3117036254288395</v>
      </c>
      <c r="E52" s="152">
        <v>0.32420976628188813</v>
      </c>
      <c r="F52" s="152">
        <v>0.49956028758938176</v>
      </c>
      <c r="G52" s="152">
        <v>0.2487375952471666</v>
      </c>
      <c r="H52" s="152">
        <v>0.67689573213904108</v>
      </c>
      <c r="I52" s="152">
        <v>0.65082661112796725</v>
      </c>
      <c r="J52" s="152">
        <v>0.53321471641957141</v>
      </c>
      <c r="K52" s="152">
        <v>0.34926733823897982</v>
      </c>
      <c r="L52" s="152">
        <v>0.51748951263792176</v>
      </c>
      <c r="M52" s="152">
        <v>0.56153393623593284</v>
      </c>
      <c r="N52" s="152">
        <v>0.5965331520612619</v>
      </c>
      <c r="O52" s="152">
        <v>0.34160359312926047</v>
      </c>
      <c r="P52" s="152">
        <v>0.3795210859759075</v>
      </c>
      <c r="Q52" s="152">
        <v>0.19936583700796071</v>
      </c>
      <c r="R52" s="152">
        <v>0.43141134612647403</v>
      </c>
      <c r="S52" s="152">
        <v>0.38969873028021351</v>
      </c>
      <c r="T52" s="152">
        <v>0.29910152702948611</v>
      </c>
      <c r="U52" s="152">
        <v>0.35997863805128105</v>
      </c>
      <c r="V52" s="152">
        <v>0.39758401998287607</v>
      </c>
      <c r="W52" s="152">
        <v>0.34065801564257198</v>
      </c>
      <c r="X52" s="152">
        <v>0.31105356265147077</v>
      </c>
      <c r="Y52" s="152">
        <v>0.69631382122896679</v>
      </c>
      <c r="Z52" s="152">
        <v>0.36309698990120459</v>
      </c>
      <c r="AA52" s="152">
        <v>0.57228951463083422</v>
      </c>
      <c r="AB52" s="152">
        <v>0.17230440266628713</v>
      </c>
      <c r="AC52" s="152">
        <v>0.23839449723572315</v>
      </c>
      <c r="AD52" s="152">
        <v>0.40913941831511785</v>
      </c>
      <c r="AE52" s="152">
        <v>0.31907960364475207</v>
      </c>
      <c r="AF52" s="152">
        <v>0.46912156523583326</v>
      </c>
      <c r="AG52" s="152">
        <v>0.62859020541459953</v>
      </c>
      <c r="AH52" s="152">
        <v>0.65968225578391226</v>
      </c>
      <c r="AI52" s="152">
        <v>0.48194754229698755</v>
      </c>
      <c r="AJ52" s="152">
        <v>0.31409754842186605</v>
      </c>
      <c r="AK52" s="152">
        <v>0.28687247026787516</v>
      </c>
      <c r="AL52" s="152">
        <v>0.41213825734960563</v>
      </c>
      <c r="AM52" s="152">
        <v>0.16413421378036325</v>
      </c>
      <c r="AN52" s="152">
        <v>0.59228863326585179</v>
      </c>
      <c r="AO52" s="152">
        <v>0.35474562842934843</v>
      </c>
      <c r="AP52" s="152">
        <v>0.60799355922607778</v>
      </c>
      <c r="AQ52" s="152">
        <v>0.5869789997606728</v>
      </c>
      <c r="AR52" s="152">
        <v>0.3718995353126463</v>
      </c>
      <c r="AS52" s="152">
        <v>0.59671048419329531</v>
      </c>
      <c r="AT52" s="152">
        <v>0.42200837953036302</v>
      </c>
      <c r="AU52" s="152">
        <v>0.51838669678164062</v>
      </c>
      <c r="AV52" s="152">
        <v>0.47977557120642245</v>
      </c>
      <c r="AW52" s="152">
        <v>0.23415173786523191</v>
      </c>
      <c r="AX52" s="152">
        <v>0.25673823036422838</v>
      </c>
      <c r="AY52" s="152">
        <v>0.35894236731094104</v>
      </c>
      <c r="AZ52" s="152">
        <v>0.19356522682599586</v>
      </c>
      <c r="BA52" s="152">
        <v>0.70438707509755794</v>
      </c>
      <c r="BB52" s="152">
        <v>0.51627370527448557</v>
      </c>
      <c r="BC52" s="152">
        <v>0.27117754370012059</v>
      </c>
      <c r="BD52" s="152">
        <v>0.33761783035986448</v>
      </c>
      <c r="BE52" s="152">
        <v>0.29743305297936445</v>
      </c>
      <c r="BF52" s="152">
        <v>0.47927761695295579</v>
      </c>
      <c r="BG52" s="152">
        <v>0.42503699152931573</v>
      </c>
      <c r="BH52" s="152">
        <v>0.65897444069675071</v>
      </c>
      <c r="BI52" s="152">
        <v>0.47123917837106022</v>
      </c>
      <c r="BJ52" s="152">
        <v>0.45951673702377371</v>
      </c>
      <c r="BK52" s="152">
        <v>0.33821340080644258</v>
      </c>
      <c r="BL52" s="152">
        <v>0.37621239297108755</v>
      </c>
      <c r="BM52" s="152">
        <v>0.4895769224127029</v>
      </c>
      <c r="BN52" s="152">
        <v>0.29425107600239037</v>
      </c>
      <c r="BO52" s="152">
        <v>0.46613751523740632</v>
      </c>
      <c r="BP52" s="152">
        <v>0.34081027972340128</v>
      </c>
      <c r="BQ52" s="152">
        <v>0.35238318278011516</v>
      </c>
      <c r="BR52" s="152">
        <v>0.61909200868220338</v>
      </c>
      <c r="BS52" s="152">
        <v>0.25232250703134251</v>
      </c>
      <c r="BT52" s="152">
        <v>0.24546285600367818</v>
      </c>
      <c r="BU52" s="152">
        <v>0.40496168544598671</v>
      </c>
      <c r="BV52" s="152">
        <v>0.21618005247185268</v>
      </c>
      <c r="BW52" s="152">
        <v>0.25410568131318978</v>
      </c>
      <c r="BX52" s="152">
        <v>0.41037134598714031</v>
      </c>
      <c r="BY52" s="152">
        <v>0.44513318179701933</v>
      </c>
      <c r="BZ52" s="152">
        <v>0.25733067034191226</v>
      </c>
      <c r="CA52" s="152">
        <v>0.3988303437412955</v>
      </c>
      <c r="CB52" s="152">
        <v>0.37315623036923468</v>
      </c>
      <c r="CC52" s="152">
        <v>0.47351240542378958</v>
      </c>
      <c r="CD52" s="152">
        <v>0.55356995008522314</v>
      </c>
      <c r="CE52" s="152">
        <v>0.59383265955863329</v>
      </c>
      <c r="CF52" s="152">
        <v>0.30795976989077323</v>
      </c>
      <c r="CG52" s="152">
        <v>0.24023074259734339</v>
      </c>
      <c r="CH52" s="152">
        <v>0.41847398368949618</v>
      </c>
      <c r="CI52" s="152">
        <v>0.64876670862910901</v>
      </c>
      <c r="CJ52" s="152">
        <v>0.2660127709254686</v>
      </c>
      <c r="CK52" s="152">
        <v>0.31659779432119117</v>
      </c>
      <c r="CL52" s="152">
        <v>0.23772266579097012</v>
      </c>
      <c r="CM52" s="152">
        <v>0.41393188957021648</v>
      </c>
      <c r="CN52" s="152">
        <v>0.5318203869917798</v>
      </c>
      <c r="CO52" s="152">
        <v>0.48703899481625912</v>
      </c>
      <c r="CP52" s="152">
        <v>0.59890303456633276</v>
      </c>
      <c r="CQ52" s="152">
        <v>0.56278636557452688</v>
      </c>
      <c r="CR52" s="152">
        <v>0.23904423594879273</v>
      </c>
      <c r="CS52" s="152">
        <v>0.44898871637036492</v>
      </c>
      <c r="CT52" s="152">
        <v>0.52982600555610671</v>
      </c>
      <c r="CU52" s="152">
        <v>0.35561688800365687</v>
      </c>
      <c r="CV52" s="152">
        <v>0.42417436289247545</v>
      </c>
      <c r="CW52" s="152">
        <v>0.82171855414117478</v>
      </c>
      <c r="CX52" s="152">
        <v>0.44203335692946522</v>
      </c>
      <c r="CY52" s="152">
        <v>0.39411090218101041</v>
      </c>
      <c r="CZ52" s="152">
        <v>0.579705235736373</v>
      </c>
      <c r="DA52" s="152">
        <v>0.41393880500059099</v>
      </c>
      <c r="DB52" s="152">
        <v>0.40105827165875368</v>
      </c>
      <c r="DC52" s="152">
        <v>0.44401439471817894</v>
      </c>
      <c r="DD52" s="152">
        <v>0.45437560753524947</v>
      </c>
      <c r="DE52" s="152">
        <v>0.44215114671975342</v>
      </c>
      <c r="DF52" s="152">
        <v>0.53201413231927563</v>
      </c>
      <c r="DG52" s="152">
        <v>0.39881911774383805</v>
      </c>
      <c r="DH52" s="152">
        <v>0.39659921563523204</v>
      </c>
      <c r="DI52" s="152">
        <v>0.32307408905543461</v>
      </c>
      <c r="DJ52" s="152">
        <v>0.2298639277094964</v>
      </c>
      <c r="DK52" s="152">
        <v>0.43125715453066349</v>
      </c>
      <c r="DL52" s="152">
        <v>0.44060732504213856</v>
      </c>
      <c r="DM52" s="152">
        <v>0.30805496973497576</v>
      </c>
      <c r="DN52" s="152">
        <v>0.28011000585859674</v>
      </c>
      <c r="DO52" s="152">
        <v>0.71280525868936362</v>
      </c>
      <c r="DP52" s="152">
        <v>0.67833887242612212</v>
      </c>
      <c r="DQ52" s="152">
        <v>0.66787494458424246</v>
      </c>
      <c r="DR52" s="152">
        <v>0.39282846847369224</v>
      </c>
      <c r="DS52" s="152">
        <v>0.50991535840831326</v>
      </c>
      <c r="DT52" s="152">
        <v>0.12975674547504099</v>
      </c>
      <c r="DU52" s="152">
        <v>0.46998757761482984</v>
      </c>
      <c r="DV52" s="152">
        <v>0.52508624529693271</v>
      </c>
      <c r="DW52" s="152">
        <v>0.4145414000348917</v>
      </c>
      <c r="DY52" s="146"/>
      <c r="DZ52" s="147"/>
      <c r="EA52" s="147"/>
      <c r="EB52" s="147"/>
      <c r="EC52" s="147"/>
      <c r="ED52" s="147"/>
      <c r="EE52" s="147"/>
    </row>
    <row r="53" spans="1:135" ht="15.75" customHeight="1" x14ac:dyDescent="0.25">
      <c r="A53" s="5" t="s">
        <v>1038</v>
      </c>
      <c r="B53" s="152">
        <v>0.37521423109613627</v>
      </c>
      <c r="C53" s="152">
        <v>0.44170802894689337</v>
      </c>
      <c r="D53" s="152">
        <v>0.41422812880070081</v>
      </c>
      <c r="E53" s="152">
        <v>0.37098455611143982</v>
      </c>
      <c r="F53" s="152">
        <v>0.55859529085427195</v>
      </c>
      <c r="G53" s="152">
        <v>0.4202136044075111</v>
      </c>
      <c r="H53" s="152">
        <v>0.71778188871873438</v>
      </c>
      <c r="I53" s="152">
        <v>0.80810597580790722</v>
      </c>
      <c r="J53" s="152">
        <v>0.55273697690070267</v>
      </c>
      <c r="K53" s="152">
        <v>0.44837052670213934</v>
      </c>
      <c r="L53" s="152">
        <v>0.40318860642985521</v>
      </c>
      <c r="M53" s="152">
        <v>0.62396410885503251</v>
      </c>
      <c r="N53" s="152">
        <v>0.66975372222508378</v>
      </c>
      <c r="O53" s="152">
        <v>0.28777180025976001</v>
      </c>
      <c r="P53" s="152">
        <v>0.362640451771924</v>
      </c>
      <c r="Q53" s="152">
        <v>0.12858915948170507</v>
      </c>
      <c r="R53" s="152">
        <v>0.57821207769870253</v>
      </c>
      <c r="S53" s="152">
        <v>0.53365946647692186</v>
      </c>
      <c r="T53" s="152">
        <v>0.27841088575194328</v>
      </c>
      <c r="U53" s="152">
        <v>0.53244060263792581</v>
      </c>
      <c r="V53" s="152">
        <v>0.47094770634895944</v>
      </c>
      <c r="W53" s="152">
        <v>0.37198245080650327</v>
      </c>
      <c r="X53" s="152">
        <v>0.30613162895739809</v>
      </c>
      <c r="Y53" s="152">
        <v>0.70579573503692217</v>
      </c>
      <c r="Z53" s="152">
        <v>0.60473193181164653</v>
      </c>
      <c r="AA53" s="152">
        <v>0.56902178621865385</v>
      </c>
      <c r="AB53" s="152">
        <v>0.30755896100667723</v>
      </c>
      <c r="AC53" s="152">
        <v>0.3890714346925549</v>
      </c>
      <c r="AD53" s="152">
        <v>0.44118979775102529</v>
      </c>
      <c r="AE53" s="152">
        <v>0.50332356087793806</v>
      </c>
      <c r="AF53" s="152">
        <v>0.4838773955257944</v>
      </c>
      <c r="AG53" s="152">
        <v>0.67633049200406758</v>
      </c>
      <c r="AH53" s="152">
        <v>0.76505829233253819</v>
      </c>
      <c r="AI53" s="152">
        <v>0.43462507067609113</v>
      </c>
      <c r="AJ53" s="152">
        <v>0.40146317694525974</v>
      </c>
      <c r="AK53" s="152">
        <v>0.4230421384259444</v>
      </c>
      <c r="AL53" s="152">
        <v>0.4312409248040413</v>
      </c>
      <c r="AM53" s="152">
        <v>0.31471496340817184</v>
      </c>
      <c r="AN53" s="152">
        <v>0.55824281547251053</v>
      </c>
      <c r="AO53" s="152">
        <v>0.36371721407257146</v>
      </c>
      <c r="AP53" s="152">
        <v>0.78860077108518301</v>
      </c>
      <c r="AQ53" s="152">
        <v>0.64410835619153817</v>
      </c>
      <c r="AR53" s="152">
        <v>0.55393258643848398</v>
      </c>
      <c r="AS53" s="152">
        <v>0.76418632881993132</v>
      </c>
      <c r="AT53" s="152">
        <v>0.51806578638103917</v>
      </c>
      <c r="AU53" s="152">
        <v>0.45493180456672572</v>
      </c>
      <c r="AV53" s="152">
        <v>0.53043799628824051</v>
      </c>
      <c r="AW53" s="152">
        <v>0.25047102724385817</v>
      </c>
      <c r="AX53" s="152">
        <v>0.27872444958340492</v>
      </c>
      <c r="AY53" s="152">
        <v>0.40931325933316948</v>
      </c>
      <c r="AZ53" s="152">
        <v>0.27839218718704234</v>
      </c>
      <c r="BA53" s="152">
        <v>0.69773220671262715</v>
      </c>
      <c r="BB53" s="152">
        <v>0.57370011423579337</v>
      </c>
      <c r="BC53" s="152">
        <v>0.3727700237717988</v>
      </c>
      <c r="BD53" s="152">
        <v>0.50460283473361311</v>
      </c>
      <c r="BE53" s="152">
        <v>0.48861875053357851</v>
      </c>
      <c r="BF53" s="152">
        <v>0.59441566876397167</v>
      </c>
      <c r="BG53" s="152">
        <v>0.37494894258184142</v>
      </c>
      <c r="BH53" s="152">
        <v>0.64220902200897356</v>
      </c>
      <c r="BI53" s="152">
        <v>0.6882518602198977</v>
      </c>
      <c r="BJ53" s="152">
        <v>0.63279139326271983</v>
      </c>
      <c r="BK53" s="152">
        <v>0.40563309312059748</v>
      </c>
      <c r="BL53" s="152">
        <v>0.49291476530596645</v>
      </c>
      <c r="BM53" s="152">
        <v>0.44265319361202476</v>
      </c>
      <c r="BN53" s="152">
        <v>0.27781992286210794</v>
      </c>
      <c r="BO53" s="152">
        <v>0.50061660152021648</v>
      </c>
      <c r="BP53" s="152">
        <v>0.48240633690222151</v>
      </c>
      <c r="BQ53" s="152">
        <v>0.48620138225088488</v>
      </c>
      <c r="BR53" s="152">
        <v>0.57188146299687492</v>
      </c>
      <c r="BS53" s="152">
        <v>0.28811332201199963</v>
      </c>
      <c r="BT53" s="152">
        <v>0.43965532259797058</v>
      </c>
      <c r="BU53" s="152">
        <v>0.41820023196979972</v>
      </c>
      <c r="BV53" s="152">
        <v>0.3126794349584307</v>
      </c>
      <c r="BW53" s="152">
        <v>0.45252416156250563</v>
      </c>
      <c r="BX53" s="152">
        <v>0.58936486932987453</v>
      </c>
      <c r="BY53" s="152">
        <v>0.42423198080522723</v>
      </c>
      <c r="BZ53" s="152">
        <v>0.29062243245550351</v>
      </c>
      <c r="CA53" s="152">
        <v>0.35901703574216975</v>
      </c>
      <c r="CB53" s="152">
        <v>0.37536388635901058</v>
      </c>
      <c r="CC53" s="152">
        <v>0.56396861033804102</v>
      </c>
      <c r="CD53" s="152">
        <v>0.69977971223663049</v>
      </c>
      <c r="CE53" s="152">
        <v>0.72439711480246949</v>
      </c>
      <c r="CF53" s="152">
        <v>0.45267073088660209</v>
      </c>
      <c r="CG53" s="152">
        <v>0.35813870415421989</v>
      </c>
      <c r="CH53" s="152">
        <v>0.43194098401927827</v>
      </c>
      <c r="CI53" s="152">
        <v>0.74644310338308517</v>
      </c>
      <c r="CJ53" s="152">
        <v>0.33881607483252202</v>
      </c>
      <c r="CK53" s="152">
        <v>0.31149330596644564</v>
      </c>
      <c r="CL53" s="152">
        <v>0.25049801293270613</v>
      </c>
      <c r="CM53" s="152">
        <v>0.30209282989406661</v>
      </c>
      <c r="CN53" s="152">
        <v>0.57218748282211762</v>
      </c>
      <c r="CO53" s="152">
        <v>0.4459909208889451</v>
      </c>
      <c r="CP53" s="152">
        <v>0.78585800879796075</v>
      </c>
      <c r="CQ53" s="152">
        <v>0.50335087416744118</v>
      </c>
      <c r="CR53" s="152">
        <v>0.35929472753085745</v>
      </c>
      <c r="CS53" s="152">
        <v>0.60518093277964258</v>
      </c>
      <c r="CT53" s="152">
        <v>0.46383322889070833</v>
      </c>
      <c r="CU53" s="152">
        <v>0.44511312738436748</v>
      </c>
      <c r="CV53" s="152">
        <v>0.30523750301641989</v>
      </c>
      <c r="CW53" s="152">
        <v>0.79460382254081163</v>
      </c>
      <c r="CX53" s="152">
        <v>0.4839781390185301</v>
      </c>
      <c r="CY53" s="152">
        <v>0.51900478900780977</v>
      </c>
      <c r="CZ53" s="152">
        <v>0.55710459284486435</v>
      </c>
      <c r="DA53" s="152">
        <v>0.3915405275727305</v>
      </c>
      <c r="DB53" s="152">
        <v>0.50826571207371807</v>
      </c>
      <c r="DC53" s="152">
        <v>0.43136819986845976</v>
      </c>
      <c r="DD53" s="152">
        <v>0.55317044744516997</v>
      </c>
      <c r="DE53" s="152">
        <v>0.57969435337547748</v>
      </c>
      <c r="DF53" s="152">
        <v>0.72831420471338615</v>
      </c>
      <c r="DG53" s="152">
        <v>0.40173057166666171</v>
      </c>
      <c r="DH53" s="152">
        <v>0.38736295877410076</v>
      </c>
      <c r="DI53" s="152">
        <v>0.41722938781224472</v>
      </c>
      <c r="DJ53" s="152">
        <v>0.25513903241224956</v>
      </c>
      <c r="DK53" s="152">
        <v>0.47620730009334833</v>
      </c>
      <c r="DL53" s="152">
        <v>0.3829887065906738</v>
      </c>
      <c r="DM53" s="152">
        <v>0.3879708270229707</v>
      </c>
      <c r="DN53" s="152">
        <v>0.4190511169433756</v>
      </c>
      <c r="DO53" s="152">
        <v>0.70428811017563353</v>
      </c>
      <c r="DP53" s="152">
        <v>0.7415876300519606</v>
      </c>
      <c r="DQ53" s="152">
        <v>0.6766569434239923</v>
      </c>
      <c r="DR53" s="152">
        <v>0.46272156533412157</v>
      </c>
      <c r="DS53" s="152">
        <v>0.69520290723830913</v>
      </c>
      <c r="DT53" s="152">
        <v>0.13077597310218358</v>
      </c>
      <c r="DU53" s="152">
        <v>0.52695617929789995</v>
      </c>
      <c r="DV53" s="152">
        <v>0.49754078151318981</v>
      </c>
      <c r="DW53" s="152">
        <v>0.51425319985085904</v>
      </c>
      <c r="DY53" s="146"/>
      <c r="DZ53" s="147"/>
      <c r="EA53" s="147"/>
      <c r="EB53" s="147"/>
      <c r="EC53" s="147"/>
      <c r="ED53" s="147"/>
      <c r="EE53" s="147"/>
    </row>
    <row r="54" spans="1:135" ht="15.75" customHeight="1" x14ac:dyDescent="0.25">
      <c r="A54" s="5" t="s">
        <v>1039</v>
      </c>
      <c r="B54" s="152">
        <v>0.25587589407076761</v>
      </c>
      <c r="C54" s="152">
        <v>0.42459949075247899</v>
      </c>
      <c r="D54" s="152">
        <v>0.44481838681366026</v>
      </c>
      <c r="E54" s="152">
        <v>0.2974402624236725</v>
      </c>
      <c r="F54" s="152">
        <v>0.52173916318525626</v>
      </c>
      <c r="G54" s="152">
        <v>0.36353171857956745</v>
      </c>
      <c r="H54" s="152">
        <v>0.61831298022502557</v>
      </c>
      <c r="I54" s="152">
        <v>0.81616961678890687</v>
      </c>
      <c r="J54" s="152">
        <v>0.4629216601561687</v>
      </c>
      <c r="K54" s="152">
        <v>0.35328732372915261</v>
      </c>
      <c r="L54" s="152">
        <v>0.56011760718833603</v>
      </c>
      <c r="M54" s="152">
        <v>0.42878940093778045</v>
      </c>
      <c r="N54" s="152">
        <v>0.55503417192658444</v>
      </c>
      <c r="O54" s="152">
        <v>0.23765632492320848</v>
      </c>
      <c r="P54" s="152">
        <v>0.37264253819143384</v>
      </c>
      <c r="Q54" s="152">
        <v>0.13529266801273199</v>
      </c>
      <c r="R54" s="152">
        <v>0.4525008287416511</v>
      </c>
      <c r="S54" s="152">
        <v>0.56753722475863178</v>
      </c>
      <c r="T54" s="152">
        <v>0.17519065484429625</v>
      </c>
      <c r="U54" s="152">
        <v>0.30968912399308218</v>
      </c>
      <c r="V54" s="152">
        <v>0.33618326831845613</v>
      </c>
      <c r="W54" s="152">
        <v>0.25901452915304224</v>
      </c>
      <c r="X54" s="152">
        <v>0.14411159670719376</v>
      </c>
      <c r="Y54" s="152">
        <v>0.61218315522646094</v>
      </c>
      <c r="Z54" s="152">
        <v>0.33395219142516613</v>
      </c>
      <c r="AA54" s="152">
        <v>0.49663713709503238</v>
      </c>
      <c r="AB54" s="152">
        <v>0.28314486253976484</v>
      </c>
      <c r="AC54" s="152">
        <v>0.13780418932286206</v>
      </c>
      <c r="AD54" s="152">
        <v>0.33095080077578298</v>
      </c>
      <c r="AE54" s="152">
        <v>0.3009610907721158</v>
      </c>
      <c r="AF54" s="152">
        <v>0.43832214802460712</v>
      </c>
      <c r="AG54" s="152">
        <v>0.53666491299137598</v>
      </c>
      <c r="AH54" s="152">
        <v>0.748663380163335</v>
      </c>
      <c r="AI54" s="152">
        <v>0.32040200847775585</v>
      </c>
      <c r="AJ54" s="152">
        <v>0.19307026507303299</v>
      </c>
      <c r="AK54" s="152">
        <v>0.29570737895871357</v>
      </c>
      <c r="AL54" s="152">
        <v>0.27798823205927886</v>
      </c>
      <c r="AM54" s="152">
        <v>0.1774989883795341</v>
      </c>
      <c r="AN54" s="152">
        <v>0.61911766654568301</v>
      </c>
      <c r="AO54" s="152">
        <v>0.39171426738769766</v>
      </c>
      <c r="AP54" s="152">
        <v>0.86165189157629762</v>
      </c>
      <c r="AQ54" s="152">
        <v>0.5128460295010786</v>
      </c>
      <c r="AR54" s="152">
        <v>0.6004591832698607</v>
      </c>
      <c r="AS54" s="152">
        <v>0.76467102635848527</v>
      </c>
      <c r="AT54" s="152">
        <v>0.33281505606196993</v>
      </c>
      <c r="AU54" s="152">
        <v>0.29776395320387616</v>
      </c>
      <c r="AV54" s="152">
        <v>0.38721002881223904</v>
      </c>
      <c r="AW54" s="152">
        <v>8.8488541669090232E-2</v>
      </c>
      <c r="AX54" s="152">
        <v>0.23972197007920268</v>
      </c>
      <c r="AY54" s="152">
        <v>0.1537575074718403</v>
      </c>
      <c r="AZ54" s="152">
        <v>0.13894230926642334</v>
      </c>
      <c r="BA54" s="152">
        <v>0.74662888715336795</v>
      </c>
      <c r="BB54" s="152">
        <v>0.40877087140065116</v>
      </c>
      <c r="BC54" s="152">
        <v>0.39155504890463505</v>
      </c>
      <c r="BD54" s="152">
        <v>0.24849659091811827</v>
      </c>
      <c r="BE54" s="152">
        <v>0.55009292790350639</v>
      </c>
      <c r="BF54" s="152">
        <v>0.53345008650688708</v>
      </c>
      <c r="BG54" s="152">
        <v>0.27080230062542998</v>
      </c>
      <c r="BH54" s="152">
        <v>0.81274144648542745</v>
      </c>
      <c r="BI54" s="152">
        <v>0.53619544450581613</v>
      </c>
      <c r="BJ54" s="152">
        <v>0.39542575890743292</v>
      </c>
      <c r="BK54" s="152">
        <v>0.37189752570220219</v>
      </c>
      <c r="BL54" s="152">
        <v>0.22079315398808932</v>
      </c>
      <c r="BM54" s="152">
        <v>0.32787744413330044</v>
      </c>
      <c r="BN54" s="152">
        <v>0.21683369040736386</v>
      </c>
      <c r="BO54" s="152">
        <v>0.37463242976536038</v>
      </c>
      <c r="BP54" s="152">
        <v>0.19987428604043064</v>
      </c>
      <c r="BQ54" s="152">
        <v>0.30291490750042221</v>
      </c>
      <c r="BR54" s="152">
        <v>0.54975033460093414</v>
      </c>
      <c r="BS54" s="152">
        <v>0.26220207382039418</v>
      </c>
      <c r="BT54" s="152">
        <v>0.31743551202430947</v>
      </c>
      <c r="BU54" s="152">
        <v>0.47555576156192486</v>
      </c>
      <c r="BV54" s="152">
        <v>0.18494950461235712</v>
      </c>
      <c r="BW54" s="152">
        <v>0.36259100454873572</v>
      </c>
      <c r="BX54" s="152">
        <v>0.4974511870194892</v>
      </c>
      <c r="BY54" s="152">
        <v>0.38455105130732958</v>
      </c>
      <c r="BZ54" s="152">
        <v>0.14934134436481489</v>
      </c>
      <c r="CA54" s="152">
        <v>0.27423096912010675</v>
      </c>
      <c r="CB54" s="152">
        <v>0.45682979244200456</v>
      </c>
      <c r="CC54" s="152">
        <v>0.38566336064556911</v>
      </c>
      <c r="CD54" s="152">
        <v>0.78069373444528334</v>
      </c>
      <c r="CE54" s="152">
        <v>0.64446041814236799</v>
      </c>
      <c r="CF54" s="152">
        <v>0.26469418491239</v>
      </c>
      <c r="CG54" s="152">
        <v>0.22910627352617602</v>
      </c>
      <c r="CH54" s="152">
        <v>0.33353232269105682</v>
      </c>
      <c r="CI54" s="152">
        <v>0.86058287278966694</v>
      </c>
      <c r="CJ54" s="152">
        <v>0.28375958868537021</v>
      </c>
      <c r="CK54" s="152">
        <v>0.19306352763713458</v>
      </c>
      <c r="CL54" s="152">
        <v>0.22727986662536509</v>
      </c>
      <c r="CM54" s="152">
        <v>0.18835961407660876</v>
      </c>
      <c r="CN54" s="152">
        <v>0.60304259743953748</v>
      </c>
      <c r="CO54" s="152">
        <v>0.50593525507281845</v>
      </c>
      <c r="CP54" s="152">
        <v>0.68461324323364914</v>
      </c>
      <c r="CQ54" s="152">
        <v>0.40080999826836</v>
      </c>
      <c r="CR54" s="152">
        <v>0.38456254128317824</v>
      </c>
      <c r="CS54" s="152">
        <v>0.44891634661705948</v>
      </c>
      <c r="CT54" s="152">
        <v>0.32270777412077201</v>
      </c>
      <c r="CU54" s="152">
        <v>0.36466805025484528</v>
      </c>
      <c r="CV54" s="152">
        <v>0.22354439454266295</v>
      </c>
      <c r="CW54" s="152">
        <v>0.87714284584656332</v>
      </c>
      <c r="CX54" s="152">
        <v>0.5000262322200929</v>
      </c>
      <c r="CY54" s="152">
        <v>0.31300258819326793</v>
      </c>
      <c r="CZ54" s="152">
        <v>0.70531671585673883</v>
      </c>
      <c r="DA54" s="152">
        <v>0.31574871312600861</v>
      </c>
      <c r="DB54" s="152">
        <v>0.38051296240837607</v>
      </c>
      <c r="DC54" s="152">
        <v>0.48426835872699714</v>
      </c>
      <c r="DD54" s="152">
        <v>0.58885774319026529</v>
      </c>
      <c r="DE54" s="152">
        <v>0.37150368904744757</v>
      </c>
      <c r="DF54" s="152">
        <v>0.84951402848874102</v>
      </c>
      <c r="DG54" s="152">
        <v>0.20977205912303423</v>
      </c>
      <c r="DH54" s="152">
        <v>0.26941929301398276</v>
      </c>
      <c r="DI54" s="152">
        <v>0.26965880256924618</v>
      </c>
      <c r="DJ54" s="152">
        <v>0.18796538218232198</v>
      </c>
      <c r="DK54" s="152">
        <v>0.39058082892249008</v>
      </c>
      <c r="DL54" s="152">
        <v>0.41956318080774996</v>
      </c>
      <c r="DM54" s="152">
        <v>0.41766925770695573</v>
      </c>
      <c r="DN54" s="152">
        <v>0.39582896869426365</v>
      </c>
      <c r="DO54" s="152">
        <v>0.76903701005352987</v>
      </c>
      <c r="DP54" s="152">
        <v>0.59816829721744003</v>
      </c>
      <c r="DQ54" s="152">
        <v>0.48630740041456322</v>
      </c>
      <c r="DR54" s="152">
        <v>0.28736432678461099</v>
      </c>
      <c r="DS54" s="152">
        <v>0.57478066327750721</v>
      </c>
      <c r="DT54" s="152">
        <v>4.065443770822396E-2</v>
      </c>
      <c r="DU54" s="152">
        <v>0.44740831846232709</v>
      </c>
      <c r="DV54" s="152">
        <v>0.23140633449688233</v>
      </c>
      <c r="DW54" s="152">
        <v>0.35414974399011206</v>
      </c>
      <c r="DY54" s="146"/>
      <c r="DZ54" s="147"/>
      <c r="EA54" s="147"/>
      <c r="EB54" s="147"/>
      <c r="EC54" s="147"/>
      <c r="ED54" s="147"/>
      <c r="EE54" s="147"/>
    </row>
    <row r="55" spans="1:135" ht="15.75" customHeight="1" x14ac:dyDescent="0.25">
      <c r="A55" s="5" t="s">
        <v>1040</v>
      </c>
      <c r="B55" s="152">
        <v>0.1997511994091459</v>
      </c>
      <c r="C55" s="152">
        <v>0.66291422133901745</v>
      </c>
      <c r="D55" s="152">
        <v>0.61998032780365531</v>
      </c>
      <c r="E55" s="152">
        <v>0.38998008262609218</v>
      </c>
      <c r="F55" s="152">
        <v>0.48924572764671576</v>
      </c>
      <c r="G55" s="152">
        <v>0.60284468232366462</v>
      </c>
      <c r="H55" s="152">
        <v>0.6017487790847128</v>
      </c>
      <c r="I55" s="152">
        <v>0.69335698934211476</v>
      </c>
      <c r="J55" s="152">
        <v>0.59190612861167335</v>
      </c>
      <c r="K55" s="152">
        <v>0.32617830522645119</v>
      </c>
      <c r="L55" s="152">
        <v>0.4028726821243529</v>
      </c>
      <c r="M55" s="152">
        <v>0.61119677081801882</v>
      </c>
      <c r="N55" s="152">
        <v>0.6926091315860663</v>
      </c>
      <c r="O55" s="152">
        <v>0.32312597512049668</v>
      </c>
      <c r="P55" s="152">
        <v>0.69168606807663613</v>
      </c>
      <c r="Q55" s="152">
        <v>0.29101608596944573</v>
      </c>
      <c r="R55" s="152">
        <v>0.53658588274363495</v>
      </c>
      <c r="S55" s="152">
        <v>0.6175726025005841</v>
      </c>
      <c r="T55" s="152">
        <v>0.18484002862648563</v>
      </c>
      <c r="U55" s="152">
        <v>0.53335478054792063</v>
      </c>
      <c r="V55" s="152">
        <v>0.611332932751115</v>
      </c>
      <c r="W55" s="152">
        <v>0.21337708099228136</v>
      </c>
      <c r="X55" s="152">
        <v>0.42794130497851635</v>
      </c>
      <c r="Y55" s="152">
        <v>0.55893079842938653</v>
      </c>
      <c r="Z55" s="152">
        <v>0.5733218618470759</v>
      </c>
      <c r="AA55" s="152">
        <v>0.33989272603292231</v>
      </c>
      <c r="AB55" s="152">
        <v>0.30334286456102522</v>
      </c>
      <c r="AC55" s="152">
        <v>0.48365409592999109</v>
      </c>
      <c r="AD55" s="152">
        <v>0.64952943764215365</v>
      </c>
      <c r="AE55" s="152">
        <v>0.53700073388972547</v>
      </c>
      <c r="AF55" s="152">
        <v>0.4010043545557303</v>
      </c>
      <c r="AG55" s="152">
        <v>0.69626168253263698</v>
      </c>
      <c r="AH55" s="152">
        <v>0.81909138903808354</v>
      </c>
      <c r="AI55" s="152">
        <v>0.63099037995112206</v>
      </c>
      <c r="AJ55" s="152">
        <v>0.32767274284268688</v>
      </c>
      <c r="AK55" s="152">
        <v>0.32810978805135871</v>
      </c>
      <c r="AL55" s="152">
        <v>0.49179453193386796</v>
      </c>
      <c r="AM55" s="152">
        <v>0.24244787188028732</v>
      </c>
      <c r="AN55" s="152">
        <v>0.71152791714585129</v>
      </c>
      <c r="AO55" s="152">
        <v>0.35466883264652893</v>
      </c>
      <c r="AP55" s="152">
        <v>0.81389875484525476</v>
      </c>
      <c r="AQ55" s="152">
        <v>0.59025480003685205</v>
      </c>
      <c r="AR55" s="152">
        <v>0.50271929307912622</v>
      </c>
      <c r="AS55" s="152">
        <v>0.73491866181962284</v>
      </c>
      <c r="AT55" s="152">
        <v>0.59548098675764571</v>
      </c>
      <c r="AU55" s="152">
        <v>0.46693294683129399</v>
      </c>
      <c r="AV55" s="152">
        <v>0.45677956251295943</v>
      </c>
      <c r="AW55" s="152">
        <v>0.38698165414749308</v>
      </c>
      <c r="AX55" s="152">
        <v>0.52549807662496151</v>
      </c>
      <c r="AY55" s="152">
        <v>0.36296555711870748</v>
      </c>
      <c r="AZ55" s="152">
        <v>0.27007007189862342</v>
      </c>
      <c r="BA55" s="152">
        <v>0.67702269538111182</v>
      </c>
      <c r="BB55" s="152">
        <v>0.26476532432780281</v>
      </c>
      <c r="BC55" s="152">
        <v>0.33586225957052551</v>
      </c>
      <c r="BD55" s="152">
        <v>0.2424260061491352</v>
      </c>
      <c r="BE55" s="152">
        <v>0.42672302133072337</v>
      </c>
      <c r="BF55" s="152">
        <v>0.61743259865389177</v>
      </c>
      <c r="BG55" s="152">
        <v>0.53965421241409572</v>
      </c>
      <c r="BH55" s="152">
        <v>0.73635741426342727</v>
      </c>
      <c r="BI55" s="152">
        <v>0.59924652481368113</v>
      </c>
      <c r="BJ55" s="152">
        <v>0.32655471764300664</v>
      </c>
      <c r="BK55" s="152">
        <v>0.33533858566124308</v>
      </c>
      <c r="BL55" s="152">
        <v>0.30560812083849948</v>
      </c>
      <c r="BM55" s="152">
        <v>0.21300833744425302</v>
      </c>
      <c r="BN55" s="152">
        <v>0.37105408516360983</v>
      </c>
      <c r="BO55" s="152">
        <v>0.50467779891402798</v>
      </c>
      <c r="BP55" s="152">
        <v>0.3885406165871802</v>
      </c>
      <c r="BQ55" s="152">
        <v>0.47930942681665045</v>
      </c>
      <c r="BR55" s="152">
        <v>0.46663543731740387</v>
      </c>
      <c r="BS55" s="152">
        <v>0.25638675896366758</v>
      </c>
      <c r="BT55" s="152">
        <v>0.30528542744233983</v>
      </c>
      <c r="BU55" s="152">
        <v>0.48593628015032792</v>
      </c>
      <c r="BV55" s="152">
        <v>0.26303389189144299</v>
      </c>
      <c r="BW55" s="152">
        <v>0.39462006608173078</v>
      </c>
      <c r="BX55" s="152">
        <v>0.53944833456386354</v>
      </c>
      <c r="BY55" s="152">
        <v>0.35286246605726673</v>
      </c>
      <c r="BZ55" s="152">
        <v>0.51320279463387508</v>
      </c>
      <c r="CA55" s="152">
        <v>0.1895400208930329</v>
      </c>
      <c r="CB55" s="152">
        <v>0.61960624450022628</v>
      </c>
      <c r="CC55" s="152">
        <v>0.36915682591270904</v>
      </c>
      <c r="CD55" s="152">
        <v>0.72777727346656063</v>
      </c>
      <c r="CE55" s="152">
        <v>0.58617764808204464</v>
      </c>
      <c r="CF55" s="152">
        <v>0.20780031645271033</v>
      </c>
      <c r="CG55" s="152">
        <v>0.5756133297777033</v>
      </c>
      <c r="CH55" s="152">
        <v>0.56173202976065117</v>
      </c>
      <c r="CI55" s="152">
        <v>0.75601442657882978</v>
      </c>
      <c r="CJ55" s="152">
        <v>0.29656766221091968</v>
      </c>
      <c r="CK55" s="152">
        <v>0.25061772810620675</v>
      </c>
      <c r="CL55" s="152">
        <v>0.47591987324514434</v>
      </c>
      <c r="CM55" s="152">
        <v>0.23065669845496789</v>
      </c>
      <c r="CN55" s="152">
        <v>0.6255613395476024</v>
      </c>
      <c r="CO55" s="152">
        <v>0.50277476403200305</v>
      </c>
      <c r="CP55" s="152">
        <v>0.6855545307993185</v>
      </c>
      <c r="CQ55" s="152">
        <v>0.63171475102400843</v>
      </c>
      <c r="CR55" s="152">
        <v>0.37654071991538296</v>
      </c>
      <c r="CS55" s="152">
        <v>0.71196389891414524</v>
      </c>
      <c r="CT55" s="152">
        <v>0.54666649705397008</v>
      </c>
      <c r="CU55" s="152">
        <v>0.38163096883125569</v>
      </c>
      <c r="CV55" s="152">
        <v>0.51925575988569794</v>
      </c>
      <c r="CW55" s="152">
        <v>0.79387611185194362</v>
      </c>
      <c r="CX55" s="152">
        <v>0.49571453359972933</v>
      </c>
      <c r="CY55" s="152">
        <v>0.54501261446477112</v>
      </c>
      <c r="CZ55" s="152">
        <v>0.58946842121067733</v>
      </c>
      <c r="DA55" s="152">
        <v>0.60836352483119538</v>
      </c>
      <c r="DB55" s="152">
        <v>0.62018090043911833</v>
      </c>
      <c r="DC55" s="152">
        <v>0.59271527972015814</v>
      </c>
      <c r="DD55" s="152">
        <v>0.53541622755791074</v>
      </c>
      <c r="DE55" s="152">
        <v>0.53158538394444765</v>
      </c>
      <c r="DF55" s="152">
        <v>0.80521473181287895</v>
      </c>
      <c r="DG55" s="152">
        <v>0.46577943436798364</v>
      </c>
      <c r="DH55" s="152">
        <v>0.33290908972543426</v>
      </c>
      <c r="DI55" s="152">
        <v>0.52695940835754329</v>
      </c>
      <c r="DJ55" s="152">
        <v>0.41151376847353965</v>
      </c>
      <c r="DK55" s="152">
        <v>0.35149105105813561</v>
      </c>
      <c r="DL55" s="152">
        <v>0.32790167773482909</v>
      </c>
      <c r="DM55" s="152">
        <v>0.31442956417019774</v>
      </c>
      <c r="DN55" s="152">
        <v>0.47803514577779072</v>
      </c>
      <c r="DO55" s="152">
        <v>0.56518393340246587</v>
      </c>
      <c r="DP55" s="152">
        <v>0.66451560778651975</v>
      </c>
      <c r="DQ55" s="152">
        <v>0.35640669404641173</v>
      </c>
      <c r="DR55" s="152">
        <v>0.52185311452306282</v>
      </c>
      <c r="DS55" s="152">
        <v>0.34298290913913476</v>
      </c>
      <c r="DT55" s="152">
        <v>0.14097314098885841</v>
      </c>
      <c r="DU55" s="152">
        <v>0.49471309858216517</v>
      </c>
      <c r="DV55" s="152">
        <v>0.4962861541807907</v>
      </c>
      <c r="DW55" s="152">
        <v>0.35997454778696664</v>
      </c>
      <c r="DY55" s="146"/>
      <c r="DZ55" s="147"/>
      <c r="EA55" s="147"/>
      <c r="EB55" s="147"/>
      <c r="EC55" s="147"/>
      <c r="ED55" s="147"/>
      <c r="EE55" s="147"/>
    </row>
    <row r="56" spans="1:135" ht="15.75" customHeight="1" x14ac:dyDescent="0.25">
      <c r="A56" s="5" t="s">
        <v>1041</v>
      </c>
      <c r="B56" s="152">
        <v>0.23881516344076176</v>
      </c>
      <c r="C56" s="152">
        <v>0.34764134891205151</v>
      </c>
      <c r="D56" s="152">
        <v>0.47494789422189676</v>
      </c>
      <c r="E56" s="152">
        <v>0.46228304221789324</v>
      </c>
      <c r="F56" s="152">
        <v>0.6827466239044877</v>
      </c>
      <c r="G56" s="152">
        <v>0.48085351152741274</v>
      </c>
      <c r="H56" s="152">
        <v>0.84612215589122441</v>
      </c>
      <c r="I56" s="152">
        <v>0.87565209485525508</v>
      </c>
      <c r="J56" s="152">
        <v>0.7759890750284727</v>
      </c>
      <c r="K56" s="152">
        <v>0.34104376807568804</v>
      </c>
      <c r="L56" s="152">
        <v>0.76052700848294819</v>
      </c>
      <c r="M56" s="152">
        <v>0.54212462707135267</v>
      </c>
      <c r="N56" s="152">
        <v>0.82962538864833857</v>
      </c>
      <c r="O56" s="152">
        <v>0.50709292861451172</v>
      </c>
      <c r="P56" s="152">
        <v>0.41787017570226193</v>
      </c>
      <c r="Q56" s="152">
        <v>0.22904583826676322</v>
      </c>
      <c r="R56" s="152">
        <v>0.52032246841774288</v>
      </c>
      <c r="S56" s="152">
        <v>0.68483908804901117</v>
      </c>
      <c r="T56" s="152">
        <v>0.55445090727594226</v>
      </c>
      <c r="U56" s="152">
        <v>0.4838128351071001</v>
      </c>
      <c r="V56" s="152">
        <v>0.46991706293579011</v>
      </c>
      <c r="W56" s="152">
        <v>0.16909284527586632</v>
      </c>
      <c r="X56" s="152">
        <v>0.27346943731200868</v>
      </c>
      <c r="Y56" s="152">
        <v>0.84355604567255571</v>
      </c>
      <c r="Z56" s="152">
        <v>0.68147202867790446</v>
      </c>
      <c r="AA56" s="152">
        <v>0.57529896670316871</v>
      </c>
      <c r="AB56" s="152">
        <v>0.39120547928766525</v>
      </c>
      <c r="AC56" s="152">
        <v>0.20182851775689989</v>
      </c>
      <c r="AD56" s="152">
        <v>0.66959862095702694</v>
      </c>
      <c r="AE56" s="152">
        <v>0.41653172707419711</v>
      </c>
      <c r="AF56" s="152">
        <v>0.60541131739946352</v>
      </c>
      <c r="AG56" s="152">
        <v>0.74416099359538534</v>
      </c>
      <c r="AH56" s="152">
        <v>0.98545401567957391</v>
      </c>
      <c r="AI56" s="152">
        <v>0.74177469075019209</v>
      </c>
      <c r="AJ56" s="152">
        <v>0.41445221857352094</v>
      </c>
      <c r="AK56" s="152">
        <v>0.43004648622533242</v>
      </c>
      <c r="AL56" s="152">
        <v>0.44494662735903567</v>
      </c>
      <c r="AM56" s="152">
        <v>0.38444858483361516</v>
      </c>
      <c r="AN56" s="152">
        <v>0.87923489752955397</v>
      </c>
      <c r="AO56" s="152">
        <v>0.41533152382456734</v>
      </c>
      <c r="AP56" s="152">
        <v>0.93557968889040088</v>
      </c>
      <c r="AQ56" s="152">
        <v>0.76597398519547144</v>
      </c>
      <c r="AR56" s="152">
        <v>0.73346498056042919</v>
      </c>
      <c r="AS56" s="152">
        <v>0.85384775127779822</v>
      </c>
      <c r="AT56" s="152">
        <v>0.422629049481758</v>
      </c>
      <c r="AU56" s="152">
        <v>0.68756066955038686</v>
      </c>
      <c r="AV56" s="152">
        <v>0.65311453054176094</v>
      </c>
      <c r="AW56" s="152">
        <v>0.46288621093666205</v>
      </c>
      <c r="AX56" s="152">
        <v>0.28526485993217066</v>
      </c>
      <c r="AY56" s="152">
        <v>0.52160869365244777</v>
      </c>
      <c r="AZ56" s="152">
        <v>0.40166220950715509</v>
      </c>
      <c r="BA56" s="152">
        <v>0.87891054341029995</v>
      </c>
      <c r="BB56" s="152">
        <v>0.63598165138351148</v>
      </c>
      <c r="BC56" s="152">
        <v>0.46788458917267395</v>
      </c>
      <c r="BD56" s="152">
        <v>0.44668071245084984</v>
      </c>
      <c r="BE56" s="152">
        <v>0.42716746836853403</v>
      </c>
      <c r="BF56" s="152">
        <v>0.74704281909148906</v>
      </c>
      <c r="BG56" s="152">
        <v>0.68904281170748805</v>
      </c>
      <c r="BH56" s="152">
        <v>0.91036678561010209</v>
      </c>
      <c r="BI56" s="152">
        <v>0.68895074970136316</v>
      </c>
      <c r="BJ56" s="152">
        <v>0.46461000194917856</v>
      </c>
      <c r="BK56" s="152">
        <v>0.31208138264568919</v>
      </c>
      <c r="BL56" s="152">
        <v>0.28530984366063977</v>
      </c>
      <c r="BM56" s="152">
        <v>0.45804644057308602</v>
      </c>
      <c r="BN56" s="152">
        <v>0.38337869283462062</v>
      </c>
      <c r="BO56" s="152">
        <v>0.52686724207478286</v>
      </c>
      <c r="BP56" s="152">
        <v>0.33261279418088058</v>
      </c>
      <c r="BQ56" s="152">
        <v>0.46108540099418999</v>
      </c>
      <c r="BR56" s="152">
        <v>0.65088868398632171</v>
      </c>
      <c r="BS56" s="152">
        <v>0.23748270486129328</v>
      </c>
      <c r="BT56" s="152">
        <v>0.31070266285094117</v>
      </c>
      <c r="BU56" s="152">
        <v>0.67920686071713199</v>
      </c>
      <c r="BV56" s="152">
        <v>0.28845948617020484</v>
      </c>
      <c r="BW56" s="152">
        <v>0.34353356996004403</v>
      </c>
      <c r="BX56" s="152">
        <v>0.54882324891545387</v>
      </c>
      <c r="BY56" s="152">
        <v>0.40842350170403413</v>
      </c>
      <c r="BZ56" s="152">
        <v>0.41822573101997917</v>
      </c>
      <c r="CA56" s="152">
        <v>0.41002269073615771</v>
      </c>
      <c r="CB56" s="152">
        <v>0.64017854746118252</v>
      </c>
      <c r="CC56" s="152">
        <v>0.51612753743038975</v>
      </c>
      <c r="CD56" s="152">
        <v>0.8918762257462296</v>
      </c>
      <c r="CE56" s="152">
        <v>0.88735409876561833</v>
      </c>
      <c r="CF56" s="152">
        <v>0.37896272503353634</v>
      </c>
      <c r="CG56" s="152">
        <v>0.45697611269018312</v>
      </c>
      <c r="CH56" s="152">
        <v>0.36397185885960659</v>
      </c>
      <c r="CI56" s="152">
        <v>0.95856982191786821</v>
      </c>
      <c r="CJ56" s="152">
        <v>0.36034475169454749</v>
      </c>
      <c r="CK56" s="152">
        <v>0.45448404405226872</v>
      </c>
      <c r="CL56" s="152">
        <v>0.30343503208559286</v>
      </c>
      <c r="CM56" s="152">
        <v>0.49045918690689</v>
      </c>
      <c r="CN56" s="152">
        <v>0.79704982726701745</v>
      </c>
      <c r="CO56" s="152">
        <v>0.78520253230305737</v>
      </c>
      <c r="CP56" s="152">
        <v>0.66331140209121275</v>
      </c>
      <c r="CQ56" s="152">
        <v>0.65992608793922658</v>
      </c>
      <c r="CR56" s="152">
        <v>0.47643202883580243</v>
      </c>
      <c r="CS56" s="152">
        <v>0.63727000638452402</v>
      </c>
      <c r="CT56" s="152">
        <v>0.58950184847307041</v>
      </c>
      <c r="CU56" s="152">
        <v>0.4181887262747821</v>
      </c>
      <c r="CV56" s="152">
        <v>0.39194575840927581</v>
      </c>
      <c r="CW56" s="152">
        <v>0.91101360156735844</v>
      </c>
      <c r="CX56" s="152">
        <v>0.67488676894561928</v>
      </c>
      <c r="CY56" s="152">
        <v>0.59271641921709717</v>
      </c>
      <c r="CZ56" s="152">
        <v>0.749358548918728</v>
      </c>
      <c r="DA56" s="152">
        <v>0.60360441526746078</v>
      </c>
      <c r="DB56" s="152">
        <v>0.76825088887508153</v>
      </c>
      <c r="DC56" s="152">
        <v>0.71601027635341419</v>
      </c>
      <c r="DD56" s="152">
        <v>0.73674392584456649</v>
      </c>
      <c r="DE56" s="152">
        <v>0.65228333003122252</v>
      </c>
      <c r="DF56" s="152">
        <v>0.92003108804100742</v>
      </c>
      <c r="DG56" s="152">
        <v>0.43012552147380756</v>
      </c>
      <c r="DH56" s="152">
        <v>0.61060795400037082</v>
      </c>
      <c r="DI56" s="152">
        <v>0.36471746240209241</v>
      </c>
      <c r="DJ56" s="152">
        <v>0.57158061637316648</v>
      </c>
      <c r="DK56" s="152">
        <v>0.45712788960926176</v>
      </c>
      <c r="DL56" s="152">
        <v>0.58859055648599456</v>
      </c>
      <c r="DM56" s="152">
        <v>0.27454959903295473</v>
      </c>
      <c r="DN56" s="152">
        <v>0.30611499447559626</v>
      </c>
      <c r="DO56" s="152">
        <v>0.79949616380151234</v>
      </c>
      <c r="DP56" s="152">
        <v>0.86785896616475511</v>
      </c>
      <c r="DQ56" s="152">
        <v>0.78628441296795004</v>
      </c>
      <c r="DR56" s="152">
        <v>0.77150272216109939</v>
      </c>
      <c r="DS56" s="152">
        <v>0.37877832575273418</v>
      </c>
      <c r="DT56" s="152">
        <v>0.28422407429341578</v>
      </c>
      <c r="DU56" s="152">
        <v>0.51024546221931855</v>
      </c>
      <c r="DV56" s="152">
        <v>0.41523504207797779</v>
      </c>
      <c r="DW56" s="152">
        <v>0.33082704657911288</v>
      </c>
      <c r="DY56" s="146"/>
      <c r="DZ56" s="147"/>
      <c r="EA56" s="147"/>
      <c r="EB56" s="147"/>
      <c r="EC56" s="147"/>
      <c r="ED56" s="147"/>
      <c r="EE56" s="147"/>
    </row>
    <row r="57" spans="1:135" ht="15.75" customHeight="1" x14ac:dyDescent="0.25">
      <c r="A57" s="5" t="s">
        <v>1042</v>
      </c>
      <c r="B57" s="152">
        <v>0.29547112154506788</v>
      </c>
      <c r="C57" s="152">
        <v>0.36586545139181714</v>
      </c>
      <c r="D57" s="152">
        <v>0.22804001421541917</v>
      </c>
      <c r="E57" s="152">
        <v>0.31523396341383897</v>
      </c>
      <c r="F57" s="152">
        <v>0.57198628422795583</v>
      </c>
      <c r="G57" s="152">
        <v>0.48813240716920009</v>
      </c>
      <c r="H57" s="152">
        <v>0.90646885740715566</v>
      </c>
      <c r="I57" s="152">
        <v>0.90512892340673845</v>
      </c>
      <c r="J57" s="152">
        <v>0.8640332746307563</v>
      </c>
      <c r="K57" s="152">
        <v>0.2731717704228328</v>
      </c>
      <c r="L57" s="152">
        <v>0.80903265839253236</v>
      </c>
      <c r="M57" s="152">
        <v>0.15273142421271566</v>
      </c>
      <c r="N57" s="152">
        <v>0.87087226043583044</v>
      </c>
      <c r="O57" s="152">
        <v>0.3239812609319403</v>
      </c>
      <c r="P57" s="152">
        <v>0.35251946535560158</v>
      </c>
      <c r="Q57" s="152">
        <v>0.1450545456384513</v>
      </c>
      <c r="R57" s="152">
        <v>0.35886906590144002</v>
      </c>
      <c r="S57" s="152">
        <v>0.61739164034247673</v>
      </c>
      <c r="T57" s="152">
        <v>0.58571137818456065</v>
      </c>
      <c r="U57" s="152">
        <v>0.38166314461933792</v>
      </c>
      <c r="V57" s="152">
        <v>0.498448989230102</v>
      </c>
      <c r="W57" s="152">
        <v>0.17353300214829903</v>
      </c>
      <c r="X57" s="152">
        <v>0.17214801728543319</v>
      </c>
      <c r="Y57" s="152">
        <v>0.93091984766521951</v>
      </c>
      <c r="Z57" s="152">
        <v>0.77730208043990823</v>
      </c>
      <c r="AA57" s="152">
        <v>0.20055195819130164</v>
      </c>
      <c r="AB57" s="152">
        <v>0.44844112912527462</v>
      </c>
      <c r="AC57" s="152">
        <v>0.16203118484373813</v>
      </c>
      <c r="AD57" s="152">
        <v>0.65766483807370335</v>
      </c>
      <c r="AE57" s="152">
        <v>0.19143861505855719</v>
      </c>
      <c r="AF57" s="152">
        <v>0.52156163876882333</v>
      </c>
      <c r="AG57" s="152">
        <v>0.84172513459160703</v>
      </c>
      <c r="AH57" s="152">
        <v>0.95489451400853653</v>
      </c>
      <c r="AI57" s="152">
        <v>0.63049082962121006</v>
      </c>
      <c r="AJ57" s="152">
        <v>0.31784012795514777</v>
      </c>
      <c r="AK57" s="152">
        <v>0.24558557458686137</v>
      </c>
      <c r="AL57" s="152">
        <v>0.42745707368645164</v>
      </c>
      <c r="AM57" s="152">
        <v>0.41607014768862866</v>
      </c>
      <c r="AN57" s="152">
        <v>0.82863748397265324</v>
      </c>
      <c r="AO57" s="152">
        <v>0.13253583249038134</v>
      </c>
      <c r="AP57" s="152">
        <v>0.97565195235569824</v>
      </c>
      <c r="AQ57" s="152">
        <v>0.63411153348656557</v>
      </c>
      <c r="AR57" s="152">
        <v>0.28323287015634807</v>
      </c>
      <c r="AS57" s="152">
        <v>0.91514298371160541</v>
      </c>
      <c r="AT57" s="152">
        <v>0.66146300464408803</v>
      </c>
      <c r="AU57" s="152">
        <v>0.60956174270249752</v>
      </c>
      <c r="AV57" s="152">
        <v>0.57198628422795583</v>
      </c>
      <c r="AW57" s="152">
        <v>0.41644354742136253</v>
      </c>
      <c r="AX57" s="152">
        <v>0.2417026826387263</v>
      </c>
      <c r="AY57" s="152">
        <v>0.51224078967391529</v>
      </c>
      <c r="AZ57" s="152">
        <v>0.20964205374578482</v>
      </c>
      <c r="BA57" s="152">
        <v>0.57437504614219603</v>
      </c>
      <c r="BB57" s="152">
        <v>0.36789238398831975</v>
      </c>
      <c r="BC57" s="152">
        <v>0.56785206783961362</v>
      </c>
      <c r="BD57" s="152">
        <v>0.43660234415312699</v>
      </c>
      <c r="BE57" s="152">
        <v>0.28044630600650433</v>
      </c>
      <c r="BF57" s="152">
        <v>0.81870394162225846</v>
      </c>
      <c r="BG57" s="152">
        <v>0.72519135207160512</v>
      </c>
      <c r="BH57" s="152">
        <v>0.6993112217182621</v>
      </c>
      <c r="BI57" s="152">
        <v>0.59595529881416931</v>
      </c>
      <c r="BJ57" s="152">
        <v>0.33021711597034992</v>
      </c>
      <c r="BK57" s="152">
        <v>0.50191120820711765</v>
      </c>
      <c r="BL57" s="152">
        <v>0.15997846013414072</v>
      </c>
      <c r="BM57" s="152">
        <v>0.27461385539521693</v>
      </c>
      <c r="BN57" s="152">
        <v>0.34739183105855959</v>
      </c>
      <c r="BO57" s="152">
        <v>0.38552348397941655</v>
      </c>
      <c r="BP57" s="152">
        <v>0.33336972407786125</v>
      </c>
      <c r="BQ57" s="152">
        <v>0.64996721923529688</v>
      </c>
      <c r="BR57" s="152">
        <v>0.38698992854192982</v>
      </c>
      <c r="BS57" s="152">
        <v>0.29773933470416719</v>
      </c>
      <c r="BT57" s="152">
        <v>9.468380563578542E-2</v>
      </c>
      <c r="BU57" s="152">
        <v>0.65162396230323016</v>
      </c>
      <c r="BV57" s="152">
        <v>0.36136354446480262</v>
      </c>
      <c r="BW57" s="152">
        <v>0.1458697889244486</v>
      </c>
      <c r="BX57" s="152">
        <v>0.39301305486667254</v>
      </c>
      <c r="BY57" s="152">
        <v>0.26953130720214663</v>
      </c>
      <c r="BZ57" s="152">
        <v>0.5174664664635612</v>
      </c>
      <c r="CA57" s="152">
        <v>0.1929242292570601</v>
      </c>
      <c r="CB57" s="152">
        <v>0.77292007627809733</v>
      </c>
      <c r="CC57" s="152">
        <v>0.40417342289038022</v>
      </c>
      <c r="CD57" s="152">
        <v>0.85755971403300857</v>
      </c>
      <c r="CE57" s="152">
        <v>0.8538403882085609</v>
      </c>
      <c r="CF57" s="152">
        <v>6.6459336379612946E-2</v>
      </c>
      <c r="CG57" s="152">
        <v>9.468380563578542E-2</v>
      </c>
      <c r="CH57" s="152">
        <v>0.51032098488628896</v>
      </c>
      <c r="CI57" s="152">
        <v>0.91993898765603721</v>
      </c>
      <c r="CJ57" s="152">
        <v>0.6120776760234895</v>
      </c>
      <c r="CK57" s="152">
        <v>0.198002309696757</v>
      </c>
      <c r="CL57" s="152">
        <v>0.40584832695661044</v>
      </c>
      <c r="CM57" s="152">
        <v>0.22823488378287946</v>
      </c>
      <c r="CN57" s="152">
        <v>0.49559765498027691</v>
      </c>
      <c r="CO57" s="152">
        <v>0.84406722019926617</v>
      </c>
      <c r="CP57" s="152">
        <v>0.73642495710127298</v>
      </c>
      <c r="CQ57" s="152">
        <v>0.60595373747051995</v>
      </c>
      <c r="CR57" s="152">
        <v>0.14586119111750551</v>
      </c>
      <c r="CS57" s="152">
        <v>0.46476438461840847</v>
      </c>
      <c r="CT57" s="152">
        <v>0.20974409824571216</v>
      </c>
      <c r="CU57" s="152">
        <v>0.22518239066796963</v>
      </c>
      <c r="CV57" s="152">
        <v>0.2300541346775026</v>
      </c>
      <c r="CW57" s="152">
        <v>0.54009417000194204</v>
      </c>
      <c r="CX57" s="152">
        <v>0.53578419142346234</v>
      </c>
      <c r="CY57" s="152">
        <v>0.72637697434430493</v>
      </c>
      <c r="CZ57" s="152">
        <v>0.64538202750073081</v>
      </c>
      <c r="DA57" s="152">
        <v>0.38426145738235323</v>
      </c>
      <c r="DB57" s="152">
        <v>0.74126395027875425</v>
      </c>
      <c r="DC57" s="152">
        <v>0.75991241146610999</v>
      </c>
      <c r="DD57" s="152">
        <v>0.74970905469867344</v>
      </c>
      <c r="DE57" s="152">
        <v>0.6562500451171861</v>
      </c>
      <c r="DF57" s="152">
        <v>0.90341174054885276</v>
      </c>
      <c r="DG57" s="152">
        <v>0.41382304400513181</v>
      </c>
      <c r="DH57" s="152">
        <v>0.5368303958664068</v>
      </c>
      <c r="DI57" s="152">
        <v>0.18006937257810815</v>
      </c>
      <c r="DJ57" s="152">
        <v>0.50838087263209275</v>
      </c>
      <c r="DK57" s="152">
        <v>0.43070386616056783</v>
      </c>
      <c r="DL57" s="152">
        <v>5.6757517267083175E-2</v>
      </c>
      <c r="DM57" s="152">
        <v>0.30416618371862808</v>
      </c>
      <c r="DN57" s="152">
        <v>0.28377306650664552</v>
      </c>
      <c r="DO57" s="152">
        <v>0.45190296908013772</v>
      </c>
      <c r="DP57" s="152">
        <v>0.87557653176304628</v>
      </c>
      <c r="DQ57" s="152">
        <v>0.78626968478760162</v>
      </c>
      <c r="DR57" s="152">
        <v>0.71106083418837163</v>
      </c>
      <c r="DS57" s="152">
        <v>0.24021298539879754</v>
      </c>
      <c r="DT57" s="152">
        <v>3.3532043120872941E-2</v>
      </c>
      <c r="DU57" s="152">
        <v>0.33203825971571721</v>
      </c>
      <c r="DV57" s="152">
        <v>0.44897954235735166</v>
      </c>
      <c r="DW57" s="152">
        <v>0.22649769154793675</v>
      </c>
      <c r="DY57" s="146"/>
      <c r="DZ57" s="147"/>
      <c r="EA57" s="147"/>
      <c r="EB57" s="147"/>
      <c r="EC57" s="147"/>
      <c r="ED57" s="147"/>
      <c r="EE57" s="147"/>
    </row>
    <row r="58" spans="1:135" ht="15.75" customHeight="1" x14ac:dyDescent="0.25">
      <c r="A58" s="5" t="s">
        <v>1043</v>
      </c>
      <c r="B58" s="152">
        <v>0.29194594626826792</v>
      </c>
      <c r="C58" s="152">
        <v>0.57407991849700779</v>
      </c>
      <c r="D58" s="152">
        <v>0.52498768473710389</v>
      </c>
      <c r="E58" s="152">
        <v>0.29483323929021632</v>
      </c>
      <c r="F58" s="152">
        <v>0.60409019284825782</v>
      </c>
      <c r="G58" s="152">
        <v>0.57946279623993335</v>
      </c>
      <c r="H58" s="152">
        <v>0.76407451354793088</v>
      </c>
      <c r="I58" s="152">
        <v>0.82237774919447815</v>
      </c>
      <c r="J58" s="152">
        <v>0.59233238746530303</v>
      </c>
      <c r="K58" s="152">
        <v>0.26175223242064444</v>
      </c>
      <c r="L58" s="152">
        <v>0.57216305549924007</v>
      </c>
      <c r="M58" s="152">
        <v>0.45915546933250811</v>
      </c>
      <c r="N58" s="152">
        <v>0.79683210524841286</v>
      </c>
      <c r="O58" s="152">
        <v>0.35176225256671567</v>
      </c>
      <c r="P58" s="152">
        <v>0.51440573871863404</v>
      </c>
      <c r="Q58" s="152">
        <v>0.32878444982408755</v>
      </c>
      <c r="R58" s="152">
        <v>0.63874669907486159</v>
      </c>
      <c r="S58" s="152">
        <v>0.5615994824228564</v>
      </c>
      <c r="T58" s="152">
        <v>0.36351148679465589</v>
      </c>
      <c r="U58" s="152">
        <v>0.54839749246814817</v>
      </c>
      <c r="V58" s="152">
        <v>0.47187970771171928</v>
      </c>
      <c r="W58" s="152">
        <v>0.25013662742484816</v>
      </c>
      <c r="X58" s="152">
        <v>0.33790903729109895</v>
      </c>
      <c r="Y58" s="152">
        <v>0.79137404232979025</v>
      </c>
      <c r="Z58" s="152">
        <v>0.64452489541534153</v>
      </c>
      <c r="AA58" s="152">
        <v>0.51376817720742984</v>
      </c>
      <c r="AB58" s="152">
        <v>0.40358193504139195</v>
      </c>
      <c r="AC58" s="152">
        <v>0.30940709158665725</v>
      </c>
      <c r="AD58" s="152">
        <v>0.69683864329589251</v>
      </c>
      <c r="AE58" s="152">
        <v>0.38321349300146806</v>
      </c>
      <c r="AF58" s="152">
        <v>0.62198421158526429</v>
      </c>
      <c r="AG58" s="152">
        <v>0.77017306161289656</v>
      </c>
      <c r="AH58" s="152">
        <v>0.87925110207753776</v>
      </c>
      <c r="AI58" s="152">
        <v>0.59452323679047903</v>
      </c>
      <c r="AJ58" s="152">
        <v>0.40155105574703481</v>
      </c>
      <c r="AK58" s="152">
        <v>0.41627377265223553</v>
      </c>
      <c r="AL58" s="152">
        <v>0.36239766055159317</v>
      </c>
      <c r="AM58" s="152">
        <v>0.31779696600079865</v>
      </c>
      <c r="AN58" s="152">
        <v>0.78275701205297354</v>
      </c>
      <c r="AO58" s="152">
        <v>0.31784615921632653</v>
      </c>
      <c r="AP58" s="152">
        <v>0.91968094190092153</v>
      </c>
      <c r="AQ58" s="152">
        <v>0.67677768699799079</v>
      </c>
      <c r="AR58" s="152">
        <v>0.58912278741115398</v>
      </c>
      <c r="AS58" s="152">
        <v>0.82330489994350964</v>
      </c>
      <c r="AT58" s="152">
        <v>0.46108440048408939</v>
      </c>
      <c r="AU58" s="152">
        <v>0.55944937217502655</v>
      </c>
      <c r="AV58" s="152">
        <v>0.43114193363551434</v>
      </c>
      <c r="AW58" s="152">
        <v>0.40340428880432055</v>
      </c>
      <c r="AX58" s="152">
        <v>0.34655857836531967</v>
      </c>
      <c r="AY58" s="152">
        <v>0.36568919425688101</v>
      </c>
      <c r="AZ58" s="152">
        <v>0.30562143323669255</v>
      </c>
      <c r="BA58" s="152">
        <v>0.70431514097063552</v>
      </c>
      <c r="BB58" s="152">
        <v>0.57947812408229082</v>
      </c>
      <c r="BC58" s="152">
        <v>0.40657189906316427</v>
      </c>
      <c r="BD58" s="152">
        <v>0.40166251284609711</v>
      </c>
      <c r="BE58" s="152">
        <v>0.45264146114664411</v>
      </c>
      <c r="BF58" s="152">
        <v>0.7031174849348425</v>
      </c>
      <c r="BG58" s="152">
        <v>0.50280855048933748</v>
      </c>
      <c r="BH58" s="152">
        <v>0.74154667227337501</v>
      </c>
      <c r="BI58" s="152">
        <v>0.48431603364656362</v>
      </c>
      <c r="BJ58" s="152">
        <v>0.4511472343604736</v>
      </c>
      <c r="BK58" s="152">
        <v>0.37603427030496811</v>
      </c>
      <c r="BL58" s="152">
        <v>0.3294945750199515</v>
      </c>
      <c r="BM58" s="152">
        <v>0.45312331646823045</v>
      </c>
      <c r="BN58" s="152">
        <v>0.37058020570787409</v>
      </c>
      <c r="BO58" s="152">
        <v>0.55768905539032398</v>
      </c>
      <c r="BP58" s="152">
        <v>0.33591123060015365</v>
      </c>
      <c r="BQ58" s="152">
        <v>0.39230551587846241</v>
      </c>
      <c r="BR58" s="152">
        <v>0.5425937332955042</v>
      </c>
      <c r="BS58" s="152">
        <v>0.35156982810045712</v>
      </c>
      <c r="BT58" s="152">
        <v>0.40119916437225428</v>
      </c>
      <c r="BU58" s="152">
        <v>0.56020438746385426</v>
      </c>
      <c r="BV58" s="152">
        <v>0.41567769599098164</v>
      </c>
      <c r="BW58" s="152">
        <v>0.45858245029367473</v>
      </c>
      <c r="BX58" s="152">
        <v>0.49376622645551205</v>
      </c>
      <c r="BY58" s="152">
        <v>0.38233741255801473</v>
      </c>
      <c r="BZ58" s="152">
        <v>0.25524007498489881</v>
      </c>
      <c r="CA58" s="152">
        <v>0.19587896355633977</v>
      </c>
      <c r="CB58" s="152">
        <v>0.5623000152832045</v>
      </c>
      <c r="CC58" s="152">
        <v>0.39573673730025255</v>
      </c>
      <c r="CD58" s="152">
        <v>0.83656268157399083</v>
      </c>
      <c r="CE58" s="152">
        <v>0.76499155229630378</v>
      </c>
      <c r="CF58" s="152">
        <v>0.27842122404083719</v>
      </c>
      <c r="CG58" s="152">
        <v>0.40050238950314798</v>
      </c>
      <c r="CH58" s="152">
        <v>0.36576226171163917</v>
      </c>
      <c r="CI58" s="152">
        <v>0.91411523606029677</v>
      </c>
      <c r="CJ58" s="152">
        <v>0.30183368485541145</v>
      </c>
      <c r="CK58" s="152">
        <v>0.47720507035781157</v>
      </c>
      <c r="CL58" s="152">
        <v>0.41308833318184462</v>
      </c>
      <c r="CM58" s="152">
        <v>0.30650470428593984</v>
      </c>
      <c r="CN58" s="152">
        <v>0.63684068550388617</v>
      </c>
      <c r="CO58" s="152">
        <v>0.65735203243713036</v>
      </c>
      <c r="CP58" s="152">
        <v>0.78365204336338423</v>
      </c>
      <c r="CQ58" s="152">
        <v>0.61714053859183404</v>
      </c>
      <c r="CR58" s="152">
        <v>0.38124870680328288</v>
      </c>
      <c r="CS58" s="152">
        <v>0.50399141827003091</v>
      </c>
      <c r="CT58" s="152">
        <v>0.45367653445715089</v>
      </c>
      <c r="CU58" s="152">
        <v>0.46331537738659306</v>
      </c>
      <c r="CV58" s="152">
        <v>0.40218178539580796</v>
      </c>
      <c r="CW58" s="152">
        <v>0.74276551287777193</v>
      </c>
      <c r="CX58" s="152">
        <v>0.6996927642988382</v>
      </c>
      <c r="CY58" s="152">
        <v>0.54774432184076061</v>
      </c>
      <c r="CZ58" s="152">
        <v>0.77540376487542673</v>
      </c>
      <c r="DA58" s="152">
        <v>0.41212004970015259</v>
      </c>
      <c r="DB58" s="152">
        <v>0.59415003176386416</v>
      </c>
      <c r="DC58" s="152">
        <v>0.55512986765618921</v>
      </c>
      <c r="DD58" s="152">
        <v>0.60441621674754631</v>
      </c>
      <c r="DE58" s="152">
        <v>0.47283120141874002</v>
      </c>
      <c r="DF58" s="152">
        <v>0.9173468427741579</v>
      </c>
      <c r="DG58" s="152">
        <v>0.32359075600057319</v>
      </c>
      <c r="DH58" s="152">
        <v>0.40106000376380385</v>
      </c>
      <c r="DI58" s="152">
        <v>0.4387624618244792</v>
      </c>
      <c r="DJ58" s="152">
        <v>0.3065884248683759</v>
      </c>
      <c r="DK58" s="152">
        <v>0.44324946070558902</v>
      </c>
      <c r="DL58" s="152">
        <v>0.42095471434600851</v>
      </c>
      <c r="DM58" s="152">
        <v>0.2953964127933294</v>
      </c>
      <c r="DN58" s="152">
        <v>0.44989629653804003</v>
      </c>
      <c r="DO58" s="152">
        <v>0.71722469961743829</v>
      </c>
      <c r="DP58" s="152">
        <v>0.80691801162861354</v>
      </c>
      <c r="DQ58" s="152">
        <v>0.63229306669289165</v>
      </c>
      <c r="DR58" s="152">
        <v>0.61923202741711558</v>
      </c>
      <c r="DS58" s="152">
        <v>0.35005613312311967</v>
      </c>
      <c r="DT58" s="152">
        <v>0.18866400007059742</v>
      </c>
      <c r="DU58" s="152">
        <v>0.44010166973936798</v>
      </c>
      <c r="DV58" s="152">
        <v>0.42131391771553572</v>
      </c>
      <c r="DW58" s="152">
        <v>0.3641427313637986</v>
      </c>
      <c r="DY58" s="146"/>
      <c r="DZ58" s="147"/>
      <c r="EA58" s="147"/>
      <c r="EB58" s="147"/>
      <c r="EC58" s="147"/>
      <c r="ED58" s="147"/>
      <c r="EE58" s="147"/>
    </row>
    <row r="59" spans="1:135" ht="15.75" customHeight="1" x14ac:dyDescent="0.25">
      <c r="DY59" s="146"/>
      <c r="DZ59" s="147"/>
      <c r="EA59" s="147"/>
      <c r="EB59" s="147"/>
      <c r="EC59" s="147"/>
      <c r="ED59" s="147"/>
      <c r="EE59" s="147"/>
    </row>
    <row r="60" spans="1:135" ht="15.75" customHeight="1" x14ac:dyDescent="0.25">
      <c r="DY60" s="146"/>
      <c r="DZ60" s="147"/>
      <c r="EA60" s="147"/>
      <c r="EB60" s="147"/>
      <c r="EC60" s="147"/>
      <c r="ED60" s="147"/>
      <c r="EE60" s="147"/>
    </row>
    <row r="61" spans="1:135" ht="15.75" customHeight="1" x14ac:dyDescent="0.25">
      <c r="DY61" s="146"/>
      <c r="DZ61" s="147"/>
      <c r="EA61" s="147"/>
      <c r="EB61" s="147"/>
      <c r="EC61" s="147"/>
      <c r="ED61" s="147"/>
      <c r="EE61" s="147"/>
    </row>
    <row r="62" spans="1:135" ht="15.75" customHeight="1" x14ac:dyDescent="0.25">
      <c r="DY62" s="146"/>
      <c r="DZ62" s="147"/>
      <c r="EA62" s="147"/>
      <c r="EB62" s="147"/>
      <c r="EC62" s="147"/>
      <c r="ED62" s="147"/>
      <c r="EE62" s="147"/>
    </row>
    <row r="63" spans="1:135" ht="15.75" customHeight="1" x14ac:dyDescent="0.25">
      <c r="DY63" s="146"/>
      <c r="DZ63" s="147"/>
      <c r="EA63" s="147"/>
      <c r="EB63" s="147"/>
      <c r="EC63" s="147"/>
      <c r="ED63" s="147"/>
      <c r="EE63" s="147"/>
    </row>
    <row r="64" spans="1:135" ht="15.75" customHeight="1" x14ac:dyDescent="0.25">
      <c r="DY64" s="146"/>
      <c r="DZ64" s="147"/>
      <c r="EA64" s="147"/>
      <c r="EB64" s="147"/>
      <c r="EC64" s="147"/>
      <c r="ED64" s="147"/>
      <c r="EE64" s="147"/>
    </row>
    <row r="65" spans="129:135" ht="15.75" customHeight="1" x14ac:dyDescent="0.25">
      <c r="DY65" s="146"/>
      <c r="DZ65" s="147"/>
      <c r="EA65" s="147"/>
      <c r="EB65" s="147"/>
      <c r="EC65" s="147"/>
      <c r="ED65" s="147"/>
      <c r="EE65" s="147"/>
    </row>
    <row r="66" spans="129:135" ht="15.75" customHeight="1" x14ac:dyDescent="0.25">
      <c r="DY66" s="146"/>
      <c r="DZ66" s="147"/>
      <c r="EA66" s="147"/>
      <c r="EB66" s="147"/>
      <c r="EC66" s="147"/>
      <c r="ED66" s="147"/>
      <c r="EE66" s="147"/>
    </row>
    <row r="67" spans="129:135" ht="15.75" customHeight="1" x14ac:dyDescent="0.25">
      <c r="DY67" s="146"/>
      <c r="DZ67" s="147"/>
      <c r="EA67" s="147"/>
      <c r="EB67" s="147"/>
      <c r="EC67" s="147"/>
      <c r="ED67" s="147"/>
      <c r="EE67" s="147"/>
    </row>
    <row r="68" spans="129:135" ht="15.75" customHeight="1" x14ac:dyDescent="0.25">
      <c r="DY68" s="146"/>
      <c r="DZ68" s="147"/>
      <c r="EA68" s="147"/>
      <c r="EB68" s="147"/>
      <c r="EC68" s="147"/>
      <c r="ED68" s="147"/>
      <c r="EE68" s="147"/>
    </row>
    <row r="69" spans="129:135" ht="15.75" customHeight="1" x14ac:dyDescent="0.25">
      <c r="DY69" s="146"/>
      <c r="DZ69" s="147"/>
      <c r="EA69" s="147"/>
      <c r="EB69" s="147"/>
      <c r="EC69" s="147"/>
      <c r="ED69" s="147"/>
      <c r="EE69" s="147"/>
    </row>
    <row r="70" spans="129:135" ht="15.75" customHeight="1" x14ac:dyDescent="0.25">
      <c r="DY70" s="146"/>
      <c r="DZ70" s="147"/>
      <c r="EA70" s="147"/>
      <c r="EB70" s="147"/>
      <c r="EC70" s="147"/>
      <c r="ED70" s="147"/>
      <c r="EE70" s="147"/>
    </row>
    <row r="71" spans="129:135" ht="15.75" customHeight="1" x14ac:dyDescent="0.25">
      <c r="DY71" s="146"/>
      <c r="DZ71" s="147"/>
      <c r="EA71" s="147"/>
      <c r="EB71" s="147"/>
      <c r="EC71" s="147"/>
      <c r="ED71" s="147"/>
      <c r="EE71" s="147"/>
    </row>
    <row r="72" spans="129:135" ht="15.75" customHeight="1" x14ac:dyDescent="0.25">
      <c r="DY72" s="146"/>
      <c r="DZ72" s="147"/>
      <c r="EA72" s="147"/>
      <c r="EB72" s="147"/>
      <c r="EC72" s="147"/>
      <c r="ED72" s="147"/>
      <c r="EE72" s="147"/>
    </row>
    <row r="73" spans="129:135" ht="15.75" customHeight="1" x14ac:dyDescent="0.25">
      <c r="DY73" s="146"/>
      <c r="DZ73" s="147"/>
      <c r="EA73" s="147"/>
      <c r="EB73" s="147"/>
      <c r="EC73" s="147"/>
      <c r="ED73" s="147"/>
      <c r="EE73" s="147"/>
    </row>
    <row r="74" spans="129:135" ht="15.75" customHeight="1" x14ac:dyDescent="0.25">
      <c r="DY74" s="146"/>
      <c r="DZ74" s="147"/>
      <c r="EA74" s="147"/>
      <c r="EB74" s="147"/>
      <c r="EC74" s="147"/>
      <c r="ED74" s="147"/>
      <c r="EE74" s="147"/>
    </row>
    <row r="75" spans="129:135" ht="15.75" customHeight="1" x14ac:dyDescent="0.25">
      <c r="DY75" s="146"/>
      <c r="DZ75" s="147"/>
      <c r="EA75" s="147"/>
      <c r="EB75" s="147"/>
      <c r="EC75" s="147"/>
      <c r="ED75" s="147"/>
      <c r="EE75" s="147"/>
    </row>
    <row r="76" spans="129:135" ht="15.75" customHeight="1" x14ac:dyDescent="0.25">
      <c r="DY76" s="146"/>
      <c r="DZ76" s="147"/>
      <c r="EA76" s="147"/>
      <c r="EB76" s="147"/>
      <c r="EC76" s="147"/>
      <c r="ED76" s="147"/>
      <c r="EE76" s="147"/>
    </row>
    <row r="77" spans="129:135" ht="15.75" customHeight="1" x14ac:dyDescent="0.25">
      <c r="DY77" s="146"/>
      <c r="DZ77" s="147"/>
      <c r="EA77" s="147"/>
      <c r="EB77" s="147"/>
      <c r="EC77" s="147"/>
      <c r="ED77" s="147"/>
      <c r="EE77" s="147"/>
    </row>
    <row r="78" spans="129:135" ht="15.75" customHeight="1" x14ac:dyDescent="0.25">
      <c r="DY78" s="146"/>
      <c r="DZ78" s="147"/>
      <c r="EA78" s="147"/>
      <c r="EB78" s="147"/>
      <c r="EC78" s="147"/>
      <c r="ED78" s="147"/>
      <c r="EE78" s="147"/>
    </row>
    <row r="79" spans="129:135" ht="15.75" customHeight="1" x14ac:dyDescent="0.25">
      <c r="DY79" s="146"/>
      <c r="DZ79" s="147"/>
      <c r="EA79" s="147"/>
      <c r="EB79" s="147"/>
      <c r="EC79" s="147"/>
      <c r="ED79" s="147"/>
      <c r="EE79" s="147"/>
    </row>
    <row r="80" spans="129:135" ht="15.75" customHeight="1" x14ac:dyDescent="0.25">
      <c r="DY80" s="146"/>
      <c r="DZ80" s="147"/>
      <c r="EA80" s="147"/>
      <c r="EB80" s="147"/>
      <c r="EC80" s="147"/>
      <c r="ED80" s="147"/>
      <c r="EE80" s="147"/>
    </row>
    <row r="81" spans="129:135" ht="15.75" customHeight="1" x14ac:dyDescent="0.25">
      <c r="DY81" s="146"/>
      <c r="DZ81" s="147"/>
      <c r="EA81" s="147"/>
      <c r="EB81" s="147"/>
      <c r="EC81" s="147"/>
      <c r="ED81" s="147"/>
      <c r="EE81" s="147"/>
    </row>
    <row r="82" spans="129:135" ht="15.75" customHeight="1" x14ac:dyDescent="0.25">
      <c r="DY82" s="146"/>
      <c r="DZ82" s="147"/>
      <c r="EA82" s="147"/>
      <c r="EB82" s="147"/>
      <c r="EC82" s="147"/>
      <c r="ED82" s="147"/>
      <c r="EE82" s="147"/>
    </row>
    <row r="83" spans="129:135" ht="15.75" customHeight="1" x14ac:dyDescent="0.25">
      <c r="DY83" s="146"/>
      <c r="DZ83" s="147"/>
      <c r="EA83" s="147"/>
      <c r="EB83" s="147"/>
      <c r="EC83" s="147"/>
      <c r="ED83" s="147"/>
      <c r="EE83" s="147"/>
    </row>
    <row r="84" spans="129:135" ht="15.75" customHeight="1" x14ac:dyDescent="0.25">
      <c r="DY84" s="146"/>
      <c r="DZ84" s="147"/>
      <c r="EA84" s="147"/>
      <c r="EB84" s="147"/>
      <c r="EC84" s="147"/>
      <c r="ED84" s="147"/>
      <c r="EE84" s="147"/>
    </row>
    <row r="85" spans="129:135" ht="15.75" customHeight="1" x14ac:dyDescent="0.25">
      <c r="DY85" s="146"/>
      <c r="DZ85" s="147"/>
      <c r="EA85" s="147"/>
      <c r="EB85" s="147"/>
      <c r="EC85" s="147"/>
      <c r="ED85" s="147"/>
      <c r="EE85" s="147"/>
    </row>
    <row r="86" spans="129:135" ht="15.75" customHeight="1" x14ac:dyDescent="0.25">
      <c r="DY86" s="146"/>
      <c r="DZ86" s="147"/>
      <c r="EA86" s="147"/>
      <c r="EB86" s="147"/>
      <c r="EC86" s="147"/>
      <c r="ED86" s="147"/>
      <c r="EE86" s="147"/>
    </row>
    <row r="87" spans="129:135" ht="15.75" customHeight="1" x14ac:dyDescent="0.25">
      <c r="DY87" s="146"/>
      <c r="DZ87" s="147"/>
      <c r="EA87" s="147"/>
      <c r="EB87" s="147"/>
      <c r="EC87" s="147"/>
      <c r="ED87" s="147"/>
      <c r="EE87" s="147"/>
    </row>
    <row r="88" spans="129:135" ht="15.75" customHeight="1" x14ac:dyDescent="0.25">
      <c r="DY88" s="146"/>
      <c r="DZ88" s="147"/>
      <c r="EA88" s="147"/>
      <c r="EB88" s="147"/>
      <c r="EC88" s="147"/>
      <c r="ED88" s="147"/>
      <c r="EE88" s="147"/>
    </row>
    <row r="89" spans="129:135" ht="15.75" customHeight="1" x14ac:dyDescent="0.25">
      <c r="DY89" s="146"/>
      <c r="DZ89" s="147"/>
      <c r="EA89" s="147"/>
      <c r="EB89" s="147"/>
      <c r="EC89" s="147"/>
      <c r="ED89" s="147"/>
      <c r="EE89" s="147"/>
    </row>
    <row r="90" spans="129:135" ht="15.75" customHeight="1" x14ac:dyDescent="0.25">
      <c r="DY90" s="146"/>
      <c r="DZ90" s="147"/>
      <c r="EA90" s="147"/>
      <c r="EB90" s="147"/>
      <c r="EC90" s="147"/>
      <c r="ED90" s="147"/>
      <c r="EE90" s="147"/>
    </row>
    <row r="91" spans="129:135" ht="15.75" customHeight="1" x14ac:dyDescent="0.25">
      <c r="DY91" s="146"/>
      <c r="DZ91" s="147"/>
      <c r="EA91" s="147"/>
      <c r="EB91" s="147"/>
      <c r="EC91" s="147"/>
      <c r="ED91" s="147"/>
      <c r="EE91" s="147"/>
    </row>
    <row r="92" spans="129:135" ht="15.75" customHeight="1" x14ac:dyDescent="0.25">
      <c r="DY92" s="146"/>
      <c r="DZ92" s="147"/>
      <c r="EA92" s="147"/>
      <c r="EB92" s="147"/>
      <c r="EC92" s="147"/>
      <c r="ED92" s="147"/>
      <c r="EE92" s="147"/>
    </row>
    <row r="93" spans="129:135" ht="15.75" customHeight="1" x14ac:dyDescent="0.25">
      <c r="DY93" s="146"/>
      <c r="DZ93" s="147"/>
      <c r="EA93" s="147"/>
      <c r="EB93" s="147"/>
      <c r="EC93" s="147"/>
      <c r="ED93" s="147"/>
      <c r="EE93" s="147"/>
    </row>
    <row r="94" spans="129:135" ht="15.75" customHeight="1" x14ac:dyDescent="0.25">
      <c r="DY94" s="146"/>
      <c r="DZ94" s="147"/>
      <c r="EA94" s="147"/>
      <c r="EB94" s="147"/>
      <c r="EC94" s="147"/>
      <c r="ED94" s="147"/>
      <c r="EE94" s="147"/>
    </row>
    <row r="95" spans="129:135" ht="15.75" customHeight="1" x14ac:dyDescent="0.25">
      <c r="DY95" s="146"/>
      <c r="DZ95" s="147"/>
      <c r="EA95" s="147"/>
      <c r="EB95" s="147"/>
      <c r="EC95" s="147"/>
      <c r="ED95" s="147"/>
      <c r="EE95" s="147"/>
    </row>
    <row r="96" spans="129:135" ht="15.75" customHeight="1" x14ac:dyDescent="0.25">
      <c r="DY96" s="146"/>
      <c r="DZ96" s="147"/>
      <c r="EA96" s="147"/>
      <c r="EB96" s="147"/>
      <c r="EC96" s="147"/>
      <c r="ED96" s="147"/>
      <c r="EE96" s="147"/>
    </row>
    <row r="97" spans="129:135" ht="15.75" customHeight="1" x14ac:dyDescent="0.25">
      <c r="DY97" s="146"/>
      <c r="DZ97" s="147"/>
      <c r="EA97" s="147"/>
      <c r="EB97" s="147"/>
      <c r="EC97" s="147"/>
      <c r="ED97" s="147"/>
      <c r="EE97" s="147"/>
    </row>
    <row r="98" spans="129:135" ht="15.75" customHeight="1" x14ac:dyDescent="0.25">
      <c r="DY98" s="146"/>
      <c r="DZ98" s="147"/>
      <c r="EA98" s="147"/>
      <c r="EB98" s="147"/>
      <c r="EC98" s="147"/>
      <c r="ED98" s="147"/>
      <c r="EE98" s="147"/>
    </row>
    <row r="99" spans="129:135" ht="15.75" customHeight="1" x14ac:dyDescent="0.25">
      <c r="DY99" s="146"/>
      <c r="DZ99" s="147"/>
      <c r="EA99" s="147"/>
      <c r="EB99" s="147"/>
      <c r="EC99" s="147"/>
      <c r="ED99" s="147"/>
      <c r="EE99" s="147"/>
    </row>
    <row r="100" spans="129:135" ht="15.75" customHeight="1" x14ac:dyDescent="0.25">
      <c r="DY100" s="146"/>
      <c r="DZ100" s="147"/>
      <c r="EA100" s="147"/>
      <c r="EB100" s="147"/>
      <c r="EC100" s="147"/>
      <c r="ED100" s="147"/>
      <c r="EE100" s="147"/>
    </row>
    <row r="101" spans="129:135" ht="15.75" customHeight="1" x14ac:dyDescent="0.25">
      <c r="DY101" s="146"/>
      <c r="DZ101" s="147"/>
      <c r="EA101" s="147"/>
      <c r="EB101" s="147"/>
      <c r="EC101" s="147"/>
      <c r="ED101" s="147"/>
      <c r="EE101" s="147"/>
    </row>
    <row r="102" spans="129:135" ht="15.75" customHeight="1" x14ac:dyDescent="0.25">
      <c r="DY102" s="146"/>
      <c r="DZ102" s="147"/>
      <c r="EA102" s="147"/>
      <c r="EB102" s="147"/>
      <c r="EC102" s="147"/>
      <c r="ED102" s="147"/>
      <c r="EE102" s="147"/>
    </row>
    <row r="103" spans="129:135" ht="15.75" customHeight="1" x14ac:dyDescent="0.25">
      <c r="DY103" s="146"/>
      <c r="DZ103" s="147"/>
      <c r="EA103" s="147"/>
      <c r="EB103" s="147"/>
      <c r="EC103" s="147"/>
      <c r="ED103" s="147"/>
      <c r="EE103" s="147"/>
    </row>
    <row r="104" spans="129:135" ht="15.75" customHeight="1" x14ac:dyDescent="0.25">
      <c r="DY104" s="146"/>
      <c r="DZ104" s="147"/>
      <c r="EA104" s="147"/>
      <c r="EB104" s="147"/>
      <c r="EC104" s="147"/>
      <c r="ED104" s="147"/>
      <c r="EE104" s="147"/>
    </row>
    <row r="105" spans="129:135" ht="15.75" customHeight="1" x14ac:dyDescent="0.25">
      <c r="DY105" s="146"/>
      <c r="DZ105" s="147"/>
      <c r="EA105" s="147"/>
      <c r="EB105" s="147"/>
      <c r="EC105" s="147"/>
      <c r="ED105" s="147"/>
      <c r="EE105" s="147"/>
    </row>
    <row r="106" spans="129:135" ht="15.75" customHeight="1" x14ac:dyDescent="0.25">
      <c r="DY106" s="146"/>
      <c r="DZ106" s="147"/>
      <c r="EA106" s="147"/>
      <c r="EB106" s="147"/>
      <c r="EC106" s="147"/>
      <c r="ED106" s="147"/>
      <c r="EE106" s="147"/>
    </row>
    <row r="107" spans="129:135" ht="15.75" customHeight="1" x14ac:dyDescent="0.25">
      <c r="DY107" s="146"/>
      <c r="DZ107" s="147"/>
      <c r="EA107" s="147"/>
      <c r="EB107" s="147"/>
      <c r="EC107" s="147"/>
      <c r="ED107" s="147"/>
      <c r="EE107" s="147"/>
    </row>
    <row r="108" spans="129:135" ht="15.75" customHeight="1" x14ac:dyDescent="0.25">
      <c r="DY108" s="146"/>
      <c r="DZ108" s="147"/>
      <c r="EA108" s="147"/>
      <c r="EB108" s="147"/>
      <c r="EC108" s="147"/>
      <c r="ED108" s="147"/>
      <c r="EE108" s="147"/>
    </row>
    <row r="109" spans="129:135" ht="15.75" customHeight="1" x14ac:dyDescent="0.25">
      <c r="DY109" s="146"/>
      <c r="DZ109" s="147"/>
      <c r="EA109" s="147"/>
      <c r="EB109" s="147"/>
      <c r="EC109" s="147"/>
      <c r="ED109" s="147"/>
      <c r="EE109" s="147"/>
    </row>
    <row r="110" spans="129:135" ht="15.75" customHeight="1" x14ac:dyDescent="0.25">
      <c r="DY110" s="146"/>
      <c r="DZ110" s="147"/>
      <c r="EA110" s="147"/>
      <c r="EB110" s="147"/>
      <c r="EC110" s="147"/>
      <c r="ED110" s="147"/>
      <c r="EE110" s="147"/>
    </row>
    <row r="111" spans="129:135" ht="15.75" customHeight="1" x14ac:dyDescent="0.25">
      <c r="DY111" s="146"/>
      <c r="DZ111" s="147"/>
      <c r="EA111" s="147"/>
      <c r="EB111" s="147"/>
      <c r="EC111" s="147"/>
      <c r="ED111" s="147"/>
      <c r="EE111" s="147"/>
    </row>
    <row r="112" spans="129:135" ht="15.75" customHeight="1" x14ac:dyDescent="0.25">
      <c r="DY112" s="146"/>
      <c r="DZ112" s="147"/>
      <c r="EA112" s="147"/>
      <c r="EB112" s="147"/>
      <c r="EC112" s="147"/>
      <c r="ED112" s="147"/>
      <c r="EE112" s="147"/>
    </row>
    <row r="113" spans="129:135" ht="15.75" customHeight="1" x14ac:dyDescent="0.25">
      <c r="DY113" s="146"/>
      <c r="DZ113" s="147"/>
      <c r="EA113" s="147"/>
      <c r="EB113" s="147"/>
      <c r="EC113" s="147"/>
      <c r="ED113" s="147"/>
      <c r="EE113" s="147"/>
    </row>
    <row r="114" spans="129:135" ht="15.75" customHeight="1" x14ac:dyDescent="0.25">
      <c r="DY114" s="146"/>
      <c r="DZ114" s="147"/>
      <c r="EA114" s="147"/>
      <c r="EB114" s="147"/>
      <c r="EC114" s="147"/>
      <c r="ED114" s="147"/>
      <c r="EE114" s="147"/>
    </row>
    <row r="115" spans="129:135" ht="15.75" customHeight="1" x14ac:dyDescent="0.25">
      <c r="DY115" s="146"/>
      <c r="DZ115" s="147"/>
      <c r="EA115" s="147"/>
      <c r="EB115" s="147"/>
      <c r="EC115" s="147"/>
      <c r="ED115" s="147"/>
      <c r="EE115" s="147"/>
    </row>
    <row r="116" spans="129:135" ht="15.75" customHeight="1" x14ac:dyDescent="0.25">
      <c r="DY116" s="146"/>
      <c r="DZ116" s="147"/>
      <c r="EA116" s="147"/>
      <c r="EB116" s="147"/>
      <c r="EC116" s="147"/>
      <c r="ED116" s="147"/>
      <c r="EE116" s="147"/>
    </row>
    <row r="117" spans="129:135" ht="15.75" customHeight="1" x14ac:dyDescent="0.25">
      <c r="DY117" s="146"/>
      <c r="DZ117" s="147"/>
      <c r="EA117" s="147"/>
      <c r="EB117" s="147"/>
      <c r="EC117" s="147"/>
      <c r="ED117" s="147"/>
      <c r="EE117" s="147"/>
    </row>
    <row r="118" spans="129:135" ht="15.75" customHeight="1" x14ac:dyDescent="0.25">
      <c r="DY118" s="146"/>
      <c r="DZ118" s="147"/>
      <c r="EA118" s="147"/>
      <c r="EB118" s="147"/>
      <c r="EC118" s="147"/>
      <c r="ED118" s="147"/>
      <c r="EE118" s="147"/>
    </row>
    <row r="119" spans="129:135" ht="15.75" customHeight="1" x14ac:dyDescent="0.25">
      <c r="DY119" s="146"/>
      <c r="DZ119" s="147"/>
      <c r="EA119" s="147"/>
      <c r="EB119" s="147"/>
      <c r="EC119" s="147"/>
      <c r="ED119" s="147"/>
      <c r="EE119" s="147"/>
    </row>
    <row r="120" spans="129:135" ht="15.75" customHeight="1" x14ac:dyDescent="0.25">
      <c r="DY120" s="146"/>
      <c r="DZ120" s="147"/>
      <c r="EA120" s="147"/>
      <c r="EB120" s="147"/>
      <c r="EC120" s="147"/>
      <c r="ED120" s="147"/>
      <c r="EE120" s="147"/>
    </row>
    <row r="121" spans="129:135" ht="15.75" customHeight="1" x14ac:dyDescent="0.25">
      <c r="DY121" s="146"/>
      <c r="DZ121" s="147"/>
      <c r="EA121" s="147"/>
      <c r="EB121" s="147"/>
      <c r="EC121" s="147"/>
      <c r="ED121" s="147"/>
      <c r="EE121" s="147"/>
    </row>
    <row r="122" spans="129:135" ht="15.75" customHeight="1" x14ac:dyDescent="0.25">
      <c r="DY122" s="146"/>
      <c r="DZ122" s="147"/>
      <c r="EA122" s="147"/>
      <c r="EB122" s="147"/>
      <c r="EC122" s="147"/>
      <c r="ED122" s="147"/>
      <c r="EE122" s="147"/>
    </row>
    <row r="123" spans="129:135" ht="15.75" customHeight="1" x14ac:dyDescent="0.25">
      <c r="DY123" s="146"/>
      <c r="DZ123" s="147"/>
      <c r="EA123" s="147"/>
      <c r="EB123" s="147"/>
      <c r="EC123" s="147"/>
      <c r="ED123" s="147"/>
      <c r="EE123" s="147"/>
    </row>
    <row r="124" spans="129:135" ht="15.75" customHeight="1" x14ac:dyDescent="0.25">
      <c r="DY124" s="146"/>
      <c r="DZ124" s="147"/>
      <c r="EA124" s="147"/>
      <c r="EB124" s="147"/>
      <c r="EC124" s="147"/>
      <c r="ED124" s="147"/>
      <c r="EE124" s="147"/>
    </row>
    <row r="125" spans="129:135" ht="15.75" customHeight="1" x14ac:dyDescent="0.25">
      <c r="DY125" s="146"/>
      <c r="DZ125" s="147"/>
      <c r="EA125" s="147"/>
      <c r="EB125" s="147"/>
      <c r="EC125" s="147"/>
      <c r="ED125" s="147"/>
      <c r="EE125" s="147"/>
    </row>
    <row r="126" spans="129:135" ht="15.75" customHeight="1" x14ac:dyDescent="0.25">
      <c r="DY126" s="146"/>
      <c r="DZ126" s="147"/>
      <c r="EA126" s="147"/>
      <c r="EB126" s="147"/>
      <c r="EC126" s="147"/>
      <c r="ED126" s="147"/>
      <c r="EE126" s="147"/>
    </row>
    <row r="127" spans="129:135" ht="15.75" customHeight="1" x14ac:dyDescent="0.25">
      <c r="DY127" s="146"/>
      <c r="DZ127" s="147"/>
      <c r="EA127" s="147"/>
      <c r="EB127" s="147"/>
      <c r="EC127" s="147"/>
      <c r="ED127" s="147"/>
      <c r="EE127" s="147"/>
    </row>
    <row r="128" spans="129:135" ht="15.75" customHeight="1" x14ac:dyDescent="0.25">
      <c r="DY128" s="146"/>
      <c r="DZ128" s="147"/>
      <c r="EA128" s="147"/>
      <c r="EB128" s="147"/>
      <c r="EC128" s="147"/>
      <c r="ED128" s="147"/>
      <c r="EE128" s="147"/>
    </row>
    <row r="129" spans="129:135" ht="15.75" customHeight="1" x14ac:dyDescent="0.25">
      <c r="DY129" s="146"/>
      <c r="DZ129" s="147"/>
      <c r="EA129" s="147"/>
      <c r="EB129" s="147"/>
      <c r="EC129" s="147"/>
      <c r="ED129" s="147"/>
      <c r="EE129" s="147"/>
    </row>
    <row r="130" spans="129:135" ht="15.75" customHeight="1" x14ac:dyDescent="0.25"/>
    <row r="131" spans="129:135" ht="15.75" customHeight="1" x14ac:dyDescent="0.25"/>
    <row r="132" spans="129:135" ht="15.75" customHeight="1" x14ac:dyDescent="0.25"/>
    <row r="133" spans="129:135" ht="15.75" customHeight="1" x14ac:dyDescent="0.25"/>
    <row r="134" spans="129:135" ht="15.75" customHeight="1" x14ac:dyDescent="0.25"/>
    <row r="135" spans="129:135" ht="15.75" customHeight="1" x14ac:dyDescent="0.25"/>
    <row r="136" spans="129:135" ht="15.75" customHeight="1" x14ac:dyDescent="0.25"/>
    <row r="137" spans="129:135" ht="15.75" customHeight="1" x14ac:dyDescent="0.25"/>
    <row r="138" spans="129:135" ht="15.75" customHeight="1" x14ac:dyDescent="0.25"/>
    <row r="139" spans="129:135" ht="15.75" customHeight="1" x14ac:dyDescent="0.25"/>
    <row r="140" spans="129:135" ht="15.75" customHeight="1" x14ac:dyDescent="0.25"/>
    <row r="141" spans="129:135" ht="15.75" customHeight="1" x14ac:dyDescent="0.25"/>
    <row r="142" spans="129:135" ht="15.75" customHeight="1" x14ac:dyDescent="0.25"/>
    <row r="143" spans="129:135" ht="15.75" customHeight="1" x14ac:dyDescent="0.25"/>
    <row r="144" spans="129:135"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1000"/>
  <sheetViews>
    <sheetView workbookViewId="0"/>
  </sheetViews>
  <sheetFormatPr defaultColWidth="14.42578125" defaultRowHeight="15" customHeight="1" x14ac:dyDescent="0.25"/>
  <cols>
    <col min="1" max="1" width="28.7109375" customWidth="1"/>
    <col min="2" max="2" width="13" customWidth="1"/>
    <col min="3" max="3" width="27.42578125" customWidth="1"/>
    <col min="4" max="4" width="13.42578125" customWidth="1"/>
    <col min="5" max="5" width="34" customWidth="1"/>
    <col min="6" max="7" width="10.7109375" customWidth="1"/>
    <col min="8" max="8" width="21.7109375" customWidth="1"/>
    <col min="9" max="10" width="10.7109375" customWidth="1"/>
    <col min="11" max="11" width="24.140625" customWidth="1"/>
    <col min="12" max="26" width="10.7109375" customWidth="1"/>
  </cols>
  <sheetData>
    <row r="1" spans="1:11" x14ac:dyDescent="0.25">
      <c r="A1" s="161" t="s">
        <v>12</v>
      </c>
      <c r="B1" s="161" t="s">
        <v>852</v>
      </c>
      <c r="C1" s="161" t="s">
        <v>13</v>
      </c>
      <c r="D1" s="161" t="s">
        <v>986</v>
      </c>
      <c r="E1" s="161" t="s">
        <v>991</v>
      </c>
      <c r="F1" s="161" t="s">
        <v>1044</v>
      </c>
      <c r="H1" s="4" t="s">
        <v>712</v>
      </c>
      <c r="I1" s="161" t="s">
        <v>1044</v>
      </c>
      <c r="J1" s="161" t="s">
        <v>1044</v>
      </c>
      <c r="K1" s="161"/>
    </row>
    <row r="2" spans="1:11" x14ac:dyDescent="0.25">
      <c r="A2" s="4" t="s">
        <v>392</v>
      </c>
      <c r="B2" s="4" t="s">
        <v>853</v>
      </c>
      <c r="C2" s="4" t="s">
        <v>979</v>
      </c>
      <c r="D2" s="4" t="s">
        <v>987</v>
      </c>
      <c r="E2" s="4">
        <v>0.34764007551064874</v>
      </c>
      <c r="F2" s="4">
        <v>65.235992448935122</v>
      </c>
      <c r="H2" s="4" t="s">
        <v>411</v>
      </c>
      <c r="I2" s="4">
        <f t="shared" ref="I2:I56" si="0">+VLOOKUP(H2,A:F,6,0)</f>
        <v>49.392423318193302</v>
      </c>
      <c r="J2" s="4">
        <v>0.49392423318193301</v>
      </c>
    </row>
    <row r="3" spans="1:11" x14ac:dyDescent="0.25">
      <c r="A3" s="4" t="s">
        <v>411</v>
      </c>
      <c r="B3" s="4" t="s">
        <v>854</v>
      </c>
      <c r="C3" s="4" t="s">
        <v>980</v>
      </c>
      <c r="D3" s="4" t="s">
        <v>988</v>
      </c>
      <c r="E3" s="4">
        <v>0.50607576681806699</v>
      </c>
      <c r="F3" s="4">
        <v>49.392423318193302</v>
      </c>
      <c r="H3" s="4" t="s">
        <v>249</v>
      </c>
      <c r="I3" s="4">
        <f t="shared" si="0"/>
        <v>49.413314648391705</v>
      </c>
      <c r="J3" s="4">
        <v>0.49413314648391704</v>
      </c>
    </row>
    <row r="4" spans="1:11" x14ac:dyDescent="0.25">
      <c r="A4" s="4" t="s">
        <v>249</v>
      </c>
      <c r="B4" s="4" t="s">
        <v>855</v>
      </c>
      <c r="C4" s="4" t="s">
        <v>981</v>
      </c>
      <c r="D4" s="4" t="s">
        <v>988</v>
      </c>
      <c r="E4" s="4">
        <v>0.50586685351608296</v>
      </c>
      <c r="F4" s="4">
        <v>49.413314648391705</v>
      </c>
      <c r="H4" s="4" t="s">
        <v>414</v>
      </c>
      <c r="I4" s="4" t="e">
        <f t="shared" si="0"/>
        <v>#N/A</v>
      </c>
      <c r="J4" s="162">
        <v>1</v>
      </c>
      <c r="K4" s="162" t="s">
        <v>1045</v>
      </c>
    </row>
    <row r="5" spans="1:11" x14ac:dyDescent="0.25">
      <c r="A5" s="4" t="s">
        <v>230</v>
      </c>
      <c r="B5" s="4" t="s">
        <v>856</v>
      </c>
      <c r="C5" s="4" t="s">
        <v>982</v>
      </c>
      <c r="D5" s="4" t="s">
        <v>989</v>
      </c>
      <c r="E5" s="4">
        <v>0.41263020349326457</v>
      </c>
      <c r="F5" s="4">
        <v>58.736979650673547</v>
      </c>
      <c r="H5" s="4" t="s">
        <v>483</v>
      </c>
      <c r="I5" s="4" t="e">
        <f t="shared" si="0"/>
        <v>#N/A</v>
      </c>
      <c r="J5" s="162">
        <v>1</v>
      </c>
      <c r="K5" s="162" t="s">
        <v>1045</v>
      </c>
    </row>
    <row r="6" spans="1:11" x14ac:dyDescent="0.25">
      <c r="A6" s="4" t="s">
        <v>31</v>
      </c>
      <c r="B6" s="4" t="s">
        <v>857</v>
      </c>
      <c r="C6" s="4" t="s">
        <v>983</v>
      </c>
      <c r="D6" s="4" t="s">
        <v>990</v>
      </c>
      <c r="E6" s="4">
        <v>0.62795657294856333</v>
      </c>
      <c r="F6" s="4">
        <v>37.204342705143667</v>
      </c>
      <c r="H6" s="4" t="s">
        <v>524</v>
      </c>
      <c r="I6" s="4">
        <f t="shared" si="0"/>
        <v>17.769054012224071</v>
      </c>
      <c r="J6" s="4">
        <v>0.17769054012224073</v>
      </c>
    </row>
    <row r="7" spans="1:11" x14ac:dyDescent="0.25">
      <c r="A7" s="4" t="s">
        <v>327</v>
      </c>
      <c r="B7" s="4" t="s">
        <v>858</v>
      </c>
      <c r="C7" s="4" t="s">
        <v>983</v>
      </c>
      <c r="D7" s="4" t="s">
        <v>990</v>
      </c>
      <c r="E7" s="4">
        <v>0.58234509021413383</v>
      </c>
      <c r="F7" s="4">
        <v>41.76549097858662</v>
      </c>
      <c r="H7" s="4" t="s">
        <v>486</v>
      </c>
      <c r="I7" s="4" t="e">
        <f t="shared" si="0"/>
        <v>#N/A</v>
      </c>
      <c r="J7" s="162">
        <v>1</v>
      </c>
      <c r="K7" s="162" t="s">
        <v>1045</v>
      </c>
    </row>
    <row r="8" spans="1:11" x14ac:dyDescent="0.25">
      <c r="A8" s="4" t="s">
        <v>21</v>
      </c>
      <c r="B8" s="4" t="s">
        <v>859</v>
      </c>
      <c r="C8" s="4" t="s">
        <v>984</v>
      </c>
      <c r="D8" s="4" t="s">
        <v>990</v>
      </c>
      <c r="E8" s="4">
        <v>0.80495460080511727</v>
      </c>
      <c r="F8" s="4">
        <v>19.504539919488273</v>
      </c>
      <c r="H8" s="4" t="s">
        <v>488</v>
      </c>
      <c r="I8" s="4" t="e">
        <f t="shared" si="0"/>
        <v>#N/A</v>
      </c>
      <c r="J8" s="162">
        <v>1</v>
      </c>
      <c r="K8" s="162" t="s">
        <v>1045</v>
      </c>
    </row>
    <row r="9" spans="1:11" x14ac:dyDescent="0.25">
      <c r="A9" s="4" t="s">
        <v>524</v>
      </c>
      <c r="B9" s="4" t="s">
        <v>860</v>
      </c>
      <c r="C9" s="4" t="s">
        <v>985</v>
      </c>
      <c r="D9" s="4" t="s">
        <v>990</v>
      </c>
      <c r="E9" s="4">
        <v>0.82230945987775927</v>
      </c>
      <c r="F9" s="4">
        <v>17.769054012224071</v>
      </c>
      <c r="H9" s="4" t="s">
        <v>37</v>
      </c>
      <c r="I9" s="4">
        <f t="shared" si="0"/>
        <v>34.898341955808476</v>
      </c>
      <c r="J9" s="4">
        <v>0.34898341955808476</v>
      </c>
    </row>
    <row r="10" spans="1:11" x14ac:dyDescent="0.25">
      <c r="A10" s="4" t="s">
        <v>35</v>
      </c>
      <c r="B10" s="4" t="s">
        <v>861</v>
      </c>
      <c r="C10" s="4" t="s">
        <v>983</v>
      </c>
      <c r="D10" s="4" t="s">
        <v>990</v>
      </c>
      <c r="E10" s="4">
        <v>0.6107875634510892</v>
      </c>
      <c r="F10" s="4">
        <v>38.921243654891079</v>
      </c>
      <c r="H10" s="4" t="s">
        <v>180</v>
      </c>
      <c r="I10" s="4">
        <f t="shared" si="0"/>
        <v>48.307882828475414</v>
      </c>
      <c r="J10" s="4">
        <v>0.48307882828475412</v>
      </c>
    </row>
    <row r="11" spans="1:11" x14ac:dyDescent="0.25">
      <c r="A11" s="4" t="s">
        <v>395</v>
      </c>
      <c r="B11" s="4" t="s">
        <v>862</v>
      </c>
      <c r="C11" s="4" t="s">
        <v>979</v>
      </c>
      <c r="D11" s="4" t="s">
        <v>989</v>
      </c>
      <c r="E11" s="4">
        <v>0.40954816139495137</v>
      </c>
      <c r="F11" s="4">
        <v>59.045183860504856</v>
      </c>
      <c r="H11" s="4" t="s">
        <v>527</v>
      </c>
      <c r="I11" s="4">
        <f t="shared" si="0"/>
        <v>20.828365521745916</v>
      </c>
      <c r="J11" s="4">
        <v>0.20828365521745915</v>
      </c>
    </row>
    <row r="12" spans="1:11" x14ac:dyDescent="0.25">
      <c r="A12" s="4" t="s">
        <v>37</v>
      </c>
      <c r="B12" s="4" t="s">
        <v>863</v>
      </c>
      <c r="C12" s="4" t="s">
        <v>983</v>
      </c>
      <c r="D12" s="4" t="s">
        <v>990</v>
      </c>
      <c r="E12" s="4">
        <v>0.65101658044191524</v>
      </c>
      <c r="F12" s="4">
        <v>34.898341955808476</v>
      </c>
      <c r="H12" s="4" t="s">
        <v>416</v>
      </c>
      <c r="I12" s="4">
        <f t="shared" si="0"/>
        <v>47.215832153553094</v>
      </c>
      <c r="J12" s="4">
        <v>0.47215832153553094</v>
      </c>
    </row>
    <row r="13" spans="1:11" x14ac:dyDescent="0.25">
      <c r="A13" s="4" t="s">
        <v>180</v>
      </c>
      <c r="B13" s="4" t="s">
        <v>864</v>
      </c>
      <c r="C13" s="4" t="s">
        <v>980</v>
      </c>
      <c r="D13" s="4" t="s">
        <v>988</v>
      </c>
      <c r="E13" s="4">
        <v>0.51692117171524588</v>
      </c>
      <c r="F13" s="4">
        <v>48.307882828475414</v>
      </c>
      <c r="H13" s="4" t="s">
        <v>184</v>
      </c>
      <c r="I13" s="4">
        <f t="shared" si="0"/>
        <v>45.577886706904444</v>
      </c>
      <c r="J13" s="4">
        <v>0.45577886706904441</v>
      </c>
    </row>
    <row r="14" spans="1:11" x14ac:dyDescent="0.25">
      <c r="A14" s="4" t="s">
        <v>527</v>
      </c>
      <c r="B14" s="4" t="s">
        <v>865</v>
      </c>
      <c r="C14" s="4" t="s">
        <v>985</v>
      </c>
      <c r="D14" s="4" t="s">
        <v>990</v>
      </c>
      <c r="E14" s="4">
        <v>0.79171634478254083</v>
      </c>
      <c r="F14" s="4">
        <v>20.828365521745916</v>
      </c>
      <c r="H14" s="4" t="s">
        <v>233</v>
      </c>
      <c r="I14" s="4">
        <f t="shared" si="0"/>
        <v>62.707992930169198</v>
      </c>
      <c r="J14" s="4">
        <v>0.62707992930169199</v>
      </c>
    </row>
    <row r="15" spans="1:11" x14ac:dyDescent="0.25">
      <c r="A15" s="4" t="s">
        <v>88</v>
      </c>
      <c r="B15" s="4" t="s">
        <v>866</v>
      </c>
      <c r="C15" s="4" t="s">
        <v>983</v>
      </c>
      <c r="D15" s="4" t="s">
        <v>988</v>
      </c>
      <c r="E15" s="4">
        <v>0.47766584506623838</v>
      </c>
      <c r="F15" s="4">
        <v>52.233415493376171</v>
      </c>
      <c r="H15" s="4" t="s">
        <v>267</v>
      </c>
      <c r="I15" s="4">
        <f t="shared" si="0"/>
        <v>19.136602885682297</v>
      </c>
      <c r="J15" s="4">
        <v>0.19136602885682297</v>
      </c>
    </row>
    <row r="16" spans="1:11" x14ac:dyDescent="0.25">
      <c r="A16" s="4" t="s">
        <v>448</v>
      </c>
      <c r="B16" s="4" t="s">
        <v>867</v>
      </c>
      <c r="C16" s="4" t="s">
        <v>982</v>
      </c>
      <c r="D16" s="4" t="s">
        <v>987</v>
      </c>
      <c r="E16" s="4">
        <v>0.49871292826455149</v>
      </c>
      <c r="F16" s="4">
        <v>50.128707173544854</v>
      </c>
      <c r="H16" s="4" t="s">
        <v>334</v>
      </c>
      <c r="I16" s="4">
        <f t="shared" si="0"/>
        <v>32.454134014965497</v>
      </c>
      <c r="J16" s="4">
        <v>0.32454134014965497</v>
      </c>
    </row>
    <row r="17" spans="1:11" x14ac:dyDescent="0.25">
      <c r="A17" s="4" t="s">
        <v>839</v>
      </c>
      <c r="B17" s="4" t="s">
        <v>868</v>
      </c>
      <c r="C17" s="4" t="s">
        <v>983</v>
      </c>
      <c r="D17" s="4" t="s">
        <v>989</v>
      </c>
      <c r="E17" s="4">
        <v>0.38203140980185701</v>
      </c>
      <c r="F17" s="4">
        <v>61.796859019814299</v>
      </c>
      <c r="H17" s="4" t="s">
        <v>336</v>
      </c>
      <c r="I17" s="4">
        <f t="shared" si="0"/>
        <v>50.366698153048574</v>
      </c>
      <c r="J17" s="4">
        <v>0.50366698153048572</v>
      </c>
    </row>
    <row r="18" spans="1:11" x14ac:dyDescent="0.25">
      <c r="A18" s="4" t="s">
        <v>416</v>
      </c>
      <c r="B18" s="4" t="s">
        <v>869</v>
      </c>
      <c r="C18" s="4" t="s">
        <v>980</v>
      </c>
      <c r="D18" s="4" t="s">
        <v>988</v>
      </c>
      <c r="E18" s="4">
        <v>0.52784167846446906</v>
      </c>
      <c r="F18" s="4">
        <v>47.215832153553094</v>
      </c>
      <c r="H18" s="4" t="s">
        <v>91</v>
      </c>
      <c r="I18" s="4">
        <f t="shared" si="0"/>
        <v>31.409284989123385</v>
      </c>
      <c r="J18" s="4">
        <v>0.31409284989123387</v>
      </c>
    </row>
    <row r="19" spans="1:11" x14ac:dyDescent="0.25">
      <c r="A19" s="4" t="s">
        <v>379</v>
      </c>
      <c r="B19" s="4" t="s">
        <v>870</v>
      </c>
      <c r="C19" s="4" t="s">
        <v>982</v>
      </c>
      <c r="D19" s="4" t="s">
        <v>988</v>
      </c>
      <c r="E19" s="4">
        <v>0.5905614855428245</v>
      </c>
      <c r="F19" s="4">
        <v>40.943851445717549</v>
      </c>
      <c r="H19" s="4" t="s">
        <v>418</v>
      </c>
      <c r="I19" s="4">
        <f t="shared" si="0"/>
        <v>39.265617023900568</v>
      </c>
      <c r="J19" s="4">
        <v>0.39265617023900568</v>
      </c>
    </row>
    <row r="20" spans="1:11" x14ac:dyDescent="0.25">
      <c r="A20" s="4" t="s">
        <v>332</v>
      </c>
      <c r="B20" s="4" t="s">
        <v>871</v>
      </c>
      <c r="C20" s="4" t="s">
        <v>983</v>
      </c>
      <c r="D20" s="4" t="s">
        <v>988</v>
      </c>
      <c r="E20" s="4">
        <v>0.53056005973674036</v>
      </c>
      <c r="F20" s="4">
        <v>46.943994026325967</v>
      </c>
      <c r="H20" s="4" t="s">
        <v>278</v>
      </c>
      <c r="I20" s="4">
        <f t="shared" si="0"/>
        <v>10.080956321312328</v>
      </c>
      <c r="J20" s="4">
        <v>0.10080956321312329</v>
      </c>
    </row>
    <row r="21" spans="1:11" ht="15.75" customHeight="1" x14ac:dyDescent="0.25">
      <c r="A21" s="4" t="s">
        <v>184</v>
      </c>
      <c r="B21" s="4" t="s">
        <v>872</v>
      </c>
      <c r="C21" s="4" t="s">
        <v>985</v>
      </c>
      <c r="D21" s="4" t="s">
        <v>988</v>
      </c>
      <c r="E21" s="4">
        <v>0.54422113293095553</v>
      </c>
      <c r="F21" s="4">
        <v>45.577886706904444</v>
      </c>
      <c r="H21" s="4" t="s">
        <v>338</v>
      </c>
      <c r="I21" s="4">
        <f t="shared" si="0"/>
        <v>52.418254173013779</v>
      </c>
      <c r="J21" s="4">
        <v>0.52418254173013779</v>
      </c>
    </row>
    <row r="22" spans="1:11" ht="15.75" customHeight="1" x14ac:dyDescent="0.25">
      <c r="A22" s="4" t="s">
        <v>451</v>
      </c>
      <c r="B22" s="4" t="s">
        <v>873</v>
      </c>
      <c r="C22" s="4" t="s">
        <v>982</v>
      </c>
      <c r="D22" s="4" t="s">
        <v>987</v>
      </c>
      <c r="E22" s="4">
        <v>0.50383824077018169</v>
      </c>
      <c r="F22" s="4">
        <v>49.616175922981832</v>
      </c>
      <c r="H22" s="4" t="s">
        <v>280</v>
      </c>
      <c r="I22" s="4">
        <f t="shared" si="0"/>
        <v>19.312942061672601</v>
      </c>
      <c r="J22" s="4">
        <v>0.193129420616726</v>
      </c>
    </row>
    <row r="23" spans="1:11" ht="15.75" customHeight="1" x14ac:dyDescent="0.25">
      <c r="A23" s="4" t="s">
        <v>359</v>
      </c>
      <c r="B23" s="4" t="s">
        <v>874</v>
      </c>
      <c r="C23" s="4" t="s">
        <v>984</v>
      </c>
      <c r="D23" s="4" t="s">
        <v>989</v>
      </c>
      <c r="E23" s="4">
        <v>0.32338459277968395</v>
      </c>
      <c r="F23" s="4">
        <v>67.661540722031617</v>
      </c>
      <c r="H23" s="4" t="s">
        <v>284</v>
      </c>
      <c r="I23" s="4">
        <f t="shared" si="0"/>
        <v>12.50835195995209</v>
      </c>
      <c r="J23" s="4">
        <v>0.12508351959952091</v>
      </c>
    </row>
    <row r="24" spans="1:11" ht="15.75" customHeight="1" x14ac:dyDescent="0.25">
      <c r="A24" s="4" t="s">
        <v>233</v>
      </c>
      <c r="B24" s="4" t="s">
        <v>875</v>
      </c>
      <c r="C24" s="4" t="s">
        <v>982</v>
      </c>
      <c r="D24" s="4" t="s">
        <v>989</v>
      </c>
      <c r="E24" s="4">
        <v>0.37292007069830807</v>
      </c>
      <c r="F24" s="4">
        <v>62.707992930169198</v>
      </c>
      <c r="H24" s="4" t="s">
        <v>529</v>
      </c>
      <c r="I24" s="4">
        <f t="shared" si="0"/>
        <v>26.605583311711577</v>
      </c>
      <c r="J24" s="4">
        <v>0.26605583311711578</v>
      </c>
    </row>
    <row r="25" spans="1:11" ht="15.75" customHeight="1" x14ac:dyDescent="0.25">
      <c r="A25" s="4" t="s">
        <v>267</v>
      </c>
      <c r="B25" s="4" t="s">
        <v>876</v>
      </c>
      <c r="C25" s="4" t="s">
        <v>985</v>
      </c>
      <c r="D25" s="4" t="s">
        <v>990</v>
      </c>
      <c r="E25" s="4">
        <v>0.80863397114317703</v>
      </c>
      <c r="F25" s="4">
        <v>19.136602885682297</v>
      </c>
      <c r="H25" s="4" t="s">
        <v>492</v>
      </c>
      <c r="I25" s="4">
        <f t="shared" si="0"/>
        <v>39.128173322546353</v>
      </c>
      <c r="J25" s="4">
        <v>0.3912817332254635</v>
      </c>
    </row>
    <row r="26" spans="1:11" ht="15.75" customHeight="1" x14ac:dyDescent="0.25">
      <c r="A26" s="4" t="s">
        <v>334</v>
      </c>
      <c r="B26" s="4" t="s">
        <v>877</v>
      </c>
      <c r="C26" s="4" t="s">
        <v>983</v>
      </c>
      <c r="D26" s="4" t="s">
        <v>990</v>
      </c>
      <c r="E26" s="4">
        <v>0.67545865985034503</v>
      </c>
      <c r="F26" s="4">
        <v>32.454134014965497</v>
      </c>
      <c r="H26" s="4" t="s">
        <v>531</v>
      </c>
      <c r="I26" s="4">
        <f t="shared" si="0"/>
        <v>16.474408945212925</v>
      </c>
      <c r="J26" s="4">
        <v>0.16474408945212926</v>
      </c>
    </row>
    <row r="27" spans="1:11" ht="15.75" customHeight="1" x14ac:dyDescent="0.25">
      <c r="A27" s="4" t="s">
        <v>159</v>
      </c>
      <c r="B27" s="4" t="s">
        <v>878</v>
      </c>
      <c r="C27" s="4" t="s">
        <v>984</v>
      </c>
      <c r="D27" s="4" t="s">
        <v>988</v>
      </c>
      <c r="E27" s="4">
        <v>0.48618973225326378</v>
      </c>
      <c r="F27" s="4">
        <v>51.381026774673622</v>
      </c>
      <c r="H27" s="4" t="s">
        <v>422</v>
      </c>
      <c r="I27" s="4">
        <f t="shared" si="0"/>
        <v>38.418570366338948</v>
      </c>
      <c r="J27" s="4">
        <v>0.3841857036633895</v>
      </c>
    </row>
    <row r="28" spans="1:11" ht="15.75" customHeight="1" x14ac:dyDescent="0.25">
      <c r="A28" s="4" t="s">
        <v>336</v>
      </c>
      <c r="B28" s="4" t="s">
        <v>879</v>
      </c>
      <c r="C28" s="4" t="s">
        <v>983</v>
      </c>
      <c r="D28" s="4" t="s">
        <v>988</v>
      </c>
      <c r="E28" s="4">
        <v>0.49633301846951433</v>
      </c>
      <c r="F28" s="4">
        <v>50.366698153048574</v>
      </c>
      <c r="H28" s="4" t="s">
        <v>95</v>
      </c>
      <c r="I28" s="4">
        <f t="shared" si="0"/>
        <v>54.085515250795304</v>
      </c>
      <c r="J28" s="4">
        <v>0.54085515250795302</v>
      </c>
    </row>
    <row r="29" spans="1:11" ht="15.75" customHeight="1" x14ac:dyDescent="0.25">
      <c r="A29" s="4" t="s">
        <v>840</v>
      </c>
      <c r="B29" s="4" t="s">
        <v>880</v>
      </c>
      <c r="C29" s="4" t="s">
        <v>982</v>
      </c>
      <c r="D29" s="4" t="s">
        <v>987</v>
      </c>
      <c r="E29" s="4">
        <v>0.33352268080719039</v>
      </c>
      <c r="F29" s="4">
        <v>66.647731919280957</v>
      </c>
      <c r="H29" s="4" t="s">
        <v>344</v>
      </c>
      <c r="I29" s="4">
        <f t="shared" si="0"/>
        <v>49.740378979634556</v>
      </c>
      <c r="J29" s="4">
        <v>0.49740378979634559</v>
      </c>
    </row>
    <row r="30" spans="1:11" ht="15.75" customHeight="1" x14ac:dyDescent="0.25">
      <c r="A30" s="4" t="s">
        <v>91</v>
      </c>
      <c r="B30" s="4" t="s">
        <v>881</v>
      </c>
      <c r="C30" s="4" t="s">
        <v>983</v>
      </c>
      <c r="D30" s="4" t="s">
        <v>988</v>
      </c>
      <c r="E30" s="4">
        <v>0.68590715010876613</v>
      </c>
      <c r="F30" s="4">
        <v>31.409284989123385</v>
      </c>
      <c r="H30" s="4" t="s">
        <v>97</v>
      </c>
      <c r="I30" s="4">
        <f t="shared" si="0"/>
        <v>59.855983722272612</v>
      </c>
      <c r="J30" s="4">
        <v>0.5985598372227261</v>
      </c>
    </row>
    <row r="31" spans="1:11" ht="15.75" customHeight="1" x14ac:dyDescent="0.25">
      <c r="A31" s="4" t="s">
        <v>455</v>
      </c>
      <c r="B31" s="4" t="s">
        <v>882</v>
      </c>
      <c r="C31" s="4" t="s">
        <v>982</v>
      </c>
      <c r="D31" s="4" t="s">
        <v>989</v>
      </c>
      <c r="E31" s="4">
        <v>0.46431598840999821</v>
      </c>
      <c r="F31" s="4">
        <v>53.568401159000182</v>
      </c>
      <c r="H31" s="4" t="s">
        <v>190</v>
      </c>
      <c r="I31" s="4">
        <f t="shared" si="0"/>
        <v>46.609916292561849</v>
      </c>
      <c r="J31" s="4">
        <v>0.46609916292561848</v>
      </c>
    </row>
    <row r="32" spans="1:11" ht="15.75" customHeight="1" x14ac:dyDescent="0.25">
      <c r="A32" s="4" t="s">
        <v>418</v>
      </c>
      <c r="B32" s="4" t="s">
        <v>883</v>
      </c>
      <c r="C32" s="4" t="s">
        <v>985</v>
      </c>
      <c r="D32" s="4" t="s">
        <v>990</v>
      </c>
      <c r="E32" s="4">
        <v>0.60734382976099432</v>
      </c>
      <c r="F32" s="4">
        <v>39.265617023900568</v>
      </c>
      <c r="H32" s="4" t="s">
        <v>286</v>
      </c>
      <c r="I32" s="4" t="e">
        <f t="shared" si="0"/>
        <v>#N/A</v>
      </c>
      <c r="J32" s="162">
        <v>1</v>
      </c>
      <c r="K32" s="162" t="s">
        <v>1045</v>
      </c>
    </row>
    <row r="33" spans="1:11" ht="15.75" customHeight="1" x14ac:dyDescent="0.25">
      <c r="A33" s="4" t="s">
        <v>186</v>
      </c>
      <c r="B33" s="4" t="s">
        <v>884</v>
      </c>
      <c r="C33" s="4" t="s">
        <v>985</v>
      </c>
      <c r="D33" s="4" t="s">
        <v>990</v>
      </c>
      <c r="E33" s="4">
        <v>0.72709671848507218</v>
      </c>
      <c r="F33" s="4">
        <v>27.290328151492783</v>
      </c>
      <c r="H33" s="4" t="s">
        <v>500</v>
      </c>
      <c r="I33" s="4" t="e">
        <f t="shared" si="0"/>
        <v>#N/A</v>
      </c>
      <c r="J33" s="162">
        <v>1</v>
      </c>
      <c r="K33" s="162" t="s">
        <v>1045</v>
      </c>
    </row>
    <row r="34" spans="1:11" ht="15.75" customHeight="1" x14ac:dyDescent="0.25">
      <c r="A34" s="4" t="s">
        <v>278</v>
      </c>
      <c r="B34" s="4" t="s">
        <v>885</v>
      </c>
      <c r="C34" s="4" t="s">
        <v>985</v>
      </c>
      <c r="D34" s="4" t="s">
        <v>990</v>
      </c>
      <c r="E34" s="4">
        <v>0.89919043678687671</v>
      </c>
      <c r="F34" s="4">
        <v>10.080956321312328</v>
      </c>
      <c r="H34" s="4" t="s">
        <v>426</v>
      </c>
      <c r="I34" s="4">
        <f t="shared" si="0"/>
        <v>34.581008811358075</v>
      </c>
      <c r="J34" s="4">
        <v>0.34581008811358077</v>
      </c>
    </row>
    <row r="35" spans="1:11" ht="15.75" customHeight="1" x14ac:dyDescent="0.25">
      <c r="A35" s="4" t="s">
        <v>50</v>
      </c>
      <c r="B35" s="4" t="s">
        <v>886</v>
      </c>
      <c r="C35" s="4" t="s">
        <v>983</v>
      </c>
      <c r="D35" s="4" t="s">
        <v>988</v>
      </c>
      <c r="E35" s="4">
        <v>0.58654172653685799</v>
      </c>
      <c r="F35" s="4">
        <v>41.345827346314202</v>
      </c>
      <c r="H35" s="4" t="s">
        <v>172</v>
      </c>
      <c r="I35" s="4">
        <f t="shared" si="0"/>
        <v>22.024959896543152</v>
      </c>
      <c r="J35" s="4">
        <v>0.2202495989654315</v>
      </c>
    </row>
    <row r="36" spans="1:11" ht="15.75" customHeight="1" x14ac:dyDescent="0.25">
      <c r="A36" s="4" t="s">
        <v>52</v>
      </c>
      <c r="B36" s="4" t="s">
        <v>887</v>
      </c>
      <c r="C36" s="4" t="s">
        <v>983</v>
      </c>
      <c r="D36" s="4" t="s">
        <v>988</v>
      </c>
      <c r="E36" s="4">
        <v>0.46343187805557945</v>
      </c>
      <c r="F36" s="4">
        <v>53.656812194442047</v>
      </c>
      <c r="H36" s="4" t="s">
        <v>105</v>
      </c>
      <c r="I36" s="4">
        <f t="shared" si="0"/>
        <v>48.145776950050156</v>
      </c>
      <c r="J36" s="4">
        <v>0.48145776950050156</v>
      </c>
    </row>
    <row r="37" spans="1:11" ht="15.75" customHeight="1" x14ac:dyDescent="0.25">
      <c r="A37" s="4" t="s">
        <v>338</v>
      </c>
      <c r="B37" s="4" t="s">
        <v>888</v>
      </c>
      <c r="C37" s="4" t="s">
        <v>983</v>
      </c>
      <c r="D37" s="4" t="s">
        <v>988</v>
      </c>
      <c r="E37" s="4">
        <v>0.47581745826986221</v>
      </c>
      <c r="F37" s="4">
        <v>52.418254173013779</v>
      </c>
      <c r="H37" s="4" t="s">
        <v>428</v>
      </c>
      <c r="I37" s="4" t="e">
        <f t="shared" si="0"/>
        <v>#N/A</v>
      </c>
      <c r="J37" s="162">
        <v>1</v>
      </c>
      <c r="K37" s="162" t="s">
        <v>1045</v>
      </c>
    </row>
    <row r="38" spans="1:11" ht="15.75" customHeight="1" x14ac:dyDescent="0.25">
      <c r="A38" s="4" t="s">
        <v>252</v>
      </c>
      <c r="B38" s="4" t="s">
        <v>889</v>
      </c>
      <c r="C38" s="4" t="s">
        <v>981</v>
      </c>
      <c r="D38" s="4" t="s">
        <v>989</v>
      </c>
      <c r="E38" s="4">
        <v>0.36181252047188395</v>
      </c>
      <c r="F38" s="4">
        <v>63.818747952811606</v>
      </c>
      <c r="H38" s="4" t="s">
        <v>109</v>
      </c>
      <c r="I38" s="4">
        <f t="shared" si="0"/>
        <v>52.223324670031225</v>
      </c>
      <c r="J38" s="4">
        <v>0.52223324670031224</v>
      </c>
    </row>
    <row r="39" spans="1:11" ht="15.75" customHeight="1" x14ac:dyDescent="0.25">
      <c r="A39" s="4" t="s">
        <v>93</v>
      </c>
      <c r="B39" s="4" t="s">
        <v>890</v>
      </c>
      <c r="C39" s="4" t="s">
        <v>983</v>
      </c>
      <c r="D39" s="4" t="s">
        <v>989</v>
      </c>
      <c r="E39" s="4">
        <v>0.47811678003559466</v>
      </c>
      <c r="F39" s="4">
        <v>52.188321996440536</v>
      </c>
      <c r="H39" s="4" t="s">
        <v>292</v>
      </c>
      <c r="I39" s="4" t="e">
        <f t="shared" si="0"/>
        <v>#N/A</v>
      </c>
      <c r="J39" s="162">
        <v>1</v>
      </c>
      <c r="K39" s="162" t="s">
        <v>1045</v>
      </c>
    </row>
    <row r="40" spans="1:11" ht="15.75" customHeight="1" x14ac:dyDescent="0.25">
      <c r="A40" s="4" t="s">
        <v>280</v>
      </c>
      <c r="B40" s="4" t="s">
        <v>891</v>
      </c>
      <c r="C40" s="4" t="s">
        <v>985</v>
      </c>
      <c r="D40" s="4" t="s">
        <v>990</v>
      </c>
      <c r="E40" s="4">
        <v>0.806870579383274</v>
      </c>
      <c r="F40" s="4">
        <v>19.312942061672601</v>
      </c>
      <c r="H40" s="4" t="s">
        <v>533</v>
      </c>
      <c r="I40" s="4" t="e">
        <f t="shared" si="0"/>
        <v>#N/A</v>
      </c>
      <c r="J40" s="162">
        <v>1</v>
      </c>
      <c r="K40" s="162" t="s">
        <v>1045</v>
      </c>
    </row>
    <row r="41" spans="1:11" ht="15.75" customHeight="1" x14ac:dyDescent="0.25">
      <c r="A41" s="4" t="s">
        <v>127</v>
      </c>
      <c r="B41" s="4" t="s">
        <v>892</v>
      </c>
      <c r="C41" s="4" t="s">
        <v>982</v>
      </c>
      <c r="D41" s="4" t="s">
        <v>987</v>
      </c>
      <c r="E41" s="4">
        <v>0.38944991056823247</v>
      </c>
      <c r="F41" s="4">
        <v>61.055008943176745</v>
      </c>
      <c r="H41" s="4" t="s">
        <v>294</v>
      </c>
      <c r="I41" s="4" t="e">
        <f t="shared" si="0"/>
        <v>#N/A</v>
      </c>
      <c r="J41" s="162">
        <v>1</v>
      </c>
      <c r="K41" s="162" t="s">
        <v>1045</v>
      </c>
    </row>
    <row r="42" spans="1:11" ht="15.75" customHeight="1" x14ac:dyDescent="0.25">
      <c r="A42" s="4" t="s">
        <v>284</v>
      </c>
      <c r="B42" s="4" t="s">
        <v>893</v>
      </c>
      <c r="C42" s="4" t="s">
        <v>985</v>
      </c>
      <c r="D42" s="4" t="s">
        <v>990</v>
      </c>
      <c r="E42" s="4">
        <v>0.87491648040047909</v>
      </c>
      <c r="F42" s="4">
        <v>12.50835195995209</v>
      </c>
      <c r="H42" s="4" t="s">
        <v>535</v>
      </c>
      <c r="I42" s="4" t="e">
        <f t="shared" si="0"/>
        <v>#N/A</v>
      </c>
      <c r="J42" s="162">
        <v>1</v>
      </c>
      <c r="K42" s="162" t="s">
        <v>1045</v>
      </c>
    </row>
    <row r="43" spans="1:11" ht="15.75" customHeight="1" x14ac:dyDescent="0.25">
      <c r="A43" s="4" t="s">
        <v>529</v>
      </c>
      <c r="B43" s="4" t="s">
        <v>894</v>
      </c>
      <c r="C43" s="4" t="s">
        <v>985</v>
      </c>
      <c r="D43" s="4" t="s">
        <v>990</v>
      </c>
      <c r="E43" s="4">
        <v>0.73394416688288422</v>
      </c>
      <c r="F43" s="4">
        <v>26.605583311711577</v>
      </c>
      <c r="H43" s="4" t="s">
        <v>430</v>
      </c>
      <c r="I43" s="4" t="e">
        <f t="shared" si="0"/>
        <v>#N/A</v>
      </c>
      <c r="J43" s="162">
        <v>1</v>
      </c>
      <c r="K43" s="162" t="s">
        <v>1045</v>
      </c>
    </row>
    <row r="44" spans="1:11" ht="15.75" customHeight="1" x14ac:dyDescent="0.25">
      <c r="A44" s="4" t="s">
        <v>492</v>
      </c>
      <c r="B44" s="4" t="s">
        <v>895</v>
      </c>
      <c r="C44" s="4" t="s">
        <v>980</v>
      </c>
      <c r="D44" s="4" t="s">
        <v>989</v>
      </c>
      <c r="E44" s="4">
        <v>0.60871826677453644</v>
      </c>
      <c r="F44" s="4">
        <v>39.128173322546353</v>
      </c>
      <c r="H44" s="4" t="s">
        <v>99</v>
      </c>
      <c r="I44" s="4">
        <f t="shared" si="0"/>
        <v>54.627241377158839</v>
      </c>
      <c r="J44" s="4">
        <v>0.54627241377158842</v>
      </c>
    </row>
    <row r="45" spans="1:11" ht="15.75" customHeight="1" x14ac:dyDescent="0.25">
      <c r="A45" s="4" t="s">
        <v>531</v>
      </c>
      <c r="B45" s="4" t="s">
        <v>896</v>
      </c>
      <c r="C45" s="4" t="s">
        <v>985</v>
      </c>
      <c r="D45" s="4" t="s">
        <v>990</v>
      </c>
      <c r="E45" s="4">
        <v>0.83525591054787074</v>
      </c>
      <c r="F45" s="4">
        <v>16.474408945212925</v>
      </c>
      <c r="H45" s="4" t="s">
        <v>176</v>
      </c>
      <c r="I45" s="4">
        <f t="shared" si="0"/>
        <v>45.476576023994312</v>
      </c>
      <c r="J45" s="4">
        <v>0.45476576023994314</v>
      </c>
    </row>
    <row r="46" spans="1:11" ht="15.75" customHeight="1" x14ac:dyDescent="0.25">
      <c r="A46" s="4" t="s">
        <v>459</v>
      </c>
      <c r="B46" s="4" t="s">
        <v>897</v>
      </c>
      <c r="C46" s="4" t="s">
        <v>982</v>
      </c>
      <c r="D46" s="4" t="s">
        <v>989</v>
      </c>
      <c r="E46" s="4">
        <v>0.57701861387840148</v>
      </c>
      <c r="F46" s="4">
        <v>42.298138612159853</v>
      </c>
      <c r="H46" s="4" t="s">
        <v>432</v>
      </c>
      <c r="I46" s="4" t="e">
        <f t="shared" si="0"/>
        <v>#N/A</v>
      </c>
      <c r="J46" s="162">
        <v>1</v>
      </c>
      <c r="K46" s="162" t="s">
        <v>1045</v>
      </c>
    </row>
    <row r="47" spans="1:11" ht="15.75" customHeight="1" x14ac:dyDescent="0.25">
      <c r="A47" s="4" t="s">
        <v>422</v>
      </c>
      <c r="B47" s="4" t="s">
        <v>898</v>
      </c>
      <c r="C47" s="4" t="s">
        <v>985</v>
      </c>
      <c r="D47" s="4" t="s">
        <v>990</v>
      </c>
      <c r="E47" s="4">
        <v>0.61581429633661056</v>
      </c>
      <c r="F47" s="4">
        <v>38.418570366338948</v>
      </c>
      <c r="H47" s="4" t="s">
        <v>256</v>
      </c>
      <c r="I47" s="4">
        <f t="shared" si="0"/>
        <v>49.733188602030701</v>
      </c>
      <c r="J47" s="4">
        <v>0.49733188602030703</v>
      </c>
    </row>
    <row r="48" spans="1:11" ht="15.75" customHeight="1" x14ac:dyDescent="0.25">
      <c r="A48" s="4" t="s">
        <v>54</v>
      </c>
      <c r="B48" s="4" t="s">
        <v>899</v>
      </c>
      <c r="C48" s="4" t="s">
        <v>983</v>
      </c>
      <c r="D48" s="4" t="s">
        <v>988</v>
      </c>
      <c r="E48" s="4">
        <v>0.60206856717137558</v>
      </c>
      <c r="F48" s="4">
        <v>39.793143282862445</v>
      </c>
      <c r="H48" s="4" t="s">
        <v>405</v>
      </c>
      <c r="I48" s="4">
        <f t="shared" si="0"/>
        <v>47.061074514489263</v>
      </c>
      <c r="J48" s="4">
        <v>0.47061074514489265</v>
      </c>
    </row>
    <row r="49" spans="1:11" ht="15.75" customHeight="1" x14ac:dyDescent="0.25">
      <c r="A49" s="4" t="s">
        <v>95</v>
      </c>
      <c r="B49" s="4" t="s">
        <v>900</v>
      </c>
      <c r="C49" s="4" t="s">
        <v>983</v>
      </c>
      <c r="D49" s="4" t="s">
        <v>988</v>
      </c>
      <c r="E49" s="4">
        <v>0.45914484749204693</v>
      </c>
      <c r="F49" s="4">
        <v>54.085515250795304</v>
      </c>
      <c r="H49" s="4" t="s">
        <v>539</v>
      </c>
      <c r="I49" s="4">
        <f t="shared" si="0"/>
        <v>15.833500224417897</v>
      </c>
      <c r="J49" s="4">
        <v>0.15833500224417896</v>
      </c>
    </row>
    <row r="50" spans="1:11" ht="15.75" customHeight="1" x14ac:dyDescent="0.25">
      <c r="A50" s="4" t="s">
        <v>461</v>
      </c>
      <c r="B50" s="4" t="s">
        <v>901</v>
      </c>
      <c r="C50" s="4" t="s">
        <v>982</v>
      </c>
      <c r="D50" s="4" t="s">
        <v>987</v>
      </c>
      <c r="E50" s="4">
        <v>0.4360556730560039</v>
      </c>
      <c r="F50" s="4">
        <v>56.394432694399612</v>
      </c>
      <c r="H50" s="4" t="s">
        <v>296</v>
      </c>
      <c r="I50" s="4">
        <f t="shared" si="0"/>
        <v>10.635045432856582</v>
      </c>
      <c r="J50" s="4">
        <v>0.10635045432856582</v>
      </c>
    </row>
    <row r="51" spans="1:11" ht="15.75" customHeight="1" x14ac:dyDescent="0.25">
      <c r="A51" s="4" t="s">
        <v>344</v>
      </c>
      <c r="B51" s="4" t="s">
        <v>902</v>
      </c>
      <c r="C51" s="4" t="s">
        <v>983</v>
      </c>
      <c r="D51" s="4" t="s">
        <v>988</v>
      </c>
      <c r="E51" s="4">
        <v>0.50259621020365441</v>
      </c>
      <c r="F51" s="4">
        <v>49.740378979634556</v>
      </c>
      <c r="H51" s="4" t="s">
        <v>103</v>
      </c>
      <c r="I51" s="4">
        <f t="shared" si="0"/>
        <v>48.078759263334838</v>
      </c>
      <c r="J51" s="4">
        <v>0.48078759263334836</v>
      </c>
    </row>
    <row r="52" spans="1:11" ht="15.75" customHeight="1" x14ac:dyDescent="0.25">
      <c r="A52" s="4" t="s">
        <v>97</v>
      </c>
      <c r="B52" s="4" t="s">
        <v>903</v>
      </c>
      <c r="C52" s="4" t="s">
        <v>983</v>
      </c>
      <c r="D52" s="4" t="s">
        <v>989</v>
      </c>
      <c r="E52" s="4">
        <v>0.40144016277727385</v>
      </c>
      <c r="F52" s="4">
        <v>59.855983722272612</v>
      </c>
      <c r="H52" s="4" t="s">
        <v>346</v>
      </c>
      <c r="I52" s="4" t="e">
        <f t="shared" si="0"/>
        <v>#N/A</v>
      </c>
      <c r="J52" s="162">
        <v>1</v>
      </c>
      <c r="K52" s="162" t="s">
        <v>1045</v>
      </c>
    </row>
    <row r="53" spans="1:11" ht="15.75" customHeight="1" x14ac:dyDescent="0.25">
      <c r="A53" s="4" t="s">
        <v>841</v>
      </c>
      <c r="B53" s="4" t="s">
        <v>904</v>
      </c>
      <c r="C53" s="4" t="s">
        <v>984</v>
      </c>
      <c r="D53" s="4" t="s">
        <v>990</v>
      </c>
      <c r="E53" s="4">
        <v>0.76665244822717726</v>
      </c>
      <c r="F53" s="4">
        <v>23.334755177282275</v>
      </c>
      <c r="H53" s="4" t="s">
        <v>348</v>
      </c>
      <c r="I53" s="4">
        <f t="shared" si="0"/>
        <v>49.32467223445969</v>
      </c>
      <c r="J53" s="4">
        <v>0.49324672234459688</v>
      </c>
    </row>
    <row r="54" spans="1:11" ht="15.75" customHeight="1" x14ac:dyDescent="0.25">
      <c r="A54" s="4" t="s">
        <v>190</v>
      </c>
      <c r="B54" s="4" t="s">
        <v>905</v>
      </c>
      <c r="C54" s="4" t="s">
        <v>985</v>
      </c>
      <c r="D54" s="4" t="s">
        <v>990</v>
      </c>
      <c r="E54" s="4">
        <v>0.53390083707438152</v>
      </c>
      <c r="F54" s="4">
        <v>46.609916292561849</v>
      </c>
      <c r="H54" s="4" t="s">
        <v>192</v>
      </c>
      <c r="I54" s="4">
        <f t="shared" si="0"/>
        <v>33.55280224882258</v>
      </c>
      <c r="J54" s="4">
        <v>0.33552802248822577</v>
      </c>
    </row>
    <row r="55" spans="1:11" ht="15.75" customHeight="1" x14ac:dyDescent="0.25">
      <c r="A55" s="4" t="s">
        <v>399</v>
      </c>
      <c r="B55" s="4" t="s">
        <v>906</v>
      </c>
      <c r="C55" s="4" t="s">
        <v>979</v>
      </c>
      <c r="D55" s="4" t="s">
        <v>989</v>
      </c>
      <c r="E55" s="4">
        <v>0.51147741620706766</v>
      </c>
      <c r="F55" s="4">
        <v>48.852258379293232</v>
      </c>
      <c r="H55" s="4" t="s">
        <v>436</v>
      </c>
      <c r="I55" s="4">
        <f t="shared" si="0"/>
        <v>28.790728312540924</v>
      </c>
      <c r="J55" s="4">
        <v>0.28790728312540925</v>
      </c>
    </row>
    <row r="56" spans="1:11" ht="15.75" customHeight="1" x14ac:dyDescent="0.25">
      <c r="A56" s="4" t="s">
        <v>361</v>
      </c>
      <c r="B56" s="4" t="s">
        <v>907</v>
      </c>
      <c r="C56" s="4" t="s">
        <v>984</v>
      </c>
      <c r="D56" s="4" t="s">
        <v>989</v>
      </c>
      <c r="E56" s="4">
        <v>0.5213946284780645</v>
      </c>
      <c r="F56" s="4">
        <v>47.860537152193551</v>
      </c>
      <c r="H56" s="4" t="s">
        <v>178</v>
      </c>
      <c r="I56" s="4">
        <f t="shared" si="0"/>
        <v>26.73899881674172</v>
      </c>
      <c r="J56" s="4">
        <v>0.26738998816741721</v>
      </c>
    </row>
    <row r="57" spans="1:11" ht="15.75" customHeight="1" x14ac:dyDescent="0.25">
      <c r="A57" s="4" t="s">
        <v>842</v>
      </c>
      <c r="B57" s="4" t="s">
        <v>908</v>
      </c>
      <c r="C57" s="4" t="s">
        <v>981</v>
      </c>
      <c r="D57" s="4" t="s">
        <v>988</v>
      </c>
      <c r="E57" s="4">
        <v>0.44590005358820994</v>
      </c>
      <c r="F57" s="4">
        <v>55.409994641179004</v>
      </c>
      <c r="H57" s="4" t="s">
        <v>194</v>
      </c>
      <c r="I57" s="4">
        <v>51.496283773649012</v>
      </c>
      <c r="J57" s="4">
        <v>0.5149628377364901</v>
      </c>
    </row>
    <row r="58" spans="1:11" ht="15.75" customHeight="1" x14ac:dyDescent="0.25">
      <c r="A58" s="4" t="s">
        <v>426</v>
      </c>
      <c r="B58" s="4" t="s">
        <v>909</v>
      </c>
      <c r="C58" s="4" t="s">
        <v>985</v>
      </c>
      <c r="D58" s="4" t="s">
        <v>990</v>
      </c>
      <c r="E58" s="4">
        <v>0.65418991188641928</v>
      </c>
      <c r="F58" s="4">
        <v>34.581008811358075</v>
      </c>
      <c r="H58" s="4" t="s">
        <v>196</v>
      </c>
      <c r="I58" s="4">
        <f>+VLOOKUP(H58,A:F,6,0)</f>
        <v>35.783625299880818</v>
      </c>
      <c r="J58" s="4">
        <v>0.35783625299880817</v>
      </c>
    </row>
    <row r="59" spans="1:11" ht="15.75" customHeight="1" x14ac:dyDescent="0.25">
      <c r="A59" s="4" t="s">
        <v>60</v>
      </c>
      <c r="B59" s="4" t="s">
        <v>910</v>
      </c>
      <c r="C59" s="4" t="s">
        <v>983</v>
      </c>
      <c r="D59" s="4" t="s">
        <v>988</v>
      </c>
      <c r="E59" s="4">
        <v>0.56454329114867441</v>
      </c>
      <c r="F59" s="4">
        <v>43.545670885132559</v>
      </c>
      <c r="H59" s="4" t="s">
        <v>198</v>
      </c>
      <c r="I59" s="4">
        <v>52.786910452990277</v>
      </c>
      <c r="J59" s="4">
        <v>0.52786910452990277</v>
      </c>
    </row>
    <row r="60" spans="1:11" ht="15.75" customHeight="1" x14ac:dyDescent="0.25">
      <c r="A60" s="4" t="s">
        <v>172</v>
      </c>
      <c r="B60" s="4" t="s">
        <v>911</v>
      </c>
      <c r="C60" s="4" t="s">
        <v>984</v>
      </c>
      <c r="D60" s="4" t="s">
        <v>990</v>
      </c>
      <c r="E60" s="4">
        <v>0.7797504010345685</v>
      </c>
      <c r="F60" s="4">
        <v>22.024959896543152</v>
      </c>
      <c r="H60" s="4" t="s">
        <v>440</v>
      </c>
      <c r="I60" s="4">
        <f t="shared" ref="I60:I70" si="1">+VLOOKUP(H60,A:F,6,0)</f>
        <v>50.008450561225295</v>
      </c>
      <c r="J60" s="4">
        <v>0.50008450561225293</v>
      </c>
    </row>
    <row r="61" spans="1:11" ht="15.75" customHeight="1" x14ac:dyDescent="0.25">
      <c r="A61" s="4" t="s">
        <v>502</v>
      </c>
      <c r="B61" s="4" t="s">
        <v>912</v>
      </c>
      <c r="C61" s="4" t="s">
        <v>981</v>
      </c>
      <c r="D61" s="4" t="s">
        <v>988</v>
      </c>
      <c r="E61" s="4">
        <v>0.56784477471040928</v>
      </c>
      <c r="F61" s="4">
        <v>43.21552252895907</v>
      </c>
      <c r="H61" s="4" t="s">
        <v>371</v>
      </c>
      <c r="I61" s="4">
        <f t="shared" si="1"/>
        <v>20.403049193366407</v>
      </c>
      <c r="J61" s="4">
        <v>0.20403049193366407</v>
      </c>
    </row>
    <row r="62" spans="1:11" ht="15.75" customHeight="1" x14ac:dyDescent="0.25">
      <c r="A62" s="4" t="s">
        <v>105</v>
      </c>
      <c r="B62" s="4" t="s">
        <v>913</v>
      </c>
      <c r="C62" s="4" t="s">
        <v>980</v>
      </c>
      <c r="D62" s="4" t="s">
        <v>988</v>
      </c>
      <c r="E62" s="4">
        <v>0.51854223049949844</v>
      </c>
      <c r="F62" s="4">
        <v>48.145776950050156</v>
      </c>
      <c r="H62" s="4" t="s">
        <v>200</v>
      </c>
      <c r="I62" s="4" t="e">
        <f t="shared" si="1"/>
        <v>#N/A</v>
      </c>
      <c r="J62" s="162">
        <v>1</v>
      </c>
      <c r="K62" s="162" t="s">
        <v>1045</v>
      </c>
    </row>
    <row r="63" spans="1:11" ht="15.75" customHeight="1" x14ac:dyDescent="0.25">
      <c r="A63" s="4" t="s">
        <v>129</v>
      </c>
      <c r="B63" s="4" t="s">
        <v>914</v>
      </c>
      <c r="C63" s="4" t="s">
        <v>982</v>
      </c>
      <c r="D63" s="4" t="s">
        <v>989</v>
      </c>
      <c r="E63" s="4">
        <v>0.44726263898700414</v>
      </c>
      <c r="F63" s="4">
        <v>55.273736101299583</v>
      </c>
      <c r="H63" s="4" t="s">
        <v>442</v>
      </c>
      <c r="I63" s="4">
        <f t="shared" si="1"/>
        <v>32.617634910971624</v>
      </c>
      <c r="J63" s="4">
        <v>0.32617634910971627</v>
      </c>
    </row>
    <row r="64" spans="1:11" ht="15.75" customHeight="1" x14ac:dyDescent="0.25">
      <c r="A64" s="4" t="s">
        <v>109</v>
      </c>
      <c r="B64" s="4" t="s">
        <v>915</v>
      </c>
      <c r="C64" s="4" t="s">
        <v>980</v>
      </c>
      <c r="D64" s="4" t="s">
        <v>989</v>
      </c>
      <c r="E64" s="4">
        <v>0.47776675329968776</v>
      </c>
      <c r="F64" s="4">
        <v>52.223324670031225</v>
      </c>
      <c r="H64" s="4" t="s">
        <v>444</v>
      </c>
      <c r="I64" s="4">
        <f t="shared" si="1"/>
        <v>28.589405851593742</v>
      </c>
      <c r="J64" s="4">
        <v>0.28589405851593741</v>
      </c>
    </row>
    <row r="65" spans="1:13" ht="15.75" customHeight="1" x14ac:dyDescent="0.25">
      <c r="A65" s="4" t="s">
        <v>506</v>
      </c>
      <c r="B65" s="4" t="s">
        <v>916</v>
      </c>
      <c r="C65" s="4" t="s">
        <v>981</v>
      </c>
      <c r="D65" s="4" t="s">
        <v>988</v>
      </c>
      <c r="E65" s="4">
        <v>0.47002582099030804</v>
      </c>
      <c r="F65" s="4">
        <v>52.997417900969189</v>
      </c>
      <c r="H65" s="4" t="s">
        <v>514</v>
      </c>
      <c r="I65" s="4" t="e">
        <f t="shared" si="1"/>
        <v>#N/A</v>
      </c>
      <c r="J65" s="162">
        <v>1</v>
      </c>
      <c r="K65" s="162" t="s">
        <v>1045</v>
      </c>
    </row>
    <row r="66" spans="1:13" ht="15.75" customHeight="1" x14ac:dyDescent="0.25">
      <c r="A66" s="4" t="s">
        <v>465</v>
      </c>
      <c r="B66" s="4" t="s">
        <v>917</v>
      </c>
      <c r="C66" s="4" t="s">
        <v>982</v>
      </c>
      <c r="D66" s="4" t="s">
        <v>987</v>
      </c>
      <c r="E66" s="4">
        <v>0.45909279832639466</v>
      </c>
      <c r="F66" s="4">
        <v>54.090720167360537</v>
      </c>
      <c r="H66" s="4" t="s">
        <v>298</v>
      </c>
      <c r="I66" s="4">
        <f t="shared" si="1"/>
        <v>14.511198639935586</v>
      </c>
      <c r="J66" s="4">
        <v>0.14511198639935585</v>
      </c>
    </row>
    <row r="67" spans="1:13" ht="15.75" customHeight="1" x14ac:dyDescent="0.25">
      <c r="A67" s="4" t="s">
        <v>843</v>
      </c>
      <c r="B67" s="4" t="s">
        <v>918</v>
      </c>
      <c r="C67" s="4" t="s">
        <v>980</v>
      </c>
      <c r="D67" s="4" t="s">
        <v>988</v>
      </c>
      <c r="E67" s="4">
        <v>0.53790782764105671</v>
      </c>
      <c r="F67" s="4">
        <v>46.209217235894329</v>
      </c>
      <c r="H67" s="4" t="s">
        <v>541</v>
      </c>
      <c r="I67" s="4" t="e">
        <f t="shared" si="1"/>
        <v>#N/A</v>
      </c>
      <c r="J67" s="162">
        <v>1</v>
      </c>
      <c r="K67" s="162" t="s">
        <v>1045</v>
      </c>
    </row>
    <row r="68" spans="1:13" ht="15.75" customHeight="1" x14ac:dyDescent="0.25">
      <c r="A68" s="4" t="s">
        <v>131</v>
      </c>
      <c r="B68" s="4" t="s">
        <v>919</v>
      </c>
      <c r="C68" s="4" t="s">
        <v>982</v>
      </c>
      <c r="D68" s="4" t="s">
        <v>987</v>
      </c>
      <c r="E68" s="4">
        <v>0.43004306568330214</v>
      </c>
      <c r="F68" s="4">
        <v>56.995693431669793</v>
      </c>
      <c r="H68" s="4" t="s">
        <v>373</v>
      </c>
      <c r="I68" s="4">
        <f t="shared" si="1"/>
        <v>49.741677234293093</v>
      </c>
      <c r="J68" s="4">
        <v>0.49741677234293091</v>
      </c>
    </row>
    <row r="69" spans="1:13" ht="15.75" customHeight="1" x14ac:dyDescent="0.25">
      <c r="A69" s="4" t="s">
        <v>133</v>
      </c>
      <c r="B69" s="4" t="s">
        <v>920</v>
      </c>
      <c r="C69" s="4" t="s">
        <v>982</v>
      </c>
      <c r="D69" s="4" t="s">
        <v>987</v>
      </c>
      <c r="E69" s="4">
        <v>0.5147994183932022</v>
      </c>
      <c r="F69" s="4">
        <v>48.520058160679781</v>
      </c>
      <c r="H69" s="4" t="s">
        <v>518</v>
      </c>
      <c r="I69" s="4">
        <f t="shared" si="1"/>
        <v>57.622189831618201</v>
      </c>
      <c r="J69" s="4">
        <v>0.57622189831618198</v>
      </c>
    </row>
    <row r="70" spans="1:13" ht="15.75" customHeight="1" x14ac:dyDescent="0.25">
      <c r="A70" s="4" t="s">
        <v>365</v>
      </c>
      <c r="B70" s="4" t="s">
        <v>921</v>
      </c>
      <c r="C70" s="4" t="s">
        <v>984</v>
      </c>
      <c r="D70" s="4" t="s">
        <v>988</v>
      </c>
      <c r="E70" s="4">
        <v>0.55199109081066255</v>
      </c>
      <c r="F70" s="4">
        <v>44.800890918933746</v>
      </c>
      <c r="H70" s="4" t="s">
        <v>202</v>
      </c>
      <c r="I70" s="4">
        <f t="shared" si="1"/>
        <v>49.775443457727107</v>
      </c>
      <c r="J70" s="4">
        <v>0.49775443457727109</v>
      </c>
    </row>
    <row r="71" spans="1:13" ht="15.75" customHeight="1" x14ac:dyDescent="0.25">
      <c r="A71" s="4" t="s">
        <v>467</v>
      </c>
      <c r="B71" s="4" t="s">
        <v>922</v>
      </c>
      <c r="C71" s="4" t="s">
        <v>982</v>
      </c>
      <c r="D71" s="4" t="s">
        <v>987</v>
      </c>
      <c r="E71" s="4">
        <v>0.44523299730406757</v>
      </c>
      <c r="F71" s="4">
        <v>55.476700269593238</v>
      </c>
      <c r="H71" s="4" t="s">
        <v>300</v>
      </c>
      <c r="I71" s="163">
        <v>19.761285307152988</v>
      </c>
      <c r="J71" s="4">
        <v>0.19761285307152987</v>
      </c>
      <c r="K71" s="163"/>
      <c r="M71" s="163" t="s">
        <v>1046</v>
      </c>
    </row>
    <row r="72" spans="1:13" ht="15.75" customHeight="1" x14ac:dyDescent="0.25">
      <c r="A72" s="4" t="s">
        <v>469</v>
      </c>
      <c r="B72" s="4" t="s">
        <v>923</v>
      </c>
      <c r="C72" s="4" t="s">
        <v>982</v>
      </c>
      <c r="D72" s="4" t="s">
        <v>989</v>
      </c>
      <c r="E72" s="4">
        <v>0.3477140689412323</v>
      </c>
      <c r="F72" s="4">
        <v>65.228593105876769</v>
      </c>
      <c r="H72" s="4" t="s">
        <v>302</v>
      </c>
      <c r="I72" s="163">
        <v>19.761285307152988</v>
      </c>
      <c r="J72" s="4">
        <v>0.19761285307152987</v>
      </c>
      <c r="K72" s="163"/>
    </row>
    <row r="73" spans="1:13" ht="15.75" customHeight="1" x14ac:dyDescent="0.25">
      <c r="A73" s="4" t="s">
        <v>135</v>
      </c>
      <c r="B73" s="4" t="s">
        <v>924</v>
      </c>
      <c r="C73" s="4" t="s">
        <v>982</v>
      </c>
      <c r="D73" s="4" t="s">
        <v>988</v>
      </c>
      <c r="E73" s="4">
        <v>0.61488157699147739</v>
      </c>
      <c r="F73" s="4">
        <v>38.511842300852258</v>
      </c>
      <c r="H73" s="4" t="s">
        <v>304</v>
      </c>
      <c r="I73" s="163">
        <v>19.761285307152988</v>
      </c>
      <c r="J73" s="4">
        <v>0.19761285307152987</v>
      </c>
      <c r="K73" s="163"/>
    </row>
    <row r="74" spans="1:13" ht="15.75" customHeight="1" x14ac:dyDescent="0.25">
      <c r="A74" s="4" t="s">
        <v>99</v>
      </c>
      <c r="B74" s="4" t="s">
        <v>925</v>
      </c>
      <c r="C74" s="4" t="s">
        <v>983</v>
      </c>
      <c r="D74" s="4" t="s">
        <v>988</v>
      </c>
      <c r="E74" s="4">
        <v>0.45372758622841153</v>
      </c>
      <c r="F74" s="4">
        <v>54.627241377158839</v>
      </c>
      <c r="H74" s="4" t="s">
        <v>273</v>
      </c>
      <c r="I74" s="4">
        <v>28.531814401061485</v>
      </c>
      <c r="J74" s="4">
        <v>0.28531814401061484</v>
      </c>
    </row>
    <row r="75" spans="1:13" ht="15.75" customHeight="1" x14ac:dyDescent="0.25">
      <c r="A75" s="4" t="s">
        <v>844</v>
      </c>
      <c r="B75" s="4" t="s">
        <v>926</v>
      </c>
      <c r="C75" s="4" t="s">
        <v>980</v>
      </c>
      <c r="D75" s="4" t="s">
        <v>989</v>
      </c>
      <c r="E75" s="4">
        <v>0.48503716226350985</v>
      </c>
      <c r="F75" s="4">
        <v>51.496283773649012</v>
      </c>
    </row>
    <row r="76" spans="1:13" ht="15.75" customHeight="1" x14ac:dyDescent="0.25">
      <c r="A76" s="4" t="s">
        <v>176</v>
      </c>
      <c r="B76" s="4" t="s">
        <v>927</v>
      </c>
      <c r="C76" s="4" t="s">
        <v>984</v>
      </c>
      <c r="D76" s="4" t="s">
        <v>989</v>
      </c>
      <c r="E76" s="4">
        <v>0.54523423976005692</v>
      </c>
      <c r="F76" s="4">
        <v>45.476576023994312</v>
      </c>
    </row>
    <row r="77" spans="1:13" ht="15.75" customHeight="1" x14ac:dyDescent="0.25">
      <c r="A77" s="4" t="s">
        <v>256</v>
      </c>
      <c r="B77" s="4" t="s">
        <v>928</v>
      </c>
      <c r="C77" s="4" t="s">
        <v>981</v>
      </c>
      <c r="D77" s="4" t="s">
        <v>989</v>
      </c>
      <c r="E77" s="4">
        <v>0.50266811397969302</v>
      </c>
      <c r="F77" s="4">
        <v>49.733188602030701</v>
      </c>
    </row>
    <row r="78" spans="1:13" ht="15.75" customHeight="1" x14ac:dyDescent="0.25">
      <c r="A78" s="4" t="s">
        <v>139</v>
      </c>
      <c r="B78" s="4" t="s">
        <v>929</v>
      </c>
      <c r="C78" s="4" t="s">
        <v>982</v>
      </c>
      <c r="D78" s="4" t="s">
        <v>987</v>
      </c>
      <c r="E78" s="4">
        <v>0.42780082634010586</v>
      </c>
      <c r="F78" s="4">
        <v>57.219917365989417</v>
      </c>
    </row>
    <row r="79" spans="1:13" ht="15.75" customHeight="1" x14ac:dyDescent="0.25">
      <c r="A79" s="4" t="s">
        <v>367</v>
      </c>
      <c r="B79" s="4" t="s">
        <v>930</v>
      </c>
      <c r="C79" s="4" t="s">
        <v>984</v>
      </c>
      <c r="D79" s="4" t="s">
        <v>989</v>
      </c>
      <c r="E79" s="4">
        <v>0.41869940002659695</v>
      </c>
      <c r="F79" s="4">
        <v>58.130059997340311</v>
      </c>
    </row>
    <row r="80" spans="1:13" ht="15.75" customHeight="1" x14ac:dyDescent="0.25">
      <c r="A80" s="4" t="s">
        <v>386</v>
      </c>
      <c r="B80" s="4" t="s">
        <v>931</v>
      </c>
      <c r="C80" s="4" t="s">
        <v>982</v>
      </c>
      <c r="D80" s="4" t="s">
        <v>988</v>
      </c>
      <c r="E80" s="4">
        <v>0.62190476431568087</v>
      </c>
      <c r="F80" s="4">
        <v>37.809523568431914</v>
      </c>
    </row>
    <row r="81" spans="1:6" ht="15.75" customHeight="1" x14ac:dyDescent="0.25">
      <c r="A81" s="4" t="s">
        <v>405</v>
      </c>
      <c r="B81" s="4" t="s">
        <v>932</v>
      </c>
      <c r="C81" s="4" t="s">
        <v>979</v>
      </c>
      <c r="D81" s="4" t="s">
        <v>987</v>
      </c>
      <c r="E81" s="4">
        <v>0.52938925485510735</v>
      </c>
      <c r="F81" s="4">
        <v>47.061074514489263</v>
      </c>
    </row>
    <row r="82" spans="1:6" ht="15.75" customHeight="1" x14ac:dyDescent="0.25">
      <c r="A82" s="4" t="s">
        <v>539</v>
      </c>
      <c r="B82" s="4" t="s">
        <v>933</v>
      </c>
      <c r="C82" s="4" t="s">
        <v>985</v>
      </c>
      <c r="D82" s="4" t="s">
        <v>990</v>
      </c>
      <c r="E82" s="4">
        <v>0.84166499775582104</v>
      </c>
      <c r="F82" s="4">
        <v>15.833500224417897</v>
      </c>
    </row>
    <row r="83" spans="1:6" ht="15.75" customHeight="1" x14ac:dyDescent="0.25">
      <c r="A83" s="4" t="s">
        <v>25</v>
      </c>
      <c r="B83" s="4" t="s">
        <v>934</v>
      </c>
      <c r="C83" s="4" t="s">
        <v>984</v>
      </c>
      <c r="D83" s="4" t="s">
        <v>990</v>
      </c>
      <c r="E83" s="4">
        <v>0.82229176017303285</v>
      </c>
      <c r="F83" s="4">
        <v>17.770823982696715</v>
      </c>
    </row>
    <row r="84" spans="1:6" ht="15.75" customHeight="1" x14ac:dyDescent="0.25">
      <c r="A84" s="4" t="s">
        <v>101</v>
      </c>
      <c r="B84" s="4" t="s">
        <v>935</v>
      </c>
      <c r="C84" s="4" t="s">
        <v>983</v>
      </c>
      <c r="D84" s="4" t="s">
        <v>989</v>
      </c>
      <c r="E84" s="4">
        <v>0.40420668228499507</v>
      </c>
      <c r="F84" s="4">
        <v>59.579331771500499</v>
      </c>
    </row>
    <row r="85" spans="1:6" ht="15.75" customHeight="1" x14ac:dyDescent="0.25">
      <c r="A85" s="4" t="s">
        <v>471</v>
      </c>
      <c r="B85" s="4" t="s">
        <v>936</v>
      </c>
      <c r="C85" s="4" t="s">
        <v>982</v>
      </c>
      <c r="D85" s="4" t="s">
        <v>987</v>
      </c>
      <c r="E85" s="4">
        <v>0.44317126268766988</v>
      </c>
      <c r="F85" s="4">
        <v>55.682873731233016</v>
      </c>
    </row>
    <row r="86" spans="1:6" ht="15.75" customHeight="1" x14ac:dyDescent="0.25">
      <c r="A86" s="4" t="s">
        <v>473</v>
      </c>
      <c r="B86" s="4" t="s">
        <v>937</v>
      </c>
      <c r="C86" s="4" t="s">
        <v>982</v>
      </c>
      <c r="D86" s="4" t="s">
        <v>989</v>
      </c>
      <c r="E86" s="4">
        <v>0.43219802487969688</v>
      </c>
      <c r="F86" s="4">
        <v>56.78019751203032</v>
      </c>
    </row>
    <row r="87" spans="1:6" ht="15.75" customHeight="1" x14ac:dyDescent="0.25">
      <c r="A87" s="4" t="s">
        <v>296</v>
      </c>
      <c r="B87" s="4" t="s">
        <v>938</v>
      </c>
      <c r="C87" s="4" t="s">
        <v>985</v>
      </c>
      <c r="D87" s="4" t="s">
        <v>990</v>
      </c>
      <c r="E87" s="4">
        <v>0.89364954567143418</v>
      </c>
      <c r="F87" s="4">
        <v>10.635045432856582</v>
      </c>
    </row>
    <row r="88" spans="1:6" ht="15.75" customHeight="1" x14ac:dyDescent="0.25">
      <c r="A88" s="4" t="s">
        <v>407</v>
      </c>
      <c r="B88" s="4" t="s">
        <v>939</v>
      </c>
      <c r="C88" s="4" t="s">
        <v>979</v>
      </c>
      <c r="D88" s="4" t="s">
        <v>989</v>
      </c>
      <c r="E88" s="4">
        <v>0.39091832090836126</v>
      </c>
      <c r="F88" s="4">
        <v>60.908167909163865</v>
      </c>
    </row>
    <row r="89" spans="1:6" ht="15.75" customHeight="1" x14ac:dyDescent="0.25">
      <c r="A89" s="4" t="s">
        <v>103</v>
      </c>
      <c r="B89" s="4" t="s">
        <v>940</v>
      </c>
      <c r="C89" s="4" t="s">
        <v>983</v>
      </c>
      <c r="D89" s="4" t="s">
        <v>990</v>
      </c>
      <c r="E89" s="4">
        <v>0.51921240736665164</v>
      </c>
      <c r="F89" s="4">
        <v>48.078759263334838</v>
      </c>
    </row>
    <row r="90" spans="1:6" ht="15.75" customHeight="1" x14ac:dyDescent="0.25">
      <c r="A90" s="4" t="s">
        <v>348</v>
      </c>
      <c r="B90" s="4" t="s">
        <v>941</v>
      </c>
      <c r="C90" s="4" t="s">
        <v>983</v>
      </c>
      <c r="D90" s="4" t="s">
        <v>988</v>
      </c>
      <c r="E90" s="4">
        <v>0.50675327765540312</v>
      </c>
      <c r="F90" s="4">
        <v>49.32467223445969</v>
      </c>
    </row>
    <row r="91" spans="1:6" ht="15.75" customHeight="1" x14ac:dyDescent="0.25">
      <c r="A91" s="4" t="s">
        <v>369</v>
      </c>
      <c r="B91" s="4" t="s">
        <v>942</v>
      </c>
      <c r="C91" s="4" t="s">
        <v>984</v>
      </c>
      <c r="D91" s="4" t="s">
        <v>989</v>
      </c>
      <c r="E91" s="4">
        <v>0.4677540046136317</v>
      </c>
      <c r="F91" s="4">
        <v>53.224599538636831</v>
      </c>
    </row>
    <row r="92" spans="1:6" ht="15.75" customHeight="1" x14ac:dyDescent="0.25">
      <c r="A92" s="4" t="s">
        <v>192</v>
      </c>
      <c r="B92" s="4" t="s">
        <v>943</v>
      </c>
      <c r="C92" s="4" t="s">
        <v>985</v>
      </c>
      <c r="D92" s="4" t="s">
        <v>990</v>
      </c>
      <c r="E92" s="4">
        <v>0.66447197751177423</v>
      </c>
      <c r="F92" s="4">
        <v>33.55280224882258</v>
      </c>
    </row>
    <row r="93" spans="1:6" ht="15.75" customHeight="1" x14ac:dyDescent="0.25">
      <c r="A93" s="4" t="s">
        <v>436</v>
      </c>
      <c r="B93" s="4" t="s">
        <v>944</v>
      </c>
      <c r="C93" s="4" t="s">
        <v>985</v>
      </c>
      <c r="D93" s="4" t="s">
        <v>990</v>
      </c>
      <c r="E93" s="4">
        <v>0.71209271687459075</v>
      </c>
      <c r="F93" s="4">
        <v>28.790728312540924</v>
      </c>
    </row>
    <row r="94" spans="1:6" ht="15.75" customHeight="1" x14ac:dyDescent="0.25">
      <c r="A94" s="4" t="s">
        <v>178</v>
      </c>
      <c r="B94" s="4" t="s">
        <v>945</v>
      </c>
      <c r="C94" s="4" t="s">
        <v>984</v>
      </c>
      <c r="D94" s="4" t="s">
        <v>990</v>
      </c>
      <c r="E94" s="4">
        <v>0.73261001183258279</v>
      </c>
      <c r="F94" s="4">
        <v>26.73899881674172</v>
      </c>
    </row>
    <row r="95" spans="1:6" ht="15.75" customHeight="1" x14ac:dyDescent="0.25">
      <c r="A95" s="4" t="s">
        <v>196</v>
      </c>
      <c r="B95" s="4" t="s">
        <v>946</v>
      </c>
      <c r="C95" s="4" t="s">
        <v>985</v>
      </c>
      <c r="D95" s="4" t="s">
        <v>988</v>
      </c>
      <c r="E95" s="4">
        <v>0.64216374700119183</v>
      </c>
      <c r="F95" s="4">
        <v>35.783625299880818</v>
      </c>
    </row>
    <row r="96" spans="1:6" ht="15.75" customHeight="1" x14ac:dyDescent="0.25">
      <c r="A96" s="4" t="s">
        <v>845</v>
      </c>
      <c r="B96" s="4" t="s">
        <v>947</v>
      </c>
      <c r="C96" s="4" t="s">
        <v>980</v>
      </c>
      <c r="D96" s="4" t="s">
        <v>988</v>
      </c>
      <c r="E96" s="4">
        <v>0.47213089547009723</v>
      </c>
      <c r="F96" s="4">
        <v>52.786910452990277</v>
      </c>
    </row>
    <row r="97" spans="1:6" ht="15.75" customHeight="1" x14ac:dyDescent="0.25">
      <c r="A97" s="4" t="s">
        <v>143</v>
      </c>
      <c r="B97" s="4" t="s">
        <v>948</v>
      </c>
      <c r="C97" s="4" t="s">
        <v>982</v>
      </c>
      <c r="D97" s="4" t="s">
        <v>987</v>
      </c>
      <c r="E97" s="4">
        <v>0.6094419855634855</v>
      </c>
      <c r="F97" s="4">
        <v>39.055801443651447</v>
      </c>
    </row>
    <row r="98" spans="1:6" ht="15.75" customHeight="1" x14ac:dyDescent="0.25">
      <c r="A98" s="4" t="s">
        <v>477</v>
      </c>
      <c r="B98" s="4" t="s">
        <v>949</v>
      </c>
      <c r="C98" s="4" t="s">
        <v>982</v>
      </c>
      <c r="D98" s="4" t="s">
        <v>987</v>
      </c>
      <c r="E98" s="4">
        <v>0.55156824308492114</v>
      </c>
      <c r="F98" s="4">
        <v>44.843175691507888</v>
      </c>
    </row>
    <row r="99" spans="1:6" ht="15.75" customHeight="1" x14ac:dyDescent="0.25">
      <c r="A99" s="4" t="s">
        <v>440</v>
      </c>
      <c r="B99" s="4" t="s">
        <v>950</v>
      </c>
      <c r="C99" s="4" t="s">
        <v>980</v>
      </c>
      <c r="D99" s="4" t="s">
        <v>988</v>
      </c>
      <c r="E99" s="4">
        <v>0.49991549438774713</v>
      </c>
      <c r="F99" s="4">
        <v>50.008450561225295</v>
      </c>
    </row>
    <row r="100" spans="1:6" ht="15.75" customHeight="1" x14ac:dyDescent="0.25">
      <c r="A100" s="4" t="s">
        <v>479</v>
      </c>
      <c r="B100" s="4" t="s">
        <v>951</v>
      </c>
      <c r="C100" s="4" t="s">
        <v>982</v>
      </c>
      <c r="D100" s="4" t="s">
        <v>987</v>
      </c>
      <c r="E100" s="4">
        <v>0.45437208684454428</v>
      </c>
      <c r="F100" s="4">
        <v>54.562791315545581</v>
      </c>
    </row>
    <row r="101" spans="1:6" ht="15.75" customHeight="1" x14ac:dyDescent="0.25">
      <c r="A101" s="4" t="s">
        <v>371</v>
      </c>
      <c r="B101" s="4" t="s">
        <v>952</v>
      </c>
      <c r="C101" s="4" t="s">
        <v>984</v>
      </c>
      <c r="D101" s="4" t="s">
        <v>990</v>
      </c>
      <c r="E101" s="4">
        <v>0.79596950806633593</v>
      </c>
      <c r="F101" s="4">
        <v>20.403049193366407</v>
      </c>
    </row>
    <row r="102" spans="1:6" ht="15.75" customHeight="1" x14ac:dyDescent="0.25">
      <c r="A102" s="4" t="s">
        <v>442</v>
      </c>
      <c r="B102" s="4" t="s">
        <v>953</v>
      </c>
      <c r="C102" s="4" t="s">
        <v>985</v>
      </c>
      <c r="D102" s="4" t="s">
        <v>990</v>
      </c>
      <c r="E102" s="4">
        <v>0.67382365089028373</v>
      </c>
      <c r="F102" s="4">
        <v>32.617634910971624</v>
      </c>
    </row>
    <row r="103" spans="1:6" ht="15.75" customHeight="1" x14ac:dyDescent="0.25">
      <c r="A103" s="4" t="s">
        <v>388</v>
      </c>
      <c r="B103" s="4" t="s">
        <v>954</v>
      </c>
      <c r="C103" s="4" t="s">
        <v>982</v>
      </c>
      <c r="D103" s="4" t="s">
        <v>988</v>
      </c>
      <c r="E103" s="4">
        <v>0.57846114439562246</v>
      </c>
      <c r="F103" s="4">
        <v>42.153885560437757</v>
      </c>
    </row>
    <row r="104" spans="1:6" ht="15.75" customHeight="1" x14ac:dyDescent="0.25">
      <c r="A104" s="4" t="s">
        <v>444</v>
      </c>
      <c r="B104" s="4" t="s">
        <v>955</v>
      </c>
      <c r="C104" s="4" t="s">
        <v>985</v>
      </c>
      <c r="D104" s="4" t="s">
        <v>990</v>
      </c>
      <c r="E104" s="4">
        <v>0.71410594148406259</v>
      </c>
      <c r="F104" s="4">
        <v>28.589405851593742</v>
      </c>
    </row>
    <row r="105" spans="1:6" ht="15.75" customHeight="1" x14ac:dyDescent="0.25">
      <c r="A105" s="4" t="s">
        <v>409</v>
      </c>
      <c r="B105" s="4" t="s">
        <v>956</v>
      </c>
      <c r="C105" s="4" t="s">
        <v>979</v>
      </c>
      <c r="D105" s="4" t="s">
        <v>989</v>
      </c>
      <c r="E105" s="4">
        <v>0.51924721837502053</v>
      </c>
      <c r="F105" s="4">
        <v>48.075278162497945</v>
      </c>
    </row>
    <row r="106" spans="1:6" ht="15.75" customHeight="1" x14ac:dyDescent="0.25">
      <c r="A106" s="4" t="s">
        <v>78</v>
      </c>
      <c r="B106" s="4" t="s">
        <v>957</v>
      </c>
      <c r="C106" s="4" t="s">
        <v>983</v>
      </c>
      <c r="D106" s="4" t="s">
        <v>990</v>
      </c>
      <c r="E106" s="4">
        <v>0.64591821631633795</v>
      </c>
      <c r="F106" s="4">
        <v>35.408178368366208</v>
      </c>
    </row>
    <row r="107" spans="1:6" ht="15.75" customHeight="1" x14ac:dyDescent="0.25">
      <c r="A107" s="4" t="s">
        <v>846</v>
      </c>
      <c r="B107" s="4" t="s">
        <v>958</v>
      </c>
      <c r="C107" s="4" t="s">
        <v>983</v>
      </c>
      <c r="D107" s="4" t="s">
        <v>988</v>
      </c>
      <c r="E107" s="4">
        <v>0.6145689713508844</v>
      </c>
      <c r="F107" s="4">
        <v>38.54310286491156</v>
      </c>
    </row>
    <row r="108" spans="1:6" ht="15.75" customHeight="1" x14ac:dyDescent="0.25">
      <c r="A108" s="4" t="s">
        <v>80</v>
      </c>
      <c r="B108" s="4" t="s">
        <v>959</v>
      </c>
      <c r="C108" s="4" t="s">
        <v>983</v>
      </c>
      <c r="D108" s="4" t="s">
        <v>988</v>
      </c>
      <c r="E108" s="4">
        <v>0.61959056754346975</v>
      </c>
      <c r="F108" s="4">
        <v>38.040943245653025</v>
      </c>
    </row>
    <row r="109" spans="1:6" ht="15.75" customHeight="1" x14ac:dyDescent="0.25">
      <c r="A109" s="4" t="s">
        <v>350</v>
      </c>
      <c r="B109" s="4" t="s">
        <v>960</v>
      </c>
      <c r="C109" s="4" t="s">
        <v>983</v>
      </c>
      <c r="D109" s="4" t="s">
        <v>988</v>
      </c>
      <c r="E109" s="4">
        <v>0.50980370955934928</v>
      </c>
      <c r="F109" s="4">
        <v>49.01962904406507</v>
      </c>
    </row>
    <row r="110" spans="1:6" ht="15.75" customHeight="1" x14ac:dyDescent="0.25">
      <c r="A110" s="4" t="s">
        <v>298</v>
      </c>
      <c r="B110" s="4" t="s">
        <v>961</v>
      </c>
      <c r="C110" s="4" t="s">
        <v>985</v>
      </c>
      <c r="D110" s="4" t="s">
        <v>990</v>
      </c>
      <c r="E110" s="4">
        <v>0.85488801360064415</v>
      </c>
      <c r="F110" s="4">
        <v>14.511198639935586</v>
      </c>
    </row>
    <row r="111" spans="1:6" ht="15.75" customHeight="1" x14ac:dyDescent="0.25">
      <c r="A111" s="4" t="s">
        <v>847</v>
      </c>
      <c r="B111" s="4" t="s">
        <v>962</v>
      </c>
      <c r="C111" s="4" t="s">
        <v>982</v>
      </c>
      <c r="D111" s="4" t="s">
        <v>987</v>
      </c>
      <c r="E111" s="4">
        <v>0.46755080819076728</v>
      </c>
      <c r="F111" s="4">
        <v>53.244919180923269</v>
      </c>
    </row>
    <row r="112" spans="1:6" ht="15.75" customHeight="1" x14ac:dyDescent="0.25">
      <c r="A112" s="4" t="s">
        <v>373</v>
      </c>
      <c r="B112" s="4" t="s">
        <v>963</v>
      </c>
      <c r="C112" s="4" t="s">
        <v>984</v>
      </c>
      <c r="D112" s="4" t="s">
        <v>988</v>
      </c>
      <c r="E112" s="4">
        <v>0.50258322765706909</v>
      </c>
      <c r="F112" s="4">
        <v>49.741677234293093</v>
      </c>
    </row>
    <row r="113" spans="1:6" ht="15.75" customHeight="1" x14ac:dyDescent="0.25">
      <c r="A113" s="4" t="s">
        <v>481</v>
      </c>
      <c r="B113" s="4" t="s">
        <v>964</v>
      </c>
      <c r="C113" s="4" t="s">
        <v>982</v>
      </c>
      <c r="D113" s="4" t="s">
        <v>987</v>
      </c>
      <c r="E113" s="4">
        <v>0.4536939078823663</v>
      </c>
      <c r="F113" s="4">
        <v>54.630609211763371</v>
      </c>
    </row>
    <row r="114" spans="1:6" ht="15.75" customHeight="1" x14ac:dyDescent="0.25">
      <c r="A114" s="4" t="s">
        <v>82</v>
      </c>
      <c r="B114" s="4" t="s">
        <v>965</v>
      </c>
      <c r="C114" s="4" t="s">
        <v>983</v>
      </c>
      <c r="D114" s="4" t="s">
        <v>990</v>
      </c>
      <c r="E114" s="4">
        <v>0.54039192370374634</v>
      </c>
      <c r="F114" s="4">
        <v>45.960807629625364</v>
      </c>
    </row>
    <row r="115" spans="1:6" ht="15.75" customHeight="1" x14ac:dyDescent="0.25">
      <c r="A115" s="4" t="s">
        <v>260</v>
      </c>
      <c r="B115" s="4" t="s">
        <v>966</v>
      </c>
      <c r="C115" s="4" t="s">
        <v>981</v>
      </c>
      <c r="D115" s="4" t="s">
        <v>989</v>
      </c>
      <c r="E115" s="4">
        <v>0.52772680684306805</v>
      </c>
      <c r="F115" s="4">
        <v>47.227319315693194</v>
      </c>
    </row>
    <row r="116" spans="1:6" ht="15.75" customHeight="1" x14ac:dyDescent="0.25">
      <c r="A116" s="4" t="s">
        <v>518</v>
      </c>
      <c r="B116" s="4" t="s">
        <v>967</v>
      </c>
      <c r="C116" s="4" t="s">
        <v>980</v>
      </c>
      <c r="D116" s="4" t="s">
        <v>988</v>
      </c>
      <c r="E116" s="4">
        <v>0.42377810168381796</v>
      </c>
      <c r="F116" s="4">
        <v>57.622189831618201</v>
      </c>
    </row>
    <row r="117" spans="1:6" ht="15.75" customHeight="1" x14ac:dyDescent="0.25">
      <c r="A117" s="4" t="s">
        <v>151</v>
      </c>
      <c r="B117" s="4" t="s">
        <v>968</v>
      </c>
      <c r="C117" s="4" t="s">
        <v>982</v>
      </c>
      <c r="D117" s="4" t="s">
        <v>987</v>
      </c>
      <c r="E117" s="4">
        <v>0.40457411278338262</v>
      </c>
      <c r="F117" s="4">
        <v>59.542588721661737</v>
      </c>
    </row>
    <row r="118" spans="1:6" ht="15.75" customHeight="1" x14ac:dyDescent="0.25">
      <c r="A118" s="4" t="s">
        <v>202</v>
      </c>
      <c r="B118" s="4" t="s">
        <v>969</v>
      </c>
      <c r="C118" s="4" t="s">
        <v>980</v>
      </c>
      <c r="D118" s="4" t="s">
        <v>989</v>
      </c>
      <c r="E118" s="4">
        <v>0.50224556542272891</v>
      </c>
      <c r="F118" s="4">
        <v>49.775443457727107</v>
      </c>
    </row>
    <row r="119" spans="1:6" ht="15.75" customHeight="1" x14ac:dyDescent="0.25">
      <c r="A119" s="4" t="s">
        <v>520</v>
      </c>
      <c r="B119" s="4" t="s">
        <v>970</v>
      </c>
      <c r="C119" s="4" t="s">
        <v>981</v>
      </c>
      <c r="D119" s="4" t="s">
        <v>990</v>
      </c>
      <c r="E119" s="4">
        <v>0.64156790684031118</v>
      </c>
      <c r="F119" s="4">
        <v>35.843209315968885</v>
      </c>
    </row>
    <row r="120" spans="1:6" ht="15.75" customHeight="1" x14ac:dyDescent="0.25">
      <c r="A120" s="4" t="s">
        <v>848</v>
      </c>
      <c r="B120" s="4" t="s">
        <v>971</v>
      </c>
      <c r="C120" s="4" t="s">
        <v>985</v>
      </c>
      <c r="D120" s="4" t="s">
        <v>990</v>
      </c>
      <c r="E120" s="4">
        <v>0.80238714692847013</v>
      </c>
      <c r="F120" s="4">
        <v>19.761285307152988</v>
      </c>
    </row>
    <row r="121" spans="1:6" ht="15.75" customHeight="1" x14ac:dyDescent="0.25">
      <c r="A121" s="4" t="s">
        <v>849</v>
      </c>
      <c r="B121" s="4" t="s">
        <v>972</v>
      </c>
      <c r="C121" s="4" t="s">
        <v>985</v>
      </c>
      <c r="D121" s="4" t="s">
        <v>990</v>
      </c>
      <c r="E121" s="4">
        <v>0.71468185598938516</v>
      </c>
      <c r="F121" s="4">
        <v>28.531814401061485</v>
      </c>
    </row>
    <row r="122" spans="1:6" ht="15.75" customHeight="1" x14ac:dyDescent="0.25">
      <c r="A122" s="4" t="s">
        <v>352</v>
      </c>
      <c r="B122" s="4" t="s">
        <v>973</v>
      </c>
      <c r="C122" s="4" t="s">
        <v>983</v>
      </c>
      <c r="D122" s="4" t="s">
        <v>990</v>
      </c>
      <c r="E122" s="4">
        <v>0.70530705288162132</v>
      </c>
      <c r="F122" s="4">
        <v>29.469294711837868</v>
      </c>
    </row>
    <row r="123" spans="1:6" ht="15.75" customHeight="1" x14ac:dyDescent="0.25">
      <c r="A123" s="4" t="s">
        <v>115</v>
      </c>
      <c r="B123" s="4" t="s">
        <v>974</v>
      </c>
      <c r="C123" s="4" t="s">
        <v>980</v>
      </c>
      <c r="D123" s="4" t="s">
        <v>989</v>
      </c>
      <c r="E123" s="4">
        <v>0.46374139577390366</v>
      </c>
      <c r="F123" s="4">
        <v>53.625860422609641</v>
      </c>
    </row>
    <row r="124" spans="1:6" ht="15.75" customHeight="1" x14ac:dyDescent="0.25">
      <c r="A124" s="4" t="s">
        <v>850</v>
      </c>
      <c r="B124" s="4" t="s">
        <v>975</v>
      </c>
      <c r="C124" s="4" t="s">
        <v>983</v>
      </c>
      <c r="D124" s="4" t="s">
        <v>988</v>
      </c>
      <c r="E124" s="4">
        <v>0.27629919847119527</v>
      </c>
      <c r="F124" s="4">
        <v>72.370080152880462</v>
      </c>
    </row>
    <row r="125" spans="1:6" ht="15.75" customHeight="1" x14ac:dyDescent="0.25">
      <c r="A125" s="4" t="s">
        <v>851</v>
      </c>
      <c r="B125" s="4" t="s">
        <v>976</v>
      </c>
      <c r="C125" s="4" t="s">
        <v>984</v>
      </c>
      <c r="D125" s="4" t="s">
        <v>989</v>
      </c>
      <c r="E125" s="4">
        <v>0.48878464660069076</v>
      </c>
      <c r="F125" s="4">
        <v>51.121535339930922</v>
      </c>
    </row>
    <row r="126" spans="1:6" ht="15.75" customHeight="1" x14ac:dyDescent="0.25">
      <c r="A126" s="4" t="s">
        <v>155</v>
      </c>
      <c r="B126" s="4" t="s">
        <v>977</v>
      </c>
      <c r="C126" s="4" t="s">
        <v>982</v>
      </c>
      <c r="D126" s="4" t="s">
        <v>989</v>
      </c>
      <c r="E126" s="4">
        <v>0.46640523923567745</v>
      </c>
      <c r="F126" s="4">
        <v>53.359476076432259</v>
      </c>
    </row>
    <row r="127" spans="1:6" ht="15.75" customHeight="1" x14ac:dyDescent="0.25">
      <c r="A127" s="4" t="s">
        <v>157</v>
      </c>
      <c r="B127" s="4" t="s">
        <v>978</v>
      </c>
      <c r="C127" s="4" t="s">
        <v>982</v>
      </c>
      <c r="D127" s="4" t="s">
        <v>987</v>
      </c>
      <c r="E127" s="4">
        <v>0.3992967985238105</v>
      </c>
      <c r="F127" s="4">
        <v>60.070320147618951</v>
      </c>
    </row>
    <row r="128" spans="1:6"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J1000"/>
  <sheetViews>
    <sheetView workbookViewId="0"/>
  </sheetViews>
  <sheetFormatPr defaultColWidth="14.42578125" defaultRowHeight="15" customHeight="1" x14ac:dyDescent="0.25"/>
  <cols>
    <col min="1" max="1" width="7" customWidth="1"/>
    <col min="2" max="2" width="34.85546875" customWidth="1"/>
    <col min="3" max="3" width="27.28515625" customWidth="1"/>
    <col min="4" max="4" width="4" customWidth="1"/>
    <col min="5" max="5" width="31.85546875" customWidth="1"/>
    <col min="6" max="6" width="20.42578125" customWidth="1"/>
    <col min="7" max="8" width="4.42578125" customWidth="1"/>
    <col min="9" max="9" width="17.7109375" customWidth="1"/>
    <col min="10" max="10" width="60.140625" customWidth="1"/>
    <col min="11" max="26" width="15.28515625" customWidth="1"/>
  </cols>
  <sheetData>
    <row r="2" spans="2:10" ht="40.5" customHeight="1" x14ac:dyDescent="0.25">
      <c r="B2" s="312" t="s">
        <v>1047</v>
      </c>
      <c r="C2" s="281"/>
      <c r="E2" s="312" t="s">
        <v>1048</v>
      </c>
      <c r="F2" s="281"/>
      <c r="I2" s="313" t="s">
        <v>1049</v>
      </c>
      <c r="J2" s="281"/>
    </row>
    <row r="3" spans="2:10" x14ac:dyDescent="0.25">
      <c r="B3" s="164" t="s">
        <v>815</v>
      </c>
      <c r="C3" s="164" t="s">
        <v>1050</v>
      </c>
      <c r="E3" s="164" t="s">
        <v>815</v>
      </c>
      <c r="F3" s="164" t="s">
        <v>1050</v>
      </c>
      <c r="I3" s="164" t="s">
        <v>815</v>
      </c>
      <c r="J3" s="164" t="s">
        <v>1050</v>
      </c>
    </row>
    <row r="4" spans="2:10" ht="20.25" customHeight="1" x14ac:dyDescent="0.25">
      <c r="B4" s="165" t="s">
        <v>327</v>
      </c>
      <c r="C4" s="166" t="s">
        <v>824</v>
      </c>
      <c r="E4" s="165" t="s">
        <v>414</v>
      </c>
      <c r="F4" s="314" t="s">
        <v>1051</v>
      </c>
      <c r="I4" s="165" t="s">
        <v>267</v>
      </c>
      <c r="J4" s="167" t="s">
        <v>1052</v>
      </c>
    </row>
    <row r="5" spans="2:10" ht="20.25" customHeight="1" x14ac:dyDescent="0.25">
      <c r="B5" s="165" t="s">
        <v>21</v>
      </c>
      <c r="C5" s="166" t="s">
        <v>825</v>
      </c>
      <c r="E5" s="165" t="s">
        <v>486</v>
      </c>
      <c r="F5" s="315"/>
      <c r="I5" s="165" t="s">
        <v>524</v>
      </c>
      <c r="J5" s="167" t="s">
        <v>837</v>
      </c>
    </row>
    <row r="6" spans="2:10" ht="20.25" customHeight="1" x14ac:dyDescent="0.25">
      <c r="B6" s="165" t="s">
        <v>332</v>
      </c>
      <c r="C6" s="166" t="s">
        <v>826</v>
      </c>
      <c r="E6" s="165" t="s">
        <v>488</v>
      </c>
      <c r="F6" s="315"/>
      <c r="I6" s="165" t="s">
        <v>198</v>
      </c>
      <c r="J6" s="167" t="s">
        <v>838</v>
      </c>
    </row>
    <row r="7" spans="2:10" ht="20.25" customHeight="1" x14ac:dyDescent="0.25">
      <c r="B7" s="165" t="s">
        <v>186</v>
      </c>
      <c r="C7" s="166" t="s">
        <v>824</v>
      </c>
      <c r="E7" s="165" t="s">
        <v>180</v>
      </c>
      <c r="F7" s="315"/>
    </row>
    <row r="8" spans="2:10" ht="20.25" customHeight="1" x14ac:dyDescent="0.25">
      <c r="B8" s="165" t="s">
        <v>52</v>
      </c>
      <c r="C8" s="166" t="s">
        <v>827</v>
      </c>
      <c r="E8" s="165" t="s">
        <v>527</v>
      </c>
      <c r="F8" s="315"/>
    </row>
    <row r="9" spans="2:10" ht="20.25" customHeight="1" x14ac:dyDescent="0.25">
      <c r="B9" s="168" t="s">
        <v>338</v>
      </c>
      <c r="C9" s="166"/>
      <c r="E9" s="165" t="s">
        <v>500</v>
      </c>
      <c r="F9" s="315"/>
    </row>
    <row r="10" spans="2:10" ht="20.25" customHeight="1" x14ac:dyDescent="0.25">
      <c r="B10" s="165" t="s">
        <v>93</v>
      </c>
      <c r="C10" s="166" t="s">
        <v>828</v>
      </c>
      <c r="E10" s="165" t="s">
        <v>428</v>
      </c>
      <c r="F10" s="315"/>
    </row>
    <row r="11" spans="2:10" ht="20.25" customHeight="1" x14ac:dyDescent="0.25">
      <c r="B11" s="165" t="s">
        <v>54</v>
      </c>
      <c r="C11" s="166" t="s">
        <v>829</v>
      </c>
      <c r="E11" s="165" t="s">
        <v>109</v>
      </c>
      <c r="F11" s="315"/>
    </row>
    <row r="12" spans="2:10" ht="20.25" customHeight="1" x14ac:dyDescent="0.25">
      <c r="B12" s="165" t="s">
        <v>288</v>
      </c>
      <c r="C12" s="166" t="s">
        <v>830</v>
      </c>
      <c r="E12" s="165" t="s">
        <v>533</v>
      </c>
      <c r="F12" s="315"/>
    </row>
    <row r="13" spans="2:10" ht="20.25" customHeight="1" x14ac:dyDescent="0.25">
      <c r="B13" s="165" t="s">
        <v>129</v>
      </c>
      <c r="C13" s="166" t="s">
        <v>831</v>
      </c>
      <c r="E13" s="165" t="s">
        <v>535</v>
      </c>
      <c r="F13" s="315"/>
    </row>
    <row r="14" spans="2:10" ht="20.25" customHeight="1" x14ac:dyDescent="0.25">
      <c r="B14" s="165" t="s">
        <v>369</v>
      </c>
      <c r="C14" s="166" t="s">
        <v>832</v>
      </c>
      <c r="E14" s="165" t="s">
        <v>430</v>
      </c>
      <c r="F14" s="315"/>
    </row>
    <row r="15" spans="2:10" ht="20.25" customHeight="1" x14ac:dyDescent="0.25">
      <c r="B15" s="165" t="s">
        <v>82</v>
      </c>
      <c r="C15" s="166" t="s">
        <v>833</v>
      </c>
      <c r="E15" s="165" t="s">
        <v>256</v>
      </c>
      <c r="F15" s="315"/>
    </row>
    <row r="16" spans="2:10" ht="20.25" customHeight="1" x14ac:dyDescent="0.25">
      <c r="B16" s="165" t="s">
        <v>354</v>
      </c>
      <c r="C16" s="166" t="s">
        <v>834</v>
      </c>
      <c r="E16" s="165" t="s">
        <v>405</v>
      </c>
      <c r="F16" s="315"/>
    </row>
    <row r="17" spans="5:6" ht="20.25" customHeight="1" x14ac:dyDescent="0.25">
      <c r="E17" s="165" t="s">
        <v>514</v>
      </c>
      <c r="F17" s="315"/>
    </row>
    <row r="18" spans="5:6" ht="20.25" customHeight="1" x14ac:dyDescent="0.25">
      <c r="E18" s="165" t="s">
        <v>373</v>
      </c>
      <c r="F18" s="315"/>
    </row>
    <row r="19" spans="5:6" ht="20.25" customHeight="1" x14ac:dyDescent="0.25">
      <c r="E19" s="165" t="s">
        <v>302</v>
      </c>
      <c r="F19" s="316"/>
    </row>
    <row r="21" spans="5:6" ht="15.75" customHeight="1" x14ac:dyDescent="0.25"/>
    <row r="22" spans="5:6" ht="15.75" customHeight="1" x14ac:dyDescent="0.25"/>
    <row r="23" spans="5:6" ht="15.75" customHeight="1" x14ac:dyDescent="0.25"/>
    <row r="24" spans="5:6" ht="15.75" customHeight="1" x14ac:dyDescent="0.25"/>
    <row r="25" spans="5:6" ht="15.75" customHeight="1" x14ac:dyDescent="0.25"/>
    <row r="26" spans="5:6" ht="15.75" customHeight="1" x14ac:dyDescent="0.25"/>
    <row r="27" spans="5:6" ht="15.75" customHeight="1" x14ac:dyDescent="0.25"/>
    <row r="28" spans="5:6" ht="15.75" customHeight="1" x14ac:dyDescent="0.25"/>
    <row r="29" spans="5:6" ht="15.75" customHeight="1" x14ac:dyDescent="0.25"/>
    <row r="30" spans="5:6" ht="15.75" customHeight="1" x14ac:dyDescent="0.25"/>
    <row r="31" spans="5:6" ht="15.75" customHeight="1" x14ac:dyDescent="0.25"/>
    <row r="32" spans="5: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B2:C2"/>
    <mergeCell ref="E2:F2"/>
    <mergeCell ref="I2:J2"/>
    <mergeCell ref="F4:F19"/>
  </mergeCell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D965"/>
  </sheetPr>
  <dimension ref="C4:C1000"/>
  <sheetViews>
    <sheetView workbookViewId="0"/>
  </sheetViews>
  <sheetFormatPr defaultColWidth="14.42578125" defaultRowHeight="15" customHeight="1" x14ac:dyDescent="0.25"/>
  <cols>
    <col min="1" max="26" width="10.7109375" customWidth="1"/>
  </cols>
  <sheetData>
    <row r="4" spans="3:3" x14ac:dyDescent="0.25">
      <c r="C4" s="147" t="s">
        <v>1053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D965"/>
  </sheetPr>
  <dimension ref="B4:B1000"/>
  <sheetViews>
    <sheetView workbookViewId="0"/>
  </sheetViews>
  <sheetFormatPr defaultColWidth="14.42578125" defaultRowHeight="15" customHeight="1" x14ac:dyDescent="0.25"/>
  <cols>
    <col min="1" max="26" width="10.7109375" customWidth="1"/>
  </cols>
  <sheetData>
    <row r="4" spans="2:2" x14ac:dyDescent="0.25">
      <c r="B4" s="4" t="s">
        <v>1054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000"/>
  <sheetViews>
    <sheetView workbookViewId="0"/>
  </sheetViews>
  <sheetFormatPr defaultColWidth="14.42578125" defaultRowHeight="15" customHeight="1" x14ac:dyDescent="0.25"/>
  <cols>
    <col min="1" max="1" width="10.7109375" customWidth="1"/>
    <col min="2" max="2" width="30.42578125" customWidth="1"/>
    <col min="3" max="3" width="38.42578125" customWidth="1"/>
    <col min="4" max="4" width="45.140625" customWidth="1"/>
    <col min="5" max="26" width="10.7109375" customWidth="1"/>
  </cols>
  <sheetData>
    <row r="1" spans="2:4" ht="15.75" x14ac:dyDescent="0.25">
      <c r="B1" s="7" t="s">
        <v>543</v>
      </c>
      <c r="C1" s="7" t="s">
        <v>544</v>
      </c>
      <c r="D1" s="7" t="s">
        <v>611</v>
      </c>
    </row>
    <row r="2" spans="2:4" ht="30" x14ac:dyDescent="0.25">
      <c r="B2" s="8" t="s">
        <v>551</v>
      </c>
      <c r="C2" s="8" t="s">
        <v>551</v>
      </c>
      <c r="D2" s="9"/>
    </row>
    <row r="3" spans="2:4" ht="45" x14ac:dyDescent="0.25">
      <c r="B3" s="8" t="s">
        <v>558</v>
      </c>
      <c r="C3" s="8" t="s">
        <v>612</v>
      </c>
      <c r="D3" s="8" t="s">
        <v>561</v>
      </c>
    </row>
    <row r="4" spans="2:4" ht="45" x14ac:dyDescent="0.25">
      <c r="B4" s="8" t="s">
        <v>564</v>
      </c>
      <c r="C4" s="8" t="s">
        <v>613</v>
      </c>
      <c r="D4" s="8" t="s">
        <v>561</v>
      </c>
    </row>
    <row r="5" spans="2:4" ht="30" x14ac:dyDescent="0.25">
      <c r="B5" s="8" t="s">
        <v>569</v>
      </c>
      <c r="C5" s="8" t="s">
        <v>569</v>
      </c>
      <c r="D5" s="9"/>
    </row>
    <row r="6" spans="2:4" ht="45" x14ac:dyDescent="0.25">
      <c r="B6" s="8" t="s">
        <v>574</v>
      </c>
      <c r="C6" s="8" t="s">
        <v>574</v>
      </c>
      <c r="D6" s="9"/>
    </row>
    <row r="8" spans="2:4" ht="15.75" x14ac:dyDescent="0.25">
      <c r="B8" s="7" t="s">
        <v>543</v>
      </c>
      <c r="C8" s="7" t="s">
        <v>544</v>
      </c>
      <c r="D8" s="7" t="s">
        <v>611</v>
      </c>
    </row>
    <row r="9" spans="2:4" ht="30" x14ac:dyDescent="0.25">
      <c r="B9" s="8" t="s">
        <v>581</v>
      </c>
      <c r="C9" s="8" t="s">
        <v>581</v>
      </c>
      <c r="D9" s="9"/>
    </row>
    <row r="10" spans="2:4" x14ac:dyDescent="0.25">
      <c r="B10" s="8" t="s">
        <v>586</v>
      </c>
      <c r="C10" s="8" t="s">
        <v>586</v>
      </c>
      <c r="D10" s="9"/>
    </row>
    <row r="11" spans="2:4" ht="30" x14ac:dyDescent="0.25">
      <c r="B11" s="8" t="s">
        <v>590</v>
      </c>
      <c r="C11" s="8" t="s">
        <v>590</v>
      </c>
      <c r="D11" s="9"/>
    </row>
    <row r="12" spans="2:4" ht="45" x14ac:dyDescent="0.25">
      <c r="B12" s="8" t="s">
        <v>595</v>
      </c>
      <c r="C12" s="8" t="s">
        <v>614</v>
      </c>
      <c r="D12" s="8" t="s">
        <v>598</v>
      </c>
    </row>
    <row r="13" spans="2:4" ht="45" x14ac:dyDescent="0.25">
      <c r="B13" s="8" t="s">
        <v>601</v>
      </c>
      <c r="C13" s="8" t="s">
        <v>601</v>
      </c>
      <c r="D13" s="9"/>
    </row>
    <row r="14" spans="2:4" ht="30" x14ac:dyDescent="0.25">
      <c r="B14" s="8" t="s">
        <v>607</v>
      </c>
      <c r="C14" s="8" t="s">
        <v>607</v>
      </c>
      <c r="D14" s="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D965"/>
  </sheetPr>
  <dimension ref="B2:B1000"/>
  <sheetViews>
    <sheetView workbookViewId="0"/>
  </sheetViews>
  <sheetFormatPr defaultColWidth="14.42578125" defaultRowHeight="15" customHeight="1" x14ac:dyDescent="0.25"/>
  <cols>
    <col min="1" max="26" width="10.7109375" customWidth="1"/>
  </cols>
  <sheetData>
    <row r="2" spans="2:2" x14ac:dyDescent="0.25">
      <c r="B2" s="4" t="s">
        <v>1055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D965"/>
  </sheetPr>
  <dimension ref="A21:A1000"/>
  <sheetViews>
    <sheetView workbookViewId="0"/>
  </sheetViews>
  <sheetFormatPr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O1000"/>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x14ac:dyDescent="0.25"/>
  <cols>
    <col min="1" max="7" width="15.140625" customWidth="1"/>
    <col min="8" max="8" width="15.85546875" customWidth="1"/>
    <col min="9" max="9" width="13.7109375" customWidth="1"/>
    <col min="10" max="11" width="10.7109375" customWidth="1"/>
    <col min="12" max="12" width="12.85546875" customWidth="1"/>
    <col min="13" max="13" width="14.28515625" customWidth="1"/>
    <col min="14" max="14" width="12.28515625" customWidth="1"/>
    <col min="15" max="15" width="10.7109375" customWidth="1"/>
    <col min="16" max="16" width="13.7109375" customWidth="1"/>
    <col min="17" max="17" width="10.7109375" customWidth="1"/>
    <col min="18" max="18" width="13.85546875" customWidth="1"/>
    <col min="19" max="25" width="12.28515625" customWidth="1"/>
    <col min="26" max="26" width="10.7109375" customWidth="1"/>
    <col min="27" max="27" width="13.7109375" customWidth="1"/>
    <col min="28" max="28" width="10.7109375" customWidth="1"/>
    <col min="29" max="29" width="12.28515625" customWidth="1"/>
    <col min="30" max="30" width="11.140625" customWidth="1"/>
    <col min="31" max="31" width="10.7109375" customWidth="1"/>
    <col min="32" max="32" width="14.140625" customWidth="1"/>
    <col min="33" max="33" width="10.7109375" customWidth="1"/>
    <col min="34" max="35" width="12.85546875" customWidth="1"/>
    <col min="36" max="36" width="15.140625" customWidth="1"/>
    <col min="37" max="37" width="12" customWidth="1"/>
    <col min="38" max="38" width="14.85546875" customWidth="1"/>
    <col min="39" max="39" width="10.7109375" customWidth="1"/>
    <col min="40" max="40" width="12.28515625" customWidth="1"/>
    <col min="41" max="41" width="12.7109375" customWidth="1"/>
    <col min="42" max="42" width="10.7109375" customWidth="1"/>
    <col min="43" max="43" width="14.85546875" customWidth="1"/>
    <col min="44" max="44" width="10.7109375" customWidth="1"/>
    <col min="45" max="45" width="13.42578125" customWidth="1"/>
    <col min="46" max="46" width="11.140625" customWidth="1"/>
    <col min="47" max="47" width="10.7109375" customWidth="1"/>
    <col min="48" max="48" width="14.140625" customWidth="1"/>
    <col min="49" max="49" width="10.7109375" customWidth="1"/>
    <col min="50" max="50" width="12.85546875" customWidth="1"/>
    <col min="51" max="51" width="11" customWidth="1"/>
    <col min="52" max="52" width="10.7109375" customWidth="1"/>
    <col min="53" max="53" width="15.7109375" customWidth="1"/>
    <col min="54" max="54" width="10.7109375" customWidth="1"/>
    <col min="55" max="56" width="12.7109375" customWidth="1"/>
    <col min="57" max="57" width="11.140625" customWidth="1"/>
    <col min="58" max="58" width="10.7109375" customWidth="1"/>
    <col min="59" max="59" width="14.140625" customWidth="1"/>
    <col min="60" max="60" width="10.7109375" customWidth="1"/>
    <col min="61" max="61" width="12.85546875" customWidth="1"/>
    <col min="62" max="62" width="17.85546875" customWidth="1"/>
    <col min="63" max="63" width="10.7109375" customWidth="1"/>
    <col min="64" max="64" width="13.140625" customWidth="1"/>
    <col min="65" max="65" width="10.7109375" customWidth="1"/>
    <col min="66" max="66" width="16" customWidth="1"/>
    <col min="67" max="67" width="12.28515625" customWidth="1"/>
    <col min="68" max="68" width="10.7109375" customWidth="1"/>
    <col min="69" max="69" width="13.42578125" customWidth="1"/>
    <col min="70" max="70" width="10.7109375" customWidth="1"/>
    <col min="71" max="71" width="14.7109375" customWidth="1"/>
    <col min="72" max="72" width="12.7109375" customWidth="1"/>
    <col min="73" max="73" width="10.7109375" customWidth="1"/>
    <col min="74" max="74" width="14.85546875" customWidth="1"/>
    <col min="75" max="75" width="10.7109375" customWidth="1"/>
    <col min="76" max="77" width="13.42578125" customWidth="1"/>
    <col min="78" max="78" width="10.7109375" customWidth="1"/>
    <col min="79" max="79" width="13.7109375" customWidth="1"/>
    <col min="80" max="80" width="10.7109375" customWidth="1"/>
    <col min="81" max="81" width="19.28515625" customWidth="1"/>
    <col min="82" max="82" width="14.42578125" customWidth="1"/>
    <col min="83" max="83" width="12.7109375" customWidth="1"/>
    <col min="84" max="84" width="10.7109375" customWidth="1"/>
    <col min="85" max="85" width="14.85546875" customWidth="1"/>
    <col min="86" max="86" width="10.7109375" customWidth="1"/>
    <col min="87" max="87" width="13.42578125" customWidth="1"/>
    <col min="88" max="88" width="12.28515625" customWidth="1"/>
    <col min="89" max="89" width="10.7109375" customWidth="1"/>
    <col min="90" max="90" width="13.85546875" customWidth="1"/>
    <col min="91" max="91" width="10.7109375" customWidth="1"/>
    <col min="92" max="92" width="11" customWidth="1"/>
    <col min="93" max="93" width="10.7109375" customWidth="1"/>
  </cols>
  <sheetData>
    <row r="1" spans="1:93" ht="15" customHeight="1" x14ac:dyDescent="0.25">
      <c r="A1" s="341" t="s">
        <v>0</v>
      </c>
      <c r="B1" s="260"/>
      <c r="C1" s="260"/>
      <c r="D1" s="261"/>
      <c r="E1" s="342" t="s">
        <v>1056</v>
      </c>
      <c r="F1" s="342" t="s">
        <v>685</v>
      </c>
      <c r="G1" s="265" t="s">
        <v>1057</v>
      </c>
      <c r="H1" s="343" t="s">
        <v>686</v>
      </c>
      <c r="I1" s="247"/>
      <c r="J1" s="247"/>
      <c r="K1" s="243"/>
      <c r="L1" s="344" t="s">
        <v>1058</v>
      </c>
      <c r="M1" s="345"/>
      <c r="N1" s="317" t="s">
        <v>1059</v>
      </c>
      <c r="O1" s="319" t="s">
        <v>1060</v>
      </c>
      <c r="P1" s="247"/>
      <c r="Q1" s="247"/>
      <c r="R1" s="243"/>
      <c r="S1" s="317" t="s">
        <v>1059</v>
      </c>
      <c r="T1" s="320" t="s">
        <v>1061</v>
      </c>
      <c r="U1" s="252"/>
      <c r="V1" s="252"/>
      <c r="W1" s="218"/>
      <c r="X1" s="317" t="s">
        <v>1062</v>
      </c>
      <c r="Y1" s="318" t="s">
        <v>1059</v>
      </c>
      <c r="Z1" s="321" t="s">
        <v>1063</v>
      </c>
      <c r="AA1" s="252"/>
      <c r="AB1" s="252"/>
      <c r="AC1" s="218"/>
      <c r="AD1" s="318" t="s">
        <v>1064</v>
      </c>
      <c r="AE1" s="325" t="s">
        <v>1065</v>
      </c>
      <c r="AF1" s="247"/>
      <c r="AG1" s="247"/>
      <c r="AH1" s="243"/>
      <c r="AI1" s="318" t="s">
        <v>1066</v>
      </c>
      <c r="AJ1" s="324" t="s">
        <v>1067</v>
      </c>
      <c r="AK1" s="326" t="s">
        <v>1068</v>
      </c>
      <c r="AL1" s="252"/>
      <c r="AM1" s="252"/>
      <c r="AN1" s="218"/>
      <c r="AO1" s="323" t="s">
        <v>1069</v>
      </c>
      <c r="AP1" s="327" t="s">
        <v>1070</v>
      </c>
      <c r="AQ1" s="252"/>
      <c r="AR1" s="252"/>
      <c r="AS1" s="218"/>
      <c r="AT1" s="317" t="s">
        <v>1064</v>
      </c>
      <c r="AU1" s="319" t="s">
        <v>695</v>
      </c>
      <c r="AV1" s="247"/>
      <c r="AW1" s="247"/>
      <c r="AX1" s="243"/>
      <c r="AY1" s="317" t="s">
        <v>1071</v>
      </c>
      <c r="AZ1" s="320" t="s">
        <v>696</v>
      </c>
      <c r="BA1" s="252"/>
      <c r="BB1" s="252"/>
      <c r="BC1" s="218"/>
      <c r="BD1" s="169" t="s">
        <v>1072</v>
      </c>
      <c r="BE1" s="258" t="s">
        <v>1064</v>
      </c>
      <c r="BF1" s="330" t="s">
        <v>697</v>
      </c>
      <c r="BG1" s="247"/>
      <c r="BH1" s="247"/>
      <c r="BI1" s="243"/>
      <c r="BJ1" s="258" t="s">
        <v>1073</v>
      </c>
      <c r="BK1" s="335" t="s">
        <v>698</v>
      </c>
      <c r="BL1" s="252"/>
      <c r="BM1" s="252"/>
      <c r="BN1" s="218"/>
      <c r="BO1" s="331" t="s">
        <v>1074</v>
      </c>
      <c r="BP1" s="336" t="s">
        <v>699</v>
      </c>
      <c r="BQ1" s="247"/>
      <c r="BR1" s="247"/>
      <c r="BS1" s="243"/>
      <c r="BT1" s="323" t="s">
        <v>1069</v>
      </c>
      <c r="BU1" s="327" t="s">
        <v>700</v>
      </c>
      <c r="BV1" s="252"/>
      <c r="BW1" s="252"/>
      <c r="BX1" s="218"/>
      <c r="BY1" s="323" t="s">
        <v>1075</v>
      </c>
      <c r="BZ1" s="337" t="s">
        <v>701</v>
      </c>
      <c r="CA1" s="247"/>
      <c r="CB1" s="247"/>
      <c r="CC1" s="243"/>
      <c r="CD1" s="170" t="s">
        <v>1076</v>
      </c>
      <c r="CE1" s="332" t="s">
        <v>1069</v>
      </c>
      <c r="CF1" s="338" t="s">
        <v>702</v>
      </c>
      <c r="CG1" s="247"/>
      <c r="CH1" s="247"/>
      <c r="CI1" s="243"/>
      <c r="CJ1" s="332" t="s">
        <v>1077</v>
      </c>
      <c r="CK1" s="339" t="s">
        <v>703</v>
      </c>
      <c r="CL1" s="252"/>
      <c r="CM1" s="252"/>
      <c r="CN1" s="218"/>
      <c r="CO1" s="171" t="s">
        <v>1078</v>
      </c>
    </row>
    <row r="2" spans="1:93" ht="15" customHeight="1" x14ac:dyDescent="0.25">
      <c r="A2" s="262"/>
      <c r="B2" s="263"/>
      <c r="C2" s="263"/>
      <c r="D2" s="264"/>
      <c r="E2" s="232"/>
      <c r="F2" s="232"/>
      <c r="G2" s="266"/>
      <c r="H2" s="172" t="s">
        <v>1079</v>
      </c>
      <c r="I2" s="340" t="s">
        <v>544</v>
      </c>
      <c r="J2" s="203"/>
      <c r="K2" s="265" t="s">
        <v>1080</v>
      </c>
      <c r="L2" s="173"/>
      <c r="M2" s="239" t="s">
        <v>1081</v>
      </c>
      <c r="N2" s="266"/>
      <c r="O2" s="174" t="s">
        <v>1079</v>
      </c>
      <c r="P2" s="322" t="s">
        <v>544</v>
      </c>
      <c r="Q2" s="203"/>
      <c r="R2" s="317" t="s">
        <v>1082</v>
      </c>
      <c r="S2" s="266"/>
      <c r="T2" s="174" t="s">
        <v>1079</v>
      </c>
      <c r="U2" s="322" t="s">
        <v>544</v>
      </c>
      <c r="V2" s="203"/>
      <c r="W2" s="317" t="s">
        <v>1083</v>
      </c>
      <c r="X2" s="266"/>
      <c r="Y2" s="266"/>
      <c r="Z2" s="51" t="s">
        <v>1079</v>
      </c>
      <c r="AA2" s="270" t="s">
        <v>544</v>
      </c>
      <c r="AB2" s="203"/>
      <c r="AC2" s="318" t="s">
        <v>1084</v>
      </c>
      <c r="AD2" s="266"/>
      <c r="AE2" s="51" t="s">
        <v>1079</v>
      </c>
      <c r="AF2" s="270" t="s">
        <v>544</v>
      </c>
      <c r="AG2" s="203"/>
      <c r="AH2" s="318" t="s">
        <v>1085</v>
      </c>
      <c r="AI2" s="266"/>
      <c r="AJ2" s="266"/>
      <c r="AK2" s="175" t="s">
        <v>1079</v>
      </c>
      <c r="AL2" s="328" t="s">
        <v>544</v>
      </c>
      <c r="AM2" s="203"/>
      <c r="AN2" s="324" t="s">
        <v>1086</v>
      </c>
      <c r="AO2" s="266"/>
      <c r="AP2" s="176" t="s">
        <v>1079</v>
      </c>
      <c r="AQ2" s="329" t="s">
        <v>544</v>
      </c>
      <c r="AR2" s="203"/>
      <c r="AS2" s="323" t="s">
        <v>1087</v>
      </c>
      <c r="AT2" s="266"/>
      <c r="AU2" s="174" t="s">
        <v>1079</v>
      </c>
      <c r="AV2" s="322" t="s">
        <v>544</v>
      </c>
      <c r="AW2" s="203"/>
      <c r="AX2" s="317" t="s">
        <v>1088</v>
      </c>
      <c r="AY2" s="266"/>
      <c r="AZ2" s="174" t="s">
        <v>1079</v>
      </c>
      <c r="BA2" s="322" t="s">
        <v>544</v>
      </c>
      <c r="BB2" s="203"/>
      <c r="BC2" s="317" t="s">
        <v>1089</v>
      </c>
      <c r="BD2" s="317" t="s">
        <v>1090</v>
      </c>
      <c r="BE2" s="266"/>
      <c r="BF2" s="50" t="s">
        <v>1079</v>
      </c>
      <c r="BG2" s="257" t="s">
        <v>544</v>
      </c>
      <c r="BH2" s="203"/>
      <c r="BI2" s="258" t="s">
        <v>1091</v>
      </c>
      <c r="BJ2" s="266"/>
      <c r="BK2" s="50" t="s">
        <v>1079</v>
      </c>
      <c r="BL2" s="257" t="s">
        <v>544</v>
      </c>
      <c r="BM2" s="203"/>
      <c r="BN2" s="258" t="s">
        <v>1092</v>
      </c>
      <c r="BO2" s="266"/>
      <c r="BP2" s="177" t="s">
        <v>1079</v>
      </c>
      <c r="BQ2" s="333" t="s">
        <v>544</v>
      </c>
      <c r="BR2" s="203"/>
      <c r="BS2" s="331" t="s">
        <v>1093</v>
      </c>
      <c r="BT2" s="266"/>
      <c r="BU2" s="176" t="s">
        <v>1079</v>
      </c>
      <c r="BV2" s="329" t="s">
        <v>544</v>
      </c>
      <c r="BW2" s="203"/>
      <c r="BX2" s="323" t="s">
        <v>1087</v>
      </c>
      <c r="BY2" s="266"/>
      <c r="BZ2" s="176" t="s">
        <v>1079</v>
      </c>
      <c r="CA2" s="329" t="s">
        <v>544</v>
      </c>
      <c r="CB2" s="203"/>
      <c r="CC2" s="323" t="s">
        <v>1094</v>
      </c>
      <c r="CD2" s="323" t="s">
        <v>1094</v>
      </c>
      <c r="CE2" s="266"/>
      <c r="CF2" s="178" t="s">
        <v>1079</v>
      </c>
      <c r="CG2" s="334" t="s">
        <v>544</v>
      </c>
      <c r="CH2" s="203"/>
      <c r="CI2" s="332" t="s">
        <v>702</v>
      </c>
      <c r="CJ2" s="266"/>
      <c r="CK2" s="178" t="s">
        <v>1079</v>
      </c>
      <c r="CL2" s="334" t="s">
        <v>544</v>
      </c>
      <c r="CM2" s="203"/>
      <c r="CN2" s="332" t="s">
        <v>703</v>
      </c>
      <c r="CO2" s="178"/>
    </row>
    <row r="3" spans="1:93" ht="30" x14ac:dyDescent="0.25">
      <c r="A3" s="1" t="s">
        <v>11</v>
      </c>
      <c r="B3" s="1" t="s">
        <v>12</v>
      </c>
      <c r="C3" s="1" t="s">
        <v>13</v>
      </c>
      <c r="D3" s="1" t="s">
        <v>14</v>
      </c>
      <c r="E3" s="233"/>
      <c r="F3" s="233"/>
      <c r="G3" s="240"/>
      <c r="H3" s="172" t="s">
        <v>16</v>
      </c>
      <c r="I3" s="172" t="s">
        <v>15</v>
      </c>
      <c r="J3" s="172" t="s">
        <v>16</v>
      </c>
      <c r="K3" s="240"/>
      <c r="L3" s="56" t="s">
        <v>16</v>
      </c>
      <c r="M3" s="240"/>
      <c r="N3" s="240"/>
      <c r="O3" s="174" t="s">
        <v>16</v>
      </c>
      <c r="P3" s="174" t="s">
        <v>15</v>
      </c>
      <c r="Q3" s="174" t="s">
        <v>16</v>
      </c>
      <c r="R3" s="240"/>
      <c r="S3" s="285"/>
      <c r="T3" s="174" t="s">
        <v>16</v>
      </c>
      <c r="U3" s="174" t="s">
        <v>16</v>
      </c>
      <c r="V3" s="174" t="s">
        <v>1095</v>
      </c>
      <c r="W3" s="240"/>
      <c r="X3" s="240"/>
      <c r="Y3" s="285"/>
      <c r="Z3" s="51" t="s">
        <v>16</v>
      </c>
      <c r="AA3" s="51" t="s">
        <v>15</v>
      </c>
      <c r="AB3" s="51" t="s">
        <v>16</v>
      </c>
      <c r="AC3" s="240"/>
      <c r="AD3" s="240"/>
      <c r="AE3" s="51" t="s">
        <v>16</v>
      </c>
      <c r="AF3" s="51" t="s">
        <v>15</v>
      </c>
      <c r="AG3" s="51" t="s">
        <v>16</v>
      </c>
      <c r="AH3" s="240"/>
      <c r="AI3" s="285"/>
      <c r="AJ3" s="285"/>
      <c r="AK3" s="175" t="s">
        <v>16</v>
      </c>
      <c r="AL3" s="175" t="s">
        <v>15</v>
      </c>
      <c r="AM3" s="175" t="s">
        <v>16</v>
      </c>
      <c r="AN3" s="240"/>
      <c r="AO3" s="285"/>
      <c r="AP3" s="176" t="s">
        <v>16</v>
      </c>
      <c r="AQ3" s="176" t="s">
        <v>15</v>
      </c>
      <c r="AR3" s="176" t="s">
        <v>16</v>
      </c>
      <c r="AS3" s="240"/>
      <c r="AT3" s="240"/>
      <c r="AU3" s="174" t="s">
        <v>16</v>
      </c>
      <c r="AV3" s="174" t="s">
        <v>15</v>
      </c>
      <c r="AW3" s="174" t="s">
        <v>16</v>
      </c>
      <c r="AX3" s="240"/>
      <c r="AY3" s="285"/>
      <c r="AZ3" s="174" t="s">
        <v>16</v>
      </c>
      <c r="BA3" s="174" t="s">
        <v>15</v>
      </c>
      <c r="BB3" s="174" t="s">
        <v>16</v>
      </c>
      <c r="BC3" s="240"/>
      <c r="BD3" s="240"/>
      <c r="BE3" s="240"/>
      <c r="BF3" s="50" t="s">
        <v>16</v>
      </c>
      <c r="BG3" s="50" t="s">
        <v>15</v>
      </c>
      <c r="BH3" s="50" t="s">
        <v>16</v>
      </c>
      <c r="BI3" s="240"/>
      <c r="BJ3" s="285"/>
      <c r="BK3" s="50" t="s">
        <v>16</v>
      </c>
      <c r="BL3" s="50" t="s">
        <v>15</v>
      </c>
      <c r="BM3" s="50" t="s">
        <v>16</v>
      </c>
      <c r="BN3" s="240"/>
      <c r="BO3" s="240"/>
      <c r="BP3" s="177" t="s">
        <v>16</v>
      </c>
      <c r="BQ3" s="177" t="s">
        <v>15</v>
      </c>
      <c r="BR3" s="177" t="s">
        <v>16</v>
      </c>
      <c r="BS3" s="240"/>
      <c r="BT3" s="285"/>
      <c r="BU3" s="176" t="s">
        <v>16</v>
      </c>
      <c r="BV3" s="176" t="s">
        <v>15</v>
      </c>
      <c r="BW3" s="176" t="s">
        <v>16</v>
      </c>
      <c r="BX3" s="240"/>
      <c r="BY3" s="240"/>
      <c r="BZ3" s="176" t="s">
        <v>16</v>
      </c>
      <c r="CA3" s="176" t="s">
        <v>15</v>
      </c>
      <c r="CB3" s="176" t="s">
        <v>16</v>
      </c>
      <c r="CC3" s="240"/>
      <c r="CD3" s="285"/>
      <c r="CE3" s="240"/>
      <c r="CF3" s="178" t="s">
        <v>16</v>
      </c>
      <c r="CG3" s="178" t="s">
        <v>15</v>
      </c>
      <c r="CH3" s="178" t="s">
        <v>16</v>
      </c>
      <c r="CI3" s="240"/>
      <c r="CJ3" s="285"/>
      <c r="CK3" s="178" t="s">
        <v>16</v>
      </c>
      <c r="CL3" s="178" t="s">
        <v>15</v>
      </c>
      <c r="CM3" s="178" t="s">
        <v>16</v>
      </c>
      <c r="CN3" s="240"/>
      <c r="CO3" s="178"/>
    </row>
    <row r="4" spans="1:93" ht="30" x14ac:dyDescent="0.25">
      <c r="A4" s="60" t="s">
        <v>11</v>
      </c>
      <c r="B4" s="60" t="s">
        <v>712</v>
      </c>
      <c r="C4" s="60" t="s">
        <v>13</v>
      </c>
      <c r="D4" s="60" t="s">
        <v>713</v>
      </c>
      <c r="E4" s="179" t="s">
        <v>1096</v>
      </c>
      <c r="F4" s="179" t="s">
        <v>1097</v>
      </c>
      <c r="G4" s="172" t="s">
        <v>1057</v>
      </c>
      <c r="H4" s="180" t="s">
        <v>1098</v>
      </c>
      <c r="I4" s="180" t="s">
        <v>1099</v>
      </c>
      <c r="J4" s="180" t="s">
        <v>1100</v>
      </c>
      <c r="K4" s="180" t="s">
        <v>554</v>
      </c>
      <c r="L4" s="67"/>
      <c r="M4" s="67" t="s">
        <v>559</v>
      </c>
      <c r="N4" s="174" t="s">
        <v>1059</v>
      </c>
      <c r="O4" s="181" t="s">
        <v>1101</v>
      </c>
      <c r="P4" s="181" t="s">
        <v>1102</v>
      </c>
      <c r="Q4" s="181" t="s">
        <v>1103</v>
      </c>
      <c r="R4" s="181"/>
      <c r="S4" s="181"/>
      <c r="T4" s="181" t="s">
        <v>1104</v>
      </c>
      <c r="U4" s="181" t="s">
        <v>1102</v>
      </c>
      <c r="V4" s="181" t="s">
        <v>1104</v>
      </c>
      <c r="W4" s="181"/>
      <c r="X4" s="174" t="s">
        <v>565</v>
      </c>
      <c r="Y4" s="64" t="s">
        <v>1059</v>
      </c>
      <c r="Z4" s="64" t="s">
        <v>1101</v>
      </c>
      <c r="AA4" s="64" t="s">
        <v>1102</v>
      </c>
      <c r="AB4" s="64" t="s">
        <v>1103</v>
      </c>
      <c r="AC4" s="64"/>
      <c r="AD4" s="51" t="s">
        <v>1064</v>
      </c>
      <c r="AE4" s="64" t="s">
        <v>1105</v>
      </c>
      <c r="AF4" s="64" t="s">
        <v>1106</v>
      </c>
      <c r="AG4" s="64" t="s">
        <v>1107</v>
      </c>
      <c r="AH4" s="64" t="s">
        <v>1108</v>
      </c>
      <c r="AI4" s="64" t="s">
        <v>1108</v>
      </c>
      <c r="AJ4" s="61" t="s">
        <v>1067</v>
      </c>
      <c r="AK4" s="61" t="s">
        <v>1109</v>
      </c>
      <c r="AL4" s="61" t="s">
        <v>1110</v>
      </c>
      <c r="AM4" s="61" t="s">
        <v>1111</v>
      </c>
      <c r="AN4" s="61" t="s">
        <v>577</v>
      </c>
      <c r="AO4" s="182" t="s">
        <v>1069</v>
      </c>
      <c r="AP4" s="182" t="s">
        <v>1112</v>
      </c>
      <c r="AQ4" s="182" t="s">
        <v>1113</v>
      </c>
      <c r="AR4" s="182" t="s">
        <v>1114</v>
      </c>
      <c r="AS4" s="182" t="s">
        <v>583</v>
      </c>
      <c r="AT4" s="174" t="s">
        <v>1064</v>
      </c>
      <c r="AU4" s="181" t="s">
        <v>1105</v>
      </c>
      <c r="AV4" s="181" t="s">
        <v>1106</v>
      </c>
      <c r="AW4" s="181" t="s">
        <v>1107</v>
      </c>
      <c r="AX4" s="181"/>
      <c r="AY4" s="181" t="s">
        <v>1071</v>
      </c>
      <c r="AZ4" s="181" t="s">
        <v>1115</v>
      </c>
      <c r="BA4" s="181" t="s">
        <v>1116</v>
      </c>
      <c r="BB4" s="181" t="s">
        <v>1117</v>
      </c>
      <c r="BC4" s="181"/>
      <c r="BD4" s="181" t="s">
        <v>587</v>
      </c>
      <c r="BE4" s="50" t="s">
        <v>1064</v>
      </c>
      <c r="BF4" s="63" t="s">
        <v>1105</v>
      </c>
      <c r="BG4" s="63" t="s">
        <v>1106</v>
      </c>
      <c r="BH4" s="63" t="s">
        <v>1107</v>
      </c>
      <c r="BI4" s="63"/>
      <c r="BJ4" s="63" t="s">
        <v>1073</v>
      </c>
      <c r="BK4" s="63" t="s">
        <v>1118</v>
      </c>
      <c r="BL4" s="63" t="s">
        <v>1119</v>
      </c>
      <c r="BM4" s="63" t="s">
        <v>1120</v>
      </c>
      <c r="BN4" s="63" t="s">
        <v>591</v>
      </c>
      <c r="BO4" s="177" t="s">
        <v>1074</v>
      </c>
      <c r="BP4" s="183" t="s">
        <v>1121</v>
      </c>
      <c r="BQ4" s="183" t="s">
        <v>1122</v>
      </c>
      <c r="BR4" s="183" t="s">
        <v>1123</v>
      </c>
      <c r="BS4" s="183" t="s">
        <v>1124</v>
      </c>
      <c r="BT4" s="182" t="s">
        <v>1069</v>
      </c>
      <c r="BU4" s="182" t="s">
        <v>1112</v>
      </c>
      <c r="BV4" s="182" t="s">
        <v>1113</v>
      </c>
      <c r="BW4" s="182" t="s">
        <v>1114</v>
      </c>
      <c r="BX4" s="182"/>
      <c r="BY4" s="176" t="s">
        <v>1075</v>
      </c>
      <c r="BZ4" s="182" t="s">
        <v>1125</v>
      </c>
      <c r="CA4" s="182" t="s">
        <v>1126</v>
      </c>
      <c r="CB4" s="182" t="s">
        <v>1127</v>
      </c>
      <c r="CC4" s="182"/>
      <c r="CD4" s="182" t="s">
        <v>604</v>
      </c>
      <c r="CE4" s="178" t="s">
        <v>1069</v>
      </c>
      <c r="CF4" s="184" t="s">
        <v>1112</v>
      </c>
      <c r="CG4" s="184" t="s">
        <v>1113</v>
      </c>
      <c r="CH4" s="184" t="s">
        <v>1114</v>
      </c>
      <c r="CI4" s="184"/>
      <c r="CJ4" s="184" t="s">
        <v>1077</v>
      </c>
      <c r="CK4" s="184" t="s">
        <v>1128</v>
      </c>
      <c r="CL4" s="184" t="s">
        <v>1129</v>
      </c>
      <c r="CM4" s="184" t="s">
        <v>1130</v>
      </c>
      <c r="CN4" s="184"/>
      <c r="CO4" s="184" t="s">
        <v>608</v>
      </c>
    </row>
    <row r="5" spans="1:93" ht="15" customHeight="1" x14ac:dyDescent="0.25">
      <c r="A5" s="4" t="s">
        <v>482</v>
      </c>
      <c r="B5" s="4" t="s">
        <v>483</v>
      </c>
      <c r="C5" s="4" t="s">
        <v>106</v>
      </c>
      <c r="D5" s="4" t="s">
        <v>484</v>
      </c>
      <c r="E5" s="4">
        <v>2944791</v>
      </c>
      <c r="F5" s="4">
        <v>2957731</v>
      </c>
      <c r="G5" s="4">
        <v>1</v>
      </c>
      <c r="I5" s="5"/>
      <c r="J5" s="5"/>
      <c r="K5" s="72">
        <f t="shared" ref="K5:K73" si="0">+(J5/F5)*100000</f>
        <v>0</v>
      </c>
      <c r="L5" s="72">
        <v>226</v>
      </c>
      <c r="M5" s="72">
        <f t="shared" ref="M5:M73" si="1">+(L5/F5)*100000</f>
        <v>7.6409923688124453</v>
      </c>
      <c r="N5" s="5">
        <v>0</v>
      </c>
      <c r="O5" s="5">
        <v>2040</v>
      </c>
      <c r="R5" s="72">
        <f t="shared" ref="R5:R73" si="2">+Q5</f>
        <v>0</v>
      </c>
      <c r="S5" s="5"/>
      <c r="T5" s="5"/>
      <c r="U5" s="5"/>
      <c r="V5" s="5"/>
      <c r="W5" s="72">
        <f t="shared" ref="W5:W73" si="3">+V5</f>
        <v>0</v>
      </c>
      <c r="X5" s="5">
        <f t="shared" ref="X5:X73" si="4">+(R5/F5)*100000</f>
        <v>0</v>
      </c>
      <c r="Y5" s="5">
        <v>0</v>
      </c>
      <c r="Z5" s="5">
        <v>2040</v>
      </c>
      <c r="AC5" s="5">
        <f t="shared" ref="AC5:AC73" si="5">+AB5</f>
        <v>0</v>
      </c>
      <c r="AD5" s="72"/>
      <c r="AE5" s="4">
        <v>3880</v>
      </c>
      <c r="AF5" s="5">
        <v>2017</v>
      </c>
      <c r="AG5" s="5">
        <v>3536</v>
      </c>
      <c r="AH5" s="72">
        <f t="shared" ref="AH5:AH73" si="6">+AG5</f>
        <v>3536</v>
      </c>
      <c r="AI5" s="72">
        <f t="shared" ref="AI5:AI73" si="7">+AC5/AH5</f>
        <v>0</v>
      </c>
      <c r="AJ5" s="4">
        <v>0</v>
      </c>
      <c r="AK5" s="5">
        <v>226</v>
      </c>
      <c r="AL5" s="5">
        <v>2017</v>
      </c>
      <c r="AM5" s="5">
        <v>226</v>
      </c>
      <c r="AN5" s="72">
        <f t="shared" ref="AN5:AN73" si="8">+(AM5/F5)*100000</f>
        <v>7.6409923688124453</v>
      </c>
      <c r="AO5" s="5">
        <v>1</v>
      </c>
      <c r="AQ5" s="5">
        <v>2016</v>
      </c>
      <c r="AR5" s="4">
        <v>2908</v>
      </c>
      <c r="AS5" s="72">
        <f t="shared" ref="AS5:AS73" si="9">+(AR5/F5)*100000</f>
        <v>98.318609772153053</v>
      </c>
      <c r="AT5" s="72"/>
      <c r="AU5" s="4">
        <v>3880</v>
      </c>
      <c r="AV5" s="5">
        <v>2017</v>
      </c>
      <c r="AW5" s="5">
        <v>3536</v>
      </c>
      <c r="AX5" s="72">
        <f t="shared" ref="AX5:AX73" si="10">+AW5</f>
        <v>3536</v>
      </c>
      <c r="AY5" s="5">
        <v>0</v>
      </c>
      <c r="AZ5" s="4">
        <v>2944</v>
      </c>
      <c r="BA5" s="5">
        <v>2017</v>
      </c>
      <c r="BB5" s="4">
        <v>2533</v>
      </c>
      <c r="BC5" s="72">
        <f t="shared" ref="BC5:BC73" si="11">+BB5</f>
        <v>2533</v>
      </c>
      <c r="BD5" s="72">
        <f t="shared" ref="BD5:BD73" si="12">+(AX5/BC5)*1000</f>
        <v>1395.9731543624162</v>
      </c>
      <c r="BE5" s="72"/>
      <c r="BF5" s="4">
        <v>3880</v>
      </c>
      <c r="BG5" s="5">
        <v>2017</v>
      </c>
      <c r="BH5" s="5">
        <v>3536</v>
      </c>
      <c r="BI5" s="72"/>
      <c r="BJ5" s="5">
        <v>845</v>
      </c>
      <c r="BK5" s="5">
        <v>1113</v>
      </c>
      <c r="BL5" s="4">
        <v>2017</v>
      </c>
      <c r="BM5" s="4">
        <v>1297</v>
      </c>
      <c r="BN5" s="72">
        <f t="shared" ref="BN5:BN73" si="13">+(BM5/BH5)*1000</f>
        <v>366.79864253393663</v>
      </c>
      <c r="BO5" s="5">
        <v>1</v>
      </c>
      <c r="BP5" s="4">
        <v>62</v>
      </c>
      <c r="BQ5" s="5">
        <v>2017</v>
      </c>
      <c r="BR5" s="4">
        <v>70</v>
      </c>
      <c r="BS5" s="72">
        <f t="shared" ref="BS5:BS73" si="14">+(BR5/F5)*100000</f>
        <v>2.3666790522870405</v>
      </c>
      <c r="BT5" s="5">
        <v>1</v>
      </c>
      <c r="BV5" s="5">
        <v>2016</v>
      </c>
      <c r="BW5" s="4">
        <v>2908</v>
      </c>
      <c r="BX5" s="72">
        <f t="shared" ref="BX5:BX73" si="15">+BW5</f>
        <v>2908</v>
      </c>
      <c r="BY5" s="5">
        <v>1</v>
      </c>
      <c r="BZ5" s="4">
        <v>11582.5</v>
      </c>
      <c r="CA5" s="5">
        <v>2017</v>
      </c>
      <c r="CB5" s="4">
        <v>11194</v>
      </c>
      <c r="CC5" s="72">
        <f t="shared" ref="CC5:CC73" si="16">+CB5</f>
        <v>11194</v>
      </c>
      <c r="CD5" s="72">
        <f t="shared" ref="CD5:CD73" si="17">+BX5/CC5</f>
        <v>0.25978202608540291</v>
      </c>
      <c r="CE5" s="5">
        <v>1</v>
      </c>
      <c r="CG5" s="5">
        <v>2016</v>
      </c>
      <c r="CH5" s="4">
        <v>2908</v>
      </c>
      <c r="CI5" s="72">
        <f t="shared" ref="CI5:CI73" si="18">+CH5</f>
        <v>2908</v>
      </c>
      <c r="CJ5" s="5"/>
      <c r="CK5" s="5">
        <v>301</v>
      </c>
      <c r="CL5" s="5">
        <v>2013</v>
      </c>
      <c r="CM5" s="4">
        <v>301</v>
      </c>
      <c r="CN5" s="5">
        <f t="shared" ref="CN5:CN73" si="19">+CM5</f>
        <v>301</v>
      </c>
      <c r="CO5" s="4">
        <f t="shared" ref="CO5:CO73" si="20">+CI5/CN5</f>
        <v>9.661129568106313</v>
      </c>
    </row>
    <row r="6" spans="1:93" x14ac:dyDescent="0.25">
      <c r="A6" s="4" t="s">
        <v>331</v>
      </c>
      <c r="B6" s="4" t="s">
        <v>332</v>
      </c>
      <c r="C6" s="4" t="s">
        <v>28</v>
      </c>
      <c r="D6" s="4" t="s">
        <v>328</v>
      </c>
      <c r="E6" s="4">
        <v>207833823</v>
      </c>
      <c r="F6" s="4">
        <v>211049527</v>
      </c>
      <c r="G6" s="4">
        <v>1</v>
      </c>
      <c r="I6" s="5">
        <v>2013</v>
      </c>
      <c r="J6" s="5">
        <v>536018</v>
      </c>
      <c r="K6" s="72">
        <f t="shared" si="0"/>
        <v>253.9773519606135</v>
      </c>
      <c r="L6" s="72"/>
      <c r="M6" s="72">
        <f t="shared" si="1"/>
        <v>0</v>
      </c>
      <c r="N6" s="5">
        <v>1</v>
      </c>
      <c r="O6" s="5"/>
      <c r="R6" s="72">
        <f t="shared" si="2"/>
        <v>0</v>
      </c>
      <c r="S6" s="5"/>
      <c r="T6" s="5"/>
      <c r="U6" s="5"/>
      <c r="V6" s="5"/>
      <c r="W6" s="72">
        <f t="shared" si="3"/>
        <v>0</v>
      </c>
      <c r="X6" s="5">
        <f t="shared" si="4"/>
        <v>0</v>
      </c>
      <c r="Y6" s="5">
        <v>1</v>
      </c>
      <c r="Z6" s="5"/>
      <c r="AC6" s="5">
        <f t="shared" si="5"/>
        <v>0</v>
      </c>
      <c r="AD6" s="72"/>
      <c r="AE6" s="4">
        <v>607731</v>
      </c>
      <c r="AF6" s="5">
        <v>2017</v>
      </c>
      <c r="AG6" s="5">
        <v>700489</v>
      </c>
      <c r="AH6" s="72">
        <f t="shared" si="6"/>
        <v>700489</v>
      </c>
      <c r="AI6" s="72">
        <f t="shared" si="7"/>
        <v>0</v>
      </c>
      <c r="AJ6" s="5">
        <v>1</v>
      </c>
      <c r="AK6" s="5"/>
      <c r="AL6" s="5"/>
      <c r="AM6" s="5"/>
      <c r="AN6" s="72">
        <f t="shared" si="8"/>
        <v>0</v>
      </c>
      <c r="AO6" s="5">
        <v>1</v>
      </c>
      <c r="AS6" s="72">
        <f t="shared" si="9"/>
        <v>0</v>
      </c>
      <c r="AT6" s="72"/>
      <c r="AU6" s="4">
        <v>607731</v>
      </c>
      <c r="AV6" s="5">
        <v>2017</v>
      </c>
      <c r="AW6" s="5">
        <v>700489</v>
      </c>
      <c r="AX6" s="72">
        <f t="shared" si="10"/>
        <v>700489</v>
      </c>
      <c r="AY6" s="5">
        <v>1</v>
      </c>
      <c r="BC6" s="72">
        <f t="shared" si="11"/>
        <v>0</v>
      </c>
      <c r="BD6" s="72" t="e">
        <f t="shared" si="12"/>
        <v>#DIV/0!</v>
      </c>
      <c r="BE6" s="72"/>
      <c r="BF6" s="4">
        <v>607731</v>
      </c>
      <c r="BG6" s="5">
        <v>2017</v>
      </c>
      <c r="BH6" s="5">
        <v>700489</v>
      </c>
      <c r="BI6" s="72"/>
      <c r="BJ6" s="5"/>
      <c r="BK6" s="5">
        <v>250192</v>
      </c>
      <c r="BL6" s="4">
        <v>2017</v>
      </c>
      <c r="BM6" s="4">
        <v>239531</v>
      </c>
      <c r="BN6" s="72">
        <f t="shared" si="13"/>
        <v>341.94826756737081</v>
      </c>
      <c r="BO6" s="5">
        <v>0</v>
      </c>
      <c r="BP6" s="4">
        <v>50674</v>
      </c>
      <c r="BQ6" s="5">
        <v>2017</v>
      </c>
      <c r="BR6" s="4">
        <v>63895</v>
      </c>
      <c r="BS6" s="72">
        <f t="shared" si="14"/>
        <v>30.274884245535411</v>
      </c>
      <c r="BT6" s="5">
        <v>1</v>
      </c>
      <c r="BX6" s="72">
        <f t="shared" si="15"/>
        <v>0</v>
      </c>
      <c r="BY6" s="5">
        <v>1</v>
      </c>
      <c r="CC6" s="72">
        <f t="shared" si="16"/>
        <v>0</v>
      </c>
      <c r="CD6" s="72" t="e">
        <f t="shared" si="17"/>
        <v>#DIV/0!</v>
      </c>
      <c r="CE6" s="5">
        <v>1</v>
      </c>
      <c r="CI6" s="72">
        <f t="shared" si="18"/>
        <v>0</v>
      </c>
      <c r="CJ6" s="5"/>
      <c r="CK6" s="5"/>
      <c r="CN6" s="5">
        <f t="shared" si="19"/>
        <v>0</v>
      </c>
      <c r="CO6" s="4" t="e">
        <f t="shared" si="20"/>
        <v>#DIV/0!</v>
      </c>
    </row>
    <row r="7" spans="1:93" x14ac:dyDescent="0.25">
      <c r="A7" s="4" t="s">
        <v>232</v>
      </c>
      <c r="B7" s="4" t="s">
        <v>233</v>
      </c>
      <c r="C7" s="4" t="s">
        <v>118</v>
      </c>
      <c r="D7" s="4" t="s">
        <v>231</v>
      </c>
      <c r="E7" s="4">
        <v>24566073</v>
      </c>
      <c r="F7" s="4">
        <v>25876380</v>
      </c>
      <c r="G7" s="4">
        <v>1</v>
      </c>
      <c r="I7" s="5">
        <v>2013</v>
      </c>
      <c r="J7" s="5">
        <v>3839</v>
      </c>
      <c r="K7" s="72">
        <f t="shared" si="0"/>
        <v>14.835923726579992</v>
      </c>
      <c r="L7" s="72">
        <v>6705</v>
      </c>
      <c r="M7" s="72">
        <f t="shared" si="1"/>
        <v>25.911661522979646</v>
      </c>
      <c r="N7" s="5">
        <v>0</v>
      </c>
      <c r="O7" s="5">
        <v>3284</v>
      </c>
      <c r="P7" s="5">
        <v>2017</v>
      </c>
      <c r="Q7" s="4">
        <v>6705</v>
      </c>
      <c r="R7" s="72">
        <f t="shared" si="2"/>
        <v>6705</v>
      </c>
      <c r="S7" s="73"/>
      <c r="T7" s="73"/>
      <c r="U7" s="5"/>
      <c r="V7" s="5"/>
      <c r="W7" s="72">
        <f t="shared" si="3"/>
        <v>0</v>
      </c>
      <c r="X7" s="5">
        <f t="shared" si="4"/>
        <v>25.911661522979646</v>
      </c>
      <c r="Y7" s="5">
        <v>0</v>
      </c>
      <c r="Z7" s="5">
        <v>3284</v>
      </c>
      <c r="AA7" s="5">
        <v>2017</v>
      </c>
      <c r="AB7" s="4">
        <v>6705</v>
      </c>
      <c r="AC7" s="5">
        <f t="shared" si="5"/>
        <v>6705</v>
      </c>
      <c r="AD7" s="72"/>
      <c r="AE7" s="4">
        <v>25909</v>
      </c>
      <c r="AF7" s="5">
        <v>2016</v>
      </c>
      <c r="AG7" s="5">
        <v>29341</v>
      </c>
      <c r="AH7" s="72">
        <f t="shared" si="6"/>
        <v>29341</v>
      </c>
      <c r="AI7" s="72">
        <f t="shared" si="7"/>
        <v>0.22851981868375312</v>
      </c>
      <c r="AJ7" s="5">
        <v>1</v>
      </c>
      <c r="AK7" s="5">
        <v>1043</v>
      </c>
      <c r="AL7" s="5">
        <v>2013</v>
      </c>
      <c r="AM7" s="5">
        <v>1043</v>
      </c>
      <c r="AN7" s="72">
        <f t="shared" si="8"/>
        <v>4.0307029035746114</v>
      </c>
      <c r="AO7" s="5">
        <v>1</v>
      </c>
      <c r="AP7" s="4">
        <v>61044</v>
      </c>
      <c r="AQ7" s="5">
        <v>2014</v>
      </c>
      <c r="AR7" s="4">
        <v>61044</v>
      </c>
      <c r="AS7" s="72">
        <f t="shared" si="9"/>
        <v>235.90625891256812</v>
      </c>
      <c r="AT7" s="72"/>
      <c r="AU7" s="4">
        <v>25909</v>
      </c>
      <c r="AV7" s="5">
        <v>2016</v>
      </c>
      <c r="AW7" s="5">
        <v>29341</v>
      </c>
      <c r="AX7" s="72">
        <f t="shared" si="10"/>
        <v>29341</v>
      </c>
      <c r="AY7" s="5">
        <v>1</v>
      </c>
      <c r="AZ7" s="4">
        <v>30852</v>
      </c>
      <c r="BA7" s="5">
        <v>2014</v>
      </c>
      <c r="BB7" s="4">
        <v>30852</v>
      </c>
      <c r="BC7" s="72">
        <f t="shared" si="11"/>
        <v>30852</v>
      </c>
      <c r="BD7" s="72">
        <f t="shared" si="12"/>
        <v>951.02424478153773</v>
      </c>
      <c r="BE7" s="72"/>
      <c r="BF7" s="4">
        <v>25909</v>
      </c>
      <c r="BG7" s="5">
        <v>2016</v>
      </c>
      <c r="BH7" s="5">
        <v>29341</v>
      </c>
      <c r="BI7" s="72"/>
      <c r="BJ7" s="5"/>
      <c r="BK7" s="5">
        <v>15519</v>
      </c>
      <c r="BL7" s="4">
        <v>2017</v>
      </c>
      <c r="BM7" s="4">
        <v>16439</v>
      </c>
      <c r="BN7" s="72">
        <f t="shared" si="13"/>
        <v>560.27401929041275</v>
      </c>
      <c r="BO7" s="5">
        <v>1</v>
      </c>
      <c r="BP7" s="4">
        <v>595</v>
      </c>
      <c r="BQ7" s="5">
        <v>2017</v>
      </c>
      <c r="BR7" s="4">
        <v>341</v>
      </c>
      <c r="BS7" s="72">
        <f t="shared" si="14"/>
        <v>1.3178041132492258</v>
      </c>
      <c r="BT7" s="5">
        <v>1</v>
      </c>
      <c r="BU7" s="4">
        <v>61044</v>
      </c>
      <c r="BV7" s="5">
        <v>2014</v>
      </c>
      <c r="BW7" s="4">
        <v>61044</v>
      </c>
      <c r="BX7" s="72">
        <f t="shared" si="15"/>
        <v>61044</v>
      </c>
      <c r="BY7" s="5">
        <v>1</v>
      </c>
      <c r="CC7" s="72">
        <f t="shared" si="16"/>
        <v>0</v>
      </c>
      <c r="CD7" s="72" t="e">
        <f t="shared" si="17"/>
        <v>#DIV/0!</v>
      </c>
      <c r="CE7" s="5">
        <v>1</v>
      </c>
      <c r="CF7" s="4">
        <v>61044</v>
      </c>
      <c r="CG7" s="5">
        <v>2014</v>
      </c>
      <c r="CH7" s="4">
        <v>61044</v>
      </c>
      <c r="CI7" s="72">
        <f t="shared" si="18"/>
        <v>61044</v>
      </c>
      <c r="CJ7" s="72"/>
      <c r="CK7" s="5"/>
      <c r="CN7" s="5">
        <f t="shared" si="19"/>
        <v>0</v>
      </c>
      <c r="CO7" s="4" t="e">
        <f t="shared" si="20"/>
        <v>#DIV/0!</v>
      </c>
    </row>
    <row r="8" spans="1:93" x14ac:dyDescent="0.25">
      <c r="A8" s="4" t="s">
        <v>266</v>
      </c>
      <c r="B8" s="4" t="s">
        <v>267</v>
      </c>
      <c r="C8" s="4" t="s">
        <v>28</v>
      </c>
      <c r="D8" s="4" t="s">
        <v>265</v>
      </c>
      <c r="E8" s="4">
        <v>36732095</v>
      </c>
      <c r="F8" s="4">
        <v>37411047</v>
      </c>
      <c r="G8" s="4">
        <v>1</v>
      </c>
      <c r="H8" s="4">
        <v>68896</v>
      </c>
      <c r="I8" s="5">
        <v>2017</v>
      </c>
      <c r="J8" s="5">
        <v>69027</v>
      </c>
      <c r="K8" s="72">
        <f t="shared" si="0"/>
        <v>184.50967170205101</v>
      </c>
      <c r="L8" s="72">
        <v>69027</v>
      </c>
      <c r="M8" s="72">
        <f t="shared" si="1"/>
        <v>184.50967170205101</v>
      </c>
      <c r="N8" s="5">
        <v>1</v>
      </c>
      <c r="O8" s="5"/>
      <c r="P8" s="5">
        <v>2016</v>
      </c>
      <c r="Q8" s="4">
        <v>28146</v>
      </c>
      <c r="R8" s="72">
        <f t="shared" si="2"/>
        <v>28146</v>
      </c>
      <c r="S8" s="5"/>
      <c r="T8" s="5"/>
      <c r="U8" s="5"/>
      <c r="V8" s="5"/>
      <c r="W8" s="72">
        <f t="shared" si="3"/>
        <v>0</v>
      </c>
      <c r="X8" s="5">
        <f t="shared" si="4"/>
        <v>75.23446216300762</v>
      </c>
      <c r="Y8" s="5">
        <v>1</v>
      </c>
      <c r="Z8" s="5"/>
      <c r="AA8" s="5">
        <v>2016</v>
      </c>
      <c r="AB8" s="4">
        <v>28146</v>
      </c>
      <c r="AC8" s="5">
        <f t="shared" si="5"/>
        <v>28146</v>
      </c>
      <c r="AD8" s="72"/>
      <c r="AE8" s="4">
        <v>40663</v>
      </c>
      <c r="AF8" s="5">
        <v>2016</v>
      </c>
      <c r="AG8" s="5">
        <v>41145</v>
      </c>
      <c r="AH8" s="72">
        <f t="shared" si="6"/>
        <v>41145</v>
      </c>
      <c r="AI8" s="72">
        <f t="shared" si="7"/>
        <v>0.6840685380969741</v>
      </c>
      <c r="AJ8" s="5">
        <v>1</v>
      </c>
      <c r="AK8" s="5"/>
      <c r="AL8" s="5">
        <v>2003</v>
      </c>
      <c r="AM8" s="5">
        <v>2068</v>
      </c>
      <c r="AN8" s="72">
        <f t="shared" si="8"/>
        <v>5.5277790006785965</v>
      </c>
      <c r="AO8" s="5">
        <v>1</v>
      </c>
      <c r="AP8" s="4">
        <v>419432</v>
      </c>
      <c r="AQ8" s="5">
        <v>2016</v>
      </c>
      <c r="AR8" s="4">
        <v>373637</v>
      </c>
      <c r="AS8" s="72">
        <f t="shared" si="9"/>
        <v>998.73441125558452</v>
      </c>
      <c r="AT8" s="72"/>
      <c r="AU8" s="4">
        <v>40663</v>
      </c>
      <c r="AV8" s="5">
        <v>2016</v>
      </c>
      <c r="AW8" s="5">
        <v>41145</v>
      </c>
      <c r="AX8" s="72">
        <f t="shared" si="10"/>
        <v>41145</v>
      </c>
      <c r="AY8" s="5">
        <v>1</v>
      </c>
      <c r="AZ8" s="4">
        <v>263037.5</v>
      </c>
      <c r="BA8" s="5">
        <v>2016</v>
      </c>
      <c r="BB8" s="4">
        <v>217577</v>
      </c>
      <c r="BC8" s="72">
        <f t="shared" si="11"/>
        <v>217577</v>
      </c>
      <c r="BD8" s="72">
        <f t="shared" si="12"/>
        <v>189.10546611084811</v>
      </c>
      <c r="BE8" s="72"/>
      <c r="BF8" s="4">
        <v>40663</v>
      </c>
      <c r="BG8" s="5">
        <v>2016</v>
      </c>
      <c r="BH8" s="5">
        <v>41145</v>
      </c>
      <c r="BI8" s="72"/>
      <c r="BJ8" s="5"/>
      <c r="BK8" s="5">
        <v>14242</v>
      </c>
      <c r="BL8" s="4">
        <v>2016</v>
      </c>
      <c r="BM8" s="4">
        <v>15897</v>
      </c>
      <c r="BN8" s="72">
        <f t="shared" si="13"/>
        <v>386.3652934742982</v>
      </c>
      <c r="BO8" s="5">
        <v>1</v>
      </c>
      <c r="BP8" s="4">
        <v>524</v>
      </c>
      <c r="BQ8" s="5">
        <v>2017</v>
      </c>
      <c r="BR8" s="4">
        <v>660</v>
      </c>
      <c r="BS8" s="72">
        <f t="shared" si="14"/>
        <v>1.7641847874506158</v>
      </c>
      <c r="BT8" s="5">
        <v>1</v>
      </c>
      <c r="BU8" s="4">
        <v>419432</v>
      </c>
      <c r="BV8" s="5">
        <v>2016</v>
      </c>
      <c r="BW8" s="4">
        <v>373637</v>
      </c>
      <c r="BX8" s="72">
        <f t="shared" si="15"/>
        <v>373637</v>
      </c>
      <c r="BY8" s="5">
        <v>0</v>
      </c>
      <c r="BZ8" s="4">
        <v>575850</v>
      </c>
      <c r="CA8" s="5">
        <v>2017</v>
      </c>
      <c r="CB8" s="4">
        <v>1005466</v>
      </c>
      <c r="CC8" s="72">
        <f t="shared" si="16"/>
        <v>1005466</v>
      </c>
      <c r="CD8" s="72">
        <f t="shared" si="17"/>
        <v>0.37160580268253723</v>
      </c>
      <c r="CE8" s="5">
        <v>1</v>
      </c>
      <c r="CF8" s="4">
        <v>419432</v>
      </c>
      <c r="CG8" s="5">
        <v>2016</v>
      </c>
      <c r="CH8" s="4">
        <v>373637</v>
      </c>
      <c r="CI8" s="72">
        <f t="shared" si="18"/>
        <v>373637</v>
      </c>
      <c r="CJ8" s="5"/>
      <c r="CK8" s="5"/>
      <c r="CN8" s="5">
        <f t="shared" si="19"/>
        <v>0</v>
      </c>
      <c r="CO8" s="4" t="e">
        <f t="shared" si="20"/>
        <v>#DIV/0!</v>
      </c>
    </row>
    <row r="9" spans="1:93" x14ac:dyDescent="0.25">
      <c r="A9" s="4" t="s">
        <v>90</v>
      </c>
      <c r="B9" s="4" t="s">
        <v>91</v>
      </c>
      <c r="C9" s="4" t="s">
        <v>28</v>
      </c>
      <c r="D9" s="4" t="s">
        <v>89</v>
      </c>
      <c r="E9" s="4">
        <v>4949954</v>
      </c>
      <c r="F9" s="4">
        <v>5047561</v>
      </c>
      <c r="G9" s="4">
        <v>1</v>
      </c>
      <c r="I9" s="5">
        <v>2015</v>
      </c>
      <c r="J9" s="5">
        <v>13455</v>
      </c>
      <c r="K9" s="72">
        <f t="shared" si="0"/>
        <v>266.5643862451588</v>
      </c>
      <c r="L9" s="72">
        <v>5890</v>
      </c>
      <c r="M9" s="72">
        <f t="shared" si="1"/>
        <v>116.6900211805266</v>
      </c>
      <c r="N9" s="5">
        <v>0</v>
      </c>
      <c r="O9" s="5">
        <v>3234</v>
      </c>
      <c r="P9" s="5">
        <v>2017</v>
      </c>
      <c r="Q9" s="4">
        <v>5033</v>
      </c>
      <c r="R9" s="72">
        <f t="shared" si="2"/>
        <v>5033</v>
      </c>
      <c r="S9" s="73"/>
      <c r="T9" s="73"/>
      <c r="U9" s="5">
        <v>120</v>
      </c>
      <c r="V9" s="5"/>
      <c r="W9" s="72">
        <f t="shared" si="3"/>
        <v>0</v>
      </c>
      <c r="X9" s="5">
        <f t="shared" si="4"/>
        <v>99.711524041017029</v>
      </c>
      <c r="Y9" s="5">
        <v>0</v>
      </c>
      <c r="Z9" s="5">
        <v>3234</v>
      </c>
      <c r="AA9" s="5">
        <v>2017</v>
      </c>
      <c r="AB9" s="4">
        <v>5033</v>
      </c>
      <c r="AC9" s="5">
        <f t="shared" si="5"/>
        <v>5033</v>
      </c>
      <c r="AD9" s="72"/>
      <c r="AE9" s="4">
        <v>13854</v>
      </c>
      <c r="AF9" s="5">
        <v>2017</v>
      </c>
      <c r="AG9" s="5">
        <v>14224</v>
      </c>
      <c r="AH9" s="72">
        <f t="shared" si="6"/>
        <v>14224</v>
      </c>
      <c r="AI9" s="72">
        <f t="shared" si="7"/>
        <v>0.35383858267716534</v>
      </c>
      <c r="AJ9" s="5">
        <v>0</v>
      </c>
      <c r="AK9" s="5">
        <v>1288</v>
      </c>
      <c r="AL9" s="5">
        <v>2017</v>
      </c>
      <c r="AM9" s="5">
        <v>277</v>
      </c>
      <c r="AN9" s="72">
        <f t="shared" si="8"/>
        <v>5.4877989587446292</v>
      </c>
      <c r="AO9" s="5">
        <v>0</v>
      </c>
      <c r="AP9" s="4">
        <v>13268</v>
      </c>
      <c r="AQ9" s="5">
        <v>2015</v>
      </c>
      <c r="AR9" s="4">
        <v>13439</v>
      </c>
      <c r="AS9" s="72">
        <f t="shared" si="9"/>
        <v>266.24740146775838</v>
      </c>
      <c r="AT9" s="72"/>
      <c r="AU9" s="4">
        <v>13854</v>
      </c>
      <c r="AV9" s="5">
        <v>2017</v>
      </c>
      <c r="AW9" s="5">
        <v>14224</v>
      </c>
      <c r="AX9" s="72">
        <f t="shared" si="10"/>
        <v>14224</v>
      </c>
      <c r="AY9" s="5">
        <v>0</v>
      </c>
      <c r="AZ9" s="4">
        <v>8869</v>
      </c>
      <c r="BA9" s="5">
        <v>2015</v>
      </c>
      <c r="BB9" s="4">
        <v>8869</v>
      </c>
      <c r="BC9" s="72">
        <f t="shared" si="11"/>
        <v>8869</v>
      </c>
      <c r="BD9" s="72">
        <f t="shared" si="12"/>
        <v>1603.7884767166536</v>
      </c>
      <c r="BE9" s="72"/>
      <c r="BF9" s="4">
        <v>13854</v>
      </c>
      <c r="BG9" s="5">
        <v>2017</v>
      </c>
      <c r="BH9" s="5">
        <v>14224</v>
      </c>
      <c r="BI9" s="72"/>
      <c r="BJ9" s="5">
        <v>3241</v>
      </c>
      <c r="BK9" s="5">
        <v>2942</v>
      </c>
      <c r="BL9" s="4">
        <v>2017</v>
      </c>
      <c r="BM9" s="4">
        <v>3083</v>
      </c>
      <c r="BN9" s="72">
        <f t="shared" si="13"/>
        <v>216.74634420697413</v>
      </c>
      <c r="BO9" s="5">
        <v>0</v>
      </c>
      <c r="BP9" s="4">
        <v>477</v>
      </c>
      <c r="BQ9" s="5">
        <v>2017</v>
      </c>
      <c r="BR9" s="4">
        <v>603</v>
      </c>
      <c r="BS9" s="72">
        <f t="shared" si="14"/>
        <v>11.94636379827802</v>
      </c>
      <c r="BT9" s="5">
        <v>0</v>
      </c>
      <c r="BU9" s="4">
        <v>13268</v>
      </c>
      <c r="BV9" s="5">
        <v>2015</v>
      </c>
      <c r="BW9" s="4">
        <v>13439</v>
      </c>
      <c r="BX9" s="72">
        <f t="shared" si="15"/>
        <v>13439</v>
      </c>
      <c r="BY9" s="5">
        <v>1</v>
      </c>
      <c r="CA9" s="5">
        <v>2007</v>
      </c>
      <c r="CB9" s="4">
        <v>9144</v>
      </c>
      <c r="CC9" s="72">
        <f t="shared" si="16"/>
        <v>9144</v>
      </c>
      <c r="CD9" s="72">
        <f t="shared" si="17"/>
        <v>1.4697069116360455</v>
      </c>
      <c r="CE9" s="5">
        <v>0</v>
      </c>
      <c r="CF9" s="4">
        <v>13268</v>
      </c>
      <c r="CG9" s="5">
        <v>2015</v>
      </c>
      <c r="CH9" s="4">
        <v>13439</v>
      </c>
      <c r="CI9" s="72">
        <f t="shared" si="18"/>
        <v>13439</v>
      </c>
      <c r="CJ9" s="72"/>
      <c r="CK9" s="5">
        <v>711</v>
      </c>
      <c r="CL9" s="5">
        <v>2017</v>
      </c>
      <c r="CM9" s="4">
        <v>580</v>
      </c>
      <c r="CN9" s="5">
        <f t="shared" si="19"/>
        <v>580</v>
      </c>
      <c r="CO9" s="4">
        <f t="shared" si="20"/>
        <v>23.170689655172414</v>
      </c>
    </row>
    <row r="10" spans="1:93" x14ac:dyDescent="0.25">
      <c r="A10" s="4" t="s">
        <v>530</v>
      </c>
      <c r="B10" s="4" t="s">
        <v>531</v>
      </c>
      <c r="C10" s="4" t="s">
        <v>181</v>
      </c>
      <c r="D10" s="4" t="s">
        <v>525</v>
      </c>
      <c r="E10" s="4">
        <v>82658409</v>
      </c>
      <c r="F10" s="4">
        <v>83517045</v>
      </c>
      <c r="G10" s="4">
        <v>1</v>
      </c>
      <c r="I10" s="5">
        <v>2017</v>
      </c>
      <c r="J10" s="5">
        <v>246604</v>
      </c>
      <c r="K10" s="72">
        <f t="shared" si="0"/>
        <v>295.27385697135236</v>
      </c>
      <c r="L10" s="72">
        <v>282888</v>
      </c>
      <c r="M10" s="72">
        <f t="shared" si="1"/>
        <v>338.71888067878837</v>
      </c>
      <c r="N10" s="5">
        <v>0</v>
      </c>
      <c r="O10" s="5">
        <v>36317</v>
      </c>
      <c r="P10" s="5">
        <v>2017</v>
      </c>
      <c r="Q10" s="4">
        <v>36284</v>
      </c>
      <c r="R10" s="72">
        <f t="shared" si="2"/>
        <v>36284</v>
      </c>
      <c r="S10" s="72"/>
      <c r="T10" s="72"/>
      <c r="U10" s="5"/>
      <c r="V10" s="5"/>
      <c r="W10" s="72">
        <f t="shared" si="3"/>
        <v>0</v>
      </c>
      <c r="X10" s="5">
        <f t="shared" si="4"/>
        <v>43.445023707436007</v>
      </c>
      <c r="Y10" s="5">
        <v>0</v>
      </c>
      <c r="Z10" s="5">
        <v>36317</v>
      </c>
      <c r="AA10" s="5">
        <v>2017</v>
      </c>
      <c r="AB10" s="4">
        <v>36284</v>
      </c>
      <c r="AC10" s="5">
        <f t="shared" si="5"/>
        <v>36284</v>
      </c>
      <c r="AD10" s="72"/>
      <c r="AE10" s="4">
        <v>63228</v>
      </c>
      <c r="AF10" s="5">
        <v>2017</v>
      </c>
      <c r="AG10" s="5">
        <v>62902</v>
      </c>
      <c r="AH10" s="72">
        <f t="shared" si="6"/>
        <v>62902</v>
      </c>
      <c r="AI10" s="72">
        <f t="shared" si="7"/>
        <v>0.57683380496645575</v>
      </c>
      <c r="AJ10" s="5">
        <v>1</v>
      </c>
      <c r="AK10" s="5">
        <v>20382.119140625</v>
      </c>
      <c r="AL10" s="5">
        <v>2016</v>
      </c>
      <c r="AM10" s="5">
        <v>20739</v>
      </c>
      <c r="AN10" s="72">
        <f t="shared" si="8"/>
        <v>24.832056737639604</v>
      </c>
      <c r="AO10" s="5">
        <v>1</v>
      </c>
      <c r="AP10" s="4">
        <v>935788</v>
      </c>
      <c r="AQ10" s="5">
        <v>2017</v>
      </c>
      <c r="AR10" s="4">
        <v>900615</v>
      </c>
      <c r="AS10" s="72">
        <f t="shared" si="9"/>
        <v>1078.36071067888</v>
      </c>
      <c r="AT10" s="72"/>
      <c r="AU10" s="4">
        <v>63228</v>
      </c>
      <c r="AV10" s="5">
        <v>2017</v>
      </c>
      <c r="AW10" s="5">
        <v>62902</v>
      </c>
      <c r="AX10" s="72">
        <f t="shared" si="10"/>
        <v>62902</v>
      </c>
      <c r="AY10" s="5">
        <v>0</v>
      </c>
      <c r="AZ10" s="4">
        <v>748782</v>
      </c>
      <c r="BA10" s="5">
        <v>2017</v>
      </c>
      <c r="BB10" s="4">
        <v>737873</v>
      </c>
      <c r="BC10" s="72">
        <f t="shared" si="11"/>
        <v>737873</v>
      </c>
      <c r="BD10" s="72">
        <f t="shared" si="12"/>
        <v>85.247732333341915</v>
      </c>
      <c r="BE10" s="72"/>
      <c r="BF10" s="4">
        <v>63228</v>
      </c>
      <c r="BG10" s="5">
        <v>2017</v>
      </c>
      <c r="BH10" s="5">
        <v>62902</v>
      </c>
      <c r="BI10" s="72"/>
      <c r="BJ10" s="5"/>
      <c r="BK10" s="5">
        <v>12981</v>
      </c>
      <c r="BL10" s="4">
        <v>2017</v>
      </c>
      <c r="BM10" s="4">
        <v>13628</v>
      </c>
      <c r="BN10" s="72">
        <f t="shared" si="13"/>
        <v>216.6544783949636</v>
      </c>
      <c r="BO10" s="5">
        <v>0</v>
      </c>
      <c r="BP10" s="4">
        <v>716</v>
      </c>
      <c r="BQ10" s="5">
        <v>2017</v>
      </c>
      <c r="BR10" s="4">
        <v>813</v>
      </c>
      <c r="BS10" s="72">
        <f t="shared" si="14"/>
        <v>0.97345398175905284</v>
      </c>
      <c r="BT10" s="5">
        <v>1</v>
      </c>
      <c r="BU10" s="4">
        <v>935788</v>
      </c>
      <c r="BV10" s="5">
        <v>2017</v>
      </c>
      <c r="BW10" s="4">
        <v>900615</v>
      </c>
      <c r="BX10" s="72">
        <f t="shared" si="15"/>
        <v>900615</v>
      </c>
      <c r="BY10" s="5">
        <v>0</v>
      </c>
      <c r="BZ10" s="4">
        <v>2149504</v>
      </c>
      <c r="CA10" s="5">
        <v>2017</v>
      </c>
      <c r="CB10" s="4">
        <v>2360806</v>
      </c>
      <c r="CC10" s="72">
        <f t="shared" si="16"/>
        <v>2360806</v>
      </c>
      <c r="CD10" s="72">
        <f t="shared" si="17"/>
        <v>0.38148623817458954</v>
      </c>
      <c r="CE10" s="5">
        <v>1</v>
      </c>
      <c r="CF10" s="4">
        <v>935788</v>
      </c>
      <c r="CG10" s="5">
        <v>2017</v>
      </c>
      <c r="CH10" s="4">
        <v>900615</v>
      </c>
      <c r="CI10" s="72">
        <f t="shared" si="18"/>
        <v>900615</v>
      </c>
      <c r="CJ10" s="72"/>
      <c r="CK10" s="5"/>
      <c r="CL10" s="5">
        <v>2016</v>
      </c>
      <c r="CM10" s="4">
        <v>5503</v>
      </c>
      <c r="CN10" s="5">
        <f t="shared" si="19"/>
        <v>5503</v>
      </c>
      <c r="CO10" s="4">
        <f t="shared" si="20"/>
        <v>163.65891332000726</v>
      </c>
    </row>
    <row r="11" spans="1:93" x14ac:dyDescent="0.25">
      <c r="A11" s="4" t="s">
        <v>96</v>
      </c>
      <c r="B11" s="4" t="s">
        <v>97</v>
      </c>
      <c r="C11" s="4" t="s">
        <v>28</v>
      </c>
      <c r="D11" s="4" t="s">
        <v>89</v>
      </c>
      <c r="E11" s="4">
        <v>9429013</v>
      </c>
      <c r="F11" s="4">
        <v>9746117</v>
      </c>
      <c r="G11" s="4">
        <v>1</v>
      </c>
      <c r="I11" s="5">
        <v>2017</v>
      </c>
      <c r="J11" s="5">
        <v>15068</v>
      </c>
      <c r="K11" s="72">
        <f t="shared" si="0"/>
        <v>154.60516224051077</v>
      </c>
      <c r="L11" s="72">
        <v>17351</v>
      </c>
      <c r="M11" s="72">
        <f t="shared" si="1"/>
        <v>178.02987589826799</v>
      </c>
      <c r="N11" s="5">
        <v>1</v>
      </c>
      <c r="O11" s="5"/>
      <c r="P11" s="5">
        <v>2017</v>
      </c>
      <c r="Q11" s="4">
        <v>2221</v>
      </c>
      <c r="R11" s="72">
        <f t="shared" si="2"/>
        <v>2221</v>
      </c>
      <c r="S11" s="5"/>
      <c r="T11" s="5"/>
      <c r="U11" s="5"/>
      <c r="V11" s="5"/>
      <c r="W11" s="72">
        <f t="shared" si="3"/>
        <v>0</v>
      </c>
      <c r="X11" s="5">
        <f t="shared" si="4"/>
        <v>22.788562870730978</v>
      </c>
      <c r="Y11" s="5">
        <v>1</v>
      </c>
      <c r="Z11" s="5"/>
      <c r="AA11" s="5">
        <v>2017</v>
      </c>
      <c r="AB11" s="4">
        <v>2221</v>
      </c>
      <c r="AC11" s="5">
        <f t="shared" si="5"/>
        <v>2221</v>
      </c>
      <c r="AD11" s="72"/>
      <c r="AE11" s="4">
        <v>14882</v>
      </c>
      <c r="AF11" s="5">
        <v>2017</v>
      </c>
      <c r="AG11" s="5">
        <v>19335</v>
      </c>
      <c r="AH11" s="72">
        <f t="shared" si="6"/>
        <v>19335</v>
      </c>
      <c r="AI11" s="72">
        <f t="shared" si="7"/>
        <v>0.11486940780967159</v>
      </c>
      <c r="AJ11" s="5">
        <v>1</v>
      </c>
      <c r="AK11" s="5">
        <v>0</v>
      </c>
      <c r="AL11" s="5">
        <v>2015</v>
      </c>
      <c r="AM11" s="5">
        <v>847</v>
      </c>
      <c r="AN11" s="72">
        <f t="shared" si="8"/>
        <v>8.6906405905038895</v>
      </c>
      <c r="AO11" s="5">
        <v>1</v>
      </c>
      <c r="AQ11" s="5">
        <v>2017</v>
      </c>
      <c r="AR11" s="4">
        <v>22730</v>
      </c>
      <c r="AS11" s="72">
        <f t="shared" si="9"/>
        <v>233.22108692107841</v>
      </c>
      <c r="AT11" s="72"/>
      <c r="AU11" s="4">
        <v>14882</v>
      </c>
      <c r="AV11" s="5">
        <v>2017</v>
      </c>
      <c r="AW11" s="5">
        <v>19335</v>
      </c>
      <c r="AX11" s="72">
        <f t="shared" si="10"/>
        <v>19335</v>
      </c>
      <c r="AY11" s="5">
        <v>1</v>
      </c>
      <c r="BA11" s="5">
        <v>2017</v>
      </c>
      <c r="BB11" s="4">
        <v>5900</v>
      </c>
      <c r="BC11" s="72">
        <f t="shared" si="11"/>
        <v>5900</v>
      </c>
      <c r="BD11" s="72">
        <f t="shared" si="12"/>
        <v>3277.1186440677966</v>
      </c>
      <c r="BE11" s="72"/>
      <c r="BF11" s="4">
        <v>14882</v>
      </c>
      <c r="BG11" s="5">
        <v>2017</v>
      </c>
      <c r="BH11" s="5">
        <v>19335</v>
      </c>
      <c r="BI11" s="72"/>
      <c r="BJ11" s="5"/>
      <c r="BK11" s="5">
        <v>8195</v>
      </c>
      <c r="BL11" s="4">
        <v>2017</v>
      </c>
      <c r="BM11" s="4">
        <v>11325</v>
      </c>
      <c r="BN11" s="72">
        <f t="shared" si="13"/>
        <v>585.72536850271524</v>
      </c>
      <c r="BO11" s="5">
        <v>0</v>
      </c>
      <c r="BP11" s="4">
        <v>5936</v>
      </c>
      <c r="BQ11" s="5">
        <v>2017</v>
      </c>
      <c r="BR11" s="4">
        <v>3864</v>
      </c>
      <c r="BS11" s="72">
        <f t="shared" si="14"/>
        <v>39.646558726926834</v>
      </c>
      <c r="BT11" s="5">
        <v>1</v>
      </c>
      <c r="BV11" s="5">
        <v>2017</v>
      </c>
      <c r="BW11" s="4">
        <v>22730</v>
      </c>
      <c r="BX11" s="72">
        <f t="shared" si="15"/>
        <v>22730</v>
      </c>
      <c r="BY11" s="5">
        <v>1</v>
      </c>
      <c r="BZ11" s="4">
        <v>13511.5</v>
      </c>
      <c r="CA11" s="5">
        <v>2016</v>
      </c>
      <c r="CB11" s="4">
        <v>21895</v>
      </c>
      <c r="CC11" s="72">
        <f t="shared" si="16"/>
        <v>21895</v>
      </c>
      <c r="CD11" s="72">
        <f t="shared" si="17"/>
        <v>1.0381365608586435</v>
      </c>
      <c r="CE11" s="5">
        <v>1</v>
      </c>
      <c r="CG11" s="5">
        <v>2017</v>
      </c>
      <c r="CH11" s="4">
        <v>22730</v>
      </c>
      <c r="CI11" s="72">
        <f t="shared" si="18"/>
        <v>22730</v>
      </c>
      <c r="CJ11" s="5"/>
      <c r="CK11" s="5"/>
      <c r="CL11" s="5">
        <v>2017</v>
      </c>
      <c r="CM11" s="4">
        <v>62</v>
      </c>
      <c r="CN11" s="5">
        <f t="shared" si="19"/>
        <v>62</v>
      </c>
      <c r="CO11" s="4">
        <f t="shared" si="20"/>
        <v>366.61290322580646</v>
      </c>
    </row>
    <row r="12" spans="1:93" x14ac:dyDescent="0.25">
      <c r="A12" s="4" t="s">
        <v>285</v>
      </c>
      <c r="B12" s="4" t="s">
        <v>286</v>
      </c>
      <c r="C12" s="4" t="s">
        <v>181</v>
      </c>
      <c r="D12" s="4" t="s">
        <v>276</v>
      </c>
      <c r="E12" s="4">
        <v>334393</v>
      </c>
      <c r="F12" s="4">
        <v>339031</v>
      </c>
      <c r="G12" s="4">
        <v>1</v>
      </c>
      <c r="I12" s="5">
        <v>2017</v>
      </c>
      <c r="J12" s="5">
        <v>648</v>
      </c>
      <c r="K12" s="72">
        <f t="shared" si="0"/>
        <v>191.13296424220792</v>
      </c>
      <c r="L12" s="72">
        <v>820</v>
      </c>
      <c r="M12" s="72">
        <f t="shared" si="1"/>
        <v>241.86578808427549</v>
      </c>
      <c r="N12" s="5">
        <v>1</v>
      </c>
      <c r="O12" s="5"/>
      <c r="P12" s="5">
        <v>2017</v>
      </c>
      <c r="Q12" s="4">
        <v>113</v>
      </c>
      <c r="R12" s="72">
        <f t="shared" si="2"/>
        <v>113</v>
      </c>
      <c r="S12" s="72"/>
      <c r="T12" s="72"/>
      <c r="U12" s="5"/>
      <c r="V12" s="5"/>
      <c r="W12" s="72">
        <f t="shared" si="3"/>
        <v>0</v>
      </c>
      <c r="X12" s="5">
        <f t="shared" si="4"/>
        <v>33.330285431125773</v>
      </c>
      <c r="Y12" s="5">
        <v>1</v>
      </c>
      <c r="Z12" s="5"/>
      <c r="AA12" s="5">
        <v>2017</v>
      </c>
      <c r="AB12" s="4">
        <v>113</v>
      </c>
      <c r="AC12" s="5">
        <f t="shared" si="5"/>
        <v>113</v>
      </c>
      <c r="AD12" s="72"/>
      <c r="AE12" s="4">
        <v>154</v>
      </c>
      <c r="AF12" s="5">
        <v>2017</v>
      </c>
      <c r="AG12" s="5">
        <v>131</v>
      </c>
      <c r="AH12" s="72">
        <f t="shared" si="6"/>
        <v>131</v>
      </c>
      <c r="AI12" s="72">
        <f t="shared" si="7"/>
        <v>0.86259541984732824</v>
      </c>
      <c r="AJ12" s="5">
        <v>1</v>
      </c>
      <c r="AK12" s="5">
        <v>43</v>
      </c>
      <c r="AL12" s="5">
        <v>2017</v>
      </c>
      <c r="AM12" s="5">
        <v>51</v>
      </c>
      <c r="AN12" s="72">
        <f t="shared" si="8"/>
        <v>15.04287218572933</v>
      </c>
      <c r="AO12" s="5">
        <v>1</v>
      </c>
      <c r="AP12" s="4">
        <v>1840</v>
      </c>
      <c r="AQ12" s="5">
        <v>2014</v>
      </c>
      <c r="AR12" s="4">
        <v>1840</v>
      </c>
      <c r="AS12" s="72">
        <f t="shared" si="9"/>
        <v>542.723231798862</v>
      </c>
      <c r="AT12" s="72"/>
      <c r="AU12" s="4">
        <v>154</v>
      </c>
      <c r="AV12" s="5">
        <v>2017</v>
      </c>
      <c r="AW12" s="5">
        <v>131</v>
      </c>
      <c r="AX12" s="72">
        <f t="shared" si="10"/>
        <v>131</v>
      </c>
      <c r="AY12" s="5">
        <v>1</v>
      </c>
      <c r="BA12" s="5">
        <v>2005</v>
      </c>
      <c r="BB12" s="4">
        <v>2568</v>
      </c>
      <c r="BC12" s="72">
        <f t="shared" si="11"/>
        <v>2568</v>
      </c>
      <c r="BD12" s="72">
        <f t="shared" si="12"/>
        <v>51.012461059190031</v>
      </c>
      <c r="BE12" s="72"/>
      <c r="BF12" s="4">
        <v>154</v>
      </c>
      <c r="BG12" s="5">
        <v>2017</v>
      </c>
      <c r="BH12" s="5">
        <v>131</v>
      </c>
      <c r="BI12" s="72"/>
      <c r="BJ12" s="5"/>
      <c r="BK12" s="5">
        <v>9</v>
      </c>
      <c r="BL12" s="4">
        <v>2017</v>
      </c>
      <c r="BM12" s="4">
        <v>23</v>
      </c>
      <c r="BN12" s="72">
        <f t="shared" si="13"/>
        <v>175.57251908396944</v>
      </c>
      <c r="BO12" s="5">
        <v>1</v>
      </c>
      <c r="BP12" s="4">
        <v>1</v>
      </c>
      <c r="BQ12" s="5">
        <v>2017</v>
      </c>
      <c r="BR12" s="4">
        <v>3</v>
      </c>
      <c r="BS12" s="72">
        <f t="shared" si="14"/>
        <v>0.88487483445466641</v>
      </c>
      <c r="BT12" s="5">
        <v>1</v>
      </c>
      <c r="BU12" s="4">
        <v>1840</v>
      </c>
      <c r="BV12" s="5">
        <v>2014</v>
      </c>
      <c r="BW12" s="4">
        <v>1840</v>
      </c>
      <c r="BX12" s="72">
        <f t="shared" si="15"/>
        <v>1840</v>
      </c>
      <c r="BY12" s="5">
        <v>1</v>
      </c>
      <c r="CA12" s="5">
        <v>2017</v>
      </c>
      <c r="CB12" s="4">
        <v>3844</v>
      </c>
      <c r="CC12" s="72">
        <f t="shared" si="16"/>
        <v>3844</v>
      </c>
      <c r="CD12" s="72">
        <f t="shared" si="17"/>
        <v>0.47866805411030178</v>
      </c>
      <c r="CE12" s="5">
        <v>1</v>
      </c>
      <c r="CF12" s="4">
        <v>1840</v>
      </c>
      <c r="CG12" s="5">
        <v>2014</v>
      </c>
      <c r="CH12" s="4">
        <v>1840</v>
      </c>
      <c r="CI12" s="72">
        <f t="shared" si="18"/>
        <v>1840</v>
      </c>
      <c r="CJ12" s="72"/>
      <c r="CK12" s="5">
        <v>81</v>
      </c>
      <c r="CL12" s="5">
        <v>2017</v>
      </c>
      <c r="CM12" s="4">
        <v>8</v>
      </c>
      <c r="CN12" s="5">
        <f t="shared" si="19"/>
        <v>8</v>
      </c>
      <c r="CO12" s="4">
        <f t="shared" si="20"/>
        <v>230</v>
      </c>
    </row>
    <row r="13" spans="1:93" x14ac:dyDescent="0.25">
      <c r="A13" s="4" t="s">
        <v>398</v>
      </c>
      <c r="B13" s="4" t="s">
        <v>399</v>
      </c>
      <c r="C13" s="4" t="s">
        <v>106</v>
      </c>
      <c r="D13" s="4" t="s">
        <v>393</v>
      </c>
      <c r="E13" s="4">
        <v>1338676785</v>
      </c>
      <c r="F13" s="4">
        <v>1366417754</v>
      </c>
      <c r="G13" s="4">
        <v>1</v>
      </c>
      <c r="I13" s="5">
        <v>2013</v>
      </c>
      <c r="J13" s="5">
        <v>1731537</v>
      </c>
      <c r="K13" s="72">
        <f t="shared" si="0"/>
        <v>126.72090910200514</v>
      </c>
      <c r="L13" s="72"/>
      <c r="M13" s="72">
        <f t="shared" si="1"/>
        <v>0</v>
      </c>
      <c r="N13" s="5">
        <v>1</v>
      </c>
      <c r="O13" s="5"/>
      <c r="R13" s="72">
        <f t="shared" si="2"/>
        <v>0</v>
      </c>
      <c r="S13" s="5"/>
      <c r="T13" s="5"/>
      <c r="U13" s="5"/>
      <c r="V13" s="5"/>
      <c r="W13" s="72">
        <f t="shared" si="3"/>
        <v>0</v>
      </c>
      <c r="X13" s="5">
        <f t="shared" si="4"/>
        <v>0</v>
      </c>
      <c r="Y13" s="5">
        <v>1</v>
      </c>
      <c r="Z13" s="5"/>
      <c r="AC13" s="5">
        <f t="shared" si="5"/>
        <v>0</v>
      </c>
      <c r="AD13" s="72"/>
      <c r="AE13" s="4">
        <v>418536</v>
      </c>
      <c r="AF13" s="5">
        <v>2015</v>
      </c>
      <c r="AG13" s="5">
        <v>419623</v>
      </c>
      <c r="AH13" s="72">
        <f t="shared" si="6"/>
        <v>419623</v>
      </c>
      <c r="AI13" s="72">
        <f t="shared" si="7"/>
        <v>0</v>
      </c>
      <c r="AJ13" s="5">
        <v>1</v>
      </c>
      <c r="AK13" s="5"/>
      <c r="AL13" s="5"/>
      <c r="AM13" s="5"/>
      <c r="AN13" s="72">
        <f t="shared" si="8"/>
        <v>0</v>
      </c>
      <c r="AO13" s="5">
        <v>1</v>
      </c>
      <c r="AP13" s="4">
        <v>17660316</v>
      </c>
      <c r="AQ13" s="5">
        <v>2014</v>
      </c>
      <c r="AR13" s="4">
        <v>17660316</v>
      </c>
      <c r="AS13" s="72">
        <f t="shared" si="9"/>
        <v>1292.4536400600662</v>
      </c>
      <c r="AT13" s="72"/>
      <c r="AU13" s="4">
        <v>418536</v>
      </c>
      <c r="AV13" s="5">
        <v>2015</v>
      </c>
      <c r="AW13" s="5">
        <v>419623</v>
      </c>
      <c r="AX13" s="72">
        <f t="shared" si="10"/>
        <v>419623</v>
      </c>
      <c r="AY13" s="5">
        <v>1</v>
      </c>
      <c r="AZ13" s="4">
        <v>739574.5</v>
      </c>
      <c r="BA13" s="5">
        <v>2014</v>
      </c>
      <c r="BB13" s="4">
        <v>761368</v>
      </c>
      <c r="BC13" s="72">
        <f t="shared" si="11"/>
        <v>761368</v>
      </c>
      <c r="BD13" s="72">
        <f t="shared" si="12"/>
        <v>551.14346807325762</v>
      </c>
      <c r="BE13" s="72"/>
      <c r="BF13" s="4">
        <v>418536</v>
      </c>
      <c r="BG13" s="5">
        <v>2015</v>
      </c>
      <c r="BH13" s="5">
        <v>419623</v>
      </c>
      <c r="BI13" s="72"/>
      <c r="BJ13" s="5"/>
      <c r="BK13" s="5"/>
      <c r="BL13" s="4">
        <v>2015</v>
      </c>
      <c r="BM13" s="4">
        <v>282076</v>
      </c>
      <c r="BN13" s="72">
        <f t="shared" si="13"/>
        <v>672.21291492601699</v>
      </c>
      <c r="BO13" s="5">
        <v>0</v>
      </c>
      <c r="BP13" s="4">
        <v>41623</v>
      </c>
      <c r="BQ13" s="5">
        <v>2016</v>
      </c>
      <c r="BR13" s="4">
        <v>42678</v>
      </c>
      <c r="BS13" s="72">
        <f t="shared" si="14"/>
        <v>3.1233493472304521</v>
      </c>
      <c r="BT13" s="5">
        <v>1</v>
      </c>
      <c r="BU13" s="4">
        <v>17660316</v>
      </c>
      <c r="BV13" s="5">
        <v>2014</v>
      </c>
      <c r="BW13" s="4">
        <v>17660316</v>
      </c>
      <c r="BX13" s="72">
        <f t="shared" si="15"/>
        <v>17660316</v>
      </c>
      <c r="BY13" s="5">
        <v>1</v>
      </c>
      <c r="BZ13" s="4">
        <v>3396796.5</v>
      </c>
      <c r="CA13" s="5">
        <v>2014</v>
      </c>
      <c r="CB13" s="4">
        <v>3523577</v>
      </c>
      <c r="CC13" s="72">
        <f t="shared" si="16"/>
        <v>3523577</v>
      </c>
      <c r="CD13" s="72">
        <f t="shared" si="17"/>
        <v>5.0120420243406061</v>
      </c>
      <c r="CE13" s="5">
        <v>1</v>
      </c>
      <c r="CF13" s="4">
        <v>17660316</v>
      </c>
      <c r="CG13" s="5">
        <v>2014</v>
      </c>
      <c r="CH13" s="4">
        <v>17660316</v>
      </c>
      <c r="CI13" s="72">
        <f t="shared" si="18"/>
        <v>17660316</v>
      </c>
      <c r="CJ13" s="5"/>
      <c r="CK13" s="5"/>
      <c r="CN13" s="5">
        <f t="shared" si="19"/>
        <v>0</v>
      </c>
      <c r="CO13" s="4" t="e">
        <f t="shared" si="20"/>
        <v>#DIV/0!</v>
      </c>
    </row>
    <row r="14" spans="1:93" x14ac:dyDescent="0.25">
      <c r="A14" s="4" t="s">
        <v>425</v>
      </c>
      <c r="B14" s="4" t="s">
        <v>426</v>
      </c>
      <c r="C14" s="4" t="s">
        <v>181</v>
      </c>
      <c r="D14" s="4" t="s">
        <v>412</v>
      </c>
      <c r="E14" s="4">
        <v>60673701</v>
      </c>
      <c r="F14" s="4">
        <v>60550075</v>
      </c>
      <c r="G14" s="4">
        <v>1</v>
      </c>
      <c r="I14" s="5">
        <v>2016</v>
      </c>
      <c r="J14" s="5">
        <v>274653</v>
      </c>
      <c r="K14" s="72">
        <f t="shared" si="0"/>
        <v>453.59646540487353</v>
      </c>
      <c r="L14" s="72">
        <v>55577</v>
      </c>
      <c r="M14" s="72">
        <f t="shared" si="1"/>
        <v>91.786839240083523</v>
      </c>
      <c r="N14" s="5">
        <v>0</v>
      </c>
      <c r="O14" s="5">
        <v>43921</v>
      </c>
      <c r="P14" s="5">
        <v>2017</v>
      </c>
      <c r="Q14" s="4">
        <v>41645</v>
      </c>
      <c r="R14" s="72">
        <f t="shared" si="2"/>
        <v>41645</v>
      </c>
      <c r="S14" s="72"/>
      <c r="T14" s="72"/>
      <c r="U14" s="5"/>
      <c r="V14" s="5"/>
      <c r="W14" s="72">
        <f t="shared" si="3"/>
        <v>0</v>
      </c>
      <c r="X14" s="5">
        <f t="shared" si="4"/>
        <v>68.777784338004537</v>
      </c>
      <c r="Y14" s="5">
        <v>0</v>
      </c>
      <c r="Z14" s="5">
        <v>43921</v>
      </c>
      <c r="AA14" s="5">
        <v>2017</v>
      </c>
      <c r="AB14" s="4">
        <v>41645</v>
      </c>
      <c r="AC14" s="5">
        <f t="shared" si="5"/>
        <v>41645</v>
      </c>
      <c r="AD14" s="72"/>
      <c r="AE14" s="4">
        <v>54745</v>
      </c>
      <c r="AF14" s="5">
        <v>2017</v>
      </c>
      <c r="AG14" s="5">
        <v>59655</v>
      </c>
      <c r="AH14" s="72">
        <f t="shared" si="6"/>
        <v>59655</v>
      </c>
      <c r="AI14" s="72">
        <f t="shared" si="7"/>
        <v>0.69809739334506749</v>
      </c>
      <c r="AJ14" s="5">
        <v>0</v>
      </c>
      <c r="AK14" s="5">
        <v>11144</v>
      </c>
      <c r="AL14" s="5">
        <v>2017</v>
      </c>
      <c r="AM14" s="5">
        <v>10552</v>
      </c>
      <c r="AN14" s="72">
        <f t="shared" si="8"/>
        <v>17.426898315154851</v>
      </c>
      <c r="AO14" s="5">
        <v>0</v>
      </c>
      <c r="AP14" s="4">
        <v>786076</v>
      </c>
      <c r="AQ14" s="5">
        <v>2016</v>
      </c>
      <c r="AR14" s="4">
        <v>715337</v>
      </c>
      <c r="AS14" s="72">
        <f t="shared" si="9"/>
        <v>1181.3973805977944</v>
      </c>
      <c r="AT14" s="72"/>
      <c r="AU14" s="4">
        <v>54745</v>
      </c>
      <c r="AV14" s="5">
        <v>2017</v>
      </c>
      <c r="AW14" s="5">
        <v>59655</v>
      </c>
      <c r="AX14" s="72">
        <f t="shared" si="10"/>
        <v>59655</v>
      </c>
      <c r="AY14" s="5">
        <v>0</v>
      </c>
      <c r="AZ14" s="4">
        <v>206874</v>
      </c>
      <c r="BA14" s="5">
        <v>2017</v>
      </c>
      <c r="BB14" s="4">
        <v>209921</v>
      </c>
      <c r="BC14" s="72">
        <f t="shared" si="11"/>
        <v>209921</v>
      </c>
      <c r="BD14" s="72">
        <f t="shared" si="12"/>
        <v>284.17833375412653</v>
      </c>
      <c r="BE14" s="72"/>
      <c r="BF14" s="4">
        <v>54745</v>
      </c>
      <c r="BG14" s="5">
        <v>2017</v>
      </c>
      <c r="BH14" s="5">
        <v>59655</v>
      </c>
      <c r="BI14" s="72"/>
      <c r="BJ14" s="5">
        <v>13533</v>
      </c>
      <c r="BK14" s="5">
        <v>10337</v>
      </c>
      <c r="BL14" s="4">
        <v>2016</v>
      </c>
      <c r="BM14" s="4">
        <v>10277</v>
      </c>
      <c r="BN14" s="72">
        <f t="shared" si="13"/>
        <v>172.27390830609338</v>
      </c>
      <c r="BO14" s="5">
        <v>0</v>
      </c>
      <c r="BP14" s="4">
        <v>475</v>
      </c>
      <c r="BQ14" s="5">
        <v>2016</v>
      </c>
      <c r="BR14" s="4">
        <v>400</v>
      </c>
      <c r="BS14" s="72">
        <f t="shared" si="14"/>
        <v>0.66061024697326964</v>
      </c>
      <c r="BT14" s="5">
        <v>0</v>
      </c>
      <c r="BU14" s="4">
        <v>786076</v>
      </c>
      <c r="BV14" s="5">
        <v>2016</v>
      </c>
      <c r="BW14" s="4">
        <v>715337</v>
      </c>
      <c r="BX14" s="72">
        <f t="shared" si="15"/>
        <v>715337</v>
      </c>
      <c r="BY14" s="5">
        <v>0</v>
      </c>
      <c r="BZ14" s="4">
        <v>980854</v>
      </c>
      <c r="CA14" s="5">
        <v>2017</v>
      </c>
      <c r="CB14" s="4">
        <v>894537</v>
      </c>
      <c r="CC14" s="72">
        <f t="shared" si="16"/>
        <v>894537</v>
      </c>
      <c r="CD14" s="72">
        <f t="shared" si="17"/>
        <v>0.79967290341260344</v>
      </c>
      <c r="CE14" s="5">
        <v>0</v>
      </c>
      <c r="CF14" s="4">
        <v>786076</v>
      </c>
      <c r="CG14" s="5">
        <v>2016</v>
      </c>
      <c r="CH14" s="4">
        <v>715337</v>
      </c>
      <c r="CI14" s="72">
        <f t="shared" si="18"/>
        <v>715337</v>
      </c>
      <c r="CJ14" s="72"/>
      <c r="CK14" s="5">
        <v>1907</v>
      </c>
      <c r="CL14" s="5">
        <v>2017</v>
      </c>
      <c r="CM14" s="4">
        <v>3380</v>
      </c>
      <c r="CN14" s="5">
        <f t="shared" si="19"/>
        <v>3380</v>
      </c>
      <c r="CO14" s="4">
        <f t="shared" si="20"/>
        <v>211.63816568047338</v>
      </c>
    </row>
    <row r="15" spans="1:93" x14ac:dyDescent="0.25">
      <c r="A15" s="4" t="s">
        <v>104</v>
      </c>
      <c r="B15" s="4" t="s">
        <v>105</v>
      </c>
      <c r="C15" s="4" t="s">
        <v>106</v>
      </c>
      <c r="D15" s="4" t="s">
        <v>107</v>
      </c>
      <c r="E15" s="4">
        <v>18080019</v>
      </c>
      <c r="F15" s="4">
        <v>18551427</v>
      </c>
      <c r="G15" s="4">
        <v>1</v>
      </c>
      <c r="I15" s="5">
        <v>2015</v>
      </c>
      <c r="J15" s="5">
        <v>43475</v>
      </c>
      <c r="K15" s="72">
        <f t="shared" si="0"/>
        <v>234.34854903614692</v>
      </c>
      <c r="L15" s="72"/>
      <c r="M15" s="72">
        <f t="shared" si="1"/>
        <v>0</v>
      </c>
      <c r="N15" s="5">
        <v>1</v>
      </c>
      <c r="O15" s="5"/>
      <c r="R15" s="72">
        <f t="shared" si="2"/>
        <v>0</v>
      </c>
      <c r="S15" s="5"/>
      <c r="T15" s="5"/>
      <c r="U15" s="5"/>
      <c r="V15" s="5"/>
      <c r="W15" s="72">
        <f t="shared" si="3"/>
        <v>0</v>
      </c>
      <c r="X15" s="5">
        <f t="shared" si="4"/>
        <v>0</v>
      </c>
      <c r="Y15" s="5">
        <v>1</v>
      </c>
      <c r="Z15" s="5"/>
      <c r="AC15" s="5">
        <f t="shared" si="5"/>
        <v>0</v>
      </c>
      <c r="AD15" s="72"/>
      <c r="AE15" s="4">
        <v>43220</v>
      </c>
      <c r="AF15" s="5">
        <v>2017</v>
      </c>
      <c r="AG15" s="5">
        <v>33989</v>
      </c>
      <c r="AH15" s="72">
        <f t="shared" si="6"/>
        <v>33989</v>
      </c>
      <c r="AI15" s="72">
        <f t="shared" si="7"/>
        <v>0</v>
      </c>
      <c r="AJ15" s="5">
        <v>1</v>
      </c>
      <c r="AK15" s="5">
        <v>2181</v>
      </c>
      <c r="AL15" s="5">
        <v>2015</v>
      </c>
      <c r="AM15" s="5">
        <v>2631</v>
      </c>
      <c r="AN15" s="72">
        <f t="shared" si="8"/>
        <v>14.182197412630307</v>
      </c>
      <c r="AO15" s="5">
        <v>0</v>
      </c>
      <c r="AP15" s="4">
        <v>49717</v>
      </c>
      <c r="AQ15" s="5">
        <v>2016</v>
      </c>
      <c r="AR15" s="4">
        <v>42305</v>
      </c>
      <c r="AS15" s="72">
        <f t="shared" si="9"/>
        <v>228.04175657214944</v>
      </c>
      <c r="AT15" s="72"/>
      <c r="AU15" s="4">
        <v>43220</v>
      </c>
      <c r="AV15" s="5">
        <v>2017</v>
      </c>
      <c r="AW15" s="5">
        <v>33989</v>
      </c>
      <c r="AX15" s="72">
        <f t="shared" si="10"/>
        <v>33989</v>
      </c>
      <c r="AY15" s="5">
        <v>1</v>
      </c>
      <c r="AZ15" s="4">
        <v>23523.5</v>
      </c>
      <c r="BA15" s="5">
        <v>2016</v>
      </c>
      <c r="BB15" s="4">
        <v>29156</v>
      </c>
      <c r="BC15" s="72">
        <f t="shared" si="11"/>
        <v>29156</v>
      </c>
      <c r="BD15" s="72">
        <f t="shared" si="12"/>
        <v>1165.7634792152558</v>
      </c>
      <c r="BE15" s="72"/>
      <c r="BF15" s="4">
        <v>43220</v>
      </c>
      <c r="BG15" s="5">
        <v>2017</v>
      </c>
      <c r="BH15" s="5">
        <v>33989</v>
      </c>
      <c r="BI15" s="72"/>
      <c r="BJ15" s="5"/>
      <c r="BK15" s="5">
        <v>6601</v>
      </c>
      <c r="BL15" s="4">
        <v>2017</v>
      </c>
      <c r="BM15" s="4">
        <v>5762</v>
      </c>
      <c r="BN15" s="72">
        <f t="shared" si="13"/>
        <v>169.52543469946161</v>
      </c>
      <c r="BO15" s="5">
        <v>1</v>
      </c>
      <c r="BP15" s="4">
        <v>1364</v>
      </c>
      <c r="BQ15" s="5">
        <v>2017</v>
      </c>
      <c r="BR15" s="4">
        <v>915</v>
      </c>
      <c r="BS15" s="72">
        <f t="shared" si="14"/>
        <v>4.9322351321006197</v>
      </c>
      <c r="BT15" s="5">
        <v>0</v>
      </c>
      <c r="BU15" s="4">
        <v>49717</v>
      </c>
      <c r="BV15" s="5">
        <v>2016</v>
      </c>
      <c r="BW15" s="4">
        <v>42305</v>
      </c>
      <c r="BX15" s="72">
        <f t="shared" si="15"/>
        <v>42305</v>
      </c>
      <c r="BY15" s="5">
        <v>1</v>
      </c>
      <c r="BZ15" s="4">
        <v>94217.5</v>
      </c>
      <c r="CA15" s="5">
        <v>2016</v>
      </c>
      <c r="CB15" s="4">
        <v>108455</v>
      </c>
      <c r="CC15" s="72">
        <f t="shared" si="16"/>
        <v>108455</v>
      </c>
      <c r="CD15" s="72">
        <f t="shared" si="17"/>
        <v>0.39006961412567426</v>
      </c>
      <c r="CE15" s="5">
        <v>0</v>
      </c>
      <c r="CF15" s="4">
        <v>49717</v>
      </c>
      <c r="CG15" s="5">
        <v>2016</v>
      </c>
      <c r="CH15" s="4">
        <v>42305</v>
      </c>
      <c r="CI15" s="72">
        <f t="shared" si="18"/>
        <v>42305</v>
      </c>
      <c r="CJ15" s="5"/>
      <c r="CK15" s="5"/>
      <c r="CN15" s="5">
        <f t="shared" si="19"/>
        <v>0</v>
      </c>
      <c r="CO15" s="4" t="e">
        <f t="shared" si="20"/>
        <v>#DIV/0!</v>
      </c>
    </row>
    <row r="16" spans="1:93" x14ac:dyDescent="0.25">
      <c r="A16" s="4" t="s">
        <v>98</v>
      </c>
      <c r="B16" s="4" t="s">
        <v>99</v>
      </c>
      <c r="C16" s="4" t="s">
        <v>28</v>
      </c>
      <c r="D16" s="4" t="s">
        <v>89</v>
      </c>
      <c r="E16" s="4">
        <v>124777324</v>
      </c>
      <c r="F16" s="4">
        <v>127575529</v>
      </c>
      <c r="G16" s="4">
        <v>1</v>
      </c>
      <c r="I16" s="5">
        <v>2017</v>
      </c>
      <c r="J16" s="5">
        <v>443659</v>
      </c>
      <c r="K16" s="72">
        <f t="shared" si="0"/>
        <v>347.7618344815956</v>
      </c>
      <c r="L16" s="72">
        <v>496104</v>
      </c>
      <c r="M16" s="72">
        <f t="shared" si="1"/>
        <v>388.87081549942076</v>
      </c>
      <c r="N16" s="5">
        <v>1</v>
      </c>
      <c r="O16" s="5"/>
      <c r="P16" s="5">
        <v>2017</v>
      </c>
      <c r="Q16" s="4">
        <v>40512</v>
      </c>
      <c r="R16" s="72">
        <f t="shared" si="2"/>
        <v>40512</v>
      </c>
      <c r="S16" s="5"/>
      <c r="T16" s="5"/>
      <c r="U16" s="5">
        <v>6563</v>
      </c>
      <c r="V16" s="5">
        <v>7.7171264848845036</v>
      </c>
      <c r="W16" s="72">
        <f t="shared" si="3"/>
        <v>7.7171264848845036</v>
      </c>
      <c r="X16" s="5">
        <f t="shared" si="4"/>
        <v>31.755306301728133</v>
      </c>
      <c r="Y16" s="5">
        <v>1</v>
      </c>
      <c r="Z16" s="5"/>
      <c r="AA16" s="5">
        <v>2017</v>
      </c>
      <c r="AB16" s="4">
        <v>40512</v>
      </c>
      <c r="AC16" s="5">
        <f t="shared" si="5"/>
        <v>40512</v>
      </c>
      <c r="AD16" s="72"/>
      <c r="AE16" s="4">
        <v>228021</v>
      </c>
      <c r="AF16" s="5">
        <v>2017</v>
      </c>
      <c r="AG16" s="5">
        <v>181999</v>
      </c>
      <c r="AH16" s="72">
        <f t="shared" si="6"/>
        <v>181999</v>
      </c>
      <c r="AI16" s="72">
        <f t="shared" si="7"/>
        <v>0.22259462964082219</v>
      </c>
      <c r="AJ16" s="5">
        <v>1</v>
      </c>
      <c r="AK16" s="5">
        <v>5153</v>
      </c>
      <c r="AL16" s="5">
        <v>2017</v>
      </c>
      <c r="AM16" s="5">
        <v>2768</v>
      </c>
      <c r="AN16" s="72">
        <f t="shared" si="8"/>
        <v>2.1696950988147576</v>
      </c>
      <c r="AO16" s="5">
        <v>0</v>
      </c>
      <c r="AP16" s="4">
        <v>303501</v>
      </c>
      <c r="AQ16" s="5">
        <v>2017</v>
      </c>
      <c r="AR16" s="4">
        <v>172042</v>
      </c>
      <c r="AS16" s="72">
        <f t="shared" si="9"/>
        <v>134.85501596469962</v>
      </c>
      <c r="AT16" s="72"/>
      <c r="AU16" s="4">
        <v>228021</v>
      </c>
      <c r="AV16" s="5">
        <v>2017</v>
      </c>
      <c r="AW16" s="5">
        <v>181999</v>
      </c>
      <c r="AX16" s="72">
        <f t="shared" si="10"/>
        <v>181999</v>
      </c>
      <c r="AY16" s="5">
        <v>1</v>
      </c>
      <c r="AZ16" s="4">
        <v>109823.5</v>
      </c>
      <c r="BA16" s="5">
        <v>2017</v>
      </c>
      <c r="BB16" s="4">
        <v>39373</v>
      </c>
      <c r="BC16" s="72">
        <f t="shared" si="11"/>
        <v>39373</v>
      </c>
      <c r="BD16" s="72">
        <f t="shared" si="12"/>
        <v>4622.4316155741244</v>
      </c>
      <c r="BE16" s="72"/>
      <c r="BF16" s="4">
        <v>228021</v>
      </c>
      <c r="BG16" s="5">
        <v>2017</v>
      </c>
      <c r="BH16" s="5">
        <v>181999</v>
      </c>
      <c r="BI16" s="72"/>
      <c r="BJ16" s="5">
        <v>103810</v>
      </c>
      <c r="BK16" s="5">
        <v>112524</v>
      </c>
      <c r="BL16" s="4">
        <v>2017</v>
      </c>
      <c r="BM16" s="4">
        <v>56283</v>
      </c>
      <c r="BN16" s="72">
        <f t="shared" si="13"/>
        <v>309.24895191731821</v>
      </c>
      <c r="BO16" s="5">
        <v>0</v>
      </c>
      <c r="BP16" s="4">
        <v>19669</v>
      </c>
      <c r="BQ16" s="5">
        <v>2017</v>
      </c>
      <c r="BR16" s="4">
        <v>32079</v>
      </c>
      <c r="BS16" s="72">
        <f t="shared" si="14"/>
        <v>25.145104434565972</v>
      </c>
      <c r="BT16" s="5">
        <v>0</v>
      </c>
      <c r="BU16" s="4">
        <v>303501</v>
      </c>
      <c r="BV16" s="5">
        <v>2017</v>
      </c>
      <c r="BW16" s="4">
        <v>172042</v>
      </c>
      <c r="BX16" s="72">
        <f t="shared" si="15"/>
        <v>172042</v>
      </c>
      <c r="BY16" s="5">
        <v>1</v>
      </c>
      <c r="BZ16" s="4">
        <v>1386340</v>
      </c>
      <c r="CA16" s="5">
        <v>2017</v>
      </c>
      <c r="CB16" s="4">
        <v>92462</v>
      </c>
      <c r="CC16" s="72">
        <f t="shared" si="16"/>
        <v>92462</v>
      </c>
      <c r="CD16" s="72">
        <f t="shared" si="17"/>
        <v>1.8606779001103155</v>
      </c>
      <c r="CE16" s="5">
        <v>0</v>
      </c>
      <c r="CF16" s="4">
        <v>303501</v>
      </c>
      <c r="CG16" s="5">
        <v>2017</v>
      </c>
      <c r="CH16" s="4">
        <v>172042</v>
      </c>
      <c r="CI16" s="72">
        <f t="shared" si="18"/>
        <v>172042</v>
      </c>
      <c r="CJ16" s="5"/>
      <c r="CK16" s="5">
        <v>8793</v>
      </c>
      <c r="CL16" s="5">
        <v>2017</v>
      </c>
      <c r="CM16" s="4">
        <v>9165</v>
      </c>
      <c r="CN16" s="5">
        <f t="shared" si="19"/>
        <v>9165</v>
      </c>
      <c r="CO16" s="4">
        <f t="shared" si="20"/>
        <v>18.77163120567376</v>
      </c>
    </row>
    <row r="17" spans="1:93" x14ac:dyDescent="0.25">
      <c r="A17" s="4" t="s">
        <v>175</v>
      </c>
      <c r="B17" s="4" t="s">
        <v>176</v>
      </c>
      <c r="C17" s="4" t="s">
        <v>106</v>
      </c>
      <c r="D17" s="4" t="s">
        <v>160</v>
      </c>
      <c r="E17" s="4">
        <v>3113786</v>
      </c>
      <c r="F17" s="4">
        <v>3225167</v>
      </c>
      <c r="G17" s="4">
        <v>1</v>
      </c>
      <c r="I17" s="5">
        <v>2004</v>
      </c>
      <c r="J17" s="5">
        <v>6980</v>
      </c>
      <c r="K17" s="72">
        <f t="shared" si="0"/>
        <v>216.4229015117667</v>
      </c>
      <c r="L17" s="72">
        <v>4050</v>
      </c>
      <c r="M17" s="72">
        <f t="shared" si="1"/>
        <v>125.57489271098208</v>
      </c>
      <c r="N17" s="5">
        <v>0</v>
      </c>
      <c r="O17" s="5">
        <v>2978</v>
      </c>
      <c r="P17" s="5">
        <v>2017</v>
      </c>
      <c r="Q17" s="4">
        <v>3014</v>
      </c>
      <c r="R17" s="72">
        <f t="shared" si="2"/>
        <v>3014</v>
      </c>
      <c r="S17" s="72"/>
      <c r="T17" s="72"/>
      <c r="U17" s="5">
        <v>210</v>
      </c>
      <c r="V17" s="5">
        <v>7.6197359870333852</v>
      </c>
      <c r="W17" s="72">
        <f t="shared" si="3"/>
        <v>7.6197359870333852</v>
      </c>
      <c r="X17" s="5">
        <f t="shared" si="4"/>
        <v>93.452525094049392</v>
      </c>
      <c r="Y17" s="5">
        <v>0</v>
      </c>
      <c r="Z17" s="5">
        <v>2978</v>
      </c>
      <c r="AA17" s="5">
        <v>2017</v>
      </c>
      <c r="AB17" s="4">
        <v>3014</v>
      </c>
      <c r="AC17" s="5">
        <f t="shared" si="5"/>
        <v>3014</v>
      </c>
      <c r="AD17" s="72"/>
      <c r="AE17" s="4">
        <v>7690</v>
      </c>
      <c r="AF17" s="5">
        <v>2017</v>
      </c>
      <c r="AG17" s="5">
        <v>3869</v>
      </c>
      <c r="AH17" s="72">
        <f t="shared" si="6"/>
        <v>3869</v>
      </c>
      <c r="AI17" s="72">
        <f t="shared" si="7"/>
        <v>0.77901266477125874</v>
      </c>
      <c r="AJ17" s="5">
        <v>0</v>
      </c>
      <c r="AK17" s="5">
        <v>475</v>
      </c>
      <c r="AL17" s="5">
        <v>2017</v>
      </c>
      <c r="AM17" s="5">
        <v>511</v>
      </c>
      <c r="AN17" s="72">
        <f t="shared" si="8"/>
        <v>15.844140784027617</v>
      </c>
      <c r="AO17" s="5">
        <v>1</v>
      </c>
      <c r="AP17" s="4">
        <v>10901</v>
      </c>
      <c r="AQ17" s="5">
        <v>2017</v>
      </c>
      <c r="AR17" s="4">
        <v>10120</v>
      </c>
      <c r="AS17" s="72">
        <f t="shared" si="9"/>
        <v>313.78220104571329</v>
      </c>
      <c r="AT17" s="72"/>
      <c r="AU17" s="4">
        <v>7690</v>
      </c>
      <c r="AV17" s="5">
        <v>2017</v>
      </c>
      <c r="AW17" s="5">
        <v>3869</v>
      </c>
      <c r="AX17" s="72">
        <f t="shared" si="10"/>
        <v>3869</v>
      </c>
      <c r="AY17" s="5">
        <v>0</v>
      </c>
      <c r="AZ17" s="4">
        <v>8178</v>
      </c>
      <c r="BA17" s="5">
        <v>2017</v>
      </c>
      <c r="BB17" s="4">
        <v>6566</v>
      </c>
      <c r="BC17" s="72">
        <f t="shared" si="11"/>
        <v>6566</v>
      </c>
      <c r="BD17" s="72">
        <f t="shared" si="12"/>
        <v>589.24763935424915</v>
      </c>
      <c r="BE17" s="72"/>
      <c r="BF17" s="4">
        <v>7690</v>
      </c>
      <c r="BG17" s="5">
        <v>2017</v>
      </c>
      <c r="BH17" s="5">
        <v>3869</v>
      </c>
      <c r="BI17" s="72"/>
      <c r="BJ17" s="5">
        <v>1234</v>
      </c>
      <c r="BK17" s="5">
        <v>1144</v>
      </c>
      <c r="BL17" s="4">
        <v>2017</v>
      </c>
      <c r="BM17" s="4">
        <v>889</v>
      </c>
      <c r="BN17" s="72">
        <f t="shared" si="13"/>
        <v>229.77513569397777</v>
      </c>
      <c r="BO17" s="5">
        <v>0</v>
      </c>
      <c r="BP17" s="4">
        <v>218</v>
      </c>
      <c r="BQ17" s="5">
        <v>2017</v>
      </c>
      <c r="BR17" s="4">
        <v>191</v>
      </c>
      <c r="BS17" s="72">
        <f t="shared" si="14"/>
        <v>5.9221739525426127</v>
      </c>
      <c r="BT17" s="5">
        <v>1</v>
      </c>
      <c r="BU17" s="4">
        <v>10901</v>
      </c>
      <c r="BV17" s="5">
        <v>2017</v>
      </c>
      <c r="BW17" s="4">
        <v>10120</v>
      </c>
      <c r="BX17" s="72">
        <f t="shared" si="15"/>
        <v>10120</v>
      </c>
      <c r="BY17" s="5">
        <v>0</v>
      </c>
      <c r="BZ17" s="4">
        <v>23737</v>
      </c>
      <c r="CA17" s="5">
        <v>2017</v>
      </c>
      <c r="CB17" s="4">
        <v>23805</v>
      </c>
      <c r="CC17" s="72">
        <f t="shared" si="16"/>
        <v>23805</v>
      </c>
      <c r="CD17" s="72">
        <f t="shared" si="17"/>
        <v>0.4251207729468599</v>
      </c>
      <c r="CE17" s="5">
        <v>1</v>
      </c>
      <c r="CF17" s="4">
        <v>10901</v>
      </c>
      <c r="CG17" s="5">
        <v>2017</v>
      </c>
      <c r="CH17" s="4">
        <v>10120</v>
      </c>
      <c r="CI17" s="72">
        <f t="shared" si="18"/>
        <v>10120</v>
      </c>
      <c r="CJ17" s="72"/>
      <c r="CK17" s="5"/>
      <c r="CL17" s="5">
        <v>2017</v>
      </c>
      <c r="CM17" s="4">
        <v>525</v>
      </c>
      <c r="CN17" s="5">
        <f t="shared" si="19"/>
        <v>525</v>
      </c>
      <c r="CO17" s="4">
        <f t="shared" si="20"/>
        <v>19.276190476190475</v>
      </c>
    </row>
    <row r="18" spans="1:93" x14ac:dyDescent="0.25">
      <c r="A18" s="4" t="s">
        <v>100</v>
      </c>
      <c r="B18" s="4" t="s">
        <v>101</v>
      </c>
      <c r="C18" s="4" t="s">
        <v>28</v>
      </c>
      <c r="D18" s="4" t="s">
        <v>89</v>
      </c>
      <c r="E18" s="4">
        <v>6384846</v>
      </c>
      <c r="F18" s="4">
        <v>6545502</v>
      </c>
      <c r="G18" s="4">
        <v>1</v>
      </c>
      <c r="I18" s="5">
        <v>2010</v>
      </c>
      <c r="J18" s="5">
        <v>9749</v>
      </c>
      <c r="K18" s="72">
        <f t="shared" si="0"/>
        <v>148.94197572623153</v>
      </c>
      <c r="L18" s="72"/>
      <c r="M18" s="72">
        <f t="shared" si="1"/>
        <v>0</v>
      </c>
      <c r="N18" s="5">
        <v>1</v>
      </c>
      <c r="O18" s="5"/>
      <c r="R18" s="72">
        <f t="shared" si="2"/>
        <v>0</v>
      </c>
      <c r="S18" s="5"/>
      <c r="T18" s="5"/>
      <c r="U18" s="5"/>
      <c r="V18" s="5"/>
      <c r="W18" s="72">
        <f t="shared" si="3"/>
        <v>0</v>
      </c>
      <c r="X18" s="5">
        <f t="shared" si="4"/>
        <v>0</v>
      </c>
      <c r="Y18" s="5">
        <v>1</v>
      </c>
      <c r="Z18" s="5"/>
      <c r="AC18" s="5">
        <f t="shared" si="5"/>
        <v>0</v>
      </c>
      <c r="AD18" s="72"/>
      <c r="AE18" s="4">
        <v>10569</v>
      </c>
      <c r="AF18" s="5">
        <v>2014</v>
      </c>
      <c r="AG18" s="5">
        <v>10569</v>
      </c>
      <c r="AH18" s="72">
        <f t="shared" si="6"/>
        <v>10569</v>
      </c>
      <c r="AI18" s="72">
        <f t="shared" si="7"/>
        <v>0</v>
      </c>
      <c r="AJ18" s="5">
        <v>1</v>
      </c>
      <c r="AK18" s="5">
        <v>0</v>
      </c>
      <c r="AL18" s="5">
        <v>2010</v>
      </c>
      <c r="AM18" s="5">
        <v>68</v>
      </c>
      <c r="AN18" s="72">
        <f t="shared" si="8"/>
        <v>1.0388813569990507</v>
      </c>
      <c r="AO18" s="5">
        <v>1</v>
      </c>
      <c r="AS18" s="72">
        <f t="shared" si="9"/>
        <v>0</v>
      </c>
      <c r="AT18" s="72"/>
      <c r="AU18" s="4">
        <v>10569</v>
      </c>
      <c r="AV18" s="5">
        <v>2014</v>
      </c>
      <c r="AW18" s="5">
        <v>10569</v>
      </c>
      <c r="AX18" s="72">
        <f t="shared" si="10"/>
        <v>10569</v>
      </c>
      <c r="AY18" s="5">
        <v>1</v>
      </c>
      <c r="BA18" s="5">
        <v>2011</v>
      </c>
      <c r="BB18" s="4">
        <v>6789</v>
      </c>
      <c r="BC18" s="72">
        <f t="shared" si="11"/>
        <v>6789</v>
      </c>
      <c r="BD18" s="72">
        <f t="shared" si="12"/>
        <v>1556.7830313742818</v>
      </c>
      <c r="BE18" s="72"/>
      <c r="BF18" s="4">
        <v>10569</v>
      </c>
      <c r="BG18" s="5">
        <v>2014</v>
      </c>
      <c r="BH18" s="5">
        <v>10569</v>
      </c>
      <c r="BI18" s="72"/>
      <c r="BJ18" s="5"/>
      <c r="BK18" s="5"/>
      <c r="BL18" s="4">
        <v>2012</v>
      </c>
      <c r="BM18" s="4">
        <v>1127</v>
      </c>
      <c r="BN18" s="72">
        <f t="shared" si="13"/>
        <v>106.63260478758633</v>
      </c>
      <c r="BO18" s="5">
        <v>1</v>
      </c>
      <c r="BP18" s="4">
        <v>675</v>
      </c>
      <c r="BQ18" s="5">
        <v>2016</v>
      </c>
      <c r="BR18" s="4">
        <v>453</v>
      </c>
      <c r="BS18" s="72">
        <f t="shared" si="14"/>
        <v>6.9207831576554408</v>
      </c>
      <c r="BT18" s="5">
        <v>1</v>
      </c>
      <c r="BX18" s="72">
        <f t="shared" si="15"/>
        <v>0</v>
      </c>
      <c r="BY18" s="5">
        <v>1</v>
      </c>
      <c r="CA18" s="5">
        <v>2011</v>
      </c>
      <c r="CB18" s="4">
        <v>50858</v>
      </c>
      <c r="CC18" s="72">
        <f t="shared" si="16"/>
        <v>50858</v>
      </c>
      <c r="CD18" s="72">
        <f t="shared" si="17"/>
        <v>0</v>
      </c>
      <c r="CE18" s="5">
        <v>1</v>
      </c>
      <c r="CI18" s="72">
        <f t="shared" si="18"/>
        <v>0</v>
      </c>
      <c r="CJ18" s="5"/>
      <c r="CK18" s="5"/>
      <c r="CN18" s="5">
        <f t="shared" si="19"/>
        <v>0</v>
      </c>
      <c r="CO18" s="4" t="e">
        <f t="shared" si="20"/>
        <v>#DIV/0!</v>
      </c>
    </row>
    <row r="19" spans="1:93" x14ac:dyDescent="0.25">
      <c r="A19" s="4" t="s">
        <v>102</v>
      </c>
      <c r="B19" s="4" t="s">
        <v>103</v>
      </c>
      <c r="C19" s="4" t="s">
        <v>28</v>
      </c>
      <c r="D19" s="4" t="s">
        <v>89</v>
      </c>
      <c r="E19" s="4">
        <v>4106769</v>
      </c>
      <c r="F19" s="4">
        <v>4246439</v>
      </c>
      <c r="G19" s="4">
        <v>1</v>
      </c>
      <c r="I19" s="5">
        <v>2013</v>
      </c>
      <c r="J19" s="5">
        <v>16952</v>
      </c>
      <c r="K19" s="72">
        <f t="shared" si="0"/>
        <v>399.20507512294421</v>
      </c>
      <c r="L19" s="72">
        <v>503</v>
      </c>
      <c r="M19" s="72">
        <f t="shared" si="1"/>
        <v>11.845219017628652</v>
      </c>
      <c r="N19" s="5">
        <v>1</v>
      </c>
      <c r="O19" s="5"/>
      <c r="R19" s="72">
        <f t="shared" si="2"/>
        <v>0</v>
      </c>
      <c r="S19" s="5"/>
      <c r="T19" s="5"/>
      <c r="U19" s="5">
        <v>326</v>
      </c>
      <c r="V19" s="5"/>
      <c r="W19" s="72">
        <f t="shared" si="3"/>
        <v>0</v>
      </c>
      <c r="X19" s="5">
        <f t="shared" si="4"/>
        <v>0</v>
      </c>
      <c r="Y19" s="5">
        <v>1</v>
      </c>
      <c r="Z19" s="5"/>
      <c r="AC19" s="5">
        <f t="shared" si="5"/>
        <v>0</v>
      </c>
      <c r="AD19" s="72"/>
      <c r="AE19" s="4">
        <v>15690</v>
      </c>
      <c r="AF19" s="5">
        <v>2017</v>
      </c>
      <c r="AG19" s="5">
        <v>16155</v>
      </c>
      <c r="AH19" s="72">
        <f t="shared" si="6"/>
        <v>16155</v>
      </c>
      <c r="AI19" s="72">
        <f t="shared" si="7"/>
        <v>0</v>
      </c>
      <c r="AJ19" s="5">
        <v>1</v>
      </c>
      <c r="AK19" s="5">
        <v>314</v>
      </c>
      <c r="AL19" s="5">
        <v>2017</v>
      </c>
      <c r="AM19" s="5">
        <v>503</v>
      </c>
      <c r="AN19" s="72">
        <f t="shared" si="8"/>
        <v>11.845219017628652</v>
      </c>
      <c r="AO19" s="5">
        <v>0</v>
      </c>
      <c r="AP19" s="4">
        <v>58240</v>
      </c>
      <c r="AQ19" s="5">
        <v>2017</v>
      </c>
      <c r="AR19" s="4">
        <v>59875</v>
      </c>
      <c r="AS19" s="72">
        <f t="shared" si="9"/>
        <v>1410.0049476749814</v>
      </c>
      <c r="AT19" s="72"/>
      <c r="AU19" s="4">
        <v>15690</v>
      </c>
      <c r="AV19" s="5">
        <v>2017</v>
      </c>
      <c r="AW19" s="5">
        <v>16155</v>
      </c>
      <c r="AX19" s="72">
        <f t="shared" si="10"/>
        <v>16155</v>
      </c>
      <c r="AY19" s="5">
        <v>1</v>
      </c>
      <c r="AZ19" s="4">
        <v>5865.5</v>
      </c>
      <c r="BA19" s="5">
        <v>2017</v>
      </c>
      <c r="BB19" s="4">
        <v>7210</v>
      </c>
      <c r="BC19" s="72">
        <f t="shared" si="11"/>
        <v>7210</v>
      </c>
      <c r="BD19" s="72">
        <f t="shared" si="12"/>
        <v>2240.6380027739251</v>
      </c>
      <c r="BE19" s="72"/>
      <c r="BF19" s="4">
        <v>15690</v>
      </c>
      <c r="BG19" s="5">
        <v>2017</v>
      </c>
      <c r="BH19" s="5">
        <v>16155</v>
      </c>
      <c r="BI19" s="72"/>
      <c r="BJ19" s="5">
        <v>9629</v>
      </c>
      <c r="BK19" s="5"/>
      <c r="BL19" s="4">
        <v>2017</v>
      </c>
      <c r="BM19" s="4">
        <v>8759</v>
      </c>
      <c r="BN19" s="72">
        <f t="shared" si="13"/>
        <v>542.18508201795112</v>
      </c>
      <c r="BO19" s="5">
        <v>1</v>
      </c>
      <c r="BP19" s="4">
        <v>6585</v>
      </c>
      <c r="BQ19" s="5">
        <v>2017</v>
      </c>
      <c r="BR19" s="4">
        <v>397</v>
      </c>
      <c r="BS19" s="72">
        <f t="shared" si="14"/>
        <v>9.3490098409514424</v>
      </c>
      <c r="BT19" s="5">
        <v>0</v>
      </c>
      <c r="BU19" s="4">
        <v>58240</v>
      </c>
      <c r="BV19" s="5">
        <v>2017</v>
      </c>
      <c r="BW19" s="4">
        <v>59875</v>
      </c>
      <c r="BX19" s="72">
        <f t="shared" si="15"/>
        <v>59875</v>
      </c>
      <c r="BY19" s="5">
        <v>1</v>
      </c>
      <c r="BZ19" s="4">
        <v>61013</v>
      </c>
      <c r="CA19" s="5">
        <v>2017</v>
      </c>
      <c r="CB19" s="4">
        <v>61684</v>
      </c>
      <c r="CC19" s="72">
        <f t="shared" si="16"/>
        <v>61684</v>
      </c>
      <c r="CD19" s="72">
        <f t="shared" si="17"/>
        <v>0.97067310809934504</v>
      </c>
      <c r="CE19" s="5">
        <v>0</v>
      </c>
      <c r="CF19" s="4">
        <v>58240</v>
      </c>
      <c r="CG19" s="5">
        <v>2017</v>
      </c>
      <c r="CH19" s="4">
        <v>59875</v>
      </c>
      <c r="CI19" s="72">
        <f t="shared" si="18"/>
        <v>59875</v>
      </c>
      <c r="CJ19" s="5"/>
      <c r="CK19" s="5">
        <v>3114</v>
      </c>
      <c r="CL19" s="5">
        <v>2013</v>
      </c>
      <c r="CM19" s="4">
        <v>3114</v>
      </c>
      <c r="CN19" s="5">
        <f t="shared" si="19"/>
        <v>3114</v>
      </c>
      <c r="CO19" s="4">
        <f t="shared" si="20"/>
        <v>19.227681438664099</v>
      </c>
    </row>
    <row r="20" spans="1:93" x14ac:dyDescent="0.25">
      <c r="A20" s="4" t="s">
        <v>368</v>
      </c>
      <c r="B20" s="4" t="s">
        <v>369</v>
      </c>
      <c r="C20" s="4" t="s">
        <v>106</v>
      </c>
      <c r="D20" s="4" t="s">
        <v>357</v>
      </c>
      <c r="E20" s="4">
        <v>105172925</v>
      </c>
      <c r="F20" s="4">
        <v>108116615</v>
      </c>
      <c r="G20" s="4">
        <v>1</v>
      </c>
      <c r="I20" s="5">
        <v>2017</v>
      </c>
      <c r="J20" s="5">
        <v>182147</v>
      </c>
      <c r="K20" s="72">
        <f t="shared" si="0"/>
        <v>168.47271809240419</v>
      </c>
      <c r="L20" s="72">
        <v>190607</v>
      </c>
      <c r="M20" s="72">
        <f t="shared" si="1"/>
        <v>176.29760236204211</v>
      </c>
      <c r="N20" s="5">
        <v>1</v>
      </c>
      <c r="O20" s="5"/>
      <c r="P20" s="5">
        <v>2017</v>
      </c>
      <c r="Q20" s="4">
        <v>2490</v>
      </c>
      <c r="R20" s="72">
        <f t="shared" si="2"/>
        <v>2490</v>
      </c>
      <c r="S20" s="5"/>
      <c r="T20" s="5"/>
      <c r="U20" s="5">
        <v>717</v>
      </c>
      <c r="V20" s="5"/>
      <c r="W20" s="72">
        <f t="shared" si="3"/>
        <v>0</v>
      </c>
      <c r="X20" s="5">
        <f t="shared" si="4"/>
        <v>2.3030687743969787</v>
      </c>
      <c r="Y20" s="5">
        <v>1</v>
      </c>
      <c r="Z20" s="5"/>
      <c r="AA20" s="5">
        <v>2017</v>
      </c>
      <c r="AB20" s="4">
        <v>2490</v>
      </c>
      <c r="AC20" s="5">
        <f t="shared" si="5"/>
        <v>2490</v>
      </c>
      <c r="AD20" s="72"/>
      <c r="AE20" s="4">
        <v>124550</v>
      </c>
      <c r="AF20" s="5">
        <v>2016</v>
      </c>
      <c r="AG20" s="5">
        <v>170543</v>
      </c>
      <c r="AH20" s="72">
        <f t="shared" si="6"/>
        <v>170543</v>
      </c>
      <c r="AI20" s="72">
        <f t="shared" si="7"/>
        <v>1.4600423353641017E-2</v>
      </c>
      <c r="AJ20" s="5">
        <v>1</v>
      </c>
      <c r="AK20" s="5">
        <v>1672.5</v>
      </c>
      <c r="AL20" s="5">
        <v>2017</v>
      </c>
      <c r="AM20" s="5">
        <v>1925</v>
      </c>
      <c r="AN20" s="72">
        <f t="shared" si="8"/>
        <v>1.7804848958691502</v>
      </c>
      <c r="AO20" s="5">
        <v>0</v>
      </c>
      <c r="AP20" s="4">
        <v>408587</v>
      </c>
      <c r="AQ20" s="5">
        <v>2016</v>
      </c>
      <c r="AR20" s="4">
        <v>493732</v>
      </c>
      <c r="AS20" s="72">
        <f t="shared" si="9"/>
        <v>456.66616551026868</v>
      </c>
      <c r="AT20" s="72"/>
      <c r="AU20" s="4">
        <v>124550</v>
      </c>
      <c r="AV20" s="5">
        <v>2016</v>
      </c>
      <c r="AW20" s="5">
        <v>170543</v>
      </c>
      <c r="AX20" s="72">
        <f t="shared" si="10"/>
        <v>170543</v>
      </c>
      <c r="AY20" s="5">
        <v>1</v>
      </c>
      <c r="BA20" s="5">
        <v>2007</v>
      </c>
      <c r="BB20" s="4">
        <v>5272</v>
      </c>
      <c r="BC20" s="72">
        <f t="shared" si="11"/>
        <v>5272</v>
      </c>
      <c r="BD20" s="72">
        <f t="shared" si="12"/>
        <v>32348.823975720792</v>
      </c>
      <c r="BE20" s="72"/>
      <c r="BF20" s="4">
        <v>124550</v>
      </c>
      <c r="BG20" s="5">
        <v>2016</v>
      </c>
      <c r="BH20" s="5">
        <v>170543</v>
      </c>
      <c r="BI20" s="72"/>
      <c r="BJ20" s="5">
        <v>67217</v>
      </c>
      <c r="BK20" s="5">
        <v>82291</v>
      </c>
      <c r="BL20" s="4">
        <v>2016</v>
      </c>
      <c r="BM20" s="4">
        <v>127339</v>
      </c>
      <c r="BN20" s="72">
        <f t="shared" si="13"/>
        <v>746.66799575473635</v>
      </c>
      <c r="BO20" s="5">
        <v>1</v>
      </c>
      <c r="BQ20" s="5">
        <v>2017</v>
      </c>
      <c r="BR20" s="4">
        <v>8826</v>
      </c>
      <c r="BS20" s="72">
        <f t="shared" si="14"/>
        <v>8.1634076316577247</v>
      </c>
      <c r="BT20" s="5">
        <v>0</v>
      </c>
      <c r="BU20" s="4">
        <v>408587</v>
      </c>
      <c r="BV20" s="5">
        <v>2016</v>
      </c>
      <c r="BW20" s="4">
        <v>493732</v>
      </c>
      <c r="BX20" s="72">
        <f t="shared" si="15"/>
        <v>493732</v>
      </c>
      <c r="BY20" s="5">
        <v>1</v>
      </c>
      <c r="CA20" s="5">
        <v>2012</v>
      </c>
      <c r="CB20" s="4">
        <v>24440</v>
      </c>
      <c r="CC20" s="72">
        <f t="shared" si="16"/>
        <v>24440</v>
      </c>
      <c r="CD20" s="72">
        <f t="shared" si="17"/>
        <v>20.201800327332244</v>
      </c>
      <c r="CE20" s="5">
        <v>0</v>
      </c>
      <c r="CF20" s="4">
        <v>408587</v>
      </c>
      <c r="CG20" s="5">
        <v>2016</v>
      </c>
      <c r="CH20" s="4">
        <v>493732</v>
      </c>
      <c r="CI20" s="72">
        <f t="shared" si="18"/>
        <v>493732</v>
      </c>
      <c r="CJ20" s="5"/>
      <c r="CK20" s="5">
        <v>1858</v>
      </c>
      <c r="CL20" s="5">
        <v>2017</v>
      </c>
      <c r="CM20" s="4">
        <v>4045</v>
      </c>
      <c r="CN20" s="5">
        <f t="shared" si="19"/>
        <v>4045</v>
      </c>
      <c r="CO20" s="4">
        <f t="shared" si="20"/>
        <v>122.05982694684796</v>
      </c>
    </row>
    <row r="21" spans="1:93" ht="15.75" customHeight="1" x14ac:dyDescent="0.25">
      <c r="A21" s="4" t="s">
        <v>517</v>
      </c>
      <c r="B21" s="4" t="s">
        <v>518</v>
      </c>
      <c r="C21" s="4" t="s">
        <v>106</v>
      </c>
      <c r="D21" s="4" t="s">
        <v>484</v>
      </c>
      <c r="E21" s="4">
        <v>81116450</v>
      </c>
      <c r="F21" s="4">
        <v>83429615</v>
      </c>
      <c r="G21" s="4">
        <v>1</v>
      </c>
      <c r="I21" s="5">
        <v>2012</v>
      </c>
      <c r="J21" s="5">
        <v>377931</v>
      </c>
      <c r="K21" s="72">
        <f t="shared" si="0"/>
        <v>452.99382000024815</v>
      </c>
      <c r="L21" s="72"/>
      <c r="M21" s="72">
        <f t="shared" si="1"/>
        <v>0</v>
      </c>
      <c r="N21" s="5">
        <v>0</v>
      </c>
      <c r="O21" s="5">
        <v>45459</v>
      </c>
      <c r="R21" s="72">
        <f t="shared" si="2"/>
        <v>0</v>
      </c>
      <c r="S21" s="5"/>
      <c r="T21" s="5"/>
      <c r="U21" s="5"/>
      <c r="V21" s="5"/>
      <c r="W21" s="72">
        <f t="shared" si="3"/>
        <v>0</v>
      </c>
      <c r="X21" s="5">
        <f t="shared" si="4"/>
        <v>0</v>
      </c>
      <c r="Y21" s="5">
        <v>0</v>
      </c>
      <c r="Z21" s="5">
        <v>45459</v>
      </c>
      <c r="AC21" s="5">
        <f t="shared" si="5"/>
        <v>0</v>
      </c>
      <c r="AD21" s="72"/>
      <c r="AE21" s="4">
        <v>159397</v>
      </c>
      <c r="AF21" s="5">
        <v>2017</v>
      </c>
      <c r="AG21" s="5">
        <v>260000</v>
      </c>
      <c r="AH21" s="72">
        <f t="shared" si="6"/>
        <v>260000</v>
      </c>
      <c r="AI21" s="72">
        <f t="shared" si="7"/>
        <v>0</v>
      </c>
      <c r="AJ21" s="5">
        <v>0</v>
      </c>
      <c r="AK21" s="5">
        <v>10471</v>
      </c>
      <c r="AL21" s="5">
        <v>2014</v>
      </c>
      <c r="AM21" s="5">
        <v>10471</v>
      </c>
      <c r="AN21" s="72">
        <f t="shared" si="8"/>
        <v>12.550699173189281</v>
      </c>
      <c r="AO21" s="5">
        <v>1</v>
      </c>
      <c r="AP21" s="4">
        <v>3381510</v>
      </c>
      <c r="AQ21" s="5">
        <v>2015</v>
      </c>
      <c r="AR21" s="4">
        <v>3268740</v>
      </c>
      <c r="AS21" s="72">
        <f t="shared" si="9"/>
        <v>3917.9612659125901</v>
      </c>
      <c r="AT21" s="72"/>
      <c r="AU21" s="4">
        <v>159397</v>
      </c>
      <c r="AV21" s="5">
        <v>2017</v>
      </c>
      <c r="AW21" s="5">
        <v>260000</v>
      </c>
      <c r="AX21" s="72">
        <f t="shared" si="10"/>
        <v>260000</v>
      </c>
      <c r="AY21" s="5">
        <v>0</v>
      </c>
      <c r="AZ21" s="4">
        <v>1455983</v>
      </c>
      <c r="BA21" s="5">
        <v>2017</v>
      </c>
      <c r="BB21" s="4">
        <v>451847</v>
      </c>
      <c r="BC21" s="72">
        <f t="shared" si="11"/>
        <v>451847</v>
      </c>
      <c r="BD21" s="72">
        <f t="shared" si="12"/>
        <v>575.41601471294496</v>
      </c>
      <c r="BE21" s="72"/>
      <c r="BF21" s="4">
        <v>159397</v>
      </c>
      <c r="BG21" s="5">
        <v>2017</v>
      </c>
      <c r="BH21" s="5">
        <v>260000</v>
      </c>
      <c r="BI21" s="72"/>
      <c r="BJ21" s="5"/>
      <c r="BK21" s="5">
        <v>22207</v>
      </c>
      <c r="BL21" s="4">
        <v>2016</v>
      </c>
      <c r="BM21" s="4">
        <v>72641</v>
      </c>
      <c r="BN21" s="72">
        <f t="shared" si="13"/>
        <v>279.38846153846151</v>
      </c>
      <c r="BO21" s="5">
        <v>1</v>
      </c>
      <c r="BP21" s="4">
        <v>3216</v>
      </c>
      <c r="BQ21" s="5">
        <v>2012</v>
      </c>
      <c r="BR21" s="4">
        <v>3216</v>
      </c>
      <c r="BS21" s="72">
        <f t="shared" si="14"/>
        <v>3.8547463032161904</v>
      </c>
      <c r="BT21" s="5">
        <v>1</v>
      </c>
      <c r="BU21" s="4">
        <v>3381510</v>
      </c>
      <c r="BV21" s="5">
        <v>2015</v>
      </c>
      <c r="BW21" s="4">
        <v>3268740</v>
      </c>
      <c r="BX21" s="72">
        <f t="shared" si="15"/>
        <v>3268740</v>
      </c>
      <c r="BY21" s="5">
        <v>1</v>
      </c>
      <c r="BZ21" s="4">
        <v>1678537</v>
      </c>
      <c r="CA21" s="5">
        <v>2013</v>
      </c>
      <c r="CB21" s="4">
        <v>1678537</v>
      </c>
      <c r="CC21" s="72">
        <f t="shared" si="16"/>
        <v>1678537</v>
      </c>
      <c r="CD21" s="72">
        <f t="shared" si="17"/>
        <v>1.9473744099772599</v>
      </c>
      <c r="CE21" s="5">
        <v>1</v>
      </c>
      <c r="CF21" s="4">
        <v>3381510</v>
      </c>
      <c r="CG21" s="5">
        <v>2015</v>
      </c>
      <c r="CH21" s="4">
        <v>3268740</v>
      </c>
      <c r="CI21" s="72">
        <f t="shared" si="18"/>
        <v>3268740</v>
      </c>
      <c r="CJ21" s="5"/>
      <c r="CK21" s="5"/>
      <c r="CN21" s="5">
        <f t="shared" si="19"/>
        <v>0</v>
      </c>
      <c r="CO21" s="4" t="e">
        <f t="shared" si="20"/>
        <v>#DIV/0!</v>
      </c>
    </row>
    <row r="22" spans="1:93" ht="15.75" customHeight="1" x14ac:dyDescent="0.25">
      <c r="A22" s="4" t="s">
        <v>201</v>
      </c>
      <c r="B22" s="4" t="s">
        <v>202</v>
      </c>
      <c r="C22" s="4" t="s">
        <v>181</v>
      </c>
      <c r="D22" s="4" t="s">
        <v>182</v>
      </c>
      <c r="E22" s="4">
        <v>44487709</v>
      </c>
      <c r="F22" s="4">
        <v>43993638</v>
      </c>
      <c r="G22" s="4">
        <v>1</v>
      </c>
      <c r="I22" s="5">
        <v>2010</v>
      </c>
      <c r="J22" s="5">
        <v>176705</v>
      </c>
      <c r="K22" s="72">
        <f t="shared" si="0"/>
        <v>401.66034916230387</v>
      </c>
      <c r="L22" s="72">
        <v>26306</v>
      </c>
      <c r="M22" s="72">
        <f t="shared" si="1"/>
        <v>59.795009451139272</v>
      </c>
      <c r="N22" s="5">
        <v>1</v>
      </c>
      <c r="O22" s="5"/>
      <c r="P22" s="5">
        <v>2017</v>
      </c>
      <c r="Q22" s="4">
        <v>26306</v>
      </c>
      <c r="R22" s="72">
        <f t="shared" si="2"/>
        <v>26306</v>
      </c>
      <c r="S22" s="5"/>
      <c r="T22" s="5"/>
      <c r="U22" s="5">
        <v>2785</v>
      </c>
      <c r="V22" s="5">
        <v>5.313726715893119</v>
      </c>
      <c r="W22" s="72">
        <f t="shared" si="3"/>
        <v>5.313726715893119</v>
      </c>
      <c r="X22" s="5">
        <f t="shared" si="4"/>
        <v>59.795009451139272</v>
      </c>
      <c r="Y22" s="5">
        <v>1</v>
      </c>
      <c r="Z22" s="5"/>
      <c r="AA22" s="5">
        <v>2017</v>
      </c>
      <c r="AB22" s="4">
        <v>26306</v>
      </c>
      <c r="AC22" s="5">
        <f t="shared" si="5"/>
        <v>26306</v>
      </c>
      <c r="AD22" s="72"/>
      <c r="AF22" s="5">
        <v>2017</v>
      </c>
      <c r="AG22" s="5">
        <v>57100</v>
      </c>
      <c r="AH22" s="72">
        <f t="shared" si="6"/>
        <v>57100</v>
      </c>
      <c r="AI22" s="72">
        <f t="shared" si="7"/>
        <v>0.46070052539404555</v>
      </c>
      <c r="AJ22" s="5">
        <v>1</v>
      </c>
      <c r="AK22" s="5">
        <v>0</v>
      </c>
      <c r="AL22" s="5">
        <v>2009</v>
      </c>
      <c r="AM22" s="5">
        <v>8585</v>
      </c>
      <c r="AN22" s="72">
        <f t="shared" si="8"/>
        <v>19.514185210143342</v>
      </c>
      <c r="AO22" s="5">
        <v>1</v>
      </c>
      <c r="AQ22" s="5">
        <v>2011</v>
      </c>
      <c r="AR22" s="4">
        <v>298982</v>
      </c>
      <c r="AS22" s="72">
        <f t="shared" si="9"/>
        <v>679.60280984264136</v>
      </c>
      <c r="AT22" s="72"/>
      <c r="AV22" s="5">
        <v>2017</v>
      </c>
      <c r="AW22" s="5">
        <v>57100</v>
      </c>
      <c r="AX22" s="72">
        <f t="shared" si="10"/>
        <v>57100</v>
      </c>
      <c r="AY22" s="5">
        <v>1</v>
      </c>
      <c r="BA22" s="5">
        <v>2011</v>
      </c>
      <c r="BB22" s="4">
        <v>168774</v>
      </c>
      <c r="BC22" s="72">
        <f t="shared" si="11"/>
        <v>168774</v>
      </c>
      <c r="BD22" s="72">
        <f t="shared" si="12"/>
        <v>338.32225342766066</v>
      </c>
      <c r="BE22" s="72"/>
      <c r="BG22" s="5">
        <v>2017</v>
      </c>
      <c r="BH22" s="5">
        <v>57100</v>
      </c>
      <c r="BI22" s="72"/>
      <c r="BJ22" s="5"/>
      <c r="BK22" s="5"/>
      <c r="BL22" s="4">
        <v>2017</v>
      </c>
      <c r="BM22" s="4">
        <v>19278</v>
      </c>
      <c r="BN22" s="72">
        <f t="shared" si="13"/>
        <v>337.6182136602452</v>
      </c>
      <c r="BO22" s="5">
        <v>1</v>
      </c>
      <c r="BQ22" s="5">
        <v>2017</v>
      </c>
      <c r="BR22" s="4">
        <v>2751</v>
      </c>
      <c r="BS22" s="72">
        <f t="shared" si="14"/>
        <v>6.253176879802484</v>
      </c>
      <c r="BT22" s="5">
        <v>1</v>
      </c>
      <c r="BV22" s="5">
        <v>2011</v>
      </c>
      <c r="BW22" s="4">
        <v>298982</v>
      </c>
      <c r="BX22" s="72">
        <f t="shared" si="15"/>
        <v>298982</v>
      </c>
      <c r="BY22" s="5">
        <v>1</v>
      </c>
      <c r="CA22" s="5">
        <v>2011</v>
      </c>
      <c r="CB22" s="4">
        <v>226385</v>
      </c>
      <c r="CC22" s="72">
        <f t="shared" si="16"/>
        <v>226385</v>
      </c>
      <c r="CD22" s="72">
        <f t="shared" si="17"/>
        <v>1.3206793736334121</v>
      </c>
      <c r="CE22" s="5">
        <v>1</v>
      </c>
      <c r="CG22" s="5">
        <v>2011</v>
      </c>
      <c r="CH22" s="4">
        <v>298982</v>
      </c>
      <c r="CI22" s="72">
        <f t="shared" si="18"/>
        <v>298982</v>
      </c>
      <c r="CJ22" s="5"/>
      <c r="CK22" s="5"/>
      <c r="CN22" s="5">
        <f t="shared" si="19"/>
        <v>0</v>
      </c>
      <c r="CO22" s="4" t="e">
        <f t="shared" si="20"/>
        <v>#DIV/0!</v>
      </c>
    </row>
    <row r="23" spans="1:93" ht="15.75" customHeight="1" x14ac:dyDescent="0.25">
      <c r="A23" s="4" t="s">
        <v>305</v>
      </c>
      <c r="B23" s="4" t="s">
        <v>306</v>
      </c>
      <c r="C23" s="4" t="s">
        <v>181</v>
      </c>
      <c r="D23" s="4" t="s">
        <v>276</v>
      </c>
      <c r="E23" s="4">
        <v>66727460.999999993</v>
      </c>
      <c r="F23" s="4">
        <v>67530172</v>
      </c>
      <c r="G23" s="4">
        <v>1</v>
      </c>
      <c r="I23" s="5"/>
      <c r="J23" s="5"/>
      <c r="K23" s="72">
        <f t="shared" si="0"/>
        <v>0</v>
      </c>
      <c r="L23" s="72"/>
      <c r="M23" s="72">
        <f t="shared" si="1"/>
        <v>0</v>
      </c>
      <c r="N23" s="5">
        <v>1</v>
      </c>
      <c r="O23" s="5"/>
      <c r="R23" s="72">
        <f t="shared" si="2"/>
        <v>0</v>
      </c>
      <c r="S23" s="5"/>
      <c r="T23" s="5"/>
      <c r="U23" s="5"/>
      <c r="V23" s="5"/>
      <c r="W23" s="72">
        <f t="shared" si="3"/>
        <v>0</v>
      </c>
      <c r="X23" s="5">
        <f t="shared" si="4"/>
        <v>0</v>
      </c>
      <c r="Y23" s="5">
        <v>1</v>
      </c>
      <c r="Z23" s="5"/>
      <c r="AC23" s="5">
        <f t="shared" si="5"/>
        <v>0</v>
      </c>
      <c r="AD23" s="72"/>
      <c r="AF23" s="5"/>
      <c r="AG23" s="5"/>
      <c r="AH23" s="72">
        <f t="shared" si="6"/>
        <v>0</v>
      </c>
      <c r="AI23" s="72" t="e">
        <f t="shared" si="7"/>
        <v>#DIV/0!</v>
      </c>
      <c r="AJ23" s="5">
        <v>1</v>
      </c>
      <c r="AK23" s="5"/>
      <c r="AL23" s="5"/>
      <c r="AM23" s="5"/>
      <c r="AN23" s="72">
        <f t="shared" si="8"/>
        <v>0</v>
      </c>
      <c r="AO23" s="5">
        <v>1</v>
      </c>
      <c r="AS23" s="72">
        <f t="shared" si="9"/>
        <v>0</v>
      </c>
      <c r="AT23" s="72"/>
      <c r="AV23" s="5"/>
      <c r="AW23" s="5"/>
      <c r="AX23" s="72">
        <f t="shared" si="10"/>
        <v>0</v>
      </c>
      <c r="AY23" s="5">
        <v>1</v>
      </c>
      <c r="BC23" s="72">
        <f t="shared" si="11"/>
        <v>0</v>
      </c>
      <c r="BD23" s="72" t="e">
        <f t="shared" si="12"/>
        <v>#DIV/0!</v>
      </c>
      <c r="BE23" s="72"/>
      <c r="BG23" s="5"/>
      <c r="BH23" s="5"/>
      <c r="BI23" s="72"/>
      <c r="BJ23" s="5"/>
      <c r="BK23" s="5"/>
      <c r="BN23" s="72" t="e">
        <f t="shared" si="13"/>
        <v>#DIV/0!</v>
      </c>
      <c r="BO23" s="5">
        <v>1</v>
      </c>
      <c r="BQ23" s="5">
        <v>2017</v>
      </c>
      <c r="BR23" s="4">
        <v>803</v>
      </c>
      <c r="BS23" s="72">
        <f t="shared" si="14"/>
        <v>1.1890981115818866</v>
      </c>
      <c r="BT23" s="5">
        <v>1</v>
      </c>
      <c r="BX23" s="72">
        <f t="shared" si="15"/>
        <v>0</v>
      </c>
      <c r="BY23" s="5">
        <v>1</v>
      </c>
      <c r="CC23" s="72">
        <f t="shared" si="16"/>
        <v>0</v>
      </c>
      <c r="CD23" s="72" t="e">
        <f t="shared" si="17"/>
        <v>#DIV/0!</v>
      </c>
      <c r="CE23" s="5">
        <v>1</v>
      </c>
      <c r="CI23" s="72">
        <f t="shared" si="18"/>
        <v>0</v>
      </c>
      <c r="CJ23" s="5"/>
      <c r="CK23" s="5"/>
      <c r="CN23" s="5">
        <f t="shared" si="19"/>
        <v>0</v>
      </c>
      <c r="CO23" s="4" t="e">
        <f t="shared" si="20"/>
        <v>#DIV/0!</v>
      </c>
    </row>
    <row r="24" spans="1:93" ht="15.75" customHeight="1" x14ac:dyDescent="0.25">
      <c r="A24" s="4" t="s">
        <v>410</v>
      </c>
      <c r="B24" s="4" t="s">
        <v>411</v>
      </c>
      <c r="C24" s="4" t="s">
        <v>181</v>
      </c>
      <c r="D24" s="4" t="s">
        <v>412</v>
      </c>
      <c r="E24" s="4">
        <v>2884169</v>
      </c>
      <c r="F24" s="4">
        <v>2880917</v>
      </c>
      <c r="G24" s="4">
        <v>0</v>
      </c>
      <c r="H24" s="4">
        <v>9625</v>
      </c>
      <c r="I24" s="5">
        <v>2017</v>
      </c>
      <c r="J24" s="5">
        <v>10651</v>
      </c>
      <c r="K24" s="72">
        <f t="shared" si="0"/>
        <v>369.70867262055799</v>
      </c>
      <c r="L24" s="72">
        <v>15875</v>
      </c>
      <c r="M24" s="72">
        <f t="shared" si="1"/>
        <v>551.03982516677854</v>
      </c>
      <c r="N24" s="5">
        <v>0</v>
      </c>
      <c r="O24" s="5">
        <v>3603</v>
      </c>
      <c r="P24" s="5">
        <v>2017</v>
      </c>
      <c r="Q24" s="4">
        <v>3964</v>
      </c>
      <c r="R24" s="72">
        <f t="shared" si="2"/>
        <v>3964</v>
      </c>
      <c r="S24" s="72"/>
      <c r="T24" s="72"/>
      <c r="U24" s="5">
        <v>45</v>
      </c>
      <c r="V24" s="5">
        <v>1.2483287998192421</v>
      </c>
      <c r="W24" s="72">
        <f t="shared" si="3"/>
        <v>1.2483287998192421</v>
      </c>
      <c r="X24" s="5">
        <f t="shared" si="4"/>
        <v>137.59507823377072</v>
      </c>
      <c r="Y24" s="5">
        <v>0</v>
      </c>
      <c r="Z24" s="5">
        <v>3603</v>
      </c>
      <c r="AA24" s="5">
        <v>2017</v>
      </c>
      <c r="AB24" s="4">
        <v>3964</v>
      </c>
      <c r="AC24" s="5">
        <f t="shared" si="5"/>
        <v>3964</v>
      </c>
      <c r="AD24" s="72"/>
      <c r="AE24" s="4">
        <v>5689</v>
      </c>
      <c r="AF24" s="5">
        <v>2017</v>
      </c>
      <c r="AG24" s="5">
        <v>5674</v>
      </c>
      <c r="AH24" s="72">
        <f t="shared" si="6"/>
        <v>5674</v>
      </c>
      <c r="AI24" s="72">
        <f t="shared" si="7"/>
        <v>0.69862530842439197</v>
      </c>
      <c r="AJ24" s="4">
        <v>0</v>
      </c>
      <c r="AK24" s="5">
        <v>361</v>
      </c>
      <c r="AL24" s="5">
        <v>2017</v>
      </c>
      <c r="AM24" s="5">
        <v>397</v>
      </c>
      <c r="AN24" s="72">
        <f t="shared" si="8"/>
        <v>13.78033452543062</v>
      </c>
      <c r="AO24" s="5">
        <v>1</v>
      </c>
      <c r="AP24" s="4">
        <v>11150</v>
      </c>
      <c r="AQ24" s="5">
        <v>2017</v>
      </c>
      <c r="AR24" s="4">
        <v>15959</v>
      </c>
      <c r="AS24" s="72">
        <f t="shared" si="9"/>
        <v>553.95556345427519</v>
      </c>
      <c r="AT24" s="72"/>
      <c r="AU24" s="4">
        <v>5689</v>
      </c>
      <c r="AV24" s="5">
        <v>2017</v>
      </c>
      <c r="AW24" s="5">
        <v>5674</v>
      </c>
      <c r="AX24" s="72">
        <f t="shared" si="10"/>
        <v>5674</v>
      </c>
      <c r="AY24" s="5">
        <v>0</v>
      </c>
      <c r="AZ24" s="4">
        <v>13618</v>
      </c>
      <c r="BA24" s="5">
        <v>2017</v>
      </c>
      <c r="BB24" s="4">
        <v>14614</v>
      </c>
      <c r="BC24" s="72">
        <f t="shared" si="11"/>
        <v>14614</v>
      </c>
      <c r="BD24" s="72">
        <f t="shared" si="12"/>
        <v>388.257834952785</v>
      </c>
      <c r="BE24" s="72"/>
      <c r="BF24" s="4">
        <v>5689</v>
      </c>
      <c r="BG24" s="5">
        <v>2017</v>
      </c>
      <c r="BH24" s="5">
        <v>5674</v>
      </c>
      <c r="BI24" s="72"/>
      <c r="BJ24" s="5"/>
      <c r="BK24" s="5">
        <v>2924</v>
      </c>
      <c r="BL24" s="4">
        <v>2017</v>
      </c>
      <c r="BM24" s="4">
        <v>2374</v>
      </c>
      <c r="BN24" s="72">
        <f t="shared" si="13"/>
        <v>418.39971801198448</v>
      </c>
      <c r="BO24" s="5">
        <v>0</v>
      </c>
      <c r="BP24" s="4">
        <v>117</v>
      </c>
      <c r="BQ24" s="5">
        <v>2017</v>
      </c>
      <c r="BR24" s="4">
        <v>68</v>
      </c>
      <c r="BS24" s="72">
        <f t="shared" si="14"/>
        <v>2.3603595660687207</v>
      </c>
      <c r="BT24" s="5">
        <v>1</v>
      </c>
      <c r="BU24" s="4">
        <v>11150</v>
      </c>
      <c r="BV24" s="5">
        <v>2017</v>
      </c>
      <c r="BW24" s="4">
        <v>15959</v>
      </c>
      <c r="BX24" s="72">
        <f t="shared" si="15"/>
        <v>15959</v>
      </c>
      <c r="BY24" s="5">
        <v>0</v>
      </c>
      <c r="BZ24" s="4">
        <v>29593</v>
      </c>
      <c r="CA24" s="5">
        <v>2017</v>
      </c>
      <c r="CB24" s="4">
        <v>34674</v>
      </c>
      <c r="CC24" s="72">
        <f t="shared" si="16"/>
        <v>34674</v>
      </c>
      <c r="CD24" s="72">
        <f t="shared" si="17"/>
        <v>0.46025840687546865</v>
      </c>
      <c r="CE24" s="5">
        <v>1</v>
      </c>
      <c r="CF24" s="4">
        <v>11150</v>
      </c>
      <c r="CG24" s="5">
        <v>2017</v>
      </c>
      <c r="CH24" s="4">
        <v>15959</v>
      </c>
      <c r="CI24" s="72">
        <f t="shared" si="18"/>
        <v>15959</v>
      </c>
      <c r="CJ24" s="72"/>
      <c r="CK24" s="5"/>
      <c r="CL24" s="5">
        <v>2017</v>
      </c>
      <c r="CM24" s="4">
        <v>863</v>
      </c>
      <c r="CN24" s="5">
        <f t="shared" si="19"/>
        <v>863</v>
      </c>
      <c r="CO24" s="4">
        <f t="shared" si="20"/>
        <v>18.492468134414832</v>
      </c>
    </row>
    <row r="25" spans="1:93" ht="15.75" customHeight="1" x14ac:dyDescent="0.25">
      <c r="A25" s="4" t="s">
        <v>248</v>
      </c>
      <c r="B25" s="4" t="s">
        <v>249</v>
      </c>
      <c r="C25" s="4" t="s">
        <v>118</v>
      </c>
      <c r="D25" s="4" t="s">
        <v>250</v>
      </c>
      <c r="E25" s="4">
        <v>41389189</v>
      </c>
      <c r="F25" s="4">
        <v>43053054</v>
      </c>
      <c r="G25" s="4">
        <v>0</v>
      </c>
      <c r="H25" s="4">
        <v>163780</v>
      </c>
      <c r="I25" s="5">
        <v>2015</v>
      </c>
      <c r="J25" s="5">
        <v>173178</v>
      </c>
      <c r="K25" s="72">
        <f t="shared" si="0"/>
        <v>402.24324155958834</v>
      </c>
      <c r="L25" s="72"/>
      <c r="M25" s="72">
        <f t="shared" si="1"/>
        <v>0</v>
      </c>
      <c r="N25" s="5">
        <v>0</v>
      </c>
      <c r="O25" s="5">
        <v>24412</v>
      </c>
      <c r="R25" s="72">
        <f t="shared" si="2"/>
        <v>0</v>
      </c>
      <c r="S25" s="5"/>
      <c r="T25" s="5"/>
      <c r="U25" s="5"/>
      <c r="V25" s="5"/>
      <c r="W25" s="72">
        <f t="shared" si="3"/>
        <v>0</v>
      </c>
      <c r="X25" s="5">
        <f t="shared" si="4"/>
        <v>0</v>
      </c>
      <c r="Y25" s="5">
        <v>0</v>
      </c>
      <c r="Z25" s="5">
        <v>24412</v>
      </c>
      <c r="AC25" s="5">
        <f t="shared" si="5"/>
        <v>0</v>
      </c>
      <c r="AD25" s="72"/>
      <c r="AE25" s="4">
        <v>61000</v>
      </c>
      <c r="AF25" s="5">
        <v>2017</v>
      </c>
      <c r="AG25" s="5">
        <v>60000</v>
      </c>
      <c r="AH25" s="72">
        <f t="shared" si="6"/>
        <v>60000</v>
      </c>
      <c r="AI25" s="72">
        <f t="shared" si="7"/>
        <v>0</v>
      </c>
      <c r="AJ25" s="5">
        <v>0</v>
      </c>
      <c r="AK25" s="5">
        <v>5384</v>
      </c>
      <c r="AL25" s="5">
        <v>2015</v>
      </c>
      <c r="AM25" s="5">
        <v>5813</v>
      </c>
      <c r="AN25" s="72">
        <f t="shared" si="8"/>
        <v>13.501945762082292</v>
      </c>
      <c r="AO25" s="5">
        <v>0</v>
      </c>
      <c r="AP25" s="4">
        <v>1255331</v>
      </c>
      <c r="AQ25" s="5">
        <v>2016</v>
      </c>
      <c r="AR25" s="4">
        <v>1140152</v>
      </c>
      <c r="AS25" s="72">
        <f t="shared" si="9"/>
        <v>2648.2488327076635</v>
      </c>
      <c r="AT25" s="72"/>
      <c r="AU25" s="4">
        <v>61000</v>
      </c>
      <c r="AV25" s="5">
        <v>2017</v>
      </c>
      <c r="AW25" s="5">
        <v>60000</v>
      </c>
      <c r="AX25" s="72">
        <f t="shared" si="10"/>
        <v>60000</v>
      </c>
      <c r="AY25" s="5">
        <v>0</v>
      </c>
      <c r="AZ25" s="4">
        <v>1080483</v>
      </c>
      <c r="BA25" s="5">
        <v>2016</v>
      </c>
      <c r="BB25" s="4">
        <v>15152</v>
      </c>
      <c r="BC25" s="72">
        <f t="shared" si="11"/>
        <v>15152</v>
      </c>
      <c r="BD25" s="72">
        <f t="shared" si="12"/>
        <v>3959.8732840549101</v>
      </c>
      <c r="BE25" s="72"/>
      <c r="BF25" s="4">
        <v>61000</v>
      </c>
      <c r="BG25" s="5">
        <v>2017</v>
      </c>
      <c r="BH25" s="5">
        <v>60000</v>
      </c>
      <c r="BI25" s="72"/>
      <c r="BJ25" s="5">
        <v>5010</v>
      </c>
      <c r="BK25" s="5">
        <v>4100</v>
      </c>
      <c r="BL25" s="4">
        <v>2015</v>
      </c>
      <c r="BM25" s="4">
        <v>5352</v>
      </c>
      <c r="BN25" s="72">
        <f t="shared" si="13"/>
        <v>89.2</v>
      </c>
      <c r="BO25" s="5">
        <v>0</v>
      </c>
      <c r="BP25" s="4">
        <v>577</v>
      </c>
      <c r="BQ25" s="5">
        <v>2015</v>
      </c>
      <c r="BR25" s="4">
        <v>542</v>
      </c>
      <c r="BS25" s="72">
        <f t="shared" si="14"/>
        <v>1.2589118532682955</v>
      </c>
      <c r="BT25" s="5">
        <v>0</v>
      </c>
      <c r="BU25" s="4">
        <v>1255331</v>
      </c>
      <c r="BV25" s="5">
        <v>2016</v>
      </c>
      <c r="BW25" s="4">
        <v>1140152</v>
      </c>
      <c r="BX25" s="72">
        <f t="shared" si="15"/>
        <v>1140152</v>
      </c>
      <c r="BY25" s="5">
        <v>0</v>
      </c>
      <c r="BZ25" s="4">
        <v>264973</v>
      </c>
      <c r="CA25" s="5">
        <v>2016</v>
      </c>
      <c r="CB25" s="4">
        <v>313943</v>
      </c>
      <c r="CC25" s="72">
        <f t="shared" si="16"/>
        <v>313943</v>
      </c>
      <c r="CD25" s="72">
        <f t="shared" si="17"/>
        <v>3.6317165854948192</v>
      </c>
      <c r="CE25" s="5">
        <v>0</v>
      </c>
      <c r="CF25" s="4">
        <v>1255331</v>
      </c>
      <c r="CG25" s="5">
        <v>2016</v>
      </c>
      <c r="CH25" s="4">
        <v>1140152</v>
      </c>
      <c r="CI25" s="72">
        <f t="shared" si="18"/>
        <v>1140152</v>
      </c>
      <c r="CJ25" s="5"/>
      <c r="CK25" s="5"/>
      <c r="CN25" s="5">
        <f t="shared" si="19"/>
        <v>0</v>
      </c>
      <c r="CO25" s="4" t="e">
        <f t="shared" si="20"/>
        <v>#DIV/0!</v>
      </c>
    </row>
    <row r="26" spans="1:93" ht="15.75" customHeight="1" x14ac:dyDescent="0.25">
      <c r="A26" s="4" t="s">
        <v>326</v>
      </c>
      <c r="B26" s="4" t="s">
        <v>327</v>
      </c>
      <c r="C26" s="4" t="s">
        <v>28</v>
      </c>
      <c r="D26" s="4" t="s">
        <v>328</v>
      </c>
      <c r="E26" s="4">
        <v>43937140</v>
      </c>
      <c r="F26" s="4">
        <v>44780677</v>
      </c>
      <c r="G26" s="4">
        <v>0</v>
      </c>
      <c r="H26" s="4">
        <v>341627</v>
      </c>
      <c r="I26" s="5">
        <v>2015</v>
      </c>
      <c r="J26" s="5">
        <v>348766</v>
      </c>
      <c r="K26" s="72">
        <f t="shared" si="0"/>
        <v>778.83145893484379</v>
      </c>
      <c r="L26" s="72">
        <v>2098</v>
      </c>
      <c r="M26" s="72">
        <f t="shared" si="1"/>
        <v>4.6850564586149517</v>
      </c>
      <c r="N26" s="5">
        <v>0</v>
      </c>
      <c r="O26" s="5">
        <v>41940</v>
      </c>
      <c r="R26" s="72">
        <f t="shared" si="2"/>
        <v>0</v>
      </c>
      <c r="S26" s="5"/>
      <c r="T26" s="5"/>
      <c r="U26" s="5"/>
      <c r="V26" s="5"/>
      <c r="W26" s="72">
        <f t="shared" si="3"/>
        <v>0</v>
      </c>
      <c r="X26" s="5">
        <f t="shared" si="4"/>
        <v>0</v>
      </c>
      <c r="Y26" s="5">
        <v>0</v>
      </c>
      <c r="Z26" s="5">
        <v>41940</v>
      </c>
      <c r="AC26" s="5">
        <f t="shared" si="5"/>
        <v>0</v>
      </c>
      <c r="AD26" s="72"/>
      <c r="AE26" s="4">
        <v>69060</v>
      </c>
      <c r="AF26" s="5">
        <v>2017</v>
      </c>
      <c r="AG26" s="5">
        <v>85283</v>
      </c>
      <c r="AH26" s="72">
        <f t="shared" si="6"/>
        <v>85283</v>
      </c>
      <c r="AI26" s="72">
        <f t="shared" si="7"/>
        <v>0</v>
      </c>
      <c r="AJ26" s="4">
        <v>0</v>
      </c>
      <c r="AK26" s="5">
        <v>2184</v>
      </c>
      <c r="AL26" s="5">
        <v>2017</v>
      </c>
      <c r="AM26" s="5">
        <v>2098</v>
      </c>
      <c r="AN26" s="72">
        <f t="shared" si="8"/>
        <v>4.6850564586149517</v>
      </c>
      <c r="AO26" s="5">
        <v>1</v>
      </c>
      <c r="AS26" s="72">
        <f t="shared" si="9"/>
        <v>0</v>
      </c>
      <c r="AT26" s="72"/>
      <c r="AU26" s="4">
        <v>69060</v>
      </c>
      <c r="AV26" s="5">
        <v>2017</v>
      </c>
      <c r="AW26" s="5">
        <v>85283</v>
      </c>
      <c r="AX26" s="72">
        <f t="shared" si="10"/>
        <v>85283</v>
      </c>
      <c r="AY26" s="5">
        <v>0</v>
      </c>
      <c r="AZ26" s="4">
        <v>33688</v>
      </c>
      <c r="BA26" s="5">
        <v>2017</v>
      </c>
      <c r="BB26" s="4">
        <v>37063</v>
      </c>
      <c r="BC26" s="72">
        <f t="shared" si="11"/>
        <v>37063</v>
      </c>
      <c r="BD26" s="72">
        <f t="shared" si="12"/>
        <v>2301.0279793864502</v>
      </c>
      <c r="BE26" s="72"/>
      <c r="BF26" s="4">
        <v>69060</v>
      </c>
      <c r="BG26" s="5">
        <v>2017</v>
      </c>
      <c r="BH26" s="5">
        <v>85283</v>
      </c>
      <c r="BI26" s="72"/>
      <c r="BJ26" s="5">
        <v>31301</v>
      </c>
      <c r="BK26" s="5">
        <v>35137</v>
      </c>
      <c r="BL26" s="4">
        <v>2017</v>
      </c>
      <c r="BM26" s="4">
        <v>38315</v>
      </c>
      <c r="BN26" s="72">
        <f t="shared" si="13"/>
        <v>449.2689047055099</v>
      </c>
      <c r="BO26" s="5">
        <v>0</v>
      </c>
      <c r="BP26" s="4">
        <v>3269</v>
      </c>
      <c r="BQ26" s="5">
        <v>2017</v>
      </c>
      <c r="BR26" s="4">
        <v>2279</v>
      </c>
      <c r="BS26" s="72">
        <f t="shared" si="14"/>
        <v>5.0892486507070895</v>
      </c>
      <c r="BT26" s="5">
        <v>1</v>
      </c>
      <c r="BX26" s="72">
        <f t="shared" si="15"/>
        <v>0</v>
      </c>
      <c r="BY26" s="5">
        <v>1</v>
      </c>
      <c r="CC26" s="72">
        <f t="shared" si="16"/>
        <v>0</v>
      </c>
      <c r="CD26" s="72" t="e">
        <f t="shared" si="17"/>
        <v>#DIV/0!</v>
      </c>
      <c r="CE26" s="5">
        <v>1</v>
      </c>
      <c r="CI26" s="72">
        <f t="shared" si="18"/>
        <v>0</v>
      </c>
      <c r="CJ26" s="5"/>
      <c r="CK26" s="5"/>
      <c r="CN26" s="5">
        <f t="shared" si="19"/>
        <v>0</v>
      </c>
      <c r="CO26" s="4" t="e">
        <f t="shared" si="20"/>
        <v>#DIV/0!</v>
      </c>
    </row>
    <row r="27" spans="1:93" ht="15.75" customHeight="1" x14ac:dyDescent="0.25">
      <c r="A27" s="4" t="s">
        <v>20</v>
      </c>
      <c r="B27" s="4" t="s">
        <v>21</v>
      </c>
      <c r="C27" s="4" t="s">
        <v>22</v>
      </c>
      <c r="D27" s="4" t="s">
        <v>23</v>
      </c>
      <c r="E27" s="4">
        <v>24584.62</v>
      </c>
      <c r="F27" s="4">
        <v>25203.198</v>
      </c>
      <c r="G27" s="4">
        <v>0</v>
      </c>
      <c r="H27" s="4">
        <v>62967</v>
      </c>
      <c r="I27" s="5">
        <v>2017</v>
      </c>
      <c r="J27" s="5">
        <v>66888</v>
      </c>
      <c r="K27" s="72">
        <f t="shared" si="0"/>
        <v>265394.89155304816</v>
      </c>
      <c r="L27" s="72">
        <v>67966</v>
      </c>
      <c r="M27" s="72">
        <f t="shared" si="1"/>
        <v>269672.12652933964</v>
      </c>
      <c r="N27" s="5">
        <v>1</v>
      </c>
      <c r="O27" s="5"/>
      <c r="R27" s="72">
        <f t="shared" si="2"/>
        <v>0</v>
      </c>
      <c r="S27" s="5"/>
      <c r="T27" s="5"/>
      <c r="U27" s="5"/>
      <c r="V27" s="5"/>
      <c r="W27" s="72">
        <f t="shared" si="3"/>
        <v>0</v>
      </c>
      <c r="X27" s="5">
        <f t="shared" si="4"/>
        <v>0</v>
      </c>
      <c r="Y27" s="5">
        <v>1</v>
      </c>
      <c r="Z27" s="5"/>
      <c r="AC27" s="5">
        <f t="shared" si="5"/>
        <v>0</v>
      </c>
      <c r="AD27" s="72"/>
      <c r="AE27" s="4">
        <v>33789</v>
      </c>
      <c r="AF27" s="5">
        <v>2017</v>
      </c>
      <c r="AG27" s="5">
        <v>41202</v>
      </c>
      <c r="AH27" s="72">
        <f t="shared" si="6"/>
        <v>41202</v>
      </c>
      <c r="AI27" s="72">
        <f t="shared" si="7"/>
        <v>0</v>
      </c>
      <c r="AJ27" s="5">
        <v>0</v>
      </c>
      <c r="AK27" s="5">
        <v>1075</v>
      </c>
      <c r="AL27" s="5">
        <v>2017</v>
      </c>
      <c r="AM27" s="5">
        <v>1078</v>
      </c>
      <c r="AN27" s="72">
        <f t="shared" si="8"/>
        <v>4277.234976291501</v>
      </c>
      <c r="AO27" s="5">
        <v>1</v>
      </c>
      <c r="AP27" s="4">
        <v>561560</v>
      </c>
      <c r="AQ27" s="5">
        <v>2017</v>
      </c>
      <c r="AR27" s="4">
        <v>602759</v>
      </c>
      <c r="AS27" s="72">
        <f t="shared" si="9"/>
        <v>2391597.288566316</v>
      </c>
      <c r="AT27" s="72"/>
      <c r="AU27" s="4">
        <v>33789</v>
      </c>
      <c r="AV27" s="5">
        <v>2017</v>
      </c>
      <c r="AW27" s="5">
        <v>41202</v>
      </c>
      <c r="AX27" s="72">
        <f t="shared" si="10"/>
        <v>41202</v>
      </c>
      <c r="AY27" s="5">
        <v>0</v>
      </c>
      <c r="AZ27" s="4">
        <v>307003</v>
      </c>
      <c r="BA27" s="5">
        <v>2017</v>
      </c>
      <c r="BB27" s="4">
        <v>316642</v>
      </c>
      <c r="BC27" s="72">
        <f t="shared" si="11"/>
        <v>316642</v>
      </c>
      <c r="BD27" s="72">
        <f t="shared" si="12"/>
        <v>130.12171474409587</v>
      </c>
      <c r="BE27" s="72"/>
      <c r="BF27" s="4">
        <v>33789</v>
      </c>
      <c r="BG27" s="5">
        <v>2017</v>
      </c>
      <c r="BH27" s="5">
        <v>41202</v>
      </c>
      <c r="BI27" s="72"/>
      <c r="BJ27" s="5">
        <v>6871</v>
      </c>
      <c r="BK27" s="5">
        <v>8213</v>
      </c>
      <c r="BL27" s="4">
        <v>2017</v>
      </c>
      <c r="BM27" s="4">
        <v>12911</v>
      </c>
      <c r="BN27" s="72">
        <f t="shared" si="13"/>
        <v>313.35857482646475</v>
      </c>
      <c r="BO27" s="5">
        <v>0</v>
      </c>
      <c r="BP27" s="4">
        <v>238</v>
      </c>
      <c r="BQ27" s="5">
        <v>2017</v>
      </c>
      <c r="BR27" s="4">
        <v>203</v>
      </c>
      <c r="BS27" s="72">
        <f t="shared" si="14"/>
        <v>805.45333969125659</v>
      </c>
      <c r="BT27" s="5">
        <v>1</v>
      </c>
      <c r="BU27" s="4">
        <v>561560</v>
      </c>
      <c r="BV27" s="5">
        <v>2017</v>
      </c>
      <c r="BW27" s="4">
        <v>602759</v>
      </c>
      <c r="BX27" s="72">
        <f t="shared" si="15"/>
        <v>602759</v>
      </c>
      <c r="BY27" s="5">
        <v>0</v>
      </c>
      <c r="BZ27" s="4">
        <v>405692</v>
      </c>
      <c r="CA27" s="5">
        <v>2017</v>
      </c>
      <c r="CB27" s="4">
        <v>422067</v>
      </c>
      <c r="CC27" s="72">
        <f t="shared" si="16"/>
        <v>422067</v>
      </c>
      <c r="CD27" s="72">
        <f t="shared" si="17"/>
        <v>1.428112124378357</v>
      </c>
      <c r="CE27" s="5">
        <v>1</v>
      </c>
      <c r="CF27" s="4">
        <v>561560</v>
      </c>
      <c r="CG27" s="5">
        <v>2017</v>
      </c>
      <c r="CH27" s="4">
        <v>602759</v>
      </c>
      <c r="CI27" s="72">
        <f t="shared" si="18"/>
        <v>602759</v>
      </c>
      <c r="CJ27" s="5"/>
      <c r="CK27" s="5"/>
      <c r="CN27" s="5">
        <f t="shared" si="19"/>
        <v>0</v>
      </c>
      <c r="CO27" s="4" t="e">
        <f t="shared" si="20"/>
        <v>#DIV/0!</v>
      </c>
    </row>
    <row r="28" spans="1:93" ht="15.75" customHeight="1" x14ac:dyDescent="0.25">
      <c r="A28" s="4" t="s">
        <v>523</v>
      </c>
      <c r="B28" s="4" t="s">
        <v>524</v>
      </c>
      <c r="C28" s="4" t="s">
        <v>181</v>
      </c>
      <c r="D28" s="4" t="s">
        <v>525</v>
      </c>
      <c r="E28" s="4">
        <v>8819901</v>
      </c>
      <c r="F28" s="4">
        <v>8955102</v>
      </c>
      <c r="G28" s="4">
        <v>0</v>
      </c>
      <c r="H28" s="4">
        <v>27901</v>
      </c>
      <c r="I28" s="5">
        <v>2015</v>
      </c>
      <c r="J28" s="5">
        <v>27957</v>
      </c>
      <c r="K28" s="72">
        <f t="shared" si="0"/>
        <v>312.19074891609279</v>
      </c>
      <c r="L28" s="72">
        <v>5066</v>
      </c>
      <c r="M28" s="72">
        <f t="shared" si="1"/>
        <v>56.57110326604878</v>
      </c>
      <c r="N28" s="5">
        <v>0</v>
      </c>
      <c r="O28" s="5">
        <v>3947</v>
      </c>
      <c r="P28" s="5">
        <v>2017</v>
      </c>
      <c r="Q28" s="4">
        <v>4158</v>
      </c>
      <c r="R28" s="72">
        <f t="shared" si="2"/>
        <v>4158</v>
      </c>
      <c r="S28" s="72"/>
      <c r="T28" s="72"/>
      <c r="U28" s="5">
        <v>122</v>
      </c>
      <c r="V28" s="5"/>
      <c r="W28" s="72">
        <f t="shared" si="3"/>
        <v>0</v>
      </c>
      <c r="X28" s="5">
        <f t="shared" si="4"/>
        <v>46.431631934510627</v>
      </c>
      <c r="Y28" s="5">
        <v>0</v>
      </c>
      <c r="Z28" s="5">
        <v>3947</v>
      </c>
      <c r="AA28" s="5">
        <v>2017</v>
      </c>
      <c r="AB28" s="4">
        <v>4158</v>
      </c>
      <c r="AC28" s="5">
        <f t="shared" si="5"/>
        <v>4158</v>
      </c>
      <c r="AD28" s="72"/>
      <c r="AE28" s="4">
        <v>8692</v>
      </c>
      <c r="AF28" s="5">
        <v>2017</v>
      </c>
      <c r="AG28" s="5">
        <v>8692</v>
      </c>
      <c r="AH28" s="72">
        <f t="shared" si="6"/>
        <v>8692</v>
      </c>
      <c r="AI28" s="72">
        <f t="shared" si="7"/>
        <v>0.47837091578462954</v>
      </c>
      <c r="AJ28" s="5">
        <v>0</v>
      </c>
      <c r="AK28" s="5">
        <v>2461</v>
      </c>
      <c r="AL28" s="5">
        <v>2017</v>
      </c>
      <c r="AM28" s="5">
        <v>394</v>
      </c>
      <c r="AN28" s="72">
        <f t="shared" si="8"/>
        <v>4.3997265469449705</v>
      </c>
      <c r="AO28" s="5">
        <v>0</v>
      </c>
      <c r="AP28" s="4">
        <v>68953</v>
      </c>
      <c r="AQ28" s="5">
        <v>2015</v>
      </c>
      <c r="AR28" s="4">
        <v>66497</v>
      </c>
      <c r="AS28" s="72">
        <f t="shared" si="9"/>
        <v>742.55993957411101</v>
      </c>
      <c r="AT28" s="72"/>
      <c r="AU28" s="4">
        <v>8692</v>
      </c>
      <c r="AV28" s="5">
        <v>2017</v>
      </c>
      <c r="AW28" s="5">
        <v>8692</v>
      </c>
      <c r="AX28" s="72">
        <f t="shared" si="10"/>
        <v>8692</v>
      </c>
      <c r="AY28" s="5">
        <v>0</v>
      </c>
      <c r="AZ28" s="4">
        <v>32980</v>
      </c>
      <c r="BA28" s="5">
        <v>2017</v>
      </c>
      <c r="BB28" s="4">
        <v>30450</v>
      </c>
      <c r="BC28" s="72">
        <f t="shared" si="11"/>
        <v>30450</v>
      </c>
      <c r="BD28" s="72">
        <f t="shared" si="12"/>
        <v>285.45155993431854</v>
      </c>
      <c r="BE28" s="72"/>
      <c r="BF28" s="4">
        <v>8692</v>
      </c>
      <c r="BG28" s="5">
        <v>2017</v>
      </c>
      <c r="BH28" s="5">
        <v>8692</v>
      </c>
      <c r="BI28" s="72"/>
      <c r="BJ28" s="5">
        <v>26</v>
      </c>
      <c r="BK28" s="5">
        <v>1834</v>
      </c>
      <c r="BL28" s="4">
        <v>2017</v>
      </c>
      <c r="BM28" s="4">
        <v>1853</v>
      </c>
      <c r="BN28" s="72">
        <f t="shared" si="13"/>
        <v>213.18453750575242</v>
      </c>
      <c r="BO28" s="5">
        <v>0</v>
      </c>
      <c r="BP28" s="4">
        <v>40</v>
      </c>
      <c r="BQ28" s="5">
        <v>2016</v>
      </c>
      <c r="BR28" s="4">
        <v>57</v>
      </c>
      <c r="BS28" s="72">
        <f t="shared" si="14"/>
        <v>0.63650866288290187</v>
      </c>
      <c r="BT28" s="5">
        <v>0</v>
      </c>
      <c r="BU28" s="4">
        <v>68953</v>
      </c>
      <c r="BV28" s="5">
        <v>2015</v>
      </c>
      <c r="BW28" s="4">
        <v>66497</v>
      </c>
      <c r="BX28" s="72">
        <f t="shared" si="15"/>
        <v>66497</v>
      </c>
      <c r="BY28" s="5">
        <v>0</v>
      </c>
      <c r="BZ28" s="4">
        <v>255815</v>
      </c>
      <c r="CA28" s="5">
        <v>2017</v>
      </c>
      <c r="CB28" s="4">
        <v>270160</v>
      </c>
      <c r="CC28" s="72">
        <f t="shared" si="16"/>
        <v>270160</v>
      </c>
      <c r="CD28" s="72">
        <f t="shared" si="17"/>
        <v>0.24613932484453657</v>
      </c>
      <c r="CE28" s="5">
        <v>0</v>
      </c>
      <c r="CF28" s="4">
        <v>68953</v>
      </c>
      <c r="CG28" s="5">
        <v>2015</v>
      </c>
      <c r="CH28" s="4">
        <v>66497</v>
      </c>
      <c r="CI28" s="72">
        <f t="shared" si="18"/>
        <v>66497</v>
      </c>
      <c r="CJ28" s="72"/>
      <c r="CK28" s="5">
        <v>377</v>
      </c>
      <c r="CL28" s="5">
        <v>2017</v>
      </c>
      <c r="CM28" s="4">
        <v>514</v>
      </c>
      <c r="CN28" s="5">
        <f t="shared" si="19"/>
        <v>514</v>
      </c>
      <c r="CO28" s="4">
        <f t="shared" si="20"/>
        <v>129.3715953307393</v>
      </c>
    </row>
    <row r="29" spans="1:93" ht="15.75" customHeight="1" x14ac:dyDescent="0.25">
      <c r="A29" s="4" t="s">
        <v>36</v>
      </c>
      <c r="B29" s="4" t="s">
        <v>37</v>
      </c>
      <c r="C29" s="4" t="s">
        <v>28</v>
      </c>
      <c r="D29" s="4" t="s">
        <v>29</v>
      </c>
      <c r="E29" s="4">
        <v>286232</v>
      </c>
      <c r="F29" s="4">
        <v>287025</v>
      </c>
      <c r="G29" s="4">
        <v>0</v>
      </c>
      <c r="H29" s="4">
        <v>1428</v>
      </c>
      <c r="I29" s="5">
        <v>2015</v>
      </c>
      <c r="J29" s="5">
        <v>1405</v>
      </c>
      <c r="K29" s="72">
        <f t="shared" si="0"/>
        <v>489.504398571553</v>
      </c>
      <c r="L29" s="72"/>
      <c r="M29" s="72">
        <f t="shared" si="1"/>
        <v>0</v>
      </c>
      <c r="N29" s="5">
        <v>0</v>
      </c>
      <c r="O29" s="5">
        <v>412</v>
      </c>
      <c r="R29" s="72">
        <f t="shared" si="2"/>
        <v>0</v>
      </c>
      <c r="S29" s="5"/>
      <c r="T29" s="5"/>
      <c r="U29" s="5">
        <v>120</v>
      </c>
      <c r="V29" s="5"/>
      <c r="W29" s="72">
        <f t="shared" si="3"/>
        <v>0</v>
      </c>
      <c r="X29" s="5">
        <f t="shared" si="4"/>
        <v>0</v>
      </c>
      <c r="Y29" s="5">
        <v>0</v>
      </c>
      <c r="Z29" s="5">
        <v>412</v>
      </c>
      <c r="AC29" s="5">
        <f t="shared" si="5"/>
        <v>0</v>
      </c>
      <c r="AD29" s="72"/>
      <c r="AE29" s="4">
        <v>864</v>
      </c>
      <c r="AF29" s="5">
        <v>2017</v>
      </c>
      <c r="AG29" s="5">
        <v>874</v>
      </c>
      <c r="AH29" s="72">
        <f t="shared" si="6"/>
        <v>874</v>
      </c>
      <c r="AI29" s="72">
        <f t="shared" si="7"/>
        <v>0</v>
      </c>
      <c r="AJ29" s="5">
        <v>0</v>
      </c>
      <c r="AK29" s="5">
        <v>24</v>
      </c>
      <c r="AL29" s="5">
        <v>2015</v>
      </c>
      <c r="AM29" s="5">
        <v>24</v>
      </c>
      <c r="AN29" s="72">
        <f t="shared" si="8"/>
        <v>8.3616409720407638</v>
      </c>
      <c r="AO29" s="5">
        <v>1</v>
      </c>
      <c r="AQ29" s="5">
        <v>2017</v>
      </c>
      <c r="AR29" s="4">
        <v>2485</v>
      </c>
      <c r="AS29" s="72">
        <f t="shared" si="9"/>
        <v>865.7782423133873</v>
      </c>
      <c r="AT29" s="72"/>
      <c r="AU29" s="4">
        <v>864</v>
      </c>
      <c r="AV29" s="5">
        <v>2017</v>
      </c>
      <c r="AW29" s="5">
        <v>874</v>
      </c>
      <c r="AX29" s="72">
        <f t="shared" si="10"/>
        <v>874</v>
      </c>
      <c r="AY29" s="5">
        <v>0</v>
      </c>
      <c r="AZ29" s="4">
        <v>952</v>
      </c>
      <c r="BA29" s="5">
        <v>2017</v>
      </c>
      <c r="BB29" s="4">
        <v>1337</v>
      </c>
      <c r="BC29" s="72">
        <f t="shared" si="11"/>
        <v>1337</v>
      </c>
      <c r="BD29" s="72">
        <f t="shared" si="12"/>
        <v>653.70231862378455</v>
      </c>
      <c r="BE29" s="72"/>
      <c r="BF29" s="4">
        <v>864</v>
      </c>
      <c r="BG29" s="5">
        <v>2017</v>
      </c>
      <c r="BH29" s="5">
        <v>874</v>
      </c>
      <c r="BI29" s="72"/>
      <c r="BJ29" s="5">
        <v>6</v>
      </c>
      <c r="BK29" s="5">
        <v>363</v>
      </c>
      <c r="BL29" s="4">
        <v>2016</v>
      </c>
      <c r="BM29" s="4">
        <v>505</v>
      </c>
      <c r="BN29" s="72">
        <f t="shared" si="13"/>
        <v>577.80320366132719</v>
      </c>
      <c r="BO29" s="5">
        <v>0</v>
      </c>
      <c r="BP29" s="4">
        <v>25</v>
      </c>
      <c r="BQ29" s="5">
        <v>2017</v>
      </c>
      <c r="BR29" s="4">
        <v>30</v>
      </c>
      <c r="BS29" s="72">
        <f t="shared" si="14"/>
        <v>10.452051215050954</v>
      </c>
      <c r="BT29" s="5">
        <v>1</v>
      </c>
      <c r="BV29" s="5">
        <v>2017</v>
      </c>
      <c r="BW29" s="4">
        <v>2485</v>
      </c>
      <c r="BX29" s="72">
        <f t="shared" si="15"/>
        <v>2485</v>
      </c>
      <c r="BY29" s="5">
        <v>0</v>
      </c>
      <c r="BZ29" s="4">
        <v>4576</v>
      </c>
      <c r="CA29" s="5">
        <v>2017</v>
      </c>
      <c r="CB29" s="4">
        <v>2691</v>
      </c>
      <c r="CC29" s="72">
        <f t="shared" si="16"/>
        <v>2691</v>
      </c>
      <c r="CD29" s="72">
        <f t="shared" si="17"/>
        <v>0.92344853214418432</v>
      </c>
      <c r="CE29" s="5">
        <v>1</v>
      </c>
      <c r="CG29" s="5">
        <v>2017</v>
      </c>
      <c r="CH29" s="4">
        <v>2485</v>
      </c>
      <c r="CI29" s="72">
        <f t="shared" si="18"/>
        <v>2485</v>
      </c>
      <c r="CJ29" s="5"/>
      <c r="CK29" s="5"/>
      <c r="CN29" s="5">
        <f t="shared" si="19"/>
        <v>0</v>
      </c>
      <c r="CO29" s="4" t="e">
        <f t="shared" si="20"/>
        <v>#DIV/0!</v>
      </c>
    </row>
    <row r="30" spans="1:93" ht="15.75" customHeight="1" x14ac:dyDescent="0.25">
      <c r="A30" s="4" t="s">
        <v>415</v>
      </c>
      <c r="B30" s="4" t="s">
        <v>416</v>
      </c>
      <c r="C30" s="4" t="s">
        <v>181</v>
      </c>
      <c r="D30" s="4" t="s">
        <v>412</v>
      </c>
      <c r="E30" s="4">
        <v>3351525</v>
      </c>
      <c r="F30" s="4">
        <v>3301000</v>
      </c>
      <c r="G30" s="4">
        <v>0</v>
      </c>
      <c r="H30" s="4">
        <v>15859</v>
      </c>
      <c r="I30" s="5">
        <v>2016</v>
      </c>
      <c r="J30" s="5">
        <v>15289</v>
      </c>
      <c r="K30" s="72">
        <f t="shared" si="0"/>
        <v>463.16267797637084</v>
      </c>
      <c r="L30" s="72">
        <v>1493</v>
      </c>
      <c r="M30" s="72">
        <f t="shared" si="1"/>
        <v>45.228718570130262</v>
      </c>
      <c r="N30" s="5">
        <v>0</v>
      </c>
      <c r="O30" s="5">
        <v>1844</v>
      </c>
      <c r="R30" s="72">
        <f t="shared" si="2"/>
        <v>0</v>
      </c>
      <c r="S30" s="72"/>
      <c r="T30" s="72"/>
      <c r="U30" s="5"/>
      <c r="V30" s="5">
        <v>0.95740886863791841</v>
      </c>
      <c r="W30" s="72">
        <f t="shared" si="3"/>
        <v>0.95740886863791841</v>
      </c>
      <c r="X30" s="5">
        <f t="shared" si="4"/>
        <v>0</v>
      </c>
      <c r="Y30" s="5">
        <v>0</v>
      </c>
      <c r="Z30" s="5">
        <v>1844</v>
      </c>
      <c r="AC30" s="5">
        <f t="shared" si="5"/>
        <v>0</v>
      </c>
      <c r="AD30" s="72"/>
      <c r="AE30" s="4">
        <v>2825</v>
      </c>
      <c r="AF30" s="5">
        <v>2016</v>
      </c>
      <c r="AG30" s="5">
        <v>2832</v>
      </c>
      <c r="AH30" s="72">
        <f t="shared" si="6"/>
        <v>2832</v>
      </c>
      <c r="AI30" s="72">
        <f t="shared" si="7"/>
        <v>0</v>
      </c>
      <c r="AJ30" s="5">
        <v>0</v>
      </c>
      <c r="AK30" s="5">
        <v>1063</v>
      </c>
      <c r="AL30" s="5">
        <v>2017</v>
      </c>
      <c r="AM30" s="5">
        <v>1119</v>
      </c>
      <c r="AN30" s="72">
        <f t="shared" si="8"/>
        <v>33.898818539836412</v>
      </c>
      <c r="AO30" s="5">
        <v>0</v>
      </c>
      <c r="AP30" s="4">
        <v>20485</v>
      </c>
      <c r="AQ30" s="5">
        <v>2017</v>
      </c>
      <c r="AR30" s="4">
        <v>17448</v>
      </c>
      <c r="AS30" s="72">
        <f t="shared" si="9"/>
        <v>528.56710087852173</v>
      </c>
      <c r="AT30" s="72"/>
      <c r="AU30" s="4">
        <v>2825</v>
      </c>
      <c r="AV30" s="5">
        <v>2016</v>
      </c>
      <c r="AW30" s="5">
        <v>2832</v>
      </c>
      <c r="AX30" s="72">
        <f t="shared" si="10"/>
        <v>2832</v>
      </c>
      <c r="AY30" s="5">
        <v>0</v>
      </c>
      <c r="AZ30" s="4">
        <v>18442</v>
      </c>
      <c r="BA30" s="5">
        <v>2017</v>
      </c>
      <c r="BB30" s="4">
        <v>16592</v>
      </c>
      <c r="BC30" s="72">
        <f t="shared" si="11"/>
        <v>16592</v>
      </c>
      <c r="BD30" s="72">
        <f t="shared" si="12"/>
        <v>170.68466730954677</v>
      </c>
      <c r="BE30" s="72"/>
      <c r="BF30" s="4">
        <v>2825</v>
      </c>
      <c r="BG30" s="5">
        <v>2016</v>
      </c>
      <c r="BH30" s="5">
        <v>2832</v>
      </c>
      <c r="BI30" s="72"/>
      <c r="BJ30" s="5">
        <v>12310</v>
      </c>
      <c r="BK30" s="5">
        <v>343</v>
      </c>
      <c r="BL30" s="4">
        <v>2016</v>
      </c>
      <c r="BM30" s="4">
        <v>435</v>
      </c>
      <c r="BN30" s="72">
        <f t="shared" si="13"/>
        <v>153.60169491525426</v>
      </c>
      <c r="BO30" s="5">
        <v>0</v>
      </c>
      <c r="BP30" s="4">
        <v>50</v>
      </c>
      <c r="BQ30" s="5">
        <v>2017</v>
      </c>
      <c r="BR30" s="4">
        <v>42</v>
      </c>
      <c r="BS30" s="72">
        <f t="shared" si="14"/>
        <v>1.2723417146319298</v>
      </c>
      <c r="BT30" s="5">
        <v>0</v>
      </c>
      <c r="BU30" s="4">
        <v>20485</v>
      </c>
      <c r="BV30" s="5">
        <v>2017</v>
      </c>
      <c r="BW30" s="4">
        <v>17448</v>
      </c>
      <c r="BX30" s="72">
        <f t="shared" si="15"/>
        <v>17448</v>
      </c>
      <c r="BY30" s="5">
        <v>0</v>
      </c>
      <c r="BZ30" s="4">
        <v>25856</v>
      </c>
      <c r="CA30" s="5">
        <v>2017</v>
      </c>
      <c r="CB30" s="4">
        <v>21589</v>
      </c>
      <c r="CC30" s="72">
        <f t="shared" si="16"/>
        <v>21589</v>
      </c>
      <c r="CD30" s="72">
        <f t="shared" si="17"/>
        <v>0.80818935569039785</v>
      </c>
      <c r="CE30" s="5">
        <v>0</v>
      </c>
      <c r="CF30" s="4">
        <v>20485</v>
      </c>
      <c r="CG30" s="5">
        <v>2017</v>
      </c>
      <c r="CH30" s="4">
        <v>17448</v>
      </c>
      <c r="CI30" s="72">
        <f t="shared" si="18"/>
        <v>17448</v>
      </c>
      <c r="CJ30" s="72"/>
      <c r="CK30" s="5">
        <v>328</v>
      </c>
      <c r="CL30" s="5">
        <v>2017</v>
      </c>
      <c r="CM30" s="4">
        <v>374</v>
      </c>
      <c r="CN30" s="5">
        <f t="shared" si="19"/>
        <v>374</v>
      </c>
      <c r="CO30" s="4">
        <f t="shared" si="20"/>
        <v>46.652406417112303</v>
      </c>
    </row>
    <row r="31" spans="1:93" ht="15.75" customHeight="1" x14ac:dyDescent="0.25">
      <c r="A31" s="4" t="s">
        <v>183</v>
      </c>
      <c r="B31" s="4" t="s">
        <v>184</v>
      </c>
      <c r="C31" s="4" t="s">
        <v>181</v>
      </c>
      <c r="D31" s="4" t="s">
        <v>182</v>
      </c>
      <c r="E31" s="4">
        <v>7102444</v>
      </c>
      <c r="F31" s="4">
        <v>7000119</v>
      </c>
      <c r="G31" s="4">
        <v>0</v>
      </c>
      <c r="H31" s="4">
        <v>28171</v>
      </c>
      <c r="I31" s="5">
        <v>2017</v>
      </c>
      <c r="J31" s="5">
        <v>28299</v>
      </c>
      <c r="K31" s="72">
        <f t="shared" si="0"/>
        <v>404.26455607397531</v>
      </c>
      <c r="L31" s="72">
        <v>34122</v>
      </c>
      <c r="M31" s="72">
        <f t="shared" si="1"/>
        <v>487.448856226587</v>
      </c>
      <c r="N31" s="5">
        <v>0</v>
      </c>
      <c r="O31" s="5">
        <v>4054</v>
      </c>
      <c r="P31" s="5">
        <v>2017</v>
      </c>
      <c r="Q31" s="4">
        <v>1643</v>
      </c>
      <c r="R31" s="72">
        <f t="shared" si="2"/>
        <v>1643</v>
      </c>
      <c r="S31" s="73"/>
      <c r="T31" s="73"/>
      <c r="U31" s="5">
        <v>58</v>
      </c>
      <c r="V31" s="5">
        <v>0.97406947010087086</v>
      </c>
      <c r="W31" s="72">
        <f t="shared" si="3"/>
        <v>0.97406947010087086</v>
      </c>
      <c r="X31" s="5">
        <f t="shared" si="4"/>
        <v>23.471029563925985</v>
      </c>
      <c r="Y31" s="5">
        <v>0</v>
      </c>
      <c r="Z31" s="5">
        <v>4054</v>
      </c>
      <c r="AA31" s="5">
        <v>2017</v>
      </c>
      <c r="AB31" s="4">
        <v>1643</v>
      </c>
      <c r="AC31" s="5">
        <f t="shared" si="5"/>
        <v>1643</v>
      </c>
      <c r="AD31" s="72"/>
      <c r="AE31" s="4">
        <v>7870</v>
      </c>
      <c r="AF31" s="5">
        <v>2017</v>
      </c>
      <c r="AG31" s="5">
        <v>6988</v>
      </c>
      <c r="AH31" s="72">
        <f t="shared" si="6"/>
        <v>6988</v>
      </c>
      <c r="AI31" s="72">
        <f t="shared" si="7"/>
        <v>0.2351173440183171</v>
      </c>
      <c r="AJ31" s="5">
        <v>0</v>
      </c>
      <c r="AK31" s="5">
        <v>4153</v>
      </c>
      <c r="AL31" s="5">
        <v>2017</v>
      </c>
      <c r="AM31" s="5">
        <v>2235</v>
      </c>
      <c r="AN31" s="72">
        <f t="shared" si="8"/>
        <v>31.928028652084343</v>
      </c>
      <c r="AO31" s="5">
        <v>0</v>
      </c>
      <c r="AP31" s="4">
        <v>40321</v>
      </c>
      <c r="AQ31" s="5">
        <v>2017</v>
      </c>
      <c r="AR31" s="4">
        <v>34101</v>
      </c>
      <c r="AS31" s="72">
        <f t="shared" si="9"/>
        <v>487.14886132650031</v>
      </c>
      <c r="AT31" s="72"/>
      <c r="AU31" s="4">
        <v>7870</v>
      </c>
      <c r="AV31" s="5">
        <v>2017</v>
      </c>
      <c r="AW31" s="5">
        <v>6988</v>
      </c>
      <c r="AX31" s="72">
        <f t="shared" si="10"/>
        <v>6988</v>
      </c>
      <c r="AY31" s="5">
        <v>0</v>
      </c>
      <c r="AZ31" s="4">
        <v>31849</v>
      </c>
      <c r="BA31" s="5">
        <v>2017</v>
      </c>
      <c r="BB31" s="4">
        <v>28301</v>
      </c>
      <c r="BC31" s="72">
        <f t="shared" si="11"/>
        <v>28301</v>
      </c>
      <c r="BD31" s="72">
        <f t="shared" si="12"/>
        <v>246.91707006819547</v>
      </c>
      <c r="BE31" s="72"/>
      <c r="BF31" s="4">
        <v>7870</v>
      </c>
      <c r="BG31" s="5">
        <v>2017</v>
      </c>
      <c r="BH31" s="5">
        <v>6988</v>
      </c>
      <c r="BI31" s="72"/>
      <c r="BJ31" s="5">
        <v>364</v>
      </c>
      <c r="BK31" s="5">
        <v>669</v>
      </c>
      <c r="BL31" s="4">
        <v>2017</v>
      </c>
      <c r="BM31" s="4">
        <v>639</v>
      </c>
      <c r="BN31" s="72">
        <f t="shared" si="13"/>
        <v>91.442472810532351</v>
      </c>
      <c r="BO31" s="5">
        <v>0</v>
      </c>
      <c r="BP31" s="4">
        <v>116</v>
      </c>
      <c r="BQ31" s="5">
        <v>2017</v>
      </c>
      <c r="BR31" s="4">
        <v>103</v>
      </c>
      <c r="BS31" s="72">
        <f t="shared" si="14"/>
        <v>1.4714035575680928</v>
      </c>
      <c r="BT31" s="5">
        <v>0</v>
      </c>
      <c r="BU31" s="4">
        <v>40321</v>
      </c>
      <c r="BV31" s="5">
        <v>2017</v>
      </c>
      <c r="BW31" s="4">
        <v>34101</v>
      </c>
      <c r="BX31" s="72">
        <f t="shared" si="15"/>
        <v>34101</v>
      </c>
      <c r="BY31" s="5">
        <v>0</v>
      </c>
      <c r="BZ31" s="4">
        <v>41297</v>
      </c>
      <c r="CA31" s="5">
        <v>2017</v>
      </c>
      <c r="CB31" s="4">
        <v>46191</v>
      </c>
      <c r="CC31" s="72">
        <f t="shared" si="16"/>
        <v>46191</v>
      </c>
      <c r="CD31" s="72">
        <f t="shared" si="17"/>
        <v>0.73826070013639022</v>
      </c>
      <c r="CE31" s="5">
        <v>0</v>
      </c>
      <c r="CF31" s="4">
        <v>40321</v>
      </c>
      <c r="CG31" s="5">
        <v>2017</v>
      </c>
      <c r="CH31" s="4">
        <v>34101</v>
      </c>
      <c r="CI31" s="72">
        <f t="shared" si="18"/>
        <v>34101</v>
      </c>
      <c r="CJ31" s="72"/>
      <c r="CK31" s="5">
        <v>1463</v>
      </c>
      <c r="CL31" s="5">
        <v>2017</v>
      </c>
      <c r="CM31" s="4">
        <v>1945</v>
      </c>
      <c r="CN31" s="5">
        <f t="shared" si="19"/>
        <v>1945</v>
      </c>
      <c r="CO31" s="4">
        <f t="shared" si="20"/>
        <v>17.532647814910025</v>
      </c>
    </row>
    <row r="32" spans="1:93" ht="15.75" customHeight="1" x14ac:dyDescent="0.25">
      <c r="A32" s="4" t="s">
        <v>333</v>
      </c>
      <c r="B32" s="4" t="s">
        <v>334</v>
      </c>
      <c r="C32" s="4" t="s">
        <v>28</v>
      </c>
      <c r="D32" s="4" t="s">
        <v>328</v>
      </c>
      <c r="E32" s="4">
        <v>18470439</v>
      </c>
      <c r="F32" s="4">
        <v>18952038</v>
      </c>
      <c r="G32" s="4">
        <v>0</v>
      </c>
      <c r="H32" s="4">
        <v>49450</v>
      </c>
      <c r="I32" s="5">
        <v>2017</v>
      </c>
      <c r="J32" s="5">
        <v>58085</v>
      </c>
      <c r="K32" s="72">
        <f t="shared" si="0"/>
        <v>306.48418919379543</v>
      </c>
      <c r="L32" s="72">
        <v>82875</v>
      </c>
      <c r="M32" s="72">
        <f t="shared" si="1"/>
        <v>437.28806369003695</v>
      </c>
      <c r="N32" s="5">
        <v>0</v>
      </c>
      <c r="O32" s="5">
        <v>17783</v>
      </c>
      <c r="P32" s="5">
        <v>2017</v>
      </c>
      <c r="Q32" s="4">
        <v>22582</v>
      </c>
      <c r="R32" s="72">
        <f t="shared" si="2"/>
        <v>22582</v>
      </c>
      <c r="S32" s="72"/>
      <c r="T32" s="72"/>
      <c r="U32" s="5"/>
      <c r="V32" s="5"/>
      <c r="W32" s="72">
        <f t="shared" si="3"/>
        <v>0</v>
      </c>
      <c r="X32" s="5">
        <f t="shared" si="4"/>
        <v>119.15341241928704</v>
      </c>
      <c r="Y32" s="5">
        <v>0</v>
      </c>
      <c r="Z32" s="5">
        <v>17783</v>
      </c>
      <c r="AA32" s="5">
        <v>2017</v>
      </c>
      <c r="AB32" s="4">
        <v>22582</v>
      </c>
      <c r="AC32" s="5">
        <f t="shared" si="5"/>
        <v>22582</v>
      </c>
      <c r="AD32" s="72"/>
      <c r="AE32" s="4">
        <v>49258</v>
      </c>
      <c r="AF32" s="5">
        <v>2017</v>
      </c>
      <c r="AG32" s="5">
        <v>41762</v>
      </c>
      <c r="AH32" s="72">
        <f t="shared" si="6"/>
        <v>41762</v>
      </c>
      <c r="AI32" s="72">
        <f t="shared" si="7"/>
        <v>0.54073080791149852</v>
      </c>
      <c r="AJ32" s="5">
        <v>0</v>
      </c>
      <c r="AK32" s="5">
        <v>1848</v>
      </c>
      <c r="AL32" s="5">
        <v>2017</v>
      </c>
      <c r="AM32" s="5">
        <v>971</v>
      </c>
      <c r="AN32" s="72">
        <f t="shared" si="8"/>
        <v>5.1234595456172043</v>
      </c>
      <c r="AO32" s="5">
        <v>1</v>
      </c>
      <c r="AP32" s="4">
        <v>429265</v>
      </c>
      <c r="AQ32" s="5">
        <v>2017</v>
      </c>
      <c r="AR32" s="4">
        <v>402503</v>
      </c>
      <c r="AS32" s="72">
        <f t="shared" si="9"/>
        <v>2123.7979788769944</v>
      </c>
      <c r="AT32" s="72"/>
      <c r="AU32" s="4">
        <v>49258</v>
      </c>
      <c r="AV32" s="5">
        <v>2017</v>
      </c>
      <c r="AW32" s="5">
        <v>41762</v>
      </c>
      <c r="AX32" s="72">
        <f t="shared" si="10"/>
        <v>41762</v>
      </c>
      <c r="AY32" s="5">
        <v>0</v>
      </c>
      <c r="AZ32" s="4">
        <v>24826</v>
      </c>
      <c r="BA32" s="5">
        <v>2017</v>
      </c>
      <c r="BB32" s="4">
        <v>25360</v>
      </c>
      <c r="BC32" s="72">
        <f t="shared" si="11"/>
        <v>25360</v>
      </c>
      <c r="BD32" s="72">
        <f t="shared" si="12"/>
        <v>1646.7665615141955</v>
      </c>
      <c r="BE32" s="72"/>
      <c r="BF32" s="4">
        <v>49258</v>
      </c>
      <c r="BG32" s="5">
        <v>2017</v>
      </c>
      <c r="BH32" s="5">
        <v>41762</v>
      </c>
      <c r="BI32" s="72"/>
      <c r="BJ32" s="5">
        <v>557</v>
      </c>
      <c r="BK32" s="5">
        <v>11978</v>
      </c>
      <c r="BL32" s="4">
        <v>2017</v>
      </c>
      <c r="BM32" s="4">
        <v>15226</v>
      </c>
      <c r="BN32" s="72">
        <f t="shared" si="13"/>
        <v>364.58981849528277</v>
      </c>
      <c r="BO32" s="5">
        <v>0</v>
      </c>
      <c r="BP32" s="4">
        <v>638</v>
      </c>
      <c r="BQ32" s="5">
        <v>2017</v>
      </c>
      <c r="BR32" s="4">
        <v>779</v>
      </c>
      <c r="BS32" s="72">
        <f t="shared" si="14"/>
        <v>4.1103758867515987</v>
      </c>
      <c r="BT32" s="5">
        <v>1</v>
      </c>
      <c r="BU32" s="4">
        <v>429265</v>
      </c>
      <c r="BV32" s="5">
        <v>2017</v>
      </c>
      <c r="BW32" s="4">
        <v>402503</v>
      </c>
      <c r="BX32" s="72">
        <f t="shared" si="15"/>
        <v>402503</v>
      </c>
      <c r="BY32" s="5">
        <v>0</v>
      </c>
      <c r="BZ32" s="4">
        <v>432764</v>
      </c>
      <c r="CA32" s="5">
        <v>2016</v>
      </c>
      <c r="CB32" s="4">
        <v>432018</v>
      </c>
      <c r="CC32" s="72">
        <f t="shared" si="16"/>
        <v>432018</v>
      </c>
      <c r="CD32" s="72">
        <f t="shared" si="17"/>
        <v>0.93168108736210065</v>
      </c>
      <c r="CE32" s="5">
        <v>1</v>
      </c>
      <c r="CF32" s="4">
        <v>429265</v>
      </c>
      <c r="CG32" s="5">
        <v>2017</v>
      </c>
      <c r="CH32" s="4">
        <v>402503</v>
      </c>
      <c r="CI32" s="72">
        <f t="shared" si="18"/>
        <v>402503</v>
      </c>
      <c r="CJ32" s="72"/>
      <c r="CK32" s="5"/>
      <c r="CL32" s="5">
        <v>2017</v>
      </c>
      <c r="CM32" s="4">
        <v>1237</v>
      </c>
      <c r="CN32" s="5">
        <f t="shared" si="19"/>
        <v>1237</v>
      </c>
      <c r="CO32" s="4">
        <f t="shared" si="20"/>
        <v>325.38641875505255</v>
      </c>
    </row>
    <row r="33" spans="1:93" ht="15.75" customHeight="1" x14ac:dyDescent="0.25">
      <c r="A33" s="4" t="s">
        <v>335</v>
      </c>
      <c r="B33" s="4" t="s">
        <v>336</v>
      </c>
      <c r="C33" s="4" t="s">
        <v>28</v>
      </c>
      <c r="D33" s="4" t="s">
        <v>328</v>
      </c>
      <c r="E33" s="4">
        <v>48909839</v>
      </c>
      <c r="F33" s="4">
        <v>50339443</v>
      </c>
      <c r="G33" s="4">
        <v>0</v>
      </c>
      <c r="H33" s="4">
        <v>149002</v>
      </c>
      <c r="I33" s="5">
        <v>2017</v>
      </c>
      <c r="J33" s="5">
        <v>179875</v>
      </c>
      <c r="K33" s="72">
        <f t="shared" si="0"/>
        <v>357.32417619320898</v>
      </c>
      <c r="L33" s="72">
        <v>220585</v>
      </c>
      <c r="M33" s="72">
        <f t="shared" si="1"/>
        <v>438.19515444380261</v>
      </c>
      <c r="N33" s="5">
        <v>1</v>
      </c>
      <c r="O33" s="5"/>
      <c r="P33" s="5">
        <v>2017</v>
      </c>
      <c r="Q33" s="4">
        <v>14852</v>
      </c>
      <c r="R33" s="72">
        <f t="shared" si="2"/>
        <v>14852</v>
      </c>
      <c r="S33" s="72"/>
      <c r="T33" s="72"/>
      <c r="U33" s="5">
        <v>762</v>
      </c>
      <c r="V33" s="5">
        <v>2.1967890547458624</v>
      </c>
      <c r="W33" s="72">
        <f t="shared" si="3"/>
        <v>2.1967890547458624</v>
      </c>
      <c r="X33" s="5">
        <f t="shared" si="4"/>
        <v>29.503703487541571</v>
      </c>
      <c r="Y33" s="5">
        <v>1</v>
      </c>
      <c r="Z33" s="5"/>
      <c r="AA33" s="5">
        <v>2017</v>
      </c>
      <c r="AB33" s="4">
        <v>14852</v>
      </c>
      <c r="AC33" s="5">
        <f t="shared" si="5"/>
        <v>14852</v>
      </c>
      <c r="AD33" s="72"/>
      <c r="AE33" s="4">
        <v>113623</v>
      </c>
      <c r="AF33" s="5">
        <v>2017</v>
      </c>
      <c r="AG33" s="5">
        <v>119491</v>
      </c>
      <c r="AH33" s="72">
        <f t="shared" si="6"/>
        <v>119491</v>
      </c>
      <c r="AI33" s="72">
        <f t="shared" si="7"/>
        <v>0.12429387987379803</v>
      </c>
      <c r="AJ33" s="5">
        <v>0</v>
      </c>
      <c r="AK33" s="5">
        <v>4822</v>
      </c>
      <c r="AL33" s="5">
        <v>2017</v>
      </c>
      <c r="AM33" s="5">
        <v>2783</v>
      </c>
      <c r="AN33" s="72">
        <f t="shared" si="8"/>
        <v>5.5284680047016019</v>
      </c>
      <c r="AO33" s="5">
        <v>1</v>
      </c>
      <c r="AP33" s="4">
        <v>62300</v>
      </c>
      <c r="AQ33" s="5">
        <v>2016</v>
      </c>
      <c r="AR33" s="4">
        <v>73106</v>
      </c>
      <c r="AS33" s="72">
        <f t="shared" si="9"/>
        <v>145.22608047133139</v>
      </c>
      <c r="AT33" s="72"/>
      <c r="AU33" s="4">
        <v>113623</v>
      </c>
      <c r="AV33" s="5">
        <v>2017</v>
      </c>
      <c r="AW33" s="5">
        <v>119491</v>
      </c>
      <c r="AX33" s="72">
        <f t="shared" si="10"/>
        <v>119491</v>
      </c>
      <c r="AY33" s="5">
        <v>0</v>
      </c>
      <c r="AZ33" s="4">
        <v>53269</v>
      </c>
      <c r="BA33" s="5">
        <v>2016</v>
      </c>
      <c r="BB33" s="4">
        <v>63396</v>
      </c>
      <c r="BC33" s="72">
        <f t="shared" si="11"/>
        <v>63396</v>
      </c>
      <c r="BD33" s="72">
        <f t="shared" si="12"/>
        <v>1884.8350053631145</v>
      </c>
      <c r="BE33" s="72"/>
      <c r="BF33" s="4">
        <v>113623</v>
      </c>
      <c r="BG33" s="5">
        <v>2017</v>
      </c>
      <c r="BH33" s="5">
        <v>119491</v>
      </c>
      <c r="BI33" s="72"/>
      <c r="BJ33" s="5">
        <v>34571</v>
      </c>
      <c r="BK33" s="5">
        <v>38097</v>
      </c>
      <c r="BL33" s="4">
        <v>2017</v>
      </c>
      <c r="BM33" s="4">
        <v>40070</v>
      </c>
      <c r="BN33" s="72">
        <f t="shared" si="13"/>
        <v>335.33906319304384</v>
      </c>
      <c r="BO33" s="5">
        <v>0</v>
      </c>
      <c r="BP33" s="4">
        <v>13343</v>
      </c>
      <c r="BQ33" s="5">
        <v>2017</v>
      </c>
      <c r="BR33" s="4">
        <v>12237</v>
      </c>
      <c r="BS33" s="72">
        <f t="shared" si="14"/>
        <v>24.308969807234458</v>
      </c>
      <c r="BT33" s="5">
        <v>1</v>
      </c>
      <c r="BU33" s="4">
        <v>62300</v>
      </c>
      <c r="BV33" s="5">
        <v>2016</v>
      </c>
      <c r="BW33" s="4">
        <v>73106</v>
      </c>
      <c r="BX33" s="72">
        <f t="shared" si="15"/>
        <v>73106</v>
      </c>
      <c r="BY33" s="5">
        <v>0</v>
      </c>
      <c r="BZ33" s="4">
        <v>272834</v>
      </c>
      <c r="CA33" s="5">
        <v>2016</v>
      </c>
      <c r="CB33" s="4">
        <v>260543</v>
      </c>
      <c r="CC33" s="72">
        <f t="shared" si="16"/>
        <v>260543</v>
      </c>
      <c r="CD33" s="72">
        <f t="shared" si="17"/>
        <v>0.28059091973301914</v>
      </c>
      <c r="CE33" s="5">
        <v>1</v>
      </c>
      <c r="CF33" s="4">
        <v>62300</v>
      </c>
      <c r="CG33" s="5">
        <v>2016</v>
      </c>
      <c r="CH33" s="4">
        <v>73106</v>
      </c>
      <c r="CI33" s="72">
        <f t="shared" si="18"/>
        <v>73106</v>
      </c>
      <c r="CJ33" s="72"/>
      <c r="CK33" s="5"/>
      <c r="CL33" s="5">
        <v>2017</v>
      </c>
      <c r="CM33" s="4">
        <v>23075</v>
      </c>
      <c r="CN33" s="5">
        <f t="shared" si="19"/>
        <v>23075</v>
      </c>
      <c r="CO33" s="4">
        <f t="shared" si="20"/>
        <v>3.1681906825568795</v>
      </c>
    </row>
    <row r="34" spans="1:93" ht="15.75" customHeight="1" x14ac:dyDescent="0.25">
      <c r="A34" s="4" t="s">
        <v>417</v>
      </c>
      <c r="B34" s="4" t="s">
        <v>418</v>
      </c>
      <c r="C34" s="4" t="s">
        <v>181</v>
      </c>
      <c r="D34" s="4" t="s">
        <v>412</v>
      </c>
      <c r="E34" s="4">
        <v>4182857</v>
      </c>
      <c r="F34" s="4">
        <v>4130304</v>
      </c>
      <c r="G34" s="4">
        <v>0</v>
      </c>
      <c r="H34" s="4">
        <v>20562</v>
      </c>
      <c r="I34" s="5">
        <v>2017</v>
      </c>
      <c r="J34" s="5">
        <v>20496</v>
      </c>
      <c r="K34" s="72">
        <f t="shared" si="0"/>
        <v>496.23465972480471</v>
      </c>
      <c r="L34" s="72">
        <v>22897</v>
      </c>
      <c r="M34" s="72">
        <f t="shared" si="1"/>
        <v>554.36597402999871</v>
      </c>
      <c r="N34" s="5">
        <v>0</v>
      </c>
      <c r="O34" s="5">
        <v>2694</v>
      </c>
      <c r="R34" s="72">
        <f t="shared" si="2"/>
        <v>0</v>
      </c>
      <c r="S34" s="72"/>
      <c r="T34" s="72"/>
      <c r="U34" s="5">
        <v>150</v>
      </c>
      <c r="V34" s="5">
        <v>3.406512798268583</v>
      </c>
      <c r="W34" s="72">
        <f t="shared" si="3"/>
        <v>3.406512798268583</v>
      </c>
      <c r="X34" s="5">
        <f t="shared" si="4"/>
        <v>0</v>
      </c>
      <c r="Y34" s="5">
        <v>0</v>
      </c>
      <c r="Z34" s="5">
        <v>2694</v>
      </c>
      <c r="AC34" s="5">
        <f t="shared" si="5"/>
        <v>0</v>
      </c>
      <c r="AD34" s="72"/>
      <c r="AE34" s="4">
        <v>3763</v>
      </c>
      <c r="AF34" s="5">
        <v>2016</v>
      </c>
      <c r="AG34" s="5">
        <v>3108</v>
      </c>
      <c r="AH34" s="72">
        <f t="shared" si="6"/>
        <v>3108</v>
      </c>
      <c r="AI34" s="72">
        <f t="shared" si="7"/>
        <v>0</v>
      </c>
      <c r="AJ34" s="5">
        <v>0</v>
      </c>
      <c r="AK34" s="5">
        <v>1903</v>
      </c>
      <c r="AL34" s="5">
        <v>2017</v>
      </c>
      <c r="AM34" s="5">
        <v>1788</v>
      </c>
      <c r="AN34" s="72">
        <f t="shared" si="8"/>
        <v>43.289791744142804</v>
      </c>
      <c r="AO34" s="5">
        <v>0</v>
      </c>
      <c r="AP34" s="4">
        <v>23034</v>
      </c>
      <c r="AQ34" s="5">
        <v>2017</v>
      </c>
      <c r="AR34" s="4">
        <v>16311</v>
      </c>
      <c r="AS34" s="72">
        <f t="shared" si="9"/>
        <v>394.91039884715508</v>
      </c>
      <c r="AT34" s="72"/>
      <c r="AU34" s="4">
        <v>3763</v>
      </c>
      <c r="AV34" s="5">
        <v>2016</v>
      </c>
      <c r="AW34" s="5">
        <v>3108</v>
      </c>
      <c r="AX34" s="72">
        <f t="shared" si="10"/>
        <v>3108</v>
      </c>
      <c r="AY34" s="5">
        <v>0</v>
      </c>
      <c r="AZ34" s="4">
        <v>15452</v>
      </c>
      <c r="BA34" s="5">
        <v>2017</v>
      </c>
      <c r="BB34" s="4">
        <v>13777</v>
      </c>
      <c r="BC34" s="72">
        <f t="shared" si="11"/>
        <v>13777</v>
      </c>
      <c r="BD34" s="72">
        <f t="shared" si="12"/>
        <v>225.59338027146694</v>
      </c>
      <c r="BE34" s="72"/>
      <c r="BF34" s="4">
        <v>3763</v>
      </c>
      <c r="BG34" s="5">
        <v>2016</v>
      </c>
      <c r="BH34" s="5">
        <v>3108</v>
      </c>
      <c r="BI34" s="72"/>
      <c r="BJ34" s="5"/>
      <c r="BK34" s="5">
        <v>812</v>
      </c>
      <c r="BL34" s="4">
        <v>2017</v>
      </c>
      <c r="BM34" s="4">
        <v>770</v>
      </c>
      <c r="BN34" s="72">
        <f t="shared" si="13"/>
        <v>247.74774774774775</v>
      </c>
      <c r="BO34" s="5">
        <v>0</v>
      </c>
      <c r="BP34" s="4">
        <v>36</v>
      </c>
      <c r="BQ34" s="5">
        <v>2017</v>
      </c>
      <c r="BR34" s="4">
        <v>46</v>
      </c>
      <c r="BS34" s="72">
        <f t="shared" si="14"/>
        <v>1.1137194744018843</v>
      </c>
      <c r="BT34" s="5">
        <v>0</v>
      </c>
      <c r="BU34" s="4">
        <v>23034</v>
      </c>
      <c r="BV34" s="5">
        <v>2017</v>
      </c>
      <c r="BW34" s="4">
        <v>16311</v>
      </c>
      <c r="BX34" s="72">
        <f t="shared" si="15"/>
        <v>16311</v>
      </c>
      <c r="BY34" s="5">
        <v>0</v>
      </c>
      <c r="BZ34" s="4">
        <v>20019</v>
      </c>
      <c r="CA34" s="5">
        <v>2017</v>
      </c>
      <c r="CB34" s="4">
        <v>18728</v>
      </c>
      <c r="CC34" s="72">
        <f t="shared" si="16"/>
        <v>18728</v>
      </c>
      <c r="CD34" s="72">
        <f t="shared" si="17"/>
        <v>0.87094190516873127</v>
      </c>
      <c r="CE34" s="5">
        <v>0</v>
      </c>
      <c r="CF34" s="4">
        <v>23034</v>
      </c>
      <c r="CG34" s="5">
        <v>2017</v>
      </c>
      <c r="CH34" s="4">
        <v>16311</v>
      </c>
      <c r="CI34" s="72">
        <f t="shared" si="18"/>
        <v>16311</v>
      </c>
      <c r="CJ34" s="72"/>
      <c r="CK34" s="5">
        <v>616</v>
      </c>
      <c r="CL34" s="5">
        <v>2017</v>
      </c>
      <c r="CM34" s="4">
        <v>613</v>
      </c>
      <c r="CN34" s="5">
        <f t="shared" si="19"/>
        <v>613</v>
      </c>
      <c r="CO34" s="4">
        <f t="shared" si="20"/>
        <v>26.608482871125613</v>
      </c>
    </row>
    <row r="35" spans="1:93" ht="15.75" customHeight="1" x14ac:dyDescent="0.25">
      <c r="A35" s="4" t="s">
        <v>185</v>
      </c>
      <c r="B35" s="4" t="s">
        <v>186</v>
      </c>
      <c r="C35" s="4" t="s">
        <v>181</v>
      </c>
      <c r="D35" s="4" t="s">
        <v>182</v>
      </c>
      <c r="E35" s="4">
        <v>10641034</v>
      </c>
      <c r="F35" s="4">
        <v>10689209</v>
      </c>
      <c r="G35" s="4">
        <v>0</v>
      </c>
      <c r="H35" s="4">
        <v>39384</v>
      </c>
      <c r="I35" s="5">
        <v>2015</v>
      </c>
      <c r="J35" s="5">
        <v>39768</v>
      </c>
      <c r="K35" s="72">
        <f t="shared" si="0"/>
        <v>372.0387542240029</v>
      </c>
      <c r="L35" s="72">
        <v>13057</v>
      </c>
      <c r="M35" s="72">
        <f t="shared" si="1"/>
        <v>122.15122746687804</v>
      </c>
      <c r="N35" s="5">
        <v>0</v>
      </c>
      <c r="O35" s="5">
        <v>10673</v>
      </c>
      <c r="P35" s="5">
        <v>2017</v>
      </c>
      <c r="Q35" s="4">
        <v>11051</v>
      </c>
      <c r="R35" s="72">
        <f t="shared" si="2"/>
        <v>11051</v>
      </c>
      <c r="S35" s="72"/>
      <c r="T35" s="72"/>
      <c r="U35" s="5"/>
      <c r="V35" s="5"/>
      <c r="W35" s="72">
        <f t="shared" si="3"/>
        <v>0</v>
      </c>
      <c r="X35" s="5">
        <f t="shared" si="4"/>
        <v>103.38463772202415</v>
      </c>
      <c r="Y35" s="5">
        <v>0</v>
      </c>
      <c r="Z35" s="5">
        <v>10673</v>
      </c>
      <c r="AA35" s="5">
        <v>2017</v>
      </c>
      <c r="AB35" s="4">
        <v>11051</v>
      </c>
      <c r="AC35" s="5">
        <f t="shared" si="5"/>
        <v>11051</v>
      </c>
      <c r="AD35" s="72"/>
      <c r="AE35" s="4">
        <v>18658</v>
      </c>
      <c r="AF35" s="5">
        <v>2017</v>
      </c>
      <c r="AG35" s="5">
        <v>22159</v>
      </c>
      <c r="AH35" s="72">
        <f t="shared" si="6"/>
        <v>22159</v>
      </c>
      <c r="AI35" s="72">
        <f t="shared" si="7"/>
        <v>0.49871384087729592</v>
      </c>
      <c r="AJ35" s="5">
        <v>0</v>
      </c>
      <c r="AK35" s="5">
        <v>3028</v>
      </c>
      <c r="AL35" s="5">
        <v>2017</v>
      </c>
      <c r="AM35" s="5">
        <v>763</v>
      </c>
      <c r="AN35" s="72">
        <f t="shared" si="8"/>
        <v>7.1380398680575894</v>
      </c>
      <c r="AO35" s="5">
        <v>0</v>
      </c>
      <c r="AS35" s="72">
        <f t="shared" si="9"/>
        <v>0</v>
      </c>
      <c r="AT35" s="72"/>
      <c r="AU35" s="4">
        <v>18658</v>
      </c>
      <c r="AV35" s="5">
        <v>2017</v>
      </c>
      <c r="AW35" s="5">
        <v>22159</v>
      </c>
      <c r="AX35" s="72">
        <f t="shared" si="10"/>
        <v>22159</v>
      </c>
      <c r="AY35" s="5">
        <v>0</v>
      </c>
      <c r="AZ35" s="4">
        <v>72825</v>
      </c>
      <c r="BC35" s="72">
        <f t="shared" si="11"/>
        <v>0</v>
      </c>
      <c r="BD35" s="72" t="e">
        <f t="shared" si="12"/>
        <v>#DIV/0!</v>
      </c>
      <c r="BE35" s="72"/>
      <c r="BF35" s="4">
        <v>18658</v>
      </c>
      <c r="BG35" s="5">
        <v>2017</v>
      </c>
      <c r="BH35" s="5">
        <v>22159</v>
      </c>
      <c r="BI35" s="72"/>
      <c r="BJ35" s="5">
        <v>2257</v>
      </c>
      <c r="BK35" s="5">
        <v>2185</v>
      </c>
      <c r="BL35" s="4">
        <v>2017</v>
      </c>
      <c r="BM35" s="4">
        <v>1809</v>
      </c>
      <c r="BN35" s="72">
        <f t="shared" si="13"/>
        <v>81.637257999007176</v>
      </c>
      <c r="BO35" s="5">
        <v>0</v>
      </c>
      <c r="BP35" s="4">
        <v>69</v>
      </c>
      <c r="BS35" s="72">
        <f t="shared" si="14"/>
        <v>0</v>
      </c>
      <c r="BT35" s="5">
        <v>0</v>
      </c>
      <c r="BX35" s="72">
        <f t="shared" si="15"/>
        <v>0</v>
      </c>
      <c r="BY35" s="5">
        <v>0</v>
      </c>
      <c r="BZ35" s="4">
        <v>114392</v>
      </c>
      <c r="CC35" s="72">
        <f t="shared" si="16"/>
        <v>0</v>
      </c>
      <c r="CD35" s="72" t="e">
        <f t="shared" si="17"/>
        <v>#DIV/0!</v>
      </c>
      <c r="CE35" s="5">
        <v>0</v>
      </c>
      <c r="CI35" s="72">
        <f t="shared" si="18"/>
        <v>0</v>
      </c>
      <c r="CJ35" s="72"/>
      <c r="CK35" s="5">
        <v>1242</v>
      </c>
      <c r="CL35" s="5">
        <v>2017</v>
      </c>
      <c r="CM35" s="4">
        <v>1243</v>
      </c>
      <c r="CN35" s="5">
        <f t="shared" si="19"/>
        <v>1243</v>
      </c>
      <c r="CO35" s="4">
        <f t="shared" si="20"/>
        <v>0</v>
      </c>
    </row>
    <row r="36" spans="1:93" ht="15.75" customHeight="1" x14ac:dyDescent="0.25">
      <c r="A36" s="4" t="s">
        <v>277</v>
      </c>
      <c r="B36" s="4" t="s">
        <v>278</v>
      </c>
      <c r="C36" s="4" t="s">
        <v>181</v>
      </c>
      <c r="D36" s="4" t="s">
        <v>276</v>
      </c>
      <c r="E36" s="4">
        <v>5732274</v>
      </c>
      <c r="F36" s="4">
        <v>5771876</v>
      </c>
      <c r="G36" s="4">
        <v>0</v>
      </c>
      <c r="H36" s="4">
        <v>10594</v>
      </c>
      <c r="I36" s="5">
        <v>2017</v>
      </c>
      <c r="J36" s="5">
        <v>10823</v>
      </c>
      <c r="K36" s="72">
        <f t="shared" si="0"/>
        <v>187.51269084782831</v>
      </c>
      <c r="L36" s="72">
        <v>15975</v>
      </c>
      <c r="M36" s="72">
        <f t="shared" si="1"/>
        <v>276.77309768955536</v>
      </c>
      <c r="N36" s="5">
        <v>0</v>
      </c>
      <c r="O36" s="5">
        <v>3628</v>
      </c>
      <c r="P36" s="5">
        <v>2017</v>
      </c>
      <c r="Q36" s="4">
        <v>3157</v>
      </c>
      <c r="R36" s="72">
        <f t="shared" si="2"/>
        <v>3157</v>
      </c>
      <c r="S36" s="72"/>
      <c r="T36" s="72"/>
      <c r="U36" s="5"/>
      <c r="V36" s="5"/>
      <c r="W36" s="72">
        <f t="shared" si="3"/>
        <v>0</v>
      </c>
      <c r="X36" s="5">
        <f t="shared" si="4"/>
        <v>54.696254735895224</v>
      </c>
      <c r="Y36" s="5">
        <v>0</v>
      </c>
      <c r="Z36" s="5">
        <v>3628</v>
      </c>
      <c r="AA36" s="5">
        <v>2017</v>
      </c>
      <c r="AB36" s="4">
        <v>3157</v>
      </c>
      <c r="AC36" s="5">
        <f t="shared" si="5"/>
        <v>3157</v>
      </c>
      <c r="AD36" s="72"/>
      <c r="AE36" s="4">
        <v>3583</v>
      </c>
      <c r="AF36" s="5">
        <v>2017</v>
      </c>
      <c r="AG36" s="5">
        <v>3635</v>
      </c>
      <c r="AH36" s="72">
        <f t="shared" si="6"/>
        <v>3635</v>
      </c>
      <c r="AI36" s="72">
        <f t="shared" si="7"/>
        <v>0.86850068775790923</v>
      </c>
      <c r="AJ36" s="5">
        <v>0</v>
      </c>
      <c r="AK36" s="5">
        <v>777</v>
      </c>
      <c r="AL36" s="5">
        <v>2017</v>
      </c>
      <c r="AM36" s="5">
        <v>759</v>
      </c>
      <c r="AN36" s="72">
        <f t="shared" si="8"/>
        <v>13.149970650790143</v>
      </c>
      <c r="AO36" s="5">
        <v>0</v>
      </c>
      <c r="AP36" s="4">
        <v>222480</v>
      </c>
      <c r="AQ36" s="5">
        <v>2017</v>
      </c>
      <c r="AR36" s="4">
        <v>210867</v>
      </c>
      <c r="AS36" s="72">
        <f t="shared" si="9"/>
        <v>3653.3529133335505</v>
      </c>
      <c r="AT36" s="72"/>
      <c r="AU36" s="4">
        <v>3583</v>
      </c>
      <c r="AV36" s="5">
        <v>2017</v>
      </c>
      <c r="AW36" s="5">
        <v>3635</v>
      </c>
      <c r="AX36" s="72">
        <f t="shared" si="10"/>
        <v>3635</v>
      </c>
      <c r="AY36" s="5">
        <v>0</v>
      </c>
      <c r="AZ36" s="4">
        <v>100362</v>
      </c>
      <c r="BA36" s="5">
        <v>2017</v>
      </c>
      <c r="BB36" s="4">
        <v>196486</v>
      </c>
      <c r="BC36" s="72">
        <f t="shared" si="11"/>
        <v>196486</v>
      </c>
      <c r="BD36" s="72">
        <f t="shared" si="12"/>
        <v>18.500045804790165</v>
      </c>
      <c r="BE36" s="72"/>
      <c r="BF36" s="4">
        <v>3583</v>
      </c>
      <c r="BG36" s="5">
        <v>2017</v>
      </c>
      <c r="BH36" s="5">
        <v>3635</v>
      </c>
      <c r="BI36" s="72"/>
      <c r="BJ36" s="5">
        <v>1094</v>
      </c>
      <c r="BK36" s="5">
        <v>1066</v>
      </c>
      <c r="BL36" s="4">
        <v>2017</v>
      </c>
      <c r="BM36" s="4">
        <v>1290</v>
      </c>
      <c r="BN36" s="72">
        <f t="shared" si="13"/>
        <v>354.88308115543327</v>
      </c>
      <c r="BO36" s="5">
        <v>0</v>
      </c>
      <c r="BP36" s="4">
        <v>58</v>
      </c>
      <c r="BQ36" s="5">
        <v>2017</v>
      </c>
      <c r="BR36" s="4">
        <v>71</v>
      </c>
      <c r="BS36" s="72">
        <f t="shared" si="14"/>
        <v>1.2301026563980237</v>
      </c>
      <c r="BT36" s="5">
        <v>0</v>
      </c>
      <c r="BU36" s="4">
        <v>222480</v>
      </c>
      <c r="BV36" s="5">
        <v>2017</v>
      </c>
      <c r="BW36" s="4">
        <v>210867</v>
      </c>
      <c r="BX36" s="72">
        <f t="shared" si="15"/>
        <v>210867</v>
      </c>
      <c r="BY36" s="5">
        <v>1</v>
      </c>
      <c r="CA36" s="5">
        <v>2017</v>
      </c>
      <c r="CB36" s="4">
        <v>34850</v>
      </c>
      <c r="CC36" s="72">
        <f t="shared" si="16"/>
        <v>34850</v>
      </c>
      <c r="CD36" s="72">
        <f t="shared" si="17"/>
        <v>6.0507030129124821</v>
      </c>
      <c r="CE36" s="5">
        <v>0</v>
      </c>
      <c r="CF36" s="4">
        <v>222480</v>
      </c>
      <c r="CG36" s="5">
        <v>2017</v>
      </c>
      <c r="CH36" s="4">
        <v>210867</v>
      </c>
      <c r="CI36" s="72">
        <f t="shared" si="18"/>
        <v>210867</v>
      </c>
      <c r="CJ36" s="72"/>
      <c r="CK36" s="5">
        <v>695</v>
      </c>
      <c r="CL36" s="5">
        <v>2017</v>
      </c>
      <c r="CM36" s="4">
        <v>1236</v>
      </c>
      <c r="CN36" s="5">
        <f t="shared" si="19"/>
        <v>1236</v>
      </c>
      <c r="CO36" s="4">
        <f t="shared" si="20"/>
        <v>170.60436893203882</v>
      </c>
    </row>
    <row r="37" spans="1:93" ht="15.75" customHeight="1" x14ac:dyDescent="0.25">
      <c r="A37" s="4" t="s">
        <v>51</v>
      </c>
      <c r="B37" s="4" t="s">
        <v>52</v>
      </c>
      <c r="C37" s="4" t="s">
        <v>28</v>
      </c>
      <c r="D37" s="4" t="s">
        <v>29</v>
      </c>
      <c r="E37" s="4">
        <v>10513104</v>
      </c>
      <c r="F37" s="4">
        <v>10738958</v>
      </c>
      <c r="G37" s="4">
        <v>0</v>
      </c>
      <c r="H37" s="4">
        <v>35177</v>
      </c>
      <c r="I37" s="5">
        <v>2014</v>
      </c>
      <c r="J37" s="5">
        <v>35177</v>
      </c>
      <c r="K37" s="72">
        <f t="shared" si="0"/>
        <v>327.56436890804491</v>
      </c>
      <c r="L37" s="72"/>
      <c r="M37" s="72">
        <f t="shared" si="1"/>
        <v>0</v>
      </c>
      <c r="N37" s="5">
        <v>1</v>
      </c>
      <c r="O37" s="5"/>
      <c r="R37" s="72">
        <f t="shared" si="2"/>
        <v>0</v>
      </c>
      <c r="S37" s="5"/>
      <c r="T37" s="5"/>
      <c r="U37" s="5"/>
      <c r="V37" s="5"/>
      <c r="W37" s="72">
        <f t="shared" si="3"/>
        <v>0</v>
      </c>
      <c r="X37" s="5">
        <f t="shared" si="4"/>
        <v>0</v>
      </c>
      <c r="Y37" s="5">
        <v>1</v>
      </c>
      <c r="Z37" s="5"/>
      <c r="AC37" s="5">
        <f t="shared" si="5"/>
        <v>0</v>
      </c>
      <c r="AD37" s="72"/>
      <c r="AE37" s="4">
        <v>25203</v>
      </c>
      <c r="AF37" s="5">
        <v>2017</v>
      </c>
      <c r="AG37" s="5">
        <v>26286</v>
      </c>
      <c r="AH37" s="72">
        <f t="shared" si="6"/>
        <v>26286</v>
      </c>
      <c r="AI37" s="72">
        <f t="shared" si="7"/>
        <v>0</v>
      </c>
      <c r="AJ37" s="5">
        <v>1</v>
      </c>
      <c r="AK37" s="5">
        <v>679</v>
      </c>
      <c r="AL37" s="5">
        <v>2011</v>
      </c>
      <c r="AM37" s="5">
        <v>674</v>
      </c>
      <c r="AN37" s="72">
        <f t="shared" si="8"/>
        <v>6.2762141354868888</v>
      </c>
      <c r="AO37" s="5">
        <v>1</v>
      </c>
      <c r="AQ37" s="5">
        <v>2010</v>
      </c>
      <c r="AR37" s="4">
        <v>20405</v>
      </c>
      <c r="AS37" s="72">
        <f t="shared" si="9"/>
        <v>190.00912379022247</v>
      </c>
      <c r="AT37" s="72"/>
      <c r="AU37" s="4">
        <v>25203</v>
      </c>
      <c r="AV37" s="5">
        <v>2017</v>
      </c>
      <c r="AW37" s="5">
        <v>26286</v>
      </c>
      <c r="AX37" s="72">
        <f t="shared" si="10"/>
        <v>26286</v>
      </c>
      <c r="AY37" s="5">
        <v>1</v>
      </c>
      <c r="AZ37" s="4">
        <v>10642</v>
      </c>
      <c r="BA37" s="5">
        <v>2007</v>
      </c>
      <c r="BB37" s="4">
        <v>3629</v>
      </c>
      <c r="BC37" s="72">
        <f t="shared" si="11"/>
        <v>3629</v>
      </c>
      <c r="BD37" s="72">
        <f t="shared" si="12"/>
        <v>7243.3177183797188</v>
      </c>
      <c r="BE37" s="72"/>
      <c r="BF37" s="4">
        <v>25203</v>
      </c>
      <c r="BG37" s="5">
        <v>2017</v>
      </c>
      <c r="BH37" s="5">
        <v>26286</v>
      </c>
      <c r="BI37" s="72"/>
      <c r="BJ37" s="5"/>
      <c r="BK37" s="5"/>
      <c r="BL37" s="4">
        <v>2017</v>
      </c>
      <c r="BM37" s="4">
        <v>15854</v>
      </c>
      <c r="BN37" s="72">
        <f t="shared" si="13"/>
        <v>603.13474853534194</v>
      </c>
      <c r="BO37" s="5">
        <v>0</v>
      </c>
      <c r="BP37" s="4">
        <v>1810</v>
      </c>
      <c r="BQ37" s="5">
        <v>2017</v>
      </c>
      <c r="BR37" s="4">
        <v>1216</v>
      </c>
      <c r="BS37" s="72">
        <f t="shared" si="14"/>
        <v>11.323258737020854</v>
      </c>
      <c r="BT37" s="5">
        <v>1</v>
      </c>
      <c r="BV37" s="5">
        <v>2010</v>
      </c>
      <c r="BW37" s="4">
        <v>20405</v>
      </c>
      <c r="BX37" s="72">
        <f t="shared" si="15"/>
        <v>20405</v>
      </c>
      <c r="BY37" s="5">
        <v>0</v>
      </c>
      <c r="BZ37" s="4">
        <v>39356</v>
      </c>
      <c r="CA37" s="5">
        <v>2015</v>
      </c>
      <c r="CB37" s="4">
        <v>39356</v>
      </c>
      <c r="CC37" s="72">
        <f t="shared" si="16"/>
        <v>39356</v>
      </c>
      <c r="CD37" s="72">
        <f t="shared" si="17"/>
        <v>0.51847240573228992</v>
      </c>
      <c r="CE37" s="5">
        <v>1</v>
      </c>
      <c r="CG37" s="5">
        <v>2010</v>
      </c>
      <c r="CH37" s="4">
        <v>20405</v>
      </c>
      <c r="CI37" s="72">
        <f t="shared" si="18"/>
        <v>20405</v>
      </c>
      <c r="CJ37" s="5"/>
      <c r="CK37" s="5"/>
      <c r="CN37" s="5">
        <f t="shared" si="19"/>
        <v>0</v>
      </c>
      <c r="CO37" s="4" t="e">
        <f t="shared" si="20"/>
        <v>#DIV/0!</v>
      </c>
    </row>
    <row r="38" spans="1:93" ht="15.75" customHeight="1" x14ac:dyDescent="0.25">
      <c r="A38" s="4" t="s">
        <v>337</v>
      </c>
      <c r="B38" s="4" t="s">
        <v>338</v>
      </c>
      <c r="C38" s="4" t="s">
        <v>28</v>
      </c>
      <c r="D38" s="4" t="s">
        <v>328</v>
      </c>
      <c r="E38" s="4">
        <v>16785361</v>
      </c>
      <c r="F38" s="4">
        <v>17373662</v>
      </c>
      <c r="G38" s="4">
        <v>0</v>
      </c>
      <c r="H38" s="4">
        <v>43593</v>
      </c>
      <c r="I38" s="5">
        <v>2014</v>
      </c>
      <c r="J38" s="5">
        <v>43593</v>
      </c>
      <c r="K38" s="72">
        <f t="shared" si="0"/>
        <v>250.91428623395575</v>
      </c>
      <c r="L38" s="72"/>
      <c r="M38" s="72">
        <f t="shared" si="1"/>
        <v>0</v>
      </c>
      <c r="N38" s="5">
        <v>1</v>
      </c>
      <c r="O38" s="5"/>
      <c r="R38" s="72">
        <f t="shared" si="2"/>
        <v>0</v>
      </c>
      <c r="S38" s="72"/>
      <c r="T38" s="72"/>
      <c r="U38" s="5"/>
      <c r="V38" s="5"/>
      <c r="W38" s="72">
        <f t="shared" si="3"/>
        <v>0</v>
      </c>
      <c r="X38" s="5">
        <f t="shared" si="4"/>
        <v>0</v>
      </c>
      <c r="Y38" s="5">
        <v>1</v>
      </c>
      <c r="Z38" s="5"/>
      <c r="AC38" s="5">
        <f t="shared" si="5"/>
        <v>0</v>
      </c>
      <c r="AD38" s="72"/>
      <c r="AE38" s="4">
        <v>24036</v>
      </c>
      <c r="AF38" s="5">
        <v>2017</v>
      </c>
      <c r="AG38" s="5">
        <v>37497</v>
      </c>
      <c r="AH38" s="72">
        <f t="shared" si="6"/>
        <v>37497</v>
      </c>
      <c r="AI38" s="72">
        <f t="shared" si="7"/>
        <v>0</v>
      </c>
      <c r="AJ38" s="5">
        <v>1</v>
      </c>
      <c r="AK38" s="5"/>
      <c r="AL38" s="5">
        <v>2004</v>
      </c>
      <c r="AM38" s="5">
        <v>132</v>
      </c>
      <c r="AN38" s="72">
        <f t="shared" si="8"/>
        <v>0.75977073802863215</v>
      </c>
      <c r="AO38" s="5">
        <v>1</v>
      </c>
      <c r="AQ38" s="5">
        <v>2005</v>
      </c>
      <c r="AR38" s="4">
        <v>3722</v>
      </c>
      <c r="AS38" s="72">
        <f t="shared" si="9"/>
        <v>21.42323247683764</v>
      </c>
      <c r="AT38" s="72"/>
      <c r="AU38" s="4">
        <v>24036</v>
      </c>
      <c r="AV38" s="5">
        <v>2017</v>
      </c>
      <c r="AW38" s="5">
        <v>37497</v>
      </c>
      <c r="AX38" s="72">
        <f t="shared" si="10"/>
        <v>37497</v>
      </c>
      <c r="AY38" s="5">
        <v>1</v>
      </c>
      <c r="BA38" s="5">
        <v>2005</v>
      </c>
      <c r="BB38" s="4">
        <v>2345</v>
      </c>
      <c r="BC38" s="72">
        <f t="shared" si="11"/>
        <v>2345</v>
      </c>
      <c r="BD38" s="72">
        <f t="shared" si="12"/>
        <v>15990.191897654584</v>
      </c>
      <c r="BE38" s="72"/>
      <c r="BF38" s="4">
        <v>24036</v>
      </c>
      <c r="BG38" s="5">
        <v>2017</v>
      </c>
      <c r="BH38" s="5">
        <v>37497</v>
      </c>
      <c r="BI38" s="72"/>
      <c r="BJ38" s="5"/>
      <c r="BK38" s="5">
        <v>9518</v>
      </c>
      <c r="BL38" s="4">
        <v>2017</v>
      </c>
      <c r="BM38" s="4">
        <v>13073</v>
      </c>
      <c r="BN38" s="72">
        <f t="shared" si="13"/>
        <v>348.64122463130383</v>
      </c>
      <c r="BO38" s="5">
        <v>0</v>
      </c>
      <c r="BP38" s="4">
        <v>1309</v>
      </c>
      <c r="BQ38" s="5">
        <v>2017</v>
      </c>
      <c r="BR38" s="4">
        <v>972</v>
      </c>
      <c r="BS38" s="72">
        <f t="shared" si="14"/>
        <v>5.5946754345744729</v>
      </c>
      <c r="BT38" s="5">
        <v>1</v>
      </c>
      <c r="BV38" s="5">
        <v>2005</v>
      </c>
      <c r="BW38" s="4">
        <v>3722</v>
      </c>
      <c r="BX38" s="72">
        <f t="shared" si="15"/>
        <v>3722</v>
      </c>
      <c r="BY38" s="5">
        <v>0</v>
      </c>
      <c r="BZ38" s="4">
        <v>32794</v>
      </c>
      <c r="CA38" s="5">
        <v>2015</v>
      </c>
      <c r="CB38" s="4">
        <v>32794</v>
      </c>
      <c r="CC38" s="72">
        <f t="shared" si="16"/>
        <v>32794</v>
      </c>
      <c r="CD38" s="72">
        <f t="shared" si="17"/>
        <v>0.11349637128743063</v>
      </c>
      <c r="CE38" s="5">
        <v>1</v>
      </c>
      <c r="CG38" s="5">
        <v>2005</v>
      </c>
      <c r="CH38" s="4">
        <v>3722</v>
      </c>
      <c r="CI38" s="72">
        <f t="shared" si="18"/>
        <v>3722</v>
      </c>
      <c r="CJ38" s="72"/>
      <c r="CK38" s="5"/>
      <c r="CN38" s="5">
        <f t="shared" si="19"/>
        <v>0</v>
      </c>
      <c r="CO38" s="4" t="e">
        <f t="shared" si="20"/>
        <v>#DIV/0!</v>
      </c>
    </row>
    <row r="39" spans="1:93" ht="15.75" customHeight="1" x14ac:dyDescent="0.25">
      <c r="A39" s="4" t="s">
        <v>92</v>
      </c>
      <c r="B39" s="4" t="s">
        <v>93</v>
      </c>
      <c r="C39" s="4" t="s">
        <v>28</v>
      </c>
      <c r="D39" s="4" t="s">
        <v>89</v>
      </c>
      <c r="E39" s="4">
        <v>6388126</v>
      </c>
      <c r="F39" s="4">
        <v>6453553</v>
      </c>
      <c r="G39" s="4">
        <v>0</v>
      </c>
      <c r="H39" s="4">
        <v>22995</v>
      </c>
      <c r="I39" s="5">
        <v>2015</v>
      </c>
      <c r="J39" s="5">
        <v>23093</v>
      </c>
      <c r="K39" s="72">
        <f t="shared" si="0"/>
        <v>357.83389398057164</v>
      </c>
      <c r="L39" s="72"/>
      <c r="M39" s="72">
        <f t="shared" si="1"/>
        <v>0</v>
      </c>
      <c r="N39" s="5">
        <v>0</v>
      </c>
      <c r="O39" s="5">
        <v>2103</v>
      </c>
      <c r="R39" s="72">
        <f t="shared" si="2"/>
        <v>0</v>
      </c>
      <c r="S39" s="5"/>
      <c r="T39" s="5"/>
      <c r="U39" s="5"/>
      <c r="V39" s="5"/>
      <c r="W39" s="72">
        <f t="shared" si="3"/>
        <v>0</v>
      </c>
      <c r="X39" s="5">
        <f t="shared" si="4"/>
        <v>0</v>
      </c>
      <c r="Y39" s="5">
        <v>0</v>
      </c>
      <c r="Z39" s="5">
        <v>2103</v>
      </c>
      <c r="AC39" s="5">
        <f t="shared" si="5"/>
        <v>0</v>
      </c>
      <c r="AD39" s="72"/>
      <c r="AE39" s="4">
        <v>28334</v>
      </c>
      <c r="AF39" s="5">
        <v>2017</v>
      </c>
      <c r="AG39" s="5">
        <v>38330</v>
      </c>
      <c r="AH39" s="72">
        <f t="shared" si="6"/>
        <v>38330</v>
      </c>
      <c r="AI39" s="72">
        <f t="shared" si="7"/>
        <v>0</v>
      </c>
      <c r="AJ39" s="5">
        <v>0</v>
      </c>
      <c r="AK39" s="5">
        <v>669</v>
      </c>
      <c r="AL39" s="5">
        <v>2015</v>
      </c>
      <c r="AM39" s="5">
        <v>684</v>
      </c>
      <c r="AN39" s="72">
        <f t="shared" si="8"/>
        <v>10.598812778015459</v>
      </c>
      <c r="AO39" s="5">
        <v>1</v>
      </c>
      <c r="AP39" s="4">
        <v>38586</v>
      </c>
      <c r="AQ39" s="5">
        <v>2016</v>
      </c>
      <c r="AR39" s="4">
        <v>38845</v>
      </c>
      <c r="AS39" s="72">
        <f t="shared" si="9"/>
        <v>601.91649468130186</v>
      </c>
      <c r="AT39" s="72"/>
      <c r="AU39" s="4">
        <v>28334</v>
      </c>
      <c r="AV39" s="5">
        <v>2017</v>
      </c>
      <c r="AW39" s="5">
        <v>38330</v>
      </c>
      <c r="AX39" s="72">
        <f t="shared" si="10"/>
        <v>38330</v>
      </c>
      <c r="AY39" s="5">
        <v>0</v>
      </c>
      <c r="AZ39" s="4">
        <v>5801</v>
      </c>
      <c r="BA39" s="5">
        <v>2016</v>
      </c>
      <c r="BB39" s="4">
        <v>6012</v>
      </c>
      <c r="BC39" s="72">
        <f t="shared" si="11"/>
        <v>6012</v>
      </c>
      <c r="BD39" s="72">
        <f t="shared" si="12"/>
        <v>6375.5821689953427</v>
      </c>
      <c r="BE39" s="72"/>
      <c r="BF39" s="4">
        <v>28334</v>
      </c>
      <c r="BG39" s="5">
        <v>2017</v>
      </c>
      <c r="BH39" s="5">
        <v>38330</v>
      </c>
      <c r="BI39" s="72"/>
      <c r="BJ39" s="5">
        <v>7121</v>
      </c>
      <c r="BK39" s="5">
        <v>5785</v>
      </c>
      <c r="BL39" s="4">
        <v>2017</v>
      </c>
      <c r="BM39" s="4">
        <v>10784</v>
      </c>
      <c r="BN39" s="72">
        <f t="shared" si="13"/>
        <v>281.34620401774066</v>
      </c>
      <c r="BO39" s="5">
        <v>0</v>
      </c>
      <c r="BP39" s="4">
        <v>3921</v>
      </c>
      <c r="BQ39" s="5">
        <v>2017</v>
      </c>
      <c r="BR39" s="4">
        <v>3942</v>
      </c>
      <c r="BS39" s="72">
        <f t="shared" si="14"/>
        <v>61.082631536457512</v>
      </c>
      <c r="BT39" s="5">
        <v>1</v>
      </c>
      <c r="BU39" s="4">
        <v>38586</v>
      </c>
      <c r="BV39" s="5">
        <v>2016</v>
      </c>
      <c r="BW39" s="4">
        <v>38845</v>
      </c>
      <c r="BX39" s="72">
        <f t="shared" si="15"/>
        <v>38845</v>
      </c>
      <c r="BY39" s="5">
        <v>0</v>
      </c>
      <c r="BZ39" s="4">
        <v>45721</v>
      </c>
      <c r="CA39" s="5">
        <v>2016</v>
      </c>
      <c r="CB39" s="4">
        <v>39645</v>
      </c>
      <c r="CC39" s="72">
        <f t="shared" si="16"/>
        <v>39645</v>
      </c>
      <c r="CD39" s="72">
        <f t="shared" si="17"/>
        <v>0.97982091058140997</v>
      </c>
      <c r="CE39" s="5">
        <v>1</v>
      </c>
      <c r="CF39" s="4">
        <v>38586</v>
      </c>
      <c r="CG39" s="5">
        <v>2016</v>
      </c>
      <c r="CH39" s="4">
        <v>38845</v>
      </c>
      <c r="CI39" s="72">
        <f t="shared" si="18"/>
        <v>38845</v>
      </c>
      <c r="CJ39" s="5"/>
      <c r="CK39" s="5"/>
      <c r="CN39" s="5">
        <f t="shared" si="19"/>
        <v>0</v>
      </c>
      <c r="CO39" s="4" t="e">
        <f t="shared" si="20"/>
        <v>#DIV/0!</v>
      </c>
    </row>
    <row r="40" spans="1:93" ht="15.75" customHeight="1" x14ac:dyDescent="0.25">
      <c r="A40" s="4" t="s">
        <v>279</v>
      </c>
      <c r="B40" s="4" t="s">
        <v>280</v>
      </c>
      <c r="C40" s="4" t="s">
        <v>181</v>
      </c>
      <c r="D40" s="4" t="s">
        <v>276</v>
      </c>
      <c r="E40" s="4">
        <v>1319390</v>
      </c>
      <c r="F40" s="4">
        <v>1325648</v>
      </c>
      <c r="G40" s="4">
        <v>0</v>
      </c>
      <c r="H40" s="4">
        <v>4089</v>
      </c>
      <c r="I40" s="5">
        <v>2017</v>
      </c>
      <c r="J40" s="5">
        <v>3895</v>
      </c>
      <c r="K40" s="72">
        <f t="shared" si="0"/>
        <v>293.81857023885675</v>
      </c>
      <c r="L40" s="72">
        <v>5504</v>
      </c>
      <c r="M40" s="72">
        <f t="shared" si="1"/>
        <v>415.19317345177603</v>
      </c>
      <c r="N40" s="5">
        <v>0</v>
      </c>
      <c r="O40" s="5">
        <v>1579</v>
      </c>
      <c r="P40" s="5">
        <v>2017</v>
      </c>
      <c r="Q40" s="4">
        <v>1211</v>
      </c>
      <c r="R40" s="72">
        <f t="shared" si="2"/>
        <v>1211</v>
      </c>
      <c r="S40" s="72"/>
      <c r="T40" s="72"/>
      <c r="U40" s="5"/>
      <c r="V40" s="5"/>
      <c r="W40" s="72">
        <f t="shared" si="3"/>
        <v>0</v>
      </c>
      <c r="X40" s="5">
        <f t="shared" si="4"/>
        <v>91.351550336137493</v>
      </c>
      <c r="Y40" s="5">
        <v>0</v>
      </c>
      <c r="Z40" s="5">
        <v>1579</v>
      </c>
      <c r="AA40" s="5">
        <v>2017</v>
      </c>
      <c r="AB40" s="4">
        <v>1211</v>
      </c>
      <c r="AC40" s="5">
        <f t="shared" si="5"/>
        <v>1211</v>
      </c>
      <c r="AD40" s="72"/>
      <c r="AE40" s="4">
        <v>3034</v>
      </c>
      <c r="AF40" s="5">
        <v>2017</v>
      </c>
      <c r="AG40" s="5">
        <v>2576</v>
      </c>
      <c r="AH40" s="72">
        <f t="shared" si="6"/>
        <v>2576</v>
      </c>
      <c r="AI40" s="72">
        <f t="shared" si="7"/>
        <v>0.47010869565217389</v>
      </c>
      <c r="AJ40" s="5">
        <v>0</v>
      </c>
      <c r="AK40" s="5">
        <v>230</v>
      </c>
      <c r="AL40" s="5">
        <v>2017</v>
      </c>
      <c r="AM40" s="5">
        <v>230</v>
      </c>
      <c r="AN40" s="72">
        <f t="shared" si="8"/>
        <v>17.350005431306048</v>
      </c>
      <c r="AO40" s="5">
        <v>0</v>
      </c>
      <c r="AQ40" s="5">
        <v>2005</v>
      </c>
      <c r="AR40" s="4">
        <v>14789</v>
      </c>
      <c r="AS40" s="72">
        <f t="shared" si="9"/>
        <v>1115.6053492329788</v>
      </c>
      <c r="AT40" s="72"/>
      <c r="AU40" s="4">
        <v>3034</v>
      </c>
      <c r="AV40" s="5">
        <v>2017</v>
      </c>
      <c r="AW40" s="5">
        <v>2576</v>
      </c>
      <c r="AX40" s="72">
        <f t="shared" si="10"/>
        <v>2576</v>
      </c>
      <c r="AY40" s="5">
        <v>0</v>
      </c>
      <c r="AZ40" s="4">
        <v>7670</v>
      </c>
      <c r="BA40" s="5">
        <v>2016</v>
      </c>
      <c r="BB40" s="4">
        <v>7375</v>
      </c>
      <c r="BC40" s="72">
        <f t="shared" si="11"/>
        <v>7375</v>
      </c>
      <c r="BD40" s="72">
        <f t="shared" si="12"/>
        <v>349.28813559322037</v>
      </c>
      <c r="BE40" s="72"/>
      <c r="BF40" s="4">
        <v>3034</v>
      </c>
      <c r="BG40" s="5">
        <v>2017</v>
      </c>
      <c r="BH40" s="5">
        <v>2576</v>
      </c>
      <c r="BI40" s="72"/>
      <c r="BJ40" s="5">
        <v>754</v>
      </c>
      <c r="BK40" s="5">
        <v>713</v>
      </c>
      <c r="BL40" s="4">
        <v>2017</v>
      </c>
      <c r="BM40" s="4">
        <v>530</v>
      </c>
      <c r="BN40" s="72">
        <f t="shared" si="13"/>
        <v>205.74534161490683</v>
      </c>
      <c r="BO40" s="5">
        <v>0</v>
      </c>
      <c r="BP40" s="4">
        <v>41</v>
      </c>
      <c r="BQ40" s="5">
        <v>2017</v>
      </c>
      <c r="BR40" s="4">
        <v>29</v>
      </c>
      <c r="BS40" s="72">
        <f t="shared" si="14"/>
        <v>2.1876093804690235</v>
      </c>
      <c r="BT40" s="5">
        <v>0</v>
      </c>
      <c r="BV40" s="5">
        <v>2005</v>
      </c>
      <c r="BW40" s="4">
        <v>14789</v>
      </c>
      <c r="BX40" s="72">
        <f t="shared" si="15"/>
        <v>14789</v>
      </c>
      <c r="BY40" s="5">
        <v>1</v>
      </c>
      <c r="CA40" s="5">
        <v>2012</v>
      </c>
      <c r="CB40" s="4">
        <v>19744</v>
      </c>
      <c r="CC40" s="72">
        <f t="shared" si="16"/>
        <v>19744</v>
      </c>
      <c r="CD40" s="72">
        <f t="shared" si="17"/>
        <v>0.74903768233387358</v>
      </c>
      <c r="CE40" s="5">
        <v>0</v>
      </c>
      <c r="CG40" s="5">
        <v>2005</v>
      </c>
      <c r="CH40" s="4">
        <v>14789</v>
      </c>
      <c r="CI40" s="72">
        <f t="shared" si="18"/>
        <v>14789</v>
      </c>
      <c r="CJ40" s="72"/>
      <c r="CK40" s="5">
        <v>172</v>
      </c>
      <c r="CL40" s="5">
        <v>2017</v>
      </c>
      <c r="CM40" s="4">
        <v>168</v>
      </c>
      <c r="CN40" s="5">
        <f t="shared" si="19"/>
        <v>168</v>
      </c>
      <c r="CO40" s="4">
        <f t="shared" si="20"/>
        <v>88.029761904761898</v>
      </c>
    </row>
    <row r="41" spans="1:93" ht="15.75" customHeight="1" x14ac:dyDescent="0.25">
      <c r="A41" s="4" t="s">
        <v>283</v>
      </c>
      <c r="B41" s="4" t="s">
        <v>284</v>
      </c>
      <c r="C41" s="4" t="s">
        <v>181</v>
      </c>
      <c r="D41" s="4" t="s">
        <v>276</v>
      </c>
      <c r="E41" s="4">
        <v>5511371</v>
      </c>
      <c r="F41" s="4">
        <v>5532156</v>
      </c>
      <c r="G41" s="4">
        <v>0</v>
      </c>
      <c r="H41" s="4">
        <v>7666</v>
      </c>
      <c r="I41" s="5">
        <v>2017</v>
      </c>
      <c r="J41" s="5">
        <v>7515</v>
      </c>
      <c r="K41" s="72">
        <f t="shared" si="0"/>
        <v>135.84215629494179</v>
      </c>
      <c r="L41" s="72">
        <v>11194</v>
      </c>
      <c r="M41" s="72">
        <f t="shared" si="1"/>
        <v>202.34425782642427</v>
      </c>
      <c r="N41" s="5">
        <v>0</v>
      </c>
      <c r="O41" s="5">
        <v>2402</v>
      </c>
      <c r="P41" s="5">
        <v>2017</v>
      </c>
      <c r="Q41" s="4">
        <v>2083</v>
      </c>
      <c r="R41" s="72">
        <f t="shared" si="2"/>
        <v>2083</v>
      </c>
      <c r="S41" s="72"/>
      <c r="T41" s="72"/>
      <c r="U41" s="5"/>
      <c r="V41" s="5"/>
      <c r="W41" s="72">
        <f t="shared" si="3"/>
        <v>0</v>
      </c>
      <c r="X41" s="5">
        <f t="shared" si="4"/>
        <v>37.652589695590656</v>
      </c>
      <c r="Y41" s="5">
        <v>0</v>
      </c>
      <c r="Z41" s="5">
        <v>2402</v>
      </c>
      <c r="AA41" s="5">
        <v>2017</v>
      </c>
      <c r="AB41" s="4">
        <v>2083</v>
      </c>
      <c r="AC41" s="5">
        <f t="shared" si="5"/>
        <v>2083</v>
      </c>
      <c r="AD41" s="72"/>
      <c r="AE41" s="4">
        <v>3148</v>
      </c>
      <c r="AF41" s="5">
        <v>2017</v>
      </c>
      <c r="AG41" s="5">
        <v>3082</v>
      </c>
      <c r="AH41" s="72">
        <f t="shared" si="6"/>
        <v>3082</v>
      </c>
      <c r="AI41" s="72">
        <f t="shared" si="7"/>
        <v>0.67585983127839067</v>
      </c>
      <c r="AJ41" s="5">
        <v>0</v>
      </c>
      <c r="AK41" s="5">
        <v>988</v>
      </c>
      <c r="AL41" s="5">
        <v>2017</v>
      </c>
      <c r="AM41" s="5">
        <v>1045</v>
      </c>
      <c r="AN41" s="72">
        <f t="shared" si="8"/>
        <v>18.88956132111965</v>
      </c>
      <c r="AO41" s="5">
        <v>0</v>
      </c>
      <c r="AP41" s="4">
        <v>185901</v>
      </c>
      <c r="AQ41" s="5">
        <v>2017</v>
      </c>
      <c r="AR41" s="4">
        <v>158795</v>
      </c>
      <c r="AS41" s="72">
        <f t="shared" si="9"/>
        <v>2870.3998947245882</v>
      </c>
      <c r="AT41" s="72"/>
      <c r="AU41" s="4">
        <v>3148</v>
      </c>
      <c r="AV41" s="5">
        <v>2017</v>
      </c>
      <c r="AW41" s="5">
        <v>3082</v>
      </c>
      <c r="AX41" s="72">
        <f t="shared" si="10"/>
        <v>3082</v>
      </c>
      <c r="AY41" s="5">
        <v>0</v>
      </c>
      <c r="AZ41" s="4">
        <v>173056</v>
      </c>
      <c r="BA41" s="5">
        <v>2017</v>
      </c>
      <c r="BB41" s="4">
        <v>156034</v>
      </c>
      <c r="BC41" s="72">
        <f t="shared" si="11"/>
        <v>156034</v>
      </c>
      <c r="BD41" s="72">
        <f t="shared" si="12"/>
        <v>19.752105310381072</v>
      </c>
      <c r="BE41" s="72"/>
      <c r="BF41" s="4">
        <v>3148</v>
      </c>
      <c r="BG41" s="5">
        <v>2017</v>
      </c>
      <c r="BH41" s="5">
        <v>3082</v>
      </c>
      <c r="BI41" s="72"/>
      <c r="BJ41" s="5">
        <v>631</v>
      </c>
      <c r="BK41" s="5">
        <v>629</v>
      </c>
      <c r="BL41" s="4">
        <v>2017</v>
      </c>
      <c r="BM41" s="4">
        <v>615</v>
      </c>
      <c r="BN41" s="72">
        <f t="shared" si="13"/>
        <v>199.54574951330306</v>
      </c>
      <c r="BO41" s="5">
        <v>0</v>
      </c>
      <c r="BP41" s="4">
        <v>89</v>
      </c>
      <c r="BQ41" s="5">
        <v>2017</v>
      </c>
      <c r="BR41" s="4">
        <v>69</v>
      </c>
      <c r="BS41" s="72">
        <f t="shared" si="14"/>
        <v>1.2472533312509626</v>
      </c>
      <c r="BT41" s="5">
        <v>0</v>
      </c>
      <c r="BU41" s="4">
        <v>185901</v>
      </c>
      <c r="BV41" s="5">
        <v>2017</v>
      </c>
      <c r="BW41" s="4">
        <v>158795</v>
      </c>
      <c r="BX41" s="72">
        <f t="shared" si="15"/>
        <v>158795</v>
      </c>
      <c r="BY41" s="5">
        <v>0</v>
      </c>
      <c r="BZ41" s="4">
        <v>263304</v>
      </c>
      <c r="CA41" s="5">
        <v>2017</v>
      </c>
      <c r="CB41" s="4">
        <v>401952</v>
      </c>
      <c r="CC41" s="72">
        <f t="shared" si="16"/>
        <v>401952</v>
      </c>
      <c r="CD41" s="72">
        <f t="shared" si="17"/>
        <v>0.39505960910755511</v>
      </c>
      <c r="CE41" s="5">
        <v>0</v>
      </c>
      <c r="CF41" s="4">
        <v>185901</v>
      </c>
      <c r="CG41" s="5">
        <v>2017</v>
      </c>
      <c r="CH41" s="4">
        <v>158795</v>
      </c>
      <c r="CI41" s="72">
        <f t="shared" si="18"/>
        <v>158795</v>
      </c>
      <c r="CJ41" s="72"/>
      <c r="CK41" s="5">
        <v>370</v>
      </c>
      <c r="CL41" s="5">
        <v>2017</v>
      </c>
      <c r="CM41" s="4">
        <v>551</v>
      </c>
      <c r="CN41" s="5">
        <f t="shared" si="19"/>
        <v>551</v>
      </c>
      <c r="CO41" s="4">
        <f t="shared" si="20"/>
        <v>288.19419237749548</v>
      </c>
    </row>
    <row r="42" spans="1:93" ht="15.75" customHeight="1" x14ac:dyDescent="0.25">
      <c r="A42" s="4" t="s">
        <v>528</v>
      </c>
      <c r="B42" s="4" t="s">
        <v>529</v>
      </c>
      <c r="C42" s="4" t="s">
        <v>181</v>
      </c>
      <c r="D42" s="4" t="s">
        <v>525</v>
      </c>
      <c r="E42" s="4">
        <v>64842509</v>
      </c>
      <c r="F42" s="4">
        <v>65129728</v>
      </c>
      <c r="G42" s="4">
        <v>0</v>
      </c>
      <c r="H42" s="4">
        <v>185079</v>
      </c>
      <c r="I42" s="5">
        <v>2017</v>
      </c>
      <c r="J42" s="5">
        <v>214729</v>
      </c>
      <c r="K42" s="72">
        <f t="shared" si="0"/>
        <v>329.69429873866511</v>
      </c>
      <c r="L42" s="72">
        <v>214729</v>
      </c>
      <c r="M42" s="72">
        <f t="shared" si="1"/>
        <v>329.69429873866511</v>
      </c>
      <c r="N42" s="5">
        <v>0</v>
      </c>
      <c r="O42" s="5">
        <v>28032</v>
      </c>
      <c r="R42" s="72">
        <f t="shared" si="2"/>
        <v>0</v>
      </c>
      <c r="S42" s="72"/>
      <c r="T42" s="72"/>
      <c r="U42" s="5">
        <v>1048</v>
      </c>
      <c r="V42" s="5"/>
      <c r="W42" s="72">
        <f t="shared" si="3"/>
        <v>0</v>
      </c>
      <c r="X42" s="5">
        <f t="shared" si="4"/>
        <v>0</v>
      </c>
      <c r="Y42" s="5">
        <v>0</v>
      </c>
      <c r="Z42" s="5">
        <v>28032</v>
      </c>
      <c r="AC42" s="5">
        <f t="shared" si="5"/>
        <v>0</v>
      </c>
      <c r="AD42" s="72"/>
      <c r="AE42" s="4">
        <v>66270</v>
      </c>
      <c r="AF42" s="5">
        <v>2017</v>
      </c>
      <c r="AG42" s="5">
        <v>68974</v>
      </c>
      <c r="AH42" s="72">
        <f t="shared" si="6"/>
        <v>68974</v>
      </c>
      <c r="AI42" s="72">
        <f t="shared" si="7"/>
        <v>0</v>
      </c>
      <c r="AJ42" s="5">
        <v>0</v>
      </c>
      <c r="AK42" s="5">
        <v>5669</v>
      </c>
      <c r="AL42" s="5">
        <v>2015</v>
      </c>
      <c r="AM42" s="5">
        <v>5720</v>
      </c>
      <c r="AN42" s="72">
        <f t="shared" si="8"/>
        <v>8.7824718076513388</v>
      </c>
      <c r="AO42" s="5">
        <v>0</v>
      </c>
      <c r="AP42" s="4">
        <v>1064468</v>
      </c>
      <c r="AQ42" s="5">
        <v>2017</v>
      </c>
      <c r="AR42" s="4">
        <v>1057027</v>
      </c>
      <c r="AS42" s="72">
        <f t="shared" si="9"/>
        <v>1622.9562635360614</v>
      </c>
      <c r="AT42" s="72"/>
      <c r="AU42" s="4">
        <v>66270</v>
      </c>
      <c r="AV42" s="5">
        <v>2017</v>
      </c>
      <c r="AW42" s="5">
        <v>68974</v>
      </c>
      <c r="AX42" s="72">
        <f t="shared" si="10"/>
        <v>68974</v>
      </c>
      <c r="AY42" s="5">
        <v>0</v>
      </c>
      <c r="AZ42" s="4">
        <v>649382</v>
      </c>
      <c r="BA42" s="5">
        <v>2017</v>
      </c>
      <c r="BB42" s="4">
        <v>645336</v>
      </c>
      <c r="BC42" s="72">
        <f t="shared" si="11"/>
        <v>645336</v>
      </c>
      <c r="BD42" s="72">
        <f t="shared" si="12"/>
        <v>106.88075669108805</v>
      </c>
      <c r="BE42" s="72"/>
      <c r="BF42" s="4">
        <v>66270</v>
      </c>
      <c r="BG42" s="5">
        <v>2017</v>
      </c>
      <c r="BH42" s="5">
        <v>68974</v>
      </c>
      <c r="BI42" s="72"/>
      <c r="BJ42" s="5"/>
      <c r="BK42" s="5">
        <v>16549</v>
      </c>
      <c r="BL42" s="4">
        <v>2017</v>
      </c>
      <c r="BM42" s="4">
        <v>19815</v>
      </c>
      <c r="BN42" s="72">
        <f t="shared" si="13"/>
        <v>287.28216429379188</v>
      </c>
      <c r="BO42" s="5">
        <v>0</v>
      </c>
      <c r="BP42" s="4">
        <v>792</v>
      </c>
      <c r="BQ42" s="5">
        <v>2017</v>
      </c>
      <c r="BR42" s="4">
        <v>824</v>
      </c>
      <c r="BS42" s="72">
        <f t="shared" si="14"/>
        <v>1.2651672673959271</v>
      </c>
      <c r="BT42" s="5">
        <v>0</v>
      </c>
      <c r="BU42" s="4">
        <v>1064468</v>
      </c>
      <c r="BV42" s="5">
        <v>2017</v>
      </c>
      <c r="BW42" s="4">
        <v>1057027</v>
      </c>
      <c r="BX42" s="72">
        <f t="shared" si="15"/>
        <v>1057027</v>
      </c>
      <c r="BY42" s="5">
        <v>0</v>
      </c>
      <c r="BZ42" s="4">
        <v>1111882</v>
      </c>
      <c r="CA42" s="5">
        <v>2017</v>
      </c>
      <c r="CB42" s="4">
        <v>1059237</v>
      </c>
      <c r="CC42" s="72">
        <f t="shared" si="16"/>
        <v>1059237</v>
      </c>
      <c r="CD42" s="72">
        <f t="shared" si="17"/>
        <v>0.99791359251989875</v>
      </c>
      <c r="CE42" s="5">
        <v>0</v>
      </c>
      <c r="CF42" s="4">
        <v>1064468</v>
      </c>
      <c r="CG42" s="5">
        <v>2017</v>
      </c>
      <c r="CH42" s="4">
        <v>1057027</v>
      </c>
      <c r="CI42" s="72">
        <f t="shared" si="18"/>
        <v>1057027</v>
      </c>
      <c r="CJ42" s="72"/>
      <c r="CK42" s="5"/>
      <c r="CN42" s="5">
        <f t="shared" si="19"/>
        <v>0</v>
      </c>
      <c r="CO42" s="4" t="e">
        <f t="shared" si="20"/>
        <v>#DIV/0!</v>
      </c>
    </row>
    <row r="43" spans="1:93" ht="15.75" customHeight="1" x14ac:dyDescent="0.25">
      <c r="A43" s="4" t="s">
        <v>491</v>
      </c>
      <c r="B43" s="4" t="s">
        <v>492</v>
      </c>
      <c r="C43" s="4" t="s">
        <v>106</v>
      </c>
      <c r="D43" s="4" t="s">
        <v>484</v>
      </c>
      <c r="E43" s="4">
        <v>4008716</v>
      </c>
      <c r="F43" s="4">
        <v>3996765</v>
      </c>
      <c r="G43" s="4">
        <v>0</v>
      </c>
      <c r="H43" s="4">
        <v>9623</v>
      </c>
      <c r="I43" s="5">
        <v>2014</v>
      </c>
      <c r="J43" s="5">
        <v>9623</v>
      </c>
      <c r="K43" s="72">
        <f t="shared" si="0"/>
        <v>240.76972251308246</v>
      </c>
      <c r="L43" s="72">
        <v>294</v>
      </c>
      <c r="M43" s="72">
        <f t="shared" si="1"/>
        <v>7.3559491238539163</v>
      </c>
      <c r="N43" s="5">
        <v>0</v>
      </c>
      <c r="O43" s="5">
        <v>1974</v>
      </c>
      <c r="R43" s="72">
        <f t="shared" si="2"/>
        <v>0</v>
      </c>
      <c r="S43" s="5"/>
      <c r="T43" s="5"/>
      <c r="U43" s="5"/>
      <c r="V43" s="5">
        <v>3.6762644741425348</v>
      </c>
      <c r="W43" s="72">
        <f t="shared" si="3"/>
        <v>3.6762644741425348</v>
      </c>
      <c r="X43" s="5">
        <f t="shared" si="4"/>
        <v>0</v>
      </c>
      <c r="Y43" s="5">
        <v>0</v>
      </c>
      <c r="Z43" s="5">
        <v>1974</v>
      </c>
      <c r="AC43" s="5">
        <f t="shared" si="5"/>
        <v>0</v>
      </c>
      <c r="AD43" s="72"/>
      <c r="AE43" s="4">
        <v>10372</v>
      </c>
      <c r="AF43" s="5">
        <v>2017</v>
      </c>
      <c r="AG43" s="5">
        <v>9990</v>
      </c>
      <c r="AH43" s="72">
        <f t="shared" si="6"/>
        <v>9990</v>
      </c>
      <c r="AI43" s="72">
        <f t="shared" si="7"/>
        <v>0</v>
      </c>
      <c r="AJ43" s="5">
        <v>0</v>
      </c>
      <c r="AK43" s="5">
        <v>259</v>
      </c>
      <c r="AL43" s="5">
        <v>2017</v>
      </c>
      <c r="AM43" s="5">
        <v>294</v>
      </c>
      <c r="AN43" s="72">
        <f t="shared" si="8"/>
        <v>7.3559491238539163</v>
      </c>
      <c r="AO43" s="5">
        <v>1</v>
      </c>
      <c r="AQ43" s="5">
        <v>2017</v>
      </c>
      <c r="AR43" s="4">
        <v>16024</v>
      </c>
      <c r="AS43" s="72">
        <f t="shared" si="9"/>
        <v>400.92424748515361</v>
      </c>
      <c r="AT43" s="72"/>
      <c r="AU43" s="4">
        <v>10372</v>
      </c>
      <c r="AV43" s="5">
        <v>2017</v>
      </c>
      <c r="AW43" s="5">
        <v>9990</v>
      </c>
      <c r="AX43" s="72">
        <f t="shared" si="10"/>
        <v>9990</v>
      </c>
      <c r="AY43" s="5">
        <v>0</v>
      </c>
      <c r="AZ43" s="4">
        <v>16776</v>
      </c>
      <c r="BA43" s="5">
        <v>2017</v>
      </c>
      <c r="BB43" s="4">
        <v>15640</v>
      </c>
      <c r="BC43" s="72">
        <f t="shared" si="11"/>
        <v>15640</v>
      </c>
      <c r="BD43" s="72">
        <f t="shared" si="12"/>
        <v>638.74680306905373</v>
      </c>
      <c r="BE43" s="72"/>
      <c r="BF43" s="4">
        <v>10372</v>
      </c>
      <c r="BG43" s="5">
        <v>2017</v>
      </c>
      <c r="BH43" s="5">
        <v>9990</v>
      </c>
      <c r="BI43" s="72"/>
      <c r="BJ43" s="5">
        <v>862</v>
      </c>
      <c r="BK43" s="5">
        <v>1507</v>
      </c>
      <c r="BL43" s="4">
        <v>2016</v>
      </c>
      <c r="BM43" s="4">
        <v>1104</v>
      </c>
      <c r="BN43" s="72">
        <f t="shared" si="13"/>
        <v>110.51051051051051</v>
      </c>
      <c r="BO43" s="5">
        <v>0</v>
      </c>
      <c r="BP43" s="4">
        <v>108</v>
      </c>
      <c r="BQ43" s="5">
        <v>2016</v>
      </c>
      <c r="BR43" s="4">
        <v>39</v>
      </c>
      <c r="BS43" s="72">
        <f t="shared" si="14"/>
        <v>0.97578916949082561</v>
      </c>
      <c r="BT43" s="5">
        <v>1</v>
      </c>
      <c r="BV43" s="5">
        <v>2017</v>
      </c>
      <c r="BW43" s="4">
        <v>16024</v>
      </c>
      <c r="BX43" s="72">
        <f t="shared" si="15"/>
        <v>16024</v>
      </c>
      <c r="BY43" s="5">
        <v>1</v>
      </c>
      <c r="CA43" s="5">
        <v>2011</v>
      </c>
      <c r="CB43" s="4">
        <v>18219</v>
      </c>
      <c r="CC43" s="72">
        <f t="shared" si="16"/>
        <v>18219</v>
      </c>
      <c r="CD43" s="72">
        <f t="shared" si="17"/>
        <v>0.87952137878039405</v>
      </c>
      <c r="CE43" s="5">
        <v>1</v>
      </c>
      <c r="CG43" s="5">
        <v>2017</v>
      </c>
      <c r="CH43" s="4">
        <v>16024</v>
      </c>
      <c r="CI43" s="72">
        <f t="shared" si="18"/>
        <v>16024</v>
      </c>
      <c r="CJ43" s="5"/>
      <c r="CK43" s="5"/>
      <c r="CN43" s="5">
        <f t="shared" si="19"/>
        <v>0</v>
      </c>
      <c r="CO43" s="4" t="e">
        <f t="shared" si="20"/>
        <v>#DIV/0!</v>
      </c>
    </row>
    <row r="44" spans="1:93" ht="15.75" customHeight="1" x14ac:dyDescent="0.25">
      <c r="A44" s="4" t="s">
        <v>421</v>
      </c>
      <c r="B44" s="4" t="s">
        <v>422</v>
      </c>
      <c r="C44" s="4" t="s">
        <v>181</v>
      </c>
      <c r="D44" s="4" t="s">
        <v>412</v>
      </c>
      <c r="E44" s="4">
        <v>10569450</v>
      </c>
      <c r="F44" s="4">
        <v>10473455</v>
      </c>
      <c r="G44" s="4">
        <v>0</v>
      </c>
      <c r="H44" s="4">
        <v>51872</v>
      </c>
      <c r="I44" s="5">
        <v>2017</v>
      </c>
      <c r="J44" s="5">
        <v>53483</v>
      </c>
      <c r="K44" s="72">
        <f t="shared" si="0"/>
        <v>510.65288388597645</v>
      </c>
      <c r="L44" s="72">
        <v>62314</v>
      </c>
      <c r="M44" s="72">
        <f t="shared" si="1"/>
        <v>594.97080953706291</v>
      </c>
      <c r="N44" s="5">
        <v>0</v>
      </c>
      <c r="O44" s="5">
        <v>4505</v>
      </c>
      <c r="P44" s="5">
        <v>2017</v>
      </c>
      <c r="Q44" s="4">
        <v>4502</v>
      </c>
      <c r="R44" s="72">
        <f t="shared" si="2"/>
        <v>4502</v>
      </c>
      <c r="S44" s="72"/>
      <c r="T44" s="72"/>
      <c r="U44" s="5">
        <v>623</v>
      </c>
      <c r="V44" s="5">
        <v>5.4844706728714838</v>
      </c>
      <c r="W44" s="72">
        <f t="shared" si="3"/>
        <v>5.4844706728714838</v>
      </c>
      <c r="X44" s="5">
        <f t="shared" si="4"/>
        <v>42.984860296817047</v>
      </c>
      <c r="Y44" s="5">
        <v>0</v>
      </c>
      <c r="Z44" s="5">
        <v>4505</v>
      </c>
      <c r="AA44" s="5">
        <v>2017</v>
      </c>
      <c r="AB44" s="4">
        <v>4502</v>
      </c>
      <c r="AC44" s="5">
        <f t="shared" si="5"/>
        <v>4502</v>
      </c>
      <c r="AD44" s="72"/>
      <c r="AE44" s="4">
        <v>11798</v>
      </c>
      <c r="AF44" s="5">
        <v>2017</v>
      </c>
      <c r="AG44" s="5">
        <v>10011</v>
      </c>
      <c r="AH44" s="72">
        <f t="shared" si="6"/>
        <v>10011</v>
      </c>
      <c r="AI44" s="72">
        <f t="shared" si="7"/>
        <v>0.44970532414344222</v>
      </c>
      <c r="AJ44" s="5">
        <v>0</v>
      </c>
      <c r="AK44" s="5">
        <v>3989</v>
      </c>
      <c r="AL44" s="5">
        <v>2017</v>
      </c>
      <c r="AM44" s="5">
        <v>4329</v>
      </c>
      <c r="AN44" s="72">
        <f t="shared" si="8"/>
        <v>41.333065354269436</v>
      </c>
      <c r="AO44" s="5">
        <v>1</v>
      </c>
      <c r="AS44" s="72">
        <f t="shared" si="9"/>
        <v>0</v>
      </c>
      <c r="AT44" s="72"/>
      <c r="AU44" s="4">
        <v>11798</v>
      </c>
      <c r="AV44" s="5">
        <v>2017</v>
      </c>
      <c r="AW44" s="5">
        <v>10011</v>
      </c>
      <c r="AX44" s="72">
        <f t="shared" si="10"/>
        <v>10011</v>
      </c>
      <c r="AY44" s="5">
        <v>1</v>
      </c>
      <c r="BC44" s="72">
        <f t="shared" si="11"/>
        <v>0</v>
      </c>
      <c r="BD44" s="72" t="e">
        <f t="shared" si="12"/>
        <v>#DIV/0!</v>
      </c>
      <c r="BE44" s="72"/>
      <c r="BF44" s="4">
        <v>11798</v>
      </c>
      <c r="BG44" s="5">
        <v>2017</v>
      </c>
      <c r="BH44" s="5">
        <v>10011</v>
      </c>
      <c r="BI44" s="72"/>
      <c r="BJ44" s="5">
        <v>4254</v>
      </c>
      <c r="BK44" s="5">
        <v>2470</v>
      </c>
      <c r="BL44" s="4">
        <v>2017</v>
      </c>
      <c r="BM44" s="4">
        <v>3260</v>
      </c>
      <c r="BN44" s="72">
        <f t="shared" si="13"/>
        <v>325.64179402657078</v>
      </c>
      <c r="BO44" s="5">
        <v>0</v>
      </c>
      <c r="BP44" s="4">
        <v>107</v>
      </c>
      <c r="BQ44" s="5">
        <v>2017</v>
      </c>
      <c r="BR44" s="4">
        <v>82</v>
      </c>
      <c r="BS44" s="72">
        <f t="shared" si="14"/>
        <v>0.78293170687227864</v>
      </c>
      <c r="BT44" s="5">
        <v>1</v>
      </c>
      <c r="BX44" s="72">
        <f t="shared" si="15"/>
        <v>0</v>
      </c>
      <c r="BY44" s="5">
        <v>0</v>
      </c>
      <c r="BZ44" s="4">
        <v>100269</v>
      </c>
      <c r="CA44" s="5">
        <v>2017</v>
      </c>
      <c r="CB44" s="4">
        <v>111534</v>
      </c>
      <c r="CC44" s="72">
        <f t="shared" si="16"/>
        <v>111534</v>
      </c>
      <c r="CD44" s="72">
        <f t="shared" si="17"/>
        <v>0</v>
      </c>
      <c r="CE44" s="5">
        <v>1</v>
      </c>
      <c r="CI44" s="72">
        <f t="shared" si="18"/>
        <v>0</v>
      </c>
      <c r="CJ44" s="72"/>
      <c r="CK44" s="5">
        <v>557</v>
      </c>
      <c r="CL44" s="5">
        <v>2013</v>
      </c>
      <c r="CM44" s="4">
        <v>557</v>
      </c>
      <c r="CN44" s="5">
        <f t="shared" si="19"/>
        <v>557</v>
      </c>
      <c r="CO44" s="4">
        <f t="shared" si="20"/>
        <v>0</v>
      </c>
    </row>
    <row r="45" spans="1:93" ht="15.75" customHeight="1" x14ac:dyDescent="0.25">
      <c r="A45" s="4" t="s">
        <v>53</v>
      </c>
      <c r="B45" s="4" t="s">
        <v>54</v>
      </c>
      <c r="C45" s="4" t="s">
        <v>28</v>
      </c>
      <c r="D45" s="4" t="s">
        <v>29</v>
      </c>
      <c r="E45" s="4">
        <v>110874</v>
      </c>
      <c r="F45" s="4">
        <v>112003</v>
      </c>
      <c r="G45" s="4">
        <v>0</v>
      </c>
      <c r="H45" s="4">
        <v>946</v>
      </c>
      <c r="I45" s="5">
        <v>2017</v>
      </c>
      <c r="J45" s="5">
        <v>932</v>
      </c>
      <c r="K45" s="72">
        <f t="shared" si="0"/>
        <v>832.12056819906616</v>
      </c>
      <c r="L45" s="72">
        <v>1097</v>
      </c>
      <c r="M45" s="72">
        <f t="shared" si="1"/>
        <v>979.43805076649721</v>
      </c>
      <c r="N45" s="5">
        <v>0</v>
      </c>
      <c r="O45" s="5">
        <v>150</v>
      </c>
      <c r="P45" s="5">
        <v>2017</v>
      </c>
      <c r="Q45" s="4">
        <v>165</v>
      </c>
      <c r="R45" s="72">
        <f t="shared" si="2"/>
        <v>165</v>
      </c>
      <c r="S45" s="5"/>
      <c r="T45" s="5"/>
      <c r="U45" s="5"/>
      <c r="V45" s="5"/>
      <c r="W45" s="72">
        <f t="shared" si="3"/>
        <v>0</v>
      </c>
      <c r="X45" s="5">
        <f t="shared" si="4"/>
        <v>147.31748256743123</v>
      </c>
      <c r="Y45" s="5">
        <v>0</v>
      </c>
      <c r="Z45" s="5">
        <v>150</v>
      </c>
      <c r="AA45" s="5">
        <v>2017</v>
      </c>
      <c r="AB45" s="4">
        <v>165</v>
      </c>
      <c r="AC45" s="5">
        <f t="shared" si="5"/>
        <v>165</v>
      </c>
      <c r="AD45" s="72"/>
      <c r="AE45" s="4">
        <v>513</v>
      </c>
      <c r="AF45" s="5">
        <v>2016</v>
      </c>
      <c r="AG45" s="5">
        <v>457</v>
      </c>
      <c r="AH45" s="72">
        <f t="shared" si="6"/>
        <v>457</v>
      </c>
      <c r="AI45" s="72">
        <f t="shared" si="7"/>
        <v>0.3610503282275711</v>
      </c>
      <c r="AJ45" s="5">
        <v>1</v>
      </c>
      <c r="AK45" s="5"/>
      <c r="AL45" s="5"/>
      <c r="AM45" s="5"/>
      <c r="AN45" s="72">
        <f t="shared" si="8"/>
        <v>0</v>
      </c>
      <c r="AO45" s="5">
        <v>1</v>
      </c>
      <c r="AS45" s="72">
        <f t="shared" si="9"/>
        <v>0</v>
      </c>
      <c r="AT45" s="72"/>
      <c r="AU45" s="4">
        <v>513</v>
      </c>
      <c r="AV45" s="5">
        <v>2016</v>
      </c>
      <c r="AW45" s="5">
        <v>457</v>
      </c>
      <c r="AX45" s="72">
        <f t="shared" si="10"/>
        <v>457</v>
      </c>
      <c r="AY45" s="5">
        <v>1</v>
      </c>
      <c r="AZ45" s="4">
        <v>1214</v>
      </c>
      <c r="BA45" s="5">
        <v>2013</v>
      </c>
      <c r="BB45" s="4">
        <v>1214</v>
      </c>
      <c r="BC45" s="72">
        <f t="shared" si="11"/>
        <v>1214</v>
      </c>
      <c r="BD45" s="72">
        <f t="shared" si="12"/>
        <v>376.44151565074134</v>
      </c>
      <c r="BE45" s="72"/>
      <c r="BF45" s="4">
        <v>513</v>
      </c>
      <c r="BG45" s="5">
        <v>2016</v>
      </c>
      <c r="BH45" s="5">
        <v>457</v>
      </c>
      <c r="BI45" s="72"/>
      <c r="BJ45" s="5"/>
      <c r="BK45" s="5">
        <v>78</v>
      </c>
      <c r="BL45" s="4">
        <v>2016</v>
      </c>
      <c r="BM45" s="4">
        <v>88</v>
      </c>
      <c r="BN45" s="72">
        <f t="shared" si="13"/>
        <v>192.56017505470462</v>
      </c>
      <c r="BO45" s="5">
        <v>0</v>
      </c>
      <c r="BP45" s="4">
        <v>8</v>
      </c>
      <c r="BQ45" s="5">
        <v>2017</v>
      </c>
      <c r="BR45" s="4">
        <v>12</v>
      </c>
      <c r="BS45" s="72">
        <f t="shared" si="14"/>
        <v>10.713998732176817</v>
      </c>
      <c r="BT45" s="5">
        <v>1</v>
      </c>
      <c r="BX45" s="72">
        <f t="shared" si="15"/>
        <v>0</v>
      </c>
      <c r="BY45" s="5">
        <v>1</v>
      </c>
      <c r="BZ45" s="4">
        <v>5463.5</v>
      </c>
      <c r="CA45" s="5">
        <v>2017</v>
      </c>
      <c r="CB45" s="4">
        <v>4613</v>
      </c>
      <c r="CC45" s="72">
        <f t="shared" si="16"/>
        <v>4613</v>
      </c>
      <c r="CD45" s="72">
        <f t="shared" si="17"/>
        <v>0</v>
      </c>
      <c r="CE45" s="5">
        <v>1</v>
      </c>
      <c r="CI45" s="72">
        <f t="shared" si="18"/>
        <v>0</v>
      </c>
      <c r="CJ45" s="5"/>
      <c r="CK45" s="5"/>
      <c r="CN45" s="5">
        <f t="shared" si="19"/>
        <v>0</v>
      </c>
      <c r="CO45" s="4" t="e">
        <f t="shared" si="20"/>
        <v>#DIV/0!</v>
      </c>
    </row>
    <row r="46" spans="1:93" ht="15.75" customHeight="1" x14ac:dyDescent="0.25">
      <c r="A46" s="4" t="s">
        <v>94</v>
      </c>
      <c r="B46" s="4" t="s">
        <v>95</v>
      </c>
      <c r="C46" s="4" t="s">
        <v>28</v>
      </c>
      <c r="D46" s="4" t="s">
        <v>89</v>
      </c>
      <c r="E46" s="4">
        <v>16914970</v>
      </c>
      <c r="F46" s="4">
        <v>17581472</v>
      </c>
      <c r="G46" s="4">
        <v>0</v>
      </c>
      <c r="H46" s="4">
        <v>30841</v>
      </c>
      <c r="I46" s="5">
        <v>2014</v>
      </c>
      <c r="J46" s="5">
        <v>30841</v>
      </c>
      <c r="K46" s="72">
        <f t="shared" si="0"/>
        <v>175.4176214596821</v>
      </c>
      <c r="L46" s="72"/>
      <c r="M46" s="72">
        <f t="shared" si="1"/>
        <v>0</v>
      </c>
      <c r="N46" s="5">
        <v>1</v>
      </c>
      <c r="O46" s="5"/>
      <c r="R46" s="72">
        <f t="shared" si="2"/>
        <v>0</v>
      </c>
      <c r="S46" s="5"/>
      <c r="T46" s="5"/>
      <c r="U46" s="5"/>
      <c r="V46" s="5"/>
      <c r="W46" s="72">
        <f t="shared" si="3"/>
        <v>0</v>
      </c>
      <c r="X46" s="5">
        <f t="shared" si="4"/>
        <v>0</v>
      </c>
      <c r="Y46" s="5">
        <v>1</v>
      </c>
      <c r="Z46" s="5"/>
      <c r="AC46" s="5">
        <f t="shared" si="5"/>
        <v>0</v>
      </c>
      <c r="AD46" s="72"/>
      <c r="AE46" s="4">
        <v>18425</v>
      </c>
      <c r="AF46" s="5">
        <v>2017</v>
      </c>
      <c r="AG46" s="5">
        <v>24386</v>
      </c>
      <c r="AH46" s="72">
        <f t="shared" si="6"/>
        <v>24386</v>
      </c>
      <c r="AI46" s="72">
        <f t="shared" si="7"/>
        <v>0</v>
      </c>
      <c r="AJ46" s="5">
        <v>0</v>
      </c>
      <c r="AK46" s="5">
        <v>724</v>
      </c>
      <c r="AL46" s="5">
        <v>2014</v>
      </c>
      <c r="AM46" s="5">
        <v>724</v>
      </c>
      <c r="AN46" s="72">
        <f t="shared" si="8"/>
        <v>4.1179714645053611</v>
      </c>
      <c r="AO46" s="5">
        <v>1</v>
      </c>
      <c r="AQ46" s="5">
        <v>2015</v>
      </c>
      <c r="AR46" s="4">
        <v>72383</v>
      </c>
      <c r="AS46" s="72">
        <f t="shared" si="9"/>
        <v>411.70045375040269</v>
      </c>
      <c r="AT46" s="72"/>
      <c r="AU46" s="4">
        <v>18425</v>
      </c>
      <c r="AV46" s="5">
        <v>2017</v>
      </c>
      <c r="AW46" s="5">
        <v>24386</v>
      </c>
      <c r="AX46" s="72">
        <f t="shared" si="10"/>
        <v>24386</v>
      </c>
      <c r="AY46" s="5">
        <v>0</v>
      </c>
      <c r="AZ46" s="4">
        <v>22203</v>
      </c>
      <c r="BA46" s="5">
        <v>2015</v>
      </c>
      <c r="BB46" s="4">
        <v>22203</v>
      </c>
      <c r="BC46" s="72">
        <f t="shared" si="11"/>
        <v>22203</v>
      </c>
      <c r="BD46" s="72">
        <f t="shared" si="12"/>
        <v>1098.3200468405171</v>
      </c>
      <c r="BE46" s="72"/>
      <c r="BF46" s="4">
        <v>18425</v>
      </c>
      <c r="BG46" s="5">
        <v>2017</v>
      </c>
      <c r="BH46" s="5">
        <v>24386</v>
      </c>
      <c r="BI46" s="72"/>
      <c r="BJ46" s="5">
        <v>7314</v>
      </c>
      <c r="BK46" s="5"/>
      <c r="BL46" s="4">
        <v>2017</v>
      </c>
      <c r="BM46" s="4">
        <v>12636</v>
      </c>
      <c r="BN46" s="72">
        <f t="shared" si="13"/>
        <v>518.16616091199876</v>
      </c>
      <c r="BO46" s="5">
        <v>0</v>
      </c>
      <c r="BP46" s="4">
        <v>4998</v>
      </c>
      <c r="BQ46" s="5">
        <v>2017</v>
      </c>
      <c r="BR46" s="4">
        <v>4410</v>
      </c>
      <c r="BS46" s="72">
        <f t="shared" si="14"/>
        <v>25.083223975785419</v>
      </c>
      <c r="BT46" s="5">
        <v>1</v>
      </c>
      <c r="BV46" s="5">
        <v>2015</v>
      </c>
      <c r="BW46" s="4">
        <v>72383</v>
      </c>
      <c r="BX46" s="72">
        <f t="shared" si="15"/>
        <v>72383</v>
      </c>
      <c r="BY46" s="5">
        <v>0</v>
      </c>
      <c r="BZ46" s="4">
        <v>54325</v>
      </c>
      <c r="CA46" s="5">
        <v>2015</v>
      </c>
      <c r="CB46" s="4">
        <v>54325</v>
      </c>
      <c r="CC46" s="72">
        <f t="shared" si="16"/>
        <v>54325</v>
      </c>
      <c r="CD46" s="72">
        <f t="shared" si="17"/>
        <v>1.3324068108605613</v>
      </c>
      <c r="CE46" s="5">
        <v>1</v>
      </c>
      <c r="CG46" s="5">
        <v>2015</v>
      </c>
      <c r="CH46" s="4">
        <v>72383</v>
      </c>
      <c r="CI46" s="72">
        <f t="shared" si="18"/>
        <v>72383</v>
      </c>
      <c r="CJ46" s="5"/>
      <c r="CK46" s="5"/>
      <c r="CN46" s="5">
        <f t="shared" si="19"/>
        <v>0</v>
      </c>
      <c r="CO46" s="4" t="e">
        <f t="shared" si="20"/>
        <v>#DIV/0!</v>
      </c>
    </row>
    <row r="47" spans="1:93" ht="15.75" customHeight="1" x14ac:dyDescent="0.25">
      <c r="A47" s="4" t="s">
        <v>189</v>
      </c>
      <c r="B47" s="4" t="s">
        <v>190</v>
      </c>
      <c r="C47" s="4" t="s">
        <v>181</v>
      </c>
      <c r="D47" s="4" t="s">
        <v>182</v>
      </c>
      <c r="E47" s="4">
        <v>9729823</v>
      </c>
      <c r="F47" s="4">
        <v>9684679</v>
      </c>
      <c r="G47" s="4">
        <v>0</v>
      </c>
      <c r="H47" s="4">
        <v>8644</v>
      </c>
      <c r="I47" s="5">
        <v>2017</v>
      </c>
      <c r="J47" s="5">
        <v>39813</v>
      </c>
      <c r="K47" s="72">
        <f t="shared" si="0"/>
        <v>411.09261339482703</v>
      </c>
      <c r="L47" s="72">
        <v>53690</v>
      </c>
      <c r="M47" s="72">
        <f t="shared" si="1"/>
        <v>554.38079052491048</v>
      </c>
      <c r="N47" s="5">
        <v>0</v>
      </c>
      <c r="O47" s="5">
        <v>7264</v>
      </c>
      <c r="P47" s="5">
        <v>2017</v>
      </c>
      <c r="Q47" s="4">
        <v>8802</v>
      </c>
      <c r="R47" s="72">
        <f t="shared" si="2"/>
        <v>8802</v>
      </c>
      <c r="S47" s="72"/>
      <c r="T47" s="72"/>
      <c r="U47" s="5">
        <v>1002</v>
      </c>
      <c r="V47" s="5"/>
      <c r="W47" s="72">
        <f t="shared" si="3"/>
        <v>0</v>
      </c>
      <c r="X47" s="5">
        <f t="shared" si="4"/>
        <v>90.885820789723638</v>
      </c>
      <c r="Y47" s="5">
        <v>0</v>
      </c>
      <c r="Z47" s="5">
        <v>7264</v>
      </c>
      <c r="AA47" s="5">
        <v>2017</v>
      </c>
      <c r="AB47" s="4">
        <v>8802</v>
      </c>
      <c r="AC47" s="5">
        <f t="shared" si="5"/>
        <v>8802</v>
      </c>
      <c r="AD47" s="72"/>
      <c r="AE47" s="4">
        <v>17890</v>
      </c>
      <c r="AF47" s="5">
        <v>2017</v>
      </c>
      <c r="AG47" s="5">
        <v>17343</v>
      </c>
      <c r="AH47" s="72">
        <f t="shared" si="6"/>
        <v>17343</v>
      </c>
      <c r="AI47" s="72">
        <f t="shared" si="7"/>
        <v>0.50752464971458222</v>
      </c>
      <c r="AJ47" s="5">
        <v>0</v>
      </c>
      <c r="AK47" s="5">
        <v>2839</v>
      </c>
      <c r="AL47" s="5">
        <v>2017</v>
      </c>
      <c r="AM47" s="5">
        <v>2862</v>
      </c>
      <c r="AN47" s="72">
        <f t="shared" si="8"/>
        <v>29.551831299726089</v>
      </c>
      <c r="AO47" s="5">
        <v>0</v>
      </c>
      <c r="AP47" s="4">
        <v>109630</v>
      </c>
      <c r="AQ47" s="5">
        <v>2017</v>
      </c>
      <c r="AR47" s="4">
        <v>73947</v>
      </c>
      <c r="AS47" s="72">
        <f t="shared" si="9"/>
        <v>763.54621562573209</v>
      </c>
      <c r="AT47" s="72"/>
      <c r="AU47" s="4">
        <v>17890</v>
      </c>
      <c r="AV47" s="5">
        <v>2017</v>
      </c>
      <c r="AW47" s="5">
        <v>17343</v>
      </c>
      <c r="AX47" s="72">
        <f t="shared" si="10"/>
        <v>17343</v>
      </c>
      <c r="AY47" s="5">
        <v>0</v>
      </c>
      <c r="AZ47" s="4">
        <v>77816</v>
      </c>
      <c r="BA47" s="5">
        <v>2017</v>
      </c>
      <c r="BB47" s="4">
        <v>69371</v>
      </c>
      <c r="BC47" s="72">
        <f t="shared" si="11"/>
        <v>69371</v>
      </c>
      <c r="BD47" s="72">
        <f t="shared" si="12"/>
        <v>250.00360381139092</v>
      </c>
      <c r="BE47" s="72"/>
      <c r="BF47" s="4">
        <v>17890</v>
      </c>
      <c r="BG47" s="5">
        <v>2017</v>
      </c>
      <c r="BH47" s="5">
        <v>17343</v>
      </c>
      <c r="BI47" s="72"/>
      <c r="BJ47" s="5">
        <v>4028</v>
      </c>
      <c r="BK47" s="5">
        <v>4400</v>
      </c>
      <c r="BL47" s="4">
        <v>2017</v>
      </c>
      <c r="BM47" s="4">
        <v>3401</v>
      </c>
      <c r="BN47" s="72">
        <f t="shared" si="13"/>
        <v>196.10217378769531</v>
      </c>
      <c r="BO47" s="5">
        <v>0</v>
      </c>
      <c r="BP47" s="4">
        <v>146</v>
      </c>
      <c r="BQ47" s="5">
        <v>2017</v>
      </c>
      <c r="BR47" s="4">
        <v>242</v>
      </c>
      <c r="BS47" s="72">
        <f t="shared" si="14"/>
        <v>2.4987921644073077</v>
      </c>
      <c r="BT47" s="5">
        <v>0</v>
      </c>
      <c r="BU47" s="4">
        <v>109630</v>
      </c>
      <c r="BV47" s="5">
        <v>2017</v>
      </c>
      <c r="BW47" s="4">
        <v>73947</v>
      </c>
      <c r="BX47" s="72">
        <f t="shared" si="15"/>
        <v>73947</v>
      </c>
      <c r="BY47" s="5">
        <v>0</v>
      </c>
      <c r="BZ47" s="4">
        <v>119546</v>
      </c>
      <c r="CA47" s="5">
        <v>2017</v>
      </c>
      <c r="CB47" s="4">
        <v>97151</v>
      </c>
      <c r="CC47" s="72">
        <f t="shared" si="16"/>
        <v>97151</v>
      </c>
      <c r="CD47" s="72">
        <f t="shared" si="17"/>
        <v>0.76115531492213151</v>
      </c>
      <c r="CE47" s="5">
        <v>0</v>
      </c>
      <c r="CF47" s="4">
        <v>109630</v>
      </c>
      <c r="CG47" s="5">
        <v>2017</v>
      </c>
      <c r="CH47" s="4">
        <v>73947</v>
      </c>
      <c r="CI47" s="72">
        <f t="shared" si="18"/>
        <v>73947</v>
      </c>
      <c r="CJ47" s="72"/>
      <c r="CK47" s="5">
        <v>1825</v>
      </c>
      <c r="CL47" s="5">
        <v>2017</v>
      </c>
      <c r="CM47" s="4">
        <v>2213</v>
      </c>
      <c r="CN47" s="5">
        <f t="shared" si="19"/>
        <v>2213</v>
      </c>
      <c r="CO47" s="4">
        <f t="shared" si="20"/>
        <v>33.41482150926344</v>
      </c>
    </row>
    <row r="48" spans="1:93" ht="15.75" customHeight="1" x14ac:dyDescent="0.25">
      <c r="A48" s="4" t="s">
        <v>287</v>
      </c>
      <c r="B48" s="4" t="s">
        <v>288</v>
      </c>
      <c r="C48" s="4" t="s">
        <v>181</v>
      </c>
      <c r="D48" s="4" t="s">
        <v>276</v>
      </c>
      <c r="E48" s="4">
        <v>4753279</v>
      </c>
      <c r="F48" s="4">
        <v>4882495</v>
      </c>
      <c r="G48" s="4">
        <v>0</v>
      </c>
      <c r="H48" s="4">
        <v>12799</v>
      </c>
      <c r="I48" s="5">
        <v>2014</v>
      </c>
      <c r="J48" s="5">
        <v>12799</v>
      </c>
      <c r="K48" s="72">
        <f t="shared" si="0"/>
        <v>262.14056542812642</v>
      </c>
      <c r="L48" s="72"/>
      <c r="M48" s="72">
        <f t="shared" si="1"/>
        <v>0</v>
      </c>
      <c r="N48" s="5">
        <v>0</v>
      </c>
      <c r="O48" s="5">
        <v>3380</v>
      </c>
      <c r="R48" s="72">
        <f t="shared" si="2"/>
        <v>0</v>
      </c>
      <c r="S48" s="72"/>
      <c r="T48" s="72"/>
      <c r="U48" s="5">
        <v>217</v>
      </c>
      <c r="V48" s="5">
        <v>4.8546947359001322</v>
      </c>
      <c r="W48" s="72">
        <f t="shared" si="3"/>
        <v>4.8546947359001322</v>
      </c>
      <c r="X48" s="5">
        <f t="shared" si="4"/>
        <v>0</v>
      </c>
      <c r="Y48" s="5">
        <v>0</v>
      </c>
      <c r="Z48" s="5">
        <v>3380</v>
      </c>
      <c r="AC48" s="5">
        <f t="shared" si="5"/>
        <v>0</v>
      </c>
      <c r="AD48" s="72"/>
      <c r="AE48" s="4">
        <v>3777</v>
      </c>
      <c r="AF48" s="5">
        <v>2017</v>
      </c>
      <c r="AG48" s="5">
        <v>3738</v>
      </c>
      <c r="AH48" s="72">
        <f t="shared" si="6"/>
        <v>3738</v>
      </c>
      <c r="AI48" s="72">
        <f t="shared" si="7"/>
        <v>0</v>
      </c>
      <c r="AJ48" s="5">
        <v>0</v>
      </c>
      <c r="AK48" s="5">
        <v>161</v>
      </c>
      <c r="AL48" s="5">
        <v>2015</v>
      </c>
      <c r="AM48" s="5">
        <v>161</v>
      </c>
      <c r="AN48" s="72">
        <f t="shared" si="8"/>
        <v>3.297494416276924</v>
      </c>
      <c r="AO48" s="5">
        <v>1</v>
      </c>
      <c r="AQ48" s="5">
        <v>2016</v>
      </c>
      <c r="AR48" s="4">
        <v>436471</v>
      </c>
      <c r="AS48" s="72">
        <f t="shared" si="9"/>
        <v>8939.5073625267414</v>
      </c>
      <c r="AT48" s="72"/>
      <c r="AU48" s="4">
        <v>3777</v>
      </c>
      <c r="AV48" s="5">
        <v>2017</v>
      </c>
      <c r="AW48" s="5">
        <v>3738</v>
      </c>
      <c r="AX48" s="72">
        <f t="shared" si="10"/>
        <v>3738</v>
      </c>
      <c r="AY48" s="5">
        <v>1</v>
      </c>
      <c r="BC48" s="72">
        <f t="shared" si="11"/>
        <v>0</v>
      </c>
      <c r="BD48" s="72" t="e">
        <f t="shared" si="12"/>
        <v>#DIV/0!</v>
      </c>
      <c r="BE48" s="72"/>
      <c r="BF48" s="4">
        <v>3777</v>
      </c>
      <c r="BG48" s="5">
        <v>2017</v>
      </c>
      <c r="BH48" s="5">
        <v>3738</v>
      </c>
      <c r="BI48" s="72"/>
      <c r="BJ48" s="5">
        <v>467</v>
      </c>
      <c r="BK48" s="5">
        <v>439</v>
      </c>
      <c r="BL48" s="4">
        <v>2016</v>
      </c>
      <c r="BM48" s="4">
        <v>639</v>
      </c>
      <c r="BN48" s="72">
        <f t="shared" si="13"/>
        <v>170.94703049759229</v>
      </c>
      <c r="BO48" s="5">
        <v>0</v>
      </c>
      <c r="BP48" s="4">
        <v>52</v>
      </c>
      <c r="BQ48" s="5">
        <v>2017</v>
      </c>
      <c r="BR48" s="4">
        <v>41</v>
      </c>
      <c r="BS48" s="72">
        <f t="shared" si="14"/>
        <v>0.83973460290281909</v>
      </c>
      <c r="BT48" s="5">
        <v>1</v>
      </c>
      <c r="BV48" s="5">
        <v>2016</v>
      </c>
      <c r="BW48" s="4">
        <v>436471</v>
      </c>
      <c r="BX48" s="72">
        <f t="shared" si="15"/>
        <v>436471</v>
      </c>
      <c r="BY48" s="5">
        <v>1</v>
      </c>
      <c r="CA48" s="5">
        <v>2007</v>
      </c>
      <c r="CB48" s="4">
        <v>51280</v>
      </c>
      <c r="CC48" s="72">
        <f t="shared" si="16"/>
        <v>51280</v>
      </c>
      <c r="CD48" s="72">
        <f t="shared" si="17"/>
        <v>8.5115249609984396</v>
      </c>
      <c r="CE48" s="5">
        <v>1</v>
      </c>
      <c r="CG48" s="5">
        <v>2016</v>
      </c>
      <c r="CH48" s="4">
        <v>436471</v>
      </c>
      <c r="CI48" s="72">
        <f t="shared" si="18"/>
        <v>436471</v>
      </c>
      <c r="CJ48" s="72"/>
      <c r="CK48" s="5"/>
      <c r="CN48" s="5">
        <f t="shared" si="19"/>
        <v>0</v>
      </c>
      <c r="CO48" s="4" t="e">
        <f t="shared" si="20"/>
        <v>#DIV/0!</v>
      </c>
    </row>
    <row r="49" spans="1:93" ht="15.75" customHeight="1" x14ac:dyDescent="0.25">
      <c r="A49" s="4" t="s">
        <v>171</v>
      </c>
      <c r="B49" s="4" t="s">
        <v>172</v>
      </c>
      <c r="C49" s="4" t="s">
        <v>106</v>
      </c>
      <c r="D49" s="4" t="s">
        <v>160</v>
      </c>
      <c r="E49" s="4">
        <v>127502725</v>
      </c>
      <c r="F49" s="4">
        <v>126860301</v>
      </c>
      <c r="G49" s="4">
        <v>0</v>
      </c>
      <c r="H49" s="4">
        <v>257000</v>
      </c>
      <c r="I49" s="5">
        <v>2014</v>
      </c>
      <c r="J49" s="5">
        <v>257000</v>
      </c>
      <c r="K49" s="72">
        <f t="shared" si="0"/>
        <v>202.58504668060027</v>
      </c>
      <c r="L49" s="72"/>
      <c r="M49" s="72">
        <f t="shared" si="1"/>
        <v>0</v>
      </c>
      <c r="N49" s="5">
        <v>0</v>
      </c>
      <c r="O49" s="5">
        <v>18166</v>
      </c>
      <c r="R49" s="72">
        <f t="shared" si="2"/>
        <v>0</v>
      </c>
      <c r="S49" s="5"/>
      <c r="T49" s="5"/>
      <c r="U49" s="5">
        <v>5268</v>
      </c>
      <c r="V49" s="5">
        <v>4.1632447134378925</v>
      </c>
      <c r="W49" s="72">
        <f t="shared" si="3"/>
        <v>4.1632447134378925</v>
      </c>
      <c r="X49" s="5">
        <f t="shared" si="4"/>
        <v>0</v>
      </c>
      <c r="Y49" s="5">
        <v>0</v>
      </c>
      <c r="Z49" s="5">
        <v>18166</v>
      </c>
      <c r="AC49" s="5">
        <f t="shared" si="5"/>
        <v>0</v>
      </c>
      <c r="AD49" s="72"/>
      <c r="AE49" s="4">
        <v>60486</v>
      </c>
      <c r="AF49" s="5">
        <v>2017</v>
      </c>
      <c r="AG49" s="5">
        <v>51805</v>
      </c>
      <c r="AH49" s="72">
        <f t="shared" si="6"/>
        <v>51805</v>
      </c>
      <c r="AI49" s="72">
        <f t="shared" si="7"/>
        <v>0</v>
      </c>
      <c r="AJ49" s="5">
        <v>0</v>
      </c>
      <c r="AK49" s="5">
        <v>3750</v>
      </c>
      <c r="AL49" s="5">
        <v>2014</v>
      </c>
      <c r="AM49" s="5">
        <v>3750</v>
      </c>
      <c r="AN49" s="72">
        <f t="shared" si="8"/>
        <v>2.9560074904756846</v>
      </c>
      <c r="AO49" s="5">
        <v>0</v>
      </c>
      <c r="AP49" s="4">
        <v>401920</v>
      </c>
      <c r="AQ49" s="5">
        <v>2017</v>
      </c>
      <c r="AR49" s="4">
        <v>349490</v>
      </c>
      <c r="AS49" s="72">
        <f t="shared" si="9"/>
        <v>275.49201542569256</v>
      </c>
      <c r="AT49" s="72"/>
      <c r="AU49" s="4">
        <v>60486</v>
      </c>
      <c r="AV49" s="5">
        <v>2017</v>
      </c>
      <c r="AW49" s="5">
        <v>51805</v>
      </c>
      <c r="AX49" s="72">
        <f t="shared" si="10"/>
        <v>51805</v>
      </c>
      <c r="AY49" s="5">
        <v>0</v>
      </c>
      <c r="AZ49" s="4">
        <v>58231</v>
      </c>
      <c r="BA49" s="5">
        <v>2017</v>
      </c>
      <c r="BB49" s="4">
        <v>57578</v>
      </c>
      <c r="BC49" s="72">
        <f t="shared" si="11"/>
        <v>57578</v>
      </c>
      <c r="BD49" s="72">
        <f t="shared" si="12"/>
        <v>899.73601028170481</v>
      </c>
      <c r="BE49" s="72"/>
      <c r="BF49" s="4">
        <v>60486</v>
      </c>
      <c r="BG49" s="5">
        <v>2017</v>
      </c>
      <c r="BH49" s="5">
        <v>51805</v>
      </c>
      <c r="BI49" s="72"/>
      <c r="BJ49" s="5">
        <v>7332</v>
      </c>
      <c r="BK49" s="5">
        <v>6954</v>
      </c>
      <c r="BL49" s="4">
        <v>2017</v>
      </c>
      <c r="BM49" s="4">
        <v>5596</v>
      </c>
      <c r="BN49" s="72">
        <f t="shared" si="13"/>
        <v>108.02046134542998</v>
      </c>
      <c r="BO49" s="5">
        <v>0</v>
      </c>
      <c r="BP49" s="4">
        <v>395</v>
      </c>
      <c r="BQ49" s="5">
        <v>2017</v>
      </c>
      <c r="BR49" s="4">
        <v>306</v>
      </c>
      <c r="BS49" s="72">
        <f t="shared" si="14"/>
        <v>0.24121021122281586</v>
      </c>
      <c r="BT49" s="5">
        <v>0</v>
      </c>
      <c r="BU49" s="4">
        <v>401920</v>
      </c>
      <c r="BV49" s="5">
        <v>2017</v>
      </c>
      <c r="BW49" s="4">
        <v>349490</v>
      </c>
      <c r="BX49" s="72">
        <f t="shared" si="15"/>
        <v>349490</v>
      </c>
      <c r="BY49" s="5">
        <v>0</v>
      </c>
      <c r="BZ49" s="4">
        <v>251115</v>
      </c>
      <c r="CA49" s="5">
        <v>2017</v>
      </c>
      <c r="CB49" s="4">
        <v>289016</v>
      </c>
      <c r="CC49" s="72">
        <f t="shared" si="16"/>
        <v>289016</v>
      </c>
      <c r="CD49" s="72">
        <f t="shared" si="17"/>
        <v>1.2092410108782905</v>
      </c>
      <c r="CE49" s="5">
        <v>0</v>
      </c>
      <c r="CF49" s="4">
        <v>401920</v>
      </c>
      <c r="CG49" s="5">
        <v>2017</v>
      </c>
      <c r="CH49" s="4">
        <v>349490</v>
      </c>
      <c r="CI49" s="72">
        <f t="shared" si="18"/>
        <v>349490</v>
      </c>
      <c r="CJ49" s="5"/>
      <c r="CK49" s="5">
        <v>2627</v>
      </c>
      <c r="CL49" s="5">
        <v>2013</v>
      </c>
      <c r="CM49" s="4">
        <v>2627</v>
      </c>
      <c r="CN49" s="5">
        <f t="shared" si="19"/>
        <v>2627</v>
      </c>
      <c r="CO49" s="4">
        <f t="shared" si="20"/>
        <v>133.03768557289683</v>
      </c>
    </row>
    <row r="50" spans="1:93" ht="15.75" customHeight="1" x14ac:dyDescent="0.25">
      <c r="A50" s="4" t="s">
        <v>128</v>
      </c>
      <c r="B50" s="4" t="s">
        <v>129</v>
      </c>
      <c r="C50" s="4" t="s">
        <v>118</v>
      </c>
      <c r="D50" s="4" t="s">
        <v>119</v>
      </c>
      <c r="E50" s="4">
        <v>50221142</v>
      </c>
      <c r="F50" s="4">
        <v>52573973</v>
      </c>
      <c r="G50" s="4">
        <v>0</v>
      </c>
      <c r="H50" s="4">
        <v>39218</v>
      </c>
      <c r="I50" s="5">
        <v>2015</v>
      </c>
      <c r="J50" s="5">
        <v>38921</v>
      </c>
      <c r="K50" s="72">
        <f t="shared" si="0"/>
        <v>74.030927812893268</v>
      </c>
      <c r="L50" s="72">
        <v>610</v>
      </c>
      <c r="M50" s="72">
        <f t="shared" si="1"/>
        <v>1.160269930522466</v>
      </c>
      <c r="N50" s="5">
        <v>1</v>
      </c>
      <c r="O50" s="5"/>
      <c r="R50" s="72">
        <f t="shared" si="2"/>
        <v>0</v>
      </c>
      <c r="S50" s="5"/>
      <c r="T50" s="5"/>
      <c r="U50" s="5">
        <v>637</v>
      </c>
      <c r="V50" s="5"/>
      <c r="W50" s="72">
        <f t="shared" si="3"/>
        <v>0</v>
      </c>
      <c r="X50" s="5">
        <f t="shared" si="4"/>
        <v>0</v>
      </c>
      <c r="Y50" s="5">
        <v>1</v>
      </c>
      <c r="Z50" s="5"/>
      <c r="AC50" s="5">
        <f t="shared" si="5"/>
        <v>0</v>
      </c>
      <c r="AD50" s="72"/>
      <c r="AE50" s="4">
        <v>53537</v>
      </c>
      <c r="AF50" s="5">
        <v>2017</v>
      </c>
      <c r="AG50" s="5">
        <v>51021</v>
      </c>
      <c r="AH50" s="72">
        <f t="shared" si="6"/>
        <v>51021</v>
      </c>
      <c r="AI50" s="72">
        <f t="shared" si="7"/>
        <v>0</v>
      </c>
      <c r="AJ50" s="5">
        <v>0</v>
      </c>
      <c r="AK50" s="5">
        <v>623</v>
      </c>
      <c r="AL50" s="5">
        <v>2014</v>
      </c>
      <c r="AM50" s="5">
        <v>623</v>
      </c>
      <c r="AN50" s="72">
        <f t="shared" si="8"/>
        <v>1.1849969946155676</v>
      </c>
      <c r="AO50" s="5">
        <v>1</v>
      </c>
      <c r="AP50" s="4">
        <v>323414</v>
      </c>
      <c r="AQ50" s="5">
        <v>2015</v>
      </c>
      <c r="AR50" s="4">
        <v>503144</v>
      </c>
      <c r="AS50" s="72">
        <f t="shared" si="9"/>
        <v>957.02107200458295</v>
      </c>
      <c r="AT50" s="72"/>
      <c r="AU50" s="4">
        <v>53537</v>
      </c>
      <c r="AV50" s="5">
        <v>2017</v>
      </c>
      <c r="AW50" s="5">
        <v>51021</v>
      </c>
      <c r="AX50" s="72">
        <f t="shared" si="10"/>
        <v>51021</v>
      </c>
      <c r="AY50" s="5">
        <v>1</v>
      </c>
      <c r="BA50" s="5">
        <v>2010</v>
      </c>
      <c r="BB50" s="4">
        <v>413092</v>
      </c>
      <c r="BC50" s="72">
        <f t="shared" si="11"/>
        <v>413092</v>
      </c>
      <c r="BD50" s="72">
        <f t="shared" si="12"/>
        <v>123.51001713903925</v>
      </c>
      <c r="BE50" s="72"/>
      <c r="BF50" s="4">
        <v>53537</v>
      </c>
      <c r="BG50" s="5">
        <v>2017</v>
      </c>
      <c r="BH50" s="5">
        <v>51021</v>
      </c>
      <c r="BI50" s="72"/>
      <c r="BJ50" s="5"/>
      <c r="BK50" s="5">
        <v>22054</v>
      </c>
      <c r="BL50" s="4">
        <v>2017</v>
      </c>
      <c r="BM50" s="4">
        <v>19272</v>
      </c>
      <c r="BN50" s="72">
        <f t="shared" si="13"/>
        <v>377.72681836890695</v>
      </c>
      <c r="BO50" s="5">
        <v>0</v>
      </c>
      <c r="BP50" s="4">
        <v>2649</v>
      </c>
      <c r="BQ50" s="5">
        <v>2017</v>
      </c>
      <c r="BR50" s="4">
        <v>2466</v>
      </c>
      <c r="BS50" s="72">
        <f t="shared" si="14"/>
        <v>4.6905338502760676</v>
      </c>
      <c r="BT50" s="5">
        <v>1</v>
      </c>
      <c r="BU50" s="4">
        <v>323414</v>
      </c>
      <c r="BV50" s="5">
        <v>2015</v>
      </c>
      <c r="BW50" s="4">
        <v>503144</v>
      </c>
      <c r="BX50" s="72">
        <f t="shared" si="15"/>
        <v>503144</v>
      </c>
      <c r="BY50" s="5">
        <v>0</v>
      </c>
      <c r="BZ50" s="4">
        <v>78877</v>
      </c>
      <c r="CA50" s="5">
        <v>2016</v>
      </c>
      <c r="CB50" s="4">
        <v>70515</v>
      </c>
      <c r="CC50" s="72">
        <f t="shared" si="16"/>
        <v>70515</v>
      </c>
      <c r="CD50" s="72">
        <f t="shared" si="17"/>
        <v>7.1352761823725448</v>
      </c>
      <c r="CE50" s="5">
        <v>1</v>
      </c>
      <c r="CF50" s="4">
        <v>323414</v>
      </c>
      <c r="CG50" s="5">
        <v>2015</v>
      </c>
      <c r="CH50" s="4">
        <v>503144</v>
      </c>
      <c r="CI50" s="72">
        <f t="shared" si="18"/>
        <v>503144</v>
      </c>
      <c r="CJ50" s="5"/>
      <c r="CK50" s="5"/>
      <c r="CL50" s="5">
        <v>2017</v>
      </c>
      <c r="CM50" s="4">
        <v>610</v>
      </c>
      <c r="CN50" s="5">
        <f t="shared" si="19"/>
        <v>610</v>
      </c>
      <c r="CO50" s="4">
        <f t="shared" si="20"/>
        <v>824.82622950819677</v>
      </c>
    </row>
    <row r="51" spans="1:93" ht="15.75" customHeight="1" x14ac:dyDescent="0.25">
      <c r="A51" s="4" t="s">
        <v>291</v>
      </c>
      <c r="B51" s="4" t="s">
        <v>292</v>
      </c>
      <c r="C51" s="4" t="s">
        <v>181</v>
      </c>
      <c r="D51" s="4" t="s">
        <v>276</v>
      </c>
      <c r="E51" s="4">
        <v>1951097</v>
      </c>
      <c r="F51" s="4">
        <v>1906743</v>
      </c>
      <c r="G51" s="4">
        <v>0</v>
      </c>
      <c r="H51" s="4">
        <v>8813</v>
      </c>
      <c r="I51" s="5">
        <v>2015</v>
      </c>
      <c r="J51" s="5">
        <v>8758</v>
      </c>
      <c r="K51" s="72">
        <f t="shared" si="0"/>
        <v>459.31727558459636</v>
      </c>
      <c r="L51" s="72">
        <v>3014</v>
      </c>
      <c r="M51" s="72">
        <f t="shared" si="1"/>
        <v>158.07059472619014</v>
      </c>
      <c r="N51" s="5">
        <v>0</v>
      </c>
      <c r="O51" s="5">
        <v>2545</v>
      </c>
      <c r="P51" s="5">
        <v>2017</v>
      </c>
      <c r="Q51" s="4">
        <v>2560</v>
      </c>
      <c r="R51" s="72">
        <f t="shared" si="2"/>
        <v>2560</v>
      </c>
      <c r="S51" s="72"/>
      <c r="T51" s="72"/>
      <c r="U51" s="5">
        <v>365</v>
      </c>
      <c r="V51" s="5">
        <v>16.118575881637256</v>
      </c>
      <c r="W51" s="72">
        <f t="shared" si="3"/>
        <v>16.118575881637256</v>
      </c>
      <c r="X51" s="5">
        <f t="shared" si="4"/>
        <v>134.26035915694985</v>
      </c>
      <c r="Y51" s="5">
        <v>0</v>
      </c>
      <c r="Z51" s="5">
        <v>2545</v>
      </c>
      <c r="AA51" s="5">
        <v>2017</v>
      </c>
      <c r="AB51" s="4">
        <v>2560</v>
      </c>
      <c r="AC51" s="5">
        <f t="shared" si="5"/>
        <v>2560</v>
      </c>
      <c r="AD51" s="72"/>
      <c r="AE51" s="4">
        <v>4745</v>
      </c>
      <c r="AF51" s="5">
        <v>2017</v>
      </c>
      <c r="AG51" s="5">
        <v>3765</v>
      </c>
      <c r="AH51" s="72">
        <f t="shared" si="6"/>
        <v>3765</v>
      </c>
      <c r="AI51" s="72">
        <f t="shared" si="7"/>
        <v>0.67994687915006635</v>
      </c>
      <c r="AJ51" s="5">
        <v>0</v>
      </c>
      <c r="AK51" s="5">
        <v>430</v>
      </c>
      <c r="AL51" s="5">
        <v>2017</v>
      </c>
      <c r="AM51" s="5">
        <v>454</v>
      </c>
      <c r="AN51" s="72">
        <f t="shared" si="8"/>
        <v>23.810235569240323</v>
      </c>
      <c r="AO51" s="5">
        <v>1</v>
      </c>
      <c r="AQ51" s="5">
        <v>2009</v>
      </c>
      <c r="AR51" s="4">
        <v>11376</v>
      </c>
      <c r="AS51" s="72">
        <f t="shared" si="9"/>
        <v>596.61947100369582</v>
      </c>
      <c r="AT51" s="72"/>
      <c r="AU51" s="4">
        <v>4745</v>
      </c>
      <c r="AV51" s="5">
        <v>2017</v>
      </c>
      <c r="AW51" s="5">
        <v>3765</v>
      </c>
      <c r="AX51" s="72">
        <f t="shared" si="10"/>
        <v>3765</v>
      </c>
      <c r="AY51" s="5">
        <v>0</v>
      </c>
      <c r="AZ51" s="4">
        <v>9213</v>
      </c>
      <c r="BA51" s="5">
        <v>2017</v>
      </c>
      <c r="BB51" s="4">
        <v>8929</v>
      </c>
      <c r="BC51" s="72">
        <f t="shared" si="11"/>
        <v>8929</v>
      </c>
      <c r="BD51" s="72">
        <f t="shared" si="12"/>
        <v>421.65976033150412</v>
      </c>
      <c r="BE51" s="72"/>
      <c r="BF51" s="4">
        <v>4745</v>
      </c>
      <c r="BG51" s="5">
        <v>2017</v>
      </c>
      <c r="BH51" s="5">
        <v>3765</v>
      </c>
      <c r="BI51" s="72"/>
      <c r="BJ51" s="5">
        <v>898</v>
      </c>
      <c r="BK51" s="5">
        <v>1469</v>
      </c>
      <c r="BL51" s="4">
        <v>2017</v>
      </c>
      <c r="BM51" s="4">
        <v>1051</v>
      </c>
      <c r="BN51" s="72">
        <f t="shared" si="13"/>
        <v>279.15006640106242</v>
      </c>
      <c r="BO51" s="5">
        <v>0</v>
      </c>
      <c r="BP51" s="4">
        <v>77</v>
      </c>
      <c r="BQ51" s="5">
        <v>2017</v>
      </c>
      <c r="BR51" s="4">
        <v>81</v>
      </c>
      <c r="BS51" s="72">
        <f t="shared" si="14"/>
        <v>4.2480816764503659</v>
      </c>
      <c r="BT51" s="5">
        <v>1</v>
      </c>
      <c r="BV51" s="5">
        <v>2009</v>
      </c>
      <c r="BW51" s="4">
        <v>11376</v>
      </c>
      <c r="BX51" s="72">
        <f t="shared" si="15"/>
        <v>11376</v>
      </c>
      <c r="BY51" s="5">
        <v>0</v>
      </c>
      <c r="BZ51" s="4">
        <v>21961</v>
      </c>
      <c r="CA51" s="5">
        <v>2017</v>
      </c>
      <c r="CB51" s="4">
        <v>14997</v>
      </c>
      <c r="CC51" s="72">
        <f t="shared" si="16"/>
        <v>14997</v>
      </c>
      <c r="CD51" s="72">
        <f t="shared" si="17"/>
        <v>0.75855171034206836</v>
      </c>
      <c r="CE51" s="5">
        <v>1</v>
      </c>
      <c r="CG51" s="5">
        <v>2009</v>
      </c>
      <c r="CH51" s="4">
        <v>11376</v>
      </c>
      <c r="CI51" s="72">
        <f t="shared" si="18"/>
        <v>11376</v>
      </c>
      <c r="CJ51" s="72"/>
      <c r="CK51" s="5">
        <v>449</v>
      </c>
      <c r="CL51" s="5">
        <v>2013</v>
      </c>
      <c r="CM51" s="4">
        <v>449</v>
      </c>
      <c r="CN51" s="5">
        <f t="shared" si="19"/>
        <v>449</v>
      </c>
      <c r="CO51" s="4">
        <f t="shared" si="20"/>
        <v>25.336302895322941</v>
      </c>
    </row>
    <row r="52" spans="1:93" ht="15.75" customHeight="1" x14ac:dyDescent="0.25">
      <c r="A52" s="4" t="s">
        <v>293</v>
      </c>
      <c r="B52" s="4" t="s">
        <v>294</v>
      </c>
      <c r="C52" s="4" t="s">
        <v>181</v>
      </c>
      <c r="D52" s="4" t="s">
        <v>276</v>
      </c>
      <c r="E52" s="4">
        <v>2845414</v>
      </c>
      <c r="F52" s="4">
        <v>2759627</v>
      </c>
      <c r="G52" s="4">
        <v>0</v>
      </c>
      <c r="H52" s="4">
        <v>9484</v>
      </c>
      <c r="I52" s="5">
        <v>2017</v>
      </c>
      <c r="J52" s="5">
        <v>8231</v>
      </c>
      <c r="K52" s="72">
        <f t="shared" si="0"/>
        <v>298.26494667576452</v>
      </c>
      <c r="L52" s="72">
        <v>12632</v>
      </c>
      <c r="M52" s="72">
        <f t="shared" si="1"/>
        <v>457.74302106770222</v>
      </c>
      <c r="N52" s="5">
        <v>0</v>
      </c>
      <c r="O52" s="5">
        <v>2955</v>
      </c>
      <c r="P52" s="5">
        <v>2017</v>
      </c>
      <c r="Q52" s="4">
        <v>2959</v>
      </c>
      <c r="R52" s="72">
        <f t="shared" si="2"/>
        <v>2959</v>
      </c>
      <c r="S52" s="72"/>
      <c r="T52" s="72"/>
      <c r="U52" s="5">
        <v>275</v>
      </c>
      <c r="V52" s="5">
        <v>9.4174679287076621</v>
      </c>
      <c r="W52" s="72">
        <f t="shared" si="3"/>
        <v>9.4174679287076621</v>
      </c>
      <c r="X52" s="5">
        <f t="shared" si="4"/>
        <v>107.22463579317059</v>
      </c>
      <c r="Y52" s="5">
        <v>0</v>
      </c>
      <c r="Z52" s="5">
        <v>2955</v>
      </c>
      <c r="AA52" s="5">
        <v>2017</v>
      </c>
      <c r="AB52" s="4">
        <v>2959</v>
      </c>
      <c r="AC52" s="5">
        <f t="shared" si="5"/>
        <v>2959</v>
      </c>
      <c r="AD52" s="72"/>
      <c r="AE52" s="4">
        <v>8636</v>
      </c>
      <c r="AF52" s="5">
        <v>2017</v>
      </c>
      <c r="AG52" s="5">
        <v>6599</v>
      </c>
      <c r="AH52" s="72">
        <f t="shared" si="6"/>
        <v>6599</v>
      </c>
      <c r="AI52" s="72">
        <f t="shared" si="7"/>
        <v>0.44840127292013943</v>
      </c>
      <c r="AJ52" s="5">
        <v>0</v>
      </c>
      <c r="AK52" s="5">
        <v>755</v>
      </c>
      <c r="AL52" s="5">
        <v>2017</v>
      </c>
      <c r="AM52" s="5">
        <v>770</v>
      </c>
      <c r="AN52" s="72">
        <f t="shared" si="8"/>
        <v>27.902321581865955</v>
      </c>
      <c r="AO52" s="5">
        <v>0</v>
      </c>
      <c r="AP52" s="4">
        <v>24958</v>
      </c>
      <c r="AQ52" s="5">
        <v>2017</v>
      </c>
      <c r="AR52" s="4">
        <v>20147</v>
      </c>
      <c r="AS52" s="72">
        <f t="shared" si="9"/>
        <v>730.06243235045895</v>
      </c>
      <c r="AT52" s="72"/>
      <c r="AU52" s="4">
        <v>8636</v>
      </c>
      <c r="AV52" s="5">
        <v>2017</v>
      </c>
      <c r="AW52" s="5">
        <v>6599</v>
      </c>
      <c r="AX52" s="72">
        <f t="shared" si="10"/>
        <v>6599</v>
      </c>
      <c r="AY52" s="5">
        <v>0</v>
      </c>
      <c r="AZ52" s="4">
        <v>20358</v>
      </c>
      <c r="BA52" s="5">
        <v>2017</v>
      </c>
      <c r="BB52" s="4">
        <v>15508</v>
      </c>
      <c r="BC52" s="72">
        <f t="shared" si="11"/>
        <v>15508</v>
      </c>
      <c r="BD52" s="72">
        <f t="shared" si="12"/>
        <v>425.52231106525664</v>
      </c>
      <c r="BE52" s="72"/>
      <c r="BF52" s="4">
        <v>8636</v>
      </c>
      <c r="BG52" s="5">
        <v>2017</v>
      </c>
      <c r="BH52" s="5">
        <v>6599</v>
      </c>
      <c r="BI52" s="72"/>
      <c r="BJ52" s="5">
        <v>1179</v>
      </c>
      <c r="BK52" s="5">
        <v>868</v>
      </c>
      <c r="BL52" s="4">
        <v>2017</v>
      </c>
      <c r="BM52" s="4">
        <v>611</v>
      </c>
      <c r="BN52" s="72">
        <f t="shared" si="13"/>
        <v>92.589786331262317</v>
      </c>
      <c r="BO52" s="5">
        <v>0</v>
      </c>
      <c r="BP52" s="4">
        <v>159</v>
      </c>
      <c r="BQ52" s="5">
        <v>2017</v>
      </c>
      <c r="BR52" s="4">
        <v>129</v>
      </c>
      <c r="BS52" s="72">
        <f t="shared" si="14"/>
        <v>4.6745447844944259</v>
      </c>
      <c r="BT52" s="5">
        <v>0</v>
      </c>
      <c r="BU52" s="4">
        <v>24958</v>
      </c>
      <c r="BV52" s="5">
        <v>2017</v>
      </c>
      <c r="BW52" s="4">
        <v>20147</v>
      </c>
      <c r="BX52" s="72">
        <f t="shared" si="15"/>
        <v>20147</v>
      </c>
      <c r="BY52" s="5">
        <v>0</v>
      </c>
      <c r="BZ52" s="4">
        <v>27512</v>
      </c>
      <c r="CA52" s="5">
        <v>2017</v>
      </c>
      <c r="CB52" s="4">
        <v>21094</v>
      </c>
      <c r="CC52" s="72">
        <f t="shared" si="16"/>
        <v>21094</v>
      </c>
      <c r="CD52" s="72">
        <f t="shared" si="17"/>
        <v>0.95510571726557314</v>
      </c>
      <c r="CE52" s="5">
        <v>0</v>
      </c>
      <c r="CF52" s="4">
        <v>24958</v>
      </c>
      <c r="CG52" s="5">
        <v>2017</v>
      </c>
      <c r="CH52" s="4">
        <v>20147</v>
      </c>
      <c r="CI52" s="72">
        <f t="shared" si="18"/>
        <v>20147</v>
      </c>
      <c r="CJ52" s="72"/>
      <c r="CK52" s="5">
        <v>738</v>
      </c>
      <c r="CL52" s="5">
        <v>2017</v>
      </c>
      <c r="CM52" s="4">
        <v>672</v>
      </c>
      <c r="CN52" s="5">
        <f t="shared" si="19"/>
        <v>672</v>
      </c>
      <c r="CO52" s="4">
        <f t="shared" si="20"/>
        <v>29.980654761904763</v>
      </c>
    </row>
    <row r="53" spans="1:93" ht="15.75" customHeight="1" x14ac:dyDescent="0.25">
      <c r="A53" s="4" t="s">
        <v>431</v>
      </c>
      <c r="B53" s="4" t="s">
        <v>432</v>
      </c>
      <c r="C53" s="4" t="s">
        <v>181</v>
      </c>
      <c r="D53" s="4" t="s">
        <v>412</v>
      </c>
      <c r="E53" s="4">
        <v>627563</v>
      </c>
      <c r="F53" s="4">
        <v>627987</v>
      </c>
      <c r="G53" s="4">
        <v>0</v>
      </c>
      <c r="H53" s="4">
        <v>4255</v>
      </c>
      <c r="I53" s="5">
        <v>2017</v>
      </c>
      <c r="J53" s="5">
        <v>4093</v>
      </c>
      <c r="K53" s="72">
        <f t="shared" si="0"/>
        <v>651.76508430907018</v>
      </c>
      <c r="L53" s="72">
        <v>5014</v>
      </c>
      <c r="M53" s="72">
        <f t="shared" si="1"/>
        <v>798.42417120099628</v>
      </c>
      <c r="N53" s="5">
        <v>0</v>
      </c>
      <c r="O53" s="5">
        <v>484</v>
      </c>
      <c r="P53" s="5">
        <v>2017</v>
      </c>
      <c r="Q53" s="4">
        <v>490</v>
      </c>
      <c r="R53" s="72">
        <f t="shared" si="2"/>
        <v>490</v>
      </c>
      <c r="S53" s="72"/>
      <c r="T53" s="72"/>
      <c r="U53" s="5"/>
      <c r="V53" s="5"/>
      <c r="W53" s="72">
        <f t="shared" si="3"/>
        <v>0</v>
      </c>
      <c r="X53" s="5">
        <f t="shared" si="4"/>
        <v>78.027092917528549</v>
      </c>
      <c r="Y53" s="5">
        <v>0</v>
      </c>
      <c r="Z53" s="5">
        <v>484</v>
      </c>
      <c r="AA53" s="5">
        <v>2017</v>
      </c>
      <c r="AB53" s="4">
        <v>490</v>
      </c>
      <c r="AC53" s="5">
        <f t="shared" si="5"/>
        <v>490</v>
      </c>
      <c r="AD53" s="72"/>
      <c r="AE53" s="4">
        <v>1123</v>
      </c>
      <c r="AF53" s="5">
        <v>2017</v>
      </c>
      <c r="AG53" s="5">
        <v>1119</v>
      </c>
      <c r="AH53" s="72">
        <f t="shared" si="6"/>
        <v>1119</v>
      </c>
      <c r="AI53" s="72">
        <f t="shared" si="7"/>
        <v>0.43789097408400357</v>
      </c>
      <c r="AJ53" s="5">
        <v>0</v>
      </c>
      <c r="AK53" s="5">
        <v>254</v>
      </c>
      <c r="AL53" s="5">
        <v>2017</v>
      </c>
      <c r="AM53" s="5">
        <v>313</v>
      </c>
      <c r="AN53" s="72">
        <f t="shared" si="8"/>
        <v>49.841796088135581</v>
      </c>
      <c r="AO53" s="5">
        <v>0</v>
      </c>
      <c r="AP53" s="4">
        <v>5841</v>
      </c>
      <c r="AQ53" s="5">
        <v>2017</v>
      </c>
      <c r="AR53" s="4">
        <v>4229</v>
      </c>
      <c r="AS53" s="72">
        <f t="shared" si="9"/>
        <v>673.42158356781272</v>
      </c>
      <c r="AT53" s="72"/>
      <c r="AU53" s="4">
        <v>1123</v>
      </c>
      <c r="AV53" s="5">
        <v>2017</v>
      </c>
      <c r="AW53" s="5">
        <v>1119</v>
      </c>
      <c r="AX53" s="72">
        <f t="shared" si="10"/>
        <v>1119</v>
      </c>
      <c r="AY53" s="5">
        <v>0</v>
      </c>
      <c r="AZ53" s="4">
        <v>1534</v>
      </c>
      <c r="BA53" s="5">
        <v>2017</v>
      </c>
      <c r="BB53" s="4">
        <v>3712</v>
      </c>
      <c r="BC53" s="72">
        <f t="shared" si="11"/>
        <v>3712</v>
      </c>
      <c r="BD53" s="72">
        <f t="shared" si="12"/>
        <v>301.45474137931035</v>
      </c>
      <c r="BE53" s="72"/>
      <c r="BF53" s="4">
        <v>1123</v>
      </c>
      <c r="BG53" s="5">
        <v>2017</v>
      </c>
      <c r="BH53" s="5">
        <v>1119</v>
      </c>
      <c r="BI53" s="72"/>
      <c r="BJ53" s="5"/>
      <c r="BK53" s="5">
        <v>239</v>
      </c>
      <c r="BL53" s="4">
        <v>2017</v>
      </c>
      <c r="BM53" s="4">
        <v>309</v>
      </c>
      <c r="BN53" s="72">
        <f t="shared" si="13"/>
        <v>276.13941018766758</v>
      </c>
      <c r="BO53" s="5">
        <v>0</v>
      </c>
      <c r="BP53" s="4">
        <v>20</v>
      </c>
      <c r="BQ53" s="5">
        <v>2017</v>
      </c>
      <c r="BR53" s="4">
        <v>15</v>
      </c>
      <c r="BS53" s="72">
        <f t="shared" si="14"/>
        <v>2.3885844770672002</v>
      </c>
      <c r="BT53" s="5">
        <v>0</v>
      </c>
      <c r="BU53" s="4">
        <v>5841</v>
      </c>
      <c r="BV53" s="5">
        <v>2017</v>
      </c>
      <c r="BW53" s="4">
        <v>4229</v>
      </c>
      <c r="BX53" s="72">
        <f t="shared" si="15"/>
        <v>4229</v>
      </c>
      <c r="BY53" s="5">
        <v>0</v>
      </c>
      <c r="BZ53" s="4">
        <v>4285</v>
      </c>
      <c r="CA53" s="5">
        <v>2017</v>
      </c>
      <c r="CB53" s="4">
        <v>3606</v>
      </c>
      <c r="CC53" s="72">
        <f t="shared" si="16"/>
        <v>3606</v>
      </c>
      <c r="CD53" s="72">
        <f t="shared" si="17"/>
        <v>1.1727676095396562</v>
      </c>
      <c r="CE53" s="5">
        <v>0</v>
      </c>
      <c r="CF53" s="4">
        <v>5841</v>
      </c>
      <c r="CG53" s="5">
        <v>2017</v>
      </c>
      <c r="CH53" s="4">
        <v>4229</v>
      </c>
      <c r="CI53" s="72">
        <f t="shared" si="18"/>
        <v>4229</v>
      </c>
      <c r="CJ53" s="72"/>
      <c r="CK53" s="5">
        <v>84</v>
      </c>
      <c r="CL53" s="5">
        <v>2017</v>
      </c>
      <c r="CM53" s="4">
        <v>118</v>
      </c>
      <c r="CN53" s="5">
        <f t="shared" si="19"/>
        <v>118</v>
      </c>
      <c r="CO53" s="4">
        <f t="shared" si="20"/>
        <v>35.83898305084746</v>
      </c>
    </row>
    <row r="54" spans="1:93" ht="15.75" customHeight="1" x14ac:dyDescent="0.25">
      <c r="A54" s="4" t="s">
        <v>538</v>
      </c>
      <c r="B54" s="4" t="s">
        <v>539</v>
      </c>
      <c r="C54" s="4" t="s">
        <v>181</v>
      </c>
      <c r="D54" s="4" t="s">
        <v>525</v>
      </c>
      <c r="E54" s="4">
        <v>17021347</v>
      </c>
      <c r="F54" s="4">
        <v>17097130</v>
      </c>
      <c r="G54" s="4">
        <v>0</v>
      </c>
      <c r="H54" s="4">
        <v>51442</v>
      </c>
      <c r="I54" s="5">
        <v>2017</v>
      </c>
      <c r="J54" s="5">
        <v>60920</v>
      </c>
      <c r="K54" s="72">
        <f t="shared" si="0"/>
        <v>356.31711287216041</v>
      </c>
      <c r="L54" s="72">
        <v>60920</v>
      </c>
      <c r="M54" s="72">
        <f t="shared" si="1"/>
        <v>356.31711287216041</v>
      </c>
      <c r="N54" s="5">
        <v>1</v>
      </c>
      <c r="O54" s="5"/>
      <c r="R54" s="72">
        <f t="shared" si="2"/>
        <v>0</v>
      </c>
      <c r="S54" s="72"/>
      <c r="T54" s="72"/>
      <c r="U54" s="5">
        <v>1882</v>
      </c>
      <c r="V54" s="5">
        <v>7.9335517487883571</v>
      </c>
      <c r="W54" s="72">
        <f t="shared" si="3"/>
        <v>7.9335517487883571</v>
      </c>
      <c r="X54" s="5">
        <f t="shared" si="4"/>
        <v>0</v>
      </c>
      <c r="Y54" s="5">
        <v>1</v>
      </c>
      <c r="Z54" s="5"/>
      <c r="AC54" s="5">
        <f t="shared" si="5"/>
        <v>0</v>
      </c>
      <c r="AD54" s="72"/>
      <c r="AE54" s="4">
        <v>11934</v>
      </c>
      <c r="AF54" s="5">
        <v>2017</v>
      </c>
      <c r="AG54" s="5">
        <v>10464</v>
      </c>
      <c r="AH54" s="72">
        <f t="shared" si="6"/>
        <v>10464</v>
      </c>
      <c r="AI54" s="72">
        <f t="shared" si="7"/>
        <v>0</v>
      </c>
      <c r="AJ54" s="5">
        <v>0</v>
      </c>
      <c r="AK54" s="5">
        <v>2359</v>
      </c>
      <c r="AL54" s="5">
        <v>2015</v>
      </c>
      <c r="AM54" s="5">
        <v>2357</v>
      </c>
      <c r="AN54" s="72">
        <f t="shared" si="8"/>
        <v>13.785939511485262</v>
      </c>
      <c r="AO54" s="5">
        <v>0</v>
      </c>
      <c r="AP54" s="4">
        <v>107077</v>
      </c>
      <c r="AQ54" s="5">
        <v>2017</v>
      </c>
      <c r="AR54" s="4">
        <v>104758</v>
      </c>
      <c r="AS54" s="72">
        <f t="shared" si="9"/>
        <v>612.72272012905091</v>
      </c>
      <c r="AT54" s="72"/>
      <c r="AU54" s="4">
        <v>11934</v>
      </c>
      <c r="AV54" s="5">
        <v>2017</v>
      </c>
      <c r="AW54" s="5">
        <v>10464</v>
      </c>
      <c r="AX54" s="72">
        <f t="shared" si="10"/>
        <v>10464</v>
      </c>
      <c r="AY54" s="5">
        <v>0</v>
      </c>
      <c r="AZ54" s="4">
        <v>85052</v>
      </c>
      <c r="BA54" s="5">
        <v>2017</v>
      </c>
      <c r="BB54" s="4">
        <v>81799</v>
      </c>
      <c r="BC54" s="72">
        <f t="shared" si="11"/>
        <v>81799</v>
      </c>
      <c r="BD54" s="72">
        <f t="shared" si="12"/>
        <v>127.92332424601769</v>
      </c>
      <c r="BE54" s="72"/>
      <c r="BF54" s="4">
        <v>11934</v>
      </c>
      <c r="BG54" s="5">
        <v>2017</v>
      </c>
      <c r="BH54" s="5">
        <v>10464</v>
      </c>
      <c r="BI54" s="72"/>
      <c r="BJ54" s="5">
        <v>3844</v>
      </c>
      <c r="BK54" s="5">
        <v>2888</v>
      </c>
      <c r="BL54" s="4">
        <v>2016</v>
      </c>
      <c r="BM54" s="4">
        <v>2748</v>
      </c>
      <c r="BN54" s="72">
        <f t="shared" si="13"/>
        <v>262.61467889908255</v>
      </c>
      <c r="BO54" s="5">
        <v>1</v>
      </c>
      <c r="BP54" s="4">
        <v>135</v>
      </c>
      <c r="BQ54" s="5">
        <v>2017</v>
      </c>
      <c r="BR54" s="4">
        <v>132</v>
      </c>
      <c r="BS54" s="72">
        <f t="shared" si="14"/>
        <v>0.7720594041222123</v>
      </c>
      <c r="BT54" s="5">
        <v>0</v>
      </c>
      <c r="BU54" s="4">
        <v>107077</v>
      </c>
      <c r="BV54" s="5">
        <v>2017</v>
      </c>
      <c r="BW54" s="4">
        <v>104758</v>
      </c>
      <c r="BX54" s="72">
        <f t="shared" si="15"/>
        <v>104758</v>
      </c>
      <c r="BY54" s="5">
        <v>0</v>
      </c>
      <c r="BZ54" s="4">
        <v>311990</v>
      </c>
      <c r="CA54" s="5">
        <v>2016</v>
      </c>
      <c r="CB54" s="4">
        <v>283510</v>
      </c>
      <c r="CC54" s="72">
        <f t="shared" si="16"/>
        <v>283510</v>
      </c>
      <c r="CD54" s="72">
        <f t="shared" si="17"/>
        <v>0.36950372120912844</v>
      </c>
      <c r="CE54" s="5">
        <v>0</v>
      </c>
      <c r="CF54" s="4">
        <v>107077</v>
      </c>
      <c r="CG54" s="5">
        <v>2017</v>
      </c>
      <c r="CH54" s="4">
        <v>104758</v>
      </c>
      <c r="CI54" s="72">
        <f t="shared" si="18"/>
        <v>104758</v>
      </c>
      <c r="CJ54" s="72"/>
      <c r="CK54" s="5"/>
      <c r="CN54" s="5">
        <f t="shared" si="19"/>
        <v>0</v>
      </c>
      <c r="CO54" s="4" t="e">
        <f t="shared" si="20"/>
        <v>#DIV/0!</v>
      </c>
    </row>
    <row r="55" spans="1:93" ht="15.75" customHeight="1" x14ac:dyDescent="0.25">
      <c r="A55" s="4" t="s">
        <v>295</v>
      </c>
      <c r="B55" s="4" t="s">
        <v>296</v>
      </c>
      <c r="C55" s="4" t="s">
        <v>181</v>
      </c>
      <c r="D55" s="4" t="s">
        <v>276</v>
      </c>
      <c r="E55" s="4">
        <v>5296326</v>
      </c>
      <c r="F55" s="4">
        <v>5378857</v>
      </c>
      <c r="G55" s="4">
        <v>0</v>
      </c>
      <c r="H55" s="4">
        <v>8603</v>
      </c>
      <c r="I55" s="5">
        <v>2014</v>
      </c>
      <c r="J55" s="5">
        <v>8603</v>
      </c>
      <c r="K55" s="72">
        <f t="shared" si="0"/>
        <v>159.94104323650919</v>
      </c>
      <c r="L55" s="72"/>
      <c r="M55" s="72">
        <f t="shared" si="1"/>
        <v>0</v>
      </c>
      <c r="N55" s="5">
        <v>0</v>
      </c>
      <c r="O55" s="5">
        <v>3509</v>
      </c>
      <c r="P55" s="5">
        <v>2014</v>
      </c>
      <c r="Q55" s="4">
        <v>4597</v>
      </c>
      <c r="R55" s="72">
        <f t="shared" si="2"/>
        <v>4597</v>
      </c>
      <c r="S55" s="72"/>
      <c r="T55" s="72"/>
      <c r="U55" s="5"/>
      <c r="V55" s="5"/>
      <c r="W55" s="72">
        <f t="shared" si="3"/>
        <v>0</v>
      </c>
      <c r="X55" s="5">
        <f t="shared" si="4"/>
        <v>85.464253836828149</v>
      </c>
      <c r="Y55" s="5">
        <v>0</v>
      </c>
      <c r="Z55" s="5">
        <v>3509</v>
      </c>
      <c r="AA55" s="5">
        <v>2014</v>
      </c>
      <c r="AB55" s="4">
        <v>4597</v>
      </c>
      <c r="AC55" s="5">
        <f t="shared" si="5"/>
        <v>4597</v>
      </c>
      <c r="AD55" s="72"/>
      <c r="AE55" s="4">
        <v>4103</v>
      </c>
      <c r="AF55" s="5">
        <v>2017</v>
      </c>
      <c r="AG55" s="5">
        <v>3373</v>
      </c>
      <c r="AH55" s="72">
        <f t="shared" si="6"/>
        <v>3373</v>
      </c>
      <c r="AI55" s="72">
        <f t="shared" si="7"/>
        <v>1.3628817076786244</v>
      </c>
      <c r="AJ55" s="5">
        <v>0</v>
      </c>
      <c r="AK55" s="5">
        <v>738</v>
      </c>
      <c r="AL55" s="5">
        <v>2015</v>
      </c>
      <c r="AM55" s="5">
        <v>0</v>
      </c>
      <c r="AN55" s="72">
        <f t="shared" si="8"/>
        <v>0</v>
      </c>
      <c r="AO55" s="5">
        <v>0</v>
      </c>
      <c r="AS55" s="72">
        <f t="shared" si="9"/>
        <v>0</v>
      </c>
      <c r="AT55" s="72"/>
      <c r="AU55" s="4">
        <v>4103</v>
      </c>
      <c r="AV55" s="5">
        <v>2017</v>
      </c>
      <c r="AW55" s="5">
        <v>3373</v>
      </c>
      <c r="AX55" s="72">
        <f t="shared" si="10"/>
        <v>3373</v>
      </c>
      <c r="AY55" s="5">
        <v>1</v>
      </c>
      <c r="AZ55" s="4">
        <v>12763.5</v>
      </c>
      <c r="BA55" s="5">
        <v>2016</v>
      </c>
      <c r="BB55" s="4">
        <v>66432</v>
      </c>
      <c r="BC55" s="72">
        <f t="shared" si="11"/>
        <v>66432</v>
      </c>
      <c r="BD55" s="72">
        <f t="shared" si="12"/>
        <v>50.773723506743735</v>
      </c>
      <c r="BE55" s="72"/>
      <c r="BF55" s="4">
        <v>4103</v>
      </c>
      <c r="BG55" s="5">
        <v>2017</v>
      </c>
      <c r="BH55" s="5">
        <v>3373</v>
      </c>
      <c r="BI55" s="72"/>
      <c r="BJ55" s="5"/>
      <c r="BK55" s="5">
        <v>1015</v>
      </c>
      <c r="BL55" s="4">
        <v>2017</v>
      </c>
      <c r="BM55" s="4">
        <v>771</v>
      </c>
      <c r="BN55" s="72">
        <f t="shared" si="13"/>
        <v>228.57989919952564</v>
      </c>
      <c r="BO55" s="5">
        <v>0</v>
      </c>
      <c r="BP55" s="4">
        <v>29</v>
      </c>
      <c r="BQ55" s="5">
        <v>2017</v>
      </c>
      <c r="BR55" s="4">
        <v>28</v>
      </c>
      <c r="BS55" s="72">
        <f t="shared" si="14"/>
        <v>0.52055669076162459</v>
      </c>
      <c r="BT55" s="5">
        <v>0</v>
      </c>
      <c r="BX55" s="72">
        <f t="shared" si="15"/>
        <v>0</v>
      </c>
      <c r="BY55" s="5">
        <v>0</v>
      </c>
      <c r="BZ55" s="4">
        <v>36806</v>
      </c>
      <c r="CA55" s="5">
        <v>2017</v>
      </c>
      <c r="CB55" s="4">
        <v>80001</v>
      </c>
      <c r="CC55" s="72">
        <f t="shared" si="16"/>
        <v>80001</v>
      </c>
      <c r="CD55" s="72">
        <f t="shared" si="17"/>
        <v>0</v>
      </c>
      <c r="CE55" s="5">
        <v>0</v>
      </c>
      <c r="CI55" s="72">
        <f t="shared" si="18"/>
        <v>0</v>
      </c>
      <c r="CJ55" s="72"/>
      <c r="CK55" s="5"/>
      <c r="CN55" s="5">
        <f t="shared" si="19"/>
        <v>0</v>
      </c>
      <c r="CO55" s="4" t="e">
        <f t="shared" si="20"/>
        <v>#DIV/0!</v>
      </c>
    </row>
    <row r="56" spans="1:93" ht="15.75" customHeight="1" x14ac:dyDescent="0.25">
      <c r="A56" s="4" t="s">
        <v>345</v>
      </c>
      <c r="B56" s="4" t="s">
        <v>346</v>
      </c>
      <c r="C56" s="4" t="s">
        <v>28</v>
      </c>
      <c r="D56" s="4" t="s">
        <v>328</v>
      </c>
      <c r="E56" s="4">
        <v>6867061</v>
      </c>
      <c r="F56" s="4">
        <v>7044636</v>
      </c>
      <c r="G56" s="4">
        <v>0</v>
      </c>
      <c r="H56" s="4">
        <v>16578</v>
      </c>
      <c r="I56" s="5">
        <v>2015</v>
      </c>
      <c r="J56" s="5">
        <v>16233</v>
      </c>
      <c r="K56" s="72">
        <f t="shared" si="0"/>
        <v>230.43064254845814</v>
      </c>
      <c r="L56" s="72">
        <v>771</v>
      </c>
      <c r="M56" s="72">
        <f t="shared" si="1"/>
        <v>10.944497345214147</v>
      </c>
      <c r="N56" s="5">
        <v>0</v>
      </c>
      <c r="O56" s="5">
        <v>1243</v>
      </c>
      <c r="R56" s="72">
        <f t="shared" si="2"/>
        <v>0</v>
      </c>
      <c r="S56" s="72"/>
      <c r="T56" s="72"/>
      <c r="U56" s="5"/>
      <c r="V56" s="5"/>
      <c r="W56" s="72">
        <f t="shared" si="3"/>
        <v>0</v>
      </c>
      <c r="X56" s="5">
        <f t="shared" si="4"/>
        <v>0</v>
      </c>
      <c r="Y56" s="5">
        <v>0</v>
      </c>
      <c r="Z56" s="5">
        <v>1243</v>
      </c>
      <c r="AC56" s="5">
        <f t="shared" si="5"/>
        <v>0</v>
      </c>
      <c r="AD56" s="72"/>
      <c r="AE56" s="4">
        <v>10847</v>
      </c>
      <c r="AF56" s="5">
        <v>2017</v>
      </c>
      <c r="AG56" s="5">
        <v>14061</v>
      </c>
      <c r="AH56" s="72">
        <f t="shared" si="6"/>
        <v>14061</v>
      </c>
      <c r="AI56" s="72">
        <f t="shared" si="7"/>
        <v>0</v>
      </c>
      <c r="AJ56" s="5">
        <v>0</v>
      </c>
      <c r="AK56" s="5">
        <v>769</v>
      </c>
      <c r="AL56" s="5">
        <v>2017</v>
      </c>
      <c r="AM56" s="5">
        <v>771</v>
      </c>
      <c r="AN56" s="72">
        <f t="shared" si="8"/>
        <v>10.944497345214147</v>
      </c>
      <c r="AO56" s="5">
        <v>1</v>
      </c>
      <c r="AP56" s="4">
        <v>38254</v>
      </c>
      <c r="AQ56" s="5">
        <v>2015</v>
      </c>
      <c r="AR56" s="4">
        <v>39324</v>
      </c>
      <c r="AS56" s="72">
        <f t="shared" si="9"/>
        <v>558.21195019870436</v>
      </c>
      <c r="AT56" s="72"/>
      <c r="AU56" s="4">
        <v>10847</v>
      </c>
      <c r="AV56" s="5">
        <v>2017</v>
      </c>
      <c r="AW56" s="5">
        <v>14061</v>
      </c>
      <c r="AX56" s="72">
        <f t="shared" si="10"/>
        <v>14061</v>
      </c>
      <c r="AY56" s="5">
        <v>0</v>
      </c>
      <c r="AZ56" s="4">
        <v>2611</v>
      </c>
      <c r="BA56" s="5">
        <v>2016</v>
      </c>
      <c r="BB56" s="4">
        <v>3711</v>
      </c>
      <c r="BC56" s="72">
        <f t="shared" si="11"/>
        <v>3711</v>
      </c>
      <c r="BD56" s="72">
        <f t="shared" si="12"/>
        <v>3789.0056588520615</v>
      </c>
      <c r="BE56" s="72"/>
      <c r="BF56" s="4">
        <v>10847</v>
      </c>
      <c r="BG56" s="5">
        <v>2017</v>
      </c>
      <c r="BH56" s="5">
        <v>14061</v>
      </c>
      <c r="BI56" s="72"/>
      <c r="BJ56" s="5">
        <v>5727</v>
      </c>
      <c r="BK56" s="5">
        <v>8467</v>
      </c>
      <c r="BL56" s="4">
        <v>2017</v>
      </c>
      <c r="BM56" s="4">
        <v>10770</v>
      </c>
      <c r="BN56" s="72">
        <f t="shared" si="13"/>
        <v>765.94836782590153</v>
      </c>
      <c r="BO56" s="5">
        <v>0</v>
      </c>
      <c r="BP56" s="4">
        <v>578</v>
      </c>
      <c r="BQ56" s="5">
        <v>2016</v>
      </c>
      <c r="BR56" s="4">
        <v>599</v>
      </c>
      <c r="BS56" s="72">
        <f t="shared" si="14"/>
        <v>8.5029233589925717</v>
      </c>
      <c r="BT56" s="5">
        <v>1</v>
      </c>
      <c r="BU56" s="4">
        <v>38254</v>
      </c>
      <c r="BV56" s="5">
        <v>2015</v>
      </c>
      <c r="BW56" s="4">
        <v>39324</v>
      </c>
      <c r="BX56" s="72">
        <f t="shared" si="15"/>
        <v>39324</v>
      </c>
      <c r="BY56" s="5">
        <v>0</v>
      </c>
      <c r="BZ56" s="4">
        <v>25474</v>
      </c>
      <c r="CA56" s="5">
        <v>2016</v>
      </c>
      <c r="CB56" s="4">
        <v>15523</v>
      </c>
      <c r="CC56" s="72">
        <f t="shared" si="16"/>
        <v>15523</v>
      </c>
      <c r="CD56" s="72">
        <f t="shared" si="17"/>
        <v>2.5332732074985507</v>
      </c>
      <c r="CE56" s="5">
        <v>1</v>
      </c>
      <c r="CF56" s="4">
        <v>38254</v>
      </c>
      <c r="CG56" s="5">
        <v>2015</v>
      </c>
      <c r="CH56" s="4">
        <v>39324</v>
      </c>
      <c r="CI56" s="72">
        <f t="shared" si="18"/>
        <v>39324</v>
      </c>
      <c r="CJ56" s="72"/>
      <c r="CK56" s="5">
        <v>4338</v>
      </c>
      <c r="CL56" s="5">
        <v>2013</v>
      </c>
      <c r="CM56" s="4">
        <v>4338</v>
      </c>
      <c r="CN56" s="5">
        <f t="shared" si="19"/>
        <v>4338</v>
      </c>
      <c r="CO56" s="4">
        <f t="shared" si="20"/>
        <v>9.065006915629322</v>
      </c>
    </row>
    <row r="57" spans="1:93" ht="15.75" customHeight="1" x14ac:dyDescent="0.25">
      <c r="A57" s="4" t="s">
        <v>347</v>
      </c>
      <c r="B57" s="4" t="s">
        <v>348</v>
      </c>
      <c r="C57" s="4" t="s">
        <v>28</v>
      </c>
      <c r="D57" s="4" t="s">
        <v>328</v>
      </c>
      <c r="E57" s="4">
        <v>31444298</v>
      </c>
      <c r="F57" s="4">
        <v>32510453</v>
      </c>
      <c r="G57" s="4">
        <v>0</v>
      </c>
      <c r="H57" s="4">
        <v>100031</v>
      </c>
      <c r="I57" s="5">
        <v>2017</v>
      </c>
      <c r="J57" s="5">
        <v>120306</v>
      </c>
      <c r="K57" s="72">
        <f t="shared" si="0"/>
        <v>370.05328716889915</v>
      </c>
      <c r="L57" s="72">
        <v>139370</v>
      </c>
      <c r="M57" s="72">
        <f t="shared" si="1"/>
        <v>428.69288840730707</v>
      </c>
      <c r="N57" s="5">
        <v>0</v>
      </c>
      <c r="O57" s="5">
        <v>6675</v>
      </c>
      <c r="P57" s="5">
        <v>2017</v>
      </c>
      <c r="Q57" s="4">
        <v>9784</v>
      </c>
      <c r="R57" s="72">
        <f t="shared" si="2"/>
        <v>9784</v>
      </c>
      <c r="S57" s="72"/>
      <c r="T57" s="72"/>
      <c r="U57" s="5"/>
      <c r="V57" s="5"/>
      <c r="W57" s="72">
        <f t="shared" si="3"/>
        <v>0</v>
      </c>
      <c r="X57" s="5">
        <f t="shared" si="4"/>
        <v>30.094935927223162</v>
      </c>
      <c r="Y57" s="5">
        <v>0</v>
      </c>
      <c r="Z57" s="5">
        <v>6675</v>
      </c>
      <c r="AA57" s="5">
        <v>2017</v>
      </c>
      <c r="AB57" s="4">
        <v>9784</v>
      </c>
      <c r="AC57" s="5">
        <f t="shared" si="5"/>
        <v>9784</v>
      </c>
      <c r="AD57" s="72"/>
      <c r="AE57" s="4">
        <v>71961</v>
      </c>
      <c r="AF57" s="5">
        <v>2017</v>
      </c>
      <c r="AG57" s="5">
        <v>89494</v>
      </c>
      <c r="AH57" s="72">
        <f t="shared" si="6"/>
        <v>89494</v>
      </c>
      <c r="AI57" s="72">
        <f t="shared" si="7"/>
        <v>0.10932576485574452</v>
      </c>
      <c r="AJ57" s="5">
        <v>0</v>
      </c>
      <c r="AK57" s="5">
        <v>896</v>
      </c>
      <c r="AL57" s="5">
        <v>2017</v>
      </c>
      <c r="AM57" s="5">
        <v>3085</v>
      </c>
      <c r="AN57" s="72">
        <f t="shared" si="8"/>
        <v>9.4892556557117178</v>
      </c>
      <c r="AO57" s="5">
        <v>0</v>
      </c>
      <c r="AS57" s="72">
        <f t="shared" si="9"/>
        <v>0</v>
      </c>
      <c r="AT57" s="72"/>
      <c r="AU57" s="4">
        <v>71961</v>
      </c>
      <c r="AV57" s="5">
        <v>2017</v>
      </c>
      <c r="AW57" s="5">
        <v>89494</v>
      </c>
      <c r="AX57" s="72">
        <f t="shared" si="10"/>
        <v>89494</v>
      </c>
      <c r="AY57" s="5">
        <v>0</v>
      </c>
      <c r="AZ57" s="4">
        <v>57991</v>
      </c>
      <c r="BA57" s="5">
        <v>2017</v>
      </c>
      <c r="BB57" s="4">
        <v>85368</v>
      </c>
      <c r="BC57" s="72">
        <f t="shared" si="11"/>
        <v>85368</v>
      </c>
      <c r="BD57" s="72">
        <f t="shared" si="12"/>
        <v>1048.3319276543903</v>
      </c>
      <c r="BE57" s="72"/>
      <c r="BF57" s="4">
        <v>71961</v>
      </c>
      <c r="BG57" s="5">
        <v>2017</v>
      </c>
      <c r="BH57" s="5">
        <v>89494</v>
      </c>
      <c r="BI57" s="72"/>
      <c r="BJ57" s="5"/>
      <c r="BK57" s="5">
        <v>37109</v>
      </c>
      <c r="BL57" s="4">
        <v>2017</v>
      </c>
      <c r="BM57" s="4">
        <v>35191</v>
      </c>
      <c r="BN57" s="72">
        <f t="shared" si="13"/>
        <v>393.22189197041143</v>
      </c>
      <c r="BO57" s="5">
        <v>0</v>
      </c>
      <c r="BP57" s="4">
        <v>2076</v>
      </c>
      <c r="BQ57" s="5">
        <v>2017</v>
      </c>
      <c r="BR57" s="4">
        <v>2487</v>
      </c>
      <c r="BS57" s="72">
        <f t="shared" si="14"/>
        <v>7.6498472660470158</v>
      </c>
      <c r="BT57" s="5">
        <v>0</v>
      </c>
      <c r="BX57" s="72">
        <f t="shared" si="15"/>
        <v>0</v>
      </c>
      <c r="BY57" s="5">
        <v>0</v>
      </c>
      <c r="BZ57" s="4">
        <v>95265</v>
      </c>
      <c r="CA57" s="5">
        <v>2017</v>
      </c>
      <c r="CB57" s="4">
        <v>111233</v>
      </c>
      <c r="CC57" s="72">
        <f t="shared" si="16"/>
        <v>111233</v>
      </c>
      <c r="CD57" s="72">
        <f t="shared" si="17"/>
        <v>0</v>
      </c>
      <c r="CE57" s="5">
        <v>0</v>
      </c>
      <c r="CI57" s="72">
        <f t="shared" si="18"/>
        <v>0</v>
      </c>
      <c r="CJ57" s="72"/>
      <c r="CK57" s="5"/>
      <c r="CL57" s="5">
        <v>2017</v>
      </c>
      <c r="CM57" s="4">
        <v>6195</v>
      </c>
      <c r="CN57" s="5">
        <f t="shared" si="19"/>
        <v>6195</v>
      </c>
      <c r="CO57" s="4">
        <f t="shared" si="20"/>
        <v>0</v>
      </c>
    </row>
    <row r="58" spans="1:93" ht="15.75" customHeight="1" x14ac:dyDescent="0.25">
      <c r="A58" s="4" t="s">
        <v>191</v>
      </c>
      <c r="B58" s="4" t="s">
        <v>192</v>
      </c>
      <c r="C58" s="4" t="s">
        <v>181</v>
      </c>
      <c r="D58" s="4" t="s">
        <v>182</v>
      </c>
      <c r="E58" s="4">
        <v>37953180</v>
      </c>
      <c r="F58" s="4">
        <v>37887768</v>
      </c>
      <c r="G58" s="4">
        <v>0</v>
      </c>
      <c r="H58" s="4">
        <v>98829</v>
      </c>
      <c r="I58" s="5">
        <v>2017</v>
      </c>
      <c r="J58" s="5">
        <v>98771</v>
      </c>
      <c r="K58" s="72">
        <f t="shared" si="0"/>
        <v>260.6936360041056</v>
      </c>
      <c r="L58" s="72">
        <v>144666</v>
      </c>
      <c r="M58" s="72">
        <f t="shared" si="1"/>
        <v>381.82771811736177</v>
      </c>
      <c r="N58" s="5">
        <v>0</v>
      </c>
      <c r="O58" s="5">
        <v>30349</v>
      </c>
      <c r="P58" s="5">
        <v>2017</v>
      </c>
      <c r="Q58" s="4">
        <v>30227</v>
      </c>
      <c r="R58" s="72">
        <f t="shared" si="2"/>
        <v>30227</v>
      </c>
      <c r="S58" s="72"/>
      <c r="T58" s="72"/>
      <c r="U58" s="5">
        <v>1901</v>
      </c>
      <c r="V58" s="5">
        <v>4.9716981575717423</v>
      </c>
      <c r="W58" s="72">
        <f t="shared" si="3"/>
        <v>4.9716981575717423</v>
      </c>
      <c r="X58" s="5">
        <f t="shared" si="4"/>
        <v>79.780366053761739</v>
      </c>
      <c r="Y58" s="5">
        <v>0</v>
      </c>
      <c r="Z58" s="5">
        <v>30349</v>
      </c>
      <c r="AA58" s="5">
        <v>2017</v>
      </c>
      <c r="AB58" s="4">
        <v>30227</v>
      </c>
      <c r="AC58" s="5">
        <f t="shared" si="5"/>
        <v>30227</v>
      </c>
      <c r="AD58" s="72"/>
      <c r="AE58" s="4">
        <v>79345</v>
      </c>
      <c r="AF58" s="5">
        <v>2017</v>
      </c>
      <c r="AG58" s="5">
        <v>74480</v>
      </c>
      <c r="AH58" s="72">
        <f t="shared" si="6"/>
        <v>74480</v>
      </c>
      <c r="AI58" s="72">
        <f t="shared" si="7"/>
        <v>0.40584049409237377</v>
      </c>
      <c r="AJ58" s="5">
        <v>0</v>
      </c>
      <c r="AK58" s="5">
        <v>9960</v>
      </c>
      <c r="AL58" s="5">
        <v>2017</v>
      </c>
      <c r="AM58" s="5">
        <v>9629</v>
      </c>
      <c r="AN58" s="72">
        <f t="shared" si="8"/>
        <v>25.414534844068932</v>
      </c>
      <c r="AO58" s="5">
        <v>0</v>
      </c>
      <c r="AP58" s="4">
        <v>938026</v>
      </c>
      <c r="AQ58" s="5">
        <v>2017</v>
      </c>
      <c r="AR58" s="4">
        <v>895116</v>
      </c>
      <c r="AS58" s="72">
        <f t="shared" si="9"/>
        <v>2362.5461389016109</v>
      </c>
      <c r="AT58" s="72"/>
      <c r="AU58" s="4">
        <v>79345</v>
      </c>
      <c r="AV58" s="5">
        <v>2017</v>
      </c>
      <c r="AW58" s="5">
        <v>74480</v>
      </c>
      <c r="AX58" s="72">
        <f t="shared" si="10"/>
        <v>74480</v>
      </c>
      <c r="AY58" s="5">
        <v>0</v>
      </c>
      <c r="AZ58" s="4">
        <v>311741</v>
      </c>
      <c r="BA58" s="5">
        <v>2017</v>
      </c>
      <c r="BB58" s="4">
        <v>300867</v>
      </c>
      <c r="BC58" s="72">
        <f t="shared" si="11"/>
        <v>300867</v>
      </c>
      <c r="BD58" s="72">
        <f t="shared" si="12"/>
        <v>247.55124357274144</v>
      </c>
      <c r="BE58" s="72"/>
      <c r="BF58" s="4">
        <v>79345</v>
      </c>
      <c r="BG58" s="5">
        <v>2017</v>
      </c>
      <c r="BH58" s="5">
        <v>74480</v>
      </c>
      <c r="BI58" s="72"/>
      <c r="BJ58" s="5">
        <v>7354</v>
      </c>
      <c r="BK58" s="5">
        <v>6238</v>
      </c>
      <c r="BL58" s="4">
        <v>2017</v>
      </c>
      <c r="BM58" s="4">
        <v>7239</v>
      </c>
      <c r="BN58" s="72">
        <f t="shared" si="13"/>
        <v>97.193877551020407</v>
      </c>
      <c r="BO58" s="5">
        <v>0</v>
      </c>
      <c r="BP58" s="4">
        <v>283</v>
      </c>
      <c r="BQ58" s="5">
        <v>2017</v>
      </c>
      <c r="BR58" s="4">
        <v>287</v>
      </c>
      <c r="BS58" s="72">
        <f t="shared" si="14"/>
        <v>0.75750041543751012</v>
      </c>
      <c r="BT58" s="5">
        <v>0</v>
      </c>
      <c r="BU58" s="4">
        <v>938026</v>
      </c>
      <c r="BV58" s="5">
        <v>2017</v>
      </c>
      <c r="BW58" s="4">
        <v>895116</v>
      </c>
      <c r="BX58" s="72">
        <f t="shared" si="15"/>
        <v>895116</v>
      </c>
      <c r="BY58" s="5">
        <v>0</v>
      </c>
      <c r="BZ58" s="4">
        <v>363616</v>
      </c>
      <c r="CA58" s="5">
        <v>2017</v>
      </c>
      <c r="CB58" s="4">
        <v>312423</v>
      </c>
      <c r="CC58" s="72">
        <f t="shared" si="16"/>
        <v>312423</v>
      </c>
      <c r="CD58" s="72">
        <f t="shared" si="17"/>
        <v>2.8650771550109946</v>
      </c>
      <c r="CE58" s="5">
        <v>0</v>
      </c>
      <c r="CF58" s="4">
        <v>938026</v>
      </c>
      <c r="CG58" s="5">
        <v>2017</v>
      </c>
      <c r="CH58" s="4">
        <v>895116</v>
      </c>
      <c r="CI58" s="72">
        <f t="shared" si="18"/>
        <v>895116</v>
      </c>
      <c r="CJ58" s="72"/>
      <c r="CK58" s="5">
        <v>5848</v>
      </c>
      <c r="CL58" s="5">
        <v>2017</v>
      </c>
      <c r="CM58" s="4">
        <v>6039</v>
      </c>
      <c r="CN58" s="5">
        <f t="shared" si="19"/>
        <v>6039</v>
      </c>
      <c r="CO58" s="4">
        <f t="shared" si="20"/>
        <v>148.22255340288126</v>
      </c>
    </row>
    <row r="59" spans="1:93" ht="15.75" customHeight="1" x14ac:dyDescent="0.25">
      <c r="A59" s="4" t="s">
        <v>435</v>
      </c>
      <c r="B59" s="4" t="s">
        <v>436</v>
      </c>
      <c r="C59" s="4" t="s">
        <v>181</v>
      </c>
      <c r="D59" s="4" t="s">
        <v>412</v>
      </c>
      <c r="E59" s="4">
        <v>10288527</v>
      </c>
      <c r="F59" s="4">
        <v>10226187</v>
      </c>
      <c r="G59" s="4">
        <v>0</v>
      </c>
      <c r="H59" s="4">
        <v>46203</v>
      </c>
      <c r="I59" s="5">
        <v>2017</v>
      </c>
      <c r="J59" s="5">
        <v>46316</v>
      </c>
      <c r="K59" s="72">
        <f t="shared" si="0"/>
        <v>452.91563707958795</v>
      </c>
      <c r="L59" s="72">
        <v>54837</v>
      </c>
      <c r="M59" s="72">
        <f t="shared" si="1"/>
        <v>536.24092733684608</v>
      </c>
      <c r="N59" s="5">
        <v>0</v>
      </c>
      <c r="O59" s="5">
        <v>5005</v>
      </c>
      <c r="P59" s="5">
        <v>2017</v>
      </c>
      <c r="Q59" s="4">
        <v>5406</v>
      </c>
      <c r="R59" s="72">
        <f t="shared" si="2"/>
        <v>5406</v>
      </c>
      <c r="S59" s="72"/>
      <c r="T59" s="72"/>
      <c r="U59" s="5"/>
      <c r="V59" s="5"/>
      <c r="W59" s="72">
        <f t="shared" si="3"/>
        <v>0</v>
      </c>
      <c r="X59" s="5">
        <f t="shared" si="4"/>
        <v>52.864278738497546</v>
      </c>
      <c r="Y59" s="5">
        <v>0</v>
      </c>
      <c r="Z59" s="5">
        <v>5005</v>
      </c>
      <c r="AA59" s="5">
        <v>2017</v>
      </c>
      <c r="AB59" s="4">
        <v>5406</v>
      </c>
      <c r="AC59" s="5">
        <f t="shared" si="5"/>
        <v>5406</v>
      </c>
      <c r="AD59" s="72"/>
      <c r="AE59" s="4">
        <v>14198</v>
      </c>
      <c r="AF59" s="5">
        <v>2017</v>
      </c>
      <c r="AG59" s="5">
        <v>13587</v>
      </c>
      <c r="AH59" s="72">
        <f t="shared" si="6"/>
        <v>13587</v>
      </c>
      <c r="AI59" s="72">
        <f t="shared" si="7"/>
        <v>0.39788032678295432</v>
      </c>
      <c r="AJ59" s="5">
        <v>0</v>
      </c>
      <c r="AK59" s="5">
        <v>1784</v>
      </c>
      <c r="AL59" s="5">
        <v>2017</v>
      </c>
      <c r="AM59" s="5">
        <v>1771</v>
      </c>
      <c r="AN59" s="72">
        <f t="shared" si="8"/>
        <v>17.318282953362775</v>
      </c>
      <c r="AO59" s="5">
        <v>0</v>
      </c>
      <c r="AP59" s="4">
        <v>110682</v>
      </c>
      <c r="AQ59" s="5">
        <v>2017</v>
      </c>
      <c r="AR59" s="4">
        <v>85547</v>
      </c>
      <c r="AS59" s="72">
        <f t="shared" si="9"/>
        <v>836.54836352982795</v>
      </c>
      <c r="AT59" s="72"/>
      <c r="AU59" s="4">
        <v>14198</v>
      </c>
      <c r="AV59" s="5">
        <v>2017</v>
      </c>
      <c r="AW59" s="5">
        <v>13587</v>
      </c>
      <c r="AX59" s="72">
        <f t="shared" si="10"/>
        <v>13587</v>
      </c>
      <c r="AY59" s="5">
        <v>1</v>
      </c>
      <c r="AZ59" s="4">
        <v>73947</v>
      </c>
      <c r="BA59" s="5">
        <v>2017</v>
      </c>
      <c r="BB59" s="4">
        <v>56465</v>
      </c>
      <c r="BC59" s="72">
        <f t="shared" si="11"/>
        <v>56465</v>
      </c>
      <c r="BD59" s="72">
        <f t="shared" si="12"/>
        <v>240.62693704064463</v>
      </c>
      <c r="BE59" s="72"/>
      <c r="BF59" s="4">
        <v>14198</v>
      </c>
      <c r="BG59" s="5">
        <v>2017</v>
      </c>
      <c r="BH59" s="5">
        <v>13587</v>
      </c>
      <c r="BI59" s="72"/>
      <c r="BJ59" s="5">
        <v>1945</v>
      </c>
      <c r="BK59" s="5">
        <v>2330</v>
      </c>
      <c r="BL59" s="4">
        <v>2017</v>
      </c>
      <c r="BM59" s="4">
        <v>2105</v>
      </c>
      <c r="BN59" s="72">
        <f t="shared" si="13"/>
        <v>154.92750423198646</v>
      </c>
      <c r="BO59" s="5">
        <v>0</v>
      </c>
      <c r="BP59" s="4">
        <v>92</v>
      </c>
      <c r="BQ59" s="5">
        <v>2017</v>
      </c>
      <c r="BR59" s="4">
        <v>76</v>
      </c>
      <c r="BS59" s="72">
        <f t="shared" si="14"/>
        <v>0.74319000816237757</v>
      </c>
      <c r="BT59" s="5">
        <v>0</v>
      </c>
      <c r="BU59" s="4">
        <v>110682</v>
      </c>
      <c r="BV59" s="5">
        <v>2017</v>
      </c>
      <c r="BW59" s="4">
        <v>85547</v>
      </c>
      <c r="BX59" s="72">
        <f t="shared" si="15"/>
        <v>85547</v>
      </c>
      <c r="BY59" s="5">
        <v>0</v>
      </c>
      <c r="BZ59" s="4">
        <v>180205</v>
      </c>
      <c r="CA59" s="5">
        <v>2017</v>
      </c>
      <c r="CB59" s="4">
        <v>173696</v>
      </c>
      <c r="CC59" s="72">
        <f t="shared" si="16"/>
        <v>173696</v>
      </c>
      <c r="CD59" s="72">
        <f t="shared" si="17"/>
        <v>0.49250990235814296</v>
      </c>
      <c r="CE59" s="5">
        <v>0</v>
      </c>
      <c r="CF59" s="4">
        <v>110682</v>
      </c>
      <c r="CG59" s="5">
        <v>2017</v>
      </c>
      <c r="CH59" s="4">
        <v>85547</v>
      </c>
      <c r="CI59" s="72">
        <f t="shared" si="18"/>
        <v>85547</v>
      </c>
      <c r="CJ59" s="72"/>
      <c r="CK59" s="5">
        <v>1392</v>
      </c>
      <c r="CL59" s="5">
        <v>2017</v>
      </c>
      <c r="CM59" s="4">
        <v>1344</v>
      </c>
      <c r="CN59" s="5">
        <f t="shared" si="19"/>
        <v>1344</v>
      </c>
      <c r="CO59" s="4">
        <f t="shared" si="20"/>
        <v>63.651041666666664</v>
      </c>
    </row>
    <row r="60" spans="1:93" ht="15.75" customHeight="1" x14ac:dyDescent="0.25">
      <c r="A60" s="4" t="s">
        <v>177</v>
      </c>
      <c r="B60" s="4" t="s">
        <v>178</v>
      </c>
      <c r="C60" s="4" t="s">
        <v>106</v>
      </c>
      <c r="D60" s="4" t="s">
        <v>160</v>
      </c>
      <c r="E60" s="4">
        <v>51096415</v>
      </c>
      <c r="F60" s="4">
        <v>51225308</v>
      </c>
      <c r="G60" s="185">
        <v>0</v>
      </c>
      <c r="I60" s="5">
        <v>2017</v>
      </c>
      <c r="J60" s="5">
        <v>116584</v>
      </c>
      <c r="K60" s="72">
        <f t="shared" si="0"/>
        <v>227.59062766396642</v>
      </c>
      <c r="L60" s="72">
        <v>137389</v>
      </c>
      <c r="M60" s="72">
        <f t="shared" si="1"/>
        <v>268.20531757466443</v>
      </c>
      <c r="N60" s="5">
        <v>0</v>
      </c>
      <c r="O60" s="5">
        <v>15984</v>
      </c>
      <c r="P60" s="5">
        <v>2017</v>
      </c>
      <c r="Q60" s="4">
        <v>15819</v>
      </c>
      <c r="R60" s="72">
        <f t="shared" si="2"/>
        <v>15819</v>
      </c>
      <c r="S60" s="72"/>
      <c r="T60" s="72"/>
      <c r="U60" s="5">
        <v>680</v>
      </c>
      <c r="V60" s="5"/>
      <c r="W60" s="72">
        <f t="shared" si="3"/>
        <v>0</v>
      </c>
      <c r="X60" s="5">
        <f t="shared" si="4"/>
        <v>30.881219884514895</v>
      </c>
      <c r="Y60" s="5">
        <v>0</v>
      </c>
      <c r="Z60" s="5">
        <v>15984</v>
      </c>
      <c r="AA60" s="5">
        <v>2017</v>
      </c>
      <c r="AB60" s="4">
        <v>15819</v>
      </c>
      <c r="AC60" s="5">
        <f t="shared" si="5"/>
        <v>15819</v>
      </c>
      <c r="AD60" s="72"/>
      <c r="AE60" s="4">
        <v>51761</v>
      </c>
      <c r="AF60" s="5">
        <v>2017</v>
      </c>
      <c r="AG60" s="5">
        <v>55198</v>
      </c>
      <c r="AH60" s="72">
        <f t="shared" si="6"/>
        <v>55198</v>
      </c>
      <c r="AI60" s="72">
        <f t="shared" si="7"/>
        <v>0.28658647052429437</v>
      </c>
      <c r="AJ60" s="5">
        <v>0</v>
      </c>
      <c r="AK60" s="5">
        <v>2749</v>
      </c>
      <c r="AL60" s="5">
        <v>2017</v>
      </c>
      <c r="AM60" s="5">
        <v>2997</v>
      </c>
      <c r="AN60" s="72">
        <f t="shared" si="8"/>
        <v>5.8506236799981766</v>
      </c>
      <c r="AO60" s="5">
        <v>1</v>
      </c>
      <c r="AP60" s="4">
        <v>260155</v>
      </c>
      <c r="AQ60" s="5">
        <v>2017</v>
      </c>
      <c r="AR60" s="4">
        <v>268510</v>
      </c>
      <c r="AS60" s="72">
        <f t="shared" si="9"/>
        <v>524.17449593470474</v>
      </c>
      <c r="AT60" s="72"/>
      <c r="AU60" s="4">
        <v>51761</v>
      </c>
      <c r="AV60" s="5">
        <v>2017</v>
      </c>
      <c r="AW60" s="5">
        <v>55198</v>
      </c>
      <c r="AX60" s="72">
        <f t="shared" si="10"/>
        <v>55198</v>
      </c>
      <c r="AY60" s="5">
        <v>0</v>
      </c>
      <c r="AZ60" s="4">
        <v>215397</v>
      </c>
      <c r="BA60" s="5">
        <v>2017</v>
      </c>
      <c r="BB60" s="4">
        <v>230879</v>
      </c>
      <c r="BC60" s="72">
        <f t="shared" si="11"/>
        <v>230879</v>
      </c>
      <c r="BD60" s="72">
        <f t="shared" si="12"/>
        <v>239.07761208251941</v>
      </c>
      <c r="BE60" s="72"/>
      <c r="BF60" s="4">
        <v>51761</v>
      </c>
      <c r="BG60" s="5">
        <v>2017</v>
      </c>
      <c r="BH60" s="5">
        <v>55198</v>
      </c>
      <c r="BI60" s="72"/>
      <c r="BJ60" s="5">
        <v>15274</v>
      </c>
      <c r="BK60" s="5">
        <v>18317</v>
      </c>
      <c r="BL60" s="4">
        <v>2017</v>
      </c>
      <c r="BM60" s="4">
        <v>19031</v>
      </c>
      <c r="BN60" s="72">
        <f t="shared" si="13"/>
        <v>344.77698467335773</v>
      </c>
      <c r="BO60" s="5">
        <v>0</v>
      </c>
      <c r="BP60" s="4">
        <v>372</v>
      </c>
      <c r="BQ60" s="5">
        <v>2017</v>
      </c>
      <c r="BR60" s="4">
        <v>301</v>
      </c>
      <c r="BS60" s="72">
        <f t="shared" si="14"/>
        <v>0.58760017606921955</v>
      </c>
      <c r="BT60" s="5">
        <v>1</v>
      </c>
      <c r="BU60" s="4">
        <v>260155</v>
      </c>
      <c r="BV60" s="5">
        <v>2017</v>
      </c>
      <c r="BW60" s="4">
        <v>268510</v>
      </c>
      <c r="BX60" s="72">
        <f t="shared" si="15"/>
        <v>268510</v>
      </c>
      <c r="BY60" s="5">
        <v>1</v>
      </c>
      <c r="CA60" s="5">
        <v>2017</v>
      </c>
      <c r="CB60" s="4">
        <v>1847605</v>
      </c>
      <c r="CC60" s="72">
        <f t="shared" si="16"/>
        <v>1847605</v>
      </c>
      <c r="CD60" s="72">
        <f t="shared" si="17"/>
        <v>0.14532868226704301</v>
      </c>
      <c r="CE60" s="5">
        <v>1</v>
      </c>
      <c r="CF60" s="4">
        <v>260155</v>
      </c>
      <c r="CG60" s="5">
        <v>2017</v>
      </c>
      <c r="CH60" s="4">
        <v>268510</v>
      </c>
      <c r="CI60" s="72">
        <f t="shared" si="18"/>
        <v>268510</v>
      </c>
      <c r="CJ60" s="72"/>
      <c r="CK60" s="5"/>
      <c r="CL60" s="5">
        <v>2017</v>
      </c>
      <c r="CM60" s="4">
        <v>1989</v>
      </c>
      <c r="CN60" s="5">
        <f t="shared" si="19"/>
        <v>1989</v>
      </c>
      <c r="CO60" s="4">
        <f t="shared" si="20"/>
        <v>134.99748617395676</v>
      </c>
    </row>
    <row r="61" spans="1:93" ht="15.75" customHeight="1" x14ac:dyDescent="0.25">
      <c r="A61" s="4" t="s">
        <v>193</v>
      </c>
      <c r="B61" s="4" t="s">
        <v>194</v>
      </c>
      <c r="C61" s="4" t="s">
        <v>181</v>
      </c>
      <c r="D61" s="4" t="s">
        <v>182</v>
      </c>
      <c r="E61" s="4">
        <v>4059684</v>
      </c>
      <c r="F61" s="4">
        <v>4043263</v>
      </c>
      <c r="G61" s="4">
        <v>0</v>
      </c>
      <c r="H61" s="4">
        <v>11071</v>
      </c>
      <c r="I61" s="5">
        <v>2014</v>
      </c>
      <c r="J61" s="5">
        <v>11071</v>
      </c>
      <c r="K61" s="72">
        <f t="shared" si="0"/>
        <v>273.81350161985506</v>
      </c>
      <c r="L61" s="72"/>
      <c r="M61" s="72">
        <f t="shared" si="1"/>
        <v>0</v>
      </c>
      <c r="N61" s="5">
        <v>0</v>
      </c>
      <c r="O61" s="5">
        <v>1995</v>
      </c>
      <c r="R61" s="72">
        <f t="shared" si="2"/>
        <v>0</v>
      </c>
      <c r="S61" s="72"/>
      <c r="T61" s="72"/>
      <c r="U61" s="5">
        <v>250</v>
      </c>
      <c r="V61" s="5">
        <v>6.9971465636313512</v>
      </c>
      <c r="W61" s="72">
        <f t="shared" si="3"/>
        <v>6.9971465636313512</v>
      </c>
      <c r="X61" s="5">
        <f t="shared" si="4"/>
        <v>0</v>
      </c>
      <c r="Y61" s="5">
        <v>0</v>
      </c>
      <c r="Z61" s="5">
        <v>1995</v>
      </c>
      <c r="AC61" s="5">
        <f t="shared" si="5"/>
        <v>0</v>
      </c>
      <c r="AD61" s="72"/>
      <c r="AE61" s="4">
        <v>7317</v>
      </c>
      <c r="AF61" s="5">
        <v>2017</v>
      </c>
      <c r="AG61" s="5">
        <v>7510</v>
      </c>
      <c r="AH61" s="72">
        <f t="shared" si="6"/>
        <v>7510</v>
      </c>
      <c r="AI61" s="72">
        <f t="shared" si="7"/>
        <v>0</v>
      </c>
      <c r="AJ61" s="5">
        <v>0</v>
      </c>
      <c r="AK61" s="5">
        <v>385</v>
      </c>
      <c r="AL61" s="5">
        <v>2014</v>
      </c>
      <c r="AM61" s="5">
        <v>385</v>
      </c>
      <c r="AN61" s="72">
        <f t="shared" si="8"/>
        <v>9.5220122955147861</v>
      </c>
      <c r="AO61" s="5">
        <v>1</v>
      </c>
      <c r="AQ61" s="5">
        <v>2015</v>
      </c>
      <c r="AR61" s="4">
        <v>12265</v>
      </c>
      <c r="AS61" s="72">
        <f t="shared" si="9"/>
        <v>303.34410598568536</v>
      </c>
      <c r="AT61" s="72"/>
      <c r="AU61" s="4">
        <v>7317</v>
      </c>
      <c r="AV61" s="5">
        <v>2017</v>
      </c>
      <c r="AW61" s="5">
        <v>7510</v>
      </c>
      <c r="AX61" s="72">
        <f t="shared" si="10"/>
        <v>7510</v>
      </c>
      <c r="AY61" s="5">
        <v>0</v>
      </c>
      <c r="AZ61" s="4">
        <v>9894</v>
      </c>
      <c r="BA61" s="5">
        <v>2015</v>
      </c>
      <c r="BB61" s="4">
        <v>9894</v>
      </c>
      <c r="BC61" s="72">
        <f t="shared" si="11"/>
        <v>9894</v>
      </c>
      <c r="BD61" s="72">
        <f t="shared" si="12"/>
        <v>759.04588639579538</v>
      </c>
      <c r="BE61" s="72"/>
      <c r="BF61" s="4">
        <v>7317</v>
      </c>
      <c r="BG61" s="5">
        <v>2017</v>
      </c>
      <c r="BH61" s="5">
        <v>7510</v>
      </c>
      <c r="BI61" s="72"/>
      <c r="BJ61" s="5"/>
      <c r="BK61" s="5">
        <v>1553</v>
      </c>
      <c r="BL61" s="4">
        <v>2017</v>
      </c>
      <c r="BM61" s="4">
        <v>1265</v>
      </c>
      <c r="BN61" s="72">
        <f t="shared" si="13"/>
        <v>168.44207723035953</v>
      </c>
      <c r="BO61" s="5">
        <v>0</v>
      </c>
      <c r="BP61" s="4">
        <v>130</v>
      </c>
      <c r="BQ61" s="5">
        <v>2014</v>
      </c>
      <c r="BR61" s="4">
        <v>130</v>
      </c>
      <c r="BS61" s="72">
        <f t="shared" si="14"/>
        <v>3.2152249309530445</v>
      </c>
      <c r="BT61" s="5">
        <v>1</v>
      </c>
      <c r="BV61" s="5">
        <v>2015</v>
      </c>
      <c r="BW61" s="4">
        <v>12265</v>
      </c>
      <c r="BX61" s="72">
        <f t="shared" si="15"/>
        <v>12265</v>
      </c>
      <c r="BY61" s="5">
        <v>0</v>
      </c>
      <c r="BZ61" s="4">
        <v>17665</v>
      </c>
      <c r="CA61" s="5">
        <v>2015</v>
      </c>
      <c r="CB61" s="4">
        <v>17665</v>
      </c>
      <c r="CC61" s="72">
        <f t="shared" si="16"/>
        <v>17665</v>
      </c>
      <c r="CD61" s="72">
        <f t="shared" si="17"/>
        <v>0.69431078403622981</v>
      </c>
      <c r="CE61" s="5">
        <v>1</v>
      </c>
      <c r="CG61" s="5">
        <v>2015</v>
      </c>
      <c r="CH61" s="4">
        <v>12265</v>
      </c>
      <c r="CI61" s="72">
        <f t="shared" si="18"/>
        <v>12265</v>
      </c>
      <c r="CJ61" s="72"/>
      <c r="CK61" s="5"/>
      <c r="CN61" s="5">
        <f t="shared" si="19"/>
        <v>0</v>
      </c>
      <c r="CO61" s="4" t="e">
        <f t="shared" si="20"/>
        <v>#DIV/0!</v>
      </c>
    </row>
    <row r="62" spans="1:93" ht="15.75" customHeight="1" x14ac:dyDescent="0.25">
      <c r="A62" s="4" t="s">
        <v>195</v>
      </c>
      <c r="B62" s="4" t="s">
        <v>196</v>
      </c>
      <c r="C62" s="4" t="s">
        <v>181</v>
      </c>
      <c r="D62" s="4" t="s">
        <v>182</v>
      </c>
      <c r="E62" s="4">
        <v>19653969</v>
      </c>
      <c r="F62" s="4">
        <v>19364557</v>
      </c>
      <c r="G62" s="4">
        <v>0</v>
      </c>
      <c r="H62" s="4">
        <v>52907</v>
      </c>
      <c r="I62" s="5">
        <v>2017</v>
      </c>
      <c r="J62" s="5">
        <v>47643</v>
      </c>
      <c r="K62" s="72">
        <f t="shared" si="0"/>
        <v>246.03196448026154</v>
      </c>
      <c r="L62" s="72">
        <v>69502</v>
      </c>
      <c r="M62" s="72">
        <f t="shared" si="1"/>
        <v>358.91345203507626</v>
      </c>
      <c r="N62" s="5">
        <v>0</v>
      </c>
      <c r="O62" s="5">
        <v>11082</v>
      </c>
      <c r="P62" s="5">
        <v>2017</v>
      </c>
      <c r="Q62" s="4">
        <v>12278</v>
      </c>
      <c r="R62" s="72">
        <f t="shared" si="2"/>
        <v>12278</v>
      </c>
      <c r="S62" s="72"/>
      <c r="T62" s="72"/>
      <c r="U62" s="5">
        <v>1268</v>
      </c>
      <c r="V62" s="5"/>
      <c r="W62" s="72">
        <f t="shared" si="3"/>
        <v>0</v>
      </c>
      <c r="X62" s="5">
        <f t="shared" si="4"/>
        <v>63.404497195572297</v>
      </c>
      <c r="Y62" s="5">
        <v>0</v>
      </c>
      <c r="Z62" s="5">
        <v>11082</v>
      </c>
      <c r="AA62" s="5">
        <v>2017</v>
      </c>
      <c r="AB62" s="4">
        <v>12278</v>
      </c>
      <c r="AC62" s="5">
        <f t="shared" si="5"/>
        <v>12278</v>
      </c>
      <c r="AD62" s="72"/>
      <c r="AE62" s="4">
        <v>30156</v>
      </c>
      <c r="AF62" s="5">
        <v>2017</v>
      </c>
      <c r="AG62" s="5">
        <v>23450</v>
      </c>
      <c r="AH62" s="72">
        <f t="shared" si="6"/>
        <v>23450</v>
      </c>
      <c r="AI62" s="72">
        <f t="shared" si="7"/>
        <v>0.52358208955223884</v>
      </c>
      <c r="AJ62" s="5">
        <v>0</v>
      </c>
      <c r="AK62" s="5">
        <v>6842</v>
      </c>
      <c r="AL62" s="5">
        <v>2017</v>
      </c>
      <c r="AM62" s="5">
        <v>7030</v>
      </c>
      <c r="AN62" s="72">
        <f t="shared" si="8"/>
        <v>36.30343828676277</v>
      </c>
      <c r="AO62" s="5">
        <v>1</v>
      </c>
      <c r="AP62" s="4">
        <v>65711</v>
      </c>
      <c r="AQ62" s="5">
        <v>2017</v>
      </c>
      <c r="AR62" s="4">
        <v>63722</v>
      </c>
      <c r="AS62" s="72">
        <f t="shared" si="9"/>
        <v>329.06510590456577</v>
      </c>
      <c r="AT62" s="72"/>
      <c r="AU62" s="4">
        <v>30156</v>
      </c>
      <c r="AV62" s="5">
        <v>2017</v>
      </c>
      <c r="AW62" s="5">
        <v>23450</v>
      </c>
      <c r="AX62" s="72">
        <f t="shared" si="10"/>
        <v>23450</v>
      </c>
      <c r="AY62" s="5">
        <v>0</v>
      </c>
      <c r="AZ62" s="4">
        <v>40832</v>
      </c>
      <c r="BA62" s="5">
        <v>2017</v>
      </c>
      <c r="BB62" s="4">
        <v>32720</v>
      </c>
      <c r="BC62" s="72">
        <f t="shared" si="11"/>
        <v>32720</v>
      </c>
      <c r="BD62" s="72">
        <f t="shared" si="12"/>
        <v>716.68704156479214</v>
      </c>
      <c r="BE62" s="72"/>
      <c r="BF62" s="4">
        <v>30156</v>
      </c>
      <c r="BG62" s="5">
        <v>2017</v>
      </c>
      <c r="BH62" s="5">
        <v>23450</v>
      </c>
      <c r="BI62" s="72"/>
      <c r="BJ62" s="5">
        <v>1644</v>
      </c>
      <c r="BK62" s="5">
        <v>1601</v>
      </c>
      <c r="BL62" s="4">
        <v>2017</v>
      </c>
      <c r="BM62" s="4">
        <v>1370</v>
      </c>
      <c r="BN62" s="72">
        <f t="shared" si="13"/>
        <v>58.422174840085283</v>
      </c>
      <c r="BO62" s="5">
        <v>0</v>
      </c>
      <c r="BP62" s="4">
        <v>298</v>
      </c>
      <c r="BQ62" s="5">
        <v>2017</v>
      </c>
      <c r="BR62" s="4">
        <v>286</v>
      </c>
      <c r="BS62" s="72">
        <f t="shared" si="14"/>
        <v>1.4769250853505194</v>
      </c>
      <c r="BT62" s="5">
        <v>1</v>
      </c>
      <c r="BU62" s="4">
        <v>65711</v>
      </c>
      <c r="BV62" s="5">
        <v>2017</v>
      </c>
      <c r="BW62" s="4">
        <v>63722</v>
      </c>
      <c r="BX62" s="72">
        <f t="shared" si="15"/>
        <v>63722</v>
      </c>
      <c r="BY62" s="5">
        <v>0</v>
      </c>
      <c r="BZ62" s="4">
        <v>209022</v>
      </c>
      <c r="CA62" s="5">
        <v>2017</v>
      </c>
      <c r="CB62" s="4">
        <v>193790</v>
      </c>
      <c r="CC62" s="72">
        <f t="shared" si="16"/>
        <v>193790</v>
      </c>
      <c r="CD62" s="72">
        <f t="shared" si="17"/>
        <v>0.32881985654574541</v>
      </c>
      <c r="CE62" s="5">
        <v>1</v>
      </c>
      <c r="CF62" s="4">
        <v>65711</v>
      </c>
      <c r="CG62" s="5">
        <v>2017</v>
      </c>
      <c r="CH62" s="4">
        <v>63722</v>
      </c>
      <c r="CI62" s="72">
        <f t="shared" si="18"/>
        <v>63722</v>
      </c>
      <c r="CJ62" s="72"/>
      <c r="CK62" s="5">
        <v>2457</v>
      </c>
      <c r="CL62" s="5">
        <v>2017</v>
      </c>
      <c r="CM62" s="4">
        <v>2551</v>
      </c>
      <c r="CN62" s="5">
        <f t="shared" si="19"/>
        <v>2551</v>
      </c>
      <c r="CO62" s="4">
        <f t="shared" si="20"/>
        <v>24.97922383379067</v>
      </c>
    </row>
    <row r="63" spans="1:93" ht="15.75" customHeight="1" x14ac:dyDescent="0.25">
      <c r="A63" s="4" t="s">
        <v>197</v>
      </c>
      <c r="B63" s="4" t="s">
        <v>198</v>
      </c>
      <c r="C63" s="4" t="s">
        <v>181</v>
      </c>
      <c r="D63" s="4" t="s">
        <v>182</v>
      </c>
      <c r="E63" s="4">
        <v>145530082</v>
      </c>
      <c r="F63" s="4">
        <v>145872256</v>
      </c>
      <c r="G63" s="4">
        <v>0</v>
      </c>
      <c r="H63" s="4">
        <v>749173</v>
      </c>
      <c r="I63" s="5">
        <v>2017</v>
      </c>
      <c r="J63" s="5">
        <v>599576</v>
      </c>
      <c r="K63" s="72">
        <f t="shared" si="0"/>
        <v>411.02812586925376</v>
      </c>
      <c r="L63" s="72">
        <v>926262</v>
      </c>
      <c r="M63" s="72">
        <f t="shared" si="1"/>
        <v>634.98161021106034</v>
      </c>
      <c r="N63" s="5">
        <v>0</v>
      </c>
      <c r="O63" s="5">
        <v>285555</v>
      </c>
      <c r="P63" s="5">
        <v>2017</v>
      </c>
      <c r="Q63" s="4">
        <v>259251</v>
      </c>
      <c r="R63" s="72">
        <f t="shared" si="2"/>
        <v>259251</v>
      </c>
      <c r="S63" s="72"/>
      <c r="T63" s="72"/>
      <c r="U63" s="5">
        <v>21276</v>
      </c>
      <c r="V63" s="5">
        <v>14.544115158054213</v>
      </c>
      <c r="W63" s="72">
        <f t="shared" si="3"/>
        <v>14.544115158054213</v>
      </c>
      <c r="X63" s="5">
        <f t="shared" si="4"/>
        <v>177.72467987332698</v>
      </c>
      <c r="Y63" s="5">
        <v>0</v>
      </c>
      <c r="Z63" s="5">
        <v>285555</v>
      </c>
      <c r="AA63" s="5">
        <v>2017</v>
      </c>
      <c r="AB63" s="4">
        <v>259251</v>
      </c>
      <c r="AC63" s="5">
        <f t="shared" si="5"/>
        <v>259251</v>
      </c>
      <c r="AD63" s="72"/>
      <c r="AE63" s="4">
        <v>671649</v>
      </c>
      <c r="AF63" s="5">
        <v>2017</v>
      </c>
      <c r="AG63" s="5">
        <v>602176</v>
      </c>
      <c r="AH63" s="72">
        <f t="shared" si="6"/>
        <v>602176</v>
      </c>
      <c r="AI63" s="72">
        <f t="shared" si="7"/>
        <v>0.43052363428632162</v>
      </c>
      <c r="AJ63" s="5">
        <v>0</v>
      </c>
      <c r="AK63" s="5">
        <v>33603</v>
      </c>
      <c r="AL63" s="5">
        <v>2017</v>
      </c>
      <c r="AM63" s="5">
        <v>33085</v>
      </c>
      <c r="AN63" s="72">
        <f t="shared" si="8"/>
        <v>22.680803675237598</v>
      </c>
      <c r="AO63" s="5">
        <v>1</v>
      </c>
      <c r="AP63" s="4">
        <v>979970</v>
      </c>
      <c r="AQ63" s="5">
        <v>2017</v>
      </c>
      <c r="AR63" s="4">
        <v>981133</v>
      </c>
      <c r="AS63" s="72">
        <f t="shared" si="9"/>
        <v>672.59739919289382</v>
      </c>
      <c r="AT63" s="72"/>
      <c r="AU63" s="4">
        <v>671649</v>
      </c>
      <c r="AV63" s="5">
        <v>2017</v>
      </c>
      <c r="AW63" s="5">
        <v>602176</v>
      </c>
      <c r="AX63" s="72">
        <f t="shared" si="10"/>
        <v>602176</v>
      </c>
      <c r="AY63" s="5">
        <v>0</v>
      </c>
      <c r="AZ63" s="4">
        <v>719305</v>
      </c>
      <c r="BA63" s="5">
        <v>2017</v>
      </c>
      <c r="BB63" s="4">
        <v>740380</v>
      </c>
      <c r="BC63" s="72">
        <f t="shared" si="11"/>
        <v>740380</v>
      </c>
      <c r="BD63" s="72">
        <f t="shared" si="12"/>
        <v>813.33369350873875</v>
      </c>
      <c r="BE63" s="72"/>
      <c r="BF63" s="4">
        <v>671649</v>
      </c>
      <c r="BG63" s="5">
        <v>2017</v>
      </c>
      <c r="BH63" s="5">
        <v>602176</v>
      </c>
      <c r="BI63" s="72"/>
      <c r="BJ63" s="5">
        <v>113628</v>
      </c>
      <c r="BK63" s="5">
        <v>60208</v>
      </c>
      <c r="BL63" s="4">
        <v>2017</v>
      </c>
      <c r="BM63" s="4">
        <v>53343</v>
      </c>
      <c r="BN63" s="72">
        <f t="shared" si="13"/>
        <v>88.583736316292899</v>
      </c>
      <c r="BO63" s="5">
        <v>0</v>
      </c>
      <c r="BP63" s="4">
        <v>13681</v>
      </c>
      <c r="BQ63" s="5">
        <v>2017</v>
      </c>
      <c r="BR63" s="4">
        <v>13293</v>
      </c>
      <c r="BS63" s="72">
        <f t="shared" si="14"/>
        <v>9.1127678178912923</v>
      </c>
      <c r="BT63" s="5">
        <v>1</v>
      </c>
      <c r="BU63" s="4">
        <v>979970</v>
      </c>
      <c r="BV63" s="5">
        <v>2017</v>
      </c>
      <c r="BW63" s="4">
        <v>981133</v>
      </c>
      <c r="BX63" s="72">
        <f t="shared" si="15"/>
        <v>981133</v>
      </c>
      <c r="BY63" s="5">
        <v>0</v>
      </c>
      <c r="BZ63" s="4">
        <v>1006003</v>
      </c>
      <c r="CA63" s="5">
        <v>2017</v>
      </c>
      <c r="CB63" s="4">
        <v>1015875</v>
      </c>
      <c r="CC63" s="72">
        <f t="shared" si="16"/>
        <v>1015875</v>
      </c>
      <c r="CD63" s="72">
        <f t="shared" si="17"/>
        <v>0.96580091054509665</v>
      </c>
      <c r="CE63" s="5">
        <v>1</v>
      </c>
      <c r="CF63" s="4">
        <v>979970</v>
      </c>
      <c r="CG63" s="5">
        <v>2017</v>
      </c>
      <c r="CH63" s="4">
        <v>981133</v>
      </c>
      <c r="CI63" s="72">
        <f t="shared" si="18"/>
        <v>981133</v>
      </c>
      <c r="CJ63" s="72"/>
      <c r="CK63" s="5"/>
      <c r="CL63" s="5">
        <v>2017</v>
      </c>
      <c r="CM63" s="4">
        <v>34350</v>
      </c>
      <c r="CN63" s="5">
        <f t="shared" si="19"/>
        <v>34350</v>
      </c>
      <c r="CO63" s="4">
        <f t="shared" si="20"/>
        <v>28.56282387190684</v>
      </c>
    </row>
    <row r="64" spans="1:93" ht="15.75" customHeight="1" x14ac:dyDescent="0.25">
      <c r="A64" s="4" t="s">
        <v>439</v>
      </c>
      <c r="B64" s="4" t="s">
        <v>440</v>
      </c>
      <c r="C64" s="4" t="s">
        <v>181</v>
      </c>
      <c r="D64" s="4" t="s">
        <v>412</v>
      </c>
      <c r="E64" s="4">
        <v>8829628</v>
      </c>
      <c r="F64" s="4">
        <v>8772235</v>
      </c>
      <c r="G64" s="4">
        <v>0</v>
      </c>
      <c r="H64" s="4">
        <v>44632</v>
      </c>
      <c r="I64" s="5">
        <v>2015</v>
      </c>
      <c r="J64" s="5">
        <v>42426</v>
      </c>
      <c r="K64" s="72">
        <f t="shared" si="0"/>
        <v>483.63957417921426</v>
      </c>
      <c r="L64" s="72">
        <v>3449</v>
      </c>
      <c r="M64" s="72">
        <f t="shared" si="1"/>
        <v>39.317232153493379</v>
      </c>
      <c r="N64" s="5">
        <v>0</v>
      </c>
      <c r="O64" s="5">
        <v>3832</v>
      </c>
      <c r="R64" s="72">
        <f t="shared" si="2"/>
        <v>0</v>
      </c>
      <c r="S64" s="72"/>
      <c r="T64" s="72"/>
      <c r="U64" s="5"/>
      <c r="V64" s="5"/>
      <c r="W64" s="72">
        <f t="shared" si="3"/>
        <v>0</v>
      </c>
      <c r="X64" s="5">
        <f t="shared" si="4"/>
        <v>0</v>
      </c>
      <c r="Y64" s="5">
        <v>0</v>
      </c>
      <c r="Z64" s="5">
        <v>3832</v>
      </c>
      <c r="AC64" s="5">
        <f t="shared" si="5"/>
        <v>0</v>
      </c>
      <c r="AD64" s="72"/>
      <c r="AE64" s="4">
        <v>10288</v>
      </c>
      <c r="AF64" s="5">
        <v>2017</v>
      </c>
      <c r="AG64" s="5">
        <v>10807</v>
      </c>
      <c r="AH64" s="72">
        <f t="shared" si="6"/>
        <v>10807</v>
      </c>
      <c r="AI64" s="72">
        <f t="shared" si="7"/>
        <v>0</v>
      </c>
      <c r="AJ64" s="5">
        <v>0</v>
      </c>
      <c r="AK64" s="5">
        <v>2884</v>
      </c>
      <c r="AL64" s="5">
        <v>2017</v>
      </c>
      <c r="AM64" s="5">
        <v>2692</v>
      </c>
      <c r="AN64" s="72">
        <f t="shared" si="8"/>
        <v>30.687732373790713</v>
      </c>
      <c r="AO64" s="5">
        <v>1</v>
      </c>
      <c r="AP64" s="4">
        <v>49004</v>
      </c>
      <c r="AQ64" s="5">
        <v>2017</v>
      </c>
      <c r="AR64" s="4">
        <v>42115</v>
      </c>
      <c r="AS64" s="72">
        <f t="shared" si="9"/>
        <v>480.09429751938933</v>
      </c>
      <c r="AT64" s="72"/>
      <c r="AU64" s="4">
        <v>10288</v>
      </c>
      <c r="AV64" s="5">
        <v>2017</v>
      </c>
      <c r="AW64" s="5">
        <v>10807</v>
      </c>
      <c r="AX64" s="72">
        <f t="shared" si="10"/>
        <v>10807</v>
      </c>
      <c r="AY64" s="5">
        <v>0</v>
      </c>
      <c r="AZ64" s="4">
        <v>37410</v>
      </c>
      <c r="BA64" s="5">
        <v>2017</v>
      </c>
      <c r="BB64" s="4">
        <v>34557</v>
      </c>
      <c r="BC64" s="72">
        <f t="shared" si="11"/>
        <v>34557</v>
      </c>
      <c r="BD64" s="72">
        <f t="shared" si="12"/>
        <v>312.72969297103339</v>
      </c>
      <c r="BE64" s="72"/>
      <c r="BF64" s="4">
        <v>10288</v>
      </c>
      <c r="BG64" s="5">
        <v>2017</v>
      </c>
      <c r="BH64" s="5">
        <v>10807</v>
      </c>
      <c r="BI64" s="72"/>
      <c r="BJ64" s="5">
        <v>2532</v>
      </c>
      <c r="BK64" s="5">
        <v>1593</v>
      </c>
      <c r="BL64" s="4">
        <v>2017</v>
      </c>
      <c r="BM64" s="4">
        <v>1616</v>
      </c>
      <c r="BN64" s="72">
        <f t="shared" si="13"/>
        <v>149.53271028037383</v>
      </c>
      <c r="BO64" s="5">
        <v>0</v>
      </c>
      <c r="BP64" s="4">
        <v>118</v>
      </c>
      <c r="BQ64" s="5">
        <v>2017</v>
      </c>
      <c r="BR64" s="4">
        <v>94</v>
      </c>
      <c r="BS64" s="72">
        <f t="shared" si="14"/>
        <v>1.0715627203329596</v>
      </c>
      <c r="BT64" s="5">
        <v>1</v>
      </c>
      <c r="BU64" s="4">
        <v>49004</v>
      </c>
      <c r="BV64" s="5">
        <v>2017</v>
      </c>
      <c r="BW64" s="4">
        <v>42115</v>
      </c>
      <c r="BX64" s="72">
        <f t="shared" si="15"/>
        <v>42115</v>
      </c>
      <c r="BY64" s="5">
        <v>0</v>
      </c>
      <c r="BZ64" s="4">
        <v>49000</v>
      </c>
      <c r="CA64" s="5">
        <v>2017</v>
      </c>
      <c r="CB64" s="4">
        <v>49503</v>
      </c>
      <c r="CC64" s="72">
        <f t="shared" si="16"/>
        <v>49503</v>
      </c>
      <c r="CD64" s="72">
        <f t="shared" si="17"/>
        <v>0.85075651980688038</v>
      </c>
      <c r="CE64" s="5">
        <v>1</v>
      </c>
      <c r="CF64" s="4">
        <v>49004</v>
      </c>
      <c r="CG64" s="5">
        <v>2017</v>
      </c>
      <c r="CH64" s="4">
        <v>42115</v>
      </c>
      <c r="CI64" s="72">
        <f t="shared" si="18"/>
        <v>42115</v>
      </c>
      <c r="CJ64" s="72"/>
      <c r="CK64" s="5">
        <v>714</v>
      </c>
      <c r="CL64" s="5">
        <v>2017</v>
      </c>
      <c r="CM64" s="4">
        <v>757</v>
      </c>
      <c r="CN64" s="5">
        <f t="shared" si="19"/>
        <v>757</v>
      </c>
      <c r="CO64" s="4">
        <f t="shared" si="20"/>
        <v>55.634081902245704</v>
      </c>
    </row>
    <row r="65" spans="1:93" ht="15.75" customHeight="1" x14ac:dyDescent="0.25">
      <c r="A65" s="4" t="s">
        <v>370</v>
      </c>
      <c r="B65" s="4" t="s">
        <v>371</v>
      </c>
      <c r="C65" s="4" t="s">
        <v>106</v>
      </c>
      <c r="D65" s="4" t="s">
        <v>357</v>
      </c>
      <c r="E65" s="4">
        <v>5708041</v>
      </c>
      <c r="F65" s="4">
        <v>5804337</v>
      </c>
      <c r="G65" s="4">
        <v>0</v>
      </c>
      <c r="H65" s="4">
        <v>9070</v>
      </c>
      <c r="I65" s="5">
        <v>2017</v>
      </c>
      <c r="J65" s="5">
        <v>9848</v>
      </c>
      <c r="K65" s="72">
        <f t="shared" si="0"/>
        <v>169.66623405911821</v>
      </c>
      <c r="L65" s="72">
        <v>12205</v>
      </c>
      <c r="M65" s="72">
        <f t="shared" si="1"/>
        <v>210.27380043577762</v>
      </c>
      <c r="N65" s="5">
        <v>0</v>
      </c>
      <c r="O65" s="5">
        <v>2182</v>
      </c>
      <c r="P65" s="5">
        <v>2017</v>
      </c>
      <c r="Q65" s="4">
        <v>2048</v>
      </c>
      <c r="R65" s="72">
        <f t="shared" si="2"/>
        <v>2048</v>
      </c>
      <c r="S65" s="72"/>
      <c r="T65" s="72"/>
      <c r="U65" s="5"/>
      <c r="V65" s="5"/>
      <c r="W65" s="72">
        <f t="shared" si="3"/>
        <v>0</v>
      </c>
      <c r="X65" s="5">
        <f t="shared" si="4"/>
        <v>35.28396094162003</v>
      </c>
      <c r="Y65" s="5">
        <v>0</v>
      </c>
      <c r="Z65" s="5">
        <v>2182</v>
      </c>
      <c r="AA65" s="5">
        <v>2017</v>
      </c>
      <c r="AB65" s="4">
        <v>2048</v>
      </c>
      <c r="AC65" s="5">
        <f t="shared" si="5"/>
        <v>2048</v>
      </c>
      <c r="AD65" s="72"/>
      <c r="AE65" s="4">
        <v>12794</v>
      </c>
      <c r="AF65" s="5">
        <v>2017</v>
      </c>
      <c r="AG65" s="5">
        <v>11691</v>
      </c>
      <c r="AH65" s="72">
        <f t="shared" si="6"/>
        <v>11691</v>
      </c>
      <c r="AI65" s="72">
        <f t="shared" si="7"/>
        <v>0.17517748695577795</v>
      </c>
      <c r="AJ65" s="5">
        <v>0</v>
      </c>
      <c r="AK65" s="5">
        <v>91</v>
      </c>
      <c r="AL65" s="5">
        <v>2017</v>
      </c>
      <c r="AM65" s="5">
        <v>114</v>
      </c>
      <c r="AN65" s="72">
        <f t="shared" si="8"/>
        <v>1.9640486071018963</v>
      </c>
      <c r="AO65" s="5">
        <v>0</v>
      </c>
      <c r="AP65" s="4">
        <v>16119</v>
      </c>
      <c r="AQ65" s="5">
        <v>2017</v>
      </c>
      <c r="AR65" s="4">
        <v>10863</v>
      </c>
      <c r="AS65" s="72">
        <f t="shared" si="9"/>
        <v>187.15315806094648</v>
      </c>
      <c r="AT65" s="72"/>
      <c r="AU65" s="4">
        <v>12794</v>
      </c>
      <c r="AV65" s="5">
        <v>2017</v>
      </c>
      <c r="AW65" s="5">
        <v>11691</v>
      </c>
      <c r="AX65" s="72">
        <f t="shared" si="10"/>
        <v>11691</v>
      </c>
      <c r="AY65" s="5">
        <v>1</v>
      </c>
      <c r="BC65" s="72">
        <f t="shared" si="11"/>
        <v>0</v>
      </c>
      <c r="BD65" s="72" t="e">
        <f t="shared" si="12"/>
        <v>#DIV/0!</v>
      </c>
      <c r="BE65" s="72"/>
      <c r="BF65" s="4">
        <v>12794</v>
      </c>
      <c r="BG65" s="5">
        <v>2017</v>
      </c>
      <c r="BH65" s="5">
        <v>11691</v>
      </c>
      <c r="BI65" s="72"/>
      <c r="BJ65" s="5"/>
      <c r="BK65" s="5">
        <v>1361</v>
      </c>
      <c r="BL65" s="4">
        <v>2017</v>
      </c>
      <c r="BM65" s="4">
        <v>1343</v>
      </c>
      <c r="BN65" s="72">
        <f t="shared" si="13"/>
        <v>114.87468993242665</v>
      </c>
      <c r="BO65" s="5">
        <v>0</v>
      </c>
      <c r="BP65" s="4">
        <v>14</v>
      </c>
      <c r="BQ65" s="5">
        <v>2017</v>
      </c>
      <c r="BR65" s="4">
        <v>11</v>
      </c>
      <c r="BS65" s="72">
        <f t="shared" si="14"/>
        <v>0.18951346208877948</v>
      </c>
      <c r="BT65" s="5">
        <v>0</v>
      </c>
      <c r="BU65" s="4">
        <v>16119</v>
      </c>
      <c r="BV65" s="5">
        <v>2017</v>
      </c>
      <c r="BW65" s="4">
        <v>10863</v>
      </c>
      <c r="BX65" s="72">
        <f t="shared" si="15"/>
        <v>10863</v>
      </c>
      <c r="BY65" s="5">
        <v>0</v>
      </c>
      <c r="BZ65" s="4">
        <v>17687</v>
      </c>
      <c r="CA65" s="5">
        <v>2017</v>
      </c>
      <c r="CB65" s="4">
        <v>17254</v>
      </c>
      <c r="CC65" s="72">
        <f t="shared" si="16"/>
        <v>17254</v>
      </c>
      <c r="CD65" s="72">
        <f t="shared" si="17"/>
        <v>0.62959313782311344</v>
      </c>
      <c r="CE65" s="5">
        <v>0</v>
      </c>
      <c r="CF65" s="4">
        <v>16119</v>
      </c>
      <c r="CG65" s="5">
        <v>2017</v>
      </c>
      <c r="CH65" s="4">
        <v>10863</v>
      </c>
      <c r="CI65" s="72">
        <f t="shared" si="18"/>
        <v>10863</v>
      </c>
      <c r="CJ65" s="72"/>
      <c r="CK65" s="5">
        <v>314</v>
      </c>
      <c r="CL65" s="5">
        <v>2017</v>
      </c>
      <c r="CM65" s="4">
        <v>195</v>
      </c>
      <c r="CN65" s="5">
        <f t="shared" si="19"/>
        <v>195</v>
      </c>
      <c r="CO65" s="4">
        <f t="shared" si="20"/>
        <v>55.707692307692305</v>
      </c>
    </row>
    <row r="66" spans="1:93" ht="15.75" customHeight="1" x14ac:dyDescent="0.25">
      <c r="A66" s="4" t="s">
        <v>199</v>
      </c>
      <c r="B66" s="4" t="s">
        <v>200</v>
      </c>
      <c r="C66" s="4" t="s">
        <v>181</v>
      </c>
      <c r="D66" s="4" t="s">
        <v>182</v>
      </c>
      <c r="E66" s="4">
        <v>5447900</v>
      </c>
      <c r="F66" s="4">
        <v>5457013</v>
      </c>
      <c r="G66" s="4">
        <v>0</v>
      </c>
      <c r="H66" s="4">
        <v>22454</v>
      </c>
      <c r="I66" s="5">
        <v>2017</v>
      </c>
      <c r="J66" s="5">
        <v>22020</v>
      </c>
      <c r="K66" s="72">
        <f t="shared" si="0"/>
        <v>403.51745542845515</v>
      </c>
      <c r="L66" s="72">
        <v>29649</v>
      </c>
      <c r="M66" s="72">
        <f t="shared" si="1"/>
        <v>543.31921144406283</v>
      </c>
      <c r="N66" s="5">
        <v>0</v>
      </c>
      <c r="O66" s="5">
        <v>5003</v>
      </c>
      <c r="P66" s="5">
        <v>2017</v>
      </c>
      <c r="Q66" s="4">
        <v>5259</v>
      </c>
      <c r="R66" s="72">
        <f t="shared" si="2"/>
        <v>5259</v>
      </c>
      <c r="S66" s="72"/>
      <c r="T66" s="72"/>
      <c r="U66" s="5">
        <v>470</v>
      </c>
      <c r="V66" s="5">
        <v>8.6047191575284252</v>
      </c>
      <c r="W66" s="72">
        <f t="shared" si="3"/>
        <v>8.6047191575284252</v>
      </c>
      <c r="X66" s="5">
        <f t="shared" si="4"/>
        <v>96.371403183389887</v>
      </c>
      <c r="Y66" s="5">
        <v>0</v>
      </c>
      <c r="Z66" s="5">
        <v>5003</v>
      </c>
      <c r="AA66" s="5">
        <v>2017</v>
      </c>
      <c r="AB66" s="4">
        <v>5259</v>
      </c>
      <c r="AC66" s="5">
        <f t="shared" si="5"/>
        <v>5259</v>
      </c>
      <c r="AD66" s="72"/>
      <c r="AE66" s="4">
        <v>10020</v>
      </c>
      <c r="AF66" s="5">
        <v>2017</v>
      </c>
      <c r="AG66" s="5">
        <v>10478</v>
      </c>
      <c r="AH66" s="72">
        <f t="shared" si="6"/>
        <v>10478</v>
      </c>
      <c r="AI66" s="72">
        <f t="shared" si="7"/>
        <v>0.5019087612139721</v>
      </c>
      <c r="AJ66" s="5">
        <v>0</v>
      </c>
      <c r="AK66" s="5">
        <v>1366</v>
      </c>
      <c r="AL66" s="5">
        <v>2017</v>
      </c>
      <c r="AM66" s="5">
        <v>1432</v>
      </c>
      <c r="AN66" s="72">
        <f t="shared" si="8"/>
        <v>26.241462133221965</v>
      </c>
      <c r="AO66" s="5">
        <v>1</v>
      </c>
      <c r="AP66" s="4">
        <v>43639</v>
      </c>
      <c r="AQ66" s="5">
        <v>2017</v>
      </c>
      <c r="AR66" s="4">
        <v>33300</v>
      </c>
      <c r="AS66" s="72">
        <f t="shared" si="9"/>
        <v>610.22394485774544</v>
      </c>
      <c r="AT66" s="72"/>
      <c r="AU66" s="4">
        <v>10020</v>
      </c>
      <c r="AV66" s="5">
        <v>2017</v>
      </c>
      <c r="AW66" s="5">
        <v>10478</v>
      </c>
      <c r="AX66" s="72">
        <f t="shared" si="10"/>
        <v>10478</v>
      </c>
      <c r="AY66" s="5">
        <v>0</v>
      </c>
      <c r="AZ66" s="4">
        <v>33610</v>
      </c>
      <c r="BA66" s="5">
        <v>2017</v>
      </c>
      <c r="BB66" s="4">
        <v>27187</v>
      </c>
      <c r="BC66" s="72">
        <f t="shared" si="11"/>
        <v>27187</v>
      </c>
      <c r="BD66" s="72">
        <f t="shared" si="12"/>
        <v>385.40478905359174</v>
      </c>
      <c r="BE66" s="72"/>
      <c r="BF66" s="4">
        <v>10020</v>
      </c>
      <c r="BG66" s="5">
        <v>2017</v>
      </c>
      <c r="BH66" s="5">
        <v>10478</v>
      </c>
      <c r="BI66" s="72"/>
      <c r="BJ66" s="5">
        <v>1308</v>
      </c>
      <c r="BK66" s="5">
        <v>1319</v>
      </c>
      <c r="BL66" s="4">
        <v>2017</v>
      </c>
      <c r="BM66" s="4">
        <v>1665</v>
      </c>
      <c r="BN66" s="72">
        <f t="shared" si="13"/>
        <v>158.90437106318001</v>
      </c>
      <c r="BO66" s="5">
        <v>0</v>
      </c>
      <c r="BP66" s="4">
        <v>58</v>
      </c>
      <c r="BQ66" s="5">
        <v>2017</v>
      </c>
      <c r="BR66" s="4">
        <v>80</v>
      </c>
      <c r="BS66" s="72">
        <f t="shared" si="14"/>
        <v>1.4660034711297187</v>
      </c>
      <c r="BT66" s="5">
        <v>1</v>
      </c>
      <c r="BU66" s="4">
        <v>43639</v>
      </c>
      <c r="BV66" s="5">
        <v>2017</v>
      </c>
      <c r="BW66" s="4">
        <v>33300</v>
      </c>
      <c r="BX66" s="72">
        <f t="shared" si="15"/>
        <v>33300</v>
      </c>
      <c r="BY66" s="5">
        <v>0</v>
      </c>
      <c r="BZ66" s="4">
        <v>51049</v>
      </c>
      <c r="CA66" s="5">
        <v>2017</v>
      </c>
      <c r="CB66" s="4">
        <v>43426</v>
      </c>
      <c r="CC66" s="72">
        <f t="shared" si="16"/>
        <v>43426</v>
      </c>
      <c r="CD66" s="72">
        <f t="shared" si="17"/>
        <v>0.7668217197070879</v>
      </c>
      <c r="CE66" s="5">
        <v>1</v>
      </c>
      <c r="CF66" s="4">
        <v>43639</v>
      </c>
      <c r="CG66" s="5">
        <v>2017</v>
      </c>
      <c r="CH66" s="4">
        <v>33300</v>
      </c>
      <c r="CI66" s="72">
        <f t="shared" si="18"/>
        <v>33300</v>
      </c>
      <c r="CJ66" s="72"/>
      <c r="CK66" s="5"/>
      <c r="CL66" s="5">
        <v>2017</v>
      </c>
      <c r="CM66" s="4">
        <v>938</v>
      </c>
      <c r="CN66" s="5">
        <f t="shared" si="19"/>
        <v>938</v>
      </c>
      <c r="CO66" s="4">
        <f t="shared" si="20"/>
        <v>35.501066098081026</v>
      </c>
    </row>
    <row r="67" spans="1:93" ht="15.75" customHeight="1" x14ac:dyDescent="0.25">
      <c r="A67" s="4" t="s">
        <v>441</v>
      </c>
      <c r="B67" s="4" t="s">
        <v>442</v>
      </c>
      <c r="C67" s="4" t="s">
        <v>181</v>
      </c>
      <c r="D67" s="4" t="s">
        <v>412</v>
      </c>
      <c r="E67" s="4">
        <v>2076393.9999999998</v>
      </c>
      <c r="F67" s="4">
        <v>2078654</v>
      </c>
      <c r="G67" s="4">
        <v>0</v>
      </c>
      <c r="H67" s="4">
        <v>7014</v>
      </c>
      <c r="I67" s="5">
        <v>2017</v>
      </c>
      <c r="J67" s="5">
        <v>8204</v>
      </c>
      <c r="K67" s="72">
        <f t="shared" si="0"/>
        <v>394.67847943909851</v>
      </c>
      <c r="L67" s="72">
        <v>9309</v>
      </c>
      <c r="M67" s="72">
        <f t="shared" si="1"/>
        <v>447.83787970484747</v>
      </c>
      <c r="N67" s="5">
        <v>0</v>
      </c>
      <c r="O67" s="5">
        <v>700</v>
      </c>
      <c r="R67" s="72">
        <f t="shared" si="2"/>
        <v>0</v>
      </c>
      <c r="S67" s="72"/>
      <c r="T67" s="72"/>
      <c r="U67" s="5">
        <v>78</v>
      </c>
      <c r="V67" s="5">
        <v>3.8429703204446017</v>
      </c>
      <c r="W67" s="72">
        <f t="shared" si="3"/>
        <v>3.8429703204446017</v>
      </c>
      <c r="X67" s="5">
        <f t="shared" si="4"/>
        <v>0</v>
      </c>
      <c r="Y67" s="5">
        <v>0</v>
      </c>
      <c r="Z67" s="5">
        <v>700</v>
      </c>
      <c r="AC67" s="5">
        <f t="shared" si="5"/>
        <v>0</v>
      </c>
      <c r="AD67" s="72"/>
      <c r="AE67" s="4">
        <v>1522</v>
      </c>
      <c r="AF67" s="5">
        <v>2017</v>
      </c>
      <c r="AG67" s="5">
        <v>1316</v>
      </c>
      <c r="AH67" s="72">
        <f t="shared" si="6"/>
        <v>1316</v>
      </c>
      <c r="AI67" s="72">
        <f t="shared" si="7"/>
        <v>0</v>
      </c>
      <c r="AJ67" s="5">
        <v>0</v>
      </c>
      <c r="AK67" s="5">
        <v>940</v>
      </c>
      <c r="AL67" s="5">
        <v>2017</v>
      </c>
      <c r="AM67" s="5">
        <v>889</v>
      </c>
      <c r="AN67" s="72">
        <f t="shared" si="8"/>
        <v>42.768060485294811</v>
      </c>
      <c r="AO67" s="5">
        <v>0</v>
      </c>
      <c r="AP67" s="4">
        <v>18411</v>
      </c>
      <c r="AQ67" s="5">
        <v>2017</v>
      </c>
      <c r="AR67" s="4">
        <v>11676</v>
      </c>
      <c r="AS67" s="72">
        <f t="shared" si="9"/>
        <v>561.7096447989901</v>
      </c>
      <c r="AT67" s="72"/>
      <c r="AU67" s="4">
        <v>1522</v>
      </c>
      <c r="AV67" s="5">
        <v>2017</v>
      </c>
      <c r="AW67" s="5">
        <v>1316</v>
      </c>
      <c r="AX67" s="72">
        <f t="shared" si="10"/>
        <v>1316</v>
      </c>
      <c r="AY67" s="5">
        <v>0</v>
      </c>
      <c r="AZ67" s="4">
        <v>9729</v>
      </c>
      <c r="BA67" s="5">
        <v>2017</v>
      </c>
      <c r="BB67" s="4">
        <v>7006</v>
      </c>
      <c r="BC67" s="72">
        <f t="shared" si="11"/>
        <v>7006</v>
      </c>
      <c r="BD67" s="72">
        <f t="shared" si="12"/>
        <v>187.83899514701685</v>
      </c>
      <c r="BE67" s="72"/>
      <c r="BF67" s="4">
        <v>1522</v>
      </c>
      <c r="BG67" s="5">
        <v>2017</v>
      </c>
      <c r="BH67" s="5">
        <v>1316</v>
      </c>
      <c r="BI67" s="72"/>
      <c r="BJ67" s="5"/>
      <c r="BK67" s="5">
        <v>55</v>
      </c>
      <c r="BL67" s="4">
        <v>2017</v>
      </c>
      <c r="BM67" s="4">
        <v>274</v>
      </c>
      <c r="BN67" s="72">
        <f t="shared" si="13"/>
        <v>208.20668693009117</v>
      </c>
      <c r="BO67" s="5">
        <v>0</v>
      </c>
      <c r="BP67" s="4">
        <v>15</v>
      </c>
      <c r="BQ67" s="5">
        <v>2017</v>
      </c>
      <c r="BR67" s="4">
        <v>19</v>
      </c>
      <c r="BS67" s="72">
        <f t="shared" si="14"/>
        <v>0.91405303624364609</v>
      </c>
      <c r="BT67" s="5">
        <v>0</v>
      </c>
      <c r="BU67" s="4">
        <v>18411</v>
      </c>
      <c r="BV67" s="5">
        <v>2017</v>
      </c>
      <c r="BW67" s="4">
        <v>11676</v>
      </c>
      <c r="BX67" s="72">
        <f t="shared" si="15"/>
        <v>11676</v>
      </c>
      <c r="BY67" s="5">
        <v>0</v>
      </c>
      <c r="BZ67" s="4">
        <v>18270</v>
      </c>
      <c r="CA67" s="5">
        <v>2017</v>
      </c>
      <c r="CB67" s="4">
        <v>14074</v>
      </c>
      <c r="CC67" s="72">
        <f t="shared" si="16"/>
        <v>14074</v>
      </c>
      <c r="CD67" s="72">
        <f t="shared" si="17"/>
        <v>0.82961489270996158</v>
      </c>
      <c r="CE67" s="5">
        <v>0</v>
      </c>
      <c r="CF67" s="4">
        <v>18411</v>
      </c>
      <c r="CG67" s="5">
        <v>2017</v>
      </c>
      <c r="CH67" s="4">
        <v>11676</v>
      </c>
      <c r="CI67" s="72">
        <f t="shared" si="18"/>
        <v>11676</v>
      </c>
      <c r="CJ67" s="72"/>
      <c r="CK67" s="5">
        <v>192</v>
      </c>
      <c r="CL67" s="5">
        <v>2017</v>
      </c>
      <c r="CM67" s="4">
        <v>216</v>
      </c>
      <c r="CN67" s="5">
        <f t="shared" si="19"/>
        <v>216</v>
      </c>
      <c r="CO67" s="4">
        <f t="shared" si="20"/>
        <v>54.055555555555557</v>
      </c>
    </row>
    <row r="68" spans="1:93" ht="15.75" customHeight="1" x14ac:dyDescent="0.25">
      <c r="A68" s="4" t="s">
        <v>443</v>
      </c>
      <c r="B68" s="4" t="s">
        <v>444</v>
      </c>
      <c r="C68" s="4" t="s">
        <v>181</v>
      </c>
      <c r="D68" s="4" t="s">
        <v>412</v>
      </c>
      <c r="E68" s="4">
        <v>46647428</v>
      </c>
      <c r="F68" s="4">
        <v>46736776</v>
      </c>
      <c r="G68" s="4">
        <v>0</v>
      </c>
      <c r="H68" s="4">
        <v>243401</v>
      </c>
      <c r="I68" s="5">
        <v>2017</v>
      </c>
      <c r="J68" s="5">
        <v>167592</v>
      </c>
      <c r="K68" s="72">
        <f t="shared" si="0"/>
        <v>358.58699367709914</v>
      </c>
      <c r="L68" s="72">
        <v>199402</v>
      </c>
      <c r="M68" s="72">
        <f t="shared" si="1"/>
        <v>426.64902688195696</v>
      </c>
      <c r="N68" s="5">
        <v>0</v>
      </c>
      <c r="O68" s="5">
        <v>29254</v>
      </c>
      <c r="P68" s="5">
        <v>2017</v>
      </c>
      <c r="Q68" s="4">
        <v>23952</v>
      </c>
      <c r="R68" s="72">
        <f t="shared" si="2"/>
        <v>23952</v>
      </c>
      <c r="S68" s="72"/>
      <c r="T68" s="72"/>
      <c r="U68" s="5"/>
      <c r="V68" s="5"/>
      <c r="W68" s="72">
        <f t="shared" si="3"/>
        <v>0</v>
      </c>
      <c r="X68" s="5">
        <f t="shared" si="4"/>
        <v>51.248721135578549</v>
      </c>
      <c r="Y68" s="5">
        <v>0</v>
      </c>
      <c r="Z68" s="5">
        <v>29254</v>
      </c>
      <c r="AA68" s="5">
        <v>2017</v>
      </c>
      <c r="AB68" s="4">
        <v>23952</v>
      </c>
      <c r="AC68" s="5">
        <f t="shared" si="5"/>
        <v>23952</v>
      </c>
      <c r="AD68" s="72"/>
      <c r="AE68" s="4">
        <v>65017</v>
      </c>
      <c r="AF68" s="5">
        <v>2017</v>
      </c>
      <c r="AG68" s="5">
        <v>58814</v>
      </c>
      <c r="AH68" s="72">
        <f t="shared" si="6"/>
        <v>58814</v>
      </c>
      <c r="AI68" s="72">
        <f t="shared" si="7"/>
        <v>0.40724997449586831</v>
      </c>
      <c r="AJ68" s="5">
        <v>0</v>
      </c>
      <c r="AK68" s="5">
        <v>5352</v>
      </c>
      <c r="AL68" s="5">
        <v>2017</v>
      </c>
      <c r="AM68" s="5">
        <v>5377</v>
      </c>
      <c r="AN68" s="72">
        <f t="shared" si="8"/>
        <v>11.504858614980204</v>
      </c>
      <c r="AO68" s="5">
        <v>1</v>
      </c>
      <c r="AQ68" s="5">
        <v>2017</v>
      </c>
      <c r="AR68" s="4">
        <v>277237</v>
      </c>
      <c r="AS68" s="72">
        <f t="shared" si="9"/>
        <v>593.18811378859334</v>
      </c>
      <c r="AT68" s="72"/>
      <c r="AU68" s="4">
        <v>65017</v>
      </c>
      <c r="AV68" s="5">
        <v>2017</v>
      </c>
      <c r="AW68" s="5">
        <v>58814</v>
      </c>
      <c r="AX68" s="72">
        <f t="shared" si="10"/>
        <v>58814</v>
      </c>
      <c r="AY68" s="5">
        <v>0</v>
      </c>
      <c r="AZ68" s="4">
        <v>243657</v>
      </c>
      <c r="BA68" s="5">
        <v>2017</v>
      </c>
      <c r="BB68" s="4">
        <v>232058</v>
      </c>
      <c r="BC68" s="72">
        <f t="shared" si="11"/>
        <v>232058</v>
      </c>
      <c r="BD68" s="72">
        <f t="shared" si="12"/>
        <v>253.44525937481149</v>
      </c>
      <c r="BE68" s="72"/>
      <c r="BF68" s="4">
        <v>65017</v>
      </c>
      <c r="BG68" s="5">
        <v>2017</v>
      </c>
      <c r="BH68" s="5">
        <v>58814</v>
      </c>
      <c r="BI68" s="72"/>
      <c r="BJ68" s="5"/>
      <c r="BK68" s="5">
        <v>8595</v>
      </c>
      <c r="BL68" s="4">
        <v>2017</v>
      </c>
      <c r="BM68" s="4">
        <v>8362</v>
      </c>
      <c r="BN68" s="72">
        <f t="shared" si="13"/>
        <v>142.17703267929406</v>
      </c>
      <c r="BO68" s="5">
        <v>0</v>
      </c>
      <c r="BP68" s="4">
        <v>324</v>
      </c>
      <c r="BQ68" s="5">
        <v>2017</v>
      </c>
      <c r="BR68" s="4">
        <v>307</v>
      </c>
      <c r="BS68" s="72">
        <f t="shared" si="14"/>
        <v>0.65687029845618794</v>
      </c>
      <c r="BT68" s="5">
        <v>1</v>
      </c>
      <c r="BV68" s="5">
        <v>2017</v>
      </c>
      <c r="BW68" s="4">
        <v>277237</v>
      </c>
      <c r="BX68" s="72">
        <f t="shared" si="15"/>
        <v>277237</v>
      </c>
      <c r="BY68" s="5">
        <v>0</v>
      </c>
      <c r="BZ68" s="4">
        <v>349924</v>
      </c>
      <c r="CA68" s="5">
        <v>2017</v>
      </c>
      <c r="CB68" s="4">
        <v>365072</v>
      </c>
      <c r="CC68" s="72">
        <f t="shared" si="16"/>
        <v>365072</v>
      </c>
      <c r="CD68" s="72">
        <f t="shared" si="17"/>
        <v>0.75940362449051146</v>
      </c>
      <c r="CE68" s="5">
        <v>1</v>
      </c>
      <c r="CG68" s="5">
        <v>2017</v>
      </c>
      <c r="CH68" s="4">
        <v>277237</v>
      </c>
      <c r="CI68" s="72">
        <f t="shared" si="18"/>
        <v>277237</v>
      </c>
      <c r="CJ68" s="72"/>
      <c r="CK68" s="5"/>
      <c r="CL68" s="5">
        <v>2017</v>
      </c>
      <c r="CM68" s="4">
        <v>2481</v>
      </c>
      <c r="CN68" s="5">
        <f t="shared" si="19"/>
        <v>2481</v>
      </c>
      <c r="CO68" s="4">
        <f t="shared" si="20"/>
        <v>111.74405481660621</v>
      </c>
    </row>
    <row r="69" spans="1:93" ht="15.75" customHeight="1" x14ac:dyDescent="0.25">
      <c r="A69" s="4" t="s">
        <v>297</v>
      </c>
      <c r="B69" s="4" t="s">
        <v>298</v>
      </c>
      <c r="C69" s="4" t="s">
        <v>181</v>
      </c>
      <c r="D69" s="4" t="s">
        <v>276</v>
      </c>
      <c r="E69" s="4">
        <v>9904896</v>
      </c>
      <c r="F69" s="4">
        <v>10036379</v>
      </c>
      <c r="G69" s="4">
        <v>0</v>
      </c>
      <c r="H69" s="4">
        <v>20051</v>
      </c>
      <c r="I69" s="5">
        <v>2017</v>
      </c>
      <c r="J69" s="5">
        <v>19741</v>
      </c>
      <c r="K69" s="72">
        <f t="shared" si="0"/>
        <v>196.69444527752492</v>
      </c>
      <c r="L69" s="72">
        <v>28125</v>
      </c>
      <c r="M69" s="72">
        <f t="shared" si="1"/>
        <v>280.23054928475699</v>
      </c>
      <c r="N69" s="5">
        <v>1</v>
      </c>
      <c r="O69" s="5"/>
      <c r="P69" s="5">
        <v>2017</v>
      </c>
      <c r="Q69" s="4">
        <v>6072</v>
      </c>
      <c r="R69" s="72">
        <f t="shared" si="2"/>
        <v>6072</v>
      </c>
      <c r="S69" s="5"/>
      <c r="T69" s="5"/>
      <c r="U69" s="5">
        <v>68</v>
      </c>
      <c r="V69" s="5">
        <v>0.72497088655516972</v>
      </c>
      <c r="W69" s="72">
        <f t="shared" si="3"/>
        <v>0.72497088655516972</v>
      </c>
      <c r="X69" s="5">
        <f t="shared" si="4"/>
        <v>60.499907386917137</v>
      </c>
      <c r="Y69" s="5">
        <v>1</v>
      </c>
      <c r="Z69" s="5"/>
      <c r="AA69" s="5">
        <v>2017</v>
      </c>
      <c r="AB69" s="4">
        <v>6072</v>
      </c>
      <c r="AC69" s="5">
        <f t="shared" si="5"/>
        <v>6072</v>
      </c>
      <c r="AD69" s="72"/>
      <c r="AE69" s="4">
        <v>5807</v>
      </c>
      <c r="AF69" s="5">
        <v>2017</v>
      </c>
      <c r="AG69" s="5">
        <v>5713</v>
      </c>
      <c r="AH69" s="72">
        <f t="shared" si="6"/>
        <v>5713</v>
      </c>
      <c r="AI69" s="72">
        <f t="shared" si="7"/>
        <v>1.0628391388062315</v>
      </c>
      <c r="AJ69" s="5">
        <v>0</v>
      </c>
      <c r="AK69" s="5">
        <v>2156</v>
      </c>
      <c r="AL69" s="5">
        <v>2017</v>
      </c>
      <c r="AM69" s="5">
        <v>2312</v>
      </c>
      <c r="AN69" s="72">
        <f t="shared" si="8"/>
        <v>23.036196620314954</v>
      </c>
      <c r="AO69" s="5">
        <v>0</v>
      </c>
      <c r="AS69" s="72">
        <f t="shared" si="9"/>
        <v>0</v>
      </c>
      <c r="AT69" s="72"/>
      <c r="AU69" s="4">
        <v>5807</v>
      </c>
      <c r="AV69" s="5">
        <v>2017</v>
      </c>
      <c r="AW69" s="5">
        <v>5713</v>
      </c>
      <c r="AX69" s="72">
        <f t="shared" si="10"/>
        <v>5713</v>
      </c>
      <c r="AY69" s="5">
        <v>0</v>
      </c>
      <c r="AZ69" s="4">
        <v>109926</v>
      </c>
      <c r="BA69" s="5">
        <v>2017</v>
      </c>
      <c r="BB69" s="4">
        <v>56659</v>
      </c>
      <c r="BC69" s="72">
        <f t="shared" si="11"/>
        <v>56659</v>
      </c>
      <c r="BD69" s="72">
        <f t="shared" si="12"/>
        <v>100.83128893909175</v>
      </c>
      <c r="BE69" s="72"/>
      <c r="BF69" s="4">
        <v>5807</v>
      </c>
      <c r="BG69" s="5">
        <v>2017</v>
      </c>
      <c r="BH69" s="5">
        <v>5713</v>
      </c>
      <c r="BI69" s="72"/>
      <c r="BJ69" s="5">
        <v>1444</v>
      </c>
      <c r="BK69" s="5">
        <v>1488</v>
      </c>
      <c r="BL69" s="4">
        <v>2017</v>
      </c>
      <c r="BM69" s="4">
        <v>1565</v>
      </c>
      <c r="BN69" s="72">
        <f t="shared" si="13"/>
        <v>273.93663574304219</v>
      </c>
      <c r="BO69" s="5">
        <v>0</v>
      </c>
      <c r="BP69" s="4">
        <v>87</v>
      </c>
      <c r="BQ69" s="5">
        <v>2017</v>
      </c>
      <c r="BR69" s="4">
        <v>113</v>
      </c>
      <c r="BS69" s="72">
        <f t="shared" si="14"/>
        <v>1.1259040735707568</v>
      </c>
      <c r="BT69" s="5">
        <v>0</v>
      </c>
      <c r="BX69" s="72">
        <f t="shared" si="15"/>
        <v>0</v>
      </c>
      <c r="BY69" s="5">
        <v>0</v>
      </c>
      <c r="BZ69" s="4">
        <v>105057</v>
      </c>
      <c r="CA69" s="5">
        <v>2017</v>
      </c>
      <c r="CB69" s="4">
        <v>172833</v>
      </c>
      <c r="CC69" s="72">
        <f t="shared" si="16"/>
        <v>172833</v>
      </c>
      <c r="CD69" s="72">
        <f t="shared" si="17"/>
        <v>0</v>
      </c>
      <c r="CE69" s="5">
        <v>0</v>
      </c>
      <c r="CI69" s="72">
        <f t="shared" si="18"/>
        <v>0</v>
      </c>
      <c r="CJ69" s="5"/>
      <c r="CK69" s="5">
        <v>892</v>
      </c>
      <c r="CL69" s="5">
        <v>2013</v>
      </c>
      <c r="CM69" s="4">
        <v>892</v>
      </c>
      <c r="CN69" s="5">
        <f t="shared" si="19"/>
        <v>892</v>
      </c>
      <c r="CO69" s="4">
        <f t="shared" si="20"/>
        <v>0</v>
      </c>
    </row>
    <row r="70" spans="1:93" ht="15.75" customHeight="1" x14ac:dyDescent="0.25">
      <c r="A70" s="4" t="s">
        <v>540</v>
      </c>
      <c r="B70" s="4" t="s">
        <v>541</v>
      </c>
      <c r="C70" s="4" t="s">
        <v>181</v>
      </c>
      <c r="D70" s="4" t="s">
        <v>525</v>
      </c>
      <c r="E70" s="4">
        <v>8455804</v>
      </c>
      <c r="F70" s="4">
        <v>8591365</v>
      </c>
      <c r="G70" s="4">
        <v>0</v>
      </c>
      <c r="H70" s="4">
        <v>17818</v>
      </c>
      <c r="I70" s="5">
        <v>2017</v>
      </c>
      <c r="J70" s="5">
        <v>18511</v>
      </c>
      <c r="K70" s="72">
        <f t="shared" si="0"/>
        <v>215.46052344417916</v>
      </c>
      <c r="L70" s="72">
        <v>18511</v>
      </c>
      <c r="M70" s="72">
        <f t="shared" si="1"/>
        <v>215.46052344417916</v>
      </c>
      <c r="N70" s="5">
        <v>0</v>
      </c>
      <c r="O70" s="5">
        <v>4102</v>
      </c>
      <c r="P70" s="5">
        <v>2016</v>
      </c>
      <c r="Q70" s="4">
        <v>4169</v>
      </c>
      <c r="R70" s="72">
        <f t="shared" si="2"/>
        <v>4169</v>
      </c>
      <c r="S70" s="72"/>
      <c r="T70" s="72"/>
      <c r="U70" s="5"/>
      <c r="V70" s="5"/>
      <c r="W70" s="72">
        <f t="shared" si="3"/>
        <v>0</v>
      </c>
      <c r="X70" s="5">
        <f t="shared" si="4"/>
        <v>48.525467140553332</v>
      </c>
      <c r="Y70" s="5">
        <v>0</v>
      </c>
      <c r="Z70" s="5">
        <v>4102</v>
      </c>
      <c r="AA70" s="5">
        <v>2016</v>
      </c>
      <c r="AB70" s="4">
        <v>4169</v>
      </c>
      <c r="AC70" s="5">
        <f t="shared" si="5"/>
        <v>4169</v>
      </c>
      <c r="AD70" s="72"/>
      <c r="AE70" s="4">
        <v>6519</v>
      </c>
      <c r="AF70" s="5">
        <v>2017</v>
      </c>
      <c r="AG70" s="5">
        <v>6564</v>
      </c>
      <c r="AH70" s="72">
        <f t="shared" si="6"/>
        <v>6564</v>
      </c>
      <c r="AI70" s="72">
        <f t="shared" si="7"/>
        <v>0.63513101767215108</v>
      </c>
      <c r="AJ70" s="5">
        <v>1</v>
      </c>
      <c r="AK70" s="5">
        <v>1271</v>
      </c>
      <c r="AL70" s="5">
        <v>2012</v>
      </c>
      <c r="AM70" s="5">
        <v>1271</v>
      </c>
      <c r="AN70" s="72">
        <f t="shared" si="8"/>
        <v>14.793923899170855</v>
      </c>
      <c r="AO70" s="5">
        <v>0</v>
      </c>
      <c r="AS70" s="72">
        <f t="shared" si="9"/>
        <v>0</v>
      </c>
      <c r="AT70" s="72"/>
      <c r="AU70" s="4">
        <v>6519</v>
      </c>
      <c r="AV70" s="5">
        <v>2017</v>
      </c>
      <c r="AW70" s="5">
        <v>6564</v>
      </c>
      <c r="AX70" s="72">
        <f t="shared" si="10"/>
        <v>6564</v>
      </c>
      <c r="AY70" s="5">
        <v>1</v>
      </c>
      <c r="AZ70" s="4">
        <v>104126</v>
      </c>
      <c r="BA70" s="5">
        <v>2017</v>
      </c>
      <c r="BB70" s="4">
        <v>105872</v>
      </c>
      <c r="BC70" s="72">
        <f t="shared" si="11"/>
        <v>105872</v>
      </c>
      <c r="BD70" s="72">
        <f t="shared" si="12"/>
        <v>61.999395496448543</v>
      </c>
      <c r="BE70" s="72"/>
      <c r="BF70" s="4">
        <v>6519</v>
      </c>
      <c r="BG70" s="5">
        <v>2017</v>
      </c>
      <c r="BH70" s="5">
        <v>6564</v>
      </c>
      <c r="BI70" s="72"/>
      <c r="BJ70" s="5"/>
      <c r="BK70" s="5">
        <v>2770</v>
      </c>
      <c r="BL70" s="4">
        <v>2017</v>
      </c>
      <c r="BM70" s="4">
        <v>2756</v>
      </c>
      <c r="BN70" s="72">
        <f t="shared" si="13"/>
        <v>419.86593540524069</v>
      </c>
      <c r="BO70" s="5">
        <v>0</v>
      </c>
      <c r="BP70" s="4">
        <v>41</v>
      </c>
      <c r="BQ70" s="5">
        <v>2017</v>
      </c>
      <c r="BR70" s="4">
        <v>45</v>
      </c>
      <c r="BS70" s="72">
        <f t="shared" si="14"/>
        <v>0.52378172735065964</v>
      </c>
      <c r="BT70" s="5">
        <v>0</v>
      </c>
      <c r="BX70" s="72">
        <f t="shared" si="15"/>
        <v>0</v>
      </c>
      <c r="BY70" s="5">
        <v>0</v>
      </c>
      <c r="BZ70" s="4">
        <v>129923</v>
      </c>
      <c r="CA70" s="5">
        <v>2017</v>
      </c>
      <c r="CB70" s="4">
        <v>121657</v>
      </c>
      <c r="CC70" s="72">
        <f t="shared" si="16"/>
        <v>121657</v>
      </c>
      <c r="CD70" s="72">
        <f t="shared" si="17"/>
        <v>0</v>
      </c>
      <c r="CE70" s="5">
        <v>0</v>
      </c>
      <c r="CI70" s="72">
        <f t="shared" si="18"/>
        <v>0</v>
      </c>
      <c r="CJ70" s="72"/>
      <c r="CK70" s="5"/>
      <c r="CL70" s="5">
        <v>2012</v>
      </c>
      <c r="CM70" s="4">
        <v>839</v>
      </c>
      <c r="CN70" s="5">
        <f t="shared" si="19"/>
        <v>839</v>
      </c>
      <c r="CO70" s="4">
        <f t="shared" si="20"/>
        <v>0</v>
      </c>
    </row>
    <row r="71" spans="1:93" ht="15.75" customHeight="1" x14ac:dyDescent="0.25">
      <c r="A71" s="4" t="s">
        <v>81</v>
      </c>
      <c r="B71" s="4" t="s">
        <v>82</v>
      </c>
      <c r="C71" s="4" t="s">
        <v>28</v>
      </c>
      <c r="D71" s="4" t="s">
        <v>29</v>
      </c>
      <c r="E71" s="4">
        <v>1384059</v>
      </c>
      <c r="F71" s="4">
        <v>1394973</v>
      </c>
      <c r="G71" s="4">
        <v>0</v>
      </c>
      <c r="H71" s="4">
        <v>6462</v>
      </c>
      <c r="I71" s="5">
        <v>2015</v>
      </c>
      <c r="J71" s="5">
        <v>6605</v>
      </c>
      <c r="K71" s="72">
        <f t="shared" si="0"/>
        <v>473.48586675154291</v>
      </c>
      <c r="L71" s="72"/>
      <c r="M71" s="72">
        <f t="shared" si="1"/>
        <v>0</v>
      </c>
      <c r="N71" s="5">
        <v>0</v>
      </c>
      <c r="O71" s="5">
        <v>3011</v>
      </c>
      <c r="R71" s="72">
        <f t="shared" si="2"/>
        <v>0</v>
      </c>
      <c r="S71" s="5"/>
      <c r="T71" s="5"/>
      <c r="U71" s="5">
        <v>225</v>
      </c>
      <c r="V71" s="5"/>
      <c r="W71" s="72">
        <f t="shared" si="3"/>
        <v>0</v>
      </c>
      <c r="X71" s="5">
        <f t="shared" si="4"/>
        <v>0</v>
      </c>
      <c r="Y71" s="5">
        <v>0</v>
      </c>
      <c r="Z71" s="5">
        <v>3011</v>
      </c>
      <c r="AC71" s="5">
        <f t="shared" si="5"/>
        <v>0</v>
      </c>
      <c r="AD71" s="72"/>
      <c r="AE71" s="4">
        <v>3379</v>
      </c>
      <c r="AF71" s="5">
        <v>2017</v>
      </c>
      <c r="AG71" s="5">
        <v>3999</v>
      </c>
      <c r="AH71" s="72">
        <f t="shared" si="6"/>
        <v>3999</v>
      </c>
      <c r="AI71" s="72">
        <f t="shared" si="7"/>
        <v>0</v>
      </c>
      <c r="AJ71" s="5">
        <v>0</v>
      </c>
      <c r="AK71" s="5">
        <v>91</v>
      </c>
      <c r="AL71" s="5">
        <v>2015</v>
      </c>
      <c r="AM71" s="5">
        <v>91</v>
      </c>
      <c r="AN71" s="72">
        <f t="shared" si="8"/>
        <v>6.5234237508539588</v>
      </c>
      <c r="AO71" s="5">
        <v>1</v>
      </c>
      <c r="AP71" s="4">
        <v>218</v>
      </c>
      <c r="AQ71" s="5">
        <v>2016</v>
      </c>
      <c r="AR71" s="4">
        <v>266</v>
      </c>
      <c r="AS71" s="72">
        <f t="shared" si="9"/>
        <v>19.06846942557311</v>
      </c>
      <c r="AT71" s="72"/>
      <c r="AU71" s="4">
        <v>3379</v>
      </c>
      <c r="AV71" s="5">
        <v>2017</v>
      </c>
      <c r="AW71" s="5">
        <v>3999</v>
      </c>
      <c r="AX71" s="72">
        <f t="shared" si="10"/>
        <v>3999</v>
      </c>
      <c r="AY71" s="5">
        <v>0</v>
      </c>
      <c r="AZ71" s="4">
        <v>57</v>
      </c>
      <c r="BA71" s="5">
        <v>2016</v>
      </c>
      <c r="BB71" s="4">
        <v>77</v>
      </c>
      <c r="BC71" s="72">
        <f t="shared" si="11"/>
        <v>77</v>
      </c>
      <c r="BD71" s="72">
        <f t="shared" si="12"/>
        <v>51935.064935064933</v>
      </c>
      <c r="BE71" s="72"/>
      <c r="BF71" s="4">
        <v>3379</v>
      </c>
      <c r="BG71" s="5">
        <v>2017</v>
      </c>
      <c r="BH71" s="5">
        <v>3999</v>
      </c>
      <c r="BI71" s="72"/>
      <c r="BJ71" s="5"/>
      <c r="BK71" s="5">
        <v>2025</v>
      </c>
      <c r="BL71" s="4">
        <v>2015</v>
      </c>
      <c r="BM71" s="4">
        <v>5123</v>
      </c>
      <c r="BN71" s="72">
        <f t="shared" si="13"/>
        <v>1281.0702675668917</v>
      </c>
      <c r="BO71" s="5">
        <v>0</v>
      </c>
      <c r="BP71" s="4">
        <v>351</v>
      </c>
      <c r="BQ71" s="5">
        <v>2015</v>
      </c>
      <c r="BR71" s="4">
        <v>420</v>
      </c>
      <c r="BS71" s="72">
        <f t="shared" si="14"/>
        <v>30.108109619325965</v>
      </c>
      <c r="BT71" s="5">
        <v>1</v>
      </c>
      <c r="BU71" s="4">
        <v>218</v>
      </c>
      <c r="BV71" s="5">
        <v>2016</v>
      </c>
      <c r="BW71" s="4">
        <v>266</v>
      </c>
      <c r="BX71" s="72">
        <f t="shared" si="15"/>
        <v>266</v>
      </c>
      <c r="BY71" s="5">
        <v>0</v>
      </c>
      <c r="BZ71" s="4">
        <v>3724</v>
      </c>
      <c r="CA71" s="5">
        <v>2016</v>
      </c>
      <c r="CB71" s="4">
        <v>3389</v>
      </c>
      <c r="CC71" s="72">
        <f t="shared" si="16"/>
        <v>3389</v>
      </c>
      <c r="CD71" s="72">
        <f t="shared" si="17"/>
        <v>7.8489229861316026E-2</v>
      </c>
      <c r="CE71" s="5">
        <v>1</v>
      </c>
      <c r="CF71" s="4">
        <v>218</v>
      </c>
      <c r="CG71" s="5">
        <v>2016</v>
      </c>
      <c r="CH71" s="4">
        <v>266</v>
      </c>
      <c r="CI71" s="72">
        <f t="shared" si="18"/>
        <v>266</v>
      </c>
      <c r="CJ71" s="5"/>
      <c r="CK71" s="5"/>
      <c r="CN71" s="5">
        <f t="shared" si="19"/>
        <v>0</v>
      </c>
      <c r="CO71" s="4" t="e">
        <f t="shared" si="20"/>
        <v>#DIV/0!</v>
      </c>
    </row>
    <row r="72" spans="1:93" ht="15.75" customHeight="1" x14ac:dyDescent="0.25">
      <c r="A72" s="4" t="s">
        <v>272</v>
      </c>
      <c r="B72" s="4" t="s">
        <v>273</v>
      </c>
      <c r="C72" s="4" t="s">
        <v>28</v>
      </c>
      <c r="D72" s="4" t="s">
        <v>265</v>
      </c>
      <c r="E72" s="4">
        <v>325084756</v>
      </c>
      <c r="F72" s="4">
        <v>329064917</v>
      </c>
      <c r="G72" s="4">
        <v>0</v>
      </c>
      <c r="H72" s="4">
        <v>627949</v>
      </c>
      <c r="I72" s="5">
        <v>2017</v>
      </c>
      <c r="J72" s="5">
        <v>670279</v>
      </c>
      <c r="K72" s="72">
        <f t="shared" si="0"/>
        <v>203.6920271266718</v>
      </c>
      <c r="L72" s="72">
        <v>672683</v>
      </c>
      <c r="M72" s="72">
        <f t="shared" si="1"/>
        <v>204.42258206455963</v>
      </c>
      <c r="N72" s="5">
        <v>1</v>
      </c>
      <c r="O72" s="5"/>
      <c r="R72" s="72">
        <f t="shared" si="2"/>
        <v>0</v>
      </c>
      <c r="S72" s="5"/>
      <c r="T72" s="5"/>
      <c r="U72" s="5"/>
      <c r="V72" s="5"/>
      <c r="W72" s="72">
        <f t="shared" si="3"/>
        <v>0</v>
      </c>
      <c r="X72" s="5">
        <f t="shared" si="4"/>
        <v>0</v>
      </c>
      <c r="Y72" s="5">
        <v>1</v>
      </c>
      <c r="Z72" s="5"/>
      <c r="AC72" s="5">
        <f t="shared" si="5"/>
        <v>0</v>
      </c>
      <c r="AD72" s="72"/>
      <c r="AE72" s="4">
        <v>2225100</v>
      </c>
      <c r="AF72" s="5">
        <v>2016</v>
      </c>
      <c r="AG72" s="5">
        <v>2162400</v>
      </c>
      <c r="AH72" s="72">
        <f t="shared" si="6"/>
        <v>2162400</v>
      </c>
      <c r="AI72" s="72">
        <f t="shared" si="7"/>
        <v>0</v>
      </c>
      <c r="AJ72" s="5">
        <v>0</v>
      </c>
      <c r="AK72" s="5">
        <v>2376</v>
      </c>
      <c r="AL72" s="5">
        <v>2017</v>
      </c>
      <c r="AM72" s="5">
        <v>2404</v>
      </c>
      <c r="AN72" s="72">
        <f t="shared" si="8"/>
        <v>0.73055493788783321</v>
      </c>
      <c r="AO72" s="5">
        <v>0</v>
      </c>
      <c r="AP72" s="4">
        <v>90992</v>
      </c>
      <c r="AQ72" s="5">
        <v>2017</v>
      </c>
      <c r="AR72" s="4">
        <v>77152</v>
      </c>
      <c r="AS72" s="72">
        <f t="shared" si="9"/>
        <v>23.445829687155619</v>
      </c>
      <c r="AT72" s="72"/>
      <c r="AU72" s="4">
        <v>2225100</v>
      </c>
      <c r="AV72" s="5">
        <v>2016</v>
      </c>
      <c r="AW72" s="5">
        <v>2162400</v>
      </c>
      <c r="AX72" s="72">
        <f t="shared" si="10"/>
        <v>2162400</v>
      </c>
      <c r="AY72" s="5">
        <v>0</v>
      </c>
      <c r="AZ72" s="4">
        <v>83766</v>
      </c>
      <c r="BA72" s="5">
        <v>2017</v>
      </c>
      <c r="BB72" s="4">
        <v>70021</v>
      </c>
      <c r="BC72" s="72">
        <f t="shared" si="11"/>
        <v>70021</v>
      </c>
      <c r="BD72" s="72">
        <f t="shared" si="12"/>
        <v>30882.163922251893</v>
      </c>
      <c r="BE72" s="72"/>
      <c r="BF72" s="4">
        <v>2225100</v>
      </c>
      <c r="BG72" s="5">
        <v>2016</v>
      </c>
      <c r="BH72" s="5">
        <v>2162400</v>
      </c>
      <c r="BI72" s="72"/>
      <c r="BJ72" s="5"/>
      <c r="BK72" s="5">
        <v>490100</v>
      </c>
      <c r="BL72" s="4">
        <v>2016</v>
      </c>
      <c r="BM72" s="4">
        <v>481500</v>
      </c>
      <c r="BN72" s="72">
        <f t="shared" si="13"/>
        <v>222.66925638179799</v>
      </c>
      <c r="BO72" s="5">
        <v>1</v>
      </c>
      <c r="BP72" s="4">
        <v>11961</v>
      </c>
      <c r="BQ72" s="5">
        <v>2017</v>
      </c>
      <c r="BR72" s="4">
        <v>17284</v>
      </c>
      <c r="BS72" s="72">
        <f t="shared" si="14"/>
        <v>5.2524590459456357</v>
      </c>
      <c r="BT72" s="5">
        <v>0</v>
      </c>
      <c r="BU72" s="4">
        <v>90992</v>
      </c>
      <c r="BV72" s="5">
        <v>2017</v>
      </c>
      <c r="BW72" s="4">
        <v>77152</v>
      </c>
      <c r="BX72" s="72">
        <f t="shared" si="15"/>
        <v>77152</v>
      </c>
      <c r="BY72" s="5">
        <v>0</v>
      </c>
      <c r="BZ72" s="4">
        <v>11205833</v>
      </c>
      <c r="CA72" s="5">
        <v>2017</v>
      </c>
      <c r="CB72" s="4">
        <v>10662252</v>
      </c>
      <c r="CC72" s="72">
        <f t="shared" si="16"/>
        <v>10662252</v>
      </c>
      <c r="CD72" s="72">
        <f t="shared" si="17"/>
        <v>7.2359947973467519E-3</v>
      </c>
      <c r="CE72" s="5">
        <v>0</v>
      </c>
      <c r="CF72" s="4">
        <v>90992</v>
      </c>
      <c r="CG72" s="5">
        <v>2017</v>
      </c>
      <c r="CH72" s="4">
        <v>77152</v>
      </c>
      <c r="CI72" s="72">
        <f t="shared" si="18"/>
        <v>77152</v>
      </c>
      <c r="CJ72" s="5"/>
      <c r="CK72" s="5">
        <v>5451</v>
      </c>
      <c r="CL72" s="5">
        <v>2013</v>
      </c>
      <c r="CM72" s="4">
        <v>5451</v>
      </c>
      <c r="CN72" s="5">
        <f t="shared" si="19"/>
        <v>5451</v>
      </c>
      <c r="CO72" s="4">
        <f t="shared" si="20"/>
        <v>14.153733259952302</v>
      </c>
    </row>
    <row r="73" spans="1:93" ht="15.75" customHeight="1" x14ac:dyDescent="0.25">
      <c r="A73" s="4" t="s">
        <v>353</v>
      </c>
      <c r="B73" s="4" t="s">
        <v>354</v>
      </c>
      <c r="C73" s="4" t="s">
        <v>28</v>
      </c>
      <c r="D73" s="4" t="s">
        <v>328</v>
      </c>
      <c r="E73" s="4">
        <v>29402484</v>
      </c>
      <c r="F73" s="4">
        <v>28515829</v>
      </c>
      <c r="G73" s="4">
        <v>0</v>
      </c>
      <c r="I73" s="5"/>
      <c r="J73" s="5"/>
      <c r="K73" s="72">
        <f t="shared" si="0"/>
        <v>0</v>
      </c>
      <c r="L73" s="72"/>
      <c r="M73" s="72">
        <f t="shared" si="1"/>
        <v>0</v>
      </c>
      <c r="N73" s="5">
        <v>1</v>
      </c>
      <c r="O73" s="5"/>
      <c r="R73" s="72">
        <f t="shared" si="2"/>
        <v>0</v>
      </c>
      <c r="S73" s="5"/>
      <c r="T73" s="5"/>
      <c r="U73" s="5"/>
      <c r="V73" s="5"/>
      <c r="W73" s="72">
        <f t="shared" si="3"/>
        <v>0</v>
      </c>
      <c r="X73" s="5">
        <f t="shared" si="4"/>
        <v>0</v>
      </c>
      <c r="Y73" s="5">
        <v>1</v>
      </c>
      <c r="Z73" s="5"/>
      <c r="AC73" s="5">
        <f t="shared" si="5"/>
        <v>0</v>
      </c>
      <c r="AD73" s="72"/>
      <c r="AE73" s="4">
        <v>51256</v>
      </c>
      <c r="AF73" s="5">
        <v>2017</v>
      </c>
      <c r="AG73" s="5">
        <v>57096</v>
      </c>
      <c r="AH73" s="72">
        <f t="shared" si="6"/>
        <v>57096</v>
      </c>
      <c r="AI73" s="72">
        <f t="shared" si="7"/>
        <v>0</v>
      </c>
      <c r="AJ73" s="5">
        <v>1</v>
      </c>
      <c r="AL73" s="5"/>
      <c r="AM73" s="5"/>
      <c r="AN73" s="72">
        <f t="shared" si="8"/>
        <v>0</v>
      </c>
      <c r="AO73" s="5">
        <v>0</v>
      </c>
      <c r="AS73" s="72">
        <f t="shared" si="9"/>
        <v>0</v>
      </c>
      <c r="AT73" s="72"/>
      <c r="AU73" s="4">
        <v>51256</v>
      </c>
      <c r="AV73" s="5">
        <v>2017</v>
      </c>
      <c r="AW73" s="5">
        <v>57096</v>
      </c>
      <c r="AX73" s="72">
        <f t="shared" si="10"/>
        <v>57096</v>
      </c>
      <c r="AY73" s="5">
        <v>1</v>
      </c>
      <c r="BC73" s="72">
        <f t="shared" si="11"/>
        <v>0</v>
      </c>
      <c r="BD73" s="72" t="e">
        <f t="shared" si="12"/>
        <v>#DIV/0!</v>
      </c>
      <c r="BE73" s="72"/>
      <c r="BF73" s="4">
        <v>51256</v>
      </c>
      <c r="BG73" s="5">
        <v>2017</v>
      </c>
      <c r="BH73" s="5">
        <v>57096</v>
      </c>
      <c r="BI73" s="72"/>
      <c r="BJ73" s="5"/>
      <c r="BK73" s="5"/>
      <c r="BL73" s="4">
        <v>2017</v>
      </c>
      <c r="BM73" s="4">
        <v>35970</v>
      </c>
      <c r="BN73" s="72">
        <f t="shared" si="13"/>
        <v>629.99159310634718</v>
      </c>
      <c r="BO73" s="5">
        <v>0</v>
      </c>
      <c r="BP73" s="4">
        <v>19030</v>
      </c>
      <c r="BQ73" s="5">
        <v>2016</v>
      </c>
      <c r="BR73" s="4">
        <v>17778</v>
      </c>
      <c r="BS73" s="72">
        <f t="shared" si="14"/>
        <v>62.344321113722486</v>
      </c>
      <c r="BT73" s="5">
        <v>0</v>
      </c>
      <c r="BX73" s="72">
        <f t="shared" si="15"/>
        <v>0</v>
      </c>
      <c r="BY73" s="5">
        <v>1</v>
      </c>
      <c r="BZ73" s="4">
        <v>28546</v>
      </c>
      <c r="CC73" s="72">
        <f t="shared" si="16"/>
        <v>0</v>
      </c>
      <c r="CD73" s="72" t="e">
        <f t="shared" si="17"/>
        <v>#DIV/0!</v>
      </c>
      <c r="CE73" s="5">
        <v>0</v>
      </c>
      <c r="CI73" s="72">
        <f t="shared" si="18"/>
        <v>0</v>
      </c>
      <c r="CJ73" s="5"/>
      <c r="CK73" s="5"/>
      <c r="CN73" s="5">
        <f t="shared" si="19"/>
        <v>0</v>
      </c>
      <c r="CO73" s="4" t="e">
        <f t="shared" si="20"/>
        <v>#DIV/0!</v>
      </c>
    </row>
    <row r="74" spans="1:93" ht="15.75" customHeight="1" x14ac:dyDescent="0.25">
      <c r="AN74" s="72"/>
      <c r="AS74" s="72"/>
      <c r="BN74" s="72"/>
      <c r="CD74" s="72"/>
    </row>
    <row r="75" spans="1:93" ht="15.75" customHeight="1" x14ac:dyDescent="0.25">
      <c r="N75" s="5"/>
      <c r="Y75" s="5"/>
      <c r="AO75" s="5"/>
      <c r="AY75" s="5"/>
      <c r="BJ75" s="5"/>
      <c r="BO75" s="5"/>
      <c r="BT75" s="5"/>
      <c r="BY75" s="5"/>
      <c r="CE75" s="5"/>
    </row>
    <row r="76" spans="1:93" ht="15.75" customHeight="1" x14ac:dyDescent="0.25">
      <c r="N76" s="5"/>
      <c r="Y76" s="5"/>
      <c r="AO76" s="5"/>
      <c r="AY76" s="5"/>
      <c r="BJ76" s="5"/>
      <c r="BO76" s="5"/>
      <c r="BT76" s="5"/>
      <c r="BY76" s="5"/>
      <c r="CE76" s="5"/>
    </row>
    <row r="77" spans="1:93" ht="15.75" customHeight="1" x14ac:dyDescent="0.25">
      <c r="N77" s="5"/>
      <c r="Y77" s="5"/>
      <c r="AO77" s="5"/>
      <c r="AY77" s="5"/>
      <c r="BJ77" s="5"/>
      <c r="BO77" s="5"/>
      <c r="BT77" s="5"/>
      <c r="BY77" s="5"/>
      <c r="CE77" s="5"/>
    </row>
    <row r="78" spans="1:93" ht="15.75" customHeight="1" x14ac:dyDescent="0.25">
      <c r="N78" s="5"/>
      <c r="Y78" s="5"/>
      <c r="AO78" s="5"/>
      <c r="AY78" s="5"/>
      <c r="BJ78" s="5"/>
      <c r="BO78" s="5"/>
      <c r="BT78" s="5"/>
      <c r="BY78" s="5"/>
      <c r="CE78" s="5"/>
    </row>
    <row r="79" spans="1:93" ht="15.75" customHeight="1" x14ac:dyDescent="0.25">
      <c r="N79" s="5"/>
      <c r="Y79" s="5"/>
      <c r="AO79" s="5"/>
      <c r="AY79" s="5"/>
      <c r="BJ79" s="5"/>
      <c r="BO79" s="5"/>
      <c r="BT79" s="5"/>
      <c r="BY79" s="5"/>
      <c r="CE79" s="5"/>
    </row>
    <row r="80" spans="1:93" ht="15.75" customHeight="1" x14ac:dyDescent="0.25">
      <c r="N80" s="5"/>
      <c r="Y80" s="5"/>
      <c r="AO80" s="5"/>
      <c r="AY80" s="5"/>
      <c r="BJ80" s="5"/>
      <c r="BO80" s="5"/>
      <c r="BT80" s="5"/>
      <c r="BY80" s="5"/>
      <c r="CE80" s="5"/>
    </row>
    <row r="81" spans="14:83" ht="15.75" customHeight="1" x14ac:dyDescent="0.25">
      <c r="N81" s="5"/>
      <c r="Y81" s="5"/>
      <c r="AO81" s="5"/>
      <c r="AY81" s="5"/>
      <c r="BJ81" s="5"/>
      <c r="BO81" s="5"/>
      <c r="BT81" s="5"/>
      <c r="BY81" s="5"/>
      <c r="CE81" s="5"/>
    </row>
    <row r="82" spans="14:83" ht="15.75" customHeight="1" x14ac:dyDescent="0.25">
      <c r="N82" s="5"/>
      <c r="Y82" s="5"/>
      <c r="AO82" s="5"/>
      <c r="AY82" s="5"/>
      <c r="BJ82" s="5"/>
      <c r="BO82" s="5"/>
      <c r="BT82" s="5"/>
      <c r="BY82" s="5"/>
      <c r="CE82" s="5"/>
    </row>
    <row r="83" spans="14:83" ht="15.75" customHeight="1" x14ac:dyDescent="0.25">
      <c r="N83" s="5"/>
      <c r="Y83" s="5"/>
      <c r="AO83" s="5"/>
      <c r="AY83" s="5"/>
      <c r="BJ83" s="5"/>
      <c r="BO83" s="5"/>
      <c r="BT83" s="5"/>
      <c r="BY83" s="5"/>
      <c r="CE83" s="5"/>
    </row>
    <row r="84" spans="14:83" ht="15.75" customHeight="1" x14ac:dyDescent="0.25">
      <c r="N84" s="5"/>
      <c r="Y84" s="5"/>
      <c r="AO84" s="5"/>
      <c r="AY84" s="5"/>
      <c r="BJ84" s="5"/>
      <c r="BO84" s="5"/>
      <c r="BT84" s="5"/>
      <c r="BY84" s="5"/>
      <c r="CE84" s="5"/>
    </row>
    <row r="85" spans="14:83" ht="15.75" customHeight="1" x14ac:dyDescent="0.25">
      <c r="N85" s="5"/>
      <c r="Y85" s="5"/>
      <c r="AO85" s="5"/>
      <c r="AY85" s="5"/>
      <c r="BJ85" s="5"/>
      <c r="BO85" s="5"/>
      <c r="BT85" s="5"/>
      <c r="BY85" s="5"/>
      <c r="CE85" s="5"/>
    </row>
    <row r="86" spans="14:83" ht="15.75" customHeight="1" x14ac:dyDescent="0.25">
      <c r="N86" s="5"/>
      <c r="Y86" s="5"/>
      <c r="AO86" s="5"/>
      <c r="AY86" s="5"/>
      <c r="BJ86" s="5"/>
      <c r="BO86" s="5"/>
      <c r="BT86" s="5"/>
      <c r="BY86" s="5"/>
      <c r="CE86" s="5"/>
    </row>
    <row r="87" spans="14:83" ht="15.75" customHeight="1" x14ac:dyDescent="0.25">
      <c r="N87" s="5"/>
      <c r="Y87" s="5"/>
      <c r="AO87" s="5"/>
      <c r="AY87" s="5"/>
      <c r="BJ87" s="5"/>
      <c r="BO87" s="5"/>
      <c r="BT87" s="5"/>
      <c r="BY87" s="5"/>
      <c r="CE87" s="5"/>
    </row>
    <row r="88" spans="14:83" ht="15.75" customHeight="1" x14ac:dyDescent="0.25">
      <c r="N88" s="5"/>
      <c r="Y88" s="5"/>
      <c r="AO88" s="5"/>
      <c r="AY88" s="5"/>
      <c r="BJ88" s="5"/>
      <c r="BO88" s="5"/>
      <c r="BT88" s="5"/>
      <c r="BY88" s="5"/>
      <c r="CE88" s="5"/>
    </row>
    <row r="89" spans="14:83" ht="15.75" customHeight="1" x14ac:dyDescent="0.25">
      <c r="N89" s="5"/>
      <c r="Y89" s="5"/>
      <c r="AO89" s="5"/>
      <c r="AY89" s="5"/>
      <c r="BJ89" s="5"/>
      <c r="BO89" s="5"/>
      <c r="BT89" s="5"/>
      <c r="BY89" s="5"/>
      <c r="CE89" s="5"/>
    </row>
    <row r="90" spans="14:83" ht="15.75" customHeight="1" x14ac:dyDescent="0.25">
      <c r="N90" s="5"/>
      <c r="Y90" s="5"/>
      <c r="AO90" s="5"/>
      <c r="AY90" s="5"/>
      <c r="BJ90" s="5"/>
      <c r="BO90" s="5"/>
      <c r="BT90" s="5"/>
      <c r="BY90" s="5"/>
      <c r="CE90" s="5"/>
    </row>
    <row r="91" spans="14:83" ht="15.75" customHeight="1" x14ac:dyDescent="0.25">
      <c r="N91" s="5"/>
      <c r="Y91" s="5"/>
      <c r="AO91" s="5"/>
      <c r="AY91" s="5"/>
      <c r="BJ91" s="5"/>
      <c r="BO91" s="5"/>
      <c r="BT91" s="5"/>
      <c r="BY91" s="5"/>
      <c r="CE91" s="5"/>
    </row>
    <row r="92" spans="14:83" ht="15.75" customHeight="1" x14ac:dyDescent="0.25">
      <c r="N92" s="5"/>
      <c r="Y92" s="5"/>
      <c r="AO92" s="5"/>
      <c r="AY92" s="5"/>
      <c r="BJ92" s="5"/>
      <c r="BO92" s="5"/>
      <c r="BT92" s="5"/>
      <c r="BY92" s="5"/>
      <c r="CE92" s="5"/>
    </row>
    <row r="93" spans="14:83" ht="15.75" customHeight="1" x14ac:dyDescent="0.25">
      <c r="N93" s="5"/>
      <c r="Y93" s="5"/>
      <c r="AO93" s="5"/>
      <c r="AY93" s="5"/>
      <c r="BJ93" s="5"/>
      <c r="BO93" s="5"/>
      <c r="BT93" s="5"/>
      <c r="BY93" s="5"/>
      <c r="CE93" s="5"/>
    </row>
    <row r="94" spans="14:83" ht="15.75" customHeight="1" x14ac:dyDescent="0.25">
      <c r="N94" s="5"/>
      <c r="Y94" s="5"/>
      <c r="AO94" s="5"/>
      <c r="AY94" s="5"/>
      <c r="BJ94" s="5"/>
      <c r="BO94" s="5"/>
      <c r="BT94" s="5"/>
      <c r="BY94" s="5"/>
      <c r="CE94" s="5"/>
    </row>
    <row r="95" spans="14:83" ht="15.75" customHeight="1" x14ac:dyDescent="0.25">
      <c r="N95" s="5"/>
      <c r="Y95" s="5"/>
      <c r="AO95" s="5"/>
      <c r="AY95" s="5"/>
      <c r="BJ95" s="5"/>
      <c r="BO95" s="5"/>
      <c r="BT95" s="5"/>
      <c r="BY95" s="5"/>
      <c r="CE95" s="5"/>
    </row>
    <row r="96" spans="14:83" ht="15.75" customHeight="1" x14ac:dyDescent="0.25">
      <c r="N96" s="5"/>
      <c r="Y96" s="5"/>
      <c r="AO96" s="5"/>
      <c r="AY96" s="5"/>
      <c r="BJ96" s="5"/>
      <c r="BO96" s="5"/>
      <c r="BT96" s="5"/>
      <c r="BY96" s="5"/>
      <c r="CE96" s="5"/>
    </row>
    <row r="97" spans="14:83" ht="15.75" customHeight="1" x14ac:dyDescent="0.25">
      <c r="N97" s="5"/>
      <c r="Y97" s="5"/>
      <c r="AO97" s="5"/>
      <c r="AY97" s="5"/>
      <c r="BJ97" s="5"/>
      <c r="BO97" s="5"/>
      <c r="BT97" s="5"/>
      <c r="BY97" s="5"/>
      <c r="CE97" s="5"/>
    </row>
    <row r="98" spans="14:83" ht="15.75" customHeight="1" x14ac:dyDescent="0.25">
      <c r="N98" s="5"/>
      <c r="Y98" s="5"/>
      <c r="AO98" s="5"/>
      <c r="AY98" s="5"/>
      <c r="BJ98" s="5"/>
      <c r="BO98" s="5"/>
      <c r="BT98" s="5"/>
      <c r="BY98" s="5"/>
      <c r="CE98" s="5"/>
    </row>
    <row r="99" spans="14:83" ht="15.75" customHeight="1" x14ac:dyDescent="0.25">
      <c r="N99" s="5"/>
      <c r="Y99" s="5"/>
      <c r="AO99" s="5"/>
      <c r="AY99" s="5"/>
      <c r="BJ99" s="5"/>
      <c r="BO99" s="5"/>
      <c r="BT99" s="5"/>
      <c r="BY99" s="5"/>
      <c r="CE99" s="5"/>
    </row>
    <row r="100" spans="14:83" ht="15.75" customHeight="1" x14ac:dyDescent="0.25">
      <c r="N100" s="5"/>
      <c r="Y100" s="5"/>
      <c r="AO100" s="5"/>
      <c r="AY100" s="5"/>
      <c r="BJ100" s="5"/>
      <c r="BO100" s="5"/>
      <c r="BT100" s="5"/>
      <c r="BY100" s="5"/>
      <c r="CE100" s="5"/>
    </row>
    <row r="101" spans="14:83" ht="15.75" customHeight="1" x14ac:dyDescent="0.25">
      <c r="N101" s="5"/>
      <c r="Y101" s="5"/>
      <c r="AO101" s="5"/>
      <c r="AY101" s="5"/>
      <c r="BJ101" s="5"/>
      <c r="BO101" s="5"/>
      <c r="BT101" s="5"/>
      <c r="BY101" s="5"/>
      <c r="CE101" s="5"/>
    </row>
    <row r="102" spans="14:83" ht="15.75" customHeight="1" x14ac:dyDescent="0.25">
      <c r="N102" s="5"/>
      <c r="Y102" s="5"/>
      <c r="AO102" s="5"/>
      <c r="AY102" s="5"/>
      <c r="BJ102" s="5"/>
      <c r="BO102" s="5"/>
      <c r="BT102" s="5"/>
      <c r="BY102" s="5"/>
      <c r="CE102" s="5"/>
    </row>
    <row r="103" spans="14:83" ht="15.75" customHeight="1" x14ac:dyDescent="0.25">
      <c r="N103" s="5"/>
      <c r="Y103" s="5"/>
      <c r="AO103" s="5"/>
      <c r="AY103" s="5"/>
      <c r="BJ103" s="5"/>
      <c r="BO103" s="5"/>
      <c r="BT103" s="5"/>
      <c r="BY103" s="5"/>
      <c r="CE103" s="5"/>
    </row>
    <row r="104" spans="14:83" ht="15.75" customHeight="1" x14ac:dyDescent="0.25">
      <c r="N104" s="5"/>
      <c r="Y104" s="5"/>
      <c r="AO104" s="5"/>
      <c r="AY104" s="5"/>
      <c r="BJ104" s="5"/>
      <c r="BO104" s="5"/>
      <c r="BT104" s="5"/>
      <c r="BY104" s="5"/>
      <c r="CE104" s="5"/>
    </row>
    <row r="105" spans="14:83" ht="15.75" customHeight="1" x14ac:dyDescent="0.25">
      <c r="N105" s="5"/>
      <c r="Y105" s="5"/>
      <c r="AO105" s="5"/>
      <c r="AY105" s="5"/>
      <c r="BJ105" s="5"/>
      <c r="BO105" s="5"/>
      <c r="BT105" s="5"/>
      <c r="BY105" s="5"/>
      <c r="CE105" s="5"/>
    </row>
    <row r="106" spans="14:83" ht="15.75" customHeight="1" x14ac:dyDescent="0.25">
      <c r="N106" s="5"/>
      <c r="Y106" s="5"/>
      <c r="AO106" s="5"/>
      <c r="AY106" s="5"/>
      <c r="BJ106" s="5"/>
      <c r="BO106" s="5"/>
      <c r="BT106" s="5"/>
      <c r="BY106" s="5"/>
      <c r="CE106" s="5"/>
    </row>
    <row r="107" spans="14:83" ht="15.75" customHeight="1" x14ac:dyDescent="0.25">
      <c r="N107" s="5"/>
      <c r="Y107" s="5"/>
      <c r="AO107" s="5"/>
      <c r="AY107" s="5"/>
      <c r="BJ107" s="5"/>
      <c r="BO107" s="5"/>
      <c r="BT107" s="5"/>
      <c r="BY107" s="5"/>
      <c r="CE107" s="5"/>
    </row>
    <row r="108" spans="14:83" ht="15.75" customHeight="1" x14ac:dyDescent="0.25">
      <c r="N108" s="5"/>
      <c r="Y108" s="5"/>
      <c r="AO108" s="5"/>
      <c r="AY108" s="5"/>
      <c r="BJ108" s="5"/>
      <c r="BO108" s="5"/>
      <c r="BT108" s="5"/>
      <c r="BY108" s="5"/>
      <c r="CE108" s="5"/>
    </row>
    <row r="109" spans="14:83" ht="15.75" customHeight="1" x14ac:dyDescent="0.25">
      <c r="N109" s="5"/>
      <c r="Y109" s="5"/>
      <c r="AO109" s="5"/>
      <c r="AY109" s="5"/>
      <c r="BJ109" s="5"/>
      <c r="BO109" s="5"/>
      <c r="BT109" s="5"/>
      <c r="BY109" s="5"/>
      <c r="CE109" s="5"/>
    </row>
    <row r="110" spans="14:83" ht="15.75" customHeight="1" x14ac:dyDescent="0.25">
      <c r="N110" s="5"/>
      <c r="Y110" s="5"/>
      <c r="AO110" s="5"/>
      <c r="AY110" s="5"/>
      <c r="BJ110" s="5"/>
      <c r="BO110" s="5"/>
      <c r="BT110" s="5"/>
      <c r="BY110" s="5"/>
      <c r="CE110" s="5"/>
    </row>
    <row r="111" spans="14:83" ht="15.75" customHeight="1" x14ac:dyDescent="0.25">
      <c r="N111" s="5"/>
      <c r="Y111" s="5"/>
      <c r="AO111" s="5"/>
      <c r="AY111" s="5"/>
      <c r="BJ111" s="5"/>
      <c r="BO111" s="5"/>
      <c r="BT111" s="5"/>
      <c r="BY111" s="5"/>
      <c r="CE111" s="5"/>
    </row>
    <row r="112" spans="14:83" ht="15.75" customHeight="1" x14ac:dyDescent="0.25">
      <c r="N112" s="5"/>
      <c r="Y112" s="5"/>
      <c r="AO112" s="5"/>
      <c r="AY112" s="5"/>
      <c r="BJ112" s="5"/>
      <c r="BO112" s="5"/>
      <c r="BT112" s="5"/>
      <c r="BY112" s="5"/>
      <c r="CE112" s="5"/>
    </row>
    <row r="113" spans="14:83" ht="15.75" customHeight="1" x14ac:dyDescent="0.25">
      <c r="N113" s="5"/>
      <c r="Y113" s="5"/>
      <c r="AO113" s="5"/>
      <c r="AY113" s="5"/>
      <c r="BJ113" s="5"/>
      <c r="BO113" s="5"/>
      <c r="BT113" s="5"/>
      <c r="BY113" s="5"/>
      <c r="CE113" s="5"/>
    </row>
    <row r="114" spans="14:83" ht="15.75" customHeight="1" x14ac:dyDescent="0.25">
      <c r="N114" s="5"/>
      <c r="Y114" s="5"/>
      <c r="AO114" s="5"/>
      <c r="AY114" s="5"/>
      <c r="BJ114" s="5"/>
      <c r="BO114" s="5"/>
      <c r="BT114" s="5"/>
      <c r="BY114" s="5"/>
      <c r="CE114" s="5"/>
    </row>
    <row r="115" spans="14:83" ht="15.75" customHeight="1" x14ac:dyDescent="0.25">
      <c r="N115" s="5"/>
      <c r="Y115" s="5"/>
      <c r="AO115" s="5"/>
      <c r="AY115" s="5"/>
      <c r="BJ115" s="5"/>
      <c r="BO115" s="5"/>
      <c r="BT115" s="5"/>
      <c r="BY115" s="5"/>
      <c r="CE115" s="5"/>
    </row>
    <row r="116" spans="14:83" ht="15.75" customHeight="1" x14ac:dyDescent="0.25">
      <c r="N116" s="5"/>
      <c r="Y116" s="5"/>
      <c r="AO116" s="5"/>
      <c r="AY116" s="5"/>
      <c r="BJ116" s="5"/>
      <c r="BO116" s="5"/>
      <c r="BT116" s="5"/>
      <c r="BY116" s="5"/>
      <c r="CE116" s="5"/>
    </row>
    <row r="117" spans="14:83" ht="15.75" customHeight="1" x14ac:dyDescent="0.25">
      <c r="N117" s="5"/>
      <c r="Y117" s="5"/>
      <c r="AO117" s="5"/>
      <c r="AY117" s="5"/>
      <c r="BJ117" s="5"/>
      <c r="BO117" s="5"/>
      <c r="BT117" s="5"/>
      <c r="BY117" s="5"/>
      <c r="CE117" s="5"/>
    </row>
    <row r="118" spans="14:83" ht="15.75" customHeight="1" x14ac:dyDescent="0.25">
      <c r="N118" s="5"/>
      <c r="Y118" s="5"/>
      <c r="AO118" s="5"/>
      <c r="AY118" s="5"/>
      <c r="BJ118" s="5"/>
      <c r="BO118" s="5"/>
      <c r="BT118" s="5"/>
      <c r="BY118" s="5"/>
      <c r="CE118" s="5"/>
    </row>
    <row r="119" spans="14:83" ht="15.75" customHeight="1" x14ac:dyDescent="0.25">
      <c r="N119" s="5"/>
      <c r="Y119" s="5"/>
      <c r="AO119" s="5"/>
      <c r="AY119" s="5"/>
      <c r="BJ119" s="5"/>
      <c r="BO119" s="5"/>
      <c r="BT119" s="5"/>
      <c r="BY119" s="5"/>
      <c r="CE119" s="5"/>
    </row>
    <row r="120" spans="14:83" ht="15.75" customHeight="1" x14ac:dyDescent="0.25">
      <c r="N120" s="5"/>
      <c r="Y120" s="5"/>
      <c r="AO120" s="5"/>
      <c r="AY120" s="5"/>
      <c r="BJ120" s="5"/>
      <c r="BO120" s="5"/>
      <c r="BT120" s="5"/>
      <c r="BY120" s="5"/>
      <c r="CE120" s="5"/>
    </row>
    <row r="121" spans="14:83" ht="15.75" customHeight="1" x14ac:dyDescent="0.25">
      <c r="N121" s="5"/>
      <c r="Y121" s="5"/>
      <c r="AO121" s="5"/>
      <c r="AY121" s="5"/>
      <c r="BJ121" s="5"/>
      <c r="BO121" s="5"/>
      <c r="BT121" s="5"/>
      <c r="BY121" s="5"/>
      <c r="CE121" s="5"/>
    </row>
    <row r="122" spans="14:83" ht="15.75" customHeight="1" x14ac:dyDescent="0.25">
      <c r="N122" s="5"/>
      <c r="Y122" s="5"/>
      <c r="AO122" s="5"/>
      <c r="AY122" s="5"/>
      <c r="BJ122" s="5"/>
      <c r="BO122" s="5"/>
      <c r="BT122" s="5"/>
      <c r="BY122" s="5"/>
      <c r="CE122" s="5"/>
    </row>
    <row r="123" spans="14:83" ht="15.75" customHeight="1" x14ac:dyDescent="0.25">
      <c r="N123" s="5"/>
      <c r="Y123" s="5"/>
      <c r="AO123" s="5"/>
      <c r="AY123" s="5"/>
      <c r="BJ123" s="5"/>
      <c r="BO123" s="5"/>
      <c r="BT123" s="5"/>
      <c r="BY123" s="5"/>
      <c r="CE123" s="5"/>
    </row>
    <row r="124" spans="14:83" ht="15.75" customHeight="1" x14ac:dyDescent="0.25">
      <c r="N124" s="5"/>
      <c r="Y124" s="5"/>
      <c r="AO124" s="5"/>
      <c r="AY124" s="5"/>
      <c r="BJ124" s="5"/>
      <c r="BO124" s="5"/>
      <c r="BT124" s="5"/>
      <c r="BY124" s="5"/>
      <c r="CE124" s="5"/>
    </row>
    <row r="125" spans="14:83" ht="15.75" customHeight="1" x14ac:dyDescent="0.25">
      <c r="N125" s="5"/>
      <c r="Y125" s="5"/>
      <c r="AO125" s="5"/>
      <c r="AY125" s="5"/>
      <c r="BJ125" s="5"/>
      <c r="BO125" s="5"/>
      <c r="BT125" s="5"/>
      <c r="BY125" s="5"/>
      <c r="CE125" s="5"/>
    </row>
    <row r="126" spans="14:83" ht="15.75" customHeight="1" x14ac:dyDescent="0.25">
      <c r="N126" s="5"/>
      <c r="Y126" s="5"/>
      <c r="AO126" s="5"/>
      <c r="AY126" s="5"/>
      <c r="BJ126" s="5"/>
      <c r="BO126" s="5"/>
      <c r="BT126" s="5"/>
      <c r="BY126" s="5"/>
      <c r="CE126" s="5"/>
    </row>
    <row r="127" spans="14:83" ht="15.75" customHeight="1" x14ac:dyDescent="0.25">
      <c r="N127" s="5"/>
      <c r="Y127" s="5"/>
      <c r="AO127" s="5"/>
      <c r="AY127" s="5"/>
      <c r="BJ127" s="5"/>
      <c r="BO127" s="5"/>
      <c r="BT127" s="5"/>
      <c r="BY127" s="5"/>
      <c r="CE127" s="5"/>
    </row>
    <row r="128" spans="14:83" ht="15.75" customHeight="1" x14ac:dyDescent="0.25">
      <c r="N128" s="5"/>
      <c r="Y128" s="5"/>
      <c r="AO128" s="5"/>
      <c r="AY128" s="5"/>
      <c r="BJ128" s="5"/>
      <c r="BO128" s="5"/>
      <c r="BT128" s="5"/>
      <c r="BY128" s="5"/>
      <c r="CE128" s="5"/>
    </row>
    <row r="129" spans="14:83" ht="15.75" customHeight="1" x14ac:dyDescent="0.25">
      <c r="N129" s="5"/>
      <c r="Y129" s="5"/>
      <c r="AO129" s="5"/>
      <c r="AY129" s="5"/>
      <c r="BJ129" s="5"/>
      <c r="BO129" s="5"/>
      <c r="BT129" s="5"/>
      <c r="BY129" s="5"/>
      <c r="CE129" s="5"/>
    </row>
    <row r="130" spans="14:83" ht="15.75" customHeight="1" x14ac:dyDescent="0.25">
      <c r="N130" s="5"/>
      <c r="Y130" s="5"/>
      <c r="AO130" s="5"/>
      <c r="AY130" s="5"/>
      <c r="BJ130" s="5"/>
      <c r="BO130" s="5"/>
      <c r="BT130" s="5"/>
      <c r="BY130" s="5"/>
      <c r="CE130" s="5"/>
    </row>
    <row r="131" spans="14:83" ht="15.75" customHeight="1" x14ac:dyDescent="0.25">
      <c r="N131" s="5"/>
      <c r="Y131" s="5"/>
      <c r="AO131" s="5"/>
      <c r="AY131" s="5"/>
      <c r="BJ131" s="5"/>
      <c r="BO131" s="5"/>
      <c r="BT131" s="5"/>
      <c r="BY131" s="5"/>
      <c r="CE131" s="5"/>
    </row>
    <row r="132" spans="14:83" ht="15.75" customHeight="1" x14ac:dyDescent="0.25">
      <c r="N132" s="5"/>
      <c r="Y132" s="5"/>
      <c r="AO132" s="5"/>
      <c r="AY132" s="5"/>
      <c r="BJ132" s="5"/>
      <c r="BO132" s="5"/>
      <c r="BT132" s="5"/>
      <c r="BY132" s="5"/>
      <c r="CE132" s="5"/>
    </row>
    <row r="133" spans="14:83" ht="15.75" customHeight="1" x14ac:dyDescent="0.25">
      <c r="N133" s="5"/>
      <c r="Y133" s="5"/>
      <c r="AO133" s="5"/>
      <c r="AY133" s="5"/>
      <c r="BJ133" s="5"/>
      <c r="BO133" s="5"/>
      <c r="BT133" s="5"/>
      <c r="BY133" s="5"/>
      <c r="CE133" s="5"/>
    </row>
    <row r="134" spans="14:83" ht="15.75" customHeight="1" x14ac:dyDescent="0.25">
      <c r="N134" s="5"/>
      <c r="Y134" s="5"/>
      <c r="AO134" s="5"/>
      <c r="AY134" s="5"/>
      <c r="BJ134" s="5"/>
      <c r="BO134" s="5"/>
      <c r="BT134" s="5"/>
      <c r="BY134" s="5"/>
      <c r="CE134" s="5"/>
    </row>
    <row r="135" spans="14:83" ht="15.75" customHeight="1" x14ac:dyDescent="0.25">
      <c r="N135" s="5"/>
      <c r="Y135" s="5"/>
      <c r="AO135" s="5"/>
      <c r="AY135" s="5"/>
      <c r="BJ135" s="5"/>
      <c r="BO135" s="5"/>
      <c r="BT135" s="5"/>
      <c r="BY135" s="5"/>
      <c r="CE135" s="5"/>
    </row>
    <row r="136" spans="14:83" ht="15.75" customHeight="1" x14ac:dyDescent="0.25">
      <c r="N136" s="5"/>
      <c r="Y136" s="5"/>
      <c r="AO136" s="5"/>
      <c r="AY136" s="5"/>
      <c r="BJ136" s="5"/>
      <c r="BO136" s="5"/>
      <c r="BT136" s="5"/>
      <c r="BY136" s="5"/>
      <c r="CE136" s="5"/>
    </row>
    <row r="137" spans="14:83" ht="15.75" customHeight="1" x14ac:dyDescent="0.25">
      <c r="N137" s="5"/>
      <c r="Y137" s="5"/>
      <c r="AO137" s="5"/>
      <c r="AY137" s="5"/>
      <c r="BJ137" s="5"/>
      <c r="BO137" s="5"/>
      <c r="BT137" s="5"/>
      <c r="BY137" s="5"/>
      <c r="CE137" s="5"/>
    </row>
    <row r="138" spans="14:83" ht="15.75" customHeight="1" x14ac:dyDescent="0.25">
      <c r="N138" s="5"/>
      <c r="Y138" s="5"/>
      <c r="AO138" s="5"/>
      <c r="AY138" s="5"/>
      <c r="BJ138" s="5"/>
      <c r="BO138" s="5"/>
      <c r="BT138" s="5"/>
      <c r="BY138" s="5"/>
      <c r="CE138" s="5"/>
    </row>
    <row r="139" spans="14:83" ht="15.75" customHeight="1" x14ac:dyDescent="0.25">
      <c r="N139" s="5"/>
      <c r="Y139" s="5"/>
      <c r="AO139" s="5"/>
      <c r="AY139" s="5"/>
      <c r="BJ139" s="5"/>
      <c r="BO139" s="5"/>
      <c r="BT139" s="5"/>
      <c r="BY139" s="5"/>
      <c r="CE139" s="5"/>
    </row>
    <row r="140" spans="14:83" ht="15.75" customHeight="1" x14ac:dyDescent="0.25">
      <c r="N140" s="5"/>
      <c r="Y140" s="5"/>
      <c r="AO140" s="5"/>
      <c r="AY140" s="5"/>
      <c r="BJ140" s="5"/>
      <c r="BO140" s="5"/>
      <c r="BT140" s="5"/>
      <c r="BY140" s="5"/>
      <c r="CE140" s="5"/>
    </row>
    <row r="141" spans="14:83" ht="15.75" customHeight="1" x14ac:dyDescent="0.25">
      <c r="N141" s="5"/>
      <c r="Y141" s="5"/>
      <c r="AO141" s="5"/>
      <c r="AY141" s="5"/>
      <c r="BJ141" s="5"/>
      <c r="BO141" s="5"/>
      <c r="BT141" s="5"/>
      <c r="BY141" s="5"/>
      <c r="CE141" s="5"/>
    </row>
    <row r="142" spans="14:83" ht="15.75" customHeight="1" x14ac:dyDescent="0.25">
      <c r="N142" s="5"/>
      <c r="Y142" s="5"/>
      <c r="AO142" s="5"/>
      <c r="AY142" s="5"/>
      <c r="BJ142" s="5"/>
      <c r="BO142" s="5"/>
      <c r="BT142" s="5"/>
      <c r="BY142" s="5"/>
      <c r="CE142" s="5"/>
    </row>
    <row r="143" spans="14:83" ht="15.75" customHeight="1" x14ac:dyDescent="0.25">
      <c r="N143" s="5"/>
      <c r="Y143" s="5"/>
      <c r="AO143" s="5"/>
      <c r="AY143" s="5"/>
      <c r="BJ143" s="5"/>
      <c r="BO143" s="5"/>
      <c r="BT143" s="5"/>
      <c r="BY143" s="5"/>
      <c r="CE143" s="5"/>
    </row>
    <row r="144" spans="14:83" ht="15.75" customHeight="1" x14ac:dyDescent="0.25">
      <c r="N144" s="5"/>
      <c r="Y144" s="5"/>
      <c r="AO144" s="5"/>
      <c r="AY144" s="5"/>
      <c r="BJ144" s="5"/>
      <c r="BO144" s="5"/>
      <c r="BT144" s="5"/>
      <c r="BY144" s="5"/>
      <c r="CE144" s="5"/>
    </row>
    <row r="145" spans="14:83" ht="15.75" customHeight="1" x14ac:dyDescent="0.25">
      <c r="N145" s="5"/>
      <c r="Y145" s="5"/>
      <c r="AO145" s="5"/>
      <c r="AY145" s="5"/>
      <c r="BJ145" s="5"/>
      <c r="BO145" s="5"/>
      <c r="BT145" s="5"/>
      <c r="BY145" s="5"/>
      <c r="CE145" s="5"/>
    </row>
    <row r="146" spans="14:83" ht="15.75" customHeight="1" x14ac:dyDescent="0.25">
      <c r="N146" s="5"/>
      <c r="Y146" s="5"/>
      <c r="AO146" s="5"/>
      <c r="AY146" s="5"/>
      <c r="BJ146" s="5"/>
      <c r="BO146" s="5"/>
      <c r="BT146" s="5"/>
      <c r="BY146" s="5"/>
      <c r="CE146" s="5"/>
    </row>
    <row r="147" spans="14:83" ht="15.75" customHeight="1" x14ac:dyDescent="0.25">
      <c r="N147" s="5"/>
      <c r="Y147" s="5"/>
      <c r="AO147" s="5"/>
      <c r="AY147" s="5"/>
      <c r="BJ147" s="5"/>
      <c r="BO147" s="5"/>
      <c r="BT147" s="5"/>
      <c r="BY147" s="5"/>
      <c r="CE147" s="5"/>
    </row>
    <row r="148" spans="14:83" ht="15.75" customHeight="1" x14ac:dyDescent="0.25">
      <c r="N148" s="5"/>
      <c r="Y148" s="5"/>
      <c r="AO148" s="5"/>
      <c r="AY148" s="5"/>
      <c r="BJ148" s="5"/>
      <c r="BO148" s="5"/>
      <c r="BT148" s="5"/>
      <c r="BY148" s="5"/>
      <c r="CE148" s="5"/>
    </row>
    <row r="149" spans="14:83" ht="15.75" customHeight="1" x14ac:dyDescent="0.25">
      <c r="N149" s="5"/>
      <c r="Y149" s="5"/>
      <c r="AO149" s="5"/>
      <c r="AY149" s="5"/>
      <c r="BJ149" s="5"/>
      <c r="BO149" s="5"/>
      <c r="BT149" s="5"/>
      <c r="BY149" s="5"/>
      <c r="CE149" s="5"/>
    </row>
    <row r="150" spans="14:83" ht="15.75" customHeight="1" x14ac:dyDescent="0.25">
      <c r="N150" s="5"/>
      <c r="Y150" s="5"/>
      <c r="AO150" s="5"/>
      <c r="AY150" s="5"/>
      <c r="BJ150" s="5"/>
      <c r="BO150" s="5"/>
      <c r="BT150" s="5"/>
      <c r="BY150" s="5"/>
      <c r="CE150" s="5"/>
    </row>
    <row r="151" spans="14:83" ht="15.75" customHeight="1" x14ac:dyDescent="0.25">
      <c r="N151" s="5"/>
      <c r="Y151" s="5"/>
      <c r="AO151" s="5"/>
      <c r="AY151" s="5"/>
      <c r="BJ151" s="5"/>
      <c r="BO151" s="5"/>
      <c r="BT151" s="5"/>
      <c r="BY151" s="5"/>
      <c r="CE151" s="5"/>
    </row>
    <row r="152" spans="14:83" ht="15.75" customHeight="1" x14ac:dyDescent="0.25">
      <c r="N152" s="5"/>
      <c r="Y152" s="5"/>
      <c r="AO152" s="5"/>
      <c r="AY152" s="5"/>
      <c r="BJ152" s="5"/>
      <c r="BO152" s="5"/>
      <c r="BT152" s="5"/>
      <c r="BY152" s="5"/>
      <c r="CE152" s="5"/>
    </row>
    <row r="153" spans="14:83" ht="15.75" customHeight="1" x14ac:dyDescent="0.25">
      <c r="N153" s="5"/>
      <c r="Y153" s="5"/>
      <c r="AO153" s="5"/>
      <c r="AY153" s="5"/>
      <c r="BJ153" s="5"/>
      <c r="BO153" s="5"/>
      <c r="BT153" s="5"/>
      <c r="BY153" s="5"/>
      <c r="CE153" s="5"/>
    </row>
    <row r="154" spans="14:83" ht="15.75" customHeight="1" x14ac:dyDescent="0.25">
      <c r="N154" s="5"/>
      <c r="Y154" s="5"/>
      <c r="AO154" s="5"/>
      <c r="AY154" s="5"/>
      <c r="BJ154" s="5"/>
      <c r="BO154" s="5"/>
      <c r="BT154" s="5"/>
      <c r="BY154" s="5"/>
      <c r="CE154" s="5"/>
    </row>
    <row r="155" spans="14:83" ht="15.75" customHeight="1" x14ac:dyDescent="0.25">
      <c r="N155" s="5"/>
      <c r="Y155" s="5"/>
      <c r="AO155" s="5"/>
      <c r="AY155" s="5"/>
      <c r="BJ155" s="5"/>
      <c r="BO155" s="5"/>
      <c r="BT155" s="5"/>
      <c r="BY155" s="5"/>
      <c r="CE155" s="5"/>
    </row>
    <row r="156" spans="14:83" ht="15.75" customHeight="1" x14ac:dyDescent="0.25">
      <c r="N156" s="5"/>
      <c r="Y156" s="5"/>
      <c r="AO156" s="5"/>
      <c r="AY156" s="5"/>
      <c r="BJ156" s="5"/>
      <c r="BO156" s="5"/>
      <c r="BT156" s="5"/>
      <c r="BY156" s="5"/>
      <c r="CE156" s="5"/>
    </row>
    <row r="157" spans="14:83" ht="15.75" customHeight="1" x14ac:dyDescent="0.25">
      <c r="N157" s="5"/>
      <c r="Y157" s="5"/>
      <c r="AO157" s="5"/>
      <c r="AY157" s="5"/>
      <c r="BJ157" s="5"/>
      <c r="BO157" s="5"/>
      <c r="BT157" s="5"/>
      <c r="BY157" s="5"/>
      <c r="CE157" s="5"/>
    </row>
    <row r="158" spans="14:83" ht="15.75" customHeight="1" x14ac:dyDescent="0.25">
      <c r="N158" s="5"/>
      <c r="Y158" s="5"/>
      <c r="AO158" s="5"/>
      <c r="AY158" s="5"/>
      <c r="BJ158" s="5"/>
      <c r="BO158" s="5"/>
      <c r="BT158" s="5"/>
      <c r="BY158" s="5"/>
      <c r="CE158" s="5"/>
    </row>
    <row r="159" spans="14:83" ht="15.75" customHeight="1" x14ac:dyDescent="0.25">
      <c r="N159" s="5"/>
      <c r="Y159" s="5"/>
      <c r="AO159" s="5"/>
      <c r="AY159" s="5"/>
      <c r="BJ159" s="5"/>
      <c r="BO159" s="5"/>
      <c r="BT159" s="5"/>
      <c r="BY159" s="5"/>
      <c r="CE159" s="5"/>
    </row>
    <row r="160" spans="14:83" ht="15.75" customHeight="1" x14ac:dyDescent="0.25">
      <c r="N160" s="5"/>
      <c r="Y160" s="5"/>
      <c r="AO160" s="5"/>
      <c r="AY160" s="5"/>
      <c r="BJ160" s="5"/>
      <c r="BO160" s="5"/>
      <c r="BT160" s="5"/>
      <c r="BY160" s="5"/>
      <c r="CE160" s="5"/>
    </row>
    <row r="161" spans="14:83" ht="15.75" customHeight="1" x14ac:dyDescent="0.25">
      <c r="N161" s="5"/>
      <c r="Y161" s="5"/>
      <c r="AO161" s="5"/>
      <c r="AY161" s="5"/>
      <c r="BJ161" s="5"/>
      <c r="BO161" s="5"/>
      <c r="BT161" s="5"/>
      <c r="BY161" s="5"/>
      <c r="CE161" s="5"/>
    </row>
    <row r="162" spans="14:83" ht="15.75" customHeight="1" x14ac:dyDescent="0.25">
      <c r="N162" s="5"/>
      <c r="Y162" s="5"/>
      <c r="AO162" s="5"/>
      <c r="AY162" s="5"/>
      <c r="BJ162" s="5"/>
      <c r="BO162" s="5"/>
      <c r="BT162" s="5"/>
      <c r="BY162" s="5"/>
      <c r="CE162" s="5"/>
    </row>
    <row r="163" spans="14:83" ht="15.75" customHeight="1" x14ac:dyDescent="0.25">
      <c r="N163" s="5"/>
      <c r="Y163" s="5"/>
      <c r="AO163" s="5"/>
      <c r="AY163" s="5"/>
      <c r="BJ163" s="5"/>
      <c r="BO163" s="5"/>
      <c r="BT163" s="5"/>
      <c r="BY163" s="5"/>
      <c r="CE163" s="5"/>
    </row>
    <row r="164" spans="14:83" ht="15.75" customHeight="1" x14ac:dyDescent="0.25">
      <c r="N164" s="5"/>
      <c r="Y164" s="5"/>
      <c r="AO164" s="5"/>
      <c r="AY164" s="5"/>
      <c r="BJ164" s="5"/>
      <c r="BO164" s="5"/>
      <c r="BT164" s="5"/>
      <c r="BY164" s="5"/>
      <c r="CE164" s="5"/>
    </row>
    <row r="165" spans="14:83" ht="15.75" customHeight="1" x14ac:dyDescent="0.25">
      <c r="N165" s="5"/>
      <c r="Y165" s="5"/>
      <c r="AO165" s="5"/>
      <c r="AY165" s="5"/>
      <c r="BJ165" s="5"/>
      <c r="BO165" s="5"/>
      <c r="BT165" s="5"/>
      <c r="BY165" s="5"/>
      <c r="CE165" s="5"/>
    </row>
    <row r="166" spans="14:83" ht="15.75" customHeight="1" x14ac:dyDescent="0.25">
      <c r="N166" s="5"/>
      <c r="Y166" s="5"/>
      <c r="AO166" s="5"/>
      <c r="AY166" s="5"/>
      <c r="BJ166" s="5"/>
      <c r="BO166" s="5"/>
      <c r="BT166" s="5"/>
      <c r="BY166" s="5"/>
      <c r="CE166" s="5"/>
    </row>
    <row r="167" spans="14:83" ht="15.75" customHeight="1" x14ac:dyDescent="0.25">
      <c r="N167" s="5"/>
      <c r="Y167" s="5"/>
      <c r="AO167" s="5"/>
      <c r="AY167" s="5"/>
      <c r="BJ167" s="5"/>
      <c r="BO167" s="5"/>
      <c r="BT167" s="5"/>
      <c r="BY167" s="5"/>
      <c r="CE167" s="5"/>
    </row>
    <row r="168" spans="14:83" ht="15.75" customHeight="1" x14ac:dyDescent="0.25">
      <c r="N168" s="5"/>
      <c r="Y168" s="5"/>
      <c r="AO168" s="5"/>
      <c r="AY168" s="5"/>
      <c r="BJ168" s="5"/>
      <c r="BO168" s="5"/>
      <c r="BT168" s="5"/>
      <c r="BY168" s="5"/>
      <c r="CE168" s="5"/>
    </row>
    <row r="169" spans="14:83" ht="15.75" customHeight="1" x14ac:dyDescent="0.25">
      <c r="N169" s="5"/>
      <c r="Y169" s="5"/>
      <c r="AO169" s="5"/>
      <c r="AY169" s="5"/>
      <c r="BJ169" s="5"/>
      <c r="BO169" s="5"/>
      <c r="BT169" s="5"/>
      <c r="BY169" s="5"/>
      <c r="CE169" s="5"/>
    </row>
    <row r="170" spans="14:83" ht="15.75" customHeight="1" x14ac:dyDescent="0.25">
      <c r="N170" s="5"/>
      <c r="Y170" s="5"/>
      <c r="AO170" s="5"/>
      <c r="AY170" s="5"/>
      <c r="BJ170" s="5"/>
      <c r="BO170" s="5"/>
      <c r="BT170" s="5"/>
      <c r="BY170" s="5"/>
      <c r="CE170" s="5"/>
    </row>
    <row r="171" spans="14:83" ht="15.75" customHeight="1" x14ac:dyDescent="0.25">
      <c r="N171" s="5"/>
      <c r="Y171" s="5"/>
      <c r="AO171" s="5"/>
      <c r="AY171" s="5"/>
      <c r="BJ171" s="5"/>
      <c r="BO171" s="5"/>
      <c r="BT171" s="5"/>
      <c r="BY171" s="5"/>
      <c r="CE171" s="5"/>
    </row>
    <row r="172" spans="14:83" ht="15.75" customHeight="1" x14ac:dyDescent="0.25">
      <c r="N172" s="5"/>
      <c r="Y172" s="5"/>
      <c r="AO172" s="5"/>
      <c r="AY172" s="5"/>
      <c r="BJ172" s="5"/>
      <c r="BO172" s="5"/>
      <c r="BT172" s="5"/>
      <c r="BY172" s="5"/>
      <c r="CE172" s="5"/>
    </row>
    <row r="173" spans="14:83" ht="15.75" customHeight="1" x14ac:dyDescent="0.25">
      <c r="N173" s="5"/>
      <c r="Y173" s="5"/>
      <c r="AO173" s="5"/>
      <c r="AY173" s="5"/>
      <c r="BJ173" s="5"/>
      <c r="BO173" s="5"/>
      <c r="BT173" s="5"/>
      <c r="BY173" s="5"/>
      <c r="CE173" s="5"/>
    </row>
    <row r="174" spans="14:83" ht="15.75" customHeight="1" x14ac:dyDescent="0.25">
      <c r="N174" s="5"/>
      <c r="Y174" s="5"/>
      <c r="AO174" s="5"/>
      <c r="AY174" s="5"/>
      <c r="BJ174" s="5"/>
      <c r="BO174" s="5"/>
      <c r="BT174" s="5"/>
      <c r="BY174" s="5"/>
      <c r="CE174" s="5"/>
    </row>
    <row r="175" spans="14:83" ht="15.75" customHeight="1" x14ac:dyDescent="0.25">
      <c r="N175" s="5"/>
      <c r="Y175" s="5"/>
      <c r="AO175" s="5"/>
      <c r="AY175" s="5"/>
      <c r="BJ175" s="5"/>
      <c r="BO175" s="5"/>
      <c r="BT175" s="5"/>
      <c r="BY175" s="5"/>
      <c r="CE175" s="5"/>
    </row>
    <row r="176" spans="14:83" ht="15.75" customHeight="1" x14ac:dyDescent="0.25">
      <c r="N176" s="5"/>
      <c r="Y176" s="5"/>
      <c r="AO176" s="5"/>
      <c r="AY176" s="5"/>
      <c r="BJ176" s="5"/>
      <c r="BO176" s="5"/>
      <c r="BT176" s="5"/>
      <c r="BY176" s="5"/>
      <c r="CE176" s="5"/>
    </row>
    <row r="177" spans="14:83" ht="15.75" customHeight="1" x14ac:dyDescent="0.25">
      <c r="N177" s="5"/>
      <c r="Y177" s="5"/>
      <c r="AO177" s="5"/>
      <c r="AY177" s="5"/>
      <c r="BJ177" s="5"/>
      <c r="BO177" s="5"/>
      <c r="BT177" s="5"/>
      <c r="BY177" s="5"/>
      <c r="CE177" s="5"/>
    </row>
    <row r="178" spans="14:83" ht="15.75" customHeight="1" x14ac:dyDescent="0.25">
      <c r="N178" s="5"/>
      <c r="Y178" s="5"/>
      <c r="AO178" s="5"/>
      <c r="AY178" s="5"/>
      <c r="BJ178" s="5"/>
      <c r="BO178" s="5"/>
      <c r="BT178" s="5"/>
      <c r="BY178" s="5"/>
      <c r="CE178" s="5"/>
    </row>
    <row r="179" spans="14:83" ht="15.75" customHeight="1" x14ac:dyDescent="0.25">
      <c r="N179" s="5"/>
      <c r="Y179" s="5"/>
      <c r="AO179" s="5"/>
      <c r="AY179" s="5"/>
      <c r="BJ179" s="5"/>
      <c r="BO179" s="5"/>
      <c r="BT179" s="5"/>
      <c r="BY179" s="5"/>
      <c r="CE179" s="5"/>
    </row>
    <row r="180" spans="14:83" ht="15.75" customHeight="1" x14ac:dyDescent="0.25">
      <c r="N180" s="5"/>
      <c r="Y180" s="5"/>
      <c r="AO180" s="5"/>
      <c r="AY180" s="5"/>
      <c r="BJ180" s="5"/>
      <c r="BO180" s="5"/>
      <c r="BT180" s="5"/>
      <c r="BY180" s="5"/>
      <c r="CE180" s="5"/>
    </row>
    <row r="181" spans="14:83" ht="15.75" customHeight="1" x14ac:dyDescent="0.25">
      <c r="N181" s="5"/>
      <c r="Y181" s="5"/>
      <c r="AO181" s="5"/>
      <c r="AY181" s="5"/>
      <c r="BJ181" s="5"/>
      <c r="BO181" s="5"/>
      <c r="BT181" s="5"/>
      <c r="BY181" s="5"/>
      <c r="CE181" s="5"/>
    </row>
    <row r="182" spans="14:83" ht="15.75" customHeight="1" x14ac:dyDescent="0.25">
      <c r="N182" s="5"/>
      <c r="Y182" s="5"/>
      <c r="AO182" s="5"/>
      <c r="AY182" s="5"/>
      <c r="BJ182" s="5"/>
      <c r="BO182" s="5"/>
      <c r="BT182" s="5"/>
      <c r="BY182" s="5"/>
      <c r="CE182" s="5"/>
    </row>
    <row r="183" spans="14:83" ht="15.75" customHeight="1" x14ac:dyDescent="0.25">
      <c r="N183" s="5"/>
      <c r="Y183" s="5"/>
      <c r="AO183" s="5"/>
      <c r="AY183" s="5"/>
      <c r="BJ183" s="5"/>
      <c r="BO183" s="5"/>
      <c r="BT183" s="5"/>
      <c r="BY183" s="5"/>
      <c r="CE183" s="5"/>
    </row>
    <row r="184" spans="14:83" ht="15.75" customHeight="1" x14ac:dyDescent="0.25">
      <c r="N184" s="5"/>
      <c r="Y184" s="5"/>
      <c r="AO184" s="5"/>
      <c r="AY184" s="5"/>
      <c r="BJ184" s="5"/>
      <c r="BO184" s="5"/>
      <c r="BT184" s="5"/>
      <c r="BY184" s="5"/>
      <c r="CE184" s="5"/>
    </row>
    <row r="185" spans="14:83" ht="15.75" customHeight="1" x14ac:dyDescent="0.25">
      <c r="N185" s="5"/>
      <c r="Y185" s="5"/>
      <c r="AO185" s="5"/>
      <c r="AY185" s="5"/>
      <c r="BJ185" s="5"/>
      <c r="BO185" s="5"/>
      <c r="BT185" s="5"/>
      <c r="BY185" s="5"/>
      <c r="CE185" s="5"/>
    </row>
    <row r="186" spans="14:83" ht="15.75" customHeight="1" x14ac:dyDescent="0.25">
      <c r="N186" s="5"/>
      <c r="Y186" s="5"/>
      <c r="AO186" s="5"/>
      <c r="AY186" s="5"/>
      <c r="BJ186" s="5"/>
      <c r="BO186" s="5"/>
      <c r="BT186" s="5"/>
      <c r="BY186" s="5"/>
      <c r="CE186" s="5"/>
    </row>
    <row r="187" spans="14:83" ht="15.75" customHeight="1" x14ac:dyDescent="0.25">
      <c r="N187" s="5"/>
      <c r="Y187" s="5"/>
      <c r="AO187" s="5"/>
      <c r="AY187" s="5"/>
      <c r="BJ187" s="5"/>
      <c r="BO187" s="5"/>
      <c r="BT187" s="5"/>
      <c r="BY187" s="5"/>
      <c r="CE187" s="5"/>
    </row>
    <row r="188" spans="14:83" ht="15.75" customHeight="1" x14ac:dyDescent="0.25">
      <c r="N188" s="5"/>
      <c r="Y188" s="5"/>
      <c r="AO188" s="5"/>
      <c r="AY188" s="5"/>
      <c r="BJ188" s="5"/>
      <c r="BO188" s="5"/>
      <c r="BT188" s="5"/>
      <c r="BY188" s="5"/>
      <c r="CE188" s="5"/>
    </row>
    <row r="189" spans="14:83" ht="15.75" customHeight="1" x14ac:dyDescent="0.25">
      <c r="N189" s="5"/>
      <c r="Y189" s="5"/>
      <c r="AO189" s="5"/>
      <c r="AY189" s="5"/>
      <c r="BJ189" s="5"/>
      <c r="BO189" s="5"/>
      <c r="BT189" s="5"/>
      <c r="BY189" s="5"/>
      <c r="CE189" s="5"/>
    </row>
    <row r="190" spans="14:83" ht="15.75" customHeight="1" x14ac:dyDescent="0.25">
      <c r="N190" s="5"/>
      <c r="Y190" s="5"/>
      <c r="AO190" s="5"/>
      <c r="AY190" s="5"/>
      <c r="BJ190" s="5"/>
      <c r="BO190" s="5"/>
      <c r="BT190" s="5"/>
      <c r="BY190" s="5"/>
      <c r="CE190" s="5"/>
    </row>
    <row r="191" spans="14:83" ht="15.75" customHeight="1" x14ac:dyDescent="0.25">
      <c r="N191" s="5"/>
      <c r="Y191" s="5"/>
      <c r="AO191" s="5"/>
      <c r="AY191" s="5"/>
      <c r="BJ191" s="5"/>
      <c r="BO191" s="5"/>
      <c r="BT191" s="5"/>
      <c r="BY191" s="5"/>
      <c r="CE191" s="5"/>
    </row>
    <row r="192" spans="14:83" ht="15.75" customHeight="1" x14ac:dyDescent="0.25">
      <c r="N192" s="5"/>
      <c r="Y192" s="5"/>
      <c r="AO192" s="5"/>
      <c r="AY192" s="5"/>
      <c r="BJ192" s="5"/>
      <c r="BO192" s="5"/>
      <c r="BT192" s="5"/>
      <c r="BY192" s="5"/>
      <c r="CE192" s="5"/>
    </row>
    <row r="193" spans="14:83" ht="15.75" customHeight="1" x14ac:dyDescent="0.25">
      <c r="N193" s="5"/>
      <c r="Y193" s="5"/>
      <c r="AO193" s="5"/>
      <c r="AY193" s="5"/>
      <c r="BJ193" s="5"/>
      <c r="BO193" s="5"/>
      <c r="BT193" s="5"/>
      <c r="BY193" s="5"/>
      <c r="CE193" s="5"/>
    </row>
    <row r="194" spans="14:83" ht="15.75" customHeight="1" x14ac:dyDescent="0.25">
      <c r="N194" s="5"/>
      <c r="Y194" s="5"/>
      <c r="AO194" s="5"/>
      <c r="AY194" s="5"/>
      <c r="BJ194" s="5"/>
      <c r="BO194" s="5"/>
      <c r="BT194" s="5"/>
      <c r="BY194" s="5"/>
      <c r="CE194" s="5"/>
    </row>
    <row r="195" spans="14:83" ht="15.75" customHeight="1" x14ac:dyDescent="0.25">
      <c r="N195" s="5"/>
      <c r="Y195" s="5"/>
      <c r="AO195" s="5"/>
      <c r="AY195" s="5"/>
      <c r="BJ195" s="5"/>
      <c r="BO195" s="5"/>
      <c r="BT195" s="5"/>
      <c r="BY195" s="5"/>
      <c r="CE195" s="5"/>
    </row>
    <row r="196" spans="14:83" ht="15.75" customHeight="1" x14ac:dyDescent="0.25">
      <c r="N196" s="5"/>
      <c r="Y196" s="5"/>
      <c r="AO196" s="5"/>
      <c r="AY196" s="5"/>
      <c r="BJ196" s="5"/>
      <c r="BO196" s="5"/>
      <c r="BT196" s="5"/>
      <c r="BY196" s="5"/>
      <c r="CE196" s="5"/>
    </row>
    <row r="197" spans="14:83" ht="15.75" customHeight="1" x14ac:dyDescent="0.25">
      <c r="N197" s="5"/>
      <c r="Y197" s="5"/>
      <c r="AO197" s="5"/>
      <c r="AY197" s="5"/>
      <c r="BJ197" s="5"/>
      <c r="BO197" s="5"/>
      <c r="BT197" s="5"/>
      <c r="BY197" s="5"/>
      <c r="CE197" s="5"/>
    </row>
    <row r="198" spans="14:83" ht="15.75" customHeight="1" x14ac:dyDescent="0.25">
      <c r="N198" s="5"/>
      <c r="Y198" s="5"/>
      <c r="AO198" s="5"/>
      <c r="AY198" s="5"/>
      <c r="BJ198" s="5"/>
      <c r="BO198" s="5"/>
      <c r="BT198" s="5"/>
      <c r="BY198" s="5"/>
      <c r="CE198" s="5"/>
    </row>
    <row r="199" spans="14:83" ht="15.75" customHeight="1" x14ac:dyDescent="0.25">
      <c r="N199" s="5"/>
      <c r="Y199" s="5"/>
      <c r="AO199" s="5"/>
      <c r="AY199" s="5"/>
      <c r="BJ199" s="5"/>
      <c r="BO199" s="5"/>
      <c r="BT199" s="5"/>
      <c r="BY199" s="5"/>
      <c r="CE199" s="5"/>
    </row>
    <row r="200" spans="14:83" ht="15.75" customHeight="1" x14ac:dyDescent="0.25">
      <c r="N200" s="5"/>
      <c r="Y200" s="5"/>
      <c r="AO200" s="5"/>
      <c r="AY200" s="5"/>
      <c r="BJ200" s="5"/>
      <c r="BO200" s="5"/>
      <c r="BT200" s="5"/>
      <c r="BY200" s="5"/>
      <c r="CE200" s="5"/>
    </row>
    <row r="201" spans="14:83" ht="15.75" customHeight="1" x14ac:dyDescent="0.25">
      <c r="N201" s="5"/>
      <c r="Y201" s="5"/>
      <c r="AO201" s="5"/>
      <c r="AY201" s="5"/>
      <c r="BJ201" s="5"/>
      <c r="BO201" s="5"/>
      <c r="BT201" s="5"/>
      <c r="BY201" s="5"/>
      <c r="CE201" s="5"/>
    </row>
    <row r="202" spans="14:83" ht="15.75" customHeight="1" x14ac:dyDescent="0.25">
      <c r="N202" s="5"/>
      <c r="Y202" s="5"/>
      <c r="AO202" s="5"/>
      <c r="AY202" s="5"/>
      <c r="BJ202" s="5"/>
      <c r="BO202" s="5"/>
      <c r="BT202" s="5"/>
      <c r="BY202" s="5"/>
      <c r="CE202" s="5"/>
    </row>
    <row r="203" spans="14:83" ht="15.75" customHeight="1" x14ac:dyDescent="0.25">
      <c r="N203" s="5"/>
      <c r="Y203" s="5"/>
      <c r="AO203" s="5"/>
      <c r="AY203" s="5"/>
      <c r="BJ203" s="5"/>
      <c r="BO203" s="5"/>
      <c r="BT203" s="5"/>
      <c r="BY203" s="5"/>
      <c r="CE203" s="5"/>
    </row>
    <row r="204" spans="14:83" ht="15.75" customHeight="1" x14ac:dyDescent="0.25">
      <c r="N204" s="5"/>
      <c r="Y204" s="5"/>
      <c r="AO204" s="5"/>
      <c r="AY204" s="5"/>
      <c r="BJ204" s="5"/>
      <c r="BO204" s="5"/>
      <c r="BT204" s="5"/>
      <c r="BY204" s="5"/>
      <c r="CE204" s="5"/>
    </row>
    <row r="205" spans="14:83" ht="15.75" customHeight="1" x14ac:dyDescent="0.25">
      <c r="N205" s="5"/>
      <c r="Y205" s="5"/>
      <c r="AO205" s="5"/>
      <c r="AY205" s="5"/>
      <c r="BJ205" s="5"/>
      <c r="BO205" s="5"/>
      <c r="BT205" s="5"/>
      <c r="BY205" s="5"/>
      <c r="CE205" s="5"/>
    </row>
    <row r="206" spans="14:83" ht="15.75" customHeight="1" x14ac:dyDescent="0.25">
      <c r="N206" s="5"/>
      <c r="Y206" s="5"/>
      <c r="AO206" s="5"/>
      <c r="AY206" s="5"/>
      <c r="BJ206" s="5"/>
      <c r="BO206" s="5"/>
      <c r="BT206" s="5"/>
      <c r="BY206" s="5"/>
      <c r="CE206" s="5"/>
    </row>
    <row r="207" spans="14:83" ht="15.75" customHeight="1" x14ac:dyDescent="0.25">
      <c r="N207" s="5"/>
      <c r="Y207" s="5"/>
      <c r="AO207" s="5"/>
      <c r="AY207" s="5"/>
      <c r="BJ207" s="5"/>
      <c r="BO207" s="5"/>
      <c r="BT207" s="5"/>
      <c r="BY207" s="5"/>
      <c r="CE207" s="5"/>
    </row>
    <row r="208" spans="14:83" ht="15.75" customHeight="1" x14ac:dyDescent="0.25">
      <c r="N208" s="5"/>
      <c r="Y208" s="5"/>
      <c r="AO208" s="5"/>
      <c r="AY208" s="5"/>
      <c r="BJ208" s="5"/>
      <c r="BO208" s="5"/>
      <c r="BT208" s="5"/>
      <c r="BY208" s="5"/>
      <c r="CE208" s="5"/>
    </row>
    <row r="209" spans="14:83" ht="15.75" customHeight="1" x14ac:dyDescent="0.25">
      <c r="N209" s="5"/>
      <c r="Y209" s="5"/>
      <c r="AO209" s="5"/>
      <c r="AY209" s="5"/>
      <c r="BJ209" s="5"/>
      <c r="BO209" s="5"/>
      <c r="BT209" s="5"/>
      <c r="BY209" s="5"/>
      <c r="CE209" s="5"/>
    </row>
    <row r="210" spans="14:83" ht="15.75" customHeight="1" x14ac:dyDescent="0.25">
      <c r="N210" s="5"/>
      <c r="Y210" s="5"/>
      <c r="AO210" s="5"/>
      <c r="AY210" s="5"/>
      <c r="BJ210" s="5"/>
      <c r="BO210" s="5"/>
      <c r="BT210" s="5"/>
      <c r="BY210" s="5"/>
      <c r="CE210" s="5"/>
    </row>
    <row r="211" spans="14:83" ht="15.75" customHeight="1" x14ac:dyDescent="0.25">
      <c r="N211" s="5"/>
      <c r="Y211" s="5"/>
      <c r="AO211" s="5"/>
      <c r="AY211" s="5"/>
      <c r="BJ211" s="5"/>
      <c r="BO211" s="5"/>
      <c r="BT211" s="5"/>
      <c r="BY211" s="5"/>
      <c r="CE211" s="5"/>
    </row>
    <row r="212" spans="14:83" ht="15.75" customHeight="1" x14ac:dyDescent="0.25">
      <c r="N212" s="5"/>
      <c r="Y212" s="5"/>
      <c r="AO212" s="5"/>
      <c r="AY212" s="5"/>
      <c r="BJ212" s="5"/>
      <c r="BO212" s="5"/>
      <c r="BT212" s="5"/>
      <c r="BY212" s="5"/>
      <c r="CE212" s="5"/>
    </row>
    <row r="213" spans="14:83" ht="15.75" customHeight="1" x14ac:dyDescent="0.25">
      <c r="N213" s="5"/>
      <c r="Y213" s="5"/>
      <c r="AO213" s="5"/>
      <c r="AY213" s="5"/>
      <c r="BJ213" s="5"/>
      <c r="BO213" s="5"/>
      <c r="BT213" s="5"/>
      <c r="BY213" s="5"/>
      <c r="CE213" s="5"/>
    </row>
    <row r="214" spans="14:83" ht="15.75" customHeight="1" x14ac:dyDescent="0.25">
      <c r="N214" s="5"/>
      <c r="Y214" s="5"/>
      <c r="AO214" s="5"/>
      <c r="AY214" s="5"/>
      <c r="BJ214" s="5"/>
      <c r="BO214" s="5"/>
      <c r="BT214" s="5"/>
      <c r="BY214" s="5"/>
      <c r="CE214" s="5"/>
    </row>
    <row r="215" spans="14:83" ht="15.75" customHeight="1" x14ac:dyDescent="0.25">
      <c r="N215" s="5"/>
      <c r="Y215" s="5"/>
      <c r="AO215" s="5"/>
      <c r="AY215" s="5"/>
      <c r="BJ215" s="5"/>
      <c r="BO215" s="5"/>
      <c r="BT215" s="5"/>
      <c r="BY215" s="5"/>
      <c r="CE215" s="5"/>
    </row>
    <row r="216" spans="14:83" ht="15.75" customHeight="1" x14ac:dyDescent="0.25">
      <c r="N216" s="5"/>
      <c r="Y216" s="5"/>
      <c r="AO216" s="5"/>
      <c r="AY216" s="5"/>
      <c r="BJ216" s="5"/>
      <c r="BO216" s="5"/>
      <c r="BT216" s="5"/>
      <c r="BY216" s="5"/>
      <c r="CE216" s="5"/>
    </row>
    <row r="217" spans="14:83" ht="15.75" customHeight="1" x14ac:dyDescent="0.25">
      <c r="N217" s="5"/>
      <c r="Y217" s="5"/>
      <c r="AO217" s="5"/>
      <c r="AY217" s="5"/>
      <c r="BJ217" s="5"/>
      <c r="BO217" s="5"/>
      <c r="BT217" s="5"/>
      <c r="BY217" s="5"/>
      <c r="CE217" s="5"/>
    </row>
    <row r="218" spans="14:83" ht="15.75" customHeight="1" x14ac:dyDescent="0.25">
      <c r="N218" s="5"/>
      <c r="Y218" s="5"/>
      <c r="AO218" s="5"/>
      <c r="AY218" s="5"/>
      <c r="BJ218" s="5"/>
      <c r="BO218" s="5"/>
      <c r="BT218" s="5"/>
      <c r="BY218" s="5"/>
      <c r="CE218" s="5"/>
    </row>
    <row r="219" spans="14:83" ht="15.75" customHeight="1" x14ac:dyDescent="0.25">
      <c r="N219" s="5"/>
      <c r="Y219" s="5"/>
      <c r="AO219" s="5"/>
      <c r="AY219" s="5"/>
      <c r="BJ219" s="5"/>
      <c r="BO219" s="5"/>
      <c r="BT219" s="5"/>
      <c r="BY219" s="5"/>
      <c r="CE219" s="5"/>
    </row>
    <row r="220" spans="14:83" ht="15.75" customHeight="1" x14ac:dyDescent="0.25">
      <c r="N220" s="5"/>
      <c r="Y220" s="5"/>
      <c r="AO220" s="5"/>
      <c r="AY220" s="5"/>
      <c r="BJ220" s="5"/>
      <c r="BO220" s="5"/>
      <c r="BT220" s="5"/>
      <c r="BY220" s="5"/>
      <c r="CE220" s="5"/>
    </row>
    <row r="221" spans="14:83" ht="15.75" customHeight="1" x14ac:dyDescent="0.25">
      <c r="N221" s="5"/>
      <c r="Y221" s="5"/>
      <c r="AO221" s="5"/>
      <c r="AY221" s="5"/>
      <c r="BJ221" s="5"/>
      <c r="BO221" s="5"/>
      <c r="BT221" s="5"/>
      <c r="BY221" s="5"/>
      <c r="CE221" s="5"/>
    </row>
    <row r="222" spans="14:83" ht="15.75" customHeight="1" x14ac:dyDescent="0.25">
      <c r="N222" s="5"/>
      <c r="Y222" s="5"/>
      <c r="AO222" s="5"/>
      <c r="AY222" s="5"/>
      <c r="BJ222" s="5"/>
      <c r="BO222" s="5"/>
      <c r="BT222" s="5"/>
      <c r="BY222" s="5"/>
      <c r="CE222" s="5"/>
    </row>
    <row r="223" spans="14:83" ht="15.75" customHeight="1" x14ac:dyDescent="0.25">
      <c r="N223" s="5"/>
      <c r="Y223" s="5"/>
      <c r="AO223" s="5"/>
      <c r="AY223" s="5"/>
      <c r="BJ223" s="5"/>
      <c r="BO223" s="5"/>
      <c r="BT223" s="5"/>
      <c r="BY223" s="5"/>
      <c r="CE223" s="5"/>
    </row>
    <row r="224" spans="14:83" ht="15.75" customHeight="1" x14ac:dyDescent="0.25">
      <c r="N224" s="5"/>
      <c r="Y224" s="5"/>
      <c r="AO224" s="5"/>
      <c r="AY224" s="5"/>
      <c r="BJ224" s="5"/>
      <c r="BO224" s="5"/>
      <c r="BT224" s="5"/>
      <c r="BY224" s="5"/>
      <c r="CE224" s="5"/>
    </row>
    <row r="225" spans="14:83" ht="15.75" customHeight="1" x14ac:dyDescent="0.25">
      <c r="N225" s="5"/>
      <c r="Y225" s="5"/>
      <c r="AO225" s="5"/>
      <c r="AY225" s="5"/>
      <c r="BJ225" s="5"/>
      <c r="BO225" s="5"/>
      <c r="BT225" s="5"/>
      <c r="BY225" s="5"/>
      <c r="CE225" s="5"/>
    </row>
    <row r="226" spans="14:83" ht="15.75" customHeight="1" x14ac:dyDescent="0.25">
      <c r="N226" s="5"/>
      <c r="Y226" s="5"/>
      <c r="AO226" s="5"/>
      <c r="AY226" s="5"/>
      <c r="BJ226" s="5"/>
      <c r="BO226" s="5"/>
      <c r="BT226" s="5"/>
      <c r="BY226" s="5"/>
      <c r="CE226" s="5"/>
    </row>
    <row r="227" spans="14:83" ht="15.75" customHeight="1" x14ac:dyDescent="0.25">
      <c r="N227" s="5"/>
      <c r="Y227" s="5"/>
      <c r="AO227" s="5"/>
      <c r="AY227" s="5"/>
      <c r="BJ227" s="5"/>
      <c r="BO227" s="5"/>
      <c r="BT227" s="5"/>
      <c r="BY227" s="5"/>
      <c r="CE227" s="5"/>
    </row>
    <row r="228" spans="14:83" ht="15.75" customHeight="1" x14ac:dyDescent="0.25">
      <c r="N228" s="5"/>
      <c r="Y228" s="5"/>
      <c r="AO228" s="5"/>
      <c r="AY228" s="5"/>
      <c r="BJ228" s="5"/>
      <c r="BO228" s="5"/>
      <c r="BT228" s="5"/>
      <c r="BY228" s="5"/>
      <c r="CE228" s="5"/>
    </row>
    <row r="229" spans="14:83" ht="15.75" customHeight="1" x14ac:dyDescent="0.25">
      <c r="N229" s="5"/>
      <c r="Y229" s="5"/>
      <c r="AO229" s="5"/>
      <c r="AY229" s="5"/>
      <c r="BJ229" s="5"/>
      <c r="BO229" s="5"/>
      <c r="BT229" s="5"/>
      <c r="BY229" s="5"/>
      <c r="CE229" s="5"/>
    </row>
    <row r="230" spans="14:83" ht="15.75" customHeight="1" x14ac:dyDescent="0.25">
      <c r="N230" s="5"/>
      <c r="Y230" s="5"/>
      <c r="AO230" s="5"/>
      <c r="AY230" s="5"/>
      <c r="BJ230" s="5"/>
      <c r="BO230" s="5"/>
      <c r="BT230" s="5"/>
      <c r="BY230" s="5"/>
      <c r="CE230" s="5"/>
    </row>
    <row r="231" spans="14:83" ht="15.75" customHeight="1" x14ac:dyDescent="0.25">
      <c r="N231" s="5"/>
      <c r="Y231" s="5"/>
      <c r="AO231" s="5"/>
      <c r="AY231" s="5"/>
      <c r="BJ231" s="5"/>
      <c r="BO231" s="5"/>
      <c r="BT231" s="5"/>
      <c r="BY231" s="5"/>
      <c r="CE231" s="5"/>
    </row>
    <row r="232" spans="14:83" ht="15.75" customHeight="1" x14ac:dyDescent="0.25">
      <c r="N232" s="5"/>
      <c r="Y232" s="5"/>
      <c r="AO232" s="5"/>
      <c r="AY232" s="5"/>
      <c r="BJ232" s="5"/>
      <c r="BO232" s="5"/>
      <c r="BT232" s="5"/>
      <c r="BY232" s="5"/>
      <c r="CE232" s="5"/>
    </row>
    <row r="233" spans="14:83" ht="15.75" customHeight="1" x14ac:dyDescent="0.25">
      <c r="N233" s="5"/>
      <c r="Y233" s="5"/>
      <c r="AO233" s="5"/>
      <c r="AY233" s="5"/>
      <c r="BJ233" s="5"/>
      <c r="BO233" s="5"/>
      <c r="BT233" s="5"/>
      <c r="BY233" s="5"/>
      <c r="CE233" s="5"/>
    </row>
    <row r="234" spans="14:83" ht="15.75" customHeight="1" x14ac:dyDescent="0.25">
      <c r="N234" s="5"/>
      <c r="Y234" s="5"/>
      <c r="AO234" s="5"/>
      <c r="AY234" s="5"/>
      <c r="BJ234" s="5"/>
      <c r="BO234" s="5"/>
      <c r="BT234" s="5"/>
      <c r="BY234" s="5"/>
      <c r="CE234" s="5"/>
    </row>
    <row r="235" spans="14:83" ht="15.75" customHeight="1" x14ac:dyDescent="0.25">
      <c r="N235" s="5"/>
      <c r="Y235" s="5"/>
      <c r="AO235" s="5"/>
      <c r="AY235" s="5"/>
      <c r="BJ235" s="5"/>
      <c r="BO235" s="5"/>
      <c r="BT235" s="5"/>
      <c r="BY235" s="5"/>
      <c r="CE235" s="5"/>
    </row>
    <row r="236" spans="14:83" ht="15.75" customHeight="1" x14ac:dyDescent="0.25">
      <c r="N236" s="5"/>
      <c r="Y236" s="5"/>
      <c r="AO236" s="5"/>
      <c r="AY236" s="5"/>
      <c r="BJ236" s="5"/>
      <c r="BO236" s="5"/>
      <c r="BT236" s="5"/>
      <c r="BY236" s="5"/>
      <c r="CE236" s="5"/>
    </row>
    <row r="237" spans="14:83" ht="15.75" customHeight="1" x14ac:dyDescent="0.25">
      <c r="N237" s="5"/>
      <c r="Y237" s="5"/>
      <c r="AO237" s="5"/>
      <c r="AY237" s="5"/>
      <c r="BJ237" s="5"/>
      <c r="BO237" s="5"/>
      <c r="BT237" s="5"/>
      <c r="BY237" s="5"/>
      <c r="CE237" s="5"/>
    </row>
    <row r="238" spans="14:83" ht="15.75" customHeight="1" x14ac:dyDescent="0.25">
      <c r="N238" s="5"/>
      <c r="Y238" s="5"/>
      <c r="AO238" s="5"/>
      <c r="AY238" s="5"/>
      <c r="BJ238" s="5"/>
      <c r="BO238" s="5"/>
      <c r="BT238" s="5"/>
      <c r="BY238" s="5"/>
      <c r="CE238" s="5"/>
    </row>
    <row r="239" spans="14:83" ht="15.75" customHeight="1" x14ac:dyDescent="0.25">
      <c r="N239" s="5"/>
      <c r="Y239" s="5"/>
      <c r="AO239" s="5"/>
      <c r="AY239" s="5"/>
      <c r="BJ239" s="5"/>
      <c r="BO239" s="5"/>
      <c r="BT239" s="5"/>
      <c r="BY239" s="5"/>
      <c r="CE239" s="5"/>
    </row>
    <row r="240" spans="14:83" ht="15.75" customHeight="1" x14ac:dyDescent="0.25">
      <c r="N240" s="5"/>
      <c r="Y240" s="5"/>
      <c r="AO240" s="5"/>
      <c r="AY240" s="5"/>
      <c r="BJ240" s="5"/>
      <c r="BO240" s="5"/>
      <c r="BT240" s="5"/>
      <c r="BY240" s="5"/>
      <c r="CE240" s="5"/>
    </row>
    <row r="241" spans="14:83" ht="15.75" customHeight="1" x14ac:dyDescent="0.25">
      <c r="N241" s="5"/>
      <c r="Y241" s="5"/>
      <c r="AO241" s="5"/>
      <c r="AY241" s="5"/>
      <c r="BJ241" s="5"/>
      <c r="BO241" s="5"/>
      <c r="BT241" s="5"/>
      <c r="BY241" s="5"/>
      <c r="CE241" s="5"/>
    </row>
    <row r="242" spans="14:83" ht="15.75" customHeight="1" x14ac:dyDescent="0.25">
      <c r="N242" s="5"/>
      <c r="Y242" s="5"/>
      <c r="AO242" s="5"/>
      <c r="AY242" s="5"/>
      <c r="BJ242" s="5"/>
      <c r="BO242" s="5"/>
      <c r="BT242" s="5"/>
      <c r="BY242" s="5"/>
      <c r="CE242" s="5"/>
    </row>
    <row r="243" spans="14:83" ht="15.75" customHeight="1" x14ac:dyDescent="0.25">
      <c r="N243" s="5"/>
      <c r="Y243" s="5"/>
      <c r="AO243" s="5"/>
      <c r="AY243" s="5"/>
      <c r="BJ243" s="5"/>
      <c r="BO243" s="5"/>
      <c r="BT243" s="5"/>
      <c r="BY243" s="5"/>
      <c r="CE243" s="5"/>
    </row>
    <row r="244" spans="14:83" ht="15.75" customHeight="1" x14ac:dyDescent="0.25">
      <c r="N244" s="5"/>
      <c r="Y244" s="5"/>
      <c r="AO244" s="5"/>
      <c r="AY244" s="5"/>
      <c r="BJ244" s="5"/>
      <c r="BO244" s="5"/>
      <c r="BT244" s="5"/>
      <c r="BY244" s="5"/>
      <c r="CE244" s="5"/>
    </row>
    <row r="245" spans="14:83" ht="15.75" customHeight="1" x14ac:dyDescent="0.25">
      <c r="N245" s="5"/>
      <c r="Y245" s="5"/>
      <c r="AO245" s="5"/>
      <c r="AY245" s="5"/>
      <c r="BJ245" s="5"/>
      <c r="BO245" s="5"/>
      <c r="BT245" s="5"/>
      <c r="BY245" s="5"/>
      <c r="CE245" s="5"/>
    </row>
    <row r="246" spans="14:83" ht="15.75" customHeight="1" x14ac:dyDescent="0.25">
      <c r="N246" s="5"/>
      <c r="Y246" s="5"/>
      <c r="AO246" s="5"/>
      <c r="AY246" s="5"/>
      <c r="BJ246" s="5"/>
      <c r="BO246" s="5"/>
      <c r="BT246" s="5"/>
      <c r="BY246" s="5"/>
      <c r="CE246" s="5"/>
    </row>
    <row r="247" spans="14:83" ht="15.75" customHeight="1" x14ac:dyDescent="0.25">
      <c r="N247" s="5"/>
      <c r="Y247" s="5"/>
      <c r="AO247" s="5"/>
      <c r="AY247" s="5"/>
      <c r="BJ247" s="5"/>
      <c r="BO247" s="5"/>
      <c r="BT247" s="5"/>
      <c r="BY247" s="5"/>
      <c r="CE247" s="5"/>
    </row>
    <row r="248" spans="14:83" ht="15.75" customHeight="1" x14ac:dyDescent="0.25">
      <c r="N248" s="5"/>
      <c r="Y248" s="5"/>
      <c r="AO248" s="5"/>
      <c r="AY248" s="5"/>
      <c r="BJ248" s="5"/>
      <c r="BO248" s="5"/>
      <c r="BT248" s="5"/>
      <c r="BY248" s="5"/>
      <c r="CE248" s="5"/>
    </row>
    <row r="249" spans="14:83" ht="15.75" customHeight="1" x14ac:dyDescent="0.25">
      <c r="N249" s="5"/>
      <c r="Y249" s="5"/>
      <c r="AO249" s="5"/>
      <c r="AY249" s="5"/>
      <c r="BJ249" s="5"/>
      <c r="BO249" s="5"/>
      <c r="BT249" s="5"/>
      <c r="BY249" s="5"/>
      <c r="CE249" s="5"/>
    </row>
    <row r="250" spans="14:83" ht="15.75" customHeight="1" x14ac:dyDescent="0.25">
      <c r="N250" s="5"/>
      <c r="Y250" s="5"/>
      <c r="AO250" s="5"/>
      <c r="AY250" s="5"/>
      <c r="BJ250" s="5"/>
      <c r="BO250" s="5"/>
      <c r="BT250" s="5"/>
      <c r="BY250" s="5"/>
      <c r="CE250" s="5"/>
    </row>
    <row r="251" spans="14:83" ht="15.75" customHeight="1" x14ac:dyDescent="0.25">
      <c r="N251" s="5"/>
      <c r="Y251" s="5"/>
      <c r="AO251" s="5"/>
      <c r="AY251" s="5"/>
      <c r="BJ251" s="5"/>
      <c r="BO251" s="5"/>
      <c r="BT251" s="5"/>
      <c r="BY251" s="5"/>
      <c r="CE251" s="5"/>
    </row>
    <row r="252" spans="14:83" ht="15.75" customHeight="1" x14ac:dyDescent="0.25">
      <c r="N252" s="5"/>
      <c r="Y252" s="5"/>
      <c r="AO252" s="5"/>
      <c r="AY252" s="5"/>
      <c r="BJ252" s="5"/>
      <c r="BO252" s="5"/>
      <c r="BT252" s="5"/>
      <c r="BY252" s="5"/>
      <c r="CE252" s="5"/>
    </row>
    <row r="253" spans="14:83" ht="15.75" customHeight="1" x14ac:dyDescent="0.25">
      <c r="N253" s="5"/>
      <c r="Y253" s="5"/>
      <c r="AO253" s="5"/>
      <c r="AY253" s="5"/>
      <c r="BJ253" s="5"/>
      <c r="BO253" s="5"/>
      <c r="BT253" s="5"/>
      <c r="BY253" s="5"/>
      <c r="CE253" s="5"/>
    </row>
    <row r="254" spans="14:83" ht="15.75" customHeight="1" x14ac:dyDescent="0.25">
      <c r="N254" s="5"/>
      <c r="Y254" s="5"/>
      <c r="AO254" s="5"/>
      <c r="AY254" s="5"/>
      <c r="BJ254" s="5"/>
      <c r="BO254" s="5"/>
      <c r="BT254" s="5"/>
      <c r="BY254" s="5"/>
      <c r="CE254" s="5"/>
    </row>
    <row r="255" spans="14:83" ht="15.75" customHeight="1" x14ac:dyDescent="0.25">
      <c r="N255" s="5"/>
      <c r="Y255" s="5"/>
      <c r="AO255" s="5"/>
      <c r="AY255" s="5"/>
      <c r="BJ255" s="5"/>
      <c r="BO255" s="5"/>
      <c r="BT255" s="5"/>
      <c r="BY255" s="5"/>
      <c r="CE255" s="5"/>
    </row>
    <row r="256" spans="14:83" ht="15.75" customHeight="1" x14ac:dyDescent="0.25">
      <c r="N256" s="5"/>
      <c r="Y256" s="5"/>
      <c r="AO256" s="5"/>
      <c r="AY256" s="5"/>
      <c r="BJ256" s="5"/>
      <c r="BO256" s="5"/>
      <c r="BT256" s="5"/>
      <c r="BY256" s="5"/>
      <c r="CE256" s="5"/>
    </row>
    <row r="257" spans="14:83" ht="15.75" customHeight="1" x14ac:dyDescent="0.25">
      <c r="N257" s="5"/>
      <c r="Y257" s="5"/>
      <c r="AO257" s="5"/>
      <c r="AY257" s="5"/>
      <c r="BJ257" s="5"/>
      <c r="BO257" s="5"/>
      <c r="BT257" s="5"/>
      <c r="BY257" s="5"/>
      <c r="CE257" s="5"/>
    </row>
    <row r="258" spans="14:83" ht="15.75" customHeight="1" x14ac:dyDescent="0.25">
      <c r="N258" s="5"/>
      <c r="Y258" s="5"/>
      <c r="AO258" s="5"/>
      <c r="AY258" s="5"/>
      <c r="BJ258" s="5"/>
      <c r="BO258" s="5"/>
      <c r="BT258" s="5"/>
      <c r="BY258" s="5"/>
      <c r="CE258" s="5"/>
    </row>
    <row r="259" spans="14:83" ht="15.75" customHeight="1" x14ac:dyDescent="0.25">
      <c r="N259" s="5"/>
      <c r="Y259" s="5"/>
      <c r="AO259" s="5"/>
      <c r="AY259" s="5"/>
      <c r="BJ259" s="5"/>
      <c r="BO259" s="5"/>
      <c r="BT259" s="5"/>
      <c r="BY259" s="5"/>
      <c r="CE259" s="5"/>
    </row>
    <row r="260" spans="14:83" ht="15.75" customHeight="1" x14ac:dyDescent="0.25">
      <c r="N260" s="5"/>
      <c r="Y260" s="5"/>
      <c r="AO260" s="5"/>
      <c r="AY260" s="5"/>
      <c r="BJ260" s="5"/>
      <c r="BO260" s="5"/>
      <c r="BT260" s="5"/>
      <c r="BY260" s="5"/>
      <c r="CE260" s="5"/>
    </row>
    <row r="261" spans="14:83" ht="15.75" customHeight="1" x14ac:dyDescent="0.25">
      <c r="N261" s="5"/>
      <c r="Y261" s="5"/>
      <c r="AO261" s="5"/>
      <c r="AY261" s="5"/>
      <c r="BJ261" s="5"/>
      <c r="BO261" s="5"/>
      <c r="BT261" s="5"/>
      <c r="BY261" s="5"/>
      <c r="CE261" s="5"/>
    </row>
    <row r="262" spans="14:83" ht="15.75" customHeight="1" x14ac:dyDescent="0.25">
      <c r="N262" s="5"/>
      <c r="Y262" s="5"/>
      <c r="AO262" s="5"/>
      <c r="AY262" s="5"/>
      <c r="BJ262" s="5"/>
      <c r="BO262" s="5"/>
      <c r="BT262" s="5"/>
      <c r="BY262" s="5"/>
      <c r="CE262" s="5"/>
    </row>
    <row r="263" spans="14:83" ht="15.75" customHeight="1" x14ac:dyDescent="0.25">
      <c r="N263" s="5"/>
      <c r="Y263" s="5"/>
      <c r="AO263" s="5"/>
      <c r="AY263" s="5"/>
      <c r="BJ263" s="5"/>
      <c r="BO263" s="5"/>
      <c r="BT263" s="5"/>
      <c r="BY263" s="5"/>
      <c r="CE263" s="5"/>
    </row>
    <row r="264" spans="14:83" ht="15.75" customHeight="1" x14ac:dyDescent="0.25">
      <c r="N264" s="5"/>
      <c r="Y264" s="5"/>
      <c r="AO264" s="5"/>
      <c r="AY264" s="5"/>
      <c r="BJ264" s="5"/>
      <c r="BO264" s="5"/>
      <c r="BT264" s="5"/>
      <c r="BY264" s="5"/>
      <c r="CE264" s="5"/>
    </row>
    <row r="265" spans="14:83" ht="15.75" customHeight="1" x14ac:dyDescent="0.25">
      <c r="N265" s="5"/>
      <c r="Y265" s="5"/>
      <c r="AO265" s="5"/>
      <c r="AY265" s="5"/>
      <c r="BJ265" s="5"/>
      <c r="BO265" s="5"/>
      <c r="BT265" s="5"/>
      <c r="BY265" s="5"/>
      <c r="CE265" s="5"/>
    </row>
    <row r="266" spans="14:83" ht="15.75" customHeight="1" x14ac:dyDescent="0.25">
      <c r="N266" s="5"/>
      <c r="Y266" s="5"/>
      <c r="AO266" s="5"/>
      <c r="AY266" s="5"/>
      <c r="BJ266" s="5"/>
      <c r="BO266" s="5"/>
      <c r="BT266" s="5"/>
      <c r="BY266" s="5"/>
      <c r="CE266" s="5"/>
    </row>
    <row r="267" spans="14:83" ht="15.75" customHeight="1" x14ac:dyDescent="0.25">
      <c r="N267" s="5"/>
      <c r="Y267" s="5"/>
      <c r="AO267" s="5"/>
      <c r="AY267" s="5"/>
      <c r="BJ267" s="5"/>
      <c r="BO267" s="5"/>
      <c r="BT267" s="5"/>
      <c r="BY267" s="5"/>
      <c r="CE267" s="5"/>
    </row>
    <row r="268" spans="14:83" ht="15.75" customHeight="1" x14ac:dyDescent="0.25">
      <c r="N268" s="5"/>
      <c r="Y268" s="5"/>
      <c r="AO268" s="5"/>
      <c r="AY268" s="5"/>
      <c r="BJ268" s="5"/>
      <c r="BO268" s="5"/>
      <c r="BT268" s="5"/>
      <c r="BY268" s="5"/>
      <c r="CE268" s="5"/>
    </row>
    <row r="269" spans="14:83" ht="15.75" customHeight="1" x14ac:dyDescent="0.25">
      <c r="N269" s="5"/>
      <c r="Y269" s="5"/>
      <c r="AO269" s="5"/>
      <c r="AY269" s="5"/>
      <c r="BJ269" s="5"/>
      <c r="BO269" s="5"/>
      <c r="BT269" s="5"/>
      <c r="BY269" s="5"/>
      <c r="CE269" s="5"/>
    </row>
    <row r="270" spans="14:83" ht="15.75" customHeight="1" x14ac:dyDescent="0.25">
      <c r="N270" s="5"/>
      <c r="Y270" s="5"/>
      <c r="AO270" s="5"/>
      <c r="AY270" s="5"/>
      <c r="BJ270" s="5"/>
      <c r="BO270" s="5"/>
      <c r="BT270" s="5"/>
      <c r="BY270" s="5"/>
      <c r="CE270" s="5"/>
    </row>
    <row r="271" spans="14:83" ht="15.75" customHeight="1" x14ac:dyDescent="0.25">
      <c r="N271" s="5"/>
      <c r="Y271" s="5"/>
      <c r="AO271" s="5"/>
      <c r="AY271" s="5"/>
      <c r="BJ271" s="5"/>
      <c r="BO271" s="5"/>
      <c r="BT271" s="5"/>
      <c r="BY271" s="5"/>
      <c r="CE271" s="5"/>
    </row>
    <row r="272" spans="14:83" ht="15.75" customHeight="1" x14ac:dyDescent="0.25">
      <c r="N272" s="5"/>
      <c r="Y272" s="5"/>
      <c r="AO272" s="5"/>
      <c r="AY272" s="5"/>
      <c r="BJ272" s="5"/>
      <c r="BO272" s="5"/>
      <c r="BT272" s="5"/>
      <c r="BY272" s="5"/>
      <c r="CE272" s="5"/>
    </row>
    <row r="273" spans="14:83" ht="15.75" customHeight="1" x14ac:dyDescent="0.25">
      <c r="N273" s="5"/>
      <c r="Y273" s="5"/>
      <c r="AO273" s="5"/>
      <c r="AY273" s="5"/>
      <c r="BJ273" s="5"/>
      <c r="BO273" s="5"/>
      <c r="BT273" s="5"/>
      <c r="BY273" s="5"/>
      <c r="CE273" s="5"/>
    </row>
    <row r="274" spans="14:83" ht="15.75" customHeight="1" x14ac:dyDescent="0.25">
      <c r="N274" s="5"/>
      <c r="Y274" s="5"/>
      <c r="AO274" s="5"/>
      <c r="AY274" s="5"/>
      <c r="BJ274" s="5"/>
      <c r="BO274" s="5"/>
      <c r="BT274" s="5"/>
      <c r="BY274" s="5"/>
      <c r="CE274" s="5"/>
    </row>
    <row r="275" spans="14:83" ht="15.75" customHeight="1" x14ac:dyDescent="0.25">
      <c r="N275" s="5"/>
      <c r="Y275" s="5"/>
      <c r="AO275" s="5"/>
      <c r="AY275" s="5"/>
      <c r="BJ275" s="5"/>
      <c r="BO275" s="5"/>
      <c r="BT275" s="5"/>
      <c r="BY275" s="5"/>
      <c r="CE275" s="5"/>
    </row>
    <row r="276" spans="14:83" ht="15.75" customHeight="1" x14ac:dyDescent="0.25">
      <c r="N276" s="5"/>
      <c r="Y276" s="5"/>
      <c r="AO276" s="5"/>
      <c r="AY276" s="5"/>
      <c r="BJ276" s="5"/>
      <c r="BO276" s="5"/>
      <c r="BT276" s="5"/>
      <c r="BY276" s="5"/>
      <c r="CE276" s="5"/>
    </row>
    <row r="277" spans="14:83" ht="15.75" customHeight="1" x14ac:dyDescent="0.25">
      <c r="N277" s="5"/>
      <c r="Y277" s="5"/>
      <c r="AO277" s="5"/>
      <c r="AY277" s="5"/>
      <c r="BJ277" s="5"/>
      <c r="BO277" s="5"/>
      <c r="BT277" s="5"/>
      <c r="BY277" s="5"/>
      <c r="CE277" s="5"/>
    </row>
    <row r="278" spans="14:83" ht="15.75" customHeight="1" x14ac:dyDescent="0.25">
      <c r="N278" s="5"/>
      <c r="Y278" s="5"/>
      <c r="AO278" s="5"/>
      <c r="AY278" s="5"/>
      <c r="BJ278" s="5"/>
      <c r="BO278" s="5"/>
      <c r="BT278" s="5"/>
      <c r="BY278" s="5"/>
      <c r="CE278" s="5"/>
    </row>
    <row r="279" spans="14:83" ht="15.75" customHeight="1" x14ac:dyDescent="0.25">
      <c r="N279" s="5"/>
      <c r="Y279" s="5"/>
      <c r="AO279" s="5"/>
      <c r="AY279" s="5"/>
      <c r="BJ279" s="5"/>
      <c r="BO279" s="5"/>
      <c r="BT279" s="5"/>
      <c r="BY279" s="5"/>
      <c r="CE279" s="5"/>
    </row>
    <row r="280" spans="14:83" ht="15.75" customHeight="1" x14ac:dyDescent="0.25">
      <c r="N280" s="5"/>
      <c r="Y280" s="5"/>
      <c r="AO280" s="5"/>
      <c r="AY280" s="5"/>
      <c r="BJ280" s="5"/>
      <c r="BO280" s="5"/>
      <c r="BT280" s="5"/>
      <c r="BY280" s="5"/>
      <c r="CE280" s="5"/>
    </row>
    <row r="281" spans="14:83" ht="15.75" customHeight="1" x14ac:dyDescent="0.25">
      <c r="N281" s="5"/>
      <c r="Y281" s="5"/>
      <c r="AO281" s="5"/>
      <c r="AY281" s="5"/>
      <c r="BJ281" s="5"/>
      <c r="BO281" s="5"/>
      <c r="BT281" s="5"/>
      <c r="BY281" s="5"/>
      <c r="CE281" s="5"/>
    </row>
    <row r="282" spans="14:83" ht="15.75" customHeight="1" x14ac:dyDescent="0.25">
      <c r="N282" s="5"/>
      <c r="Y282" s="5"/>
      <c r="AO282" s="5"/>
      <c r="AY282" s="5"/>
      <c r="BJ282" s="5"/>
      <c r="BO282" s="5"/>
      <c r="BT282" s="5"/>
      <c r="BY282" s="5"/>
      <c r="CE282" s="5"/>
    </row>
    <row r="283" spans="14:83" ht="15.75" customHeight="1" x14ac:dyDescent="0.25">
      <c r="N283" s="5"/>
      <c r="Y283" s="5"/>
      <c r="AO283" s="5"/>
      <c r="AY283" s="5"/>
      <c r="BJ283" s="5"/>
      <c r="BO283" s="5"/>
      <c r="BT283" s="5"/>
      <c r="BY283" s="5"/>
      <c r="CE283" s="5"/>
    </row>
    <row r="284" spans="14:83" ht="15.75" customHeight="1" x14ac:dyDescent="0.25">
      <c r="N284" s="5"/>
      <c r="Y284" s="5"/>
      <c r="AO284" s="5"/>
      <c r="AY284" s="5"/>
      <c r="BJ284" s="5"/>
      <c r="BO284" s="5"/>
      <c r="BT284" s="5"/>
      <c r="BY284" s="5"/>
      <c r="CE284" s="5"/>
    </row>
    <row r="285" spans="14:83" ht="15.75" customHeight="1" x14ac:dyDescent="0.25">
      <c r="N285" s="5"/>
      <c r="Y285" s="5"/>
      <c r="AO285" s="5"/>
      <c r="AY285" s="5"/>
      <c r="BJ285" s="5"/>
      <c r="BO285" s="5"/>
      <c r="BT285" s="5"/>
      <c r="BY285" s="5"/>
      <c r="CE285" s="5"/>
    </row>
    <row r="286" spans="14:83" ht="15.75" customHeight="1" x14ac:dyDescent="0.25">
      <c r="N286" s="5"/>
      <c r="Y286" s="5"/>
      <c r="AO286" s="5"/>
      <c r="AY286" s="5"/>
      <c r="BJ286" s="5"/>
      <c r="BO286" s="5"/>
      <c r="BT286" s="5"/>
      <c r="BY286" s="5"/>
      <c r="CE286" s="5"/>
    </row>
    <row r="287" spans="14:83" ht="15.75" customHeight="1" x14ac:dyDescent="0.25">
      <c r="N287" s="5"/>
      <c r="Y287" s="5"/>
      <c r="AO287" s="5"/>
      <c r="AY287" s="5"/>
      <c r="BJ287" s="5"/>
      <c r="BO287" s="5"/>
      <c r="BT287" s="5"/>
      <c r="BY287" s="5"/>
      <c r="CE287" s="5"/>
    </row>
    <row r="288" spans="14:83" ht="15.75" customHeight="1" x14ac:dyDescent="0.25">
      <c r="N288" s="5"/>
      <c r="Y288" s="5"/>
      <c r="AO288" s="5"/>
      <c r="AY288" s="5"/>
      <c r="BJ288" s="5"/>
      <c r="BO288" s="5"/>
      <c r="BT288" s="5"/>
      <c r="BY288" s="5"/>
      <c r="CE288" s="5"/>
    </row>
    <row r="289" spans="14:83" ht="15.75" customHeight="1" x14ac:dyDescent="0.25">
      <c r="N289" s="5"/>
      <c r="Y289" s="5"/>
      <c r="AO289" s="5"/>
      <c r="AY289" s="5"/>
      <c r="BJ289" s="5"/>
      <c r="BO289" s="5"/>
      <c r="BT289" s="5"/>
      <c r="BY289" s="5"/>
      <c r="CE289" s="5"/>
    </row>
    <row r="290" spans="14:83" ht="15.75" customHeight="1" x14ac:dyDescent="0.25">
      <c r="N290" s="5"/>
      <c r="Y290" s="5"/>
      <c r="AO290" s="5"/>
      <c r="AY290" s="5"/>
      <c r="BJ290" s="5"/>
      <c r="BO290" s="5"/>
      <c r="BT290" s="5"/>
      <c r="BY290" s="5"/>
      <c r="CE290" s="5"/>
    </row>
    <row r="291" spans="14:83" ht="15.75" customHeight="1" x14ac:dyDescent="0.25">
      <c r="N291" s="5"/>
      <c r="Y291" s="5"/>
      <c r="AO291" s="5"/>
      <c r="AY291" s="5"/>
      <c r="BJ291" s="5"/>
      <c r="BO291" s="5"/>
      <c r="BT291" s="5"/>
      <c r="BY291" s="5"/>
      <c r="CE291" s="5"/>
    </row>
    <row r="292" spans="14:83" ht="15.75" customHeight="1" x14ac:dyDescent="0.25">
      <c r="N292" s="5"/>
      <c r="Y292" s="5"/>
      <c r="AO292" s="5"/>
      <c r="AY292" s="5"/>
      <c r="BJ292" s="5"/>
      <c r="BO292" s="5"/>
      <c r="BT292" s="5"/>
      <c r="BY292" s="5"/>
      <c r="CE292" s="5"/>
    </row>
    <row r="293" spans="14:83" ht="15.75" customHeight="1" x14ac:dyDescent="0.25">
      <c r="N293" s="5"/>
      <c r="Y293" s="5"/>
      <c r="AO293" s="5"/>
      <c r="AY293" s="5"/>
      <c r="BJ293" s="5"/>
      <c r="BO293" s="5"/>
      <c r="BT293" s="5"/>
      <c r="BY293" s="5"/>
      <c r="CE293" s="5"/>
    </row>
    <row r="294" spans="14:83" ht="15.75" customHeight="1" x14ac:dyDescent="0.25">
      <c r="N294" s="5"/>
      <c r="Y294" s="5"/>
      <c r="AO294" s="5"/>
      <c r="AY294" s="5"/>
      <c r="BJ294" s="5"/>
      <c r="BO294" s="5"/>
      <c r="BT294" s="5"/>
      <c r="BY294" s="5"/>
      <c r="CE294" s="5"/>
    </row>
    <row r="295" spans="14:83" ht="15.75" customHeight="1" x14ac:dyDescent="0.25">
      <c r="N295" s="5"/>
      <c r="Y295" s="5"/>
      <c r="AO295" s="5"/>
      <c r="AY295" s="5"/>
      <c r="BJ295" s="5"/>
      <c r="BO295" s="5"/>
      <c r="BT295" s="5"/>
      <c r="BY295" s="5"/>
      <c r="CE295" s="5"/>
    </row>
    <row r="296" spans="14:83" ht="15.75" customHeight="1" x14ac:dyDescent="0.25">
      <c r="N296" s="5"/>
      <c r="Y296" s="5"/>
      <c r="AO296" s="5"/>
      <c r="AY296" s="5"/>
      <c r="BJ296" s="5"/>
      <c r="BO296" s="5"/>
      <c r="BT296" s="5"/>
      <c r="BY296" s="5"/>
      <c r="CE296" s="5"/>
    </row>
    <row r="297" spans="14:83" ht="15.75" customHeight="1" x14ac:dyDescent="0.25">
      <c r="N297" s="5"/>
      <c r="Y297" s="5"/>
      <c r="AO297" s="5"/>
      <c r="AY297" s="5"/>
      <c r="BJ297" s="5"/>
      <c r="BO297" s="5"/>
      <c r="BT297" s="5"/>
      <c r="BY297" s="5"/>
      <c r="CE297" s="5"/>
    </row>
    <row r="298" spans="14:83" ht="15.75" customHeight="1" x14ac:dyDescent="0.25">
      <c r="N298" s="5"/>
      <c r="Y298" s="5"/>
      <c r="AO298" s="5"/>
      <c r="AY298" s="5"/>
      <c r="BJ298" s="5"/>
      <c r="BO298" s="5"/>
      <c r="BT298" s="5"/>
      <c r="BY298" s="5"/>
      <c r="CE298" s="5"/>
    </row>
    <row r="299" spans="14:83" ht="15.75" customHeight="1" x14ac:dyDescent="0.25">
      <c r="N299" s="5"/>
      <c r="Y299" s="5"/>
      <c r="AO299" s="5"/>
      <c r="AY299" s="5"/>
      <c r="BJ299" s="5"/>
      <c r="BO299" s="5"/>
      <c r="BT299" s="5"/>
      <c r="BY299" s="5"/>
      <c r="CE299" s="5"/>
    </row>
    <row r="300" spans="14:83" ht="15.75" customHeight="1" x14ac:dyDescent="0.25">
      <c r="N300" s="5"/>
      <c r="Y300" s="5"/>
      <c r="AO300" s="5"/>
      <c r="AY300" s="5"/>
      <c r="BJ300" s="5"/>
      <c r="BO300" s="5"/>
      <c r="BT300" s="5"/>
      <c r="BY300" s="5"/>
      <c r="CE300" s="5"/>
    </row>
    <row r="301" spans="14:83" ht="15.75" customHeight="1" x14ac:dyDescent="0.25">
      <c r="N301" s="5"/>
      <c r="Y301" s="5"/>
      <c r="AO301" s="5"/>
      <c r="AY301" s="5"/>
      <c r="BJ301" s="5"/>
      <c r="BO301" s="5"/>
      <c r="BT301" s="5"/>
      <c r="BY301" s="5"/>
      <c r="CE301" s="5"/>
    </row>
    <row r="302" spans="14:83" ht="15.75" customHeight="1" x14ac:dyDescent="0.25">
      <c r="N302" s="5"/>
      <c r="Y302" s="5"/>
      <c r="AO302" s="5"/>
      <c r="AY302" s="5"/>
      <c r="BJ302" s="5"/>
      <c r="BO302" s="5"/>
      <c r="BT302" s="5"/>
      <c r="BY302" s="5"/>
      <c r="CE302" s="5"/>
    </row>
    <row r="303" spans="14:83" ht="15.75" customHeight="1" x14ac:dyDescent="0.25">
      <c r="N303" s="5"/>
      <c r="Y303" s="5"/>
      <c r="AO303" s="5"/>
      <c r="AY303" s="5"/>
      <c r="BJ303" s="5"/>
      <c r="BO303" s="5"/>
      <c r="BT303" s="5"/>
      <c r="BY303" s="5"/>
      <c r="CE303" s="5"/>
    </row>
    <row r="304" spans="14:83" ht="15.75" customHeight="1" x14ac:dyDescent="0.25">
      <c r="N304" s="5"/>
      <c r="Y304" s="5"/>
      <c r="AO304" s="5"/>
      <c r="AY304" s="5"/>
      <c r="BJ304" s="5"/>
      <c r="BO304" s="5"/>
      <c r="BT304" s="5"/>
      <c r="BY304" s="5"/>
      <c r="CE304" s="5"/>
    </row>
    <row r="305" spans="14:83" ht="15.75" customHeight="1" x14ac:dyDescent="0.25">
      <c r="N305" s="5"/>
      <c r="Y305" s="5"/>
      <c r="AO305" s="5"/>
      <c r="AY305" s="5"/>
      <c r="BJ305" s="5"/>
      <c r="BO305" s="5"/>
      <c r="BT305" s="5"/>
      <c r="BY305" s="5"/>
      <c r="CE305" s="5"/>
    </row>
    <row r="306" spans="14:83" ht="15.75" customHeight="1" x14ac:dyDescent="0.25">
      <c r="N306" s="5"/>
      <c r="Y306" s="5"/>
      <c r="AO306" s="5"/>
      <c r="AY306" s="5"/>
      <c r="BJ306" s="5"/>
      <c r="BO306" s="5"/>
      <c r="BT306" s="5"/>
      <c r="BY306" s="5"/>
      <c r="CE306" s="5"/>
    </row>
    <row r="307" spans="14:83" ht="15.75" customHeight="1" x14ac:dyDescent="0.25">
      <c r="N307" s="5"/>
      <c r="Y307" s="5"/>
      <c r="AO307" s="5"/>
      <c r="AY307" s="5"/>
      <c r="BJ307" s="5"/>
      <c r="BO307" s="5"/>
      <c r="BT307" s="5"/>
      <c r="BY307" s="5"/>
      <c r="CE307" s="5"/>
    </row>
    <row r="308" spans="14:83" ht="15.75" customHeight="1" x14ac:dyDescent="0.25">
      <c r="N308" s="5"/>
      <c r="Y308" s="5"/>
      <c r="AO308" s="5"/>
      <c r="AY308" s="5"/>
      <c r="BJ308" s="5"/>
      <c r="BO308" s="5"/>
      <c r="BT308" s="5"/>
      <c r="BY308" s="5"/>
      <c r="CE308" s="5"/>
    </row>
    <row r="309" spans="14:83" ht="15.75" customHeight="1" x14ac:dyDescent="0.25">
      <c r="N309" s="5"/>
      <c r="Y309" s="5"/>
      <c r="AO309" s="5"/>
      <c r="AY309" s="5"/>
      <c r="BJ309" s="5"/>
      <c r="BO309" s="5"/>
      <c r="BT309" s="5"/>
      <c r="BY309" s="5"/>
      <c r="CE309" s="5"/>
    </row>
    <row r="310" spans="14:83" ht="15.75" customHeight="1" x14ac:dyDescent="0.25">
      <c r="N310" s="5"/>
      <c r="Y310" s="5"/>
      <c r="AO310" s="5"/>
      <c r="AY310" s="5"/>
      <c r="BJ310" s="5"/>
      <c r="BO310" s="5"/>
      <c r="BT310" s="5"/>
      <c r="BY310" s="5"/>
      <c r="CE310" s="5"/>
    </row>
    <row r="311" spans="14:83" ht="15.75" customHeight="1" x14ac:dyDescent="0.25">
      <c r="N311" s="5"/>
      <c r="Y311" s="5"/>
      <c r="AO311" s="5"/>
      <c r="AY311" s="5"/>
      <c r="BJ311" s="5"/>
      <c r="BO311" s="5"/>
      <c r="BT311" s="5"/>
      <c r="BY311" s="5"/>
      <c r="CE311" s="5"/>
    </row>
    <row r="312" spans="14:83" ht="15.75" customHeight="1" x14ac:dyDescent="0.25">
      <c r="N312" s="5"/>
      <c r="Y312" s="5"/>
      <c r="AO312" s="5"/>
      <c r="AY312" s="5"/>
      <c r="BJ312" s="5"/>
      <c r="BO312" s="5"/>
      <c r="BT312" s="5"/>
      <c r="BY312" s="5"/>
      <c r="CE312" s="5"/>
    </row>
    <row r="313" spans="14:83" ht="15.75" customHeight="1" x14ac:dyDescent="0.25">
      <c r="N313" s="5"/>
      <c r="Y313" s="5"/>
      <c r="AO313" s="5"/>
      <c r="AY313" s="5"/>
      <c r="BJ313" s="5"/>
      <c r="BO313" s="5"/>
      <c r="BT313" s="5"/>
      <c r="BY313" s="5"/>
      <c r="CE313" s="5"/>
    </row>
    <row r="314" spans="14:83" ht="15.75" customHeight="1" x14ac:dyDescent="0.25">
      <c r="N314" s="5"/>
      <c r="Y314" s="5"/>
      <c r="AO314" s="5"/>
      <c r="AY314" s="5"/>
      <c r="BJ314" s="5"/>
      <c r="BO314" s="5"/>
      <c r="BT314" s="5"/>
      <c r="BY314" s="5"/>
      <c r="CE314" s="5"/>
    </row>
    <row r="315" spans="14:83" ht="15.75" customHeight="1" x14ac:dyDescent="0.25">
      <c r="N315" s="5"/>
      <c r="Y315" s="5"/>
      <c r="AO315" s="5"/>
      <c r="AY315" s="5"/>
      <c r="BJ315" s="5"/>
      <c r="BO315" s="5"/>
      <c r="BT315" s="5"/>
      <c r="BY315" s="5"/>
      <c r="CE315" s="5"/>
    </row>
    <row r="316" spans="14:83" ht="15.75" customHeight="1" x14ac:dyDescent="0.25">
      <c r="N316" s="5"/>
      <c r="Y316" s="5"/>
      <c r="AO316" s="5"/>
      <c r="AY316" s="5"/>
      <c r="BJ316" s="5"/>
      <c r="BO316" s="5"/>
      <c r="BT316" s="5"/>
      <c r="BY316" s="5"/>
      <c r="CE316" s="5"/>
    </row>
    <row r="317" spans="14:83" ht="15.75" customHeight="1" x14ac:dyDescent="0.25">
      <c r="N317" s="5"/>
      <c r="Y317" s="5"/>
      <c r="AO317" s="5"/>
      <c r="AY317" s="5"/>
      <c r="BJ317" s="5"/>
      <c r="BO317" s="5"/>
      <c r="BT317" s="5"/>
      <c r="BY317" s="5"/>
      <c r="CE317" s="5"/>
    </row>
    <row r="318" spans="14:83" ht="15.75" customHeight="1" x14ac:dyDescent="0.25">
      <c r="N318" s="5"/>
      <c r="Y318" s="5"/>
      <c r="AO318" s="5"/>
      <c r="AY318" s="5"/>
      <c r="BJ318" s="5"/>
      <c r="BO318" s="5"/>
      <c r="BT318" s="5"/>
      <c r="BY318" s="5"/>
      <c r="CE318" s="5"/>
    </row>
    <row r="319" spans="14:83" ht="15.75" customHeight="1" x14ac:dyDescent="0.25">
      <c r="N319" s="5"/>
      <c r="Y319" s="5"/>
      <c r="AO319" s="5"/>
      <c r="AY319" s="5"/>
      <c r="BJ319" s="5"/>
      <c r="BO319" s="5"/>
      <c r="BT319" s="5"/>
      <c r="BY319" s="5"/>
      <c r="CE319" s="5"/>
    </row>
    <row r="320" spans="14:83" ht="15.75" customHeight="1" x14ac:dyDescent="0.25">
      <c r="N320" s="5"/>
      <c r="Y320" s="5"/>
      <c r="AO320" s="5"/>
      <c r="AY320" s="5"/>
      <c r="BJ320" s="5"/>
      <c r="BO320" s="5"/>
      <c r="BT320" s="5"/>
      <c r="BY320" s="5"/>
      <c r="CE320" s="5"/>
    </row>
    <row r="321" spans="14:83" ht="15.75" customHeight="1" x14ac:dyDescent="0.25">
      <c r="N321" s="5"/>
      <c r="Y321" s="5"/>
      <c r="AO321" s="5"/>
      <c r="AY321" s="5"/>
      <c r="BJ321" s="5"/>
      <c r="BO321" s="5"/>
      <c r="BT321" s="5"/>
      <c r="BY321" s="5"/>
      <c r="CE321" s="5"/>
    </row>
    <row r="322" spans="14:83" ht="15.75" customHeight="1" x14ac:dyDescent="0.25">
      <c r="N322" s="5"/>
      <c r="Y322" s="5"/>
      <c r="AO322" s="5"/>
      <c r="AY322" s="5"/>
      <c r="BJ322" s="5"/>
      <c r="BO322" s="5"/>
      <c r="BT322" s="5"/>
      <c r="BY322" s="5"/>
      <c r="CE322" s="5"/>
    </row>
    <row r="323" spans="14:83" ht="15.75" customHeight="1" x14ac:dyDescent="0.25">
      <c r="N323" s="5"/>
      <c r="Y323" s="5"/>
      <c r="AO323" s="5"/>
      <c r="AY323" s="5"/>
      <c r="BJ323" s="5"/>
      <c r="BO323" s="5"/>
      <c r="BT323" s="5"/>
      <c r="BY323" s="5"/>
      <c r="CE323" s="5"/>
    </row>
    <row r="324" spans="14:83" ht="15.75" customHeight="1" x14ac:dyDescent="0.25">
      <c r="N324" s="5"/>
      <c r="Y324" s="5"/>
      <c r="AO324" s="5"/>
      <c r="AY324" s="5"/>
      <c r="BJ324" s="5"/>
      <c r="BO324" s="5"/>
      <c r="BT324" s="5"/>
      <c r="BY324" s="5"/>
      <c r="CE324" s="5"/>
    </row>
    <row r="325" spans="14:83" ht="15.75" customHeight="1" x14ac:dyDescent="0.25">
      <c r="N325" s="5"/>
      <c r="Y325" s="5"/>
      <c r="AO325" s="5"/>
      <c r="AY325" s="5"/>
      <c r="BJ325" s="5"/>
      <c r="BO325" s="5"/>
      <c r="BT325" s="5"/>
      <c r="BY325" s="5"/>
      <c r="CE325" s="5"/>
    </row>
    <row r="326" spans="14:83" ht="15.75" customHeight="1" x14ac:dyDescent="0.25">
      <c r="N326" s="5"/>
      <c r="Y326" s="5"/>
      <c r="AO326" s="5"/>
      <c r="AY326" s="5"/>
      <c r="BJ326" s="5"/>
      <c r="BO326" s="5"/>
      <c r="BT326" s="5"/>
      <c r="BY326" s="5"/>
      <c r="CE326" s="5"/>
    </row>
    <row r="327" spans="14:83" ht="15.75" customHeight="1" x14ac:dyDescent="0.25">
      <c r="N327" s="5"/>
      <c r="Y327" s="5"/>
      <c r="AO327" s="5"/>
      <c r="AY327" s="5"/>
      <c r="BJ327" s="5"/>
      <c r="BO327" s="5"/>
      <c r="BT327" s="5"/>
      <c r="BY327" s="5"/>
      <c r="CE327" s="5"/>
    </row>
    <row r="328" spans="14:83" ht="15.75" customHeight="1" x14ac:dyDescent="0.25">
      <c r="N328" s="5"/>
      <c r="Y328" s="5"/>
      <c r="AO328" s="5"/>
      <c r="AY328" s="5"/>
      <c r="BJ328" s="5"/>
      <c r="BO328" s="5"/>
      <c r="BT328" s="5"/>
      <c r="BY328" s="5"/>
      <c r="CE328" s="5"/>
    </row>
    <row r="329" spans="14:83" ht="15.75" customHeight="1" x14ac:dyDescent="0.25">
      <c r="N329" s="5"/>
      <c r="Y329" s="5"/>
      <c r="AO329" s="5"/>
      <c r="AY329" s="5"/>
      <c r="BJ329" s="5"/>
      <c r="BO329" s="5"/>
      <c r="BT329" s="5"/>
      <c r="BY329" s="5"/>
      <c r="CE329" s="5"/>
    </row>
    <row r="330" spans="14:83" ht="15.75" customHeight="1" x14ac:dyDescent="0.25">
      <c r="N330" s="5"/>
      <c r="Y330" s="5"/>
      <c r="AO330" s="5"/>
      <c r="AY330" s="5"/>
      <c r="BJ330" s="5"/>
      <c r="BO330" s="5"/>
      <c r="BT330" s="5"/>
      <c r="BY330" s="5"/>
      <c r="CE330" s="5"/>
    </row>
    <row r="331" spans="14:83" ht="15.75" customHeight="1" x14ac:dyDescent="0.25">
      <c r="N331" s="5"/>
      <c r="Y331" s="5"/>
      <c r="AO331" s="5"/>
      <c r="AY331" s="5"/>
      <c r="BJ331" s="5"/>
      <c r="BO331" s="5"/>
      <c r="BT331" s="5"/>
      <c r="BY331" s="5"/>
      <c r="CE331" s="5"/>
    </row>
    <row r="332" spans="14:83" ht="15.75" customHeight="1" x14ac:dyDescent="0.25">
      <c r="N332" s="5"/>
      <c r="Y332" s="5"/>
      <c r="AO332" s="5"/>
      <c r="AY332" s="5"/>
      <c r="BJ332" s="5"/>
      <c r="BO332" s="5"/>
      <c r="BT332" s="5"/>
      <c r="BY332" s="5"/>
      <c r="CE332" s="5"/>
    </row>
    <row r="333" spans="14:83" ht="15.75" customHeight="1" x14ac:dyDescent="0.25">
      <c r="N333" s="5"/>
      <c r="Y333" s="5"/>
      <c r="AO333" s="5"/>
      <c r="AY333" s="5"/>
      <c r="BJ333" s="5"/>
      <c r="BO333" s="5"/>
      <c r="BT333" s="5"/>
      <c r="BY333" s="5"/>
      <c r="CE333" s="5"/>
    </row>
    <row r="334" spans="14:83" ht="15.75" customHeight="1" x14ac:dyDescent="0.25">
      <c r="N334" s="5"/>
      <c r="Y334" s="5"/>
      <c r="AO334" s="5"/>
      <c r="AY334" s="5"/>
      <c r="BJ334" s="5"/>
      <c r="BO334" s="5"/>
      <c r="BT334" s="5"/>
      <c r="BY334" s="5"/>
      <c r="CE334" s="5"/>
    </row>
    <row r="335" spans="14:83" ht="15.75" customHeight="1" x14ac:dyDescent="0.25">
      <c r="N335" s="5"/>
      <c r="Y335" s="5"/>
      <c r="AO335" s="5"/>
      <c r="AY335" s="5"/>
      <c r="BJ335" s="5"/>
      <c r="BO335" s="5"/>
      <c r="BT335" s="5"/>
      <c r="BY335" s="5"/>
      <c r="CE335" s="5"/>
    </row>
    <row r="336" spans="14:83" ht="15.75" customHeight="1" x14ac:dyDescent="0.25">
      <c r="N336" s="5"/>
      <c r="Y336" s="5"/>
      <c r="AO336" s="5"/>
      <c r="AY336" s="5"/>
      <c r="BJ336" s="5"/>
      <c r="BO336" s="5"/>
      <c r="BT336" s="5"/>
      <c r="BY336" s="5"/>
      <c r="CE336" s="5"/>
    </row>
    <row r="337" spans="14:83" ht="15.75" customHeight="1" x14ac:dyDescent="0.25">
      <c r="N337" s="5"/>
      <c r="Y337" s="5"/>
      <c r="AO337" s="5"/>
      <c r="AY337" s="5"/>
      <c r="BJ337" s="5"/>
      <c r="BO337" s="5"/>
      <c r="BT337" s="5"/>
      <c r="BY337" s="5"/>
      <c r="CE337" s="5"/>
    </row>
    <row r="338" spans="14:83" ht="15.75" customHeight="1" x14ac:dyDescent="0.25">
      <c r="N338" s="5"/>
      <c r="Y338" s="5"/>
      <c r="AO338" s="5"/>
      <c r="AY338" s="5"/>
      <c r="BJ338" s="5"/>
      <c r="BO338" s="5"/>
      <c r="BT338" s="5"/>
      <c r="BY338" s="5"/>
      <c r="CE338" s="5"/>
    </row>
    <row r="339" spans="14:83" ht="15.75" customHeight="1" x14ac:dyDescent="0.25">
      <c r="N339" s="5"/>
      <c r="Y339" s="5"/>
      <c r="AO339" s="5"/>
      <c r="AY339" s="5"/>
      <c r="BJ339" s="5"/>
      <c r="BO339" s="5"/>
      <c r="BT339" s="5"/>
      <c r="BY339" s="5"/>
      <c r="CE339" s="5"/>
    </row>
    <row r="340" spans="14:83" ht="15.75" customHeight="1" x14ac:dyDescent="0.25">
      <c r="N340" s="5"/>
      <c r="Y340" s="5"/>
      <c r="AO340" s="5"/>
      <c r="AY340" s="5"/>
      <c r="BJ340" s="5"/>
      <c r="BO340" s="5"/>
      <c r="BT340" s="5"/>
      <c r="BY340" s="5"/>
      <c r="CE340" s="5"/>
    </row>
    <row r="341" spans="14:83" ht="15.75" customHeight="1" x14ac:dyDescent="0.25">
      <c r="N341" s="5"/>
      <c r="Y341" s="5"/>
      <c r="AO341" s="5"/>
      <c r="AY341" s="5"/>
      <c r="BJ341" s="5"/>
      <c r="BO341" s="5"/>
      <c r="BT341" s="5"/>
      <c r="BY341" s="5"/>
      <c r="CE341" s="5"/>
    </row>
    <row r="342" spans="14:83" ht="15.75" customHeight="1" x14ac:dyDescent="0.25">
      <c r="N342" s="5"/>
      <c r="Y342" s="5"/>
      <c r="AO342" s="5"/>
      <c r="AY342" s="5"/>
      <c r="BJ342" s="5"/>
      <c r="BO342" s="5"/>
      <c r="BT342" s="5"/>
      <c r="BY342" s="5"/>
      <c r="CE342" s="5"/>
    </row>
    <row r="343" spans="14:83" ht="15.75" customHeight="1" x14ac:dyDescent="0.25">
      <c r="N343" s="5"/>
      <c r="Y343" s="5"/>
      <c r="AO343" s="5"/>
      <c r="AY343" s="5"/>
      <c r="BJ343" s="5"/>
      <c r="BO343" s="5"/>
      <c r="BT343" s="5"/>
      <c r="BY343" s="5"/>
      <c r="CE343" s="5"/>
    </row>
    <row r="344" spans="14:83" ht="15.75" customHeight="1" x14ac:dyDescent="0.25">
      <c r="N344" s="5"/>
      <c r="Y344" s="5"/>
      <c r="AO344" s="5"/>
      <c r="AY344" s="5"/>
      <c r="BJ344" s="5"/>
      <c r="BO344" s="5"/>
      <c r="BT344" s="5"/>
      <c r="BY344" s="5"/>
      <c r="CE344" s="5"/>
    </row>
    <row r="345" spans="14:83" ht="15.75" customHeight="1" x14ac:dyDescent="0.25">
      <c r="N345" s="5"/>
      <c r="Y345" s="5"/>
      <c r="AO345" s="5"/>
      <c r="AY345" s="5"/>
      <c r="BJ345" s="5"/>
      <c r="BO345" s="5"/>
      <c r="BT345" s="5"/>
      <c r="BY345" s="5"/>
      <c r="CE345" s="5"/>
    </row>
    <row r="346" spans="14:83" ht="15.75" customHeight="1" x14ac:dyDescent="0.25">
      <c r="N346" s="5"/>
      <c r="Y346" s="5"/>
      <c r="AO346" s="5"/>
      <c r="AY346" s="5"/>
      <c r="BJ346" s="5"/>
      <c r="BO346" s="5"/>
      <c r="BT346" s="5"/>
      <c r="BY346" s="5"/>
      <c r="CE346" s="5"/>
    </row>
    <row r="347" spans="14:83" ht="15.75" customHeight="1" x14ac:dyDescent="0.25">
      <c r="N347" s="5"/>
      <c r="Y347" s="5"/>
      <c r="AO347" s="5"/>
      <c r="AY347" s="5"/>
      <c r="BJ347" s="5"/>
      <c r="BO347" s="5"/>
      <c r="BT347" s="5"/>
      <c r="BY347" s="5"/>
      <c r="CE347" s="5"/>
    </row>
    <row r="348" spans="14:83" ht="15.75" customHeight="1" x14ac:dyDescent="0.25">
      <c r="N348" s="5"/>
      <c r="Y348" s="5"/>
      <c r="AO348" s="5"/>
      <c r="AY348" s="5"/>
      <c r="BJ348" s="5"/>
      <c r="BO348" s="5"/>
      <c r="BT348" s="5"/>
      <c r="BY348" s="5"/>
      <c r="CE348" s="5"/>
    </row>
    <row r="349" spans="14:83" ht="15.75" customHeight="1" x14ac:dyDescent="0.25">
      <c r="N349" s="5"/>
      <c r="Y349" s="5"/>
      <c r="AO349" s="5"/>
      <c r="AY349" s="5"/>
      <c r="BJ349" s="5"/>
      <c r="BO349" s="5"/>
      <c r="BT349" s="5"/>
      <c r="BY349" s="5"/>
      <c r="CE349" s="5"/>
    </row>
    <row r="350" spans="14:83" ht="15.75" customHeight="1" x14ac:dyDescent="0.25">
      <c r="N350" s="5"/>
      <c r="Y350" s="5"/>
      <c r="AO350" s="5"/>
      <c r="AY350" s="5"/>
      <c r="BJ350" s="5"/>
      <c r="BO350" s="5"/>
      <c r="BT350" s="5"/>
      <c r="BY350" s="5"/>
      <c r="CE350" s="5"/>
    </row>
    <row r="351" spans="14:83" ht="15.75" customHeight="1" x14ac:dyDescent="0.25">
      <c r="N351" s="5"/>
      <c r="Y351" s="5"/>
      <c r="AO351" s="5"/>
      <c r="AY351" s="5"/>
      <c r="BJ351" s="5"/>
      <c r="BO351" s="5"/>
      <c r="BT351" s="5"/>
      <c r="BY351" s="5"/>
      <c r="CE351" s="5"/>
    </row>
    <row r="352" spans="14:83" ht="15.75" customHeight="1" x14ac:dyDescent="0.25">
      <c r="N352" s="5"/>
      <c r="Y352" s="5"/>
      <c r="AO352" s="5"/>
      <c r="AY352" s="5"/>
      <c r="BJ352" s="5"/>
      <c r="BO352" s="5"/>
      <c r="BT352" s="5"/>
      <c r="BY352" s="5"/>
      <c r="CE352" s="5"/>
    </row>
    <row r="353" spans="14:83" ht="15.75" customHeight="1" x14ac:dyDescent="0.25">
      <c r="N353" s="5"/>
      <c r="Y353" s="5"/>
      <c r="AO353" s="5"/>
      <c r="AY353" s="5"/>
      <c r="BJ353" s="5"/>
      <c r="BO353" s="5"/>
      <c r="BT353" s="5"/>
      <c r="BY353" s="5"/>
      <c r="CE353" s="5"/>
    </row>
    <row r="354" spans="14:83" ht="15.75" customHeight="1" x14ac:dyDescent="0.25">
      <c r="N354" s="5"/>
      <c r="Y354" s="5"/>
      <c r="AO354" s="5"/>
      <c r="AY354" s="5"/>
      <c r="BJ354" s="5"/>
      <c r="BO354" s="5"/>
      <c r="BT354" s="5"/>
      <c r="BY354" s="5"/>
      <c r="CE354" s="5"/>
    </row>
    <row r="355" spans="14:83" ht="15.75" customHeight="1" x14ac:dyDescent="0.25">
      <c r="N355" s="5"/>
      <c r="Y355" s="5"/>
      <c r="AO355" s="5"/>
      <c r="AY355" s="5"/>
      <c r="BJ355" s="5"/>
      <c r="BO355" s="5"/>
      <c r="BT355" s="5"/>
      <c r="BY355" s="5"/>
      <c r="CE355" s="5"/>
    </row>
    <row r="356" spans="14:83" ht="15.75" customHeight="1" x14ac:dyDescent="0.25">
      <c r="N356" s="5"/>
      <c r="Y356" s="5"/>
      <c r="AO356" s="5"/>
      <c r="AY356" s="5"/>
      <c r="BJ356" s="5"/>
      <c r="BO356" s="5"/>
      <c r="BT356" s="5"/>
      <c r="BY356" s="5"/>
      <c r="CE356" s="5"/>
    </row>
    <row r="357" spans="14:83" ht="15.75" customHeight="1" x14ac:dyDescent="0.25">
      <c r="N357" s="5"/>
      <c r="Y357" s="5"/>
      <c r="AO357" s="5"/>
      <c r="AY357" s="5"/>
      <c r="BJ357" s="5"/>
      <c r="BO357" s="5"/>
      <c r="BT357" s="5"/>
      <c r="BY357" s="5"/>
      <c r="CE357" s="5"/>
    </row>
    <row r="358" spans="14:83" ht="15.75" customHeight="1" x14ac:dyDescent="0.25">
      <c r="N358" s="5"/>
      <c r="Y358" s="5"/>
      <c r="AO358" s="5"/>
      <c r="AY358" s="5"/>
      <c r="BJ358" s="5"/>
      <c r="BO358" s="5"/>
      <c r="BT358" s="5"/>
      <c r="BY358" s="5"/>
      <c r="CE358" s="5"/>
    </row>
    <row r="359" spans="14:83" ht="15.75" customHeight="1" x14ac:dyDescent="0.25">
      <c r="N359" s="5"/>
      <c r="Y359" s="5"/>
      <c r="AO359" s="5"/>
      <c r="AY359" s="5"/>
      <c r="BJ359" s="5"/>
      <c r="BO359" s="5"/>
      <c r="BT359" s="5"/>
      <c r="BY359" s="5"/>
      <c r="CE359" s="5"/>
    </row>
    <row r="360" spans="14:83" ht="15.75" customHeight="1" x14ac:dyDescent="0.25">
      <c r="N360" s="5"/>
      <c r="Y360" s="5"/>
      <c r="AO360" s="5"/>
      <c r="AY360" s="5"/>
      <c r="BJ360" s="5"/>
      <c r="BO360" s="5"/>
      <c r="BT360" s="5"/>
      <c r="BY360" s="5"/>
      <c r="CE360" s="5"/>
    </row>
    <row r="361" spans="14:83" ht="15.75" customHeight="1" x14ac:dyDescent="0.25">
      <c r="N361" s="5"/>
      <c r="Y361" s="5"/>
      <c r="AO361" s="5"/>
      <c r="AY361" s="5"/>
      <c r="BJ361" s="5"/>
      <c r="BO361" s="5"/>
      <c r="BT361" s="5"/>
      <c r="BY361" s="5"/>
      <c r="CE361" s="5"/>
    </row>
    <row r="362" spans="14:83" ht="15.75" customHeight="1" x14ac:dyDescent="0.25">
      <c r="N362" s="5"/>
      <c r="Y362" s="5"/>
      <c r="AO362" s="5"/>
      <c r="AY362" s="5"/>
      <c r="BJ362" s="5"/>
      <c r="BO362" s="5"/>
      <c r="BT362" s="5"/>
      <c r="BY362" s="5"/>
      <c r="CE362" s="5"/>
    </row>
    <row r="363" spans="14:83" ht="15.75" customHeight="1" x14ac:dyDescent="0.25">
      <c r="N363" s="5"/>
      <c r="Y363" s="5"/>
      <c r="AO363" s="5"/>
      <c r="AY363" s="5"/>
      <c r="BJ363" s="5"/>
      <c r="BO363" s="5"/>
      <c r="BT363" s="5"/>
      <c r="BY363" s="5"/>
      <c r="CE363" s="5"/>
    </row>
    <row r="364" spans="14:83" ht="15.75" customHeight="1" x14ac:dyDescent="0.25">
      <c r="N364" s="5"/>
      <c r="Y364" s="5"/>
      <c r="AO364" s="5"/>
      <c r="AY364" s="5"/>
      <c r="BJ364" s="5"/>
      <c r="BO364" s="5"/>
      <c r="BT364" s="5"/>
      <c r="BY364" s="5"/>
      <c r="CE364" s="5"/>
    </row>
    <row r="365" spans="14:83" ht="15.75" customHeight="1" x14ac:dyDescent="0.25">
      <c r="N365" s="5"/>
      <c r="Y365" s="5"/>
      <c r="AO365" s="5"/>
      <c r="AY365" s="5"/>
      <c r="BJ365" s="5"/>
      <c r="BO365" s="5"/>
      <c r="BT365" s="5"/>
      <c r="BY365" s="5"/>
      <c r="CE365" s="5"/>
    </row>
    <row r="366" spans="14:83" ht="15.75" customHeight="1" x14ac:dyDescent="0.25">
      <c r="N366" s="5"/>
      <c r="Y366" s="5"/>
      <c r="AO366" s="5"/>
      <c r="AY366" s="5"/>
      <c r="BJ366" s="5"/>
      <c r="BO366" s="5"/>
      <c r="BT366" s="5"/>
      <c r="BY366" s="5"/>
      <c r="CE366" s="5"/>
    </row>
    <row r="367" spans="14:83" ht="15.75" customHeight="1" x14ac:dyDescent="0.25">
      <c r="N367" s="5"/>
      <c r="Y367" s="5"/>
      <c r="AO367" s="5"/>
      <c r="AY367" s="5"/>
      <c r="BJ367" s="5"/>
      <c r="BO367" s="5"/>
      <c r="BT367" s="5"/>
      <c r="BY367" s="5"/>
      <c r="CE367" s="5"/>
    </row>
    <row r="368" spans="14:83" ht="15.75" customHeight="1" x14ac:dyDescent="0.25">
      <c r="N368" s="5"/>
      <c r="Y368" s="5"/>
      <c r="AO368" s="5"/>
      <c r="AY368" s="5"/>
      <c r="BJ368" s="5"/>
      <c r="BO368" s="5"/>
      <c r="BT368" s="5"/>
      <c r="BY368" s="5"/>
      <c r="CE368" s="5"/>
    </row>
    <row r="369" spans="14:83" ht="15.75" customHeight="1" x14ac:dyDescent="0.25">
      <c r="N369" s="5"/>
      <c r="Y369" s="5"/>
      <c r="AO369" s="5"/>
      <c r="AY369" s="5"/>
      <c r="BJ369" s="5"/>
      <c r="BO369" s="5"/>
      <c r="BT369" s="5"/>
      <c r="BY369" s="5"/>
      <c r="CE369" s="5"/>
    </row>
    <row r="370" spans="14:83" ht="15.75" customHeight="1" x14ac:dyDescent="0.25">
      <c r="N370" s="5"/>
      <c r="Y370" s="5"/>
      <c r="AO370" s="5"/>
      <c r="AY370" s="5"/>
      <c r="BJ370" s="5"/>
      <c r="BO370" s="5"/>
      <c r="BT370" s="5"/>
      <c r="BY370" s="5"/>
      <c r="CE370" s="5"/>
    </row>
    <row r="371" spans="14:83" ht="15.75" customHeight="1" x14ac:dyDescent="0.25">
      <c r="N371" s="5"/>
      <c r="Y371" s="5"/>
      <c r="AO371" s="5"/>
      <c r="AY371" s="5"/>
      <c r="BJ371" s="5"/>
      <c r="BO371" s="5"/>
      <c r="BT371" s="5"/>
      <c r="BY371" s="5"/>
      <c r="CE371" s="5"/>
    </row>
    <row r="372" spans="14:83" ht="15.75" customHeight="1" x14ac:dyDescent="0.25">
      <c r="N372" s="5"/>
      <c r="Y372" s="5"/>
      <c r="AO372" s="5"/>
      <c r="AY372" s="5"/>
      <c r="BJ372" s="5"/>
      <c r="BO372" s="5"/>
      <c r="BT372" s="5"/>
      <c r="BY372" s="5"/>
      <c r="CE372" s="5"/>
    </row>
    <row r="373" spans="14:83" ht="15.75" customHeight="1" x14ac:dyDescent="0.25">
      <c r="N373" s="5"/>
      <c r="Y373" s="5"/>
      <c r="AO373" s="5"/>
      <c r="AY373" s="5"/>
      <c r="BJ373" s="5"/>
      <c r="BO373" s="5"/>
      <c r="BT373" s="5"/>
      <c r="BY373" s="5"/>
      <c r="CE373" s="5"/>
    </row>
    <row r="374" spans="14:83" ht="15.75" customHeight="1" x14ac:dyDescent="0.25">
      <c r="N374" s="5"/>
      <c r="Y374" s="5"/>
      <c r="AO374" s="5"/>
      <c r="AY374" s="5"/>
      <c r="BJ374" s="5"/>
      <c r="BO374" s="5"/>
      <c r="BT374" s="5"/>
      <c r="BY374" s="5"/>
      <c r="CE374" s="5"/>
    </row>
    <row r="375" spans="14:83" ht="15.75" customHeight="1" x14ac:dyDescent="0.25">
      <c r="N375" s="5"/>
      <c r="Y375" s="5"/>
      <c r="AO375" s="5"/>
      <c r="AY375" s="5"/>
      <c r="BJ375" s="5"/>
      <c r="BO375" s="5"/>
      <c r="BT375" s="5"/>
      <c r="BY375" s="5"/>
      <c r="CE375" s="5"/>
    </row>
    <row r="376" spans="14:83" ht="15.75" customHeight="1" x14ac:dyDescent="0.25">
      <c r="N376" s="5"/>
      <c r="Y376" s="5"/>
      <c r="AO376" s="5"/>
      <c r="AY376" s="5"/>
      <c r="BJ376" s="5"/>
      <c r="BO376" s="5"/>
      <c r="BT376" s="5"/>
      <c r="BY376" s="5"/>
      <c r="CE376" s="5"/>
    </row>
    <row r="377" spans="14:83" ht="15.75" customHeight="1" x14ac:dyDescent="0.25">
      <c r="N377" s="5"/>
      <c r="Y377" s="5"/>
      <c r="AO377" s="5"/>
      <c r="AY377" s="5"/>
      <c r="BJ377" s="5"/>
      <c r="BO377" s="5"/>
      <c r="BT377" s="5"/>
      <c r="BY377" s="5"/>
      <c r="CE377" s="5"/>
    </row>
    <row r="378" spans="14:83" ht="15.75" customHeight="1" x14ac:dyDescent="0.25">
      <c r="N378" s="5"/>
      <c r="Y378" s="5"/>
      <c r="AO378" s="5"/>
      <c r="AY378" s="5"/>
      <c r="BJ378" s="5"/>
      <c r="BO378" s="5"/>
      <c r="BT378" s="5"/>
      <c r="BY378" s="5"/>
      <c r="CE378" s="5"/>
    </row>
    <row r="379" spans="14:83" ht="15.75" customHeight="1" x14ac:dyDescent="0.25">
      <c r="N379" s="5"/>
      <c r="Y379" s="5"/>
      <c r="AO379" s="5"/>
      <c r="AY379" s="5"/>
      <c r="BJ379" s="5"/>
      <c r="BO379" s="5"/>
      <c r="BT379" s="5"/>
      <c r="BY379" s="5"/>
      <c r="CE379" s="5"/>
    </row>
    <row r="380" spans="14:83" ht="15.75" customHeight="1" x14ac:dyDescent="0.25">
      <c r="N380" s="5"/>
      <c r="Y380" s="5"/>
      <c r="AO380" s="5"/>
      <c r="AY380" s="5"/>
      <c r="BJ380" s="5"/>
      <c r="BO380" s="5"/>
      <c r="BT380" s="5"/>
      <c r="BY380" s="5"/>
      <c r="CE380" s="5"/>
    </row>
    <row r="381" spans="14:83" ht="15.75" customHeight="1" x14ac:dyDescent="0.25">
      <c r="N381" s="5"/>
      <c r="Y381" s="5"/>
      <c r="AO381" s="5"/>
      <c r="AY381" s="5"/>
      <c r="BJ381" s="5"/>
      <c r="BO381" s="5"/>
      <c r="BT381" s="5"/>
      <c r="BY381" s="5"/>
      <c r="CE381" s="5"/>
    </row>
    <row r="382" spans="14:83" ht="15.75" customHeight="1" x14ac:dyDescent="0.25">
      <c r="N382" s="5"/>
      <c r="Y382" s="5"/>
      <c r="AO382" s="5"/>
      <c r="AY382" s="5"/>
      <c r="BJ382" s="5"/>
      <c r="BO382" s="5"/>
      <c r="BT382" s="5"/>
      <c r="BY382" s="5"/>
      <c r="CE382" s="5"/>
    </row>
    <row r="383" spans="14:83" ht="15.75" customHeight="1" x14ac:dyDescent="0.25">
      <c r="N383" s="5"/>
      <c r="Y383" s="5"/>
      <c r="AO383" s="5"/>
      <c r="AY383" s="5"/>
      <c r="BJ383" s="5"/>
      <c r="BO383" s="5"/>
      <c r="BT383" s="5"/>
      <c r="BY383" s="5"/>
      <c r="CE383" s="5"/>
    </row>
    <row r="384" spans="14:83" ht="15.75" customHeight="1" x14ac:dyDescent="0.25">
      <c r="N384" s="5"/>
      <c r="Y384" s="5"/>
      <c r="AO384" s="5"/>
      <c r="AY384" s="5"/>
      <c r="BJ384" s="5"/>
      <c r="BO384" s="5"/>
      <c r="BT384" s="5"/>
      <c r="BY384" s="5"/>
      <c r="CE384" s="5"/>
    </row>
    <row r="385" spans="14:83" ht="15.75" customHeight="1" x14ac:dyDescent="0.25">
      <c r="N385" s="5"/>
      <c r="Y385" s="5"/>
      <c r="AO385" s="5"/>
      <c r="AY385" s="5"/>
      <c r="BJ385" s="5"/>
      <c r="BO385" s="5"/>
      <c r="BT385" s="5"/>
      <c r="BY385" s="5"/>
      <c r="CE385" s="5"/>
    </row>
    <row r="386" spans="14:83" ht="15.75" customHeight="1" x14ac:dyDescent="0.25">
      <c r="N386" s="5"/>
      <c r="Y386" s="5"/>
      <c r="AO386" s="5"/>
      <c r="AY386" s="5"/>
      <c r="BJ386" s="5"/>
      <c r="BO386" s="5"/>
      <c r="BT386" s="5"/>
      <c r="BY386" s="5"/>
      <c r="CE386" s="5"/>
    </row>
    <row r="387" spans="14:83" ht="15.75" customHeight="1" x14ac:dyDescent="0.25">
      <c r="N387" s="5"/>
      <c r="Y387" s="5"/>
      <c r="AO387" s="5"/>
      <c r="AY387" s="5"/>
      <c r="BJ387" s="5"/>
      <c r="BO387" s="5"/>
      <c r="BT387" s="5"/>
      <c r="BY387" s="5"/>
      <c r="CE387" s="5"/>
    </row>
    <row r="388" spans="14:83" ht="15.75" customHeight="1" x14ac:dyDescent="0.25">
      <c r="N388" s="5"/>
      <c r="Y388" s="5"/>
      <c r="AO388" s="5"/>
      <c r="AY388" s="5"/>
      <c r="BJ388" s="5"/>
      <c r="BO388" s="5"/>
      <c r="BT388" s="5"/>
      <c r="BY388" s="5"/>
      <c r="CE388" s="5"/>
    </row>
    <row r="389" spans="14:83" ht="15.75" customHeight="1" x14ac:dyDescent="0.25">
      <c r="N389" s="5"/>
      <c r="Y389" s="5"/>
      <c r="AO389" s="5"/>
      <c r="AY389" s="5"/>
      <c r="BJ389" s="5"/>
      <c r="BO389" s="5"/>
      <c r="BT389" s="5"/>
      <c r="BY389" s="5"/>
      <c r="CE389" s="5"/>
    </row>
    <row r="390" spans="14:83" ht="15.75" customHeight="1" x14ac:dyDescent="0.25">
      <c r="N390" s="5"/>
      <c r="Y390" s="5"/>
      <c r="AO390" s="5"/>
      <c r="AY390" s="5"/>
      <c r="BJ390" s="5"/>
      <c r="BO390" s="5"/>
      <c r="BT390" s="5"/>
      <c r="BY390" s="5"/>
      <c r="CE390" s="5"/>
    </row>
    <row r="391" spans="14:83" ht="15.75" customHeight="1" x14ac:dyDescent="0.25">
      <c r="N391" s="5"/>
      <c r="Y391" s="5"/>
      <c r="AO391" s="5"/>
      <c r="AY391" s="5"/>
      <c r="BJ391" s="5"/>
      <c r="BO391" s="5"/>
      <c r="BT391" s="5"/>
      <c r="BY391" s="5"/>
      <c r="CE391" s="5"/>
    </row>
    <row r="392" spans="14:83" ht="15.75" customHeight="1" x14ac:dyDescent="0.25">
      <c r="N392" s="5"/>
      <c r="Y392" s="5"/>
      <c r="AO392" s="5"/>
      <c r="AY392" s="5"/>
      <c r="BJ392" s="5"/>
      <c r="BO392" s="5"/>
      <c r="BT392" s="5"/>
      <c r="BY392" s="5"/>
      <c r="CE392" s="5"/>
    </row>
    <row r="393" spans="14:83" ht="15.75" customHeight="1" x14ac:dyDescent="0.25">
      <c r="N393" s="5"/>
      <c r="Y393" s="5"/>
      <c r="AO393" s="5"/>
      <c r="AY393" s="5"/>
      <c r="BJ393" s="5"/>
      <c r="BO393" s="5"/>
      <c r="BT393" s="5"/>
      <c r="BY393" s="5"/>
      <c r="CE393" s="5"/>
    </row>
    <row r="394" spans="14:83" ht="15.75" customHeight="1" x14ac:dyDescent="0.25">
      <c r="N394" s="5"/>
      <c r="Y394" s="5"/>
      <c r="AO394" s="5"/>
      <c r="AY394" s="5"/>
      <c r="BJ394" s="5"/>
      <c r="BO394" s="5"/>
      <c r="BT394" s="5"/>
      <c r="BY394" s="5"/>
      <c r="CE394" s="5"/>
    </row>
    <row r="395" spans="14:83" ht="15.75" customHeight="1" x14ac:dyDescent="0.25">
      <c r="N395" s="5"/>
      <c r="Y395" s="5"/>
      <c r="AO395" s="5"/>
      <c r="AY395" s="5"/>
      <c r="BJ395" s="5"/>
      <c r="BO395" s="5"/>
      <c r="BT395" s="5"/>
      <c r="BY395" s="5"/>
      <c r="CE395" s="5"/>
    </row>
    <row r="396" spans="14:83" ht="15.75" customHeight="1" x14ac:dyDescent="0.25">
      <c r="N396" s="5"/>
      <c r="Y396" s="5"/>
      <c r="AO396" s="5"/>
      <c r="AY396" s="5"/>
      <c r="BJ396" s="5"/>
      <c r="BO396" s="5"/>
      <c r="BT396" s="5"/>
      <c r="BY396" s="5"/>
      <c r="CE396" s="5"/>
    </row>
    <row r="397" spans="14:83" ht="15.75" customHeight="1" x14ac:dyDescent="0.25">
      <c r="N397" s="5"/>
      <c r="Y397" s="5"/>
      <c r="AO397" s="5"/>
      <c r="AY397" s="5"/>
      <c r="BJ397" s="5"/>
      <c r="BO397" s="5"/>
      <c r="BT397" s="5"/>
      <c r="BY397" s="5"/>
      <c r="CE397" s="5"/>
    </row>
    <row r="398" spans="14:83" ht="15.75" customHeight="1" x14ac:dyDescent="0.25">
      <c r="N398" s="5"/>
      <c r="Y398" s="5"/>
      <c r="AO398" s="5"/>
      <c r="AY398" s="5"/>
      <c r="BJ398" s="5"/>
      <c r="BO398" s="5"/>
      <c r="BT398" s="5"/>
      <c r="BY398" s="5"/>
      <c r="CE398" s="5"/>
    </row>
    <row r="399" spans="14:83" ht="15.75" customHeight="1" x14ac:dyDescent="0.25">
      <c r="N399" s="5"/>
      <c r="Y399" s="5"/>
      <c r="AO399" s="5"/>
      <c r="AY399" s="5"/>
      <c r="BJ399" s="5"/>
      <c r="BO399" s="5"/>
      <c r="BT399" s="5"/>
      <c r="BY399" s="5"/>
      <c r="CE399" s="5"/>
    </row>
    <row r="400" spans="14:83" ht="15.75" customHeight="1" x14ac:dyDescent="0.25">
      <c r="N400" s="5"/>
      <c r="Y400" s="5"/>
      <c r="AO400" s="5"/>
      <c r="AY400" s="5"/>
      <c r="BJ400" s="5"/>
      <c r="BO400" s="5"/>
      <c r="BT400" s="5"/>
      <c r="BY400" s="5"/>
      <c r="CE400" s="5"/>
    </row>
    <row r="401" spans="14:83" ht="15.75" customHeight="1" x14ac:dyDescent="0.25">
      <c r="N401" s="5"/>
      <c r="Y401" s="5"/>
      <c r="AO401" s="5"/>
      <c r="AY401" s="5"/>
      <c r="BJ401" s="5"/>
      <c r="BO401" s="5"/>
      <c r="BT401" s="5"/>
      <c r="BY401" s="5"/>
      <c r="CE401" s="5"/>
    </row>
    <row r="402" spans="14:83" ht="15.75" customHeight="1" x14ac:dyDescent="0.25">
      <c r="N402" s="5"/>
      <c r="Y402" s="5"/>
      <c r="AO402" s="5"/>
      <c r="AY402" s="5"/>
      <c r="BJ402" s="5"/>
      <c r="BO402" s="5"/>
      <c r="BT402" s="5"/>
      <c r="BY402" s="5"/>
      <c r="CE402" s="5"/>
    </row>
    <row r="403" spans="14:83" ht="15.75" customHeight="1" x14ac:dyDescent="0.25">
      <c r="N403" s="5"/>
      <c r="Y403" s="5"/>
      <c r="AO403" s="5"/>
      <c r="AY403" s="5"/>
      <c r="BJ403" s="5"/>
      <c r="BO403" s="5"/>
      <c r="BT403" s="5"/>
      <c r="BY403" s="5"/>
      <c r="CE403" s="5"/>
    </row>
    <row r="404" spans="14:83" ht="15.75" customHeight="1" x14ac:dyDescent="0.25">
      <c r="N404" s="5"/>
      <c r="Y404" s="5"/>
      <c r="AO404" s="5"/>
      <c r="AY404" s="5"/>
      <c r="BJ404" s="5"/>
      <c r="BO404" s="5"/>
      <c r="BT404" s="5"/>
      <c r="BY404" s="5"/>
      <c r="CE404" s="5"/>
    </row>
    <row r="405" spans="14:83" ht="15.75" customHeight="1" x14ac:dyDescent="0.25">
      <c r="N405" s="5"/>
      <c r="Y405" s="5"/>
      <c r="AO405" s="5"/>
      <c r="AY405" s="5"/>
      <c r="BJ405" s="5"/>
      <c r="BO405" s="5"/>
      <c r="BT405" s="5"/>
      <c r="BY405" s="5"/>
      <c r="CE405" s="5"/>
    </row>
    <row r="406" spans="14:83" ht="15.75" customHeight="1" x14ac:dyDescent="0.25">
      <c r="N406" s="5"/>
      <c r="Y406" s="5"/>
      <c r="AO406" s="5"/>
      <c r="AY406" s="5"/>
      <c r="BJ406" s="5"/>
      <c r="BO406" s="5"/>
      <c r="BT406" s="5"/>
      <c r="BY406" s="5"/>
      <c r="CE406" s="5"/>
    </row>
    <row r="407" spans="14:83" ht="15.75" customHeight="1" x14ac:dyDescent="0.25">
      <c r="N407" s="5"/>
      <c r="Y407" s="5"/>
      <c r="AO407" s="5"/>
      <c r="AY407" s="5"/>
      <c r="BJ407" s="5"/>
      <c r="BO407" s="5"/>
      <c r="BT407" s="5"/>
      <c r="BY407" s="5"/>
      <c r="CE407" s="5"/>
    </row>
    <row r="408" spans="14:83" ht="15.75" customHeight="1" x14ac:dyDescent="0.25">
      <c r="N408" s="5"/>
      <c r="Y408" s="5"/>
      <c r="AO408" s="5"/>
      <c r="AY408" s="5"/>
      <c r="BJ408" s="5"/>
      <c r="BO408" s="5"/>
      <c r="BT408" s="5"/>
      <c r="BY408" s="5"/>
      <c r="CE408" s="5"/>
    </row>
    <row r="409" spans="14:83" ht="15.75" customHeight="1" x14ac:dyDescent="0.25">
      <c r="N409" s="5"/>
      <c r="Y409" s="5"/>
      <c r="AO409" s="5"/>
      <c r="AY409" s="5"/>
      <c r="BJ409" s="5"/>
      <c r="BO409" s="5"/>
      <c r="BT409" s="5"/>
      <c r="BY409" s="5"/>
      <c r="CE409" s="5"/>
    </row>
    <row r="410" spans="14:83" ht="15.75" customHeight="1" x14ac:dyDescent="0.25">
      <c r="N410" s="5"/>
      <c r="Y410" s="5"/>
      <c r="AO410" s="5"/>
      <c r="AY410" s="5"/>
      <c r="BJ410" s="5"/>
      <c r="BO410" s="5"/>
      <c r="BT410" s="5"/>
      <c r="BY410" s="5"/>
      <c r="CE410" s="5"/>
    </row>
    <row r="411" spans="14:83" ht="15.75" customHeight="1" x14ac:dyDescent="0.25">
      <c r="N411" s="5"/>
      <c r="Y411" s="5"/>
      <c r="AO411" s="5"/>
      <c r="AY411" s="5"/>
      <c r="BJ411" s="5"/>
      <c r="BO411" s="5"/>
      <c r="BT411" s="5"/>
      <c r="BY411" s="5"/>
      <c r="CE411" s="5"/>
    </row>
    <row r="412" spans="14:83" ht="15.75" customHeight="1" x14ac:dyDescent="0.25">
      <c r="N412" s="5"/>
      <c r="Y412" s="5"/>
      <c r="AO412" s="5"/>
      <c r="AY412" s="5"/>
      <c r="BJ412" s="5"/>
      <c r="BO412" s="5"/>
      <c r="BT412" s="5"/>
      <c r="BY412" s="5"/>
      <c r="CE412" s="5"/>
    </row>
    <row r="413" spans="14:83" ht="15.75" customHeight="1" x14ac:dyDescent="0.25">
      <c r="N413" s="5"/>
      <c r="Y413" s="5"/>
      <c r="AO413" s="5"/>
      <c r="AY413" s="5"/>
      <c r="BJ413" s="5"/>
      <c r="BO413" s="5"/>
      <c r="BT413" s="5"/>
      <c r="BY413" s="5"/>
      <c r="CE413" s="5"/>
    </row>
    <row r="414" spans="14:83" ht="15.75" customHeight="1" x14ac:dyDescent="0.25">
      <c r="N414" s="5"/>
      <c r="Y414" s="5"/>
      <c r="AO414" s="5"/>
      <c r="AY414" s="5"/>
      <c r="BJ414" s="5"/>
      <c r="BO414" s="5"/>
      <c r="BT414" s="5"/>
      <c r="BY414" s="5"/>
      <c r="CE414" s="5"/>
    </row>
    <row r="415" spans="14:83" ht="15.75" customHeight="1" x14ac:dyDescent="0.25">
      <c r="N415" s="5"/>
      <c r="Y415" s="5"/>
      <c r="AO415" s="5"/>
      <c r="AY415" s="5"/>
      <c r="BJ415" s="5"/>
      <c r="BO415" s="5"/>
      <c r="BT415" s="5"/>
      <c r="BY415" s="5"/>
      <c r="CE415" s="5"/>
    </row>
    <row r="416" spans="14:83" ht="15.75" customHeight="1" x14ac:dyDescent="0.25">
      <c r="N416" s="5"/>
      <c r="Y416" s="5"/>
      <c r="AO416" s="5"/>
      <c r="AY416" s="5"/>
      <c r="BJ416" s="5"/>
      <c r="BO416" s="5"/>
      <c r="BT416" s="5"/>
      <c r="BY416" s="5"/>
      <c r="CE416" s="5"/>
    </row>
    <row r="417" spans="14:83" ht="15.75" customHeight="1" x14ac:dyDescent="0.25">
      <c r="N417" s="5"/>
      <c r="Y417" s="5"/>
      <c r="AO417" s="5"/>
      <c r="AY417" s="5"/>
      <c r="BJ417" s="5"/>
      <c r="BO417" s="5"/>
      <c r="BT417" s="5"/>
      <c r="BY417" s="5"/>
      <c r="CE417" s="5"/>
    </row>
    <row r="418" spans="14:83" ht="15.75" customHeight="1" x14ac:dyDescent="0.25">
      <c r="N418" s="5"/>
      <c r="Y418" s="5"/>
      <c r="AO418" s="5"/>
      <c r="AY418" s="5"/>
      <c r="BJ418" s="5"/>
      <c r="BO418" s="5"/>
      <c r="BT418" s="5"/>
      <c r="BY418" s="5"/>
      <c r="CE418" s="5"/>
    </row>
    <row r="419" spans="14:83" ht="15.75" customHeight="1" x14ac:dyDescent="0.25">
      <c r="N419" s="5"/>
      <c r="Y419" s="5"/>
      <c r="AO419" s="5"/>
      <c r="AY419" s="5"/>
      <c r="BJ419" s="5"/>
      <c r="BO419" s="5"/>
      <c r="BT419" s="5"/>
      <c r="BY419" s="5"/>
      <c r="CE419" s="5"/>
    </row>
    <row r="420" spans="14:83" ht="15.75" customHeight="1" x14ac:dyDescent="0.25">
      <c r="N420" s="5"/>
      <c r="Y420" s="5"/>
      <c r="AO420" s="5"/>
      <c r="AY420" s="5"/>
      <c r="BJ420" s="5"/>
      <c r="BO420" s="5"/>
      <c r="BT420" s="5"/>
      <c r="BY420" s="5"/>
      <c r="CE420" s="5"/>
    </row>
    <row r="421" spans="14:83" ht="15.75" customHeight="1" x14ac:dyDescent="0.25">
      <c r="N421" s="5"/>
      <c r="Y421" s="5"/>
      <c r="AO421" s="5"/>
      <c r="AY421" s="5"/>
      <c r="BJ421" s="5"/>
      <c r="BO421" s="5"/>
      <c r="BT421" s="5"/>
      <c r="BY421" s="5"/>
      <c r="CE421" s="5"/>
    </row>
    <row r="422" spans="14:83" ht="15.75" customHeight="1" x14ac:dyDescent="0.25">
      <c r="N422" s="5"/>
      <c r="Y422" s="5"/>
      <c r="AO422" s="5"/>
      <c r="AY422" s="5"/>
      <c r="BJ422" s="5"/>
      <c r="BO422" s="5"/>
      <c r="BT422" s="5"/>
      <c r="BY422" s="5"/>
      <c r="CE422" s="5"/>
    </row>
    <row r="423" spans="14:83" ht="15.75" customHeight="1" x14ac:dyDescent="0.25">
      <c r="N423" s="5"/>
      <c r="Y423" s="5"/>
      <c r="AO423" s="5"/>
      <c r="AY423" s="5"/>
      <c r="BJ423" s="5"/>
      <c r="BO423" s="5"/>
      <c r="BT423" s="5"/>
      <c r="BY423" s="5"/>
      <c r="CE423" s="5"/>
    </row>
    <row r="424" spans="14:83" ht="15.75" customHeight="1" x14ac:dyDescent="0.25">
      <c r="N424" s="5"/>
      <c r="Y424" s="5"/>
      <c r="AO424" s="5"/>
      <c r="AY424" s="5"/>
      <c r="BJ424" s="5"/>
      <c r="BO424" s="5"/>
      <c r="BT424" s="5"/>
      <c r="BY424" s="5"/>
      <c r="CE424" s="5"/>
    </row>
    <row r="425" spans="14:83" ht="15.75" customHeight="1" x14ac:dyDescent="0.25">
      <c r="N425" s="5"/>
      <c r="Y425" s="5"/>
      <c r="AO425" s="5"/>
      <c r="AY425" s="5"/>
      <c r="BJ425" s="5"/>
      <c r="BO425" s="5"/>
      <c r="BT425" s="5"/>
      <c r="BY425" s="5"/>
      <c r="CE425" s="5"/>
    </row>
    <row r="426" spans="14:83" ht="15.75" customHeight="1" x14ac:dyDescent="0.25">
      <c r="N426" s="5"/>
      <c r="Y426" s="5"/>
      <c r="AO426" s="5"/>
      <c r="AY426" s="5"/>
      <c r="BJ426" s="5"/>
      <c r="BO426" s="5"/>
      <c r="BT426" s="5"/>
      <c r="BY426" s="5"/>
      <c r="CE426" s="5"/>
    </row>
    <row r="427" spans="14:83" ht="15.75" customHeight="1" x14ac:dyDescent="0.25">
      <c r="N427" s="5"/>
      <c r="Y427" s="5"/>
      <c r="AO427" s="5"/>
      <c r="AY427" s="5"/>
      <c r="BJ427" s="5"/>
      <c r="BO427" s="5"/>
      <c r="BT427" s="5"/>
      <c r="BY427" s="5"/>
      <c r="CE427" s="5"/>
    </row>
    <row r="428" spans="14:83" ht="15.75" customHeight="1" x14ac:dyDescent="0.25">
      <c r="N428" s="5"/>
      <c r="Y428" s="5"/>
      <c r="AO428" s="5"/>
      <c r="AY428" s="5"/>
      <c r="BJ428" s="5"/>
      <c r="BO428" s="5"/>
      <c r="BT428" s="5"/>
      <c r="BY428" s="5"/>
      <c r="CE428" s="5"/>
    </row>
    <row r="429" spans="14:83" ht="15.75" customHeight="1" x14ac:dyDescent="0.25">
      <c r="N429" s="5"/>
      <c r="Y429" s="5"/>
      <c r="AO429" s="5"/>
      <c r="AY429" s="5"/>
      <c r="BJ429" s="5"/>
      <c r="BO429" s="5"/>
      <c r="BT429" s="5"/>
      <c r="BY429" s="5"/>
      <c r="CE429" s="5"/>
    </row>
    <row r="430" spans="14:83" ht="15.75" customHeight="1" x14ac:dyDescent="0.25">
      <c r="N430" s="5"/>
      <c r="Y430" s="5"/>
      <c r="AO430" s="5"/>
      <c r="AY430" s="5"/>
      <c r="BJ430" s="5"/>
      <c r="BO430" s="5"/>
      <c r="BT430" s="5"/>
      <c r="BY430" s="5"/>
      <c r="CE430" s="5"/>
    </row>
    <row r="431" spans="14:83" ht="15.75" customHeight="1" x14ac:dyDescent="0.25">
      <c r="N431" s="5"/>
      <c r="Y431" s="5"/>
      <c r="AO431" s="5"/>
      <c r="AY431" s="5"/>
      <c r="BJ431" s="5"/>
      <c r="BO431" s="5"/>
      <c r="BT431" s="5"/>
      <c r="BY431" s="5"/>
      <c r="CE431" s="5"/>
    </row>
    <row r="432" spans="14:83" ht="15.75" customHeight="1" x14ac:dyDescent="0.25">
      <c r="N432" s="5"/>
      <c r="Y432" s="5"/>
      <c r="AO432" s="5"/>
      <c r="AY432" s="5"/>
      <c r="BJ432" s="5"/>
      <c r="BO432" s="5"/>
      <c r="BT432" s="5"/>
      <c r="BY432" s="5"/>
      <c r="CE432" s="5"/>
    </row>
    <row r="433" spans="14:83" ht="15.75" customHeight="1" x14ac:dyDescent="0.25">
      <c r="N433" s="5"/>
      <c r="Y433" s="5"/>
      <c r="AO433" s="5"/>
      <c r="AY433" s="5"/>
      <c r="BJ433" s="5"/>
      <c r="BO433" s="5"/>
      <c r="BT433" s="5"/>
      <c r="BY433" s="5"/>
      <c r="CE433" s="5"/>
    </row>
    <row r="434" spans="14:83" ht="15.75" customHeight="1" x14ac:dyDescent="0.25">
      <c r="N434" s="5"/>
      <c r="Y434" s="5"/>
      <c r="AO434" s="5"/>
      <c r="AY434" s="5"/>
      <c r="BJ434" s="5"/>
      <c r="BO434" s="5"/>
      <c r="BT434" s="5"/>
      <c r="BY434" s="5"/>
      <c r="CE434" s="5"/>
    </row>
    <row r="435" spans="14:83" ht="15.75" customHeight="1" x14ac:dyDescent="0.25">
      <c r="N435" s="5"/>
      <c r="Y435" s="5"/>
      <c r="AO435" s="5"/>
      <c r="AY435" s="5"/>
      <c r="BJ435" s="5"/>
      <c r="BO435" s="5"/>
      <c r="BT435" s="5"/>
      <c r="BY435" s="5"/>
      <c r="CE435" s="5"/>
    </row>
    <row r="436" spans="14:83" ht="15.75" customHeight="1" x14ac:dyDescent="0.25">
      <c r="N436" s="5"/>
      <c r="Y436" s="5"/>
      <c r="AO436" s="5"/>
      <c r="AY436" s="5"/>
      <c r="BJ436" s="5"/>
      <c r="BO436" s="5"/>
      <c r="BT436" s="5"/>
      <c r="BY436" s="5"/>
      <c r="CE436" s="5"/>
    </row>
    <row r="437" spans="14:83" ht="15.75" customHeight="1" x14ac:dyDescent="0.25">
      <c r="N437" s="5"/>
      <c r="Y437" s="5"/>
      <c r="AO437" s="5"/>
      <c r="AY437" s="5"/>
      <c r="BJ437" s="5"/>
      <c r="BO437" s="5"/>
      <c r="BT437" s="5"/>
      <c r="BY437" s="5"/>
      <c r="CE437" s="5"/>
    </row>
    <row r="438" spans="14:83" ht="15.75" customHeight="1" x14ac:dyDescent="0.25">
      <c r="N438" s="5"/>
      <c r="Y438" s="5"/>
      <c r="AO438" s="5"/>
      <c r="AY438" s="5"/>
      <c r="BJ438" s="5"/>
      <c r="BO438" s="5"/>
      <c r="BT438" s="5"/>
      <c r="BY438" s="5"/>
      <c r="CE438" s="5"/>
    </row>
    <row r="439" spans="14:83" ht="15.75" customHeight="1" x14ac:dyDescent="0.25">
      <c r="N439" s="5"/>
      <c r="Y439" s="5"/>
      <c r="AO439" s="5"/>
      <c r="AY439" s="5"/>
      <c r="BJ439" s="5"/>
      <c r="BO439" s="5"/>
      <c r="BT439" s="5"/>
      <c r="BY439" s="5"/>
      <c r="CE439" s="5"/>
    </row>
    <row r="440" spans="14:83" ht="15.75" customHeight="1" x14ac:dyDescent="0.25">
      <c r="N440" s="5"/>
      <c r="Y440" s="5"/>
      <c r="AO440" s="5"/>
      <c r="AY440" s="5"/>
      <c r="BJ440" s="5"/>
      <c r="BO440" s="5"/>
      <c r="BT440" s="5"/>
      <c r="BY440" s="5"/>
      <c r="CE440" s="5"/>
    </row>
    <row r="441" spans="14:83" ht="15.75" customHeight="1" x14ac:dyDescent="0.25">
      <c r="N441" s="5"/>
      <c r="Y441" s="5"/>
      <c r="AO441" s="5"/>
      <c r="AY441" s="5"/>
      <c r="BJ441" s="5"/>
      <c r="BO441" s="5"/>
      <c r="BT441" s="5"/>
      <c r="BY441" s="5"/>
      <c r="CE441" s="5"/>
    </row>
    <row r="442" spans="14:83" ht="15.75" customHeight="1" x14ac:dyDescent="0.25">
      <c r="N442" s="5"/>
      <c r="Y442" s="5"/>
      <c r="AO442" s="5"/>
      <c r="AY442" s="5"/>
      <c r="BJ442" s="5"/>
      <c r="BO442" s="5"/>
      <c r="BT442" s="5"/>
      <c r="BY442" s="5"/>
      <c r="CE442" s="5"/>
    </row>
    <row r="443" spans="14:83" ht="15.75" customHeight="1" x14ac:dyDescent="0.25">
      <c r="N443" s="5"/>
      <c r="Y443" s="5"/>
      <c r="AO443" s="5"/>
      <c r="AY443" s="5"/>
      <c r="BJ443" s="5"/>
      <c r="BO443" s="5"/>
      <c r="BT443" s="5"/>
      <c r="BY443" s="5"/>
      <c r="CE443" s="5"/>
    </row>
    <row r="444" spans="14:83" ht="15.75" customHeight="1" x14ac:dyDescent="0.25">
      <c r="N444" s="5"/>
      <c r="Y444" s="5"/>
      <c r="AO444" s="5"/>
      <c r="AY444" s="5"/>
      <c r="BJ444" s="5"/>
      <c r="BO444" s="5"/>
      <c r="BT444" s="5"/>
      <c r="BY444" s="5"/>
      <c r="CE444" s="5"/>
    </row>
    <row r="445" spans="14:83" ht="15.75" customHeight="1" x14ac:dyDescent="0.25">
      <c r="N445" s="5"/>
      <c r="Y445" s="5"/>
      <c r="AO445" s="5"/>
      <c r="AY445" s="5"/>
      <c r="BJ445" s="5"/>
      <c r="BO445" s="5"/>
      <c r="BT445" s="5"/>
      <c r="BY445" s="5"/>
      <c r="CE445" s="5"/>
    </row>
    <row r="446" spans="14:83" ht="15.75" customHeight="1" x14ac:dyDescent="0.25">
      <c r="N446" s="5"/>
      <c r="Y446" s="5"/>
      <c r="AO446" s="5"/>
      <c r="AY446" s="5"/>
      <c r="BJ446" s="5"/>
      <c r="BO446" s="5"/>
      <c r="BT446" s="5"/>
      <c r="BY446" s="5"/>
      <c r="CE446" s="5"/>
    </row>
    <row r="447" spans="14:83" ht="15.75" customHeight="1" x14ac:dyDescent="0.25">
      <c r="N447" s="5"/>
      <c r="Y447" s="5"/>
      <c r="AO447" s="5"/>
      <c r="AY447" s="5"/>
      <c r="BJ447" s="5"/>
      <c r="BO447" s="5"/>
      <c r="BT447" s="5"/>
      <c r="BY447" s="5"/>
      <c r="CE447" s="5"/>
    </row>
    <row r="448" spans="14:83" ht="15.75" customHeight="1" x14ac:dyDescent="0.25">
      <c r="N448" s="5"/>
      <c r="Y448" s="5"/>
      <c r="AO448" s="5"/>
      <c r="AY448" s="5"/>
      <c r="BJ448" s="5"/>
      <c r="BO448" s="5"/>
      <c r="BT448" s="5"/>
      <c r="BY448" s="5"/>
      <c r="CE448" s="5"/>
    </row>
    <row r="449" spans="14:83" ht="15.75" customHeight="1" x14ac:dyDescent="0.25">
      <c r="N449" s="5"/>
      <c r="Y449" s="5"/>
      <c r="AO449" s="5"/>
      <c r="AY449" s="5"/>
      <c r="BJ449" s="5"/>
      <c r="BO449" s="5"/>
      <c r="BT449" s="5"/>
      <c r="BY449" s="5"/>
      <c r="CE449" s="5"/>
    </row>
    <row r="450" spans="14:83" ht="15.75" customHeight="1" x14ac:dyDescent="0.25">
      <c r="N450" s="5"/>
      <c r="Y450" s="5"/>
      <c r="AO450" s="5"/>
      <c r="AY450" s="5"/>
      <c r="BJ450" s="5"/>
      <c r="BO450" s="5"/>
      <c r="BT450" s="5"/>
      <c r="BY450" s="5"/>
      <c r="CE450" s="5"/>
    </row>
    <row r="451" spans="14:83" ht="15.75" customHeight="1" x14ac:dyDescent="0.25">
      <c r="N451" s="5"/>
      <c r="Y451" s="5"/>
      <c r="AO451" s="5"/>
      <c r="AY451" s="5"/>
      <c r="BJ451" s="5"/>
      <c r="BO451" s="5"/>
      <c r="BT451" s="5"/>
      <c r="BY451" s="5"/>
      <c r="CE451" s="5"/>
    </row>
    <row r="452" spans="14:83" ht="15.75" customHeight="1" x14ac:dyDescent="0.25">
      <c r="N452" s="5"/>
      <c r="Y452" s="5"/>
      <c r="AO452" s="5"/>
      <c r="AY452" s="5"/>
      <c r="BJ452" s="5"/>
      <c r="BO452" s="5"/>
      <c r="BT452" s="5"/>
      <c r="BY452" s="5"/>
      <c r="CE452" s="5"/>
    </row>
    <row r="453" spans="14:83" ht="15.75" customHeight="1" x14ac:dyDescent="0.25">
      <c r="N453" s="5"/>
      <c r="Y453" s="5"/>
      <c r="AO453" s="5"/>
      <c r="AY453" s="5"/>
      <c r="BJ453" s="5"/>
      <c r="BO453" s="5"/>
      <c r="BT453" s="5"/>
      <c r="BY453" s="5"/>
      <c r="CE453" s="5"/>
    </row>
    <row r="454" spans="14:83" ht="15.75" customHeight="1" x14ac:dyDescent="0.25">
      <c r="N454" s="5"/>
      <c r="Y454" s="5"/>
      <c r="AO454" s="5"/>
      <c r="AY454" s="5"/>
      <c r="BJ454" s="5"/>
      <c r="BO454" s="5"/>
      <c r="BT454" s="5"/>
      <c r="BY454" s="5"/>
      <c r="CE454" s="5"/>
    </row>
    <row r="455" spans="14:83" ht="15.75" customHeight="1" x14ac:dyDescent="0.25">
      <c r="N455" s="5"/>
      <c r="Y455" s="5"/>
      <c r="AO455" s="5"/>
      <c r="AY455" s="5"/>
      <c r="BJ455" s="5"/>
      <c r="BO455" s="5"/>
      <c r="BT455" s="5"/>
      <c r="BY455" s="5"/>
      <c r="CE455" s="5"/>
    </row>
    <row r="456" spans="14:83" ht="15.75" customHeight="1" x14ac:dyDescent="0.25">
      <c r="N456" s="5"/>
      <c r="Y456" s="5"/>
      <c r="AO456" s="5"/>
      <c r="AY456" s="5"/>
      <c r="BJ456" s="5"/>
      <c r="BO456" s="5"/>
      <c r="BT456" s="5"/>
      <c r="BY456" s="5"/>
      <c r="CE456" s="5"/>
    </row>
    <row r="457" spans="14:83" ht="15.75" customHeight="1" x14ac:dyDescent="0.25">
      <c r="N457" s="5"/>
      <c r="Y457" s="5"/>
      <c r="AO457" s="5"/>
      <c r="AY457" s="5"/>
      <c r="BJ457" s="5"/>
      <c r="BO457" s="5"/>
      <c r="BT457" s="5"/>
      <c r="BY457" s="5"/>
      <c r="CE457" s="5"/>
    </row>
    <row r="458" spans="14:83" ht="15.75" customHeight="1" x14ac:dyDescent="0.25">
      <c r="N458" s="5"/>
      <c r="Y458" s="5"/>
      <c r="AO458" s="5"/>
      <c r="AY458" s="5"/>
      <c r="BJ458" s="5"/>
      <c r="BO458" s="5"/>
      <c r="BT458" s="5"/>
      <c r="BY458" s="5"/>
      <c r="CE458" s="5"/>
    </row>
    <row r="459" spans="14:83" ht="15.75" customHeight="1" x14ac:dyDescent="0.25">
      <c r="N459" s="5"/>
      <c r="Y459" s="5"/>
      <c r="AO459" s="5"/>
      <c r="AY459" s="5"/>
      <c r="BJ459" s="5"/>
      <c r="BO459" s="5"/>
      <c r="BT459" s="5"/>
      <c r="BY459" s="5"/>
      <c r="CE459" s="5"/>
    </row>
    <row r="460" spans="14:83" ht="15.75" customHeight="1" x14ac:dyDescent="0.25">
      <c r="N460" s="5"/>
      <c r="Y460" s="5"/>
      <c r="AO460" s="5"/>
      <c r="AY460" s="5"/>
      <c r="BJ460" s="5"/>
      <c r="BO460" s="5"/>
      <c r="BT460" s="5"/>
      <c r="BY460" s="5"/>
      <c r="CE460" s="5"/>
    </row>
    <row r="461" spans="14:83" ht="15.75" customHeight="1" x14ac:dyDescent="0.25">
      <c r="N461" s="5"/>
      <c r="Y461" s="5"/>
      <c r="AO461" s="5"/>
      <c r="AY461" s="5"/>
      <c r="BJ461" s="5"/>
      <c r="BO461" s="5"/>
      <c r="BT461" s="5"/>
      <c r="BY461" s="5"/>
      <c r="CE461" s="5"/>
    </row>
    <row r="462" spans="14:83" ht="15.75" customHeight="1" x14ac:dyDescent="0.25">
      <c r="N462" s="5"/>
      <c r="Y462" s="5"/>
      <c r="AO462" s="5"/>
      <c r="AY462" s="5"/>
      <c r="BJ462" s="5"/>
      <c r="BO462" s="5"/>
      <c r="BT462" s="5"/>
      <c r="BY462" s="5"/>
      <c r="CE462" s="5"/>
    </row>
    <row r="463" spans="14:83" ht="15.75" customHeight="1" x14ac:dyDescent="0.25">
      <c r="N463" s="5"/>
      <c r="Y463" s="5"/>
      <c r="AO463" s="5"/>
      <c r="AY463" s="5"/>
      <c r="BJ463" s="5"/>
      <c r="BO463" s="5"/>
      <c r="BT463" s="5"/>
      <c r="BY463" s="5"/>
      <c r="CE463" s="5"/>
    </row>
    <row r="464" spans="14:83" ht="15.75" customHeight="1" x14ac:dyDescent="0.25">
      <c r="N464" s="5"/>
      <c r="Y464" s="5"/>
      <c r="AO464" s="5"/>
      <c r="AY464" s="5"/>
      <c r="BJ464" s="5"/>
      <c r="BO464" s="5"/>
      <c r="BT464" s="5"/>
      <c r="BY464" s="5"/>
      <c r="CE464" s="5"/>
    </row>
    <row r="465" spans="14:83" ht="15.75" customHeight="1" x14ac:dyDescent="0.25">
      <c r="N465" s="5"/>
      <c r="Y465" s="5"/>
      <c r="AO465" s="5"/>
      <c r="AY465" s="5"/>
      <c r="BJ465" s="5"/>
      <c r="BO465" s="5"/>
      <c r="BT465" s="5"/>
      <c r="BY465" s="5"/>
      <c r="CE465" s="5"/>
    </row>
    <row r="466" spans="14:83" ht="15.75" customHeight="1" x14ac:dyDescent="0.25">
      <c r="N466" s="5"/>
      <c r="Y466" s="5"/>
      <c r="AO466" s="5"/>
      <c r="AY466" s="5"/>
      <c r="BJ466" s="5"/>
      <c r="BO466" s="5"/>
      <c r="BT466" s="5"/>
      <c r="BY466" s="5"/>
      <c r="CE466" s="5"/>
    </row>
    <row r="467" spans="14:83" ht="15.75" customHeight="1" x14ac:dyDescent="0.25">
      <c r="N467" s="5"/>
      <c r="Y467" s="5"/>
      <c r="AO467" s="5"/>
      <c r="AY467" s="5"/>
      <c r="BJ467" s="5"/>
      <c r="BO467" s="5"/>
      <c r="BT467" s="5"/>
      <c r="BY467" s="5"/>
      <c r="CE467" s="5"/>
    </row>
    <row r="468" spans="14:83" ht="15.75" customHeight="1" x14ac:dyDescent="0.25">
      <c r="N468" s="5"/>
      <c r="Y468" s="5"/>
      <c r="AO468" s="5"/>
      <c r="AY468" s="5"/>
      <c r="BJ468" s="5"/>
      <c r="BO468" s="5"/>
      <c r="BT468" s="5"/>
      <c r="BY468" s="5"/>
      <c r="CE468" s="5"/>
    </row>
    <row r="469" spans="14:83" ht="15.75" customHeight="1" x14ac:dyDescent="0.25">
      <c r="N469" s="5"/>
      <c r="Y469" s="5"/>
      <c r="AO469" s="5"/>
      <c r="AY469" s="5"/>
      <c r="BJ469" s="5"/>
      <c r="BO469" s="5"/>
      <c r="BT469" s="5"/>
      <c r="BY469" s="5"/>
      <c r="CE469" s="5"/>
    </row>
    <row r="470" spans="14:83" ht="15.75" customHeight="1" x14ac:dyDescent="0.25">
      <c r="N470" s="5"/>
      <c r="Y470" s="5"/>
      <c r="AO470" s="5"/>
      <c r="AY470" s="5"/>
      <c r="BJ470" s="5"/>
      <c r="BO470" s="5"/>
      <c r="BT470" s="5"/>
      <c r="BY470" s="5"/>
      <c r="CE470" s="5"/>
    </row>
    <row r="471" spans="14:83" ht="15.75" customHeight="1" x14ac:dyDescent="0.25">
      <c r="N471" s="5"/>
      <c r="Y471" s="5"/>
      <c r="AO471" s="5"/>
      <c r="AY471" s="5"/>
      <c r="BJ471" s="5"/>
      <c r="BO471" s="5"/>
      <c r="BT471" s="5"/>
      <c r="BY471" s="5"/>
      <c r="CE471" s="5"/>
    </row>
    <row r="472" spans="14:83" ht="15.75" customHeight="1" x14ac:dyDescent="0.25">
      <c r="N472" s="5"/>
      <c r="Y472" s="5"/>
      <c r="AO472" s="5"/>
      <c r="AY472" s="5"/>
      <c r="BJ472" s="5"/>
      <c r="BO472" s="5"/>
      <c r="BT472" s="5"/>
      <c r="BY472" s="5"/>
      <c r="CE472" s="5"/>
    </row>
    <row r="473" spans="14:83" ht="15.75" customHeight="1" x14ac:dyDescent="0.25">
      <c r="N473" s="5"/>
      <c r="Y473" s="5"/>
      <c r="AO473" s="5"/>
      <c r="AY473" s="5"/>
      <c r="BJ473" s="5"/>
      <c r="BO473" s="5"/>
      <c r="BT473" s="5"/>
      <c r="BY473" s="5"/>
      <c r="CE473" s="5"/>
    </row>
    <row r="474" spans="14:83" ht="15.75" customHeight="1" x14ac:dyDescent="0.25">
      <c r="N474" s="5"/>
      <c r="Y474" s="5"/>
      <c r="AO474" s="5"/>
      <c r="AY474" s="5"/>
      <c r="BJ474" s="5"/>
      <c r="BO474" s="5"/>
      <c r="BT474" s="5"/>
      <c r="BY474" s="5"/>
      <c r="CE474" s="5"/>
    </row>
    <row r="475" spans="14:83" ht="15.75" customHeight="1" x14ac:dyDescent="0.25">
      <c r="N475" s="5"/>
      <c r="Y475" s="5"/>
      <c r="AO475" s="5"/>
      <c r="AY475" s="5"/>
      <c r="BJ475" s="5"/>
      <c r="BO475" s="5"/>
      <c r="BT475" s="5"/>
      <c r="BY475" s="5"/>
      <c r="CE475" s="5"/>
    </row>
    <row r="476" spans="14:83" ht="15.75" customHeight="1" x14ac:dyDescent="0.25">
      <c r="N476" s="5"/>
      <c r="Y476" s="5"/>
      <c r="AO476" s="5"/>
      <c r="AY476" s="5"/>
      <c r="BJ476" s="5"/>
      <c r="BO476" s="5"/>
      <c r="BT476" s="5"/>
      <c r="BY476" s="5"/>
      <c r="CE476" s="5"/>
    </row>
    <row r="477" spans="14:83" ht="15.75" customHeight="1" x14ac:dyDescent="0.25">
      <c r="N477" s="5"/>
      <c r="Y477" s="5"/>
      <c r="AO477" s="5"/>
      <c r="AY477" s="5"/>
      <c r="BJ477" s="5"/>
      <c r="BO477" s="5"/>
      <c r="BT477" s="5"/>
      <c r="BY477" s="5"/>
      <c r="CE477" s="5"/>
    </row>
    <row r="478" spans="14:83" ht="15.75" customHeight="1" x14ac:dyDescent="0.25">
      <c r="N478" s="5"/>
      <c r="Y478" s="5"/>
      <c r="AO478" s="5"/>
      <c r="AY478" s="5"/>
      <c r="BJ478" s="5"/>
      <c r="BO478" s="5"/>
      <c r="BT478" s="5"/>
      <c r="BY478" s="5"/>
      <c r="CE478" s="5"/>
    </row>
    <row r="479" spans="14:83" ht="15.75" customHeight="1" x14ac:dyDescent="0.25">
      <c r="N479" s="5"/>
      <c r="Y479" s="5"/>
      <c r="AO479" s="5"/>
      <c r="AY479" s="5"/>
      <c r="BJ479" s="5"/>
      <c r="BO479" s="5"/>
      <c r="BT479" s="5"/>
      <c r="BY479" s="5"/>
      <c r="CE479" s="5"/>
    </row>
    <row r="480" spans="14:83" ht="15.75" customHeight="1" x14ac:dyDescent="0.25">
      <c r="N480" s="5"/>
      <c r="Y480" s="5"/>
      <c r="AO480" s="5"/>
      <c r="AY480" s="5"/>
      <c r="BJ480" s="5"/>
      <c r="BO480" s="5"/>
      <c r="BT480" s="5"/>
      <c r="BY480" s="5"/>
      <c r="CE480" s="5"/>
    </row>
    <row r="481" spans="14:83" ht="15.75" customHeight="1" x14ac:dyDescent="0.25">
      <c r="N481" s="5"/>
      <c r="Y481" s="5"/>
      <c r="AO481" s="5"/>
      <c r="AY481" s="5"/>
      <c r="BJ481" s="5"/>
      <c r="BO481" s="5"/>
      <c r="BT481" s="5"/>
      <c r="BY481" s="5"/>
      <c r="CE481" s="5"/>
    </row>
    <row r="482" spans="14:83" ht="15.75" customHeight="1" x14ac:dyDescent="0.25">
      <c r="N482" s="5"/>
      <c r="Y482" s="5"/>
      <c r="AO482" s="5"/>
      <c r="AY482" s="5"/>
      <c r="BJ482" s="5"/>
      <c r="BO482" s="5"/>
      <c r="BT482" s="5"/>
      <c r="BY482" s="5"/>
      <c r="CE482" s="5"/>
    </row>
    <row r="483" spans="14:83" ht="15.75" customHeight="1" x14ac:dyDescent="0.25">
      <c r="N483" s="5"/>
      <c r="Y483" s="5"/>
      <c r="AO483" s="5"/>
      <c r="AY483" s="5"/>
      <c r="BJ483" s="5"/>
      <c r="BO483" s="5"/>
      <c r="BT483" s="5"/>
      <c r="BY483" s="5"/>
      <c r="CE483" s="5"/>
    </row>
    <row r="484" spans="14:83" ht="15.75" customHeight="1" x14ac:dyDescent="0.25">
      <c r="N484" s="5"/>
      <c r="Y484" s="5"/>
      <c r="AO484" s="5"/>
      <c r="AY484" s="5"/>
      <c r="BJ484" s="5"/>
      <c r="BO484" s="5"/>
      <c r="BT484" s="5"/>
      <c r="BY484" s="5"/>
      <c r="CE484" s="5"/>
    </row>
    <row r="485" spans="14:83" ht="15.75" customHeight="1" x14ac:dyDescent="0.25">
      <c r="N485" s="5"/>
      <c r="Y485" s="5"/>
      <c r="AO485" s="5"/>
      <c r="AY485" s="5"/>
      <c r="BJ485" s="5"/>
      <c r="BO485" s="5"/>
      <c r="BT485" s="5"/>
      <c r="BY485" s="5"/>
      <c r="CE485" s="5"/>
    </row>
    <row r="486" spans="14:83" ht="15.75" customHeight="1" x14ac:dyDescent="0.25">
      <c r="N486" s="5"/>
      <c r="Y486" s="5"/>
      <c r="AO486" s="5"/>
      <c r="AY486" s="5"/>
      <c r="BJ486" s="5"/>
      <c r="BO486" s="5"/>
      <c r="BT486" s="5"/>
      <c r="BY486" s="5"/>
      <c r="CE486" s="5"/>
    </row>
    <row r="487" spans="14:83" ht="15.75" customHeight="1" x14ac:dyDescent="0.25">
      <c r="N487" s="5"/>
      <c r="Y487" s="5"/>
      <c r="AO487" s="5"/>
      <c r="AY487" s="5"/>
      <c r="BJ487" s="5"/>
      <c r="BO487" s="5"/>
      <c r="BT487" s="5"/>
      <c r="BY487" s="5"/>
      <c r="CE487" s="5"/>
    </row>
    <row r="488" spans="14:83" ht="15.75" customHeight="1" x14ac:dyDescent="0.25">
      <c r="N488" s="5"/>
      <c r="Y488" s="5"/>
      <c r="AO488" s="5"/>
      <c r="AY488" s="5"/>
      <c r="BJ488" s="5"/>
      <c r="BO488" s="5"/>
      <c r="BT488" s="5"/>
      <c r="BY488" s="5"/>
      <c r="CE488" s="5"/>
    </row>
    <row r="489" spans="14:83" ht="15.75" customHeight="1" x14ac:dyDescent="0.25">
      <c r="N489" s="5"/>
      <c r="Y489" s="5"/>
      <c r="AO489" s="5"/>
      <c r="AY489" s="5"/>
      <c r="BJ489" s="5"/>
      <c r="BO489" s="5"/>
      <c r="BT489" s="5"/>
      <c r="BY489" s="5"/>
      <c r="CE489" s="5"/>
    </row>
    <row r="490" spans="14:83" ht="15.75" customHeight="1" x14ac:dyDescent="0.25">
      <c r="N490" s="5"/>
      <c r="Y490" s="5"/>
      <c r="AO490" s="5"/>
      <c r="AY490" s="5"/>
      <c r="BJ490" s="5"/>
      <c r="BO490" s="5"/>
      <c r="BT490" s="5"/>
      <c r="BY490" s="5"/>
      <c r="CE490" s="5"/>
    </row>
    <row r="491" spans="14:83" ht="15.75" customHeight="1" x14ac:dyDescent="0.25">
      <c r="N491" s="5"/>
      <c r="Y491" s="5"/>
      <c r="AO491" s="5"/>
      <c r="AY491" s="5"/>
      <c r="BJ491" s="5"/>
      <c r="BO491" s="5"/>
      <c r="BT491" s="5"/>
      <c r="BY491" s="5"/>
      <c r="CE491" s="5"/>
    </row>
    <row r="492" spans="14:83" ht="15.75" customHeight="1" x14ac:dyDescent="0.25">
      <c r="N492" s="5"/>
      <c r="Y492" s="5"/>
      <c r="AO492" s="5"/>
      <c r="AY492" s="5"/>
      <c r="BJ492" s="5"/>
      <c r="BO492" s="5"/>
      <c r="BT492" s="5"/>
      <c r="BY492" s="5"/>
      <c r="CE492" s="5"/>
    </row>
    <row r="493" spans="14:83" ht="15.75" customHeight="1" x14ac:dyDescent="0.25">
      <c r="N493" s="5"/>
      <c r="Y493" s="5"/>
      <c r="AO493" s="5"/>
      <c r="AY493" s="5"/>
      <c r="BJ493" s="5"/>
      <c r="BO493" s="5"/>
      <c r="BT493" s="5"/>
      <c r="BY493" s="5"/>
      <c r="CE493" s="5"/>
    </row>
    <row r="494" spans="14:83" ht="15.75" customHeight="1" x14ac:dyDescent="0.25">
      <c r="N494" s="5"/>
      <c r="Y494" s="5"/>
      <c r="AO494" s="5"/>
      <c r="AY494" s="5"/>
      <c r="BJ494" s="5"/>
      <c r="BO494" s="5"/>
      <c r="BT494" s="5"/>
      <c r="BY494" s="5"/>
      <c r="CE494" s="5"/>
    </row>
    <row r="495" spans="14:83" ht="15.75" customHeight="1" x14ac:dyDescent="0.25">
      <c r="N495" s="5"/>
      <c r="Y495" s="5"/>
      <c r="AO495" s="5"/>
      <c r="AY495" s="5"/>
      <c r="BJ495" s="5"/>
      <c r="BO495" s="5"/>
      <c r="BT495" s="5"/>
      <c r="BY495" s="5"/>
      <c r="CE495" s="5"/>
    </row>
    <row r="496" spans="14:83" ht="15.75" customHeight="1" x14ac:dyDescent="0.25">
      <c r="N496" s="5"/>
      <c r="Y496" s="5"/>
      <c r="AO496" s="5"/>
      <c r="AY496" s="5"/>
      <c r="BJ496" s="5"/>
      <c r="BO496" s="5"/>
      <c r="BT496" s="5"/>
      <c r="BY496" s="5"/>
      <c r="CE496" s="5"/>
    </row>
    <row r="497" spans="14:83" ht="15.75" customHeight="1" x14ac:dyDescent="0.25">
      <c r="N497" s="5"/>
      <c r="Y497" s="5"/>
      <c r="AO497" s="5"/>
      <c r="AY497" s="5"/>
      <c r="BJ497" s="5"/>
      <c r="BO497" s="5"/>
      <c r="BT497" s="5"/>
      <c r="BY497" s="5"/>
      <c r="CE497" s="5"/>
    </row>
    <row r="498" spans="14:83" ht="15.75" customHeight="1" x14ac:dyDescent="0.25">
      <c r="N498" s="5"/>
      <c r="Y498" s="5"/>
      <c r="AO498" s="5"/>
      <c r="AY498" s="5"/>
      <c r="BJ498" s="5"/>
      <c r="BO498" s="5"/>
      <c r="BT498" s="5"/>
      <c r="BY498" s="5"/>
      <c r="CE498" s="5"/>
    </row>
    <row r="499" spans="14:83" ht="15.75" customHeight="1" x14ac:dyDescent="0.25">
      <c r="N499" s="5"/>
      <c r="Y499" s="5"/>
      <c r="AO499" s="5"/>
      <c r="AY499" s="5"/>
      <c r="BJ499" s="5"/>
      <c r="BO499" s="5"/>
      <c r="BT499" s="5"/>
      <c r="BY499" s="5"/>
      <c r="CE499" s="5"/>
    </row>
    <row r="500" spans="14:83" ht="15.75" customHeight="1" x14ac:dyDescent="0.25">
      <c r="N500" s="5"/>
      <c r="Y500" s="5"/>
      <c r="AO500" s="5"/>
      <c r="AY500" s="5"/>
      <c r="BJ500" s="5"/>
      <c r="BO500" s="5"/>
      <c r="BT500" s="5"/>
      <c r="BY500" s="5"/>
      <c r="CE500" s="5"/>
    </row>
    <row r="501" spans="14:83" ht="15.75" customHeight="1" x14ac:dyDescent="0.25">
      <c r="N501" s="5"/>
      <c r="Y501" s="5"/>
      <c r="AO501" s="5"/>
      <c r="AY501" s="5"/>
      <c r="BJ501" s="5"/>
      <c r="BO501" s="5"/>
      <c r="BT501" s="5"/>
      <c r="BY501" s="5"/>
      <c r="CE501" s="5"/>
    </row>
    <row r="502" spans="14:83" ht="15.75" customHeight="1" x14ac:dyDescent="0.25">
      <c r="N502" s="5"/>
      <c r="Y502" s="5"/>
      <c r="AO502" s="5"/>
      <c r="AY502" s="5"/>
      <c r="BJ502" s="5"/>
      <c r="BO502" s="5"/>
      <c r="BT502" s="5"/>
      <c r="BY502" s="5"/>
      <c r="CE502" s="5"/>
    </row>
    <row r="503" spans="14:83" ht="15.75" customHeight="1" x14ac:dyDescent="0.25">
      <c r="N503" s="5"/>
      <c r="Y503" s="5"/>
      <c r="AO503" s="5"/>
      <c r="AY503" s="5"/>
      <c r="BJ503" s="5"/>
      <c r="BO503" s="5"/>
      <c r="BT503" s="5"/>
      <c r="BY503" s="5"/>
      <c r="CE503" s="5"/>
    </row>
    <row r="504" spans="14:83" ht="15.75" customHeight="1" x14ac:dyDescent="0.25">
      <c r="N504" s="5"/>
      <c r="Y504" s="5"/>
      <c r="AO504" s="5"/>
      <c r="AY504" s="5"/>
      <c r="BJ504" s="5"/>
      <c r="BO504" s="5"/>
      <c r="BT504" s="5"/>
      <c r="BY504" s="5"/>
      <c r="CE504" s="5"/>
    </row>
    <row r="505" spans="14:83" ht="15.75" customHeight="1" x14ac:dyDescent="0.25">
      <c r="N505" s="5"/>
      <c r="Y505" s="5"/>
      <c r="AO505" s="5"/>
      <c r="AY505" s="5"/>
      <c r="BJ505" s="5"/>
      <c r="BO505" s="5"/>
      <c r="BT505" s="5"/>
      <c r="BY505" s="5"/>
      <c r="CE505" s="5"/>
    </row>
    <row r="506" spans="14:83" ht="15.75" customHeight="1" x14ac:dyDescent="0.25">
      <c r="N506" s="5"/>
      <c r="Y506" s="5"/>
      <c r="AO506" s="5"/>
      <c r="AY506" s="5"/>
      <c r="BJ506" s="5"/>
      <c r="BO506" s="5"/>
      <c r="BT506" s="5"/>
      <c r="BY506" s="5"/>
      <c r="CE506" s="5"/>
    </row>
    <row r="507" spans="14:83" ht="15.75" customHeight="1" x14ac:dyDescent="0.25">
      <c r="N507" s="5"/>
      <c r="Y507" s="5"/>
      <c r="AO507" s="5"/>
      <c r="AY507" s="5"/>
      <c r="BJ507" s="5"/>
      <c r="BO507" s="5"/>
      <c r="BT507" s="5"/>
      <c r="BY507" s="5"/>
      <c r="CE507" s="5"/>
    </row>
    <row r="508" spans="14:83" ht="15.75" customHeight="1" x14ac:dyDescent="0.25">
      <c r="N508" s="5"/>
      <c r="Y508" s="5"/>
      <c r="AO508" s="5"/>
      <c r="AY508" s="5"/>
      <c r="BJ508" s="5"/>
      <c r="BO508" s="5"/>
      <c r="BT508" s="5"/>
      <c r="BY508" s="5"/>
      <c r="CE508" s="5"/>
    </row>
    <row r="509" spans="14:83" ht="15.75" customHeight="1" x14ac:dyDescent="0.25">
      <c r="N509" s="5"/>
      <c r="Y509" s="5"/>
      <c r="AO509" s="5"/>
      <c r="AY509" s="5"/>
      <c r="BJ509" s="5"/>
      <c r="BO509" s="5"/>
      <c r="BT509" s="5"/>
      <c r="BY509" s="5"/>
      <c r="CE509" s="5"/>
    </row>
    <row r="510" spans="14:83" ht="15.75" customHeight="1" x14ac:dyDescent="0.25">
      <c r="N510" s="5"/>
      <c r="Y510" s="5"/>
      <c r="AO510" s="5"/>
      <c r="AY510" s="5"/>
      <c r="BJ510" s="5"/>
      <c r="BO510" s="5"/>
      <c r="BT510" s="5"/>
      <c r="BY510" s="5"/>
      <c r="CE510" s="5"/>
    </row>
    <row r="511" spans="14:83" ht="15.75" customHeight="1" x14ac:dyDescent="0.25">
      <c r="N511" s="5"/>
      <c r="Y511" s="5"/>
      <c r="AO511" s="5"/>
      <c r="AY511" s="5"/>
      <c r="BJ511" s="5"/>
      <c r="BO511" s="5"/>
      <c r="BT511" s="5"/>
      <c r="BY511" s="5"/>
      <c r="CE511" s="5"/>
    </row>
    <row r="512" spans="14:83" ht="15.75" customHeight="1" x14ac:dyDescent="0.25">
      <c r="N512" s="5"/>
      <c r="Y512" s="5"/>
      <c r="AO512" s="5"/>
      <c r="AY512" s="5"/>
      <c r="BJ512" s="5"/>
      <c r="BO512" s="5"/>
      <c r="BT512" s="5"/>
      <c r="BY512" s="5"/>
      <c r="CE512" s="5"/>
    </row>
    <row r="513" spans="14:83" ht="15.75" customHeight="1" x14ac:dyDescent="0.25">
      <c r="N513" s="5"/>
      <c r="Y513" s="5"/>
      <c r="AO513" s="5"/>
      <c r="AY513" s="5"/>
      <c r="BJ513" s="5"/>
      <c r="BO513" s="5"/>
      <c r="BT513" s="5"/>
      <c r="BY513" s="5"/>
      <c r="CE513" s="5"/>
    </row>
    <row r="514" spans="14:83" ht="15.75" customHeight="1" x14ac:dyDescent="0.25">
      <c r="N514" s="5"/>
      <c r="Y514" s="5"/>
      <c r="AO514" s="5"/>
      <c r="AY514" s="5"/>
      <c r="BJ514" s="5"/>
      <c r="BO514" s="5"/>
      <c r="BT514" s="5"/>
      <c r="BY514" s="5"/>
      <c r="CE514" s="5"/>
    </row>
    <row r="515" spans="14:83" ht="15.75" customHeight="1" x14ac:dyDescent="0.25">
      <c r="N515" s="5"/>
      <c r="Y515" s="5"/>
      <c r="AO515" s="5"/>
      <c r="AY515" s="5"/>
      <c r="BJ515" s="5"/>
      <c r="BO515" s="5"/>
      <c r="BT515" s="5"/>
      <c r="BY515" s="5"/>
      <c r="CE515" s="5"/>
    </row>
    <row r="516" spans="14:83" ht="15.75" customHeight="1" x14ac:dyDescent="0.25">
      <c r="N516" s="5"/>
      <c r="Y516" s="5"/>
      <c r="AO516" s="5"/>
      <c r="AY516" s="5"/>
      <c r="BJ516" s="5"/>
      <c r="BO516" s="5"/>
      <c r="BT516" s="5"/>
      <c r="BY516" s="5"/>
      <c r="CE516" s="5"/>
    </row>
    <row r="517" spans="14:83" ht="15.75" customHeight="1" x14ac:dyDescent="0.25">
      <c r="N517" s="5"/>
      <c r="Y517" s="5"/>
      <c r="AO517" s="5"/>
      <c r="AY517" s="5"/>
      <c r="BJ517" s="5"/>
      <c r="BO517" s="5"/>
      <c r="BT517" s="5"/>
      <c r="BY517" s="5"/>
      <c r="CE517" s="5"/>
    </row>
    <row r="518" spans="14:83" ht="15.75" customHeight="1" x14ac:dyDescent="0.25">
      <c r="N518" s="5"/>
      <c r="Y518" s="5"/>
      <c r="AO518" s="5"/>
      <c r="AY518" s="5"/>
      <c r="BJ518" s="5"/>
      <c r="BO518" s="5"/>
      <c r="BT518" s="5"/>
      <c r="BY518" s="5"/>
      <c r="CE518" s="5"/>
    </row>
    <row r="519" spans="14:83" ht="15.75" customHeight="1" x14ac:dyDescent="0.25">
      <c r="N519" s="5"/>
      <c r="Y519" s="5"/>
      <c r="AO519" s="5"/>
      <c r="AY519" s="5"/>
      <c r="BJ519" s="5"/>
      <c r="BO519" s="5"/>
      <c r="BT519" s="5"/>
      <c r="BY519" s="5"/>
      <c r="CE519" s="5"/>
    </row>
    <row r="520" spans="14:83" ht="15.75" customHeight="1" x14ac:dyDescent="0.25">
      <c r="N520" s="5"/>
      <c r="Y520" s="5"/>
      <c r="AO520" s="5"/>
      <c r="AY520" s="5"/>
      <c r="BJ520" s="5"/>
      <c r="BO520" s="5"/>
      <c r="BT520" s="5"/>
      <c r="BY520" s="5"/>
      <c r="CE520" s="5"/>
    </row>
    <row r="521" spans="14:83" ht="15.75" customHeight="1" x14ac:dyDescent="0.25">
      <c r="N521" s="5"/>
      <c r="Y521" s="5"/>
      <c r="AO521" s="5"/>
      <c r="AY521" s="5"/>
      <c r="BJ521" s="5"/>
      <c r="BO521" s="5"/>
      <c r="BT521" s="5"/>
      <c r="BY521" s="5"/>
      <c r="CE521" s="5"/>
    </row>
    <row r="522" spans="14:83" ht="15.75" customHeight="1" x14ac:dyDescent="0.25">
      <c r="N522" s="5"/>
      <c r="Y522" s="5"/>
      <c r="AO522" s="5"/>
      <c r="AY522" s="5"/>
      <c r="BJ522" s="5"/>
      <c r="BO522" s="5"/>
      <c r="BT522" s="5"/>
      <c r="BY522" s="5"/>
      <c r="CE522" s="5"/>
    </row>
    <row r="523" spans="14:83" ht="15.75" customHeight="1" x14ac:dyDescent="0.25">
      <c r="N523" s="5"/>
      <c r="Y523" s="5"/>
      <c r="AO523" s="5"/>
      <c r="AY523" s="5"/>
      <c r="BJ523" s="5"/>
      <c r="BO523" s="5"/>
      <c r="BT523" s="5"/>
      <c r="BY523" s="5"/>
      <c r="CE523" s="5"/>
    </row>
    <row r="524" spans="14:83" ht="15.75" customHeight="1" x14ac:dyDescent="0.25">
      <c r="N524" s="5"/>
      <c r="Y524" s="5"/>
      <c r="AO524" s="5"/>
      <c r="AY524" s="5"/>
      <c r="BJ524" s="5"/>
      <c r="BO524" s="5"/>
      <c r="BT524" s="5"/>
      <c r="BY524" s="5"/>
      <c r="CE524" s="5"/>
    </row>
    <row r="525" spans="14:83" ht="15.75" customHeight="1" x14ac:dyDescent="0.25">
      <c r="N525" s="5"/>
      <c r="Y525" s="5"/>
      <c r="AO525" s="5"/>
      <c r="AY525" s="5"/>
      <c r="BJ525" s="5"/>
      <c r="BO525" s="5"/>
      <c r="BT525" s="5"/>
      <c r="BY525" s="5"/>
      <c r="CE525" s="5"/>
    </row>
    <row r="526" spans="14:83" ht="15.75" customHeight="1" x14ac:dyDescent="0.25">
      <c r="N526" s="5"/>
      <c r="Y526" s="5"/>
      <c r="AO526" s="5"/>
      <c r="AY526" s="5"/>
      <c r="BJ526" s="5"/>
      <c r="BO526" s="5"/>
      <c r="BT526" s="5"/>
      <c r="BY526" s="5"/>
      <c r="CE526" s="5"/>
    </row>
    <row r="527" spans="14:83" ht="15.75" customHeight="1" x14ac:dyDescent="0.25">
      <c r="N527" s="5"/>
      <c r="Y527" s="5"/>
      <c r="AO527" s="5"/>
      <c r="AY527" s="5"/>
      <c r="BJ527" s="5"/>
      <c r="BO527" s="5"/>
      <c r="BT527" s="5"/>
      <c r="BY527" s="5"/>
      <c r="CE527" s="5"/>
    </row>
    <row r="528" spans="14:83" ht="15.75" customHeight="1" x14ac:dyDescent="0.25">
      <c r="N528" s="5"/>
      <c r="Y528" s="5"/>
      <c r="AO528" s="5"/>
      <c r="AY528" s="5"/>
      <c r="BJ528" s="5"/>
      <c r="BO528" s="5"/>
      <c r="BT528" s="5"/>
      <c r="BY528" s="5"/>
      <c r="CE528" s="5"/>
    </row>
    <row r="529" spans="14:83" ht="15.75" customHeight="1" x14ac:dyDescent="0.25">
      <c r="N529" s="5"/>
      <c r="Y529" s="5"/>
      <c r="AO529" s="5"/>
      <c r="AY529" s="5"/>
      <c r="BJ529" s="5"/>
      <c r="BO529" s="5"/>
      <c r="BT529" s="5"/>
      <c r="BY529" s="5"/>
      <c r="CE529" s="5"/>
    </row>
    <row r="530" spans="14:83" ht="15.75" customHeight="1" x14ac:dyDescent="0.25">
      <c r="N530" s="5"/>
      <c r="Y530" s="5"/>
      <c r="AO530" s="5"/>
      <c r="AY530" s="5"/>
      <c r="BJ530" s="5"/>
      <c r="BO530" s="5"/>
      <c r="BT530" s="5"/>
      <c r="BY530" s="5"/>
      <c r="CE530" s="5"/>
    </row>
    <row r="531" spans="14:83" ht="15.75" customHeight="1" x14ac:dyDescent="0.25">
      <c r="N531" s="5"/>
      <c r="Y531" s="5"/>
      <c r="AO531" s="5"/>
      <c r="AY531" s="5"/>
      <c r="BJ531" s="5"/>
      <c r="BO531" s="5"/>
      <c r="BT531" s="5"/>
      <c r="BY531" s="5"/>
      <c r="CE531" s="5"/>
    </row>
    <row r="532" spans="14:83" ht="15.75" customHeight="1" x14ac:dyDescent="0.25">
      <c r="N532" s="5"/>
      <c r="Y532" s="5"/>
      <c r="AO532" s="5"/>
      <c r="AY532" s="5"/>
      <c r="BJ532" s="5"/>
      <c r="BO532" s="5"/>
      <c r="BT532" s="5"/>
      <c r="BY532" s="5"/>
      <c r="CE532" s="5"/>
    </row>
    <row r="533" spans="14:83" ht="15.75" customHeight="1" x14ac:dyDescent="0.25">
      <c r="N533" s="5"/>
      <c r="Y533" s="5"/>
      <c r="AO533" s="5"/>
      <c r="AY533" s="5"/>
      <c r="BJ533" s="5"/>
      <c r="BO533" s="5"/>
      <c r="BT533" s="5"/>
      <c r="BY533" s="5"/>
      <c r="CE533" s="5"/>
    </row>
    <row r="534" spans="14:83" ht="15.75" customHeight="1" x14ac:dyDescent="0.25">
      <c r="N534" s="5"/>
      <c r="Y534" s="5"/>
      <c r="AO534" s="5"/>
      <c r="AY534" s="5"/>
      <c r="BJ534" s="5"/>
      <c r="BO534" s="5"/>
      <c r="BT534" s="5"/>
      <c r="BY534" s="5"/>
      <c r="CE534" s="5"/>
    </row>
    <row r="535" spans="14:83" ht="15.75" customHeight="1" x14ac:dyDescent="0.25">
      <c r="N535" s="5"/>
      <c r="Y535" s="5"/>
      <c r="AO535" s="5"/>
      <c r="AY535" s="5"/>
      <c r="BJ535" s="5"/>
      <c r="BO535" s="5"/>
      <c r="BT535" s="5"/>
      <c r="BY535" s="5"/>
      <c r="CE535" s="5"/>
    </row>
    <row r="536" spans="14:83" ht="15.75" customHeight="1" x14ac:dyDescent="0.25">
      <c r="N536" s="5"/>
      <c r="Y536" s="5"/>
      <c r="AO536" s="5"/>
      <c r="AY536" s="5"/>
      <c r="BJ536" s="5"/>
      <c r="BO536" s="5"/>
      <c r="BT536" s="5"/>
      <c r="BY536" s="5"/>
      <c r="CE536" s="5"/>
    </row>
    <row r="537" spans="14:83" ht="15.75" customHeight="1" x14ac:dyDescent="0.25">
      <c r="N537" s="5"/>
      <c r="Y537" s="5"/>
      <c r="AO537" s="5"/>
      <c r="AY537" s="5"/>
      <c r="BJ537" s="5"/>
      <c r="BO537" s="5"/>
      <c r="BT537" s="5"/>
      <c r="BY537" s="5"/>
      <c r="CE537" s="5"/>
    </row>
    <row r="538" spans="14:83" ht="15.75" customHeight="1" x14ac:dyDescent="0.25">
      <c r="N538" s="5"/>
      <c r="Y538" s="5"/>
      <c r="AO538" s="5"/>
      <c r="AY538" s="5"/>
      <c r="BJ538" s="5"/>
      <c r="BO538" s="5"/>
      <c r="BT538" s="5"/>
      <c r="BY538" s="5"/>
      <c r="CE538" s="5"/>
    </row>
    <row r="539" spans="14:83" ht="15.75" customHeight="1" x14ac:dyDescent="0.25">
      <c r="N539" s="5"/>
      <c r="Y539" s="5"/>
      <c r="AO539" s="5"/>
      <c r="AY539" s="5"/>
      <c r="BJ539" s="5"/>
      <c r="BO539" s="5"/>
      <c r="BT539" s="5"/>
      <c r="BY539" s="5"/>
      <c r="CE539" s="5"/>
    </row>
    <row r="540" spans="14:83" ht="15.75" customHeight="1" x14ac:dyDescent="0.25">
      <c r="N540" s="5"/>
      <c r="Y540" s="5"/>
      <c r="AO540" s="5"/>
      <c r="AY540" s="5"/>
      <c r="BJ540" s="5"/>
      <c r="BO540" s="5"/>
      <c r="BT540" s="5"/>
      <c r="BY540" s="5"/>
      <c r="CE540" s="5"/>
    </row>
    <row r="541" spans="14:83" ht="15.75" customHeight="1" x14ac:dyDescent="0.25">
      <c r="N541" s="5"/>
      <c r="Y541" s="5"/>
      <c r="AO541" s="5"/>
      <c r="AY541" s="5"/>
      <c r="BJ541" s="5"/>
      <c r="BO541" s="5"/>
      <c r="BT541" s="5"/>
      <c r="BY541" s="5"/>
      <c r="CE541" s="5"/>
    </row>
    <row r="542" spans="14:83" ht="15.75" customHeight="1" x14ac:dyDescent="0.25">
      <c r="N542" s="5"/>
      <c r="Y542" s="5"/>
      <c r="AO542" s="5"/>
      <c r="AY542" s="5"/>
      <c r="BJ542" s="5"/>
      <c r="BO542" s="5"/>
      <c r="BT542" s="5"/>
      <c r="BY542" s="5"/>
      <c r="CE542" s="5"/>
    </row>
    <row r="543" spans="14:83" ht="15.75" customHeight="1" x14ac:dyDescent="0.25">
      <c r="N543" s="5"/>
      <c r="Y543" s="5"/>
      <c r="AO543" s="5"/>
      <c r="AY543" s="5"/>
      <c r="BJ543" s="5"/>
      <c r="BO543" s="5"/>
      <c r="BT543" s="5"/>
      <c r="BY543" s="5"/>
      <c r="CE543" s="5"/>
    </row>
    <row r="544" spans="14:83" ht="15.75" customHeight="1" x14ac:dyDescent="0.25">
      <c r="N544" s="5"/>
      <c r="Y544" s="5"/>
      <c r="AO544" s="5"/>
      <c r="AY544" s="5"/>
      <c r="BJ544" s="5"/>
      <c r="BO544" s="5"/>
      <c r="BT544" s="5"/>
      <c r="BY544" s="5"/>
      <c r="CE544" s="5"/>
    </row>
    <row r="545" spans="14:83" ht="15.75" customHeight="1" x14ac:dyDescent="0.25">
      <c r="N545" s="5"/>
      <c r="Y545" s="5"/>
      <c r="AO545" s="5"/>
      <c r="AY545" s="5"/>
      <c r="BJ545" s="5"/>
      <c r="BO545" s="5"/>
      <c r="BT545" s="5"/>
      <c r="BY545" s="5"/>
      <c r="CE545" s="5"/>
    </row>
    <row r="546" spans="14:83" ht="15.75" customHeight="1" x14ac:dyDescent="0.25">
      <c r="N546" s="5"/>
      <c r="Y546" s="5"/>
      <c r="AO546" s="5"/>
      <c r="AY546" s="5"/>
      <c r="BJ546" s="5"/>
      <c r="BO546" s="5"/>
      <c r="BT546" s="5"/>
      <c r="BY546" s="5"/>
      <c r="CE546" s="5"/>
    </row>
    <row r="547" spans="14:83" ht="15.75" customHeight="1" x14ac:dyDescent="0.25">
      <c r="N547" s="5"/>
      <c r="Y547" s="5"/>
      <c r="AO547" s="5"/>
      <c r="AY547" s="5"/>
      <c r="BJ547" s="5"/>
      <c r="BO547" s="5"/>
      <c r="BT547" s="5"/>
      <c r="BY547" s="5"/>
      <c r="CE547" s="5"/>
    </row>
    <row r="548" spans="14:83" ht="15.75" customHeight="1" x14ac:dyDescent="0.25">
      <c r="N548" s="5"/>
      <c r="Y548" s="5"/>
      <c r="AO548" s="5"/>
      <c r="AY548" s="5"/>
      <c r="BJ548" s="5"/>
      <c r="BO548" s="5"/>
      <c r="BT548" s="5"/>
      <c r="BY548" s="5"/>
      <c r="CE548" s="5"/>
    </row>
    <row r="549" spans="14:83" ht="15.75" customHeight="1" x14ac:dyDescent="0.25">
      <c r="N549" s="5"/>
      <c r="Y549" s="5"/>
      <c r="AO549" s="5"/>
      <c r="AY549" s="5"/>
      <c r="BJ549" s="5"/>
      <c r="BO549" s="5"/>
      <c r="BT549" s="5"/>
      <c r="BY549" s="5"/>
      <c r="CE549" s="5"/>
    </row>
    <row r="550" spans="14:83" ht="15.75" customHeight="1" x14ac:dyDescent="0.25">
      <c r="N550" s="5"/>
      <c r="Y550" s="5"/>
      <c r="AO550" s="5"/>
      <c r="AY550" s="5"/>
      <c r="BJ550" s="5"/>
      <c r="BO550" s="5"/>
      <c r="BT550" s="5"/>
      <c r="BY550" s="5"/>
      <c r="CE550" s="5"/>
    </row>
    <row r="551" spans="14:83" ht="15.75" customHeight="1" x14ac:dyDescent="0.25">
      <c r="N551" s="5"/>
      <c r="Y551" s="5"/>
      <c r="AO551" s="5"/>
      <c r="AY551" s="5"/>
      <c r="BJ551" s="5"/>
      <c r="BO551" s="5"/>
      <c r="BT551" s="5"/>
      <c r="BY551" s="5"/>
      <c r="CE551" s="5"/>
    </row>
    <row r="552" spans="14:83" ht="15.75" customHeight="1" x14ac:dyDescent="0.25">
      <c r="N552" s="5"/>
      <c r="Y552" s="5"/>
      <c r="AO552" s="5"/>
      <c r="AY552" s="5"/>
      <c r="BJ552" s="5"/>
      <c r="BO552" s="5"/>
      <c r="BT552" s="5"/>
      <c r="BY552" s="5"/>
      <c r="CE552" s="5"/>
    </row>
    <row r="553" spans="14:83" ht="15.75" customHeight="1" x14ac:dyDescent="0.25">
      <c r="N553" s="5"/>
      <c r="Y553" s="5"/>
      <c r="AO553" s="5"/>
      <c r="AY553" s="5"/>
      <c r="BJ553" s="5"/>
      <c r="BO553" s="5"/>
      <c r="BT553" s="5"/>
      <c r="BY553" s="5"/>
      <c r="CE553" s="5"/>
    </row>
    <row r="554" spans="14:83" ht="15.75" customHeight="1" x14ac:dyDescent="0.25">
      <c r="N554" s="5"/>
      <c r="Y554" s="5"/>
      <c r="AO554" s="5"/>
      <c r="AY554" s="5"/>
      <c r="BJ554" s="5"/>
      <c r="BO554" s="5"/>
      <c r="BT554" s="5"/>
      <c r="BY554" s="5"/>
      <c r="CE554" s="5"/>
    </row>
    <row r="555" spans="14:83" ht="15.75" customHeight="1" x14ac:dyDescent="0.25">
      <c r="N555" s="5"/>
      <c r="Y555" s="5"/>
      <c r="AO555" s="5"/>
      <c r="AY555" s="5"/>
      <c r="BJ555" s="5"/>
      <c r="BO555" s="5"/>
      <c r="BT555" s="5"/>
      <c r="BY555" s="5"/>
      <c r="CE555" s="5"/>
    </row>
    <row r="556" spans="14:83" ht="15.75" customHeight="1" x14ac:dyDescent="0.25">
      <c r="N556" s="5"/>
      <c r="Y556" s="5"/>
      <c r="AO556" s="5"/>
      <c r="AY556" s="5"/>
      <c r="BJ556" s="5"/>
      <c r="BO556" s="5"/>
      <c r="BT556" s="5"/>
      <c r="BY556" s="5"/>
      <c r="CE556" s="5"/>
    </row>
    <row r="557" spans="14:83" ht="15.75" customHeight="1" x14ac:dyDescent="0.25">
      <c r="N557" s="5"/>
      <c r="Y557" s="5"/>
      <c r="AO557" s="5"/>
      <c r="AY557" s="5"/>
      <c r="BJ557" s="5"/>
      <c r="BO557" s="5"/>
      <c r="BT557" s="5"/>
      <c r="BY557" s="5"/>
      <c r="CE557" s="5"/>
    </row>
    <row r="558" spans="14:83" ht="15.75" customHeight="1" x14ac:dyDescent="0.25">
      <c r="N558" s="5"/>
      <c r="Y558" s="5"/>
      <c r="AO558" s="5"/>
      <c r="AY558" s="5"/>
      <c r="BJ558" s="5"/>
      <c r="BO558" s="5"/>
      <c r="BT558" s="5"/>
      <c r="BY558" s="5"/>
      <c r="CE558" s="5"/>
    </row>
    <row r="559" spans="14:83" ht="15.75" customHeight="1" x14ac:dyDescent="0.25">
      <c r="N559" s="5"/>
      <c r="Y559" s="5"/>
      <c r="AO559" s="5"/>
      <c r="AY559" s="5"/>
      <c r="BJ559" s="5"/>
      <c r="BO559" s="5"/>
      <c r="BT559" s="5"/>
      <c r="BY559" s="5"/>
      <c r="CE559" s="5"/>
    </row>
    <row r="560" spans="14:83" ht="15.75" customHeight="1" x14ac:dyDescent="0.25">
      <c r="N560" s="5"/>
      <c r="Y560" s="5"/>
      <c r="AO560" s="5"/>
      <c r="AY560" s="5"/>
      <c r="BJ560" s="5"/>
      <c r="BO560" s="5"/>
      <c r="BT560" s="5"/>
      <c r="BY560" s="5"/>
      <c r="CE560" s="5"/>
    </row>
    <row r="561" spans="14:83" ht="15.75" customHeight="1" x14ac:dyDescent="0.25">
      <c r="N561" s="5"/>
      <c r="Y561" s="5"/>
      <c r="AO561" s="5"/>
      <c r="AY561" s="5"/>
      <c r="BJ561" s="5"/>
      <c r="BO561" s="5"/>
      <c r="BT561" s="5"/>
      <c r="BY561" s="5"/>
      <c r="CE561" s="5"/>
    </row>
    <row r="562" spans="14:83" ht="15.75" customHeight="1" x14ac:dyDescent="0.25">
      <c r="N562" s="5"/>
      <c r="Y562" s="5"/>
      <c r="AO562" s="5"/>
      <c r="AY562" s="5"/>
      <c r="BJ562" s="5"/>
      <c r="BO562" s="5"/>
      <c r="BT562" s="5"/>
      <c r="BY562" s="5"/>
      <c r="CE562" s="5"/>
    </row>
    <row r="563" spans="14:83" ht="15.75" customHeight="1" x14ac:dyDescent="0.25">
      <c r="N563" s="5"/>
      <c r="Y563" s="5"/>
      <c r="AO563" s="5"/>
      <c r="AY563" s="5"/>
      <c r="BJ563" s="5"/>
      <c r="BO563" s="5"/>
      <c r="BT563" s="5"/>
      <c r="BY563" s="5"/>
      <c r="CE563" s="5"/>
    </row>
    <row r="564" spans="14:83" ht="15.75" customHeight="1" x14ac:dyDescent="0.25">
      <c r="N564" s="5"/>
      <c r="Y564" s="5"/>
      <c r="AO564" s="5"/>
      <c r="AY564" s="5"/>
      <c r="BJ564" s="5"/>
      <c r="BO564" s="5"/>
      <c r="BT564" s="5"/>
      <c r="BY564" s="5"/>
      <c r="CE564" s="5"/>
    </row>
    <row r="565" spans="14:83" ht="15.75" customHeight="1" x14ac:dyDescent="0.25">
      <c r="N565" s="5"/>
      <c r="Y565" s="5"/>
      <c r="AO565" s="5"/>
      <c r="AY565" s="5"/>
      <c r="BJ565" s="5"/>
      <c r="BO565" s="5"/>
      <c r="BT565" s="5"/>
      <c r="BY565" s="5"/>
      <c r="CE565" s="5"/>
    </row>
    <row r="566" spans="14:83" ht="15.75" customHeight="1" x14ac:dyDescent="0.25">
      <c r="N566" s="5"/>
      <c r="Y566" s="5"/>
      <c r="AO566" s="5"/>
      <c r="AY566" s="5"/>
      <c r="BJ566" s="5"/>
      <c r="BO566" s="5"/>
      <c r="BT566" s="5"/>
      <c r="BY566" s="5"/>
      <c r="CE566" s="5"/>
    </row>
    <row r="567" spans="14:83" ht="15.75" customHeight="1" x14ac:dyDescent="0.25">
      <c r="N567" s="5"/>
      <c r="Y567" s="5"/>
      <c r="AO567" s="5"/>
      <c r="AY567" s="5"/>
      <c r="BJ567" s="5"/>
      <c r="BO567" s="5"/>
      <c r="BT567" s="5"/>
      <c r="BY567" s="5"/>
      <c r="CE567" s="5"/>
    </row>
    <row r="568" spans="14:83" ht="15.75" customHeight="1" x14ac:dyDescent="0.25">
      <c r="N568" s="5"/>
      <c r="Y568" s="5"/>
      <c r="AO568" s="5"/>
      <c r="AY568" s="5"/>
      <c r="BJ568" s="5"/>
      <c r="BO568" s="5"/>
      <c r="BT568" s="5"/>
      <c r="BY568" s="5"/>
      <c r="CE568" s="5"/>
    </row>
    <row r="569" spans="14:83" ht="15.75" customHeight="1" x14ac:dyDescent="0.25">
      <c r="N569" s="5"/>
      <c r="Y569" s="5"/>
      <c r="AO569" s="5"/>
      <c r="AY569" s="5"/>
      <c r="BJ569" s="5"/>
      <c r="BO569" s="5"/>
      <c r="BT569" s="5"/>
      <c r="BY569" s="5"/>
      <c r="CE569" s="5"/>
    </row>
    <row r="570" spans="14:83" ht="15.75" customHeight="1" x14ac:dyDescent="0.25">
      <c r="N570" s="5"/>
      <c r="Y570" s="5"/>
      <c r="AO570" s="5"/>
      <c r="AY570" s="5"/>
      <c r="BJ570" s="5"/>
      <c r="BO570" s="5"/>
      <c r="BT570" s="5"/>
      <c r="BY570" s="5"/>
      <c r="CE570" s="5"/>
    </row>
    <row r="571" spans="14:83" ht="15.75" customHeight="1" x14ac:dyDescent="0.25">
      <c r="N571" s="5"/>
      <c r="Y571" s="5"/>
      <c r="AO571" s="5"/>
      <c r="AY571" s="5"/>
      <c r="BJ571" s="5"/>
      <c r="BO571" s="5"/>
      <c r="BT571" s="5"/>
      <c r="BY571" s="5"/>
      <c r="CE571" s="5"/>
    </row>
    <row r="572" spans="14:83" ht="15.75" customHeight="1" x14ac:dyDescent="0.25">
      <c r="N572" s="5"/>
      <c r="Y572" s="5"/>
      <c r="AO572" s="5"/>
      <c r="AY572" s="5"/>
      <c r="BJ572" s="5"/>
      <c r="BO572" s="5"/>
      <c r="BT572" s="5"/>
      <c r="BY572" s="5"/>
      <c r="CE572" s="5"/>
    </row>
    <row r="573" spans="14:83" ht="15.75" customHeight="1" x14ac:dyDescent="0.25">
      <c r="N573" s="5"/>
      <c r="Y573" s="5"/>
      <c r="AO573" s="5"/>
      <c r="AY573" s="5"/>
      <c r="BJ573" s="5"/>
      <c r="BO573" s="5"/>
      <c r="BT573" s="5"/>
      <c r="BY573" s="5"/>
      <c r="CE573" s="5"/>
    </row>
    <row r="574" spans="14:83" ht="15.75" customHeight="1" x14ac:dyDescent="0.25">
      <c r="N574" s="5"/>
      <c r="Y574" s="5"/>
      <c r="AO574" s="5"/>
      <c r="AY574" s="5"/>
      <c r="BJ574" s="5"/>
      <c r="BO574" s="5"/>
      <c r="BT574" s="5"/>
      <c r="BY574" s="5"/>
      <c r="CE574" s="5"/>
    </row>
    <row r="575" spans="14:83" ht="15.75" customHeight="1" x14ac:dyDescent="0.25">
      <c r="N575" s="5"/>
      <c r="Y575" s="5"/>
      <c r="AO575" s="5"/>
      <c r="AY575" s="5"/>
      <c r="BJ575" s="5"/>
      <c r="BO575" s="5"/>
      <c r="BT575" s="5"/>
      <c r="BY575" s="5"/>
      <c r="CE575" s="5"/>
    </row>
    <row r="576" spans="14:83" ht="15.75" customHeight="1" x14ac:dyDescent="0.25">
      <c r="N576" s="5"/>
      <c r="Y576" s="5"/>
      <c r="AO576" s="5"/>
      <c r="AY576" s="5"/>
      <c r="BJ576" s="5"/>
      <c r="BO576" s="5"/>
      <c r="BT576" s="5"/>
      <c r="BY576" s="5"/>
      <c r="CE576" s="5"/>
    </row>
    <row r="577" spans="14:83" ht="15.75" customHeight="1" x14ac:dyDescent="0.25">
      <c r="N577" s="5"/>
      <c r="Y577" s="5"/>
      <c r="AO577" s="5"/>
      <c r="AY577" s="5"/>
      <c r="BJ577" s="5"/>
      <c r="BO577" s="5"/>
      <c r="BT577" s="5"/>
      <c r="BY577" s="5"/>
      <c r="CE577" s="5"/>
    </row>
    <row r="578" spans="14:83" ht="15.75" customHeight="1" x14ac:dyDescent="0.25">
      <c r="N578" s="5"/>
      <c r="Y578" s="5"/>
      <c r="AO578" s="5"/>
      <c r="AY578" s="5"/>
      <c r="BJ578" s="5"/>
      <c r="BO578" s="5"/>
      <c r="BT578" s="5"/>
      <c r="BY578" s="5"/>
      <c r="CE578" s="5"/>
    </row>
    <row r="579" spans="14:83" ht="15.75" customHeight="1" x14ac:dyDescent="0.25">
      <c r="N579" s="5"/>
      <c r="Y579" s="5"/>
      <c r="AO579" s="5"/>
      <c r="AY579" s="5"/>
      <c r="BJ579" s="5"/>
      <c r="BO579" s="5"/>
      <c r="BT579" s="5"/>
      <c r="BY579" s="5"/>
      <c r="CE579" s="5"/>
    </row>
    <row r="580" spans="14:83" ht="15.75" customHeight="1" x14ac:dyDescent="0.25">
      <c r="N580" s="5"/>
      <c r="Y580" s="5"/>
      <c r="AO580" s="5"/>
      <c r="AY580" s="5"/>
      <c r="BJ580" s="5"/>
      <c r="BO580" s="5"/>
      <c r="BT580" s="5"/>
      <c r="BY580" s="5"/>
      <c r="CE580" s="5"/>
    </row>
    <row r="581" spans="14:83" ht="15.75" customHeight="1" x14ac:dyDescent="0.25">
      <c r="N581" s="5"/>
      <c r="Y581" s="5"/>
      <c r="AO581" s="5"/>
      <c r="AY581" s="5"/>
      <c r="BJ581" s="5"/>
      <c r="BO581" s="5"/>
      <c r="BT581" s="5"/>
      <c r="BY581" s="5"/>
      <c r="CE581" s="5"/>
    </row>
    <row r="582" spans="14:83" ht="15.75" customHeight="1" x14ac:dyDescent="0.25">
      <c r="N582" s="5"/>
      <c r="Y582" s="5"/>
      <c r="AO582" s="5"/>
      <c r="AY582" s="5"/>
      <c r="BJ582" s="5"/>
      <c r="BO582" s="5"/>
      <c r="BT582" s="5"/>
      <c r="BY582" s="5"/>
      <c r="CE582" s="5"/>
    </row>
    <row r="583" spans="14:83" ht="15.75" customHeight="1" x14ac:dyDescent="0.25">
      <c r="N583" s="5"/>
      <c r="Y583" s="5"/>
      <c r="AO583" s="5"/>
      <c r="AY583" s="5"/>
      <c r="BJ583" s="5"/>
      <c r="BO583" s="5"/>
      <c r="BT583" s="5"/>
      <c r="BY583" s="5"/>
      <c r="CE583" s="5"/>
    </row>
    <row r="584" spans="14:83" ht="15.75" customHeight="1" x14ac:dyDescent="0.25">
      <c r="N584" s="5"/>
      <c r="Y584" s="5"/>
      <c r="AO584" s="5"/>
      <c r="AY584" s="5"/>
      <c r="BJ584" s="5"/>
      <c r="BO584" s="5"/>
      <c r="BT584" s="5"/>
      <c r="BY584" s="5"/>
      <c r="CE584" s="5"/>
    </row>
    <row r="585" spans="14:83" ht="15.75" customHeight="1" x14ac:dyDescent="0.25">
      <c r="N585" s="5"/>
      <c r="Y585" s="5"/>
      <c r="AO585" s="5"/>
      <c r="AY585" s="5"/>
      <c r="BJ585" s="5"/>
      <c r="BO585" s="5"/>
      <c r="BT585" s="5"/>
      <c r="BY585" s="5"/>
      <c r="CE585" s="5"/>
    </row>
    <row r="586" spans="14:83" ht="15.75" customHeight="1" x14ac:dyDescent="0.25">
      <c r="N586" s="5"/>
      <c r="Y586" s="5"/>
      <c r="AO586" s="5"/>
      <c r="AY586" s="5"/>
      <c r="BJ586" s="5"/>
      <c r="BO586" s="5"/>
      <c r="BT586" s="5"/>
      <c r="BY586" s="5"/>
      <c r="CE586" s="5"/>
    </row>
    <row r="587" spans="14:83" ht="15.75" customHeight="1" x14ac:dyDescent="0.25">
      <c r="N587" s="5"/>
      <c r="Y587" s="5"/>
      <c r="AO587" s="5"/>
      <c r="AY587" s="5"/>
      <c r="BJ587" s="5"/>
      <c r="BO587" s="5"/>
      <c r="BT587" s="5"/>
      <c r="BY587" s="5"/>
      <c r="CE587" s="5"/>
    </row>
    <row r="588" spans="14:83" ht="15.75" customHeight="1" x14ac:dyDescent="0.25">
      <c r="N588" s="5"/>
      <c r="Y588" s="5"/>
      <c r="AO588" s="5"/>
      <c r="AY588" s="5"/>
      <c r="BJ588" s="5"/>
      <c r="BO588" s="5"/>
      <c r="BT588" s="5"/>
      <c r="BY588" s="5"/>
      <c r="CE588" s="5"/>
    </row>
    <row r="589" spans="14:83" ht="15.75" customHeight="1" x14ac:dyDescent="0.25">
      <c r="N589" s="5"/>
      <c r="Y589" s="5"/>
      <c r="AO589" s="5"/>
      <c r="AY589" s="5"/>
      <c r="BJ589" s="5"/>
      <c r="BO589" s="5"/>
      <c r="BT589" s="5"/>
      <c r="BY589" s="5"/>
      <c r="CE589" s="5"/>
    </row>
    <row r="590" spans="14:83" ht="15.75" customHeight="1" x14ac:dyDescent="0.25">
      <c r="N590" s="5"/>
      <c r="Y590" s="5"/>
      <c r="AO590" s="5"/>
      <c r="AY590" s="5"/>
      <c r="BJ590" s="5"/>
      <c r="BO590" s="5"/>
      <c r="BT590" s="5"/>
      <c r="BY590" s="5"/>
      <c r="CE590" s="5"/>
    </row>
    <row r="591" spans="14:83" ht="15.75" customHeight="1" x14ac:dyDescent="0.25">
      <c r="N591" s="5"/>
      <c r="Y591" s="5"/>
      <c r="AO591" s="5"/>
      <c r="AY591" s="5"/>
      <c r="BJ591" s="5"/>
      <c r="BO591" s="5"/>
      <c r="BT591" s="5"/>
      <c r="BY591" s="5"/>
      <c r="CE591" s="5"/>
    </row>
    <row r="592" spans="14:83" ht="15.75" customHeight="1" x14ac:dyDescent="0.25">
      <c r="N592" s="5"/>
      <c r="Y592" s="5"/>
      <c r="AO592" s="5"/>
      <c r="AY592" s="5"/>
      <c r="BJ592" s="5"/>
      <c r="BO592" s="5"/>
      <c r="BT592" s="5"/>
      <c r="BY592" s="5"/>
      <c r="CE592" s="5"/>
    </row>
    <row r="593" spans="14:83" ht="15.75" customHeight="1" x14ac:dyDescent="0.25">
      <c r="N593" s="5"/>
      <c r="Y593" s="5"/>
      <c r="AO593" s="5"/>
      <c r="AY593" s="5"/>
      <c r="BJ593" s="5"/>
      <c r="BO593" s="5"/>
      <c r="BT593" s="5"/>
      <c r="BY593" s="5"/>
      <c r="CE593" s="5"/>
    </row>
    <row r="594" spans="14:83" ht="15.75" customHeight="1" x14ac:dyDescent="0.25">
      <c r="N594" s="5"/>
      <c r="Y594" s="5"/>
      <c r="AO594" s="5"/>
      <c r="AY594" s="5"/>
      <c r="BJ594" s="5"/>
      <c r="BO594" s="5"/>
      <c r="BT594" s="5"/>
      <c r="BY594" s="5"/>
      <c r="CE594" s="5"/>
    </row>
    <row r="595" spans="14:83" ht="15.75" customHeight="1" x14ac:dyDescent="0.25">
      <c r="N595" s="5"/>
      <c r="Y595" s="5"/>
      <c r="AO595" s="5"/>
      <c r="AY595" s="5"/>
      <c r="BJ595" s="5"/>
      <c r="BO595" s="5"/>
      <c r="BT595" s="5"/>
      <c r="BY595" s="5"/>
      <c r="CE595" s="5"/>
    </row>
    <row r="596" spans="14:83" ht="15.75" customHeight="1" x14ac:dyDescent="0.25">
      <c r="N596" s="5"/>
      <c r="Y596" s="5"/>
      <c r="AO596" s="5"/>
      <c r="AY596" s="5"/>
      <c r="BJ596" s="5"/>
      <c r="BO596" s="5"/>
      <c r="BT596" s="5"/>
      <c r="BY596" s="5"/>
      <c r="CE596" s="5"/>
    </row>
    <row r="597" spans="14:83" ht="15.75" customHeight="1" x14ac:dyDescent="0.25">
      <c r="N597" s="5"/>
      <c r="Y597" s="5"/>
      <c r="AO597" s="5"/>
      <c r="AY597" s="5"/>
      <c r="BJ597" s="5"/>
      <c r="BO597" s="5"/>
      <c r="BT597" s="5"/>
      <c r="BY597" s="5"/>
      <c r="CE597" s="5"/>
    </row>
    <row r="598" spans="14:83" ht="15.75" customHeight="1" x14ac:dyDescent="0.25">
      <c r="N598" s="5"/>
      <c r="Y598" s="5"/>
      <c r="AO598" s="5"/>
      <c r="AY598" s="5"/>
      <c r="BJ598" s="5"/>
      <c r="BO598" s="5"/>
      <c r="BT598" s="5"/>
      <c r="BY598" s="5"/>
      <c r="CE598" s="5"/>
    </row>
    <row r="599" spans="14:83" ht="15.75" customHeight="1" x14ac:dyDescent="0.25">
      <c r="N599" s="5"/>
      <c r="Y599" s="5"/>
      <c r="AO599" s="5"/>
      <c r="AY599" s="5"/>
      <c r="BJ599" s="5"/>
      <c r="BO599" s="5"/>
      <c r="BT599" s="5"/>
      <c r="BY599" s="5"/>
      <c r="CE599" s="5"/>
    </row>
    <row r="600" spans="14:83" ht="15.75" customHeight="1" x14ac:dyDescent="0.25">
      <c r="N600" s="5"/>
      <c r="Y600" s="5"/>
      <c r="AO600" s="5"/>
      <c r="AY600" s="5"/>
      <c r="BJ600" s="5"/>
      <c r="BO600" s="5"/>
      <c r="BT600" s="5"/>
      <c r="BY600" s="5"/>
      <c r="CE600" s="5"/>
    </row>
    <row r="601" spans="14:83" ht="15.75" customHeight="1" x14ac:dyDescent="0.25">
      <c r="N601" s="5"/>
      <c r="Y601" s="5"/>
      <c r="AO601" s="5"/>
      <c r="AY601" s="5"/>
      <c r="BJ601" s="5"/>
      <c r="BO601" s="5"/>
      <c r="BT601" s="5"/>
      <c r="BY601" s="5"/>
      <c r="CE601" s="5"/>
    </row>
    <row r="602" spans="14:83" ht="15.75" customHeight="1" x14ac:dyDescent="0.25">
      <c r="N602" s="5"/>
      <c r="Y602" s="5"/>
      <c r="AO602" s="5"/>
      <c r="AY602" s="5"/>
      <c r="BJ602" s="5"/>
      <c r="BO602" s="5"/>
      <c r="BT602" s="5"/>
      <c r="BY602" s="5"/>
      <c r="CE602" s="5"/>
    </row>
    <row r="603" spans="14:83" ht="15.75" customHeight="1" x14ac:dyDescent="0.25">
      <c r="N603" s="5"/>
      <c r="Y603" s="5"/>
      <c r="AO603" s="5"/>
      <c r="AY603" s="5"/>
      <c r="BJ603" s="5"/>
      <c r="BO603" s="5"/>
      <c r="BT603" s="5"/>
      <c r="BY603" s="5"/>
      <c r="CE603" s="5"/>
    </row>
    <row r="604" spans="14:83" ht="15.75" customHeight="1" x14ac:dyDescent="0.25">
      <c r="N604" s="5"/>
      <c r="Y604" s="5"/>
      <c r="AO604" s="5"/>
      <c r="AY604" s="5"/>
      <c r="BJ604" s="5"/>
      <c r="BO604" s="5"/>
      <c r="BT604" s="5"/>
      <c r="BY604" s="5"/>
      <c r="CE604" s="5"/>
    </row>
    <row r="605" spans="14:83" ht="15.75" customHeight="1" x14ac:dyDescent="0.25">
      <c r="N605" s="5"/>
      <c r="Y605" s="5"/>
      <c r="AO605" s="5"/>
      <c r="AY605" s="5"/>
      <c r="BJ605" s="5"/>
      <c r="BO605" s="5"/>
      <c r="BT605" s="5"/>
      <c r="BY605" s="5"/>
      <c r="CE605" s="5"/>
    </row>
    <row r="606" spans="14:83" ht="15.75" customHeight="1" x14ac:dyDescent="0.25">
      <c r="N606" s="5"/>
      <c r="Y606" s="5"/>
      <c r="AO606" s="5"/>
      <c r="AY606" s="5"/>
      <c r="BJ606" s="5"/>
      <c r="BO606" s="5"/>
      <c r="BT606" s="5"/>
      <c r="BY606" s="5"/>
      <c r="CE606" s="5"/>
    </row>
    <row r="607" spans="14:83" ht="15.75" customHeight="1" x14ac:dyDescent="0.25">
      <c r="N607" s="5"/>
      <c r="Y607" s="5"/>
      <c r="AO607" s="5"/>
      <c r="AY607" s="5"/>
      <c r="BJ607" s="5"/>
      <c r="BO607" s="5"/>
      <c r="BT607" s="5"/>
      <c r="BY607" s="5"/>
      <c r="CE607" s="5"/>
    </row>
    <row r="608" spans="14:83" ht="15.75" customHeight="1" x14ac:dyDescent="0.25">
      <c r="N608" s="5"/>
      <c r="Y608" s="5"/>
      <c r="AO608" s="5"/>
      <c r="AY608" s="5"/>
      <c r="BJ608" s="5"/>
      <c r="BO608" s="5"/>
      <c r="BT608" s="5"/>
      <c r="BY608" s="5"/>
      <c r="CE608" s="5"/>
    </row>
    <row r="609" spans="14:83" ht="15.75" customHeight="1" x14ac:dyDescent="0.25">
      <c r="N609" s="5"/>
      <c r="Y609" s="5"/>
      <c r="AO609" s="5"/>
      <c r="AY609" s="5"/>
      <c r="BJ609" s="5"/>
      <c r="BO609" s="5"/>
      <c r="BT609" s="5"/>
      <c r="BY609" s="5"/>
      <c r="CE609" s="5"/>
    </row>
    <row r="610" spans="14:83" ht="15.75" customHeight="1" x14ac:dyDescent="0.25">
      <c r="N610" s="5"/>
      <c r="Y610" s="5"/>
      <c r="AO610" s="5"/>
      <c r="AY610" s="5"/>
      <c r="BJ610" s="5"/>
      <c r="BO610" s="5"/>
      <c r="BT610" s="5"/>
      <c r="BY610" s="5"/>
      <c r="CE610" s="5"/>
    </row>
    <row r="611" spans="14:83" ht="15.75" customHeight="1" x14ac:dyDescent="0.25">
      <c r="N611" s="5"/>
      <c r="Y611" s="5"/>
      <c r="AO611" s="5"/>
      <c r="AY611" s="5"/>
      <c r="BJ611" s="5"/>
      <c r="BO611" s="5"/>
      <c r="BT611" s="5"/>
      <c r="BY611" s="5"/>
      <c r="CE611" s="5"/>
    </row>
    <row r="612" spans="14:83" ht="15.75" customHeight="1" x14ac:dyDescent="0.25">
      <c r="N612" s="5"/>
      <c r="Y612" s="5"/>
      <c r="AO612" s="5"/>
      <c r="AY612" s="5"/>
      <c r="BJ612" s="5"/>
      <c r="BO612" s="5"/>
      <c r="BT612" s="5"/>
      <c r="BY612" s="5"/>
      <c r="CE612" s="5"/>
    </row>
    <row r="613" spans="14:83" ht="15.75" customHeight="1" x14ac:dyDescent="0.25">
      <c r="N613" s="5"/>
      <c r="Y613" s="5"/>
      <c r="AO613" s="5"/>
      <c r="AY613" s="5"/>
      <c r="BJ613" s="5"/>
      <c r="BO613" s="5"/>
      <c r="BT613" s="5"/>
      <c r="BY613" s="5"/>
      <c r="CE613" s="5"/>
    </row>
    <row r="614" spans="14:83" ht="15.75" customHeight="1" x14ac:dyDescent="0.25">
      <c r="N614" s="5"/>
      <c r="Y614" s="5"/>
      <c r="AO614" s="5"/>
      <c r="AY614" s="5"/>
      <c r="BJ614" s="5"/>
      <c r="BO614" s="5"/>
      <c r="BT614" s="5"/>
      <c r="BY614" s="5"/>
      <c r="CE614" s="5"/>
    </row>
    <row r="615" spans="14:83" ht="15.75" customHeight="1" x14ac:dyDescent="0.25">
      <c r="N615" s="5"/>
      <c r="Y615" s="5"/>
      <c r="AO615" s="5"/>
      <c r="AY615" s="5"/>
      <c r="BJ615" s="5"/>
      <c r="BO615" s="5"/>
      <c r="BT615" s="5"/>
      <c r="BY615" s="5"/>
      <c r="CE615" s="5"/>
    </row>
    <row r="616" spans="14:83" ht="15.75" customHeight="1" x14ac:dyDescent="0.25">
      <c r="N616" s="5"/>
      <c r="Y616" s="5"/>
      <c r="AO616" s="5"/>
      <c r="AY616" s="5"/>
      <c r="BJ616" s="5"/>
      <c r="BO616" s="5"/>
      <c r="BT616" s="5"/>
      <c r="BY616" s="5"/>
      <c r="CE616" s="5"/>
    </row>
    <row r="617" spans="14:83" ht="15.75" customHeight="1" x14ac:dyDescent="0.25">
      <c r="N617" s="5"/>
      <c r="Y617" s="5"/>
      <c r="AO617" s="5"/>
      <c r="AY617" s="5"/>
      <c r="BJ617" s="5"/>
      <c r="BO617" s="5"/>
      <c r="BT617" s="5"/>
      <c r="BY617" s="5"/>
      <c r="CE617" s="5"/>
    </row>
    <row r="618" spans="14:83" ht="15.75" customHeight="1" x14ac:dyDescent="0.25">
      <c r="N618" s="5"/>
      <c r="Y618" s="5"/>
      <c r="AO618" s="5"/>
      <c r="AY618" s="5"/>
      <c r="BJ618" s="5"/>
      <c r="BO618" s="5"/>
      <c r="BT618" s="5"/>
      <c r="BY618" s="5"/>
      <c r="CE618" s="5"/>
    </row>
    <row r="619" spans="14:83" ht="15.75" customHeight="1" x14ac:dyDescent="0.25">
      <c r="N619" s="5"/>
      <c r="Y619" s="5"/>
      <c r="AO619" s="5"/>
      <c r="AY619" s="5"/>
      <c r="BJ619" s="5"/>
      <c r="BO619" s="5"/>
      <c r="BT619" s="5"/>
      <c r="BY619" s="5"/>
      <c r="CE619" s="5"/>
    </row>
    <row r="620" spans="14:83" ht="15.75" customHeight="1" x14ac:dyDescent="0.25">
      <c r="N620" s="5"/>
      <c r="Y620" s="5"/>
      <c r="AO620" s="5"/>
      <c r="AY620" s="5"/>
      <c r="BJ620" s="5"/>
      <c r="BO620" s="5"/>
      <c r="BT620" s="5"/>
      <c r="BY620" s="5"/>
      <c r="CE620" s="5"/>
    </row>
    <row r="621" spans="14:83" ht="15.75" customHeight="1" x14ac:dyDescent="0.25">
      <c r="N621" s="5"/>
      <c r="Y621" s="5"/>
      <c r="AO621" s="5"/>
      <c r="AY621" s="5"/>
      <c r="BJ621" s="5"/>
      <c r="BO621" s="5"/>
      <c r="BT621" s="5"/>
      <c r="BY621" s="5"/>
      <c r="CE621" s="5"/>
    </row>
    <row r="622" spans="14:83" ht="15.75" customHeight="1" x14ac:dyDescent="0.25">
      <c r="N622" s="5"/>
      <c r="Y622" s="5"/>
      <c r="AO622" s="5"/>
      <c r="AY622" s="5"/>
      <c r="BJ622" s="5"/>
      <c r="BO622" s="5"/>
      <c r="BT622" s="5"/>
      <c r="BY622" s="5"/>
      <c r="CE622" s="5"/>
    </row>
    <row r="623" spans="14:83" ht="15.75" customHeight="1" x14ac:dyDescent="0.25">
      <c r="N623" s="5"/>
      <c r="Y623" s="5"/>
      <c r="AO623" s="5"/>
      <c r="AY623" s="5"/>
      <c r="BJ623" s="5"/>
      <c r="BO623" s="5"/>
      <c r="BT623" s="5"/>
      <c r="BY623" s="5"/>
      <c r="CE623" s="5"/>
    </row>
    <row r="624" spans="14:83" ht="15.75" customHeight="1" x14ac:dyDescent="0.25">
      <c r="N624" s="5"/>
      <c r="Y624" s="5"/>
      <c r="AO624" s="5"/>
      <c r="AY624" s="5"/>
      <c r="BJ624" s="5"/>
      <c r="BO624" s="5"/>
      <c r="BT624" s="5"/>
      <c r="BY624" s="5"/>
      <c r="CE624" s="5"/>
    </row>
    <row r="625" spans="14:83" ht="15.75" customHeight="1" x14ac:dyDescent="0.25">
      <c r="N625" s="5"/>
      <c r="Y625" s="5"/>
      <c r="AO625" s="5"/>
      <c r="AY625" s="5"/>
      <c r="BJ625" s="5"/>
      <c r="BO625" s="5"/>
      <c r="BT625" s="5"/>
      <c r="BY625" s="5"/>
      <c r="CE625" s="5"/>
    </row>
    <row r="626" spans="14:83" ht="15.75" customHeight="1" x14ac:dyDescent="0.25">
      <c r="N626" s="5"/>
      <c r="Y626" s="5"/>
      <c r="AO626" s="5"/>
      <c r="AY626" s="5"/>
      <c r="BJ626" s="5"/>
      <c r="BO626" s="5"/>
      <c r="BT626" s="5"/>
      <c r="BY626" s="5"/>
      <c r="CE626" s="5"/>
    </row>
    <row r="627" spans="14:83" ht="15.75" customHeight="1" x14ac:dyDescent="0.25">
      <c r="N627" s="5"/>
      <c r="Y627" s="5"/>
      <c r="AO627" s="5"/>
      <c r="AY627" s="5"/>
      <c r="BJ627" s="5"/>
      <c r="BO627" s="5"/>
      <c r="BT627" s="5"/>
      <c r="BY627" s="5"/>
      <c r="CE627" s="5"/>
    </row>
    <row r="628" spans="14:83" ht="15.75" customHeight="1" x14ac:dyDescent="0.25">
      <c r="N628" s="5"/>
      <c r="Y628" s="5"/>
      <c r="AO628" s="5"/>
      <c r="AY628" s="5"/>
      <c r="BJ628" s="5"/>
      <c r="BO628" s="5"/>
      <c r="BT628" s="5"/>
      <c r="BY628" s="5"/>
      <c r="CE628" s="5"/>
    </row>
    <row r="629" spans="14:83" ht="15.75" customHeight="1" x14ac:dyDescent="0.25">
      <c r="N629" s="5"/>
      <c r="Y629" s="5"/>
      <c r="AO629" s="5"/>
      <c r="AY629" s="5"/>
      <c r="BJ629" s="5"/>
      <c r="BO629" s="5"/>
      <c r="BT629" s="5"/>
      <c r="BY629" s="5"/>
      <c r="CE629" s="5"/>
    </row>
    <row r="630" spans="14:83" ht="15.75" customHeight="1" x14ac:dyDescent="0.25">
      <c r="N630" s="5"/>
      <c r="Y630" s="5"/>
      <c r="AO630" s="5"/>
      <c r="AY630" s="5"/>
      <c r="BJ630" s="5"/>
      <c r="BO630" s="5"/>
      <c r="BT630" s="5"/>
      <c r="BY630" s="5"/>
      <c r="CE630" s="5"/>
    </row>
    <row r="631" spans="14:83" ht="15.75" customHeight="1" x14ac:dyDescent="0.25">
      <c r="N631" s="5"/>
      <c r="Y631" s="5"/>
      <c r="AO631" s="5"/>
      <c r="AY631" s="5"/>
      <c r="BJ631" s="5"/>
      <c r="BO631" s="5"/>
      <c r="BT631" s="5"/>
      <c r="BY631" s="5"/>
      <c r="CE631" s="5"/>
    </row>
    <row r="632" spans="14:83" ht="15.75" customHeight="1" x14ac:dyDescent="0.25">
      <c r="N632" s="5"/>
      <c r="Y632" s="5"/>
      <c r="AO632" s="5"/>
      <c r="AY632" s="5"/>
      <c r="BJ632" s="5"/>
      <c r="BO632" s="5"/>
      <c r="BT632" s="5"/>
      <c r="BY632" s="5"/>
      <c r="CE632" s="5"/>
    </row>
    <row r="633" spans="14:83" ht="15.75" customHeight="1" x14ac:dyDescent="0.25">
      <c r="N633" s="5"/>
      <c r="Y633" s="5"/>
      <c r="AO633" s="5"/>
      <c r="AY633" s="5"/>
      <c r="BJ633" s="5"/>
      <c r="BO633" s="5"/>
      <c r="BT633" s="5"/>
      <c r="BY633" s="5"/>
      <c r="CE633" s="5"/>
    </row>
    <row r="634" spans="14:83" ht="15.75" customHeight="1" x14ac:dyDescent="0.25">
      <c r="N634" s="5"/>
      <c r="Y634" s="5"/>
      <c r="AO634" s="5"/>
      <c r="AY634" s="5"/>
      <c r="BJ634" s="5"/>
      <c r="BO634" s="5"/>
      <c r="BT634" s="5"/>
      <c r="BY634" s="5"/>
      <c r="CE634" s="5"/>
    </row>
    <row r="635" spans="14:83" ht="15.75" customHeight="1" x14ac:dyDescent="0.25">
      <c r="N635" s="5"/>
      <c r="Y635" s="5"/>
      <c r="AO635" s="5"/>
      <c r="AY635" s="5"/>
      <c r="BJ635" s="5"/>
      <c r="BO635" s="5"/>
      <c r="BT635" s="5"/>
      <c r="BY635" s="5"/>
      <c r="CE635" s="5"/>
    </row>
    <row r="636" spans="14:83" ht="15.75" customHeight="1" x14ac:dyDescent="0.25">
      <c r="N636" s="5"/>
      <c r="Y636" s="5"/>
      <c r="AO636" s="5"/>
      <c r="AY636" s="5"/>
      <c r="BJ636" s="5"/>
      <c r="BO636" s="5"/>
      <c r="BT636" s="5"/>
      <c r="BY636" s="5"/>
      <c r="CE636" s="5"/>
    </row>
    <row r="637" spans="14:83" ht="15.75" customHeight="1" x14ac:dyDescent="0.25">
      <c r="N637" s="5"/>
      <c r="Y637" s="5"/>
      <c r="AO637" s="5"/>
      <c r="AY637" s="5"/>
      <c r="BJ637" s="5"/>
      <c r="BO637" s="5"/>
      <c r="BT637" s="5"/>
      <c r="BY637" s="5"/>
      <c r="CE637" s="5"/>
    </row>
    <row r="638" spans="14:83" ht="15.75" customHeight="1" x14ac:dyDescent="0.25">
      <c r="N638" s="5"/>
      <c r="Y638" s="5"/>
      <c r="AO638" s="5"/>
      <c r="AY638" s="5"/>
      <c r="BJ638" s="5"/>
      <c r="BO638" s="5"/>
      <c r="BT638" s="5"/>
      <c r="BY638" s="5"/>
      <c r="CE638" s="5"/>
    </row>
    <row r="639" spans="14:83" ht="15.75" customHeight="1" x14ac:dyDescent="0.25">
      <c r="N639" s="5"/>
      <c r="Y639" s="5"/>
      <c r="AO639" s="5"/>
      <c r="AY639" s="5"/>
      <c r="BJ639" s="5"/>
      <c r="BO639" s="5"/>
      <c r="BT639" s="5"/>
      <c r="BY639" s="5"/>
      <c r="CE639" s="5"/>
    </row>
    <row r="640" spans="14:83" ht="15.75" customHeight="1" x14ac:dyDescent="0.25">
      <c r="N640" s="5"/>
      <c r="Y640" s="5"/>
      <c r="AO640" s="5"/>
      <c r="AY640" s="5"/>
      <c r="BJ640" s="5"/>
      <c r="BO640" s="5"/>
      <c r="BT640" s="5"/>
      <c r="BY640" s="5"/>
      <c r="CE640" s="5"/>
    </row>
    <row r="641" spans="14:83" ht="15.75" customHeight="1" x14ac:dyDescent="0.25">
      <c r="N641" s="5"/>
      <c r="Y641" s="5"/>
      <c r="AO641" s="5"/>
      <c r="AY641" s="5"/>
      <c r="BJ641" s="5"/>
      <c r="BO641" s="5"/>
      <c r="BT641" s="5"/>
      <c r="BY641" s="5"/>
      <c r="CE641" s="5"/>
    </row>
    <row r="642" spans="14:83" ht="15.75" customHeight="1" x14ac:dyDescent="0.25">
      <c r="N642" s="5"/>
      <c r="Y642" s="5"/>
      <c r="AO642" s="5"/>
      <c r="AY642" s="5"/>
      <c r="BJ642" s="5"/>
      <c r="BO642" s="5"/>
      <c r="BT642" s="5"/>
      <c r="BY642" s="5"/>
      <c r="CE642" s="5"/>
    </row>
    <row r="643" spans="14:83" ht="15.75" customHeight="1" x14ac:dyDescent="0.25">
      <c r="N643" s="5"/>
      <c r="Y643" s="5"/>
      <c r="AO643" s="5"/>
      <c r="AY643" s="5"/>
      <c r="BJ643" s="5"/>
      <c r="BO643" s="5"/>
      <c r="BT643" s="5"/>
      <c r="BY643" s="5"/>
      <c r="CE643" s="5"/>
    </row>
    <row r="644" spans="14:83" ht="15.75" customHeight="1" x14ac:dyDescent="0.25">
      <c r="N644" s="5"/>
      <c r="Y644" s="5"/>
      <c r="AO644" s="5"/>
      <c r="AY644" s="5"/>
      <c r="BJ644" s="5"/>
      <c r="BO644" s="5"/>
      <c r="BT644" s="5"/>
      <c r="BY644" s="5"/>
      <c r="CE644" s="5"/>
    </row>
    <row r="645" spans="14:83" ht="15.75" customHeight="1" x14ac:dyDescent="0.25">
      <c r="N645" s="5"/>
      <c r="Y645" s="5"/>
      <c r="AO645" s="5"/>
      <c r="AY645" s="5"/>
      <c r="BJ645" s="5"/>
      <c r="BO645" s="5"/>
      <c r="BT645" s="5"/>
      <c r="BY645" s="5"/>
      <c r="CE645" s="5"/>
    </row>
    <row r="646" spans="14:83" ht="15.75" customHeight="1" x14ac:dyDescent="0.25">
      <c r="N646" s="5"/>
      <c r="Y646" s="5"/>
      <c r="AO646" s="5"/>
      <c r="AY646" s="5"/>
      <c r="BJ646" s="5"/>
      <c r="BO646" s="5"/>
      <c r="BT646" s="5"/>
      <c r="BY646" s="5"/>
      <c r="CE646" s="5"/>
    </row>
    <row r="647" spans="14:83" ht="15.75" customHeight="1" x14ac:dyDescent="0.25">
      <c r="N647" s="5"/>
      <c r="Y647" s="5"/>
      <c r="AO647" s="5"/>
      <c r="AY647" s="5"/>
      <c r="BJ647" s="5"/>
      <c r="BO647" s="5"/>
      <c r="BT647" s="5"/>
      <c r="BY647" s="5"/>
      <c r="CE647" s="5"/>
    </row>
    <row r="648" spans="14:83" ht="15.75" customHeight="1" x14ac:dyDescent="0.25">
      <c r="N648" s="5"/>
      <c r="Y648" s="5"/>
      <c r="AO648" s="5"/>
      <c r="AY648" s="5"/>
      <c r="BJ648" s="5"/>
      <c r="BO648" s="5"/>
      <c r="BT648" s="5"/>
      <c r="BY648" s="5"/>
      <c r="CE648" s="5"/>
    </row>
    <row r="649" spans="14:83" ht="15.75" customHeight="1" x14ac:dyDescent="0.25">
      <c r="N649" s="5"/>
      <c r="Y649" s="5"/>
      <c r="AO649" s="5"/>
      <c r="AY649" s="5"/>
      <c r="BJ649" s="5"/>
      <c r="BO649" s="5"/>
      <c r="BT649" s="5"/>
      <c r="BY649" s="5"/>
      <c r="CE649" s="5"/>
    </row>
    <row r="650" spans="14:83" ht="15.75" customHeight="1" x14ac:dyDescent="0.25">
      <c r="N650" s="5"/>
      <c r="Y650" s="5"/>
      <c r="AO650" s="5"/>
      <c r="AY650" s="5"/>
      <c r="BJ650" s="5"/>
      <c r="BO650" s="5"/>
      <c r="BT650" s="5"/>
      <c r="BY650" s="5"/>
      <c r="CE650" s="5"/>
    </row>
    <row r="651" spans="14:83" ht="15.75" customHeight="1" x14ac:dyDescent="0.25">
      <c r="N651" s="5"/>
      <c r="Y651" s="5"/>
      <c r="AO651" s="5"/>
      <c r="AY651" s="5"/>
      <c r="BJ651" s="5"/>
      <c r="BO651" s="5"/>
      <c r="BT651" s="5"/>
      <c r="BY651" s="5"/>
      <c r="CE651" s="5"/>
    </row>
    <row r="652" spans="14:83" ht="15.75" customHeight="1" x14ac:dyDescent="0.25">
      <c r="N652" s="5"/>
      <c r="Y652" s="5"/>
      <c r="AO652" s="5"/>
      <c r="AY652" s="5"/>
      <c r="BJ652" s="5"/>
      <c r="BO652" s="5"/>
      <c r="BT652" s="5"/>
      <c r="BY652" s="5"/>
      <c r="CE652" s="5"/>
    </row>
    <row r="653" spans="14:83" ht="15.75" customHeight="1" x14ac:dyDescent="0.25">
      <c r="N653" s="5"/>
      <c r="Y653" s="5"/>
      <c r="AO653" s="5"/>
      <c r="AY653" s="5"/>
      <c r="BJ653" s="5"/>
      <c r="BO653" s="5"/>
      <c r="BT653" s="5"/>
      <c r="BY653" s="5"/>
      <c r="CE653" s="5"/>
    </row>
    <row r="654" spans="14:83" ht="15.75" customHeight="1" x14ac:dyDescent="0.25">
      <c r="N654" s="5"/>
      <c r="Y654" s="5"/>
      <c r="AO654" s="5"/>
      <c r="AY654" s="5"/>
      <c r="BJ654" s="5"/>
      <c r="BO654" s="5"/>
      <c r="BT654" s="5"/>
      <c r="BY654" s="5"/>
      <c r="CE654" s="5"/>
    </row>
    <row r="655" spans="14:83" ht="15.75" customHeight="1" x14ac:dyDescent="0.25">
      <c r="N655" s="5"/>
      <c r="Y655" s="5"/>
      <c r="AO655" s="5"/>
      <c r="AY655" s="5"/>
      <c r="BJ655" s="5"/>
      <c r="BO655" s="5"/>
      <c r="BT655" s="5"/>
      <c r="BY655" s="5"/>
      <c r="CE655" s="5"/>
    </row>
    <row r="656" spans="14:83" ht="15.75" customHeight="1" x14ac:dyDescent="0.25">
      <c r="N656" s="5"/>
      <c r="Y656" s="5"/>
      <c r="AO656" s="5"/>
      <c r="AY656" s="5"/>
      <c r="BJ656" s="5"/>
      <c r="BO656" s="5"/>
      <c r="BT656" s="5"/>
      <c r="BY656" s="5"/>
      <c r="CE656" s="5"/>
    </row>
    <row r="657" spans="14:83" ht="15.75" customHeight="1" x14ac:dyDescent="0.25">
      <c r="N657" s="5"/>
      <c r="Y657" s="5"/>
      <c r="AO657" s="5"/>
      <c r="AY657" s="5"/>
      <c r="BJ657" s="5"/>
      <c r="BO657" s="5"/>
      <c r="BT657" s="5"/>
      <c r="BY657" s="5"/>
      <c r="CE657" s="5"/>
    </row>
    <row r="658" spans="14:83" ht="15.75" customHeight="1" x14ac:dyDescent="0.25">
      <c r="N658" s="5"/>
      <c r="Y658" s="5"/>
      <c r="AO658" s="5"/>
      <c r="AY658" s="5"/>
      <c r="BJ658" s="5"/>
      <c r="BO658" s="5"/>
      <c r="BT658" s="5"/>
      <c r="BY658" s="5"/>
      <c r="CE658" s="5"/>
    </row>
    <row r="659" spans="14:83" ht="15.75" customHeight="1" x14ac:dyDescent="0.25">
      <c r="N659" s="5"/>
      <c r="Y659" s="5"/>
      <c r="AO659" s="5"/>
      <c r="AY659" s="5"/>
      <c r="BJ659" s="5"/>
      <c r="BO659" s="5"/>
      <c r="BT659" s="5"/>
      <c r="BY659" s="5"/>
      <c r="CE659" s="5"/>
    </row>
    <row r="660" spans="14:83" ht="15.75" customHeight="1" x14ac:dyDescent="0.25">
      <c r="N660" s="5"/>
      <c r="Y660" s="5"/>
      <c r="AO660" s="5"/>
      <c r="AY660" s="5"/>
      <c r="BJ660" s="5"/>
      <c r="BO660" s="5"/>
      <c r="BT660" s="5"/>
      <c r="BY660" s="5"/>
      <c r="CE660" s="5"/>
    </row>
    <row r="661" spans="14:83" ht="15.75" customHeight="1" x14ac:dyDescent="0.25">
      <c r="N661" s="5"/>
      <c r="Y661" s="5"/>
      <c r="AO661" s="5"/>
      <c r="AY661" s="5"/>
      <c r="BJ661" s="5"/>
      <c r="BO661" s="5"/>
      <c r="BT661" s="5"/>
      <c r="BY661" s="5"/>
      <c r="CE661" s="5"/>
    </row>
    <row r="662" spans="14:83" ht="15.75" customHeight="1" x14ac:dyDescent="0.25">
      <c r="N662" s="5"/>
      <c r="Y662" s="5"/>
      <c r="AO662" s="5"/>
      <c r="AY662" s="5"/>
      <c r="BJ662" s="5"/>
      <c r="BO662" s="5"/>
      <c r="BT662" s="5"/>
      <c r="BY662" s="5"/>
      <c r="CE662" s="5"/>
    </row>
    <row r="663" spans="14:83" ht="15.75" customHeight="1" x14ac:dyDescent="0.25">
      <c r="N663" s="5"/>
      <c r="Y663" s="5"/>
      <c r="AO663" s="5"/>
      <c r="AY663" s="5"/>
      <c r="BJ663" s="5"/>
      <c r="BO663" s="5"/>
      <c r="BT663" s="5"/>
      <c r="BY663" s="5"/>
      <c r="CE663" s="5"/>
    </row>
    <row r="664" spans="14:83" ht="15.75" customHeight="1" x14ac:dyDescent="0.25">
      <c r="N664" s="5"/>
      <c r="Y664" s="5"/>
      <c r="AO664" s="5"/>
      <c r="AY664" s="5"/>
      <c r="BJ664" s="5"/>
      <c r="BO664" s="5"/>
      <c r="BT664" s="5"/>
      <c r="BY664" s="5"/>
      <c r="CE664" s="5"/>
    </row>
    <row r="665" spans="14:83" ht="15.75" customHeight="1" x14ac:dyDescent="0.25">
      <c r="N665" s="5"/>
      <c r="Y665" s="5"/>
      <c r="AO665" s="5"/>
      <c r="AY665" s="5"/>
      <c r="BJ665" s="5"/>
      <c r="BO665" s="5"/>
      <c r="BT665" s="5"/>
      <c r="BY665" s="5"/>
      <c r="CE665" s="5"/>
    </row>
    <row r="666" spans="14:83" ht="15.75" customHeight="1" x14ac:dyDescent="0.25">
      <c r="N666" s="5"/>
      <c r="Y666" s="5"/>
      <c r="AO666" s="5"/>
      <c r="AY666" s="5"/>
      <c r="BJ666" s="5"/>
      <c r="BO666" s="5"/>
      <c r="BT666" s="5"/>
      <c r="BY666" s="5"/>
      <c r="CE666" s="5"/>
    </row>
    <row r="667" spans="14:83" ht="15.75" customHeight="1" x14ac:dyDescent="0.25">
      <c r="N667" s="5"/>
      <c r="Y667" s="5"/>
      <c r="AO667" s="5"/>
      <c r="AY667" s="5"/>
      <c r="BJ667" s="5"/>
      <c r="BO667" s="5"/>
      <c r="BT667" s="5"/>
      <c r="BY667" s="5"/>
      <c r="CE667" s="5"/>
    </row>
    <row r="668" spans="14:83" ht="15.75" customHeight="1" x14ac:dyDescent="0.25">
      <c r="N668" s="5"/>
      <c r="Y668" s="5"/>
      <c r="AO668" s="5"/>
      <c r="AY668" s="5"/>
      <c r="BJ668" s="5"/>
      <c r="BO668" s="5"/>
      <c r="BT668" s="5"/>
      <c r="BY668" s="5"/>
      <c r="CE668" s="5"/>
    </row>
    <row r="669" spans="14:83" ht="15.75" customHeight="1" x14ac:dyDescent="0.25">
      <c r="N669" s="5"/>
      <c r="Y669" s="5"/>
      <c r="AO669" s="5"/>
      <c r="AY669" s="5"/>
      <c r="BJ669" s="5"/>
      <c r="BO669" s="5"/>
      <c r="BT669" s="5"/>
      <c r="BY669" s="5"/>
      <c r="CE669" s="5"/>
    </row>
    <row r="670" spans="14:83" ht="15.75" customHeight="1" x14ac:dyDescent="0.25">
      <c r="N670" s="5"/>
      <c r="Y670" s="5"/>
      <c r="AO670" s="5"/>
      <c r="AY670" s="5"/>
      <c r="BJ670" s="5"/>
      <c r="BO670" s="5"/>
      <c r="BT670" s="5"/>
      <c r="BY670" s="5"/>
      <c r="CE670" s="5"/>
    </row>
    <row r="671" spans="14:83" ht="15.75" customHeight="1" x14ac:dyDescent="0.25">
      <c r="N671" s="5"/>
      <c r="Y671" s="5"/>
      <c r="AO671" s="5"/>
      <c r="AY671" s="5"/>
      <c r="BJ671" s="5"/>
      <c r="BO671" s="5"/>
      <c r="BT671" s="5"/>
      <c r="BY671" s="5"/>
      <c r="CE671" s="5"/>
    </row>
    <row r="672" spans="14:83" ht="15.75" customHeight="1" x14ac:dyDescent="0.25">
      <c r="N672" s="5"/>
      <c r="Y672" s="5"/>
      <c r="AO672" s="5"/>
      <c r="AY672" s="5"/>
      <c r="BJ672" s="5"/>
      <c r="BO672" s="5"/>
      <c r="BT672" s="5"/>
      <c r="BY672" s="5"/>
      <c r="CE672" s="5"/>
    </row>
    <row r="673" spans="14:83" ht="15.75" customHeight="1" x14ac:dyDescent="0.25">
      <c r="N673" s="5"/>
      <c r="Y673" s="5"/>
      <c r="AO673" s="5"/>
      <c r="AY673" s="5"/>
      <c r="BJ673" s="5"/>
      <c r="BO673" s="5"/>
      <c r="BT673" s="5"/>
      <c r="BY673" s="5"/>
      <c r="CE673" s="5"/>
    </row>
    <row r="674" spans="14:83" ht="15.75" customHeight="1" x14ac:dyDescent="0.25">
      <c r="N674" s="5"/>
      <c r="Y674" s="5"/>
      <c r="AO674" s="5"/>
      <c r="AY674" s="5"/>
      <c r="BJ674" s="5"/>
      <c r="BO674" s="5"/>
      <c r="BT674" s="5"/>
      <c r="BY674" s="5"/>
      <c r="CE674" s="5"/>
    </row>
    <row r="675" spans="14:83" ht="15.75" customHeight="1" x14ac:dyDescent="0.25">
      <c r="N675" s="5"/>
      <c r="Y675" s="5"/>
      <c r="AO675" s="5"/>
      <c r="AY675" s="5"/>
      <c r="BJ675" s="5"/>
      <c r="BO675" s="5"/>
      <c r="BT675" s="5"/>
      <c r="BY675" s="5"/>
      <c r="CE675" s="5"/>
    </row>
    <row r="676" spans="14:83" ht="15.75" customHeight="1" x14ac:dyDescent="0.25">
      <c r="N676" s="5"/>
      <c r="Y676" s="5"/>
      <c r="AO676" s="5"/>
      <c r="AY676" s="5"/>
      <c r="BJ676" s="5"/>
      <c r="BO676" s="5"/>
      <c r="BT676" s="5"/>
      <c r="BY676" s="5"/>
      <c r="CE676" s="5"/>
    </row>
    <row r="677" spans="14:83" ht="15.75" customHeight="1" x14ac:dyDescent="0.25">
      <c r="N677" s="5"/>
      <c r="Y677" s="5"/>
      <c r="AO677" s="5"/>
      <c r="AY677" s="5"/>
      <c r="BJ677" s="5"/>
      <c r="BO677" s="5"/>
      <c r="BT677" s="5"/>
      <c r="BY677" s="5"/>
      <c r="CE677" s="5"/>
    </row>
    <row r="678" spans="14:83" ht="15.75" customHeight="1" x14ac:dyDescent="0.25">
      <c r="N678" s="5"/>
      <c r="Y678" s="5"/>
      <c r="AO678" s="5"/>
      <c r="AY678" s="5"/>
      <c r="BJ678" s="5"/>
      <c r="BO678" s="5"/>
      <c r="BT678" s="5"/>
      <c r="BY678" s="5"/>
      <c r="CE678" s="5"/>
    </row>
    <row r="679" spans="14:83" ht="15.75" customHeight="1" x14ac:dyDescent="0.25">
      <c r="N679" s="5"/>
      <c r="Y679" s="5"/>
      <c r="AO679" s="5"/>
      <c r="AY679" s="5"/>
      <c r="BJ679" s="5"/>
      <c r="BO679" s="5"/>
      <c r="BT679" s="5"/>
      <c r="BY679" s="5"/>
      <c r="CE679" s="5"/>
    </row>
    <row r="680" spans="14:83" ht="15.75" customHeight="1" x14ac:dyDescent="0.25">
      <c r="N680" s="5"/>
      <c r="Y680" s="5"/>
      <c r="AO680" s="5"/>
      <c r="AY680" s="5"/>
      <c r="BJ680" s="5"/>
      <c r="BO680" s="5"/>
      <c r="BT680" s="5"/>
      <c r="BY680" s="5"/>
      <c r="CE680" s="5"/>
    </row>
    <row r="681" spans="14:83" ht="15.75" customHeight="1" x14ac:dyDescent="0.25">
      <c r="N681" s="5"/>
      <c r="Y681" s="5"/>
      <c r="AO681" s="5"/>
      <c r="AY681" s="5"/>
      <c r="BJ681" s="5"/>
      <c r="BO681" s="5"/>
      <c r="BT681" s="5"/>
      <c r="BY681" s="5"/>
      <c r="CE681" s="5"/>
    </row>
    <row r="682" spans="14:83" ht="15.75" customHeight="1" x14ac:dyDescent="0.25">
      <c r="N682" s="5"/>
      <c r="Y682" s="5"/>
      <c r="AO682" s="5"/>
      <c r="AY682" s="5"/>
      <c r="BJ682" s="5"/>
      <c r="BO682" s="5"/>
      <c r="BT682" s="5"/>
      <c r="BY682" s="5"/>
      <c r="CE682" s="5"/>
    </row>
    <row r="683" spans="14:83" ht="15.75" customHeight="1" x14ac:dyDescent="0.25">
      <c r="N683" s="5"/>
      <c r="Y683" s="5"/>
      <c r="AO683" s="5"/>
      <c r="AY683" s="5"/>
      <c r="BJ683" s="5"/>
      <c r="BO683" s="5"/>
      <c r="BT683" s="5"/>
      <c r="BY683" s="5"/>
      <c r="CE683" s="5"/>
    </row>
    <row r="684" spans="14:83" ht="15.75" customHeight="1" x14ac:dyDescent="0.25">
      <c r="N684" s="5"/>
      <c r="Y684" s="5"/>
      <c r="AO684" s="5"/>
      <c r="AY684" s="5"/>
      <c r="BJ684" s="5"/>
      <c r="BO684" s="5"/>
      <c r="BT684" s="5"/>
      <c r="BY684" s="5"/>
      <c r="CE684" s="5"/>
    </row>
    <row r="685" spans="14:83" ht="15.75" customHeight="1" x14ac:dyDescent="0.25">
      <c r="N685" s="5"/>
      <c r="Y685" s="5"/>
      <c r="AO685" s="5"/>
      <c r="AY685" s="5"/>
      <c r="BJ685" s="5"/>
      <c r="BO685" s="5"/>
      <c r="BT685" s="5"/>
      <c r="BY685" s="5"/>
      <c r="CE685" s="5"/>
    </row>
    <row r="686" spans="14:83" ht="15.75" customHeight="1" x14ac:dyDescent="0.25">
      <c r="N686" s="5"/>
      <c r="Y686" s="5"/>
      <c r="AO686" s="5"/>
      <c r="AY686" s="5"/>
      <c r="BJ686" s="5"/>
      <c r="BO686" s="5"/>
      <c r="BT686" s="5"/>
      <c r="BY686" s="5"/>
      <c r="CE686" s="5"/>
    </row>
    <row r="687" spans="14:83" ht="15.75" customHeight="1" x14ac:dyDescent="0.25">
      <c r="N687" s="5"/>
      <c r="Y687" s="5"/>
      <c r="AO687" s="5"/>
      <c r="AY687" s="5"/>
      <c r="BJ687" s="5"/>
      <c r="BO687" s="5"/>
      <c r="BT687" s="5"/>
      <c r="BY687" s="5"/>
      <c r="CE687" s="5"/>
    </row>
    <row r="688" spans="14:83" ht="15.75" customHeight="1" x14ac:dyDescent="0.25">
      <c r="N688" s="5"/>
      <c r="Y688" s="5"/>
      <c r="AO688" s="5"/>
      <c r="AY688" s="5"/>
      <c r="BJ688" s="5"/>
      <c r="BO688" s="5"/>
      <c r="BT688" s="5"/>
      <c r="BY688" s="5"/>
      <c r="CE688" s="5"/>
    </row>
    <row r="689" spans="14:83" ht="15.75" customHeight="1" x14ac:dyDescent="0.25">
      <c r="N689" s="5"/>
      <c r="Y689" s="5"/>
      <c r="AO689" s="5"/>
      <c r="AY689" s="5"/>
      <c r="BJ689" s="5"/>
      <c r="BO689" s="5"/>
      <c r="BT689" s="5"/>
      <c r="BY689" s="5"/>
      <c r="CE689" s="5"/>
    </row>
    <row r="690" spans="14:83" ht="15.75" customHeight="1" x14ac:dyDescent="0.25">
      <c r="N690" s="5"/>
      <c r="Y690" s="5"/>
      <c r="AO690" s="5"/>
      <c r="AY690" s="5"/>
      <c r="BJ690" s="5"/>
      <c r="BO690" s="5"/>
      <c r="BT690" s="5"/>
      <c r="BY690" s="5"/>
      <c r="CE690" s="5"/>
    </row>
    <row r="691" spans="14:83" ht="15.75" customHeight="1" x14ac:dyDescent="0.25">
      <c r="N691" s="5"/>
      <c r="Y691" s="5"/>
      <c r="AO691" s="5"/>
      <c r="AY691" s="5"/>
      <c r="BJ691" s="5"/>
      <c r="BO691" s="5"/>
      <c r="BT691" s="5"/>
      <c r="BY691" s="5"/>
      <c r="CE691" s="5"/>
    </row>
    <row r="692" spans="14:83" ht="15.75" customHeight="1" x14ac:dyDescent="0.25">
      <c r="N692" s="5"/>
      <c r="Y692" s="5"/>
      <c r="AO692" s="5"/>
      <c r="AY692" s="5"/>
      <c r="BJ692" s="5"/>
      <c r="BO692" s="5"/>
      <c r="BT692" s="5"/>
      <c r="BY692" s="5"/>
      <c r="CE692" s="5"/>
    </row>
    <row r="693" spans="14:83" ht="15.75" customHeight="1" x14ac:dyDescent="0.25">
      <c r="N693" s="5"/>
      <c r="Y693" s="5"/>
      <c r="AO693" s="5"/>
      <c r="AY693" s="5"/>
      <c r="BJ693" s="5"/>
      <c r="BO693" s="5"/>
      <c r="BT693" s="5"/>
      <c r="BY693" s="5"/>
      <c r="CE693" s="5"/>
    </row>
    <row r="694" spans="14:83" ht="15.75" customHeight="1" x14ac:dyDescent="0.25">
      <c r="N694" s="5"/>
      <c r="Y694" s="5"/>
      <c r="AO694" s="5"/>
      <c r="AY694" s="5"/>
      <c r="BJ694" s="5"/>
      <c r="BO694" s="5"/>
      <c r="BT694" s="5"/>
      <c r="BY694" s="5"/>
      <c r="CE694" s="5"/>
    </row>
    <row r="695" spans="14:83" ht="15.75" customHeight="1" x14ac:dyDescent="0.25">
      <c r="N695" s="5"/>
      <c r="Y695" s="5"/>
      <c r="AO695" s="5"/>
      <c r="AY695" s="5"/>
      <c r="BJ695" s="5"/>
      <c r="BO695" s="5"/>
      <c r="BT695" s="5"/>
      <c r="BY695" s="5"/>
      <c r="CE695" s="5"/>
    </row>
    <row r="696" spans="14:83" ht="15.75" customHeight="1" x14ac:dyDescent="0.25">
      <c r="N696" s="5"/>
      <c r="Y696" s="5"/>
      <c r="AO696" s="5"/>
      <c r="AY696" s="5"/>
      <c r="BJ696" s="5"/>
      <c r="BO696" s="5"/>
      <c r="BT696" s="5"/>
      <c r="BY696" s="5"/>
      <c r="CE696" s="5"/>
    </row>
    <row r="697" spans="14:83" ht="15.75" customHeight="1" x14ac:dyDescent="0.25">
      <c r="N697" s="5"/>
      <c r="Y697" s="5"/>
      <c r="AO697" s="5"/>
      <c r="AY697" s="5"/>
      <c r="BJ697" s="5"/>
      <c r="BO697" s="5"/>
      <c r="BT697" s="5"/>
      <c r="BY697" s="5"/>
      <c r="CE697" s="5"/>
    </row>
    <row r="698" spans="14:83" ht="15.75" customHeight="1" x14ac:dyDescent="0.25">
      <c r="N698" s="5"/>
      <c r="Y698" s="5"/>
      <c r="AO698" s="5"/>
      <c r="AY698" s="5"/>
      <c r="BJ698" s="5"/>
      <c r="BO698" s="5"/>
      <c r="BT698" s="5"/>
      <c r="BY698" s="5"/>
      <c r="CE698" s="5"/>
    </row>
    <row r="699" spans="14:83" ht="15.75" customHeight="1" x14ac:dyDescent="0.25">
      <c r="N699" s="5"/>
      <c r="Y699" s="5"/>
      <c r="AO699" s="5"/>
      <c r="AY699" s="5"/>
      <c r="BJ699" s="5"/>
      <c r="BO699" s="5"/>
      <c r="BT699" s="5"/>
      <c r="BY699" s="5"/>
      <c r="CE699" s="5"/>
    </row>
    <row r="700" spans="14:83" ht="15.75" customHeight="1" x14ac:dyDescent="0.25">
      <c r="N700" s="5"/>
      <c r="Y700" s="5"/>
      <c r="AO700" s="5"/>
      <c r="AY700" s="5"/>
      <c r="BJ700" s="5"/>
      <c r="BO700" s="5"/>
      <c r="BT700" s="5"/>
      <c r="BY700" s="5"/>
      <c r="CE700" s="5"/>
    </row>
    <row r="701" spans="14:83" ht="15.75" customHeight="1" x14ac:dyDescent="0.25">
      <c r="N701" s="5"/>
      <c r="Y701" s="5"/>
      <c r="AO701" s="5"/>
      <c r="AY701" s="5"/>
      <c r="BJ701" s="5"/>
      <c r="BO701" s="5"/>
      <c r="BT701" s="5"/>
      <c r="BY701" s="5"/>
      <c r="CE701" s="5"/>
    </row>
    <row r="702" spans="14:83" ht="15.75" customHeight="1" x14ac:dyDescent="0.25">
      <c r="N702" s="5"/>
      <c r="Y702" s="5"/>
      <c r="AO702" s="5"/>
      <c r="AY702" s="5"/>
      <c r="BJ702" s="5"/>
      <c r="BO702" s="5"/>
      <c r="BT702" s="5"/>
      <c r="BY702" s="5"/>
      <c r="CE702" s="5"/>
    </row>
    <row r="703" spans="14:83" ht="15.75" customHeight="1" x14ac:dyDescent="0.25">
      <c r="N703" s="5"/>
      <c r="Y703" s="5"/>
      <c r="AO703" s="5"/>
      <c r="AY703" s="5"/>
      <c r="BJ703" s="5"/>
      <c r="BO703" s="5"/>
      <c r="BT703" s="5"/>
      <c r="BY703" s="5"/>
      <c r="CE703" s="5"/>
    </row>
    <row r="704" spans="14:83" ht="15.75" customHeight="1" x14ac:dyDescent="0.25">
      <c r="N704" s="5"/>
      <c r="Y704" s="5"/>
      <c r="AO704" s="5"/>
      <c r="AY704" s="5"/>
      <c r="BJ704" s="5"/>
      <c r="BO704" s="5"/>
      <c r="BT704" s="5"/>
      <c r="BY704" s="5"/>
      <c r="CE704" s="5"/>
    </row>
    <row r="705" spans="14:83" ht="15.75" customHeight="1" x14ac:dyDescent="0.25">
      <c r="N705" s="5"/>
      <c r="Y705" s="5"/>
      <c r="AO705" s="5"/>
      <c r="AY705" s="5"/>
      <c r="BJ705" s="5"/>
      <c r="BO705" s="5"/>
      <c r="BT705" s="5"/>
      <c r="BY705" s="5"/>
      <c r="CE705" s="5"/>
    </row>
    <row r="706" spans="14:83" ht="15.75" customHeight="1" x14ac:dyDescent="0.25">
      <c r="N706" s="5"/>
      <c r="Y706" s="5"/>
      <c r="AO706" s="5"/>
      <c r="AY706" s="5"/>
      <c r="BJ706" s="5"/>
      <c r="BO706" s="5"/>
      <c r="BT706" s="5"/>
      <c r="BY706" s="5"/>
      <c r="CE706" s="5"/>
    </row>
    <row r="707" spans="14:83" ht="15.75" customHeight="1" x14ac:dyDescent="0.25">
      <c r="N707" s="5"/>
      <c r="Y707" s="5"/>
      <c r="AO707" s="5"/>
      <c r="AY707" s="5"/>
      <c r="BJ707" s="5"/>
      <c r="BO707" s="5"/>
      <c r="BT707" s="5"/>
      <c r="BY707" s="5"/>
      <c r="CE707" s="5"/>
    </row>
    <row r="708" spans="14:83" ht="15.75" customHeight="1" x14ac:dyDescent="0.25">
      <c r="N708" s="5"/>
      <c r="Y708" s="5"/>
      <c r="AO708" s="5"/>
      <c r="AY708" s="5"/>
      <c r="BJ708" s="5"/>
      <c r="BO708" s="5"/>
      <c r="BT708" s="5"/>
      <c r="BY708" s="5"/>
      <c r="CE708" s="5"/>
    </row>
    <row r="709" spans="14:83" ht="15.75" customHeight="1" x14ac:dyDescent="0.25">
      <c r="N709" s="5"/>
      <c r="Y709" s="5"/>
      <c r="AO709" s="5"/>
      <c r="AY709" s="5"/>
      <c r="BJ709" s="5"/>
      <c r="BO709" s="5"/>
      <c r="BT709" s="5"/>
      <c r="BY709" s="5"/>
      <c r="CE709" s="5"/>
    </row>
    <row r="710" spans="14:83" ht="15.75" customHeight="1" x14ac:dyDescent="0.25">
      <c r="N710" s="5"/>
      <c r="Y710" s="5"/>
      <c r="AO710" s="5"/>
      <c r="AY710" s="5"/>
      <c r="BJ710" s="5"/>
      <c r="BO710" s="5"/>
      <c r="BT710" s="5"/>
      <c r="BY710" s="5"/>
      <c r="CE710" s="5"/>
    </row>
    <row r="711" spans="14:83" ht="15.75" customHeight="1" x14ac:dyDescent="0.25">
      <c r="N711" s="5"/>
      <c r="Y711" s="5"/>
      <c r="AO711" s="5"/>
      <c r="AY711" s="5"/>
      <c r="BJ711" s="5"/>
      <c r="BO711" s="5"/>
      <c r="BT711" s="5"/>
      <c r="BY711" s="5"/>
      <c r="CE711" s="5"/>
    </row>
    <row r="712" spans="14:83" ht="15.75" customHeight="1" x14ac:dyDescent="0.25">
      <c r="N712" s="5"/>
      <c r="Y712" s="5"/>
      <c r="AO712" s="5"/>
      <c r="AY712" s="5"/>
      <c r="BJ712" s="5"/>
      <c r="BO712" s="5"/>
      <c r="BT712" s="5"/>
      <c r="BY712" s="5"/>
      <c r="CE712" s="5"/>
    </row>
    <row r="713" spans="14:83" ht="15.75" customHeight="1" x14ac:dyDescent="0.25">
      <c r="N713" s="5"/>
      <c r="Y713" s="5"/>
      <c r="AO713" s="5"/>
      <c r="AY713" s="5"/>
      <c r="BJ713" s="5"/>
      <c r="BO713" s="5"/>
      <c r="BT713" s="5"/>
      <c r="BY713" s="5"/>
      <c r="CE713" s="5"/>
    </row>
    <row r="714" spans="14:83" ht="15.75" customHeight="1" x14ac:dyDescent="0.25">
      <c r="N714" s="5"/>
      <c r="Y714" s="5"/>
      <c r="AO714" s="5"/>
      <c r="AY714" s="5"/>
      <c r="BJ714" s="5"/>
      <c r="BO714" s="5"/>
      <c r="BT714" s="5"/>
      <c r="BY714" s="5"/>
      <c r="CE714" s="5"/>
    </row>
    <row r="715" spans="14:83" ht="15.75" customHeight="1" x14ac:dyDescent="0.25">
      <c r="N715" s="5"/>
      <c r="Y715" s="5"/>
      <c r="AO715" s="5"/>
      <c r="AY715" s="5"/>
      <c r="BJ715" s="5"/>
      <c r="BO715" s="5"/>
      <c r="BT715" s="5"/>
      <c r="BY715" s="5"/>
      <c r="CE715" s="5"/>
    </row>
    <row r="716" spans="14:83" ht="15.75" customHeight="1" x14ac:dyDescent="0.25">
      <c r="N716" s="5"/>
      <c r="Y716" s="5"/>
      <c r="AO716" s="5"/>
      <c r="AY716" s="5"/>
      <c r="BJ716" s="5"/>
      <c r="BO716" s="5"/>
      <c r="BT716" s="5"/>
      <c r="BY716" s="5"/>
      <c r="CE716" s="5"/>
    </row>
    <row r="717" spans="14:83" ht="15.75" customHeight="1" x14ac:dyDescent="0.25">
      <c r="N717" s="5"/>
      <c r="Y717" s="5"/>
      <c r="AO717" s="5"/>
      <c r="AY717" s="5"/>
      <c r="BJ717" s="5"/>
      <c r="BO717" s="5"/>
      <c r="BT717" s="5"/>
      <c r="BY717" s="5"/>
      <c r="CE717" s="5"/>
    </row>
    <row r="718" spans="14:83" ht="15.75" customHeight="1" x14ac:dyDescent="0.25">
      <c r="N718" s="5"/>
      <c r="Y718" s="5"/>
      <c r="AO718" s="5"/>
      <c r="AY718" s="5"/>
      <c r="BJ718" s="5"/>
      <c r="BO718" s="5"/>
      <c r="BT718" s="5"/>
      <c r="BY718" s="5"/>
      <c r="CE718" s="5"/>
    </row>
    <row r="719" spans="14:83" ht="15.75" customHeight="1" x14ac:dyDescent="0.25">
      <c r="N719" s="5"/>
      <c r="Y719" s="5"/>
      <c r="AO719" s="5"/>
      <c r="AY719" s="5"/>
      <c r="BJ719" s="5"/>
      <c r="BO719" s="5"/>
      <c r="BT719" s="5"/>
      <c r="BY719" s="5"/>
      <c r="CE719" s="5"/>
    </row>
    <row r="720" spans="14:83" ht="15.75" customHeight="1" x14ac:dyDescent="0.25">
      <c r="N720" s="5"/>
      <c r="Y720" s="5"/>
      <c r="AO720" s="5"/>
      <c r="AY720" s="5"/>
      <c r="BJ720" s="5"/>
      <c r="BO720" s="5"/>
      <c r="BT720" s="5"/>
      <c r="BY720" s="5"/>
      <c r="CE720" s="5"/>
    </row>
    <row r="721" spans="14:83" ht="15.75" customHeight="1" x14ac:dyDescent="0.25">
      <c r="N721" s="5"/>
      <c r="Y721" s="5"/>
      <c r="AO721" s="5"/>
      <c r="AY721" s="5"/>
      <c r="BJ721" s="5"/>
      <c r="BO721" s="5"/>
      <c r="BT721" s="5"/>
      <c r="BY721" s="5"/>
      <c r="CE721" s="5"/>
    </row>
    <row r="722" spans="14:83" ht="15.75" customHeight="1" x14ac:dyDescent="0.25">
      <c r="N722" s="5"/>
      <c r="Y722" s="5"/>
      <c r="AO722" s="5"/>
      <c r="AY722" s="5"/>
      <c r="BJ722" s="5"/>
      <c r="BO722" s="5"/>
      <c r="BT722" s="5"/>
      <c r="BY722" s="5"/>
      <c r="CE722" s="5"/>
    </row>
    <row r="723" spans="14:83" ht="15.75" customHeight="1" x14ac:dyDescent="0.25">
      <c r="N723" s="5"/>
      <c r="Y723" s="5"/>
      <c r="AO723" s="5"/>
      <c r="AY723" s="5"/>
      <c r="BJ723" s="5"/>
      <c r="BO723" s="5"/>
      <c r="BT723" s="5"/>
      <c r="BY723" s="5"/>
      <c r="CE723" s="5"/>
    </row>
    <row r="724" spans="14:83" ht="15.75" customHeight="1" x14ac:dyDescent="0.25">
      <c r="N724" s="5"/>
      <c r="Y724" s="5"/>
      <c r="AO724" s="5"/>
      <c r="AY724" s="5"/>
      <c r="BJ724" s="5"/>
      <c r="BO724" s="5"/>
      <c r="BT724" s="5"/>
      <c r="BY724" s="5"/>
      <c r="CE724" s="5"/>
    </row>
    <row r="725" spans="14:83" ht="15.75" customHeight="1" x14ac:dyDescent="0.25">
      <c r="N725" s="5"/>
      <c r="Y725" s="5"/>
      <c r="AO725" s="5"/>
      <c r="AY725" s="5"/>
      <c r="BJ725" s="5"/>
      <c r="BO725" s="5"/>
      <c r="BT725" s="5"/>
      <c r="BY725" s="5"/>
      <c r="CE725" s="5"/>
    </row>
    <row r="726" spans="14:83" ht="15.75" customHeight="1" x14ac:dyDescent="0.25">
      <c r="N726" s="5"/>
      <c r="Y726" s="5"/>
      <c r="AO726" s="5"/>
      <c r="AY726" s="5"/>
      <c r="BJ726" s="5"/>
      <c r="BO726" s="5"/>
      <c r="BT726" s="5"/>
      <c r="BY726" s="5"/>
      <c r="CE726" s="5"/>
    </row>
    <row r="727" spans="14:83" ht="15.75" customHeight="1" x14ac:dyDescent="0.25">
      <c r="N727" s="5"/>
      <c r="Y727" s="5"/>
      <c r="AO727" s="5"/>
      <c r="AY727" s="5"/>
      <c r="BJ727" s="5"/>
      <c r="BO727" s="5"/>
      <c r="BT727" s="5"/>
      <c r="BY727" s="5"/>
      <c r="CE727" s="5"/>
    </row>
    <row r="728" spans="14:83" ht="15.75" customHeight="1" x14ac:dyDescent="0.25">
      <c r="N728" s="5"/>
      <c r="Y728" s="5"/>
      <c r="AO728" s="5"/>
      <c r="AY728" s="5"/>
      <c r="BJ728" s="5"/>
      <c r="BO728" s="5"/>
      <c r="BT728" s="5"/>
      <c r="BY728" s="5"/>
      <c r="CE728" s="5"/>
    </row>
    <row r="729" spans="14:83" ht="15.75" customHeight="1" x14ac:dyDescent="0.25">
      <c r="N729" s="5"/>
      <c r="Y729" s="5"/>
      <c r="AO729" s="5"/>
      <c r="AY729" s="5"/>
      <c r="BJ729" s="5"/>
      <c r="BO729" s="5"/>
      <c r="BT729" s="5"/>
      <c r="BY729" s="5"/>
      <c r="CE729" s="5"/>
    </row>
    <row r="730" spans="14:83" ht="15.75" customHeight="1" x14ac:dyDescent="0.25">
      <c r="N730" s="5"/>
      <c r="Y730" s="5"/>
      <c r="AO730" s="5"/>
      <c r="AY730" s="5"/>
      <c r="BJ730" s="5"/>
      <c r="BO730" s="5"/>
      <c r="BT730" s="5"/>
      <c r="BY730" s="5"/>
      <c r="CE730" s="5"/>
    </row>
    <row r="731" spans="14:83" ht="15.75" customHeight="1" x14ac:dyDescent="0.25">
      <c r="N731" s="5"/>
      <c r="Y731" s="5"/>
      <c r="AO731" s="5"/>
      <c r="AY731" s="5"/>
      <c r="BJ731" s="5"/>
      <c r="BO731" s="5"/>
      <c r="BT731" s="5"/>
      <c r="BY731" s="5"/>
      <c r="CE731" s="5"/>
    </row>
    <row r="732" spans="14:83" ht="15.75" customHeight="1" x14ac:dyDescent="0.25">
      <c r="N732" s="5"/>
      <c r="Y732" s="5"/>
      <c r="AO732" s="5"/>
      <c r="AY732" s="5"/>
      <c r="BJ732" s="5"/>
      <c r="BO732" s="5"/>
      <c r="BT732" s="5"/>
      <c r="BY732" s="5"/>
      <c r="CE732" s="5"/>
    </row>
    <row r="733" spans="14:83" ht="15.75" customHeight="1" x14ac:dyDescent="0.25">
      <c r="N733" s="5"/>
      <c r="Y733" s="5"/>
      <c r="AO733" s="5"/>
      <c r="AY733" s="5"/>
      <c r="BJ733" s="5"/>
      <c r="BO733" s="5"/>
      <c r="BT733" s="5"/>
      <c r="BY733" s="5"/>
      <c r="CE733" s="5"/>
    </row>
    <row r="734" spans="14:83" ht="15.75" customHeight="1" x14ac:dyDescent="0.25">
      <c r="N734" s="5"/>
      <c r="Y734" s="5"/>
      <c r="AO734" s="5"/>
      <c r="AY734" s="5"/>
      <c r="BJ734" s="5"/>
      <c r="BO734" s="5"/>
      <c r="BT734" s="5"/>
      <c r="BY734" s="5"/>
      <c r="CE734" s="5"/>
    </row>
    <row r="735" spans="14:83" ht="15.75" customHeight="1" x14ac:dyDescent="0.25">
      <c r="N735" s="5"/>
      <c r="Y735" s="5"/>
      <c r="AO735" s="5"/>
      <c r="AY735" s="5"/>
      <c r="BJ735" s="5"/>
      <c r="BO735" s="5"/>
      <c r="BT735" s="5"/>
      <c r="BY735" s="5"/>
      <c r="CE735" s="5"/>
    </row>
    <row r="736" spans="14:83" ht="15.75" customHeight="1" x14ac:dyDescent="0.25">
      <c r="N736" s="5"/>
      <c r="Y736" s="5"/>
      <c r="AO736" s="5"/>
      <c r="AY736" s="5"/>
      <c r="BJ736" s="5"/>
      <c r="BO736" s="5"/>
      <c r="BT736" s="5"/>
      <c r="BY736" s="5"/>
      <c r="CE736" s="5"/>
    </row>
    <row r="737" spans="14:83" ht="15.75" customHeight="1" x14ac:dyDescent="0.25">
      <c r="N737" s="5"/>
      <c r="Y737" s="5"/>
      <c r="AO737" s="5"/>
      <c r="AY737" s="5"/>
      <c r="BJ737" s="5"/>
      <c r="BO737" s="5"/>
      <c r="BT737" s="5"/>
      <c r="BY737" s="5"/>
      <c r="CE737" s="5"/>
    </row>
    <row r="738" spans="14:83" ht="15.75" customHeight="1" x14ac:dyDescent="0.25">
      <c r="N738" s="5"/>
      <c r="Y738" s="5"/>
      <c r="AO738" s="5"/>
      <c r="AY738" s="5"/>
      <c r="BJ738" s="5"/>
      <c r="BO738" s="5"/>
      <c r="BT738" s="5"/>
      <c r="BY738" s="5"/>
      <c r="CE738" s="5"/>
    </row>
    <row r="739" spans="14:83" ht="15.75" customHeight="1" x14ac:dyDescent="0.25">
      <c r="N739" s="5"/>
      <c r="Y739" s="5"/>
      <c r="AO739" s="5"/>
      <c r="AY739" s="5"/>
      <c r="BJ739" s="5"/>
      <c r="BO739" s="5"/>
      <c r="BT739" s="5"/>
      <c r="BY739" s="5"/>
      <c r="CE739" s="5"/>
    </row>
    <row r="740" spans="14:83" ht="15.75" customHeight="1" x14ac:dyDescent="0.25">
      <c r="N740" s="5"/>
      <c r="Y740" s="5"/>
      <c r="AO740" s="5"/>
      <c r="AY740" s="5"/>
      <c r="BJ740" s="5"/>
      <c r="BO740" s="5"/>
      <c r="BT740" s="5"/>
      <c r="BY740" s="5"/>
      <c r="CE740" s="5"/>
    </row>
    <row r="741" spans="14:83" ht="15.75" customHeight="1" x14ac:dyDescent="0.25">
      <c r="N741" s="5"/>
      <c r="Y741" s="5"/>
      <c r="AO741" s="5"/>
      <c r="AY741" s="5"/>
      <c r="BJ741" s="5"/>
      <c r="BO741" s="5"/>
      <c r="BT741" s="5"/>
      <c r="BY741" s="5"/>
      <c r="CE741" s="5"/>
    </row>
    <row r="742" spans="14:83" ht="15.75" customHeight="1" x14ac:dyDescent="0.25">
      <c r="N742" s="5"/>
      <c r="Y742" s="5"/>
      <c r="AO742" s="5"/>
      <c r="AY742" s="5"/>
      <c r="BJ742" s="5"/>
      <c r="BO742" s="5"/>
      <c r="BT742" s="5"/>
      <c r="BY742" s="5"/>
      <c r="CE742" s="5"/>
    </row>
    <row r="743" spans="14:83" ht="15.75" customHeight="1" x14ac:dyDescent="0.25">
      <c r="N743" s="5"/>
      <c r="Y743" s="5"/>
      <c r="AO743" s="5"/>
      <c r="AY743" s="5"/>
      <c r="BJ743" s="5"/>
      <c r="BO743" s="5"/>
      <c r="BT743" s="5"/>
      <c r="BY743" s="5"/>
      <c r="CE743" s="5"/>
    </row>
    <row r="744" spans="14:83" ht="15.75" customHeight="1" x14ac:dyDescent="0.25">
      <c r="N744" s="5"/>
      <c r="Y744" s="5"/>
      <c r="AO744" s="5"/>
      <c r="AY744" s="5"/>
      <c r="BJ744" s="5"/>
      <c r="BO744" s="5"/>
      <c r="BT744" s="5"/>
      <c r="BY744" s="5"/>
      <c r="CE744" s="5"/>
    </row>
    <row r="745" spans="14:83" ht="15.75" customHeight="1" x14ac:dyDescent="0.25">
      <c r="N745" s="5"/>
      <c r="Y745" s="5"/>
      <c r="AO745" s="5"/>
      <c r="AY745" s="5"/>
      <c r="BJ745" s="5"/>
      <c r="BO745" s="5"/>
      <c r="BT745" s="5"/>
      <c r="BY745" s="5"/>
      <c r="CE745" s="5"/>
    </row>
    <row r="746" spans="14:83" ht="15.75" customHeight="1" x14ac:dyDescent="0.25">
      <c r="N746" s="5"/>
      <c r="Y746" s="5"/>
      <c r="AO746" s="5"/>
      <c r="AY746" s="5"/>
      <c r="BJ746" s="5"/>
      <c r="BO746" s="5"/>
      <c r="BT746" s="5"/>
      <c r="BY746" s="5"/>
      <c r="CE746" s="5"/>
    </row>
    <row r="747" spans="14:83" ht="15.75" customHeight="1" x14ac:dyDescent="0.25">
      <c r="N747" s="5"/>
      <c r="Y747" s="5"/>
      <c r="AO747" s="5"/>
      <c r="AY747" s="5"/>
      <c r="BJ747" s="5"/>
      <c r="BO747" s="5"/>
      <c r="BT747" s="5"/>
      <c r="BY747" s="5"/>
      <c r="CE747" s="5"/>
    </row>
    <row r="748" spans="14:83" ht="15.75" customHeight="1" x14ac:dyDescent="0.25">
      <c r="N748" s="5"/>
      <c r="Y748" s="5"/>
      <c r="AO748" s="5"/>
      <c r="AY748" s="5"/>
      <c r="BJ748" s="5"/>
      <c r="BO748" s="5"/>
      <c r="BT748" s="5"/>
      <c r="BY748" s="5"/>
      <c r="CE748" s="5"/>
    </row>
    <row r="749" spans="14:83" ht="15.75" customHeight="1" x14ac:dyDescent="0.25">
      <c r="N749" s="5"/>
      <c r="Y749" s="5"/>
      <c r="AO749" s="5"/>
      <c r="AY749" s="5"/>
      <c r="BJ749" s="5"/>
      <c r="BO749" s="5"/>
      <c r="BT749" s="5"/>
      <c r="BY749" s="5"/>
      <c r="CE749" s="5"/>
    </row>
    <row r="750" spans="14:83" ht="15.75" customHeight="1" x14ac:dyDescent="0.25">
      <c r="N750" s="5"/>
      <c r="Y750" s="5"/>
      <c r="AO750" s="5"/>
      <c r="AY750" s="5"/>
      <c r="BJ750" s="5"/>
      <c r="BO750" s="5"/>
      <c r="BT750" s="5"/>
      <c r="BY750" s="5"/>
      <c r="CE750" s="5"/>
    </row>
    <row r="751" spans="14:83" ht="15.75" customHeight="1" x14ac:dyDescent="0.25">
      <c r="N751" s="5"/>
      <c r="Y751" s="5"/>
      <c r="AO751" s="5"/>
      <c r="AY751" s="5"/>
      <c r="BJ751" s="5"/>
      <c r="BO751" s="5"/>
      <c r="BT751" s="5"/>
      <c r="BY751" s="5"/>
      <c r="CE751" s="5"/>
    </row>
    <row r="752" spans="14:83" ht="15.75" customHeight="1" x14ac:dyDescent="0.25">
      <c r="N752" s="5"/>
      <c r="Y752" s="5"/>
      <c r="AO752" s="5"/>
      <c r="AY752" s="5"/>
      <c r="BJ752" s="5"/>
      <c r="BO752" s="5"/>
      <c r="BT752" s="5"/>
      <c r="BY752" s="5"/>
      <c r="CE752" s="5"/>
    </row>
    <row r="753" spans="14:83" ht="15.75" customHeight="1" x14ac:dyDescent="0.25">
      <c r="N753" s="5"/>
      <c r="Y753" s="5"/>
      <c r="AO753" s="5"/>
      <c r="AY753" s="5"/>
      <c r="BJ753" s="5"/>
      <c r="BO753" s="5"/>
      <c r="BT753" s="5"/>
      <c r="BY753" s="5"/>
      <c r="CE753" s="5"/>
    </row>
    <row r="754" spans="14:83" ht="15.75" customHeight="1" x14ac:dyDescent="0.25">
      <c r="N754" s="5"/>
      <c r="Y754" s="5"/>
      <c r="AO754" s="5"/>
      <c r="AY754" s="5"/>
      <c r="BJ754" s="5"/>
      <c r="BO754" s="5"/>
      <c r="BT754" s="5"/>
      <c r="BY754" s="5"/>
      <c r="CE754" s="5"/>
    </row>
    <row r="755" spans="14:83" ht="15.75" customHeight="1" x14ac:dyDescent="0.25">
      <c r="N755" s="5"/>
      <c r="Y755" s="5"/>
      <c r="AO755" s="5"/>
      <c r="AY755" s="5"/>
      <c r="BJ755" s="5"/>
      <c r="BO755" s="5"/>
      <c r="BT755" s="5"/>
      <c r="BY755" s="5"/>
      <c r="CE755" s="5"/>
    </row>
    <row r="756" spans="14:83" ht="15.75" customHeight="1" x14ac:dyDescent="0.25">
      <c r="N756" s="5"/>
      <c r="Y756" s="5"/>
      <c r="AO756" s="5"/>
      <c r="AY756" s="5"/>
      <c r="BJ756" s="5"/>
      <c r="BO756" s="5"/>
      <c r="BT756" s="5"/>
      <c r="BY756" s="5"/>
      <c r="CE756" s="5"/>
    </row>
    <row r="757" spans="14:83" ht="15.75" customHeight="1" x14ac:dyDescent="0.25">
      <c r="N757" s="5"/>
      <c r="Y757" s="5"/>
      <c r="AO757" s="5"/>
      <c r="AY757" s="5"/>
      <c r="BJ757" s="5"/>
      <c r="BO757" s="5"/>
      <c r="BT757" s="5"/>
      <c r="BY757" s="5"/>
      <c r="CE757" s="5"/>
    </row>
    <row r="758" spans="14:83" ht="15.75" customHeight="1" x14ac:dyDescent="0.25">
      <c r="N758" s="5"/>
      <c r="Y758" s="5"/>
      <c r="AO758" s="5"/>
      <c r="AY758" s="5"/>
      <c r="BJ758" s="5"/>
      <c r="BO758" s="5"/>
      <c r="BT758" s="5"/>
      <c r="BY758" s="5"/>
      <c r="CE758" s="5"/>
    </row>
    <row r="759" spans="14:83" ht="15.75" customHeight="1" x14ac:dyDescent="0.25">
      <c r="N759" s="5"/>
      <c r="Y759" s="5"/>
      <c r="AO759" s="5"/>
      <c r="AY759" s="5"/>
      <c r="BJ759" s="5"/>
      <c r="BO759" s="5"/>
      <c r="BT759" s="5"/>
      <c r="BY759" s="5"/>
      <c r="CE759" s="5"/>
    </row>
    <row r="760" spans="14:83" ht="15.75" customHeight="1" x14ac:dyDescent="0.25">
      <c r="N760" s="5"/>
      <c r="Y760" s="5"/>
      <c r="AO760" s="5"/>
      <c r="AY760" s="5"/>
      <c r="BJ760" s="5"/>
      <c r="BO760" s="5"/>
      <c r="BT760" s="5"/>
      <c r="BY760" s="5"/>
      <c r="CE760" s="5"/>
    </row>
    <row r="761" spans="14:83" ht="15.75" customHeight="1" x14ac:dyDescent="0.25">
      <c r="N761" s="5"/>
      <c r="Y761" s="5"/>
      <c r="AO761" s="5"/>
      <c r="AY761" s="5"/>
      <c r="BJ761" s="5"/>
      <c r="BO761" s="5"/>
      <c r="BT761" s="5"/>
      <c r="BY761" s="5"/>
      <c r="CE761" s="5"/>
    </row>
    <row r="762" spans="14:83" ht="15.75" customHeight="1" x14ac:dyDescent="0.25">
      <c r="N762" s="5"/>
      <c r="Y762" s="5"/>
      <c r="AO762" s="5"/>
      <c r="AY762" s="5"/>
      <c r="BJ762" s="5"/>
      <c r="BO762" s="5"/>
      <c r="BT762" s="5"/>
      <c r="BY762" s="5"/>
      <c r="CE762" s="5"/>
    </row>
    <row r="763" spans="14:83" ht="15.75" customHeight="1" x14ac:dyDescent="0.25">
      <c r="N763" s="5"/>
      <c r="Y763" s="5"/>
      <c r="AO763" s="5"/>
      <c r="AY763" s="5"/>
      <c r="BJ763" s="5"/>
      <c r="BO763" s="5"/>
      <c r="BT763" s="5"/>
      <c r="BY763" s="5"/>
      <c r="CE763" s="5"/>
    </row>
    <row r="764" spans="14:83" ht="15.75" customHeight="1" x14ac:dyDescent="0.25">
      <c r="N764" s="5"/>
      <c r="Y764" s="5"/>
      <c r="AO764" s="5"/>
      <c r="AY764" s="5"/>
      <c r="BJ764" s="5"/>
      <c r="BO764" s="5"/>
      <c r="BT764" s="5"/>
      <c r="BY764" s="5"/>
      <c r="CE764" s="5"/>
    </row>
    <row r="765" spans="14:83" ht="15.75" customHeight="1" x14ac:dyDescent="0.25">
      <c r="N765" s="5"/>
      <c r="Y765" s="5"/>
      <c r="AO765" s="5"/>
      <c r="AY765" s="5"/>
      <c r="BJ765" s="5"/>
      <c r="BO765" s="5"/>
      <c r="BT765" s="5"/>
      <c r="BY765" s="5"/>
      <c r="CE765" s="5"/>
    </row>
    <row r="766" spans="14:83" ht="15.75" customHeight="1" x14ac:dyDescent="0.25">
      <c r="N766" s="5"/>
      <c r="Y766" s="5"/>
      <c r="AO766" s="5"/>
      <c r="AY766" s="5"/>
      <c r="BJ766" s="5"/>
      <c r="BO766" s="5"/>
      <c r="BT766" s="5"/>
      <c r="BY766" s="5"/>
      <c r="CE766" s="5"/>
    </row>
    <row r="767" spans="14:83" ht="15.75" customHeight="1" x14ac:dyDescent="0.25">
      <c r="N767" s="5"/>
      <c r="Y767" s="5"/>
      <c r="AO767" s="5"/>
      <c r="AY767" s="5"/>
      <c r="BJ767" s="5"/>
      <c r="BO767" s="5"/>
      <c r="BT767" s="5"/>
      <c r="BY767" s="5"/>
      <c r="CE767" s="5"/>
    </row>
    <row r="768" spans="14:83" ht="15.75" customHeight="1" x14ac:dyDescent="0.25">
      <c r="N768" s="5"/>
      <c r="Y768" s="5"/>
      <c r="AO768" s="5"/>
      <c r="AY768" s="5"/>
      <c r="BJ768" s="5"/>
      <c r="BO768" s="5"/>
      <c r="BT768" s="5"/>
      <c r="BY768" s="5"/>
      <c r="CE768" s="5"/>
    </row>
    <row r="769" spans="14:83" ht="15.75" customHeight="1" x14ac:dyDescent="0.25">
      <c r="N769" s="5"/>
      <c r="Y769" s="5"/>
      <c r="AO769" s="5"/>
      <c r="AY769" s="5"/>
      <c r="BJ769" s="5"/>
      <c r="BO769" s="5"/>
      <c r="BT769" s="5"/>
      <c r="BY769" s="5"/>
      <c r="CE769" s="5"/>
    </row>
    <row r="770" spans="14:83" ht="15.75" customHeight="1" x14ac:dyDescent="0.25">
      <c r="N770" s="5"/>
      <c r="Y770" s="5"/>
      <c r="AO770" s="5"/>
      <c r="AY770" s="5"/>
      <c r="BJ770" s="5"/>
      <c r="BO770" s="5"/>
      <c r="BT770" s="5"/>
      <c r="BY770" s="5"/>
      <c r="CE770" s="5"/>
    </row>
    <row r="771" spans="14:83" ht="15.75" customHeight="1" x14ac:dyDescent="0.25">
      <c r="N771" s="5"/>
      <c r="Y771" s="5"/>
      <c r="AO771" s="5"/>
      <c r="AY771" s="5"/>
      <c r="BJ771" s="5"/>
      <c r="BO771" s="5"/>
      <c r="BT771" s="5"/>
      <c r="BY771" s="5"/>
      <c r="CE771" s="5"/>
    </row>
    <row r="772" spans="14:83" ht="15.75" customHeight="1" x14ac:dyDescent="0.25">
      <c r="N772" s="5"/>
      <c r="Y772" s="5"/>
      <c r="AO772" s="5"/>
      <c r="AY772" s="5"/>
      <c r="BJ772" s="5"/>
      <c r="BO772" s="5"/>
      <c r="BT772" s="5"/>
      <c r="BY772" s="5"/>
      <c r="CE772" s="5"/>
    </row>
    <row r="773" spans="14:83" ht="15.75" customHeight="1" x14ac:dyDescent="0.25">
      <c r="N773" s="5"/>
      <c r="Y773" s="5"/>
      <c r="AO773" s="5"/>
      <c r="AY773" s="5"/>
      <c r="BJ773" s="5"/>
      <c r="BO773" s="5"/>
      <c r="BT773" s="5"/>
      <c r="BY773" s="5"/>
      <c r="CE773" s="5"/>
    </row>
    <row r="774" spans="14:83" ht="15.75" customHeight="1" x14ac:dyDescent="0.25">
      <c r="N774" s="5"/>
      <c r="Y774" s="5"/>
      <c r="AO774" s="5"/>
      <c r="AY774" s="5"/>
      <c r="BJ774" s="5"/>
      <c r="BO774" s="5"/>
      <c r="BT774" s="5"/>
      <c r="BY774" s="5"/>
      <c r="CE774" s="5"/>
    </row>
    <row r="775" spans="14:83" ht="15.75" customHeight="1" x14ac:dyDescent="0.25">
      <c r="N775" s="5"/>
      <c r="Y775" s="5"/>
      <c r="AO775" s="5"/>
      <c r="AY775" s="5"/>
      <c r="BJ775" s="5"/>
      <c r="BO775" s="5"/>
      <c r="BT775" s="5"/>
      <c r="BY775" s="5"/>
      <c r="CE775" s="5"/>
    </row>
    <row r="776" spans="14:83" ht="15.75" customHeight="1" x14ac:dyDescent="0.25">
      <c r="N776" s="5"/>
      <c r="Y776" s="5"/>
      <c r="AO776" s="5"/>
      <c r="AY776" s="5"/>
      <c r="BJ776" s="5"/>
      <c r="BO776" s="5"/>
      <c r="BT776" s="5"/>
      <c r="BY776" s="5"/>
      <c r="CE776" s="5"/>
    </row>
    <row r="777" spans="14:83" ht="15.75" customHeight="1" x14ac:dyDescent="0.25">
      <c r="N777" s="5"/>
      <c r="Y777" s="5"/>
      <c r="AO777" s="5"/>
      <c r="AY777" s="5"/>
      <c r="BJ777" s="5"/>
      <c r="BO777" s="5"/>
      <c r="BT777" s="5"/>
      <c r="BY777" s="5"/>
      <c r="CE777" s="5"/>
    </row>
    <row r="778" spans="14:83" ht="15.75" customHeight="1" x14ac:dyDescent="0.25">
      <c r="N778" s="5"/>
      <c r="Y778" s="5"/>
      <c r="AO778" s="5"/>
      <c r="AY778" s="5"/>
      <c r="BJ778" s="5"/>
      <c r="BO778" s="5"/>
      <c r="BT778" s="5"/>
      <c r="BY778" s="5"/>
      <c r="CE778" s="5"/>
    </row>
    <row r="779" spans="14:83" ht="15.75" customHeight="1" x14ac:dyDescent="0.25">
      <c r="N779" s="5"/>
      <c r="Y779" s="5"/>
      <c r="AO779" s="5"/>
      <c r="AY779" s="5"/>
      <c r="BJ779" s="5"/>
      <c r="BO779" s="5"/>
      <c r="BT779" s="5"/>
      <c r="BY779" s="5"/>
      <c r="CE779" s="5"/>
    </row>
    <row r="780" spans="14:83" ht="15.75" customHeight="1" x14ac:dyDescent="0.25">
      <c r="N780" s="5"/>
      <c r="Y780" s="5"/>
      <c r="AO780" s="5"/>
      <c r="AY780" s="5"/>
      <c r="BJ780" s="5"/>
      <c r="BO780" s="5"/>
      <c r="BT780" s="5"/>
      <c r="BY780" s="5"/>
      <c r="CE780" s="5"/>
    </row>
    <row r="781" spans="14:83" ht="15.75" customHeight="1" x14ac:dyDescent="0.25">
      <c r="N781" s="5"/>
      <c r="Y781" s="5"/>
      <c r="AO781" s="5"/>
      <c r="AY781" s="5"/>
      <c r="BJ781" s="5"/>
      <c r="BO781" s="5"/>
      <c r="BT781" s="5"/>
      <c r="BY781" s="5"/>
      <c r="CE781" s="5"/>
    </row>
    <row r="782" spans="14:83" ht="15.75" customHeight="1" x14ac:dyDescent="0.25">
      <c r="N782" s="5"/>
      <c r="Y782" s="5"/>
      <c r="AO782" s="5"/>
      <c r="AY782" s="5"/>
      <c r="BJ782" s="5"/>
      <c r="BO782" s="5"/>
      <c r="BT782" s="5"/>
      <c r="BY782" s="5"/>
      <c r="CE782" s="5"/>
    </row>
    <row r="783" spans="14:83" ht="15.75" customHeight="1" x14ac:dyDescent="0.25">
      <c r="N783" s="5"/>
      <c r="Y783" s="5"/>
      <c r="AO783" s="5"/>
      <c r="AY783" s="5"/>
      <c r="BJ783" s="5"/>
      <c r="BO783" s="5"/>
      <c r="BT783" s="5"/>
      <c r="BY783" s="5"/>
      <c r="CE783" s="5"/>
    </row>
    <row r="784" spans="14:83" ht="15.75" customHeight="1" x14ac:dyDescent="0.25">
      <c r="N784" s="5"/>
      <c r="Y784" s="5"/>
      <c r="AO784" s="5"/>
      <c r="AY784" s="5"/>
      <c r="BJ784" s="5"/>
      <c r="BO784" s="5"/>
      <c r="BT784" s="5"/>
      <c r="BY784" s="5"/>
      <c r="CE784" s="5"/>
    </row>
    <row r="785" spans="14:83" ht="15.75" customHeight="1" x14ac:dyDescent="0.25">
      <c r="N785" s="5"/>
      <c r="Y785" s="5"/>
      <c r="AO785" s="5"/>
      <c r="AY785" s="5"/>
      <c r="BJ785" s="5"/>
      <c r="BO785" s="5"/>
      <c r="BT785" s="5"/>
      <c r="BY785" s="5"/>
      <c r="CE785" s="5"/>
    </row>
    <row r="786" spans="14:83" ht="15.75" customHeight="1" x14ac:dyDescent="0.25">
      <c r="N786" s="5"/>
      <c r="Y786" s="5"/>
      <c r="AO786" s="5"/>
      <c r="AY786" s="5"/>
      <c r="BJ786" s="5"/>
      <c r="BO786" s="5"/>
      <c r="BT786" s="5"/>
      <c r="BY786" s="5"/>
      <c r="CE786" s="5"/>
    </row>
    <row r="787" spans="14:83" ht="15.75" customHeight="1" x14ac:dyDescent="0.25">
      <c r="N787" s="5"/>
      <c r="Y787" s="5"/>
      <c r="AO787" s="5"/>
      <c r="AY787" s="5"/>
      <c r="BJ787" s="5"/>
      <c r="BO787" s="5"/>
      <c r="BT787" s="5"/>
      <c r="BY787" s="5"/>
      <c r="CE787" s="5"/>
    </row>
    <row r="788" spans="14:83" ht="15.75" customHeight="1" x14ac:dyDescent="0.25">
      <c r="N788" s="5"/>
      <c r="Y788" s="5"/>
      <c r="AO788" s="5"/>
      <c r="AY788" s="5"/>
      <c r="BJ788" s="5"/>
      <c r="BO788" s="5"/>
      <c r="BT788" s="5"/>
      <c r="BY788" s="5"/>
      <c r="CE788" s="5"/>
    </row>
    <row r="789" spans="14:83" ht="15.75" customHeight="1" x14ac:dyDescent="0.25">
      <c r="N789" s="5"/>
      <c r="Y789" s="5"/>
      <c r="AO789" s="5"/>
      <c r="AY789" s="5"/>
      <c r="BJ789" s="5"/>
      <c r="BO789" s="5"/>
      <c r="BT789" s="5"/>
      <c r="BY789" s="5"/>
      <c r="CE789" s="5"/>
    </row>
    <row r="790" spans="14:83" ht="15.75" customHeight="1" x14ac:dyDescent="0.25">
      <c r="N790" s="5"/>
      <c r="Y790" s="5"/>
      <c r="AO790" s="5"/>
      <c r="AY790" s="5"/>
      <c r="BJ790" s="5"/>
      <c r="BO790" s="5"/>
      <c r="BT790" s="5"/>
      <c r="BY790" s="5"/>
      <c r="CE790" s="5"/>
    </row>
    <row r="791" spans="14:83" ht="15.75" customHeight="1" x14ac:dyDescent="0.25">
      <c r="N791" s="5"/>
      <c r="Y791" s="5"/>
      <c r="AO791" s="5"/>
      <c r="AY791" s="5"/>
      <c r="BJ791" s="5"/>
      <c r="BO791" s="5"/>
      <c r="BT791" s="5"/>
      <c r="BY791" s="5"/>
      <c r="CE791" s="5"/>
    </row>
    <row r="792" spans="14:83" ht="15.75" customHeight="1" x14ac:dyDescent="0.25">
      <c r="N792" s="5"/>
      <c r="Y792" s="5"/>
      <c r="AO792" s="5"/>
      <c r="AY792" s="5"/>
      <c r="BJ792" s="5"/>
      <c r="BO792" s="5"/>
      <c r="BT792" s="5"/>
      <c r="BY792" s="5"/>
      <c r="CE792" s="5"/>
    </row>
    <row r="793" spans="14:83" ht="15.75" customHeight="1" x14ac:dyDescent="0.25">
      <c r="N793" s="5"/>
      <c r="Y793" s="5"/>
      <c r="AO793" s="5"/>
      <c r="AY793" s="5"/>
      <c r="BJ793" s="5"/>
      <c r="BO793" s="5"/>
      <c r="BT793" s="5"/>
      <c r="BY793" s="5"/>
      <c r="CE793" s="5"/>
    </row>
    <row r="794" spans="14:83" ht="15.75" customHeight="1" x14ac:dyDescent="0.25">
      <c r="N794" s="5"/>
      <c r="Y794" s="5"/>
      <c r="AO794" s="5"/>
      <c r="AY794" s="5"/>
      <c r="BJ794" s="5"/>
      <c r="BO794" s="5"/>
      <c r="BT794" s="5"/>
      <c r="BY794" s="5"/>
      <c r="CE794" s="5"/>
    </row>
    <row r="795" spans="14:83" ht="15.75" customHeight="1" x14ac:dyDescent="0.25">
      <c r="N795" s="5"/>
      <c r="Y795" s="5"/>
      <c r="AO795" s="5"/>
      <c r="AY795" s="5"/>
      <c r="BJ795" s="5"/>
      <c r="BO795" s="5"/>
      <c r="BT795" s="5"/>
      <c r="BY795" s="5"/>
      <c r="CE795" s="5"/>
    </row>
    <row r="796" spans="14:83" ht="15.75" customHeight="1" x14ac:dyDescent="0.25">
      <c r="N796" s="5"/>
      <c r="Y796" s="5"/>
      <c r="AO796" s="5"/>
      <c r="AY796" s="5"/>
      <c r="BJ796" s="5"/>
      <c r="BO796" s="5"/>
      <c r="BT796" s="5"/>
      <c r="BY796" s="5"/>
      <c r="CE796" s="5"/>
    </row>
    <row r="797" spans="14:83" ht="15.75" customHeight="1" x14ac:dyDescent="0.25">
      <c r="N797" s="5"/>
      <c r="Y797" s="5"/>
      <c r="AO797" s="5"/>
      <c r="AY797" s="5"/>
      <c r="BJ797" s="5"/>
      <c r="BO797" s="5"/>
      <c r="BT797" s="5"/>
      <c r="BY797" s="5"/>
      <c r="CE797" s="5"/>
    </row>
    <row r="798" spans="14:83" ht="15.75" customHeight="1" x14ac:dyDescent="0.25">
      <c r="N798" s="5"/>
      <c r="Y798" s="5"/>
      <c r="AO798" s="5"/>
      <c r="AY798" s="5"/>
      <c r="BJ798" s="5"/>
      <c r="BO798" s="5"/>
      <c r="BT798" s="5"/>
      <c r="BY798" s="5"/>
      <c r="CE798" s="5"/>
    </row>
    <row r="799" spans="14:83" ht="15.75" customHeight="1" x14ac:dyDescent="0.25">
      <c r="N799" s="5"/>
      <c r="Y799" s="5"/>
      <c r="AO799" s="5"/>
      <c r="AY799" s="5"/>
      <c r="BJ799" s="5"/>
      <c r="BO799" s="5"/>
      <c r="BT799" s="5"/>
      <c r="BY799" s="5"/>
      <c r="CE799" s="5"/>
    </row>
    <row r="800" spans="14:83" ht="15.75" customHeight="1" x14ac:dyDescent="0.25">
      <c r="N800" s="5"/>
      <c r="Y800" s="5"/>
      <c r="AO800" s="5"/>
      <c r="AY800" s="5"/>
      <c r="BJ800" s="5"/>
      <c r="BO800" s="5"/>
      <c r="BT800" s="5"/>
      <c r="BY800" s="5"/>
      <c r="CE800" s="5"/>
    </row>
    <row r="801" spans="14:83" ht="15.75" customHeight="1" x14ac:dyDescent="0.25">
      <c r="N801" s="5"/>
      <c r="Y801" s="5"/>
      <c r="AO801" s="5"/>
      <c r="AY801" s="5"/>
      <c r="BJ801" s="5"/>
      <c r="BO801" s="5"/>
      <c r="BT801" s="5"/>
      <c r="BY801" s="5"/>
      <c r="CE801" s="5"/>
    </row>
    <row r="802" spans="14:83" ht="15.75" customHeight="1" x14ac:dyDescent="0.25">
      <c r="N802" s="5"/>
      <c r="Y802" s="5"/>
      <c r="AO802" s="5"/>
      <c r="AY802" s="5"/>
      <c r="BJ802" s="5"/>
      <c r="BO802" s="5"/>
      <c r="BT802" s="5"/>
      <c r="BY802" s="5"/>
      <c r="CE802" s="5"/>
    </row>
    <row r="803" spans="14:83" ht="15.75" customHeight="1" x14ac:dyDescent="0.25">
      <c r="N803" s="5"/>
      <c r="Y803" s="5"/>
      <c r="AO803" s="5"/>
      <c r="AY803" s="5"/>
      <c r="BJ803" s="5"/>
      <c r="BO803" s="5"/>
      <c r="BT803" s="5"/>
      <c r="BY803" s="5"/>
      <c r="CE803" s="5"/>
    </row>
    <row r="804" spans="14:83" ht="15.75" customHeight="1" x14ac:dyDescent="0.25">
      <c r="N804" s="5"/>
      <c r="Y804" s="5"/>
      <c r="AO804" s="5"/>
      <c r="AY804" s="5"/>
      <c r="BJ804" s="5"/>
      <c r="BO804" s="5"/>
      <c r="BT804" s="5"/>
      <c r="BY804" s="5"/>
      <c r="CE804" s="5"/>
    </row>
    <row r="805" spans="14:83" ht="15.75" customHeight="1" x14ac:dyDescent="0.25">
      <c r="N805" s="5"/>
      <c r="Y805" s="5"/>
      <c r="AO805" s="5"/>
      <c r="AY805" s="5"/>
      <c r="BJ805" s="5"/>
      <c r="BO805" s="5"/>
      <c r="BT805" s="5"/>
      <c r="BY805" s="5"/>
      <c r="CE805" s="5"/>
    </row>
    <row r="806" spans="14:83" ht="15.75" customHeight="1" x14ac:dyDescent="0.25">
      <c r="N806" s="5"/>
      <c r="Y806" s="5"/>
      <c r="AO806" s="5"/>
      <c r="AY806" s="5"/>
      <c r="BJ806" s="5"/>
      <c r="BO806" s="5"/>
      <c r="BT806" s="5"/>
      <c r="BY806" s="5"/>
      <c r="CE806" s="5"/>
    </row>
    <row r="807" spans="14:83" ht="15.75" customHeight="1" x14ac:dyDescent="0.25">
      <c r="N807" s="5"/>
      <c r="Y807" s="5"/>
      <c r="AO807" s="5"/>
      <c r="AY807" s="5"/>
      <c r="BJ807" s="5"/>
      <c r="BO807" s="5"/>
      <c r="BT807" s="5"/>
      <c r="BY807" s="5"/>
      <c r="CE807" s="5"/>
    </row>
    <row r="808" spans="14:83" ht="15.75" customHeight="1" x14ac:dyDescent="0.25">
      <c r="N808" s="5"/>
      <c r="Y808" s="5"/>
      <c r="AO808" s="5"/>
      <c r="AY808" s="5"/>
      <c r="BJ808" s="5"/>
      <c r="BO808" s="5"/>
      <c r="BT808" s="5"/>
      <c r="BY808" s="5"/>
      <c r="CE808" s="5"/>
    </row>
    <row r="809" spans="14:83" ht="15.75" customHeight="1" x14ac:dyDescent="0.25">
      <c r="N809" s="5"/>
      <c r="Y809" s="5"/>
      <c r="AO809" s="5"/>
      <c r="AY809" s="5"/>
      <c r="BJ809" s="5"/>
      <c r="BO809" s="5"/>
      <c r="BT809" s="5"/>
      <c r="BY809" s="5"/>
      <c r="CE809" s="5"/>
    </row>
    <row r="810" spans="14:83" ht="15.75" customHeight="1" x14ac:dyDescent="0.25">
      <c r="N810" s="5"/>
      <c r="Y810" s="5"/>
      <c r="AO810" s="5"/>
      <c r="AY810" s="5"/>
      <c r="BJ810" s="5"/>
      <c r="BO810" s="5"/>
      <c r="BT810" s="5"/>
      <c r="BY810" s="5"/>
      <c r="CE810" s="5"/>
    </row>
    <row r="811" spans="14:83" ht="15.75" customHeight="1" x14ac:dyDescent="0.25">
      <c r="N811" s="5"/>
      <c r="Y811" s="5"/>
      <c r="AO811" s="5"/>
      <c r="AY811" s="5"/>
      <c r="BJ811" s="5"/>
      <c r="BO811" s="5"/>
      <c r="BT811" s="5"/>
      <c r="BY811" s="5"/>
      <c r="CE811" s="5"/>
    </row>
    <row r="812" spans="14:83" ht="15.75" customHeight="1" x14ac:dyDescent="0.25">
      <c r="N812" s="5"/>
      <c r="Y812" s="5"/>
      <c r="AO812" s="5"/>
      <c r="AY812" s="5"/>
      <c r="BJ812" s="5"/>
      <c r="BO812" s="5"/>
      <c r="BT812" s="5"/>
      <c r="BY812" s="5"/>
      <c r="CE812" s="5"/>
    </row>
    <row r="813" spans="14:83" ht="15.75" customHeight="1" x14ac:dyDescent="0.25">
      <c r="N813" s="5"/>
      <c r="Y813" s="5"/>
      <c r="AO813" s="5"/>
      <c r="AY813" s="5"/>
      <c r="BJ813" s="5"/>
      <c r="BO813" s="5"/>
      <c r="BT813" s="5"/>
      <c r="BY813" s="5"/>
      <c r="CE813" s="5"/>
    </row>
    <row r="814" spans="14:83" ht="15.75" customHeight="1" x14ac:dyDescent="0.25">
      <c r="N814" s="5"/>
      <c r="Y814" s="5"/>
      <c r="AO814" s="5"/>
      <c r="AY814" s="5"/>
      <c r="BJ814" s="5"/>
      <c r="BO814" s="5"/>
      <c r="BT814" s="5"/>
      <c r="BY814" s="5"/>
      <c r="CE814" s="5"/>
    </row>
    <row r="815" spans="14:83" ht="15.75" customHeight="1" x14ac:dyDescent="0.25">
      <c r="N815" s="5"/>
      <c r="Y815" s="5"/>
      <c r="AO815" s="5"/>
      <c r="AY815" s="5"/>
      <c r="BJ815" s="5"/>
      <c r="BO815" s="5"/>
      <c r="BT815" s="5"/>
      <c r="BY815" s="5"/>
      <c r="CE815" s="5"/>
    </row>
    <row r="816" spans="14:83" ht="15.75" customHeight="1" x14ac:dyDescent="0.25">
      <c r="N816" s="5"/>
      <c r="Y816" s="5"/>
      <c r="AO816" s="5"/>
      <c r="AY816" s="5"/>
      <c r="BJ816" s="5"/>
      <c r="BO816" s="5"/>
      <c r="BT816" s="5"/>
      <c r="BY816" s="5"/>
      <c r="CE816" s="5"/>
    </row>
    <row r="817" spans="14:83" ht="15.75" customHeight="1" x14ac:dyDescent="0.25">
      <c r="N817" s="5"/>
      <c r="Y817" s="5"/>
      <c r="AO817" s="5"/>
      <c r="AY817" s="5"/>
      <c r="BJ817" s="5"/>
      <c r="BO817" s="5"/>
      <c r="BT817" s="5"/>
      <c r="BY817" s="5"/>
      <c r="CE817" s="5"/>
    </row>
    <row r="818" spans="14:83" ht="15.75" customHeight="1" x14ac:dyDescent="0.25">
      <c r="N818" s="5"/>
      <c r="Y818" s="5"/>
      <c r="AO818" s="5"/>
      <c r="AY818" s="5"/>
      <c r="BJ818" s="5"/>
      <c r="BO818" s="5"/>
      <c r="BT818" s="5"/>
      <c r="BY818" s="5"/>
      <c r="CE818" s="5"/>
    </row>
    <row r="819" spans="14:83" ht="15.75" customHeight="1" x14ac:dyDescent="0.25">
      <c r="N819" s="5"/>
      <c r="Y819" s="5"/>
      <c r="AO819" s="5"/>
      <c r="AY819" s="5"/>
      <c r="BJ819" s="5"/>
      <c r="BO819" s="5"/>
      <c r="BT819" s="5"/>
      <c r="BY819" s="5"/>
      <c r="CE819" s="5"/>
    </row>
    <row r="820" spans="14:83" ht="15.75" customHeight="1" x14ac:dyDescent="0.25">
      <c r="N820" s="5"/>
      <c r="Y820" s="5"/>
      <c r="AO820" s="5"/>
      <c r="AY820" s="5"/>
      <c r="BJ820" s="5"/>
      <c r="BO820" s="5"/>
      <c r="BT820" s="5"/>
      <c r="BY820" s="5"/>
      <c r="CE820" s="5"/>
    </row>
    <row r="821" spans="14:83" ht="15.75" customHeight="1" x14ac:dyDescent="0.25">
      <c r="N821" s="5"/>
      <c r="Y821" s="5"/>
      <c r="AO821" s="5"/>
      <c r="AY821" s="5"/>
      <c r="BJ821" s="5"/>
      <c r="BO821" s="5"/>
      <c r="BT821" s="5"/>
      <c r="BY821" s="5"/>
      <c r="CE821" s="5"/>
    </row>
    <row r="822" spans="14:83" ht="15.75" customHeight="1" x14ac:dyDescent="0.25">
      <c r="N822" s="5"/>
      <c r="Y822" s="5"/>
      <c r="AO822" s="5"/>
      <c r="AY822" s="5"/>
      <c r="BJ822" s="5"/>
      <c r="BO822" s="5"/>
      <c r="BT822" s="5"/>
      <c r="BY822" s="5"/>
      <c r="CE822" s="5"/>
    </row>
    <row r="823" spans="14:83" ht="15.75" customHeight="1" x14ac:dyDescent="0.25">
      <c r="N823" s="5"/>
      <c r="Y823" s="5"/>
      <c r="AO823" s="5"/>
      <c r="AY823" s="5"/>
      <c r="BJ823" s="5"/>
      <c r="BO823" s="5"/>
      <c r="BT823" s="5"/>
      <c r="BY823" s="5"/>
      <c r="CE823" s="5"/>
    </row>
    <row r="824" spans="14:83" ht="15.75" customHeight="1" x14ac:dyDescent="0.25">
      <c r="N824" s="5"/>
      <c r="Y824" s="5"/>
      <c r="AO824" s="5"/>
      <c r="AY824" s="5"/>
      <c r="BJ824" s="5"/>
      <c r="BO824" s="5"/>
      <c r="BT824" s="5"/>
      <c r="BY824" s="5"/>
      <c r="CE824" s="5"/>
    </row>
    <row r="825" spans="14:83" ht="15.75" customHeight="1" x14ac:dyDescent="0.25">
      <c r="N825" s="5"/>
      <c r="Y825" s="5"/>
      <c r="AO825" s="5"/>
      <c r="AY825" s="5"/>
      <c r="BJ825" s="5"/>
      <c r="BO825" s="5"/>
      <c r="BT825" s="5"/>
      <c r="BY825" s="5"/>
      <c r="CE825" s="5"/>
    </row>
    <row r="826" spans="14:83" ht="15.75" customHeight="1" x14ac:dyDescent="0.25">
      <c r="N826" s="5"/>
      <c r="Y826" s="5"/>
      <c r="AO826" s="5"/>
      <c r="AY826" s="5"/>
      <c r="BJ826" s="5"/>
      <c r="BO826" s="5"/>
      <c r="BT826" s="5"/>
      <c r="BY826" s="5"/>
      <c r="CE826" s="5"/>
    </row>
    <row r="827" spans="14:83" ht="15.75" customHeight="1" x14ac:dyDescent="0.25">
      <c r="N827" s="5"/>
      <c r="Y827" s="5"/>
      <c r="AO827" s="5"/>
      <c r="AY827" s="5"/>
      <c r="BJ827" s="5"/>
      <c r="BO827" s="5"/>
      <c r="BT827" s="5"/>
      <c r="BY827" s="5"/>
      <c r="CE827" s="5"/>
    </row>
    <row r="828" spans="14:83" ht="15.75" customHeight="1" x14ac:dyDescent="0.25">
      <c r="N828" s="5"/>
      <c r="Y828" s="5"/>
      <c r="AO828" s="5"/>
      <c r="AY828" s="5"/>
      <c r="BJ828" s="5"/>
      <c r="BO828" s="5"/>
      <c r="BT828" s="5"/>
      <c r="BY828" s="5"/>
      <c r="CE828" s="5"/>
    </row>
    <row r="829" spans="14:83" ht="15.75" customHeight="1" x14ac:dyDescent="0.25">
      <c r="N829" s="5"/>
      <c r="Y829" s="5"/>
      <c r="AO829" s="5"/>
      <c r="AY829" s="5"/>
      <c r="BJ829" s="5"/>
      <c r="BO829" s="5"/>
      <c r="BT829" s="5"/>
      <c r="BY829" s="5"/>
      <c r="CE829" s="5"/>
    </row>
    <row r="830" spans="14:83" ht="15.75" customHeight="1" x14ac:dyDescent="0.25">
      <c r="N830" s="5"/>
      <c r="Y830" s="5"/>
      <c r="AO830" s="5"/>
      <c r="AY830" s="5"/>
      <c r="BJ830" s="5"/>
      <c r="BO830" s="5"/>
      <c r="BT830" s="5"/>
      <c r="BY830" s="5"/>
      <c r="CE830" s="5"/>
    </row>
    <row r="831" spans="14:83" ht="15.75" customHeight="1" x14ac:dyDescent="0.25">
      <c r="N831" s="5"/>
      <c r="Y831" s="5"/>
      <c r="AO831" s="5"/>
      <c r="AY831" s="5"/>
      <c r="BJ831" s="5"/>
      <c r="BO831" s="5"/>
      <c r="BT831" s="5"/>
      <c r="BY831" s="5"/>
      <c r="CE831" s="5"/>
    </row>
    <row r="832" spans="14:83" ht="15.75" customHeight="1" x14ac:dyDescent="0.25">
      <c r="N832" s="5"/>
      <c r="Y832" s="5"/>
      <c r="AO832" s="5"/>
      <c r="AY832" s="5"/>
      <c r="BJ832" s="5"/>
      <c r="BO832" s="5"/>
      <c r="BT832" s="5"/>
      <c r="BY832" s="5"/>
      <c r="CE832" s="5"/>
    </row>
    <row r="833" spans="14:83" ht="15.75" customHeight="1" x14ac:dyDescent="0.25">
      <c r="N833" s="5"/>
      <c r="Y833" s="5"/>
      <c r="AO833" s="5"/>
      <c r="AY833" s="5"/>
      <c r="BJ833" s="5"/>
      <c r="BO833" s="5"/>
      <c r="BT833" s="5"/>
      <c r="BY833" s="5"/>
      <c r="CE833" s="5"/>
    </row>
    <row r="834" spans="14:83" ht="15.75" customHeight="1" x14ac:dyDescent="0.25">
      <c r="N834" s="5"/>
      <c r="Y834" s="5"/>
      <c r="AO834" s="5"/>
      <c r="AY834" s="5"/>
      <c r="BJ834" s="5"/>
      <c r="BO834" s="5"/>
      <c r="BT834" s="5"/>
      <c r="BY834" s="5"/>
      <c r="CE834" s="5"/>
    </row>
    <row r="835" spans="14:83" ht="15.75" customHeight="1" x14ac:dyDescent="0.25">
      <c r="N835" s="5"/>
      <c r="Y835" s="5"/>
      <c r="AO835" s="5"/>
      <c r="AY835" s="5"/>
      <c r="BJ835" s="5"/>
      <c r="BO835" s="5"/>
      <c r="BT835" s="5"/>
      <c r="BY835" s="5"/>
      <c r="CE835" s="5"/>
    </row>
    <row r="836" spans="14:83" ht="15.75" customHeight="1" x14ac:dyDescent="0.25">
      <c r="N836" s="5"/>
      <c r="Y836" s="5"/>
      <c r="AO836" s="5"/>
      <c r="AY836" s="5"/>
      <c r="BJ836" s="5"/>
      <c r="BO836" s="5"/>
      <c r="BT836" s="5"/>
      <c r="BY836" s="5"/>
      <c r="CE836" s="5"/>
    </row>
    <row r="837" spans="14:83" ht="15.75" customHeight="1" x14ac:dyDescent="0.25">
      <c r="N837" s="5"/>
      <c r="Y837" s="5"/>
      <c r="AO837" s="5"/>
      <c r="AY837" s="5"/>
      <c r="BJ837" s="5"/>
      <c r="BO837" s="5"/>
      <c r="BT837" s="5"/>
      <c r="BY837" s="5"/>
      <c r="CE837" s="5"/>
    </row>
    <row r="838" spans="14:83" ht="15.75" customHeight="1" x14ac:dyDescent="0.25">
      <c r="N838" s="5"/>
      <c r="Y838" s="5"/>
      <c r="AO838" s="5"/>
      <c r="AY838" s="5"/>
      <c r="BJ838" s="5"/>
      <c r="BO838" s="5"/>
      <c r="BT838" s="5"/>
      <c r="BY838" s="5"/>
      <c r="CE838" s="5"/>
    </row>
    <row r="839" spans="14:83" ht="15.75" customHeight="1" x14ac:dyDescent="0.25">
      <c r="N839" s="5"/>
      <c r="Y839" s="5"/>
      <c r="AO839" s="5"/>
      <c r="AY839" s="5"/>
      <c r="BJ839" s="5"/>
      <c r="BO839" s="5"/>
      <c r="BT839" s="5"/>
      <c r="BY839" s="5"/>
      <c r="CE839" s="5"/>
    </row>
    <row r="840" spans="14:83" ht="15.75" customHeight="1" x14ac:dyDescent="0.25">
      <c r="N840" s="5"/>
      <c r="Y840" s="5"/>
      <c r="AO840" s="5"/>
      <c r="AY840" s="5"/>
      <c r="BJ840" s="5"/>
      <c r="BO840" s="5"/>
      <c r="BT840" s="5"/>
      <c r="BY840" s="5"/>
      <c r="CE840" s="5"/>
    </row>
    <row r="841" spans="14:83" ht="15.75" customHeight="1" x14ac:dyDescent="0.25">
      <c r="N841" s="5"/>
      <c r="Y841" s="5"/>
      <c r="AO841" s="5"/>
      <c r="AY841" s="5"/>
      <c r="BJ841" s="5"/>
      <c r="BO841" s="5"/>
      <c r="BT841" s="5"/>
      <c r="BY841" s="5"/>
      <c r="CE841" s="5"/>
    </row>
    <row r="842" spans="14:83" ht="15.75" customHeight="1" x14ac:dyDescent="0.25">
      <c r="N842" s="5"/>
      <c r="Y842" s="5"/>
      <c r="AO842" s="5"/>
      <c r="AY842" s="5"/>
      <c r="BJ842" s="5"/>
      <c r="BO842" s="5"/>
      <c r="BT842" s="5"/>
      <c r="BY842" s="5"/>
      <c r="CE842" s="5"/>
    </row>
    <row r="843" spans="14:83" ht="15.75" customHeight="1" x14ac:dyDescent="0.25">
      <c r="N843" s="5"/>
      <c r="Y843" s="5"/>
      <c r="AO843" s="5"/>
      <c r="AY843" s="5"/>
      <c r="BJ843" s="5"/>
      <c r="BO843" s="5"/>
      <c r="BT843" s="5"/>
      <c r="BY843" s="5"/>
      <c r="CE843" s="5"/>
    </row>
    <row r="844" spans="14:83" ht="15.75" customHeight="1" x14ac:dyDescent="0.25">
      <c r="N844" s="5"/>
      <c r="Y844" s="5"/>
      <c r="AO844" s="5"/>
      <c r="AY844" s="5"/>
      <c r="BJ844" s="5"/>
      <c r="BO844" s="5"/>
      <c r="BT844" s="5"/>
      <c r="BY844" s="5"/>
      <c r="CE844" s="5"/>
    </row>
    <row r="845" spans="14:83" ht="15.75" customHeight="1" x14ac:dyDescent="0.25">
      <c r="N845" s="5"/>
      <c r="Y845" s="5"/>
      <c r="AO845" s="5"/>
      <c r="AY845" s="5"/>
      <c r="BJ845" s="5"/>
      <c r="BO845" s="5"/>
      <c r="BT845" s="5"/>
      <c r="BY845" s="5"/>
      <c r="CE845" s="5"/>
    </row>
    <row r="846" spans="14:83" ht="15.75" customHeight="1" x14ac:dyDescent="0.25">
      <c r="N846" s="5"/>
      <c r="Y846" s="5"/>
      <c r="AO846" s="5"/>
      <c r="AY846" s="5"/>
      <c r="BJ846" s="5"/>
      <c r="BO846" s="5"/>
      <c r="BT846" s="5"/>
      <c r="BY846" s="5"/>
      <c r="CE846" s="5"/>
    </row>
    <row r="847" spans="14:83" ht="15.75" customHeight="1" x14ac:dyDescent="0.25">
      <c r="N847" s="5"/>
      <c r="Y847" s="5"/>
      <c r="AO847" s="5"/>
      <c r="AY847" s="5"/>
      <c r="BJ847" s="5"/>
      <c r="BO847" s="5"/>
      <c r="BT847" s="5"/>
      <c r="BY847" s="5"/>
      <c r="CE847" s="5"/>
    </row>
    <row r="848" spans="14:83" ht="15.75" customHeight="1" x14ac:dyDescent="0.25">
      <c r="N848" s="5"/>
      <c r="Y848" s="5"/>
      <c r="AO848" s="5"/>
      <c r="AY848" s="5"/>
      <c r="BJ848" s="5"/>
      <c r="BO848" s="5"/>
      <c r="BT848" s="5"/>
      <c r="BY848" s="5"/>
      <c r="CE848" s="5"/>
    </row>
    <row r="849" spans="14:83" ht="15.75" customHeight="1" x14ac:dyDescent="0.25">
      <c r="N849" s="5"/>
      <c r="Y849" s="5"/>
      <c r="AO849" s="5"/>
      <c r="AY849" s="5"/>
      <c r="BJ849" s="5"/>
      <c r="BO849" s="5"/>
      <c r="BT849" s="5"/>
      <c r="BY849" s="5"/>
      <c r="CE849" s="5"/>
    </row>
    <row r="850" spans="14:83" ht="15.75" customHeight="1" x14ac:dyDescent="0.25">
      <c r="N850" s="5"/>
      <c r="Y850" s="5"/>
      <c r="AO850" s="5"/>
      <c r="AY850" s="5"/>
      <c r="BJ850" s="5"/>
      <c r="BO850" s="5"/>
      <c r="BT850" s="5"/>
      <c r="BY850" s="5"/>
      <c r="CE850" s="5"/>
    </row>
    <row r="851" spans="14:83" ht="15.75" customHeight="1" x14ac:dyDescent="0.25">
      <c r="N851" s="5"/>
      <c r="Y851" s="5"/>
      <c r="AO851" s="5"/>
      <c r="AY851" s="5"/>
      <c r="BJ851" s="5"/>
      <c r="BO851" s="5"/>
      <c r="BT851" s="5"/>
      <c r="BY851" s="5"/>
      <c r="CE851" s="5"/>
    </row>
    <row r="852" spans="14:83" ht="15.75" customHeight="1" x14ac:dyDescent="0.25">
      <c r="N852" s="5"/>
      <c r="Y852" s="5"/>
      <c r="AO852" s="5"/>
      <c r="AY852" s="5"/>
      <c r="BJ852" s="5"/>
      <c r="BO852" s="5"/>
      <c r="BT852" s="5"/>
      <c r="BY852" s="5"/>
      <c r="CE852" s="5"/>
    </row>
    <row r="853" spans="14:83" ht="15.75" customHeight="1" x14ac:dyDescent="0.25">
      <c r="N853" s="5"/>
      <c r="Y853" s="5"/>
      <c r="AO853" s="5"/>
      <c r="AY853" s="5"/>
      <c r="BJ853" s="5"/>
      <c r="BO853" s="5"/>
      <c r="BT853" s="5"/>
      <c r="BY853" s="5"/>
      <c r="CE853" s="5"/>
    </row>
    <row r="854" spans="14:83" ht="15.75" customHeight="1" x14ac:dyDescent="0.25">
      <c r="N854" s="5"/>
      <c r="Y854" s="5"/>
      <c r="AO854" s="5"/>
      <c r="AY854" s="5"/>
      <c r="BJ854" s="5"/>
      <c r="BO854" s="5"/>
      <c r="BT854" s="5"/>
      <c r="BY854" s="5"/>
      <c r="CE854" s="5"/>
    </row>
    <row r="855" spans="14:83" ht="15.75" customHeight="1" x14ac:dyDescent="0.25">
      <c r="N855" s="5"/>
      <c r="Y855" s="5"/>
      <c r="AO855" s="5"/>
      <c r="AY855" s="5"/>
      <c r="BJ855" s="5"/>
      <c r="BO855" s="5"/>
      <c r="BT855" s="5"/>
      <c r="BY855" s="5"/>
      <c r="CE855" s="5"/>
    </row>
    <row r="856" spans="14:83" ht="15.75" customHeight="1" x14ac:dyDescent="0.25">
      <c r="N856" s="5"/>
      <c r="Y856" s="5"/>
      <c r="AO856" s="5"/>
      <c r="AY856" s="5"/>
      <c r="BJ856" s="5"/>
      <c r="BO856" s="5"/>
      <c r="BT856" s="5"/>
      <c r="BY856" s="5"/>
      <c r="CE856" s="5"/>
    </row>
    <row r="857" spans="14:83" ht="15.75" customHeight="1" x14ac:dyDescent="0.25">
      <c r="N857" s="5"/>
      <c r="Y857" s="5"/>
      <c r="AO857" s="5"/>
      <c r="AY857" s="5"/>
      <c r="BJ857" s="5"/>
      <c r="BO857" s="5"/>
      <c r="BT857" s="5"/>
      <c r="BY857" s="5"/>
      <c r="CE857" s="5"/>
    </row>
    <row r="858" spans="14:83" ht="15.75" customHeight="1" x14ac:dyDescent="0.25">
      <c r="N858" s="5"/>
      <c r="Y858" s="5"/>
      <c r="AO858" s="5"/>
      <c r="AY858" s="5"/>
      <c r="BJ858" s="5"/>
      <c r="BO858" s="5"/>
      <c r="BT858" s="5"/>
      <c r="BY858" s="5"/>
      <c r="CE858" s="5"/>
    </row>
    <row r="859" spans="14:83" ht="15.75" customHeight="1" x14ac:dyDescent="0.25">
      <c r="N859" s="5"/>
      <c r="Y859" s="5"/>
      <c r="AO859" s="5"/>
      <c r="AY859" s="5"/>
      <c r="BJ859" s="5"/>
      <c r="BO859" s="5"/>
      <c r="BT859" s="5"/>
      <c r="BY859" s="5"/>
      <c r="CE859" s="5"/>
    </row>
    <row r="860" spans="14:83" ht="15.75" customHeight="1" x14ac:dyDescent="0.25">
      <c r="N860" s="5"/>
      <c r="Y860" s="5"/>
      <c r="AO860" s="5"/>
      <c r="AY860" s="5"/>
      <c r="BJ860" s="5"/>
      <c r="BO860" s="5"/>
      <c r="BT860" s="5"/>
      <c r="BY860" s="5"/>
      <c r="CE860" s="5"/>
    </row>
    <row r="861" spans="14:83" ht="15.75" customHeight="1" x14ac:dyDescent="0.25">
      <c r="N861" s="5"/>
      <c r="Y861" s="5"/>
      <c r="AO861" s="5"/>
      <c r="AY861" s="5"/>
      <c r="BJ861" s="5"/>
      <c r="BO861" s="5"/>
      <c r="BT861" s="5"/>
      <c r="BY861" s="5"/>
      <c r="CE861" s="5"/>
    </row>
    <row r="862" spans="14:83" ht="15.75" customHeight="1" x14ac:dyDescent="0.25">
      <c r="N862" s="5"/>
      <c r="Y862" s="5"/>
      <c r="AO862" s="5"/>
      <c r="AY862" s="5"/>
      <c r="BJ862" s="5"/>
      <c r="BO862" s="5"/>
      <c r="BT862" s="5"/>
      <c r="BY862" s="5"/>
      <c r="CE862" s="5"/>
    </row>
    <row r="863" spans="14:83" ht="15.75" customHeight="1" x14ac:dyDescent="0.25">
      <c r="N863" s="5"/>
      <c r="Y863" s="5"/>
      <c r="AO863" s="5"/>
      <c r="AY863" s="5"/>
      <c r="BJ863" s="5"/>
      <c r="BO863" s="5"/>
      <c r="BT863" s="5"/>
      <c r="BY863" s="5"/>
      <c r="CE863" s="5"/>
    </row>
    <row r="864" spans="14:83" ht="15.75" customHeight="1" x14ac:dyDescent="0.25">
      <c r="N864" s="5"/>
      <c r="Y864" s="5"/>
      <c r="AO864" s="5"/>
      <c r="AY864" s="5"/>
      <c r="BJ864" s="5"/>
      <c r="BO864" s="5"/>
      <c r="BT864" s="5"/>
      <c r="BY864" s="5"/>
      <c r="CE864" s="5"/>
    </row>
    <row r="865" spans="14:83" ht="15.75" customHeight="1" x14ac:dyDescent="0.25">
      <c r="N865" s="5"/>
      <c r="Y865" s="5"/>
      <c r="AO865" s="5"/>
      <c r="AY865" s="5"/>
      <c r="BJ865" s="5"/>
      <c r="BO865" s="5"/>
      <c r="BT865" s="5"/>
      <c r="BY865" s="5"/>
      <c r="CE865" s="5"/>
    </row>
    <row r="866" spans="14:83" ht="15.75" customHeight="1" x14ac:dyDescent="0.25">
      <c r="N866" s="5"/>
      <c r="Y866" s="5"/>
      <c r="AO866" s="5"/>
      <c r="AY866" s="5"/>
      <c r="BJ866" s="5"/>
      <c r="BO866" s="5"/>
      <c r="BT866" s="5"/>
      <c r="BY866" s="5"/>
      <c r="CE866" s="5"/>
    </row>
    <row r="867" spans="14:83" ht="15.75" customHeight="1" x14ac:dyDescent="0.25">
      <c r="N867" s="5"/>
      <c r="Y867" s="5"/>
      <c r="AO867" s="5"/>
      <c r="AY867" s="5"/>
      <c r="BJ867" s="5"/>
      <c r="BO867" s="5"/>
      <c r="BT867" s="5"/>
      <c r="BY867" s="5"/>
      <c r="CE867" s="5"/>
    </row>
    <row r="868" spans="14:83" ht="15.75" customHeight="1" x14ac:dyDescent="0.25">
      <c r="N868" s="5"/>
      <c r="Y868" s="5"/>
      <c r="AO868" s="5"/>
      <c r="AY868" s="5"/>
      <c r="BJ868" s="5"/>
      <c r="BO868" s="5"/>
      <c r="BT868" s="5"/>
      <c r="BY868" s="5"/>
      <c r="CE868" s="5"/>
    </row>
    <row r="869" spans="14:83" ht="15.75" customHeight="1" x14ac:dyDescent="0.25">
      <c r="N869" s="5"/>
      <c r="Y869" s="5"/>
      <c r="AO869" s="5"/>
      <c r="AY869" s="5"/>
      <c r="BJ869" s="5"/>
      <c r="BO869" s="5"/>
      <c r="BT869" s="5"/>
      <c r="BY869" s="5"/>
      <c r="CE869" s="5"/>
    </row>
    <row r="870" spans="14:83" ht="15.75" customHeight="1" x14ac:dyDescent="0.25">
      <c r="N870" s="5"/>
      <c r="Y870" s="5"/>
      <c r="AO870" s="5"/>
      <c r="AY870" s="5"/>
      <c r="BJ870" s="5"/>
      <c r="BO870" s="5"/>
      <c r="BT870" s="5"/>
      <c r="BY870" s="5"/>
      <c r="CE870" s="5"/>
    </row>
    <row r="871" spans="14:83" ht="15.75" customHeight="1" x14ac:dyDescent="0.25">
      <c r="N871" s="5"/>
      <c r="Y871" s="5"/>
      <c r="AO871" s="5"/>
      <c r="AY871" s="5"/>
      <c r="BJ871" s="5"/>
      <c r="BO871" s="5"/>
      <c r="BT871" s="5"/>
      <c r="BY871" s="5"/>
      <c r="CE871" s="5"/>
    </row>
    <row r="872" spans="14:83" ht="15.75" customHeight="1" x14ac:dyDescent="0.25">
      <c r="N872" s="5"/>
      <c r="Y872" s="5"/>
      <c r="AO872" s="5"/>
      <c r="AY872" s="5"/>
      <c r="BJ872" s="5"/>
      <c r="BO872" s="5"/>
      <c r="BT872" s="5"/>
      <c r="BY872" s="5"/>
      <c r="CE872" s="5"/>
    </row>
    <row r="873" spans="14:83" ht="15.75" customHeight="1" x14ac:dyDescent="0.25">
      <c r="N873" s="5"/>
      <c r="Y873" s="5"/>
      <c r="AO873" s="5"/>
      <c r="AY873" s="5"/>
      <c r="BJ873" s="5"/>
      <c r="BO873" s="5"/>
      <c r="BT873" s="5"/>
      <c r="BY873" s="5"/>
      <c r="CE873" s="5"/>
    </row>
    <row r="874" spans="14:83" ht="15.75" customHeight="1" x14ac:dyDescent="0.25">
      <c r="N874" s="5"/>
      <c r="Y874" s="5"/>
      <c r="AO874" s="5"/>
      <c r="AY874" s="5"/>
      <c r="BJ874" s="5"/>
      <c r="BO874" s="5"/>
      <c r="BT874" s="5"/>
      <c r="BY874" s="5"/>
      <c r="CE874" s="5"/>
    </row>
    <row r="875" spans="14:83" ht="15.75" customHeight="1" x14ac:dyDescent="0.25">
      <c r="N875" s="5"/>
      <c r="Y875" s="5"/>
      <c r="AO875" s="5"/>
      <c r="AY875" s="5"/>
      <c r="BJ875" s="5"/>
      <c r="BO875" s="5"/>
      <c r="BT875" s="5"/>
      <c r="BY875" s="5"/>
      <c r="CE875" s="5"/>
    </row>
    <row r="876" spans="14:83" ht="15.75" customHeight="1" x14ac:dyDescent="0.25">
      <c r="N876" s="5"/>
      <c r="Y876" s="5"/>
      <c r="AO876" s="5"/>
      <c r="AY876" s="5"/>
      <c r="BJ876" s="5"/>
      <c r="BO876" s="5"/>
      <c r="BT876" s="5"/>
      <c r="BY876" s="5"/>
      <c r="CE876" s="5"/>
    </row>
    <row r="877" spans="14:83" ht="15.75" customHeight="1" x14ac:dyDescent="0.25">
      <c r="N877" s="5"/>
      <c r="Y877" s="5"/>
      <c r="AO877" s="5"/>
      <c r="AY877" s="5"/>
      <c r="BJ877" s="5"/>
      <c r="BO877" s="5"/>
      <c r="BT877" s="5"/>
      <c r="BY877" s="5"/>
      <c r="CE877" s="5"/>
    </row>
    <row r="878" spans="14:83" ht="15.75" customHeight="1" x14ac:dyDescent="0.25">
      <c r="N878" s="5"/>
      <c r="Y878" s="5"/>
      <c r="AO878" s="5"/>
      <c r="AY878" s="5"/>
      <c r="BJ878" s="5"/>
      <c r="BO878" s="5"/>
      <c r="BT878" s="5"/>
      <c r="BY878" s="5"/>
      <c r="CE878" s="5"/>
    </row>
    <row r="879" spans="14:83" ht="15.75" customHeight="1" x14ac:dyDescent="0.25">
      <c r="N879" s="5"/>
      <c r="Y879" s="5"/>
      <c r="AO879" s="5"/>
      <c r="AY879" s="5"/>
      <c r="BJ879" s="5"/>
      <c r="BO879" s="5"/>
      <c r="BT879" s="5"/>
      <c r="BY879" s="5"/>
      <c r="CE879" s="5"/>
    </row>
    <row r="880" spans="14:83" ht="15.75" customHeight="1" x14ac:dyDescent="0.25">
      <c r="N880" s="5"/>
      <c r="Y880" s="5"/>
      <c r="AO880" s="5"/>
      <c r="AY880" s="5"/>
      <c r="BJ880" s="5"/>
      <c r="BO880" s="5"/>
      <c r="BT880" s="5"/>
      <c r="BY880" s="5"/>
      <c r="CE880" s="5"/>
    </row>
    <row r="881" spans="14:83" ht="15.75" customHeight="1" x14ac:dyDescent="0.25">
      <c r="N881" s="5"/>
      <c r="Y881" s="5"/>
      <c r="AO881" s="5"/>
      <c r="AY881" s="5"/>
      <c r="BJ881" s="5"/>
      <c r="BO881" s="5"/>
      <c r="BT881" s="5"/>
      <c r="BY881" s="5"/>
      <c r="CE881" s="5"/>
    </row>
    <row r="882" spans="14:83" ht="15.75" customHeight="1" x14ac:dyDescent="0.25">
      <c r="N882" s="5"/>
      <c r="Y882" s="5"/>
      <c r="AO882" s="5"/>
      <c r="AY882" s="5"/>
      <c r="BJ882" s="5"/>
      <c r="BO882" s="5"/>
      <c r="BT882" s="5"/>
      <c r="BY882" s="5"/>
      <c r="CE882" s="5"/>
    </row>
    <row r="883" spans="14:83" ht="15.75" customHeight="1" x14ac:dyDescent="0.25">
      <c r="N883" s="5"/>
      <c r="Y883" s="5"/>
      <c r="AO883" s="5"/>
      <c r="AY883" s="5"/>
      <c r="BJ883" s="5"/>
      <c r="BO883" s="5"/>
      <c r="BT883" s="5"/>
      <c r="BY883" s="5"/>
      <c r="CE883" s="5"/>
    </row>
    <row r="884" spans="14:83" ht="15.75" customHeight="1" x14ac:dyDescent="0.25">
      <c r="N884" s="5"/>
      <c r="Y884" s="5"/>
      <c r="AO884" s="5"/>
      <c r="AY884" s="5"/>
      <c r="BJ884" s="5"/>
      <c r="BO884" s="5"/>
      <c r="BT884" s="5"/>
      <c r="BY884" s="5"/>
      <c r="CE884" s="5"/>
    </row>
    <row r="885" spans="14:83" ht="15.75" customHeight="1" x14ac:dyDescent="0.25">
      <c r="N885" s="5"/>
      <c r="Y885" s="5"/>
      <c r="AO885" s="5"/>
      <c r="AY885" s="5"/>
      <c r="BJ885" s="5"/>
      <c r="BO885" s="5"/>
      <c r="BT885" s="5"/>
      <c r="BY885" s="5"/>
      <c r="CE885" s="5"/>
    </row>
    <row r="886" spans="14:83" ht="15.75" customHeight="1" x14ac:dyDescent="0.25">
      <c r="N886" s="5"/>
      <c r="Y886" s="5"/>
      <c r="AO886" s="5"/>
      <c r="AY886" s="5"/>
      <c r="BJ886" s="5"/>
      <c r="BO886" s="5"/>
      <c r="BT886" s="5"/>
      <c r="BY886" s="5"/>
      <c r="CE886" s="5"/>
    </row>
    <row r="887" spans="14:83" ht="15.75" customHeight="1" x14ac:dyDescent="0.25">
      <c r="N887" s="5"/>
      <c r="Y887" s="5"/>
      <c r="AO887" s="5"/>
      <c r="AY887" s="5"/>
      <c r="BJ887" s="5"/>
      <c r="BO887" s="5"/>
      <c r="BT887" s="5"/>
      <c r="BY887" s="5"/>
      <c r="CE887" s="5"/>
    </row>
    <row r="888" spans="14:83" ht="15.75" customHeight="1" x14ac:dyDescent="0.25">
      <c r="N888" s="5"/>
      <c r="Y888" s="5"/>
      <c r="AO888" s="5"/>
      <c r="AY888" s="5"/>
      <c r="BJ888" s="5"/>
      <c r="BO888" s="5"/>
      <c r="BT888" s="5"/>
      <c r="BY888" s="5"/>
      <c r="CE888" s="5"/>
    </row>
    <row r="889" spans="14:83" ht="15.75" customHeight="1" x14ac:dyDescent="0.25">
      <c r="N889" s="5"/>
      <c r="Y889" s="5"/>
      <c r="AO889" s="5"/>
      <c r="AY889" s="5"/>
      <c r="BJ889" s="5"/>
      <c r="BO889" s="5"/>
      <c r="BT889" s="5"/>
      <c r="BY889" s="5"/>
      <c r="CE889" s="5"/>
    </row>
    <row r="890" spans="14:83" ht="15.75" customHeight="1" x14ac:dyDescent="0.25">
      <c r="N890" s="5"/>
      <c r="Y890" s="5"/>
      <c r="AO890" s="5"/>
      <c r="AY890" s="5"/>
      <c r="BJ890" s="5"/>
      <c r="BO890" s="5"/>
      <c r="BT890" s="5"/>
      <c r="BY890" s="5"/>
      <c r="CE890" s="5"/>
    </row>
    <row r="891" spans="14:83" ht="15.75" customHeight="1" x14ac:dyDescent="0.25">
      <c r="N891" s="5"/>
      <c r="Y891" s="5"/>
      <c r="AO891" s="5"/>
      <c r="AY891" s="5"/>
      <c r="BJ891" s="5"/>
      <c r="BO891" s="5"/>
      <c r="BT891" s="5"/>
      <c r="BY891" s="5"/>
      <c r="CE891" s="5"/>
    </row>
    <row r="892" spans="14:83" ht="15.75" customHeight="1" x14ac:dyDescent="0.25">
      <c r="N892" s="5"/>
      <c r="Y892" s="5"/>
      <c r="AO892" s="5"/>
      <c r="AY892" s="5"/>
      <c r="BJ892" s="5"/>
      <c r="BO892" s="5"/>
      <c r="BT892" s="5"/>
      <c r="BY892" s="5"/>
      <c r="CE892" s="5"/>
    </row>
    <row r="893" spans="14:83" ht="15.75" customHeight="1" x14ac:dyDescent="0.25">
      <c r="N893" s="5"/>
      <c r="Y893" s="5"/>
      <c r="AO893" s="5"/>
      <c r="AY893" s="5"/>
      <c r="BJ893" s="5"/>
      <c r="BO893" s="5"/>
      <c r="BT893" s="5"/>
      <c r="BY893" s="5"/>
      <c r="CE893" s="5"/>
    </row>
    <row r="894" spans="14:83" ht="15.75" customHeight="1" x14ac:dyDescent="0.25">
      <c r="N894" s="5"/>
      <c r="Y894" s="5"/>
      <c r="AO894" s="5"/>
      <c r="AY894" s="5"/>
      <c r="BJ894" s="5"/>
      <c r="BO894" s="5"/>
      <c r="BT894" s="5"/>
      <c r="BY894" s="5"/>
      <c r="CE894" s="5"/>
    </row>
    <row r="895" spans="14:83" ht="15.75" customHeight="1" x14ac:dyDescent="0.25">
      <c r="N895" s="5"/>
      <c r="Y895" s="5"/>
      <c r="AO895" s="5"/>
      <c r="AY895" s="5"/>
      <c r="BJ895" s="5"/>
      <c r="BO895" s="5"/>
      <c r="BT895" s="5"/>
      <c r="BY895" s="5"/>
      <c r="CE895" s="5"/>
    </row>
    <row r="896" spans="14:83" ht="15.75" customHeight="1" x14ac:dyDescent="0.25">
      <c r="N896" s="5"/>
      <c r="Y896" s="5"/>
      <c r="AO896" s="5"/>
      <c r="AY896" s="5"/>
      <c r="BJ896" s="5"/>
      <c r="BO896" s="5"/>
      <c r="BT896" s="5"/>
      <c r="BY896" s="5"/>
      <c r="CE896" s="5"/>
    </row>
    <row r="897" spans="14:83" ht="15.75" customHeight="1" x14ac:dyDescent="0.25">
      <c r="N897" s="5"/>
      <c r="Y897" s="5"/>
      <c r="AO897" s="5"/>
      <c r="AY897" s="5"/>
      <c r="BJ897" s="5"/>
      <c r="BO897" s="5"/>
      <c r="BT897" s="5"/>
      <c r="BY897" s="5"/>
      <c r="CE897" s="5"/>
    </row>
    <row r="898" spans="14:83" ht="15.75" customHeight="1" x14ac:dyDescent="0.25">
      <c r="N898" s="5"/>
      <c r="Y898" s="5"/>
      <c r="AO898" s="5"/>
      <c r="AY898" s="5"/>
      <c r="BJ898" s="5"/>
      <c r="BO898" s="5"/>
      <c r="BT898" s="5"/>
      <c r="BY898" s="5"/>
      <c r="CE898" s="5"/>
    </row>
    <row r="899" spans="14:83" ht="15.75" customHeight="1" x14ac:dyDescent="0.25">
      <c r="N899" s="5"/>
      <c r="Y899" s="5"/>
      <c r="AO899" s="5"/>
      <c r="AY899" s="5"/>
      <c r="BJ899" s="5"/>
      <c r="BO899" s="5"/>
      <c r="BT899" s="5"/>
      <c r="BY899" s="5"/>
      <c r="CE899" s="5"/>
    </row>
    <row r="900" spans="14:83" ht="15.75" customHeight="1" x14ac:dyDescent="0.25">
      <c r="N900" s="5"/>
      <c r="Y900" s="5"/>
      <c r="AO900" s="5"/>
      <c r="AY900" s="5"/>
      <c r="BJ900" s="5"/>
      <c r="BO900" s="5"/>
      <c r="BT900" s="5"/>
      <c r="BY900" s="5"/>
      <c r="CE900" s="5"/>
    </row>
    <row r="901" spans="14:83" ht="15.75" customHeight="1" x14ac:dyDescent="0.25">
      <c r="N901" s="5"/>
      <c r="Y901" s="5"/>
      <c r="AO901" s="5"/>
      <c r="AY901" s="5"/>
      <c r="BJ901" s="5"/>
      <c r="BO901" s="5"/>
      <c r="BT901" s="5"/>
      <c r="BY901" s="5"/>
      <c r="CE901" s="5"/>
    </row>
    <row r="902" spans="14:83" ht="15.75" customHeight="1" x14ac:dyDescent="0.25">
      <c r="N902" s="5"/>
      <c r="Y902" s="5"/>
      <c r="AO902" s="5"/>
      <c r="AY902" s="5"/>
      <c r="BJ902" s="5"/>
      <c r="BO902" s="5"/>
      <c r="BT902" s="5"/>
      <c r="BY902" s="5"/>
      <c r="CE902" s="5"/>
    </row>
    <row r="903" spans="14:83" ht="15.75" customHeight="1" x14ac:dyDescent="0.25">
      <c r="N903" s="5"/>
      <c r="Y903" s="5"/>
      <c r="AO903" s="5"/>
      <c r="AY903" s="5"/>
      <c r="BJ903" s="5"/>
      <c r="BO903" s="5"/>
      <c r="BT903" s="5"/>
      <c r="BY903" s="5"/>
      <c r="CE903" s="5"/>
    </row>
    <row r="904" spans="14:83" ht="15.75" customHeight="1" x14ac:dyDescent="0.25">
      <c r="N904" s="5"/>
      <c r="Y904" s="5"/>
      <c r="AO904" s="5"/>
      <c r="AY904" s="5"/>
      <c r="BJ904" s="5"/>
      <c r="BO904" s="5"/>
      <c r="BT904" s="5"/>
      <c r="BY904" s="5"/>
      <c r="CE904" s="5"/>
    </row>
    <row r="905" spans="14:83" ht="15.75" customHeight="1" x14ac:dyDescent="0.25">
      <c r="N905" s="5"/>
      <c r="Y905" s="5"/>
      <c r="AO905" s="5"/>
      <c r="AY905" s="5"/>
      <c r="BJ905" s="5"/>
      <c r="BO905" s="5"/>
      <c r="BT905" s="5"/>
      <c r="BY905" s="5"/>
      <c r="CE905" s="5"/>
    </row>
    <row r="906" spans="14:83" ht="15.75" customHeight="1" x14ac:dyDescent="0.25">
      <c r="N906" s="5"/>
      <c r="Y906" s="5"/>
      <c r="AO906" s="5"/>
      <c r="AY906" s="5"/>
      <c r="BJ906" s="5"/>
      <c r="BO906" s="5"/>
      <c r="BT906" s="5"/>
      <c r="BY906" s="5"/>
      <c r="CE906" s="5"/>
    </row>
    <row r="907" spans="14:83" ht="15.75" customHeight="1" x14ac:dyDescent="0.25">
      <c r="N907" s="5"/>
      <c r="Y907" s="5"/>
      <c r="AO907" s="5"/>
      <c r="AY907" s="5"/>
      <c r="BJ907" s="5"/>
      <c r="BO907" s="5"/>
      <c r="BT907" s="5"/>
      <c r="BY907" s="5"/>
      <c r="CE907" s="5"/>
    </row>
    <row r="908" spans="14:83" ht="15.75" customHeight="1" x14ac:dyDescent="0.25">
      <c r="N908" s="5"/>
      <c r="Y908" s="5"/>
      <c r="AO908" s="5"/>
      <c r="AY908" s="5"/>
      <c r="BJ908" s="5"/>
      <c r="BO908" s="5"/>
      <c r="BT908" s="5"/>
      <c r="BY908" s="5"/>
      <c r="CE908" s="5"/>
    </row>
    <row r="909" spans="14:83" ht="15.75" customHeight="1" x14ac:dyDescent="0.25">
      <c r="N909" s="5"/>
      <c r="Y909" s="5"/>
      <c r="AO909" s="5"/>
      <c r="AY909" s="5"/>
      <c r="BJ909" s="5"/>
      <c r="BO909" s="5"/>
      <c r="BT909" s="5"/>
      <c r="BY909" s="5"/>
      <c r="CE909" s="5"/>
    </row>
    <row r="910" spans="14:83" ht="15.75" customHeight="1" x14ac:dyDescent="0.25">
      <c r="N910" s="5"/>
      <c r="Y910" s="5"/>
      <c r="AO910" s="5"/>
      <c r="AY910" s="5"/>
      <c r="BJ910" s="5"/>
      <c r="BO910" s="5"/>
      <c r="BT910" s="5"/>
      <c r="BY910" s="5"/>
      <c r="CE910" s="5"/>
    </row>
    <row r="911" spans="14:83" ht="15.75" customHeight="1" x14ac:dyDescent="0.25">
      <c r="N911" s="5"/>
      <c r="Y911" s="5"/>
      <c r="AO911" s="5"/>
      <c r="AY911" s="5"/>
      <c r="BJ911" s="5"/>
      <c r="BO911" s="5"/>
      <c r="BT911" s="5"/>
      <c r="BY911" s="5"/>
      <c r="CE911" s="5"/>
    </row>
    <row r="912" spans="14:83" ht="15.75" customHeight="1" x14ac:dyDescent="0.25">
      <c r="N912" s="5"/>
      <c r="Y912" s="5"/>
      <c r="AO912" s="5"/>
      <c r="AY912" s="5"/>
      <c r="BJ912" s="5"/>
      <c r="BO912" s="5"/>
      <c r="BT912" s="5"/>
      <c r="BY912" s="5"/>
      <c r="CE912" s="5"/>
    </row>
    <row r="913" spans="14:83" ht="15.75" customHeight="1" x14ac:dyDescent="0.25">
      <c r="N913" s="5"/>
      <c r="Y913" s="5"/>
      <c r="AO913" s="5"/>
      <c r="AY913" s="5"/>
      <c r="BJ913" s="5"/>
      <c r="BO913" s="5"/>
      <c r="BT913" s="5"/>
      <c r="BY913" s="5"/>
      <c r="CE913" s="5"/>
    </row>
    <row r="914" spans="14:83" ht="15.75" customHeight="1" x14ac:dyDescent="0.25">
      <c r="N914" s="5"/>
      <c r="Y914" s="5"/>
      <c r="AO914" s="5"/>
      <c r="AY914" s="5"/>
      <c r="BJ914" s="5"/>
      <c r="BO914" s="5"/>
      <c r="BT914" s="5"/>
      <c r="BY914" s="5"/>
      <c r="CE914" s="5"/>
    </row>
    <row r="915" spans="14:83" ht="15.75" customHeight="1" x14ac:dyDescent="0.25">
      <c r="N915" s="5"/>
      <c r="Y915" s="5"/>
      <c r="AO915" s="5"/>
      <c r="AY915" s="5"/>
      <c r="BJ915" s="5"/>
      <c r="BO915" s="5"/>
      <c r="BT915" s="5"/>
      <c r="BY915" s="5"/>
      <c r="CE915" s="5"/>
    </row>
    <row r="916" spans="14:83" ht="15.75" customHeight="1" x14ac:dyDescent="0.25">
      <c r="N916" s="5"/>
      <c r="Y916" s="5"/>
      <c r="AO916" s="5"/>
      <c r="AY916" s="5"/>
      <c r="BJ916" s="5"/>
      <c r="BO916" s="5"/>
      <c r="BT916" s="5"/>
      <c r="BY916" s="5"/>
      <c r="CE916" s="5"/>
    </row>
    <row r="917" spans="14:83" ht="15.75" customHeight="1" x14ac:dyDescent="0.25">
      <c r="N917" s="5"/>
      <c r="Y917" s="5"/>
      <c r="AO917" s="5"/>
      <c r="AY917" s="5"/>
      <c r="BJ917" s="5"/>
      <c r="BO917" s="5"/>
      <c r="BT917" s="5"/>
      <c r="BY917" s="5"/>
      <c r="CE917" s="5"/>
    </row>
    <row r="918" spans="14:83" ht="15.75" customHeight="1" x14ac:dyDescent="0.25">
      <c r="N918" s="5"/>
      <c r="Y918" s="5"/>
      <c r="AO918" s="5"/>
      <c r="AY918" s="5"/>
      <c r="BJ918" s="5"/>
      <c r="BO918" s="5"/>
      <c r="BT918" s="5"/>
      <c r="BY918" s="5"/>
      <c r="CE918" s="5"/>
    </row>
    <row r="919" spans="14:83" ht="15.75" customHeight="1" x14ac:dyDescent="0.25">
      <c r="N919" s="5"/>
      <c r="Y919" s="5"/>
      <c r="AO919" s="5"/>
      <c r="AY919" s="5"/>
      <c r="BJ919" s="5"/>
      <c r="BO919" s="5"/>
      <c r="BT919" s="5"/>
      <c r="BY919" s="5"/>
      <c r="CE919" s="5"/>
    </row>
    <row r="920" spans="14:83" ht="15.75" customHeight="1" x14ac:dyDescent="0.25">
      <c r="N920" s="5"/>
      <c r="Y920" s="5"/>
      <c r="AO920" s="5"/>
      <c r="AY920" s="5"/>
      <c r="BJ920" s="5"/>
      <c r="BO920" s="5"/>
      <c r="BT920" s="5"/>
      <c r="BY920" s="5"/>
      <c r="CE920" s="5"/>
    </row>
    <row r="921" spans="14:83" ht="15.75" customHeight="1" x14ac:dyDescent="0.25">
      <c r="N921" s="5"/>
      <c r="Y921" s="5"/>
      <c r="AO921" s="5"/>
      <c r="AY921" s="5"/>
      <c r="BJ921" s="5"/>
      <c r="BO921" s="5"/>
      <c r="BT921" s="5"/>
      <c r="BY921" s="5"/>
      <c r="CE921" s="5"/>
    </row>
    <row r="922" spans="14:83" ht="15.75" customHeight="1" x14ac:dyDescent="0.25">
      <c r="N922" s="5"/>
      <c r="Y922" s="5"/>
      <c r="AO922" s="5"/>
      <c r="AY922" s="5"/>
      <c r="BJ922" s="5"/>
      <c r="BO922" s="5"/>
      <c r="BT922" s="5"/>
      <c r="BY922" s="5"/>
      <c r="CE922" s="5"/>
    </row>
    <row r="923" spans="14:83" ht="15.75" customHeight="1" x14ac:dyDescent="0.25">
      <c r="N923" s="5"/>
      <c r="Y923" s="5"/>
      <c r="AO923" s="5"/>
      <c r="AY923" s="5"/>
      <c r="BJ923" s="5"/>
      <c r="BO923" s="5"/>
      <c r="BT923" s="5"/>
      <c r="BY923" s="5"/>
      <c r="CE923" s="5"/>
    </row>
    <row r="924" spans="14:83" ht="15.75" customHeight="1" x14ac:dyDescent="0.25">
      <c r="N924" s="5"/>
      <c r="Y924" s="5"/>
      <c r="AO924" s="5"/>
      <c r="AY924" s="5"/>
      <c r="BJ924" s="5"/>
      <c r="BO924" s="5"/>
      <c r="BT924" s="5"/>
      <c r="BY924" s="5"/>
      <c r="CE924" s="5"/>
    </row>
    <row r="925" spans="14:83" ht="15.75" customHeight="1" x14ac:dyDescent="0.25">
      <c r="N925" s="5"/>
      <c r="Y925" s="5"/>
      <c r="AO925" s="5"/>
      <c r="AY925" s="5"/>
      <c r="BJ925" s="5"/>
      <c r="BO925" s="5"/>
      <c r="BT925" s="5"/>
      <c r="BY925" s="5"/>
      <c r="CE925" s="5"/>
    </row>
    <row r="926" spans="14:83" ht="15.75" customHeight="1" x14ac:dyDescent="0.25">
      <c r="N926" s="5"/>
      <c r="Y926" s="5"/>
      <c r="AO926" s="5"/>
      <c r="AY926" s="5"/>
      <c r="BJ926" s="5"/>
      <c r="BO926" s="5"/>
      <c r="BT926" s="5"/>
      <c r="BY926" s="5"/>
      <c r="CE926" s="5"/>
    </row>
    <row r="927" spans="14:83" ht="15.75" customHeight="1" x14ac:dyDescent="0.25">
      <c r="N927" s="5"/>
      <c r="Y927" s="5"/>
      <c r="AO927" s="5"/>
      <c r="AY927" s="5"/>
      <c r="BJ927" s="5"/>
      <c r="BO927" s="5"/>
      <c r="BT927" s="5"/>
      <c r="BY927" s="5"/>
      <c r="CE927" s="5"/>
    </row>
    <row r="928" spans="14:83" ht="15.75" customHeight="1" x14ac:dyDescent="0.25">
      <c r="N928" s="5"/>
      <c r="Y928" s="5"/>
      <c r="AO928" s="5"/>
      <c r="AY928" s="5"/>
      <c r="BJ928" s="5"/>
      <c r="BO928" s="5"/>
      <c r="BT928" s="5"/>
      <c r="BY928" s="5"/>
      <c r="CE928" s="5"/>
    </row>
    <row r="929" spans="14:83" ht="15.75" customHeight="1" x14ac:dyDescent="0.25">
      <c r="N929" s="5"/>
      <c r="Y929" s="5"/>
      <c r="AO929" s="5"/>
      <c r="AY929" s="5"/>
      <c r="BJ929" s="5"/>
      <c r="BO929" s="5"/>
      <c r="BT929" s="5"/>
      <c r="BY929" s="5"/>
      <c r="CE929" s="5"/>
    </row>
    <row r="930" spans="14:83" ht="15.75" customHeight="1" x14ac:dyDescent="0.25">
      <c r="N930" s="5"/>
      <c r="Y930" s="5"/>
      <c r="AO930" s="5"/>
      <c r="AY930" s="5"/>
      <c r="BJ930" s="5"/>
      <c r="BO930" s="5"/>
      <c r="BT930" s="5"/>
      <c r="BY930" s="5"/>
      <c r="CE930" s="5"/>
    </row>
    <row r="931" spans="14:83" ht="15.75" customHeight="1" x14ac:dyDescent="0.25">
      <c r="N931" s="5"/>
      <c r="Y931" s="5"/>
      <c r="AO931" s="5"/>
      <c r="AY931" s="5"/>
      <c r="BJ931" s="5"/>
      <c r="BO931" s="5"/>
      <c r="BT931" s="5"/>
      <c r="BY931" s="5"/>
      <c r="CE931" s="5"/>
    </row>
    <row r="932" spans="14:83" ht="15.75" customHeight="1" x14ac:dyDescent="0.25">
      <c r="N932" s="5"/>
      <c r="Y932" s="5"/>
      <c r="AO932" s="5"/>
      <c r="AY932" s="5"/>
      <c r="BJ932" s="5"/>
      <c r="BO932" s="5"/>
      <c r="BT932" s="5"/>
      <c r="BY932" s="5"/>
      <c r="CE932" s="5"/>
    </row>
    <row r="933" spans="14:83" ht="15.75" customHeight="1" x14ac:dyDescent="0.25">
      <c r="N933" s="5"/>
      <c r="Y933" s="5"/>
      <c r="AO933" s="5"/>
      <c r="AY933" s="5"/>
      <c r="BJ933" s="5"/>
      <c r="BO933" s="5"/>
      <c r="BT933" s="5"/>
      <c r="BY933" s="5"/>
      <c r="CE933" s="5"/>
    </row>
    <row r="934" spans="14:83" ht="15.75" customHeight="1" x14ac:dyDescent="0.25">
      <c r="N934" s="5"/>
      <c r="Y934" s="5"/>
      <c r="AO934" s="5"/>
      <c r="AY934" s="5"/>
      <c r="BJ934" s="5"/>
      <c r="BO934" s="5"/>
      <c r="BT934" s="5"/>
      <c r="BY934" s="5"/>
      <c r="CE934" s="5"/>
    </row>
    <row r="935" spans="14:83" ht="15.75" customHeight="1" x14ac:dyDescent="0.25">
      <c r="N935" s="5"/>
      <c r="Y935" s="5"/>
      <c r="AO935" s="5"/>
      <c r="AY935" s="5"/>
      <c r="BJ935" s="5"/>
      <c r="BO935" s="5"/>
      <c r="BT935" s="5"/>
      <c r="BY935" s="5"/>
      <c r="CE935" s="5"/>
    </row>
    <row r="936" spans="14:83" ht="15.75" customHeight="1" x14ac:dyDescent="0.25">
      <c r="N936" s="5"/>
      <c r="Y936" s="5"/>
      <c r="AO936" s="5"/>
      <c r="AY936" s="5"/>
      <c r="BJ936" s="5"/>
      <c r="BO936" s="5"/>
      <c r="BT936" s="5"/>
      <c r="BY936" s="5"/>
      <c r="CE936" s="5"/>
    </row>
    <row r="937" spans="14:83" ht="15.75" customHeight="1" x14ac:dyDescent="0.25">
      <c r="N937" s="5"/>
      <c r="Y937" s="5"/>
      <c r="AO937" s="5"/>
      <c r="AY937" s="5"/>
      <c r="BJ937" s="5"/>
      <c r="BO937" s="5"/>
      <c r="BT937" s="5"/>
      <c r="BY937" s="5"/>
      <c r="CE937" s="5"/>
    </row>
    <row r="938" spans="14:83" ht="15.75" customHeight="1" x14ac:dyDescent="0.25">
      <c r="N938" s="5"/>
      <c r="Y938" s="5"/>
      <c r="AO938" s="5"/>
      <c r="AY938" s="5"/>
      <c r="BJ938" s="5"/>
      <c r="BO938" s="5"/>
      <c r="BT938" s="5"/>
      <c r="BY938" s="5"/>
      <c r="CE938" s="5"/>
    </row>
    <row r="939" spans="14:83" ht="15.75" customHeight="1" x14ac:dyDescent="0.25">
      <c r="N939" s="5"/>
      <c r="Y939" s="5"/>
      <c r="AO939" s="5"/>
      <c r="AY939" s="5"/>
      <c r="BJ939" s="5"/>
      <c r="BO939" s="5"/>
      <c r="BT939" s="5"/>
      <c r="BY939" s="5"/>
      <c r="CE939" s="5"/>
    </row>
    <row r="940" spans="14:83" ht="15.75" customHeight="1" x14ac:dyDescent="0.25">
      <c r="N940" s="5"/>
      <c r="Y940" s="5"/>
      <c r="AO940" s="5"/>
      <c r="AY940" s="5"/>
      <c r="BJ940" s="5"/>
      <c r="BO940" s="5"/>
      <c r="BT940" s="5"/>
      <c r="BY940" s="5"/>
      <c r="CE940" s="5"/>
    </row>
    <row r="941" spans="14:83" ht="15.75" customHeight="1" x14ac:dyDescent="0.25">
      <c r="N941" s="5"/>
      <c r="Y941" s="5"/>
      <c r="AO941" s="5"/>
      <c r="AY941" s="5"/>
      <c r="BJ941" s="5"/>
      <c r="BO941" s="5"/>
      <c r="BT941" s="5"/>
      <c r="BY941" s="5"/>
      <c r="CE941" s="5"/>
    </row>
    <row r="942" spans="14:83" ht="15.75" customHeight="1" x14ac:dyDescent="0.25">
      <c r="N942" s="5"/>
      <c r="Y942" s="5"/>
      <c r="AO942" s="5"/>
      <c r="AY942" s="5"/>
      <c r="BJ942" s="5"/>
      <c r="BO942" s="5"/>
      <c r="BT942" s="5"/>
      <c r="BY942" s="5"/>
      <c r="CE942" s="5"/>
    </row>
    <row r="943" spans="14:83" ht="15.75" customHeight="1" x14ac:dyDescent="0.25">
      <c r="N943" s="5"/>
      <c r="Y943" s="5"/>
      <c r="AO943" s="5"/>
      <c r="AY943" s="5"/>
      <c r="BJ943" s="5"/>
      <c r="BO943" s="5"/>
      <c r="BT943" s="5"/>
      <c r="BY943" s="5"/>
      <c r="CE943" s="5"/>
    </row>
    <row r="944" spans="14:83" ht="15.75" customHeight="1" x14ac:dyDescent="0.25">
      <c r="N944" s="5"/>
      <c r="Y944" s="5"/>
      <c r="AO944" s="5"/>
      <c r="AY944" s="5"/>
      <c r="BJ944" s="5"/>
      <c r="BO944" s="5"/>
      <c r="BT944" s="5"/>
      <c r="BY944" s="5"/>
      <c r="CE944" s="5"/>
    </row>
    <row r="945" spans="14:83" ht="15.75" customHeight="1" x14ac:dyDescent="0.25">
      <c r="N945" s="5"/>
      <c r="Y945" s="5"/>
      <c r="AO945" s="5"/>
      <c r="AY945" s="5"/>
      <c r="BJ945" s="5"/>
      <c r="BO945" s="5"/>
      <c r="BT945" s="5"/>
      <c r="BY945" s="5"/>
      <c r="CE945" s="5"/>
    </row>
    <row r="946" spans="14:83" ht="15.75" customHeight="1" x14ac:dyDescent="0.25">
      <c r="N946" s="5"/>
      <c r="Y946" s="5"/>
      <c r="AO946" s="5"/>
      <c r="AY946" s="5"/>
      <c r="BJ946" s="5"/>
      <c r="BO946" s="5"/>
      <c r="BT946" s="5"/>
      <c r="BY946" s="5"/>
      <c r="CE946" s="5"/>
    </row>
    <row r="947" spans="14:83" ht="15.75" customHeight="1" x14ac:dyDescent="0.25">
      <c r="N947" s="5"/>
      <c r="Y947" s="5"/>
      <c r="AO947" s="5"/>
      <c r="AY947" s="5"/>
      <c r="BJ947" s="5"/>
      <c r="BO947" s="5"/>
      <c r="BT947" s="5"/>
      <c r="BY947" s="5"/>
      <c r="CE947" s="5"/>
    </row>
    <row r="948" spans="14:83" ht="15.75" customHeight="1" x14ac:dyDescent="0.25">
      <c r="N948" s="5"/>
      <c r="Y948" s="5"/>
      <c r="AO948" s="5"/>
      <c r="AY948" s="5"/>
      <c r="BJ948" s="5"/>
      <c r="BO948" s="5"/>
      <c r="BT948" s="5"/>
      <c r="BY948" s="5"/>
      <c r="CE948" s="5"/>
    </row>
    <row r="949" spans="14:83" ht="15.75" customHeight="1" x14ac:dyDescent="0.25">
      <c r="N949" s="5"/>
      <c r="Y949" s="5"/>
      <c r="AO949" s="5"/>
      <c r="AY949" s="5"/>
      <c r="BJ949" s="5"/>
      <c r="BO949" s="5"/>
      <c r="BT949" s="5"/>
      <c r="BY949" s="5"/>
      <c r="CE949" s="5"/>
    </row>
    <row r="950" spans="14:83" ht="15.75" customHeight="1" x14ac:dyDescent="0.25">
      <c r="N950" s="5"/>
      <c r="Y950" s="5"/>
      <c r="AO950" s="5"/>
      <c r="AY950" s="5"/>
      <c r="BJ950" s="5"/>
      <c r="BO950" s="5"/>
      <c r="BT950" s="5"/>
      <c r="BY950" s="5"/>
      <c r="CE950" s="5"/>
    </row>
    <row r="951" spans="14:83" ht="15.75" customHeight="1" x14ac:dyDescent="0.25">
      <c r="N951" s="5"/>
      <c r="Y951" s="5"/>
      <c r="AO951" s="5"/>
      <c r="AY951" s="5"/>
      <c r="BJ951" s="5"/>
      <c r="BO951" s="5"/>
      <c r="BT951" s="5"/>
      <c r="BY951" s="5"/>
      <c r="CE951" s="5"/>
    </row>
    <row r="952" spans="14:83" ht="15.75" customHeight="1" x14ac:dyDescent="0.25">
      <c r="N952" s="5"/>
      <c r="Y952" s="5"/>
      <c r="AO952" s="5"/>
      <c r="AY952" s="5"/>
      <c r="BJ952" s="5"/>
      <c r="BO952" s="5"/>
      <c r="BT952" s="5"/>
      <c r="BY952" s="5"/>
      <c r="CE952" s="5"/>
    </row>
    <row r="953" spans="14:83" ht="15.75" customHeight="1" x14ac:dyDescent="0.25">
      <c r="N953" s="5"/>
      <c r="Y953" s="5"/>
      <c r="AO953" s="5"/>
      <c r="AY953" s="5"/>
      <c r="BJ953" s="5"/>
      <c r="BO953" s="5"/>
      <c r="BT953" s="5"/>
      <c r="BY953" s="5"/>
      <c r="CE953" s="5"/>
    </row>
    <row r="954" spans="14:83" ht="15.75" customHeight="1" x14ac:dyDescent="0.25">
      <c r="N954" s="5"/>
      <c r="Y954" s="5"/>
      <c r="AO954" s="5"/>
      <c r="AY954" s="5"/>
      <c r="BJ954" s="5"/>
      <c r="BO954" s="5"/>
      <c r="BT954" s="5"/>
      <c r="BY954" s="5"/>
      <c r="CE954" s="5"/>
    </row>
    <row r="955" spans="14:83" ht="15.75" customHeight="1" x14ac:dyDescent="0.25">
      <c r="N955" s="5"/>
      <c r="Y955" s="5"/>
      <c r="AO955" s="5"/>
      <c r="AY955" s="5"/>
      <c r="BJ955" s="5"/>
      <c r="BO955" s="5"/>
      <c r="BT955" s="5"/>
      <c r="BY955" s="5"/>
      <c r="CE955" s="5"/>
    </row>
    <row r="956" spans="14:83" ht="15.75" customHeight="1" x14ac:dyDescent="0.25">
      <c r="N956" s="5"/>
      <c r="Y956" s="5"/>
      <c r="AO956" s="5"/>
      <c r="AY956" s="5"/>
      <c r="BJ956" s="5"/>
      <c r="BO956" s="5"/>
      <c r="BT956" s="5"/>
      <c r="BY956" s="5"/>
      <c r="CE956" s="5"/>
    </row>
    <row r="957" spans="14:83" ht="15.75" customHeight="1" x14ac:dyDescent="0.25">
      <c r="N957" s="5"/>
      <c r="Y957" s="5"/>
      <c r="AO957" s="5"/>
      <c r="AY957" s="5"/>
      <c r="BJ957" s="5"/>
      <c r="BO957" s="5"/>
      <c r="BT957" s="5"/>
      <c r="BY957" s="5"/>
      <c r="CE957" s="5"/>
    </row>
    <row r="958" spans="14:83" ht="15.75" customHeight="1" x14ac:dyDescent="0.25">
      <c r="N958" s="5"/>
      <c r="Y958" s="5"/>
      <c r="AO958" s="5"/>
      <c r="AY958" s="5"/>
      <c r="BJ958" s="5"/>
      <c r="BO958" s="5"/>
      <c r="BT958" s="5"/>
      <c r="BY958" s="5"/>
      <c r="CE958" s="5"/>
    </row>
    <row r="959" spans="14:83" ht="15.75" customHeight="1" x14ac:dyDescent="0.25">
      <c r="N959" s="5"/>
      <c r="Y959" s="5"/>
      <c r="AO959" s="5"/>
      <c r="AY959" s="5"/>
      <c r="BJ959" s="5"/>
      <c r="BO959" s="5"/>
      <c r="BT959" s="5"/>
      <c r="BY959" s="5"/>
      <c r="CE959" s="5"/>
    </row>
    <row r="960" spans="14:83" ht="15.75" customHeight="1" x14ac:dyDescent="0.25">
      <c r="N960" s="5"/>
      <c r="Y960" s="5"/>
      <c r="AO960" s="5"/>
      <c r="AY960" s="5"/>
      <c r="BJ960" s="5"/>
      <c r="BO960" s="5"/>
      <c r="BT960" s="5"/>
      <c r="BY960" s="5"/>
      <c r="CE960" s="5"/>
    </row>
    <row r="961" spans="14:83" ht="15.75" customHeight="1" x14ac:dyDescent="0.25">
      <c r="N961" s="5"/>
      <c r="Y961" s="5"/>
      <c r="AO961" s="5"/>
      <c r="AY961" s="5"/>
      <c r="BJ961" s="5"/>
      <c r="BO961" s="5"/>
      <c r="BT961" s="5"/>
      <c r="BY961" s="5"/>
      <c r="CE961" s="5"/>
    </row>
    <row r="962" spans="14:83" ht="15.75" customHeight="1" x14ac:dyDescent="0.25">
      <c r="N962" s="5"/>
      <c r="Y962" s="5"/>
      <c r="AO962" s="5"/>
      <c r="AY962" s="5"/>
      <c r="BJ962" s="5"/>
      <c r="BO962" s="5"/>
      <c r="BT962" s="5"/>
      <c r="BY962" s="5"/>
      <c r="CE962" s="5"/>
    </row>
    <row r="963" spans="14:83" ht="15.75" customHeight="1" x14ac:dyDescent="0.25">
      <c r="N963" s="5"/>
      <c r="Y963" s="5"/>
      <c r="AO963" s="5"/>
      <c r="AY963" s="5"/>
      <c r="BJ963" s="5"/>
      <c r="BO963" s="5"/>
      <c r="BT963" s="5"/>
      <c r="BY963" s="5"/>
      <c r="CE963" s="5"/>
    </row>
    <row r="964" spans="14:83" ht="15.75" customHeight="1" x14ac:dyDescent="0.25">
      <c r="N964" s="5"/>
      <c r="Y964" s="5"/>
      <c r="AO964" s="5"/>
      <c r="AY964" s="5"/>
      <c r="BJ964" s="5"/>
      <c r="BO964" s="5"/>
      <c r="BT964" s="5"/>
      <c r="BY964" s="5"/>
      <c r="CE964" s="5"/>
    </row>
    <row r="965" spans="14:83" ht="15.75" customHeight="1" x14ac:dyDescent="0.25">
      <c r="N965" s="5"/>
      <c r="Y965" s="5"/>
      <c r="AO965" s="5"/>
      <c r="AY965" s="5"/>
      <c r="BJ965" s="5"/>
      <c r="BO965" s="5"/>
      <c r="BT965" s="5"/>
      <c r="BY965" s="5"/>
      <c r="CE965" s="5"/>
    </row>
    <row r="966" spans="14:83" ht="15.75" customHeight="1" x14ac:dyDescent="0.25">
      <c r="N966" s="5"/>
      <c r="Y966" s="5"/>
      <c r="AO966" s="5"/>
      <c r="AY966" s="5"/>
      <c r="BJ966" s="5"/>
      <c r="BO966" s="5"/>
      <c r="BT966" s="5"/>
      <c r="BY966" s="5"/>
      <c r="CE966" s="5"/>
    </row>
    <row r="967" spans="14:83" ht="15.75" customHeight="1" x14ac:dyDescent="0.25">
      <c r="N967" s="5"/>
      <c r="Y967" s="5"/>
      <c r="AO967" s="5"/>
      <c r="AY967" s="5"/>
      <c r="BJ967" s="5"/>
      <c r="BO967" s="5"/>
      <c r="BT967" s="5"/>
      <c r="BY967" s="5"/>
      <c r="CE967" s="5"/>
    </row>
    <row r="968" spans="14:83" ht="15.75" customHeight="1" x14ac:dyDescent="0.25">
      <c r="N968" s="5"/>
      <c r="Y968" s="5"/>
      <c r="AO968" s="5"/>
      <c r="AY968" s="5"/>
      <c r="BJ968" s="5"/>
      <c r="BO968" s="5"/>
      <c r="BT968" s="5"/>
      <c r="BY968" s="5"/>
      <c r="CE968" s="5"/>
    </row>
    <row r="969" spans="14:83" ht="15.75" customHeight="1" x14ac:dyDescent="0.25">
      <c r="N969" s="5"/>
      <c r="Y969" s="5"/>
      <c r="AO969" s="5"/>
      <c r="AY969" s="5"/>
      <c r="BJ969" s="5"/>
      <c r="BO969" s="5"/>
      <c r="BT969" s="5"/>
      <c r="BY969" s="5"/>
      <c r="CE969" s="5"/>
    </row>
    <row r="970" spans="14:83" ht="15.75" customHeight="1" x14ac:dyDescent="0.25">
      <c r="N970" s="5"/>
      <c r="Y970" s="5"/>
      <c r="AO970" s="5"/>
      <c r="AY970" s="5"/>
      <c r="BJ970" s="5"/>
      <c r="BO970" s="5"/>
      <c r="BT970" s="5"/>
      <c r="BY970" s="5"/>
      <c r="CE970" s="5"/>
    </row>
    <row r="971" spans="14:83" ht="15.75" customHeight="1" x14ac:dyDescent="0.25">
      <c r="N971" s="5"/>
      <c r="Y971" s="5"/>
      <c r="AO971" s="5"/>
      <c r="AY971" s="5"/>
      <c r="BJ971" s="5"/>
      <c r="BO971" s="5"/>
      <c r="BT971" s="5"/>
      <c r="BY971" s="5"/>
      <c r="CE971" s="5"/>
    </row>
    <row r="972" spans="14:83" ht="15.75" customHeight="1" x14ac:dyDescent="0.25">
      <c r="N972" s="5"/>
      <c r="Y972" s="5"/>
      <c r="AO972" s="5"/>
      <c r="AY972" s="5"/>
      <c r="BJ972" s="5"/>
      <c r="BO972" s="5"/>
      <c r="BT972" s="5"/>
      <c r="BY972" s="5"/>
      <c r="CE972" s="5"/>
    </row>
    <row r="973" spans="14:83" ht="15.75" customHeight="1" x14ac:dyDescent="0.25">
      <c r="N973" s="5"/>
      <c r="Y973" s="5"/>
      <c r="AO973" s="5"/>
      <c r="AY973" s="5"/>
      <c r="BJ973" s="5"/>
      <c r="BO973" s="5"/>
      <c r="BT973" s="5"/>
      <c r="BY973" s="5"/>
      <c r="CE973" s="5"/>
    </row>
    <row r="974" spans="14:83" ht="15.75" customHeight="1" x14ac:dyDescent="0.25">
      <c r="N974" s="5"/>
      <c r="Y974" s="5"/>
      <c r="AO974" s="5"/>
      <c r="AY974" s="5"/>
      <c r="BJ974" s="5"/>
      <c r="BO974" s="5"/>
      <c r="BT974" s="5"/>
      <c r="BY974" s="5"/>
      <c r="CE974" s="5"/>
    </row>
    <row r="975" spans="14:83" ht="15.75" customHeight="1" x14ac:dyDescent="0.25">
      <c r="N975" s="5"/>
      <c r="Y975" s="5"/>
      <c r="AO975" s="5"/>
      <c r="AY975" s="5"/>
      <c r="BJ975" s="5"/>
      <c r="BO975" s="5"/>
      <c r="BT975" s="5"/>
      <c r="BY975" s="5"/>
      <c r="CE975" s="5"/>
    </row>
    <row r="976" spans="14:83" ht="15.75" customHeight="1" x14ac:dyDescent="0.25">
      <c r="N976" s="5"/>
      <c r="Y976" s="5"/>
      <c r="AO976" s="5"/>
      <c r="AY976" s="5"/>
      <c r="BJ976" s="5"/>
      <c r="BO976" s="5"/>
      <c r="BT976" s="5"/>
      <c r="BY976" s="5"/>
      <c r="CE976" s="5"/>
    </row>
    <row r="977" spans="14:83" ht="15.75" customHeight="1" x14ac:dyDescent="0.25">
      <c r="N977" s="5"/>
      <c r="Y977" s="5"/>
      <c r="AO977" s="5"/>
      <c r="AY977" s="5"/>
      <c r="BJ977" s="5"/>
      <c r="BO977" s="5"/>
      <c r="BT977" s="5"/>
      <c r="BY977" s="5"/>
      <c r="CE977" s="5"/>
    </row>
    <row r="978" spans="14:83" ht="15.75" customHeight="1" x14ac:dyDescent="0.25">
      <c r="N978" s="5"/>
      <c r="Y978" s="5"/>
      <c r="AO978" s="5"/>
      <c r="AY978" s="5"/>
      <c r="BJ978" s="5"/>
      <c r="BO978" s="5"/>
      <c r="BT978" s="5"/>
      <c r="BY978" s="5"/>
      <c r="CE978" s="5"/>
    </row>
    <row r="979" spans="14:83" ht="15.75" customHeight="1" x14ac:dyDescent="0.25">
      <c r="N979" s="5"/>
      <c r="Y979" s="5"/>
      <c r="AO979" s="5"/>
      <c r="AY979" s="5"/>
      <c r="BJ979" s="5"/>
      <c r="BO979" s="5"/>
      <c r="BT979" s="5"/>
      <c r="BY979" s="5"/>
      <c r="CE979" s="5"/>
    </row>
    <row r="980" spans="14:83" ht="15.75" customHeight="1" x14ac:dyDescent="0.25">
      <c r="N980" s="5"/>
      <c r="Y980" s="5"/>
      <c r="AO980" s="5"/>
      <c r="AY980" s="5"/>
      <c r="BJ980" s="5"/>
      <c r="BO980" s="5"/>
      <c r="BT980" s="5"/>
      <c r="BY980" s="5"/>
      <c r="CE980" s="5"/>
    </row>
    <row r="981" spans="14:83" ht="15.75" customHeight="1" x14ac:dyDescent="0.25">
      <c r="N981" s="5"/>
      <c r="Y981" s="5"/>
      <c r="AO981" s="5"/>
      <c r="AY981" s="5"/>
      <c r="BJ981" s="5"/>
      <c r="BO981" s="5"/>
      <c r="BT981" s="5"/>
      <c r="BY981" s="5"/>
      <c r="CE981" s="5"/>
    </row>
    <row r="982" spans="14:83" ht="15.75" customHeight="1" x14ac:dyDescent="0.25">
      <c r="N982" s="5"/>
      <c r="Y982" s="5"/>
      <c r="AO982" s="5"/>
      <c r="AY982" s="5"/>
      <c r="BJ982" s="5"/>
      <c r="BO982" s="5"/>
      <c r="BT982" s="5"/>
      <c r="BY982" s="5"/>
      <c r="CE982" s="5"/>
    </row>
    <row r="983" spans="14:83" ht="15.75" customHeight="1" x14ac:dyDescent="0.25">
      <c r="N983" s="5"/>
      <c r="Y983" s="5"/>
      <c r="AO983" s="5"/>
      <c r="AY983" s="5"/>
      <c r="BJ983" s="5"/>
      <c r="BO983" s="5"/>
      <c r="BT983" s="5"/>
      <c r="BY983" s="5"/>
      <c r="CE983" s="5"/>
    </row>
    <row r="984" spans="14:83" ht="15.75" customHeight="1" x14ac:dyDescent="0.25">
      <c r="N984" s="5"/>
      <c r="Y984" s="5"/>
      <c r="AO984" s="5"/>
      <c r="AY984" s="5"/>
      <c r="BJ984" s="5"/>
      <c r="BO984" s="5"/>
      <c r="BT984" s="5"/>
      <c r="BY984" s="5"/>
      <c r="CE984" s="5"/>
    </row>
    <row r="985" spans="14:83" ht="15.75" customHeight="1" x14ac:dyDescent="0.25">
      <c r="N985" s="5"/>
      <c r="Y985" s="5"/>
      <c r="AO985" s="5"/>
      <c r="AY985" s="5"/>
      <c r="BJ985" s="5"/>
      <c r="BO985" s="5"/>
      <c r="BT985" s="5"/>
      <c r="BY985" s="5"/>
      <c r="CE985" s="5"/>
    </row>
    <row r="986" spans="14:83" ht="15.75" customHeight="1" x14ac:dyDescent="0.25">
      <c r="N986" s="5"/>
      <c r="Y986" s="5"/>
      <c r="AO986" s="5"/>
      <c r="AY986" s="5"/>
      <c r="BJ986" s="5"/>
      <c r="BO986" s="5"/>
      <c r="BT986" s="5"/>
      <c r="BY986" s="5"/>
      <c r="CE986" s="5"/>
    </row>
    <row r="987" spans="14:83" ht="15.75" customHeight="1" x14ac:dyDescent="0.25">
      <c r="N987" s="5"/>
      <c r="Y987" s="5"/>
      <c r="AO987" s="5"/>
      <c r="AY987" s="5"/>
      <c r="BJ987" s="5"/>
      <c r="BO987" s="5"/>
      <c r="BT987" s="5"/>
      <c r="BY987" s="5"/>
      <c r="CE987" s="5"/>
    </row>
    <row r="988" spans="14:83" ht="15.75" customHeight="1" x14ac:dyDescent="0.25">
      <c r="N988" s="5"/>
      <c r="Y988" s="5"/>
      <c r="AO988" s="5"/>
      <c r="AY988" s="5"/>
      <c r="BJ988" s="5"/>
      <c r="BO988" s="5"/>
      <c r="BT988" s="5"/>
      <c r="BY988" s="5"/>
      <c r="CE988" s="5"/>
    </row>
    <row r="989" spans="14:83" ht="15.75" customHeight="1" x14ac:dyDescent="0.25">
      <c r="N989" s="5"/>
      <c r="Y989" s="5"/>
      <c r="AO989" s="5"/>
      <c r="AY989" s="5"/>
      <c r="BJ989" s="5"/>
      <c r="BO989" s="5"/>
      <c r="BT989" s="5"/>
      <c r="BY989" s="5"/>
      <c r="CE989" s="5"/>
    </row>
    <row r="990" spans="14:83" ht="15.75" customHeight="1" x14ac:dyDescent="0.25">
      <c r="N990" s="5"/>
      <c r="Y990" s="5"/>
      <c r="AO990" s="5"/>
      <c r="AY990" s="5"/>
      <c r="BJ990" s="5"/>
      <c r="BO990" s="5"/>
      <c r="BT990" s="5"/>
      <c r="BY990" s="5"/>
      <c r="CE990" s="5"/>
    </row>
    <row r="991" spans="14:83" ht="15.75" customHeight="1" x14ac:dyDescent="0.25">
      <c r="N991" s="5"/>
      <c r="Y991" s="5"/>
      <c r="AO991" s="5"/>
      <c r="AY991" s="5"/>
      <c r="BJ991" s="5"/>
      <c r="BO991" s="5"/>
      <c r="BT991" s="5"/>
      <c r="BY991" s="5"/>
      <c r="CE991" s="5"/>
    </row>
    <row r="992" spans="14:83" ht="15.75" customHeight="1" x14ac:dyDescent="0.25">
      <c r="N992" s="5"/>
      <c r="Y992" s="5"/>
      <c r="AO992" s="5"/>
      <c r="AY992" s="5"/>
      <c r="BJ992" s="5"/>
      <c r="BO992" s="5"/>
      <c r="BT992" s="5"/>
      <c r="BY992" s="5"/>
      <c r="CE992" s="5"/>
    </row>
    <row r="993" spans="14:83" ht="15.75" customHeight="1" x14ac:dyDescent="0.25">
      <c r="N993" s="5"/>
      <c r="Y993" s="5"/>
      <c r="AO993" s="5"/>
      <c r="AY993" s="5"/>
      <c r="BJ993" s="5"/>
      <c r="BO993" s="5"/>
      <c r="BT993" s="5"/>
      <c r="BY993" s="5"/>
      <c r="CE993" s="5"/>
    </row>
    <row r="994" spans="14:83" ht="15.75" customHeight="1" x14ac:dyDescent="0.25">
      <c r="N994" s="5"/>
      <c r="Y994" s="5"/>
      <c r="AO994" s="5"/>
      <c r="AY994" s="5"/>
      <c r="BJ994" s="5"/>
      <c r="BO994" s="5"/>
      <c r="BT994" s="5"/>
      <c r="BY994" s="5"/>
      <c r="CE994" s="5"/>
    </row>
    <row r="995" spans="14:83" ht="15.75" customHeight="1" x14ac:dyDescent="0.25">
      <c r="N995" s="5"/>
      <c r="Y995" s="5"/>
      <c r="AO995" s="5"/>
      <c r="AY995" s="5"/>
      <c r="BJ995" s="5"/>
      <c r="BO995" s="5"/>
      <c r="BT995" s="5"/>
      <c r="BY995" s="5"/>
      <c r="CE995" s="5"/>
    </row>
    <row r="996" spans="14:83" ht="15.75" customHeight="1" x14ac:dyDescent="0.25">
      <c r="N996" s="5"/>
      <c r="Y996" s="5"/>
      <c r="AO996" s="5"/>
      <c r="AY996" s="5"/>
      <c r="BJ996" s="5"/>
      <c r="BO996" s="5"/>
      <c r="BT996" s="5"/>
      <c r="BY996" s="5"/>
      <c r="CE996" s="5"/>
    </row>
    <row r="997" spans="14:83" ht="15.75" customHeight="1" x14ac:dyDescent="0.25">
      <c r="N997" s="5"/>
      <c r="Y997" s="5"/>
      <c r="AO997" s="5"/>
      <c r="AY997" s="5"/>
      <c r="BJ997" s="5"/>
      <c r="BO997" s="5"/>
      <c r="BT997" s="5"/>
      <c r="BY997" s="5"/>
      <c r="CE997" s="5"/>
    </row>
    <row r="998" spans="14:83" ht="15.75" customHeight="1" x14ac:dyDescent="0.25">
      <c r="N998" s="5"/>
      <c r="Y998" s="5"/>
      <c r="AO998" s="5"/>
      <c r="AY998" s="5"/>
      <c r="BJ998" s="5"/>
      <c r="BO998" s="5"/>
      <c r="BT998" s="5"/>
      <c r="BY998" s="5"/>
      <c r="CE998" s="5"/>
    </row>
    <row r="999" spans="14:83" ht="15.75" customHeight="1" x14ac:dyDescent="0.25">
      <c r="N999" s="5"/>
      <c r="Y999" s="5"/>
      <c r="AO999" s="5"/>
      <c r="AY999" s="5"/>
      <c r="BJ999" s="5"/>
      <c r="BO999" s="5"/>
      <c r="BT999" s="5"/>
      <c r="BY999" s="5"/>
      <c r="CE999" s="5"/>
    </row>
    <row r="1000" spans="14:83" ht="15.75" customHeight="1" x14ac:dyDescent="0.25">
      <c r="N1000" s="5"/>
      <c r="Y1000" s="5"/>
      <c r="AO1000" s="5"/>
      <c r="AY1000" s="5"/>
      <c r="BJ1000" s="5"/>
      <c r="BO1000" s="5"/>
      <c r="BT1000" s="5"/>
      <c r="BY1000" s="5"/>
      <c r="CE1000" s="5"/>
    </row>
  </sheetData>
  <mergeCells count="73">
    <mergeCell ref="CL2:CM2"/>
    <mergeCell ref="CN2:CN3"/>
    <mergeCell ref="CK1:CN1"/>
    <mergeCell ref="I2:J2"/>
    <mergeCell ref="K2:K3"/>
    <mergeCell ref="A1:D2"/>
    <mergeCell ref="E1:E3"/>
    <mergeCell ref="F1:F3"/>
    <mergeCell ref="G1:G3"/>
    <mergeCell ref="H1:K1"/>
    <mergeCell ref="L1:M1"/>
    <mergeCell ref="N1:N3"/>
    <mergeCell ref="M2:M3"/>
    <mergeCell ref="S1:S3"/>
    <mergeCell ref="R2:R3"/>
    <mergeCell ref="AI1:AI3"/>
    <mergeCell ref="AH2:AH3"/>
    <mergeCell ref="AY1:AY3"/>
    <mergeCell ref="CA2:CB2"/>
    <mergeCell ref="CJ1:CJ3"/>
    <mergeCell ref="CI2:CI3"/>
    <mergeCell ref="BT1:BT3"/>
    <mergeCell ref="BY1:BY3"/>
    <mergeCell ref="CE1:CE3"/>
    <mergeCell ref="BX2:BX3"/>
    <mergeCell ref="CG2:CH2"/>
    <mergeCell ref="BU1:BX1"/>
    <mergeCell ref="BZ1:CC1"/>
    <mergeCell ref="CF1:CI1"/>
    <mergeCell ref="CC2:CC3"/>
    <mergeCell ref="CD2:CD3"/>
    <mergeCell ref="BO1:BO3"/>
    <mergeCell ref="AV2:AW2"/>
    <mergeCell ref="BD2:BD3"/>
    <mergeCell ref="BN2:BN3"/>
    <mergeCell ref="BV2:BW2"/>
    <mergeCell ref="BQ2:BR2"/>
    <mergeCell ref="BS2:BS3"/>
    <mergeCell ref="BK1:BN1"/>
    <mergeCell ref="BP1:BS1"/>
    <mergeCell ref="AX2:AX3"/>
    <mergeCell ref="BL2:BM2"/>
    <mergeCell ref="AU1:AX1"/>
    <mergeCell ref="AZ1:BC1"/>
    <mergeCell ref="BE1:BE3"/>
    <mergeCell ref="BJ1:BJ3"/>
    <mergeCell ref="BA2:BB2"/>
    <mergeCell ref="BC2:BC3"/>
    <mergeCell ref="BF1:BI1"/>
    <mergeCell ref="BG2:BH2"/>
    <mergeCell ref="BI2:BI3"/>
    <mergeCell ref="AO1:AO3"/>
    <mergeCell ref="AN2:AN3"/>
    <mergeCell ref="AT1:AT3"/>
    <mergeCell ref="AS2:AS3"/>
    <mergeCell ref="AE1:AH1"/>
    <mergeCell ref="AJ1:AJ3"/>
    <mergeCell ref="AK1:AN1"/>
    <mergeCell ref="AP1:AS1"/>
    <mergeCell ref="AF2:AG2"/>
    <mergeCell ref="AL2:AM2"/>
    <mergeCell ref="AQ2:AR2"/>
    <mergeCell ref="X1:X3"/>
    <mergeCell ref="W2:W3"/>
    <mergeCell ref="AD1:AD3"/>
    <mergeCell ref="AC2:AC3"/>
    <mergeCell ref="O1:R1"/>
    <mergeCell ref="T1:W1"/>
    <mergeCell ref="Y1:Y3"/>
    <mergeCell ref="Z1:AC1"/>
    <mergeCell ref="P2:Q2"/>
    <mergeCell ref="U2:V2"/>
    <mergeCell ref="AA2:AB2"/>
  </mergeCells>
  <pageMargins left="0.7" right="0.7" top="0.75" bottom="0.75" header="0" footer="0"/>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1000"/>
  <sheetViews>
    <sheetView workbookViewId="0"/>
  </sheetViews>
  <sheetFormatPr defaultColWidth="14.42578125" defaultRowHeight="15" customHeight="1" x14ac:dyDescent="0.25"/>
  <cols>
    <col min="1" max="26" width="10.7109375" customWidth="1"/>
  </cols>
  <sheetData>
    <row r="1" spans="1:15" x14ac:dyDescent="0.25">
      <c r="E1" s="4" t="s">
        <v>553</v>
      </c>
      <c r="F1" s="4" t="s">
        <v>553</v>
      </c>
      <c r="G1" s="4" t="s">
        <v>553</v>
      </c>
      <c r="H1" s="4" t="s">
        <v>553</v>
      </c>
      <c r="I1" s="4" t="s">
        <v>576</v>
      </c>
      <c r="J1" s="4" t="s">
        <v>582</v>
      </c>
      <c r="K1" s="4" t="s">
        <v>582</v>
      </c>
      <c r="L1" s="4" t="s">
        <v>582</v>
      </c>
      <c r="M1" s="4" t="s">
        <v>582</v>
      </c>
      <c r="N1" s="4" t="s">
        <v>603</v>
      </c>
      <c r="O1" s="4" t="s">
        <v>603</v>
      </c>
    </row>
    <row r="2" spans="1:15" ht="120" x14ac:dyDescent="0.25">
      <c r="A2" s="60" t="s">
        <v>11</v>
      </c>
      <c r="B2" s="60" t="s">
        <v>712</v>
      </c>
      <c r="C2" s="60" t="s">
        <v>13</v>
      </c>
      <c r="D2" s="60" t="s">
        <v>713</v>
      </c>
      <c r="E2" s="186" t="s">
        <v>1131</v>
      </c>
      <c r="F2" s="186" t="s">
        <v>1132</v>
      </c>
      <c r="G2" s="186" t="s">
        <v>564</v>
      </c>
      <c r="H2" s="186" t="s">
        <v>1133</v>
      </c>
      <c r="I2" s="186" t="s">
        <v>1134</v>
      </c>
      <c r="J2" s="186" t="s">
        <v>1135</v>
      </c>
      <c r="K2" s="186" t="s">
        <v>586</v>
      </c>
      <c r="L2" s="186" t="s">
        <v>590</v>
      </c>
      <c r="M2" s="186" t="s">
        <v>1136</v>
      </c>
      <c r="N2" s="186" t="s">
        <v>1137</v>
      </c>
      <c r="O2" s="186" t="s">
        <v>1138</v>
      </c>
    </row>
    <row r="3" spans="1:15" x14ac:dyDescent="0.25">
      <c r="A3" s="4" t="s">
        <v>482</v>
      </c>
      <c r="B3" s="4" t="s">
        <v>483</v>
      </c>
      <c r="C3" s="4" t="s">
        <v>106</v>
      </c>
      <c r="D3" s="4" t="s">
        <v>484</v>
      </c>
      <c r="E3" s="85">
        <f>+'67_Países de 2017'!K5</f>
        <v>0</v>
      </c>
      <c r="F3" s="85">
        <f>+'67_Países de 2017'!M5</f>
        <v>7.6409923688124453</v>
      </c>
      <c r="G3" s="4">
        <f>+'67_Países de 2017'!X5</f>
        <v>0</v>
      </c>
      <c r="H3" s="85">
        <f>+'67_Países de 2017'!AI5</f>
        <v>0</v>
      </c>
      <c r="I3" s="85">
        <f>+'67_Países de 2017'!AN5</f>
        <v>7.6409923688124453</v>
      </c>
      <c r="J3" s="85">
        <f>+'67_Países de 2017'!AS5</f>
        <v>98.318609772153053</v>
      </c>
      <c r="K3" s="85">
        <f>+'67_Países de 2017'!BD5</f>
        <v>1395.9731543624162</v>
      </c>
      <c r="L3" s="85">
        <f>+'67_Países de 2017'!BN5</f>
        <v>366.79864253393663</v>
      </c>
      <c r="M3" s="85">
        <f>+'67_Países de 2017'!BS5</f>
        <v>2.3666790522870405</v>
      </c>
      <c r="N3" s="85">
        <f>+'67_Países de 2017'!CD5</f>
        <v>0.25978202608540291</v>
      </c>
      <c r="O3" s="4">
        <f>+'67_Países de 2017'!CO5</f>
        <v>9.661129568106313</v>
      </c>
    </row>
    <row r="4" spans="1:15" x14ac:dyDescent="0.25">
      <c r="A4" s="4" t="s">
        <v>331</v>
      </c>
      <c r="B4" s="4" t="s">
        <v>332</v>
      </c>
      <c r="C4" s="4" t="s">
        <v>28</v>
      </c>
      <c r="D4" s="4" t="s">
        <v>328</v>
      </c>
      <c r="E4" s="85">
        <f>+'67_Países de 2017'!K6</f>
        <v>253.9773519606135</v>
      </c>
      <c r="F4" s="85">
        <f>+'67_Países de 2017'!M6</f>
        <v>0</v>
      </c>
      <c r="G4" s="4">
        <f>+'67_Países de 2017'!X6</f>
        <v>0</v>
      </c>
      <c r="H4" s="85">
        <f>+'67_Países de 2017'!AI6</f>
        <v>0</v>
      </c>
      <c r="I4" s="85">
        <f>+'67_Países de 2017'!AN6</f>
        <v>0</v>
      </c>
      <c r="J4" s="85">
        <f>+'67_Países de 2017'!AS6</f>
        <v>0</v>
      </c>
      <c r="K4" s="4" t="e">
        <f>+'67_Países de 2017'!BD6</f>
        <v>#DIV/0!</v>
      </c>
      <c r="L4" s="85">
        <f>+'67_Países de 2017'!BN6</f>
        <v>341.94826756737081</v>
      </c>
      <c r="M4" s="85">
        <f>+'67_Países de 2017'!BS6</f>
        <v>30.274884245535411</v>
      </c>
      <c r="N4" s="4" t="e">
        <f>+'67_Países de 2017'!CD6</f>
        <v>#DIV/0!</v>
      </c>
      <c r="O4" s="4" t="e">
        <f>+'67_Países de 2017'!CO6</f>
        <v>#DIV/0!</v>
      </c>
    </row>
    <row r="5" spans="1:15" x14ac:dyDescent="0.25">
      <c r="A5" s="4" t="s">
        <v>232</v>
      </c>
      <c r="B5" s="4" t="s">
        <v>233</v>
      </c>
      <c r="C5" s="4" t="s">
        <v>118</v>
      </c>
      <c r="D5" s="4" t="s">
        <v>231</v>
      </c>
      <c r="E5" s="85">
        <f>+'67_Países de 2017'!K7</f>
        <v>14.835923726579992</v>
      </c>
      <c r="F5" s="85">
        <f>+'67_Países de 2017'!M7</f>
        <v>25.911661522979646</v>
      </c>
      <c r="G5" s="4">
        <f>+'67_Países de 2017'!X7</f>
        <v>25.911661522979646</v>
      </c>
      <c r="H5" s="85">
        <f>+'67_Países de 2017'!AI7</f>
        <v>0.22851981868375312</v>
      </c>
      <c r="I5" s="85">
        <f>+'67_Países de 2017'!AN7</f>
        <v>4.0307029035746114</v>
      </c>
      <c r="J5" s="85">
        <f>+'67_Países de 2017'!AS7</f>
        <v>235.90625891256812</v>
      </c>
      <c r="K5" s="85">
        <f>+'67_Países de 2017'!BD7</f>
        <v>951.02424478153773</v>
      </c>
      <c r="L5" s="85">
        <f>+'67_Países de 2017'!BN7</f>
        <v>560.27401929041275</v>
      </c>
      <c r="M5" s="85">
        <f>+'67_Países de 2017'!BS7</f>
        <v>1.3178041132492258</v>
      </c>
      <c r="N5" s="4" t="e">
        <f>+'67_Países de 2017'!CD7</f>
        <v>#DIV/0!</v>
      </c>
      <c r="O5" s="4" t="e">
        <f>+'67_Países de 2017'!CO7</f>
        <v>#DIV/0!</v>
      </c>
    </row>
    <row r="6" spans="1:15" x14ac:dyDescent="0.25">
      <c r="A6" s="4" t="s">
        <v>266</v>
      </c>
      <c r="B6" s="4" t="s">
        <v>267</v>
      </c>
      <c r="C6" s="4" t="s">
        <v>28</v>
      </c>
      <c r="D6" s="4" t="s">
        <v>265</v>
      </c>
      <c r="E6" s="85">
        <f>+'67_Países de 2017'!K8</f>
        <v>184.50967170205101</v>
      </c>
      <c r="F6" s="85">
        <f>+'67_Países de 2017'!M8</f>
        <v>184.50967170205101</v>
      </c>
      <c r="G6" s="4">
        <f>+'67_Países de 2017'!X8</f>
        <v>75.23446216300762</v>
      </c>
      <c r="H6" s="85">
        <f>+'67_Países de 2017'!AI8</f>
        <v>0.6840685380969741</v>
      </c>
      <c r="I6" s="85">
        <f>+'67_Países de 2017'!AN8</f>
        <v>5.5277790006785965</v>
      </c>
      <c r="J6" s="85">
        <f>+'67_Países de 2017'!AS8</f>
        <v>998.73441125558452</v>
      </c>
      <c r="K6" s="85">
        <f>+'67_Países de 2017'!BD8</f>
        <v>189.10546611084811</v>
      </c>
      <c r="L6" s="85">
        <f>+'67_Países de 2017'!BN8</f>
        <v>386.3652934742982</v>
      </c>
      <c r="M6" s="85">
        <f>+'67_Países de 2017'!BS8</f>
        <v>1.7641847874506158</v>
      </c>
      <c r="N6" s="85">
        <f>+'67_Países de 2017'!CD8</f>
        <v>0.37160580268253723</v>
      </c>
      <c r="O6" s="4" t="e">
        <f>+'67_Países de 2017'!CO8</f>
        <v>#DIV/0!</v>
      </c>
    </row>
    <row r="7" spans="1:15" x14ac:dyDescent="0.25">
      <c r="A7" s="4" t="s">
        <v>90</v>
      </c>
      <c r="B7" s="4" t="s">
        <v>91</v>
      </c>
      <c r="C7" s="4" t="s">
        <v>28</v>
      </c>
      <c r="D7" s="4" t="s">
        <v>89</v>
      </c>
      <c r="E7" s="85">
        <f>+'67_Países de 2017'!K9</f>
        <v>266.5643862451588</v>
      </c>
      <c r="F7" s="85">
        <f>+'67_Países de 2017'!M9</f>
        <v>116.6900211805266</v>
      </c>
      <c r="G7" s="4">
        <f>+'67_Países de 2017'!X9</f>
        <v>99.711524041017029</v>
      </c>
      <c r="H7" s="85">
        <f>+'67_Países de 2017'!AI9</f>
        <v>0.35383858267716534</v>
      </c>
      <c r="I7" s="85">
        <f>+'67_Países de 2017'!AN9</f>
        <v>5.4877989587446292</v>
      </c>
      <c r="J7" s="85">
        <f>+'67_Países de 2017'!AS9</f>
        <v>266.24740146775838</v>
      </c>
      <c r="K7" s="85">
        <f>+'67_Países de 2017'!BD9</f>
        <v>1603.7884767166536</v>
      </c>
      <c r="L7" s="85">
        <f>+'67_Países de 2017'!BN9</f>
        <v>216.74634420697413</v>
      </c>
      <c r="M7" s="85">
        <f>+'67_Países de 2017'!BS9</f>
        <v>11.94636379827802</v>
      </c>
      <c r="N7" s="85">
        <f>+'67_Países de 2017'!CD9</f>
        <v>1.4697069116360455</v>
      </c>
      <c r="O7" s="4">
        <f>+'67_Países de 2017'!CO9</f>
        <v>23.170689655172414</v>
      </c>
    </row>
    <row r="8" spans="1:15" x14ac:dyDescent="0.25">
      <c r="A8" s="4" t="s">
        <v>530</v>
      </c>
      <c r="B8" s="4" t="s">
        <v>531</v>
      </c>
      <c r="C8" s="4" t="s">
        <v>181</v>
      </c>
      <c r="D8" s="4" t="s">
        <v>525</v>
      </c>
      <c r="E8" s="85">
        <f>+'67_Países de 2017'!K10</f>
        <v>295.27385697135236</v>
      </c>
      <c r="F8" s="85">
        <f>+'67_Países de 2017'!M10</f>
        <v>338.71888067878837</v>
      </c>
      <c r="G8" s="4">
        <f>+'67_Países de 2017'!X10</f>
        <v>43.445023707436007</v>
      </c>
      <c r="H8" s="85">
        <f>+'67_Países de 2017'!AI10</f>
        <v>0.57683380496645575</v>
      </c>
      <c r="I8" s="85">
        <f>+'67_Países de 2017'!AN10</f>
        <v>24.832056737639604</v>
      </c>
      <c r="J8" s="85">
        <f>+'67_Países de 2017'!AS10</f>
        <v>1078.36071067888</v>
      </c>
      <c r="K8" s="85">
        <f>+'67_Países de 2017'!BD10</f>
        <v>85.247732333341915</v>
      </c>
      <c r="L8" s="85">
        <f>+'67_Países de 2017'!BN10</f>
        <v>216.6544783949636</v>
      </c>
      <c r="M8" s="85">
        <f>+'67_Países de 2017'!BS10</f>
        <v>0.97345398175905284</v>
      </c>
      <c r="N8" s="85">
        <f>+'67_Países de 2017'!CD10</f>
        <v>0.38148623817458954</v>
      </c>
      <c r="O8" s="4">
        <f>+'67_Países de 2017'!CO10</f>
        <v>163.65891332000726</v>
      </c>
    </row>
    <row r="9" spans="1:15" x14ac:dyDescent="0.25">
      <c r="A9" s="4" t="s">
        <v>96</v>
      </c>
      <c r="B9" s="4" t="s">
        <v>97</v>
      </c>
      <c r="C9" s="4" t="s">
        <v>28</v>
      </c>
      <c r="D9" s="4" t="s">
        <v>89</v>
      </c>
      <c r="E9" s="85">
        <f>+'67_Países de 2017'!K11</f>
        <v>154.60516224051077</v>
      </c>
      <c r="F9" s="85">
        <f>+'67_Países de 2017'!M11</f>
        <v>178.02987589826799</v>
      </c>
      <c r="G9" s="4">
        <f>+'67_Países de 2017'!X11</f>
        <v>22.788562870730978</v>
      </c>
      <c r="H9" s="85">
        <f>+'67_Países de 2017'!AI11</f>
        <v>0.11486940780967159</v>
      </c>
      <c r="I9" s="85">
        <f>+'67_Países de 2017'!AN11</f>
        <v>8.6906405905038895</v>
      </c>
      <c r="J9" s="85">
        <f>+'67_Países de 2017'!AS11</f>
        <v>233.22108692107841</v>
      </c>
      <c r="K9" s="85">
        <f>+'67_Países de 2017'!BD11</f>
        <v>3277.1186440677966</v>
      </c>
      <c r="L9" s="85">
        <f>+'67_Países de 2017'!BN11</f>
        <v>585.72536850271524</v>
      </c>
      <c r="M9" s="85">
        <f>+'67_Países de 2017'!BS11</f>
        <v>39.646558726926834</v>
      </c>
      <c r="N9" s="85">
        <f>+'67_Países de 2017'!CD11</f>
        <v>1.0381365608586435</v>
      </c>
      <c r="O9" s="4">
        <f>+'67_Países de 2017'!CO11</f>
        <v>366.61290322580646</v>
      </c>
    </row>
    <row r="10" spans="1:15" x14ac:dyDescent="0.25">
      <c r="A10" s="4" t="s">
        <v>285</v>
      </c>
      <c r="B10" s="4" t="s">
        <v>286</v>
      </c>
      <c r="C10" s="4" t="s">
        <v>181</v>
      </c>
      <c r="D10" s="4" t="s">
        <v>276</v>
      </c>
      <c r="E10" s="85">
        <f>+'67_Países de 2017'!K12</f>
        <v>191.13296424220792</v>
      </c>
      <c r="F10" s="85">
        <f>+'67_Países de 2017'!M12</f>
        <v>241.86578808427549</v>
      </c>
      <c r="G10" s="4">
        <f>+'67_Países de 2017'!X12</f>
        <v>33.330285431125773</v>
      </c>
      <c r="H10" s="85">
        <f>+'67_Países de 2017'!AI12</f>
        <v>0.86259541984732824</v>
      </c>
      <c r="I10" s="85">
        <f>+'67_Países de 2017'!AN12</f>
        <v>15.04287218572933</v>
      </c>
      <c r="J10" s="85">
        <f>+'67_Países de 2017'!AS12</f>
        <v>542.723231798862</v>
      </c>
      <c r="K10" s="85">
        <f>+'67_Países de 2017'!BD12</f>
        <v>51.012461059190031</v>
      </c>
      <c r="L10" s="85">
        <f>+'67_Países de 2017'!BN12</f>
        <v>175.57251908396944</v>
      </c>
      <c r="M10" s="85">
        <f>+'67_Países de 2017'!BS12</f>
        <v>0.88487483445466641</v>
      </c>
      <c r="N10" s="85">
        <f>+'67_Países de 2017'!CD12</f>
        <v>0.47866805411030178</v>
      </c>
      <c r="O10" s="4">
        <f>+'67_Países de 2017'!CO12</f>
        <v>230</v>
      </c>
    </row>
    <row r="11" spans="1:15" x14ac:dyDescent="0.25">
      <c r="A11" s="4" t="s">
        <v>398</v>
      </c>
      <c r="B11" s="4" t="s">
        <v>399</v>
      </c>
      <c r="C11" s="4" t="s">
        <v>106</v>
      </c>
      <c r="D11" s="4" t="s">
        <v>393</v>
      </c>
      <c r="E11" s="85">
        <f>+'67_Países de 2017'!K13</f>
        <v>126.72090910200514</v>
      </c>
      <c r="F11" s="85">
        <f>+'67_Países de 2017'!M13</f>
        <v>0</v>
      </c>
      <c r="G11" s="4">
        <f>+'67_Países de 2017'!X13</f>
        <v>0</v>
      </c>
      <c r="H11" s="85">
        <f>+'67_Países de 2017'!AI13</f>
        <v>0</v>
      </c>
      <c r="I11" s="85">
        <f>+'67_Países de 2017'!AN13</f>
        <v>0</v>
      </c>
      <c r="J11" s="85">
        <f>+'67_Países de 2017'!AS13</f>
        <v>1292.4536400600662</v>
      </c>
      <c r="K11" s="85">
        <f>+'67_Países de 2017'!BD13</f>
        <v>551.14346807325762</v>
      </c>
      <c r="L11" s="85">
        <f>+'67_Países de 2017'!BN13</f>
        <v>672.21291492601699</v>
      </c>
      <c r="M11" s="85">
        <f>+'67_Países de 2017'!BS13</f>
        <v>3.1233493472304521</v>
      </c>
      <c r="N11" s="85">
        <f>+'67_Países de 2017'!CD13</f>
        <v>5.0120420243406061</v>
      </c>
      <c r="O11" s="4" t="e">
        <f>+'67_Países de 2017'!CO13</f>
        <v>#DIV/0!</v>
      </c>
    </row>
    <row r="12" spans="1:15" x14ac:dyDescent="0.25">
      <c r="A12" s="4" t="s">
        <v>425</v>
      </c>
      <c r="B12" s="4" t="s">
        <v>426</v>
      </c>
      <c r="C12" s="4" t="s">
        <v>181</v>
      </c>
      <c r="D12" s="4" t="s">
        <v>412</v>
      </c>
      <c r="E12" s="85">
        <f>+'67_Países de 2017'!K14</f>
        <v>453.59646540487353</v>
      </c>
      <c r="F12" s="85">
        <f>+'67_Países de 2017'!M14</f>
        <v>91.786839240083523</v>
      </c>
      <c r="G12" s="4">
        <f>+'67_Países de 2017'!X14</f>
        <v>68.777784338004537</v>
      </c>
      <c r="H12" s="85">
        <f>+'67_Países de 2017'!AI14</f>
        <v>0.69809739334506749</v>
      </c>
      <c r="I12" s="85">
        <f>+'67_Países de 2017'!AN14</f>
        <v>17.426898315154851</v>
      </c>
      <c r="J12" s="85">
        <f>+'67_Países de 2017'!AS14</f>
        <v>1181.3973805977944</v>
      </c>
      <c r="K12" s="85">
        <f>+'67_Países de 2017'!BD14</f>
        <v>284.17833375412653</v>
      </c>
      <c r="L12" s="85">
        <f>+'67_Países de 2017'!BN14</f>
        <v>172.27390830609338</v>
      </c>
      <c r="M12" s="85">
        <f>+'67_Países de 2017'!BS14</f>
        <v>0.66061024697326964</v>
      </c>
      <c r="N12" s="85">
        <f>+'67_Países de 2017'!CD14</f>
        <v>0.79967290341260344</v>
      </c>
      <c r="O12" s="4">
        <f>+'67_Países de 2017'!CO14</f>
        <v>211.63816568047338</v>
      </c>
    </row>
    <row r="13" spans="1:15" x14ac:dyDescent="0.25">
      <c r="A13" s="4" t="s">
        <v>104</v>
      </c>
      <c r="B13" s="4" t="s">
        <v>105</v>
      </c>
      <c r="C13" s="4" t="s">
        <v>106</v>
      </c>
      <c r="D13" s="4" t="s">
        <v>107</v>
      </c>
      <c r="E13" s="85">
        <f>+'67_Países de 2017'!K15</f>
        <v>234.34854903614692</v>
      </c>
      <c r="F13" s="85">
        <f>+'67_Países de 2017'!M15</f>
        <v>0</v>
      </c>
      <c r="G13" s="4">
        <f>+'67_Países de 2017'!X15</f>
        <v>0</v>
      </c>
      <c r="H13" s="85">
        <f>+'67_Países de 2017'!AI15</f>
        <v>0</v>
      </c>
      <c r="I13" s="85">
        <f>+'67_Países de 2017'!AN15</f>
        <v>14.182197412630307</v>
      </c>
      <c r="J13" s="85">
        <f>+'67_Países de 2017'!AS15</f>
        <v>228.04175657214944</v>
      </c>
      <c r="K13" s="85">
        <f>+'67_Países de 2017'!BD15</f>
        <v>1165.7634792152558</v>
      </c>
      <c r="L13" s="85">
        <f>+'67_Países de 2017'!BN15</f>
        <v>169.52543469946161</v>
      </c>
      <c r="M13" s="85">
        <f>+'67_Países de 2017'!BS15</f>
        <v>4.9322351321006197</v>
      </c>
      <c r="N13" s="85">
        <f>+'67_Países de 2017'!CD15</f>
        <v>0.39006961412567426</v>
      </c>
      <c r="O13" s="4" t="e">
        <f>+'67_Países de 2017'!CO15</f>
        <v>#DIV/0!</v>
      </c>
    </row>
    <row r="14" spans="1:15" x14ac:dyDescent="0.25">
      <c r="A14" s="4" t="s">
        <v>98</v>
      </c>
      <c r="B14" s="4" t="s">
        <v>99</v>
      </c>
      <c r="C14" s="4" t="s">
        <v>28</v>
      </c>
      <c r="D14" s="4" t="s">
        <v>89</v>
      </c>
      <c r="E14" s="85">
        <f>+'67_Países de 2017'!K16</f>
        <v>347.7618344815956</v>
      </c>
      <c r="F14" s="85">
        <f>+'67_Países de 2017'!M16</f>
        <v>388.87081549942076</v>
      </c>
      <c r="G14" s="4">
        <f>+'67_Países de 2017'!X16</f>
        <v>31.755306301728133</v>
      </c>
      <c r="H14" s="85">
        <f>+'67_Países de 2017'!AI16</f>
        <v>0.22259462964082219</v>
      </c>
      <c r="I14" s="85">
        <f>+'67_Países de 2017'!AN16</f>
        <v>2.1696950988147576</v>
      </c>
      <c r="J14" s="85">
        <f>+'67_Países de 2017'!AS16</f>
        <v>134.85501596469962</v>
      </c>
      <c r="K14" s="85">
        <f>+'67_Países de 2017'!BD16</f>
        <v>4622.4316155741244</v>
      </c>
      <c r="L14" s="85">
        <f>+'67_Países de 2017'!BN16</f>
        <v>309.24895191731821</v>
      </c>
      <c r="M14" s="85">
        <f>+'67_Países de 2017'!BS16</f>
        <v>25.145104434565972</v>
      </c>
      <c r="N14" s="85">
        <f>+'67_Países de 2017'!CD16</f>
        <v>1.8606779001103155</v>
      </c>
      <c r="O14" s="4">
        <f>+'67_Países de 2017'!CO16</f>
        <v>18.77163120567376</v>
      </c>
    </row>
    <row r="15" spans="1:15" x14ac:dyDescent="0.25">
      <c r="A15" s="4" t="s">
        <v>175</v>
      </c>
      <c r="B15" s="4" t="s">
        <v>176</v>
      </c>
      <c r="C15" s="4" t="s">
        <v>106</v>
      </c>
      <c r="D15" s="4" t="s">
        <v>160</v>
      </c>
      <c r="E15" s="85">
        <f>+'67_Países de 2017'!K17</f>
        <v>216.4229015117667</v>
      </c>
      <c r="F15" s="85">
        <f>+'67_Países de 2017'!M17</f>
        <v>125.57489271098208</v>
      </c>
      <c r="G15" s="4">
        <f>+'67_Países de 2017'!X17</f>
        <v>93.452525094049392</v>
      </c>
      <c r="H15" s="85">
        <f>+'67_Países de 2017'!AI17</f>
        <v>0.77901266477125874</v>
      </c>
      <c r="I15" s="85">
        <f>+'67_Países de 2017'!AN17</f>
        <v>15.844140784027617</v>
      </c>
      <c r="J15" s="85">
        <f>+'67_Países de 2017'!AS17</f>
        <v>313.78220104571329</v>
      </c>
      <c r="K15" s="85">
        <f>+'67_Países de 2017'!BD17</f>
        <v>589.24763935424915</v>
      </c>
      <c r="L15" s="85">
        <f>+'67_Países de 2017'!BN17</f>
        <v>229.77513569397777</v>
      </c>
      <c r="M15" s="85">
        <f>+'67_Países de 2017'!BS17</f>
        <v>5.9221739525426127</v>
      </c>
      <c r="N15" s="85">
        <f>+'67_Países de 2017'!CD17</f>
        <v>0.4251207729468599</v>
      </c>
      <c r="O15" s="4">
        <f>+'67_Países de 2017'!CO17</f>
        <v>19.276190476190475</v>
      </c>
    </row>
    <row r="16" spans="1:15" x14ac:dyDescent="0.25">
      <c r="A16" s="4" t="s">
        <v>100</v>
      </c>
      <c r="B16" s="4" t="s">
        <v>101</v>
      </c>
      <c r="C16" s="4" t="s">
        <v>28</v>
      </c>
      <c r="D16" s="4" t="s">
        <v>89</v>
      </c>
      <c r="E16" s="85">
        <f>+'67_Países de 2017'!K18</f>
        <v>148.94197572623153</v>
      </c>
      <c r="F16" s="85">
        <f>+'67_Países de 2017'!M18</f>
        <v>0</v>
      </c>
      <c r="G16" s="4">
        <f>+'67_Países de 2017'!X18</f>
        <v>0</v>
      </c>
      <c r="H16" s="85">
        <f>+'67_Países de 2017'!AI18</f>
        <v>0</v>
      </c>
      <c r="I16" s="85">
        <f>+'67_Países de 2017'!AN18</f>
        <v>1.0388813569990507</v>
      </c>
      <c r="J16" s="85">
        <f>+'67_Países de 2017'!AS18</f>
        <v>0</v>
      </c>
      <c r="K16" s="85">
        <f>+'67_Países de 2017'!BD18</f>
        <v>1556.7830313742818</v>
      </c>
      <c r="L16" s="85">
        <f>+'67_Países de 2017'!BN18</f>
        <v>106.63260478758633</v>
      </c>
      <c r="M16" s="85">
        <f>+'67_Países de 2017'!BS18</f>
        <v>6.9207831576554408</v>
      </c>
      <c r="N16" s="85">
        <f>+'67_Países de 2017'!CD18</f>
        <v>0</v>
      </c>
      <c r="O16" s="4" t="e">
        <f>+'67_Países de 2017'!CO18</f>
        <v>#DIV/0!</v>
      </c>
    </row>
    <row r="17" spans="1:15" x14ac:dyDescent="0.25">
      <c r="A17" s="4" t="s">
        <v>102</v>
      </c>
      <c r="B17" s="4" t="s">
        <v>103</v>
      </c>
      <c r="C17" s="4" t="s">
        <v>28</v>
      </c>
      <c r="D17" s="4" t="s">
        <v>89</v>
      </c>
      <c r="E17" s="85">
        <f>+'67_Países de 2017'!K19</f>
        <v>399.20507512294421</v>
      </c>
      <c r="F17" s="85">
        <f>+'67_Países de 2017'!M19</f>
        <v>11.845219017628652</v>
      </c>
      <c r="G17" s="4">
        <f>+'67_Países de 2017'!X19</f>
        <v>0</v>
      </c>
      <c r="H17" s="85">
        <f>+'67_Países de 2017'!AI19</f>
        <v>0</v>
      </c>
      <c r="I17" s="85">
        <f>+'67_Países de 2017'!AN19</f>
        <v>11.845219017628652</v>
      </c>
      <c r="J17" s="85">
        <f>+'67_Países de 2017'!AS19</f>
        <v>1410.0049476749814</v>
      </c>
      <c r="K17" s="85">
        <f>+'67_Países de 2017'!BD19</f>
        <v>2240.6380027739251</v>
      </c>
      <c r="L17" s="85">
        <f>+'67_Países de 2017'!BN19</f>
        <v>542.18508201795112</v>
      </c>
      <c r="M17" s="85">
        <f>+'67_Países de 2017'!BS19</f>
        <v>9.3490098409514424</v>
      </c>
      <c r="N17" s="85">
        <f>+'67_Países de 2017'!CD19</f>
        <v>0.97067310809934504</v>
      </c>
      <c r="O17" s="4">
        <f>+'67_Países de 2017'!CO19</f>
        <v>19.227681438664099</v>
      </c>
    </row>
    <row r="18" spans="1:15" x14ac:dyDescent="0.25">
      <c r="A18" s="4" t="s">
        <v>368</v>
      </c>
      <c r="B18" s="4" t="s">
        <v>369</v>
      </c>
      <c r="C18" s="4" t="s">
        <v>106</v>
      </c>
      <c r="D18" s="4" t="s">
        <v>357</v>
      </c>
      <c r="E18" s="85">
        <f>+'67_Países de 2017'!K20</f>
        <v>168.47271809240419</v>
      </c>
      <c r="F18" s="85">
        <f>+'67_Países de 2017'!M20</f>
        <v>176.29760236204211</v>
      </c>
      <c r="G18" s="4">
        <f>+'67_Países de 2017'!X20</f>
        <v>2.3030687743969787</v>
      </c>
      <c r="H18" s="85">
        <f>+'67_Países de 2017'!AI20</f>
        <v>1.4600423353641017E-2</v>
      </c>
      <c r="I18" s="85">
        <f>+'67_Países de 2017'!AN20</f>
        <v>1.7804848958691502</v>
      </c>
      <c r="J18" s="85">
        <f>+'67_Países de 2017'!AS20</f>
        <v>456.66616551026868</v>
      </c>
      <c r="K18" s="85">
        <f>+'67_Países de 2017'!BD20</f>
        <v>32348.823975720792</v>
      </c>
      <c r="L18" s="85">
        <f>+'67_Países de 2017'!BN20</f>
        <v>746.66799575473635</v>
      </c>
      <c r="M18" s="85">
        <f>+'67_Países de 2017'!BS20</f>
        <v>8.1634076316577247</v>
      </c>
      <c r="N18" s="85">
        <f>+'67_Países de 2017'!CD20</f>
        <v>20.201800327332244</v>
      </c>
      <c r="O18" s="4">
        <f>+'67_Países de 2017'!CO20</f>
        <v>122.05982694684796</v>
      </c>
    </row>
    <row r="19" spans="1:15" x14ac:dyDescent="0.25">
      <c r="A19" s="4" t="s">
        <v>517</v>
      </c>
      <c r="B19" s="4" t="s">
        <v>518</v>
      </c>
      <c r="C19" s="4" t="s">
        <v>106</v>
      </c>
      <c r="D19" s="4" t="s">
        <v>484</v>
      </c>
      <c r="E19" s="85">
        <f>+'67_Países de 2017'!K21</f>
        <v>452.99382000024815</v>
      </c>
      <c r="F19" s="85">
        <f>+'67_Países de 2017'!M21</f>
        <v>0</v>
      </c>
      <c r="G19" s="4">
        <f>+'67_Países de 2017'!X21</f>
        <v>0</v>
      </c>
      <c r="H19" s="85">
        <f>+'67_Países de 2017'!AI21</f>
        <v>0</v>
      </c>
      <c r="I19" s="85">
        <f>+'67_Países de 2017'!AN21</f>
        <v>12.550699173189281</v>
      </c>
      <c r="J19" s="85">
        <f>+'67_Países de 2017'!AS21</f>
        <v>3917.9612659125901</v>
      </c>
      <c r="K19" s="85">
        <f>+'67_Países de 2017'!BD21</f>
        <v>575.41601471294496</v>
      </c>
      <c r="L19" s="85">
        <f>+'67_Países de 2017'!BN21</f>
        <v>279.38846153846151</v>
      </c>
      <c r="M19" s="85">
        <f>+'67_Países de 2017'!BS21</f>
        <v>3.8547463032161904</v>
      </c>
      <c r="N19" s="85">
        <f>+'67_Países de 2017'!CD21</f>
        <v>1.9473744099772599</v>
      </c>
      <c r="O19" s="4" t="e">
        <f>+'67_Países de 2017'!CO21</f>
        <v>#DIV/0!</v>
      </c>
    </row>
    <row r="20" spans="1:15" x14ac:dyDescent="0.25">
      <c r="A20" s="4" t="s">
        <v>201</v>
      </c>
      <c r="B20" s="4" t="s">
        <v>202</v>
      </c>
      <c r="C20" s="4" t="s">
        <v>181</v>
      </c>
      <c r="D20" s="4" t="s">
        <v>182</v>
      </c>
      <c r="E20" s="85">
        <f>+'67_Países de 2017'!K22</f>
        <v>401.66034916230387</v>
      </c>
      <c r="F20" s="85">
        <f>+'67_Países de 2017'!M22</f>
        <v>59.795009451139272</v>
      </c>
      <c r="G20" s="4">
        <f>+'67_Países de 2017'!X22</f>
        <v>59.795009451139272</v>
      </c>
      <c r="H20" s="85">
        <f>+'67_Países de 2017'!AI22</f>
        <v>0.46070052539404555</v>
      </c>
      <c r="I20" s="85">
        <f>+'67_Países de 2017'!AN22</f>
        <v>19.514185210143342</v>
      </c>
      <c r="J20" s="85">
        <f>+'67_Países de 2017'!AS22</f>
        <v>679.60280984264136</v>
      </c>
      <c r="K20" s="85">
        <f>+'67_Países de 2017'!BD22</f>
        <v>338.32225342766066</v>
      </c>
      <c r="L20" s="85">
        <f>+'67_Países de 2017'!BN22</f>
        <v>337.6182136602452</v>
      </c>
      <c r="M20" s="85">
        <f>+'67_Países de 2017'!BS22</f>
        <v>6.253176879802484</v>
      </c>
      <c r="N20" s="85">
        <f>+'67_Países de 2017'!CD22</f>
        <v>1.3206793736334121</v>
      </c>
      <c r="O20" s="4" t="e">
        <f>+'67_Países de 2017'!CO22</f>
        <v>#DIV/0!</v>
      </c>
    </row>
    <row r="21" spans="1:15" ht="15.75" customHeight="1" x14ac:dyDescent="0.25">
      <c r="A21" s="4" t="s">
        <v>305</v>
      </c>
      <c r="B21" s="4" t="s">
        <v>306</v>
      </c>
      <c r="C21" s="4" t="s">
        <v>181</v>
      </c>
      <c r="D21" s="4" t="s">
        <v>276</v>
      </c>
      <c r="E21" s="85">
        <f>+'67_Países de 2017'!K23</f>
        <v>0</v>
      </c>
      <c r="F21" s="85">
        <f>+'67_Países de 2017'!M23</f>
        <v>0</v>
      </c>
      <c r="G21" s="4">
        <f>+'67_Países de 2017'!X23</f>
        <v>0</v>
      </c>
      <c r="H21" s="4" t="e">
        <f>+'67_Países de 2017'!AI23</f>
        <v>#DIV/0!</v>
      </c>
      <c r="I21" s="85">
        <f>+'67_Países de 2017'!AN23</f>
        <v>0</v>
      </c>
      <c r="J21" s="85">
        <f>+'67_Países de 2017'!AS23</f>
        <v>0</v>
      </c>
      <c r="K21" s="4" t="e">
        <f>+'67_Países de 2017'!BD23</f>
        <v>#DIV/0!</v>
      </c>
      <c r="L21" s="4" t="e">
        <f>+'67_Países de 2017'!BN23</f>
        <v>#DIV/0!</v>
      </c>
      <c r="M21" s="85">
        <f>+'67_Países de 2017'!BS23</f>
        <v>1.1890981115818866</v>
      </c>
      <c r="N21" s="4" t="e">
        <f>+'67_Países de 2017'!CD23</f>
        <v>#DIV/0!</v>
      </c>
      <c r="O21" s="4" t="e">
        <f>+'67_Países de 2017'!CO23</f>
        <v>#DIV/0!</v>
      </c>
    </row>
    <row r="22" spans="1:15" ht="15.75" customHeight="1" x14ac:dyDescent="0.25">
      <c r="A22" s="4" t="s">
        <v>410</v>
      </c>
      <c r="B22" s="4" t="s">
        <v>411</v>
      </c>
      <c r="C22" s="4" t="s">
        <v>181</v>
      </c>
      <c r="D22" s="4" t="s">
        <v>412</v>
      </c>
      <c r="E22" s="85">
        <f>+'67_Países de 2017'!K24</f>
        <v>369.70867262055799</v>
      </c>
      <c r="F22" s="85">
        <f>+'67_Países de 2017'!M24</f>
        <v>551.03982516677854</v>
      </c>
      <c r="G22" s="4">
        <f>+'67_Países de 2017'!X24</f>
        <v>137.59507823377072</v>
      </c>
      <c r="H22" s="85">
        <f>+'67_Países de 2017'!AI24</f>
        <v>0.69862530842439197</v>
      </c>
      <c r="I22" s="85">
        <f>+'67_Países de 2017'!AN24</f>
        <v>13.78033452543062</v>
      </c>
      <c r="J22" s="85">
        <f>+'67_Países de 2017'!AS24</f>
        <v>553.95556345427519</v>
      </c>
      <c r="K22" s="85">
        <f>+'67_Países de 2017'!BD24</f>
        <v>388.257834952785</v>
      </c>
      <c r="L22" s="85">
        <f>+'67_Países de 2017'!BN24</f>
        <v>418.39971801198448</v>
      </c>
      <c r="M22" s="85">
        <f>+'67_Países de 2017'!BS24</f>
        <v>2.3603595660687207</v>
      </c>
      <c r="N22" s="85">
        <f>+'67_Países de 2017'!CD24</f>
        <v>0.46025840687546865</v>
      </c>
      <c r="O22" s="4">
        <f>+'67_Países de 2017'!CO24</f>
        <v>18.492468134414832</v>
      </c>
    </row>
    <row r="23" spans="1:15" ht="15.75" customHeight="1" x14ac:dyDescent="0.25">
      <c r="A23" s="4" t="s">
        <v>248</v>
      </c>
      <c r="B23" s="4" t="s">
        <v>249</v>
      </c>
      <c r="C23" s="4" t="s">
        <v>118</v>
      </c>
      <c r="D23" s="4" t="s">
        <v>250</v>
      </c>
      <c r="E23" s="85">
        <f>+'67_Países de 2017'!K25</f>
        <v>402.24324155958834</v>
      </c>
      <c r="F23" s="85">
        <f>+'67_Países de 2017'!M25</f>
        <v>0</v>
      </c>
      <c r="G23" s="4">
        <f>+'67_Países de 2017'!X25</f>
        <v>0</v>
      </c>
      <c r="H23" s="85">
        <f>+'67_Países de 2017'!AI25</f>
        <v>0</v>
      </c>
      <c r="I23" s="85">
        <f>+'67_Países de 2017'!AN25</f>
        <v>13.501945762082292</v>
      </c>
      <c r="J23" s="85">
        <f>+'67_Países de 2017'!AS25</f>
        <v>2648.2488327076635</v>
      </c>
      <c r="K23" s="85">
        <f>+'67_Países de 2017'!BD25</f>
        <v>3959.8732840549101</v>
      </c>
      <c r="L23" s="85">
        <f>+'67_Países de 2017'!BN25</f>
        <v>89.2</v>
      </c>
      <c r="M23" s="85">
        <f>+'67_Países de 2017'!BS25</f>
        <v>1.2589118532682955</v>
      </c>
      <c r="N23" s="85">
        <f>+'67_Países de 2017'!CD25</f>
        <v>3.6317165854948192</v>
      </c>
      <c r="O23" s="4" t="e">
        <f>+'67_Países de 2017'!CO25</f>
        <v>#DIV/0!</v>
      </c>
    </row>
    <row r="24" spans="1:15" ht="15.75" customHeight="1" x14ac:dyDescent="0.25">
      <c r="A24" s="4" t="s">
        <v>326</v>
      </c>
      <c r="B24" s="4" t="s">
        <v>327</v>
      </c>
      <c r="C24" s="4" t="s">
        <v>28</v>
      </c>
      <c r="D24" s="4" t="s">
        <v>328</v>
      </c>
      <c r="E24" s="85">
        <f>+'67_Países de 2017'!K26</f>
        <v>778.83145893484379</v>
      </c>
      <c r="F24" s="85">
        <f>+'67_Países de 2017'!M26</f>
        <v>4.6850564586149517</v>
      </c>
      <c r="G24" s="4">
        <f>+'67_Países de 2017'!X26</f>
        <v>0</v>
      </c>
      <c r="H24" s="85">
        <f>+'67_Países de 2017'!AI26</f>
        <v>0</v>
      </c>
      <c r="I24" s="85">
        <f>+'67_Países de 2017'!AN26</f>
        <v>4.6850564586149517</v>
      </c>
      <c r="J24" s="85">
        <f>+'67_Países de 2017'!AS26</f>
        <v>0</v>
      </c>
      <c r="K24" s="85">
        <f>+'67_Países de 2017'!BD26</f>
        <v>2301.0279793864502</v>
      </c>
      <c r="L24" s="85">
        <f>+'67_Países de 2017'!BN26</f>
        <v>449.2689047055099</v>
      </c>
      <c r="M24" s="85">
        <f>+'67_Países de 2017'!BS26</f>
        <v>5.0892486507070895</v>
      </c>
      <c r="N24" s="4" t="e">
        <f>+'67_Países de 2017'!CD26</f>
        <v>#DIV/0!</v>
      </c>
      <c r="O24" s="4" t="e">
        <f>+'67_Países de 2017'!CO26</f>
        <v>#DIV/0!</v>
      </c>
    </row>
    <row r="25" spans="1:15" ht="15.75" customHeight="1" x14ac:dyDescent="0.25">
      <c r="A25" s="4" t="s">
        <v>20</v>
      </c>
      <c r="B25" s="4" t="s">
        <v>21</v>
      </c>
      <c r="C25" s="4" t="s">
        <v>22</v>
      </c>
      <c r="D25" s="4" t="s">
        <v>23</v>
      </c>
      <c r="E25" s="85">
        <f>+'67_Países de 2017'!K27</f>
        <v>265394.89155304816</v>
      </c>
      <c r="F25" s="85">
        <f>+'67_Países de 2017'!M27</f>
        <v>269672.12652933964</v>
      </c>
      <c r="G25" s="4">
        <f>+'67_Países de 2017'!X27</f>
        <v>0</v>
      </c>
      <c r="H25" s="85">
        <f>+'67_Países de 2017'!AI27</f>
        <v>0</v>
      </c>
      <c r="I25" s="85">
        <f>+'67_Países de 2017'!AN27</f>
        <v>4277.234976291501</v>
      </c>
      <c r="J25" s="85">
        <f>+'67_Países de 2017'!AS27</f>
        <v>2391597.288566316</v>
      </c>
      <c r="K25" s="85">
        <f>+'67_Países de 2017'!BD27</f>
        <v>130.12171474409587</v>
      </c>
      <c r="L25" s="85">
        <f>+'67_Países de 2017'!BN27</f>
        <v>313.35857482646475</v>
      </c>
      <c r="M25" s="85">
        <f>+'67_Países de 2017'!BS27</f>
        <v>805.45333969125659</v>
      </c>
      <c r="N25" s="85">
        <f>+'67_Países de 2017'!CD27</f>
        <v>1.428112124378357</v>
      </c>
      <c r="O25" s="4" t="e">
        <f>+'67_Países de 2017'!CO27</f>
        <v>#DIV/0!</v>
      </c>
    </row>
    <row r="26" spans="1:15" ht="15.75" customHeight="1" x14ac:dyDescent="0.25">
      <c r="A26" s="4" t="s">
        <v>523</v>
      </c>
      <c r="B26" s="4" t="s">
        <v>524</v>
      </c>
      <c r="C26" s="4" t="s">
        <v>181</v>
      </c>
      <c r="D26" s="4" t="s">
        <v>525</v>
      </c>
      <c r="E26" s="85">
        <f>+'67_Países de 2017'!K28</f>
        <v>312.19074891609279</v>
      </c>
      <c r="F26" s="85">
        <f>+'67_Países de 2017'!M28</f>
        <v>56.57110326604878</v>
      </c>
      <c r="G26" s="4">
        <f>+'67_Países de 2017'!X28</f>
        <v>46.431631934510627</v>
      </c>
      <c r="H26" s="85">
        <f>+'67_Países de 2017'!AI28</f>
        <v>0.47837091578462954</v>
      </c>
      <c r="I26" s="85">
        <f>+'67_Países de 2017'!AN28</f>
        <v>4.3997265469449705</v>
      </c>
      <c r="J26" s="85">
        <f>+'67_Países de 2017'!AS28</f>
        <v>742.55993957411101</v>
      </c>
      <c r="K26" s="85">
        <f>+'67_Países de 2017'!BD28</f>
        <v>285.45155993431854</v>
      </c>
      <c r="L26" s="85">
        <f>+'67_Países de 2017'!BN28</f>
        <v>213.18453750575242</v>
      </c>
      <c r="M26" s="85">
        <f>+'67_Países de 2017'!BS28</f>
        <v>0.63650866288290187</v>
      </c>
      <c r="N26" s="85">
        <f>+'67_Países de 2017'!CD28</f>
        <v>0.24613932484453657</v>
      </c>
      <c r="O26" s="4">
        <f>+'67_Países de 2017'!CO28</f>
        <v>129.3715953307393</v>
      </c>
    </row>
    <row r="27" spans="1:15" ht="15.75" customHeight="1" x14ac:dyDescent="0.25">
      <c r="A27" s="4" t="s">
        <v>36</v>
      </c>
      <c r="B27" s="4" t="s">
        <v>37</v>
      </c>
      <c r="C27" s="4" t="s">
        <v>28</v>
      </c>
      <c r="D27" s="4" t="s">
        <v>29</v>
      </c>
      <c r="E27" s="85">
        <f>+'67_Países de 2017'!K29</f>
        <v>489.504398571553</v>
      </c>
      <c r="F27" s="85">
        <f>+'67_Países de 2017'!M29</f>
        <v>0</v>
      </c>
      <c r="G27" s="4">
        <f>+'67_Países de 2017'!X29</f>
        <v>0</v>
      </c>
      <c r="H27" s="85">
        <f>+'67_Países de 2017'!AI29</f>
        <v>0</v>
      </c>
      <c r="I27" s="85">
        <f>+'67_Países de 2017'!AN29</f>
        <v>8.3616409720407638</v>
      </c>
      <c r="J27" s="85">
        <f>+'67_Países de 2017'!AS29</f>
        <v>865.7782423133873</v>
      </c>
      <c r="K27" s="85">
        <f>+'67_Países de 2017'!BD29</f>
        <v>653.70231862378455</v>
      </c>
      <c r="L27" s="85">
        <f>+'67_Países de 2017'!BN29</f>
        <v>577.80320366132719</v>
      </c>
      <c r="M27" s="85">
        <f>+'67_Países de 2017'!BS29</f>
        <v>10.452051215050954</v>
      </c>
      <c r="N27" s="85">
        <f>+'67_Países de 2017'!CD29</f>
        <v>0.92344853214418432</v>
      </c>
      <c r="O27" s="4" t="e">
        <f>+'67_Países de 2017'!CO29</f>
        <v>#DIV/0!</v>
      </c>
    </row>
    <row r="28" spans="1:15" ht="15.75" customHeight="1" x14ac:dyDescent="0.25">
      <c r="A28" s="4" t="s">
        <v>415</v>
      </c>
      <c r="B28" s="4" t="s">
        <v>416</v>
      </c>
      <c r="C28" s="4" t="s">
        <v>181</v>
      </c>
      <c r="D28" s="4" t="s">
        <v>412</v>
      </c>
      <c r="E28" s="85">
        <f>+'67_Países de 2017'!K30</f>
        <v>463.16267797637084</v>
      </c>
      <c r="F28" s="85">
        <f>+'67_Países de 2017'!M30</f>
        <v>45.228718570130262</v>
      </c>
      <c r="G28" s="4">
        <f>+'67_Países de 2017'!X30</f>
        <v>0</v>
      </c>
      <c r="H28" s="85">
        <f>+'67_Países de 2017'!AI30</f>
        <v>0</v>
      </c>
      <c r="I28" s="85">
        <f>+'67_Países de 2017'!AN30</f>
        <v>33.898818539836412</v>
      </c>
      <c r="J28" s="85">
        <f>+'67_Países de 2017'!AS30</f>
        <v>528.56710087852173</v>
      </c>
      <c r="K28" s="85">
        <f>+'67_Países de 2017'!BD30</f>
        <v>170.68466730954677</v>
      </c>
      <c r="L28" s="85">
        <f>+'67_Países de 2017'!BN30</f>
        <v>153.60169491525426</v>
      </c>
      <c r="M28" s="85">
        <f>+'67_Países de 2017'!BS30</f>
        <v>1.2723417146319298</v>
      </c>
      <c r="N28" s="85">
        <f>+'67_Países de 2017'!CD30</f>
        <v>0.80818935569039785</v>
      </c>
      <c r="O28" s="4">
        <f>+'67_Países de 2017'!CO30</f>
        <v>46.652406417112303</v>
      </c>
    </row>
    <row r="29" spans="1:15" ht="15.75" customHeight="1" x14ac:dyDescent="0.25">
      <c r="A29" s="4" t="s">
        <v>183</v>
      </c>
      <c r="B29" s="4" t="s">
        <v>184</v>
      </c>
      <c r="C29" s="4" t="s">
        <v>181</v>
      </c>
      <c r="D29" s="4" t="s">
        <v>182</v>
      </c>
      <c r="E29" s="85">
        <f>+'67_Países de 2017'!K31</f>
        <v>404.26455607397531</v>
      </c>
      <c r="F29" s="85">
        <f>+'67_Países de 2017'!M31</f>
        <v>487.448856226587</v>
      </c>
      <c r="G29" s="4">
        <f>+'67_Países de 2017'!X31</f>
        <v>23.471029563925985</v>
      </c>
      <c r="H29" s="85">
        <f>+'67_Países de 2017'!AI31</f>
        <v>0.2351173440183171</v>
      </c>
      <c r="I29" s="85">
        <f>+'67_Países de 2017'!AN31</f>
        <v>31.928028652084343</v>
      </c>
      <c r="J29" s="85">
        <f>+'67_Países de 2017'!AS31</f>
        <v>487.14886132650031</v>
      </c>
      <c r="K29" s="85">
        <f>+'67_Países de 2017'!BD31</f>
        <v>246.91707006819547</v>
      </c>
      <c r="L29" s="85">
        <f>+'67_Países de 2017'!BN31</f>
        <v>91.442472810532351</v>
      </c>
      <c r="M29" s="85">
        <f>+'67_Países de 2017'!BS31</f>
        <v>1.4714035575680928</v>
      </c>
      <c r="N29" s="85">
        <f>+'67_Países de 2017'!CD31</f>
        <v>0.73826070013639022</v>
      </c>
      <c r="O29" s="4">
        <f>+'67_Países de 2017'!CO31</f>
        <v>17.532647814910025</v>
      </c>
    </row>
    <row r="30" spans="1:15" ht="15.75" customHeight="1" x14ac:dyDescent="0.25">
      <c r="A30" s="4" t="s">
        <v>333</v>
      </c>
      <c r="B30" s="4" t="s">
        <v>334</v>
      </c>
      <c r="C30" s="4" t="s">
        <v>28</v>
      </c>
      <c r="D30" s="4" t="s">
        <v>328</v>
      </c>
      <c r="E30" s="85">
        <f>+'67_Países de 2017'!K32</f>
        <v>306.48418919379543</v>
      </c>
      <c r="F30" s="85">
        <f>+'67_Países de 2017'!M32</f>
        <v>437.28806369003695</v>
      </c>
      <c r="G30" s="4">
        <f>+'67_Países de 2017'!X32</f>
        <v>119.15341241928704</v>
      </c>
      <c r="H30" s="85">
        <f>+'67_Países de 2017'!AI32</f>
        <v>0.54073080791149852</v>
      </c>
      <c r="I30" s="85">
        <f>+'67_Países de 2017'!AN32</f>
        <v>5.1234595456172043</v>
      </c>
      <c r="J30" s="85">
        <f>+'67_Países de 2017'!AS32</f>
        <v>2123.7979788769944</v>
      </c>
      <c r="K30" s="85">
        <f>+'67_Países de 2017'!BD32</f>
        <v>1646.7665615141955</v>
      </c>
      <c r="L30" s="85">
        <f>+'67_Países de 2017'!BN32</f>
        <v>364.58981849528277</v>
      </c>
      <c r="M30" s="85">
        <f>+'67_Países de 2017'!BS32</f>
        <v>4.1103758867515987</v>
      </c>
      <c r="N30" s="85">
        <f>+'67_Países de 2017'!CD32</f>
        <v>0.93168108736210065</v>
      </c>
      <c r="O30" s="4">
        <f>+'67_Países de 2017'!CO32</f>
        <v>325.38641875505255</v>
      </c>
    </row>
    <row r="31" spans="1:15" ht="15.75" customHeight="1" x14ac:dyDescent="0.25">
      <c r="A31" s="4" t="s">
        <v>335</v>
      </c>
      <c r="B31" s="4" t="s">
        <v>336</v>
      </c>
      <c r="C31" s="4" t="s">
        <v>28</v>
      </c>
      <c r="D31" s="4" t="s">
        <v>328</v>
      </c>
      <c r="E31" s="85">
        <f>+'67_Países de 2017'!K33</f>
        <v>357.32417619320898</v>
      </c>
      <c r="F31" s="85">
        <f>+'67_Países de 2017'!M33</f>
        <v>438.19515444380261</v>
      </c>
      <c r="G31" s="4">
        <f>+'67_Países de 2017'!X33</f>
        <v>29.503703487541571</v>
      </c>
      <c r="H31" s="85">
        <f>+'67_Países de 2017'!AI33</f>
        <v>0.12429387987379803</v>
      </c>
      <c r="I31" s="85">
        <f>+'67_Países de 2017'!AN33</f>
        <v>5.5284680047016019</v>
      </c>
      <c r="J31" s="85">
        <f>+'67_Países de 2017'!AS33</f>
        <v>145.22608047133139</v>
      </c>
      <c r="K31" s="85">
        <f>+'67_Países de 2017'!BD33</f>
        <v>1884.8350053631145</v>
      </c>
      <c r="L31" s="85">
        <f>+'67_Países de 2017'!BN33</f>
        <v>335.33906319304384</v>
      </c>
      <c r="M31" s="85">
        <f>+'67_Países de 2017'!BS33</f>
        <v>24.308969807234458</v>
      </c>
      <c r="N31" s="85">
        <f>+'67_Países de 2017'!CD33</f>
        <v>0.28059091973301914</v>
      </c>
      <c r="O31" s="4">
        <f>+'67_Países de 2017'!CO33</f>
        <v>3.1681906825568795</v>
      </c>
    </row>
    <row r="32" spans="1:15" ht="15.75" customHeight="1" x14ac:dyDescent="0.25">
      <c r="A32" s="4" t="s">
        <v>417</v>
      </c>
      <c r="B32" s="4" t="s">
        <v>418</v>
      </c>
      <c r="C32" s="4" t="s">
        <v>181</v>
      </c>
      <c r="D32" s="4" t="s">
        <v>412</v>
      </c>
      <c r="E32" s="85">
        <f>+'67_Países de 2017'!K34</f>
        <v>496.23465972480471</v>
      </c>
      <c r="F32" s="85">
        <f>+'67_Países de 2017'!M34</f>
        <v>554.36597402999871</v>
      </c>
      <c r="G32" s="4">
        <f>+'67_Países de 2017'!X34</f>
        <v>0</v>
      </c>
      <c r="H32" s="85">
        <f>+'67_Países de 2017'!AI34</f>
        <v>0</v>
      </c>
      <c r="I32" s="85">
        <f>+'67_Países de 2017'!AN34</f>
        <v>43.289791744142804</v>
      </c>
      <c r="J32" s="85">
        <f>+'67_Países de 2017'!AS34</f>
        <v>394.91039884715508</v>
      </c>
      <c r="K32" s="85">
        <f>+'67_Países de 2017'!BD34</f>
        <v>225.59338027146694</v>
      </c>
      <c r="L32" s="85">
        <f>+'67_Países de 2017'!BN34</f>
        <v>247.74774774774775</v>
      </c>
      <c r="M32" s="85">
        <f>+'67_Países de 2017'!BS34</f>
        <v>1.1137194744018843</v>
      </c>
      <c r="N32" s="85">
        <f>+'67_Países de 2017'!CD34</f>
        <v>0.87094190516873127</v>
      </c>
      <c r="O32" s="4">
        <f>+'67_Países de 2017'!CO34</f>
        <v>26.608482871125613</v>
      </c>
    </row>
    <row r="33" spans="1:15" ht="15.75" customHeight="1" x14ac:dyDescent="0.25">
      <c r="A33" s="4" t="s">
        <v>185</v>
      </c>
      <c r="B33" s="4" t="s">
        <v>186</v>
      </c>
      <c r="C33" s="4" t="s">
        <v>181</v>
      </c>
      <c r="D33" s="4" t="s">
        <v>182</v>
      </c>
      <c r="E33" s="85">
        <f>+'67_Países de 2017'!K35</f>
        <v>372.0387542240029</v>
      </c>
      <c r="F33" s="85">
        <f>+'67_Países de 2017'!M35</f>
        <v>122.15122746687804</v>
      </c>
      <c r="G33" s="4">
        <f>+'67_Países de 2017'!X35</f>
        <v>103.38463772202415</v>
      </c>
      <c r="H33" s="85">
        <f>+'67_Países de 2017'!AI35</f>
        <v>0.49871384087729592</v>
      </c>
      <c r="I33" s="85">
        <f>+'67_Países de 2017'!AN35</f>
        <v>7.1380398680575894</v>
      </c>
      <c r="J33" s="85">
        <f>+'67_Países de 2017'!AS35</f>
        <v>0</v>
      </c>
      <c r="K33" s="4" t="e">
        <f>+'67_Países de 2017'!BD35</f>
        <v>#DIV/0!</v>
      </c>
      <c r="L33" s="85">
        <f>+'67_Países de 2017'!BN35</f>
        <v>81.637257999007176</v>
      </c>
      <c r="M33" s="85">
        <f>+'67_Países de 2017'!BS35</f>
        <v>0</v>
      </c>
      <c r="N33" s="4" t="e">
        <f>+'67_Países de 2017'!CD35</f>
        <v>#DIV/0!</v>
      </c>
      <c r="O33" s="4">
        <f>+'67_Países de 2017'!CO35</f>
        <v>0</v>
      </c>
    </row>
    <row r="34" spans="1:15" ht="15.75" customHeight="1" x14ac:dyDescent="0.25">
      <c r="A34" s="4" t="s">
        <v>277</v>
      </c>
      <c r="B34" s="4" t="s">
        <v>278</v>
      </c>
      <c r="C34" s="4" t="s">
        <v>181</v>
      </c>
      <c r="D34" s="4" t="s">
        <v>276</v>
      </c>
      <c r="E34" s="85">
        <f>+'67_Países de 2017'!K36</f>
        <v>187.51269084782831</v>
      </c>
      <c r="F34" s="85">
        <f>+'67_Países de 2017'!M36</f>
        <v>276.77309768955536</v>
      </c>
      <c r="G34" s="4">
        <f>+'67_Países de 2017'!X36</f>
        <v>54.696254735895224</v>
      </c>
      <c r="H34" s="85">
        <f>+'67_Países de 2017'!AI36</f>
        <v>0.86850068775790923</v>
      </c>
      <c r="I34" s="85">
        <f>+'67_Países de 2017'!AN36</f>
        <v>13.149970650790143</v>
      </c>
      <c r="J34" s="85">
        <f>+'67_Países de 2017'!AS36</f>
        <v>3653.3529133335505</v>
      </c>
      <c r="K34" s="85">
        <f>+'67_Países de 2017'!BD36</f>
        <v>18.500045804790165</v>
      </c>
      <c r="L34" s="85">
        <f>+'67_Países de 2017'!BN36</f>
        <v>354.88308115543327</v>
      </c>
      <c r="M34" s="85">
        <f>+'67_Países de 2017'!BS36</f>
        <v>1.2301026563980237</v>
      </c>
      <c r="N34" s="85">
        <f>+'67_Países de 2017'!CD36</f>
        <v>6.0507030129124821</v>
      </c>
      <c r="O34" s="4">
        <f>+'67_Países de 2017'!CO36</f>
        <v>170.60436893203882</v>
      </c>
    </row>
    <row r="35" spans="1:15" ht="15.75" customHeight="1" x14ac:dyDescent="0.25">
      <c r="A35" s="4" t="s">
        <v>51</v>
      </c>
      <c r="B35" s="4" t="s">
        <v>52</v>
      </c>
      <c r="C35" s="4" t="s">
        <v>28</v>
      </c>
      <c r="D35" s="4" t="s">
        <v>29</v>
      </c>
      <c r="E35" s="85">
        <f>+'67_Países de 2017'!K37</f>
        <v>327.56436890804491</v>
      </c>
      <c r="F35" s="85">
        <f>+'67_Países de 2017'!M37</f>
        <v>0</v>
      </c>
      <c r="G35" s="4">
        <f>+'67_Países de 2017'!X37</f>
        <v>0</v>
      </c>
      <c r="H35" s="85">
        <f>+'67_Países de 2017'!AI37</f>
        <v>0</v>
      </c>
      <c r="I35" s="85">
        <f>+'67_Países de 2017'!AN37</f>
        <v>6.2762141354868888</v>
      </c>
      <c r="J35" s="85">
        <f>+'67_Países de 2017'!AS37</f>
        <v>190.00912379022247</v>
      </c>
      <c r="K35" s="85">
        <f>+'67_Países de 2017'!BD37</f>
        <v>7243.3177183797188</v>
      </c>
      <c r="L35" s="85">
        <f>+'67_Países de 2017'!BN37</f>
        <v>603.13474853534194</v>
      </c>
      <c r="M35" s="85">
        <f>+'67_Países de 2017'!BS37</f>
        <v>11.323258737020854</v>
      </c>
      <c r="N35" s="85">
        <f>+'67_Países de 2017'!CD37</f>
        <v>0.51847240573228992</v>
      </c>
      <c r="O35" s="4" t="e">
        <f>+'67_Países de 2017'!CO37</f>
        <v>#DIV/0!</v>
      </c>
    </row>
    <row r="36" spans="1:15" ht="15.75" customHeight="1" x14ac:dyDescent="0.25">
      <c r="A36" s="4" t="s">
        <v>337</v>
      </c>
      <c r="B36" s="4" t="s">
        <v>338</v>
      </c>
      <c r="C36" s="4" t="s">
        <v>28</v>
      </c>
      <c r="D36" s="4" t="s">
        <v>328</v>
      </c>
      <c r="E36" s="85">
        <f>+'67_Países de 2017'!K38</f>
        <v>250.91428623395575</v>
      </c>
      <c r="F36" s="85">
        <f>+'67_Países de 2017'!M38</f>
        <v>0</v>
      </c>
      <c r="G36" s="4">
        <f>+'67_Países de 2017'!X38</f>
        <v>0</v>
      </c>
      <c r="H36" s="85">
        <f>+'67_Países de 2017'!AI38</f>
        <v>0</v>
      </c>
      <c r="I36" s="85">
        <f>+'67_Países de 2017'!AN38</f>
        <v>0.75977073802863215</v>
      </c>
      <c r="J36" s="85">
        <f>+'67_Países de 2017'!AS38</f>
        <v>21.42323247683764</v>
      </c>
      <c r="K36" s="85">
        <f>+'67_Países de 2017'!BD38</f>
        <v>15990.191897654584</v>
      </c>
      <c r="L36" s="85">
        <f>+'67_Países de 2017'!BN38</f>
        <v>348.64122463130383</v>
      </c>
      <c r="M36" s="85">
        <f>+'67_Países de 2017'!BS38</f>
        <v>5.5946754345744729</v>
      </c>
      <c r="N36" s="85">
        <f>+'67_Países de 2017'!CD38</f>
        <v>0.11349637128743063</v>
      </c>
      <c r="O36" s="4" t="e">
        <f>+'67_Países de 2017'!CO38</f>
        <v>#DIV/0!</v>
      </c>
    </row>
    <row r="37" spans="1:15" ht="15.75" customHeight="1" x14ac:dyDescent="0.25">
      <c r="A37" s="4" t="s">
        <v>92</v>
      </c>
      <c r="B37" s="4" t="s">
        <v>93</v>
      </c>
      <c r="C37" s="4" t="s">
        <v>28</v>
      </c>
      <c r="D37" s="4" t="s">
        <v>89</v>
      </c>
      <c r="E37" s="85">
        <f>+'67_Países de 2017'!K39</f>
        <v>357.83389398057164</v>
      </c>
      <c r="F37" s="85">
        <f>+'67_Países de 2017'!M39</f>
        <v>0</v>
      </c>
      <c r="G37" s="4">
        <f>+'67_Países de 2017'!X39</f>
        <v>0</v>
      </c>
      <c r="H37" s="85">
        <f>+'67_Países de 2017'!AI39</f>
        <v>0</v>
      </c>
      <c r="I37" s="85">
        <f>+'67_Países de 2017'!AN39</f>
        <v>10.598812778015459</v>
      </c>
      <c r="J37" s="85">
        <f>+'67_Países de 2017'!AS39</f>
        <v>601.91649468130186</v>
      </c>
      <c r="K37" s="85">
        <f>+'67_Países de 2017'!BD39</f>
        <v>6375.5821689953427</v>
      </c>
      <c r="L37" s="85">
        <f>+'67_Países de 2017'!BN39</f>
        <v>281.34620401774066</v>
      </c>
      <c r="M37" s="85">
        <f>+'67_Países de 2017'!BS39</f>
        <v>61.082631536457512</v>
      </c>
      <c r="N37" s="85">
        <f>+'67_Países de 2017'!CD39</f>
        <v>0.97982091058140997</v>
      </c>
      <c r="O37" s="4" t="e">
        <f>+'67_Países de 2017'!CO39</f>
        <v>#DIV/0!</v>
      </c>
    </row>
    <row r="38" spans="1:15" ht="15.75" customHeight="1" x14ac:dyDescent="0.25">
      <c r="A38" s="4" t="s">
        <v>279</v>
      </c>
      <c r="B38" s="4" t="s">
        <v>280</v>
      </c>
      <c r="C38" s="4" t="s">
        <v>181</v>
      </c>
      <c r="D38" s="4" t="s">
        <v>276</v>
      </c>
      <c r="E38" s="85">
        <f>+'67_Países de 2017'!K40</f>
        <v>293.81857023885675</v>
      </c>
      <c r="F38" s="85">
        <f>+'67_Países de 2017'!M40</f>
        <v>415.19317345177603</v>
      </c>
      <c r="G38" s="4">
        <f>+'67_Países de 2017'!X40</f>
        <v>91.351550336137493</v>
      </c>
      <c r="H38" s="85">
        <f>+'67_Países de 2017'!AI40</f>
        <v>0.47010869565217389</v>
      </c>
      <c r="I38" s="85">
        <f>+'67_Países de 2017'!AN40</f>
        <v>17.350005431306048</v>
      </c>
      <c r="J38" s="85">
        <f>+'67_Países de 2017'!AS40</f>
        <v>1115.6053492329788</v>
      </c>
      <c r="K38" s="85">
        <f>+'67_Países de 2017'!BD40</f>
        <v>349.28813559322037</v>
      </c>
      <c r="L38" s="85">
        <f>+'67_Países de 2017'!BN40</f>
        <v>205.74534161490683</v>
      </c>
      <c r="M38" s="85">
        <f>+'67_Países de 2017'!BS40</f>
        <v>2.1876093804690235</v>
      </c>
      <c r="N38" s="85">
        <f>+'67_Países de 2017'!CD40</f>
        <v>0.74903768233387358</v>
      </c>
      <c r="O38" s="4">
        <f>+'67_Países de 2017'!CO40</f>
        <v>88.029761904761898</v>
      </c>
    </row>
    <row r="39" spans="1:15" ht="15.75" customHeight="1" x14ac:dyDescent="0.25">
      <c r="A39" s="4" t="s">
        <v>283</v>
      </c>
      <c r="B39" s="4" t="s">
        <v>284</v>
      </c>
      <c r="C39" s="4" t="s">
        <v>181</v>
      </c>
      <c r="D39" s="4" t="s">
        <v>276</v>
      </c>
      <c r="E39" s="85">
        <f>+'67_Países de 2017'!K41</f>
        <v>135.84215629494179</v>
      </c>
      <c r="F39" s="85">
        <f>+'67_Países de 2017'!M41</f>
        <v>202.34425782642427</v>
      </c>
      <c r="G39" s="4">
        <f>+'67_Países de 2017'!X41</f>
        <v>37.652589695590656</v>
      </c>
      <c r="H39" s="85">
        <f>+'67_Países de 2017'!AI41</f>
        <v>0.67585983127839067</v>
      </c>
      <c r="I39" s="85">
        <f>+'67_Países de 2017'!AN41</f>
        <v>18.88956132111965</v>
      </c>
      <c r="J39" s="85">
        <f>+'67_Países de 2017'!AS41</f>
        <v>2870.3998947245882</v>
      </c>
      <c r="K39" s="85">
        <f>+'67_Países de 2017'!BD41</f>
        <v>19.752105310381072</v>
      </c>
      <c r="L39" s="85">
        <f>+'67_Países de 2017'!BN41</f>
        <v>199.54574951330306</v>
      </c>
      <c r="M39" s="85">
        <f>+'67_Países de 2017'!BS41</f>
        <v>1.2472533312509626</v>
      </c>
      <c r="N39" s="85">
        <f>+'67_Países de 2017'!CD41</f>
        <v>0.39505960910755511</v>
      </c>
      <c r="O39" s="4">
        <f>+'67_Países de 2017'!CO41</f>
        <v>288.19419237749548</v>
      </c>
    </row>
    <row r="40" spans="1:15" ht="15.75" customHeight="1" x14ac:dyDescent="0.25">
      <c r="A40" s="4" t="s">
        <v>528</v>
      </c>
      <c r="B40" s="4" t="s">
        <v>529</v>
      </c>
      <c r="C40" s="4" t="s">
        <v>181</v>
      </c>
      <c r="D40" s="4" t="s">
        <v>525</v>
      </c>
      <c r="E40" s="85">
        <f>+'67_Países de 2017'!K42</f>
        <v>329.69429873866511</v>
      </c>
      <c r="F40" s="85">
        <f>+'67_Países de 2017'!M42</f>
        <v>329.69429873866511</v>
      </c>
      <c r="G40" s="4">
        <f>+'67_Países de 2017'!X42</f>
        <v>0</v>
      </c>
      <c r="H40" s="85">
        <f>+'67_Países de 2017'!AI42</f>
        <v>0</v>
      </c>
      <c r="I40" s="85">
        <f>+'67_Países de 2017'!AN42</f>
        <v>8.7824718076513388</v>
      </c>
      <c r="J40" s="85">
        <f>+'67_Países de 2017'!AS42</f>
        <v>1622.9562635360614</v>
      </c>
      <c r="K40" s="85">
        <f>+'67_Países de 2017'!BD42</f>
        <v>106.88075669108805</v>
      </c>
      <c r="L40" s="85">
        <f>+'67_Países de 2017'!BN42</f>
        <v>287.28216429379188</v>
      </c>
      <c r="M40" s="85">
        <f>+'67_Países de 2017'!BS42</f>
        <v>1.2651672673959271</v>
      </c>
      <c r="N40" s="85">
        <f>+'67_Países de 2017'!CD42</f>
        <v>0.99791359251989875</v>
      </c>
      <c r="O40" s="4" t="e">
        <f>+'67_Países de 2017'!CO42</f>
        <v>#DIV/0!</v>
      </c>
    </row>
    <row r="41" spans="1:15" ht="15.75" customHeight="1" x14ac:dyDescent="0.25">
      <c r="A41" s="4" t="s">
        <v>491</v>
      </c>
      <c r="B41" s="4" t="s">
        <v>492</v>
      </c>
      <c r="C41" s="4" t="s">
        <v>106</v>
      </c>
      <c r="D41" s="4" t="s">
        <v>484</v>
      </c>
      <c r="E41" s="85">
        <f>+'67_Países de 2017'!K43</f>
        <v>240.76972251308246</v>
      </c>
      <c r="F41" s="85">
        <f>+'67_Países de 2017'!M43</f>
        <v>7.3559491238539163</v>
      </c>
      <c r="G41" s="4">
        <f>+'67_Países de 2017'!X43</f>
        <v>0</v>
      </c>
      <c r="H41" s="85">
        <f>+'67_Países de 2017'!AI43</f>
        <v>0</v>
      </c>
      <c r="I41" s="85">
        <f>+'67_Países de 2017'!AN43</f>
        <v>7.3559491238539163</v>
      </c>
      <c r="J41" s="85">
        <f>+'67_Países de 2017'!AS43</f>
        <v>400.92424748515361</v>
      </c>
      <c r="K41" s="85">
        <f>+'67_Países de 2017'!BD43</f>
        <v>638.74680306905373</v>
      </c>
      <c r="L41" s="85">
        <f>+'67_Países de 2017'!BN43</f>
        <v>110.51051051051051</v>
      </c>
      <c r="M41" s="85">
        <f>+'67_Países de 2017'!BS43</f>
        <v>0.97578916949082561</v>
      </c>
      <c r="N41" s="85">
        <f>+'67_Países de 2017'!CD43</f>
        <v>0.87952137878039405</v>
      </c>
      <c r="O41" s="4" t="e">
        <f>+'67_Países de 2017'!CO43</f>
        <v>#DIV/0!</v>
      </c>
    </row>
    <row r="42" spans="1:15" ht="15.75" customHeight="1" x14ac:dyDescent="0.25">
      <c r="A42" s="4" t="s">
        <v>421</v>
      </c>
      <c r="B42" s="4" t="s">
        <v>422</v>
      </c>
      <c r="C42" s="4" t="s">
        <v>181</v>
      </c>
      <c r="D42" s="4" t="s">
        <v>412</v>
      </c>
      <c r="E42" s="85">
        <f>+'67_Países de 2017'!K44</f>
        <v>510.65288388597645</v>
      </c>
      <c r="F42" s="85">
        <f>+'67_Países de 2017'!M44</f>
        <v>594.97080953706291</v>
      </c>
      <c r="G42" s="4">
        <f>+'67_Países de 2017'!X44</f>
        <v>42.984860296817047</v>
      </c>
      <c r="H42" s="85">
        <f>+'67_Países de 2017'!AI44</f>
        <v>0.44970532414344222</v>
      </c>
      <c r="I42" s="85">
        <f>+'67_Países de 2017'!AN44</f>
        <v>41.333065354269436</v>
      </c>
      <c r="J42" s="85">
        <f>+'67_Países de 2017'!AS44</f>
        <v>0</v>
      </c>
      <c r="K42" s="4" t="e">
        <f>+'67_Países de 2017'!BD44</f>
        <v>#DIV/0!</v>
      </c>
      <c r="L42" s="85">
        <f>+'67_Países de 2017'!BN44</f>
        <v>325.64179402657078</v>
      </c>
      <c r="M42" s="85">
        <f>+'67_Países de 2017'!BS44</f>
        <v>0.78293170687227864</v>
      </c>
      <c r="N42" s="85">
        <f>+'67_Países de 2017'!CD44</f>
        <v>0</v>
      </c>
      <c r="O42" s="4">
        <f>+'67_Países de 2017'!CO44</f>
        <v>0</v>
      </c>
    </row>
    <row r="43" spans="1:15" ht="15.75" customHeight="1" x14ac:dyDescent="0.25">
      <c r="A43" s="4" t="s">
        <v>53</v>
      </c>
      <c r="B43" s="4" t="s">
        <v>54</v>
      </c>
      <c r="C43" s="4" t="s">
        <v>28</v>
      </c>
      <c r="D43" s="4" t="s">
        <v>29</v>
      </c>
      <c r="E43" s="85">
        <f>+'67_Países de 2017'!K45</f>
        <v>832.12056819906616</v>
      </c>
      <c r="F43" s="85">
        <f>+'67_Países de 2017'!M45</f>
        <v>979.43805076649721</v>
      </c>
      <c r="G43" s="4">
        <f>+'67_Países de 2017'!X45</f>
        <v>147.31748256743123</v>
      </c>
      <c r="H43" s="85">
        <f>+'67_Países de 2017'!AI45</f>
        <v>0.3610503282275711</v>
      </c>
      <c r="I43" s="85">
        <f>+'67_Países de 2017'!AN45</f>
        <v>0</v>
      </c>
      <c r="J43" s="85">
        <f>+'67_Países de 2017'!AS45</f>
        <v>0</v>
      </c>
      <c r="K43" s="85">
        <f>+'67_Países de 2017'!BD45</f>
        <v>376.44151565074134</v>
      </c>
      <c r="L43" s="85">
        <f>+'67_Países de 2017'!BN45</f>
        <v>192.56017505470462</v>
      </c>
      <c r="M43" s="85">
        <f>+'67_Países de 2017'!BS45</f>
        <v>10.713998732176817</v>
      </c>
      <c r="N43" s="85">
        <f>+'67_Países de 2017'!CD45</f>
        <v>0</v>
      </c>
      <c r="O43" s="4" t="e">
        <f>+'67_Países de 2017'!CO45</f>
        <v>#DIV/0!</v>
      </c>
    </row>
    <row r="44" spans="1:15" ht="15.75" customHeight="1" x14ac:dyDescent="0.25">
      <c r="A44" s="4" t="s">
        <v>94</v>
      </c>
      <c r="B44" s="4" t="s">
        <v>95</v>
      </c>
      <c r="C44" s="4" t="s">
        <v>28</v>
      </c>
      <c r="D44" s="4" t="s">
        <v>89</v>
      </c>
      <c r="E44" s="85">
        <f>+'67_Países de 2017'!K46</f>
        <v>175.4176214596821</v>
      </c>
      <c r="F44" s="85">
        <f>+'67_Países de 2017'!M46</f>
        <v>0</v>
      </c>
      <c r="G44" s="4">
        <f>+'67_Países de 2017'!X46</f>
        <v>0</v>
      </c>
      <c r="H44" s="85">
        <f>+'67_Países de 2017'!AI46</f>
        <v>0</v>
      </c>
      <c r="I44" s="85">
        <f>+'67_Países de 2017'!AN46</f>
        <v>4.1179714645053611</v>
      </c>
      <c r="J44" s="85">
        <f>+'67_Países de 2017'!AS46</f>
        <v>411.70045375040269</v>
      </c>
      <c r="K44" s="85">
        <f>+'67_Países de 2017'!BD46</f>
        <v>1098.3200468405171</v>
      </c>
      <c r="L44" s="85">
        <f>+'67_Países de 2017'!BN46</f>
        <v>518.16616091199876</v>
      </c>
      <c r="M44" s="85">
        <f>+'67_Países de 2017'!BS46</f>
        <v>25.083223975785419</v>
      </c>
      <c r="N44" s="85">
        <f>+'67_Países de 2017'!CD46</f>
        <v>1.3324068108605613</v>
      </c>
      <c r="O44" s="4" t="e">
        <f>+'67_Países de 2017'!CO46</f>
        <v>#DIV/0!</v>
      </c>
    </row>
    <row r="45" spans="1:15" ht="15.75" customHeight="1" x14ac:dyDescent="0.25">
      <c r="A45" s="4" t="s">
        <v>189</v>
      </c>
      <c r="B45" s="4" t="s">
        <v>190</v>
      </c>
      <c r="C45" s="4" t="s">
        <v>181</v>
      </c>
      <c r="D45" s="4" t="s">
        <v>182</v>
      </c>
      <c r="E45" s="85">
        <f>+'67_Países de 2017'!K47</f>
        <v>411.09261339482703</v>
      </c>
      <c r="F45" s="85">
        <f>+'67_Países de 2017'!M47</f>
        <v>554.38079052491048</v>
      </c>
      <c r="G45" s="4">
        <f>+'67_Países de 2017'!X47</f>
        <v>90.885820789723638</v>
      </c>
      <c r="H45" s="85">
        <f>+'67_Países de 2017'!AI47</f>
        <v>0.50752464971458222</v>
      </c>
      <c r="I45" s="85">
        <f>+'67_Países de 2017'!AN47</f>
        <v>29.551831299726089</v>
      </c>
      <c r="J45" s="85">
        <f>+'67_Países de 2017'!AS47</f>
        <v>763.54621562573209</v>
      </c>
      <c r="K45" s="85">
        <f>+'67_Países de 2017'!BD47</f>
        <v>250.00360381139092</v>
      </c>
      <c r="L45" s="85">
        <f>+'67_Países de 2017'!BN47</f>
        <v>196.10217378769531</v>
      </c>
      <c r="M45" s="85">
        <f>+'67_Países de 2017'!BS47</f>
        <v>2.4987921644073077</v>
      </c>
      <c r="N45" s="85">
        <f>+'67_Países de 2017'!CD47</f>
        <v>0.76115531492213151</v>
      </c>
      <c r="O45" s="4">
        <f>+'67_Países de 2017'!CO47</f>
        <v>33.41482150926344</v>
      </c>
    </row>
    <row r="46" spans="1:15" ht="15.75" customHeight="1" x14ac:dyDescent="0.25">
      <c r="A46" s="4" t="s">
        <v>287</v>
      </c>
      <c r="B46" s="4" t="s">
        <v>288</v>
      </c>
      <c r="C46" s="4" t="s">
        <v>181</v>
      </c>
      <c r="D46" s="4" t="s">
        <v>276</v>
      </c>
      <c r="E46" s="85">
        <f>+'67_Países de 2017'!K48</f>
        <v>262.14056542812642</v>
      </c>
      <c r="F46" s="85">
        <f>+'67_Países de 2017'!M48</f>
        <v>0</v>
      </c>
      <c r="G46" s="4">
        <f>+'67_Países de 2017'!X48</f>
        <v>0</v>
      </c>
      <c r="H46" s="85">
        <f>+'67_Países de 2017'!AI48</f>
        <v>0</v>
      </c>
      <c r="I46" s="85">
        <f>+'67_Países de 2017'!AN48</f>
        <v>3.297494416276924</v>
      </c>
      <c r="J46" s="85">
        <f>+'67_Países de 2017'!AS48</f>
        <v>8939.5073625267414</v>
      </c>
      <c r="K46" s="4" t="e">
        <f>+'67_Países de 2017'!BD48</f>
        <v>#DIV/0!</v>
      </c>
      <c r="L46" s="85">
        <f>+'67_Países de 2017'!BN48</f>
        <v>170.94703049759229</v>
      </c>
      <c r="M46" s="85">
        <f>+'67_Países de 2017'!BS48</f>
        <v>0.83973460290281909</v>
      </c>
      <c r="N46" s="85">
        <f>+'67_Países de 2017'!CD48</f>
        <v>8.5115249609984396</v>
      </c>
      <c r="O46" s="4" t="e">
        <f>+'67_Países de 2017'!CO48</f>
        <v>#DIV/0!</v>
      </c>
    </row>
    <row r="47" spans="1:15" ht="15.75" customHeight="1" x14ac:dyDescent="0.25">
      <c r="A47" s="4" t="s">
        <v>171</v>
      </c>
      <c r="B47" s="4" t="s">
        <v>172</v>
      </c>
      <c r="C47" s="4" t="s">
        <v>106</v>
      </c>
      <c r="D47" s="4" t="s">
        <v>160</v>
      </c>
      <c r="E47" s="85">
        <f>+'67_Países de 2017'!K49</f>
        <v>202.58504668060027</v>
      </c>
      <c r="F47" s="85">
        <f>+'67_Países de 2017'!M49</f>
        <v>0</v>
      </c>
      <c r="G47" s="4">
        <f>+'67_Países de 2017'!X49</f>
        <v>0</v>
      </c>
      <c r="H47" s="85">
        <f>+'67_Países de 2017'!AI49</f>
        <v>0</v>
      </c>
      <c r="I47" s="85">
        <f>+'67_Países de 2017'!AN49</f>
        <v>2.9560074904756846</v>
      </c>
      <c r="J47" s="85">
        <f>+'67_Países de 2017'!AS49</f>
        <v>275.49201542569256</v>
      </c>
      <c r="K47" s="85">
        <f>+'67_Países de 2017'!BD49</f>
        <v>899.73601028170481</v>
      </c>
      <c r="L47" s="85">
        <f>+'67_Países de 2017'!BN49</f>
        <v>108.02046134542998</v>
      </c>
      <c r="M47" s="85">
        <f>+'67_Países de 2017'!BS49</f>
        <v>0.24121021122281586</v>
      </c>
      <c r="N47" s="85">
        <f>+'67_Países de 2017'!CD49</f>
        <v>1.2092410108782905</v>
      </c>
      <c r="O47" s="4">
        <f>+'67_Países de 2017'!CO49</f>
        <v>133.03768557289683</v>
      </c>
    </row>
    <row r="48" spans="1:15" ht="15.75" customHeight="1" x14ac:dyDescent="0.25">
      <c r="A48" s="4" t="s">
        <v>128</v>
      </c>
      <c r="B48" s="4" t="s">
        <v>129</v>
      </c>
      <c r="C48" s="4" t="s">
        <v>118</v>
      </c>
      <c r="D48" s="4" t="s">
        <v>119</v>
      </c>
      <c r="E48" s="85">
        <f>+'67_Países de 2017'!K50</f>
        <v>74.030927812893268</v>
      </c>
      <c r="F48" s="85">
        <f>+'67_Países de 2017'!M50</f>
        <v>1.160269930522466</v>
      </c>
      <c r="G48" s="4">
        <f>+'67_Países de 2017'!X50</f>
        <v>0</v>
      </c>
      <c r="H48" s="85">
        <f>+'67_Países de 2017'!AI50</f>
        <v>0</v>
      </c>
      <c r="I48" s="85">
        <f>+'67_Países de 2017'!AN50</f>
        <v>1.1849969946155676</v>
      </c>
      <c r="J48" s="85">
        <f>+'67_Países de 2017'!AS50</f>
        <v>957.02107200458295</v>
      </c>
      <c r="K48" s="85">
        <f>+'67_Países de 2017'!BD50</f>
        <v>123.51001713903925</v>
      </c>
      <c r="L48" s="85">
        <f>+'67_Países de 2017'!BN50</f>
        <v>377.72681836890695</v>
      </c>
      <c r="M48" s="85">
        <f>+'67_Países de 2017'!BS50</f>
        <v>4.6905338502760676</v>
      </c>
      <c r="N48" s="85">
        <f>+'67_Países de 2017'!CD50</f>
        <v>7.1352761823725448</v>
      </c>
      <c r="O48" s="4">
        <f>+'67_Países de 2017'!CO50</f>
        <v>824.82622950819677</v>
      </c>
    </row>
    <row r="49" spans="1:15" ht="15.75" customHeight="1" x14ac:dyDescent="0.25">
      <c r="A49" s="4" t="s">
        <v>291</v>
      </c>
      <c r="B49" s="4" t="s">
        <v>292</v>
      </c>
      <c r="C49" s="4" t="s">
        <v>181</v>
      </c>
      <c r="D49" s="4" t="s">
        <v>276</v>
      </c>
      <c r="E49" s="85">
        <f>+'67_Países de 2017'!K51</f>
        <v>459.31727558459636</v>
      </c>
      <c r="F49" s="85">
        <f>+'67_Países de 2017'!M51</f>
        <v>158.07059472619014</v>
      </c>
      <c r="G49" s="4">
        <f>+'67_Países de 2017'!X51</f>
        <v>134.26035915694985</v>
      </c>
      <c r="H49" s="85">
        <f>+'67_Países de 2017'!AI51</f>
        <v>0.67994687915006635</v>
      </c>
      <c r="I49" s="85">
        <f>+'67_Países de 2017'!AN51</f>
        <v>23.810235569240323</v>
      </c>
      <c r="J49" s="85">
        <f>+'67_Países de 2017'!AS51</f>
        <v>596.61947100369582</v>
      </c>
      <c r="K49" s="85">
        <f>+'67_Países de 2017'!BD51</f>
        <v>421.65976033150412</v>
      </c>
      <c r="L49" s="85">
        <f>+'67_Países de 2017'!BN51</f>
        <v>279.15006640106242</v>
      </c>
      <c r="M49" s="85">
        <f>+'67_Países de 2017'!BS51</f>
        <v>4.2480816764503659</v>
      </c>
      <c r="N49" s="85">
        <f>+'67_Países de 2017'!CD51</f>
        <v>0.75855171034206836</v>
      </c>
      <c r="O49" s="4">
        <f>+'67_Países de 2017'!CO51</f>
        <v>25.336302895322941</v>
      </c>
    </row>
    <row r="50" spans="1:15" ht="15.75" customHeight="1" x14ac:dyDescent="0.25">
      <c r="A50" s="4" t="s">
        <v>293</v>
      </c>
      <c r="B50" s="4" t="s">
        <v>294</v>
      </c>
      <c r="C50" s="4" t="s">
        <v>181</v>
      </c>
      <c r="D50" s="4" t="s">
        <v>276</v>
      </c>
      <c r="E50" s="85">
        <f>+'67_Países de 2017'!K52</f>
        <v>298.26494667576452</v>
      </c>
      <c r="F50" s="85">
        <f>+'67_Países de 2017'!M52</f>
        <v>457.74302106770222</v>
      </c>
      <c r="G50" s="4">
        <f>+'67_Países de 2017'!X52</f>
        <v>107.22463579317059</v>
      </c>
      <c r="H50" s="85">
        <f>+'67_Países de 2017'!AI52</f>
        <v>0.44840127292013943</v>
      </c>
      <c r="I50" s="85">
        <f>+'67_Países de 2017'!AN52</f>
        <v>27.902321581865955</v>
      </c>
      <c r="J50" s="85">
        <f>+'67_Países de 2017'!AS52</f>
        <v>730.06243235045895</v>
      </c>
      <c r="K50" s="85">
        <f>+'67_Países de 2017'!BD52</f>
        <v>425.52231106525664</v>
      </c>
      <c r="L50" s="85">
        <f>+'67_Países de 2017'!BN52</f>
        <v>92.589786331262317</v>
      </c>
      <c r="M50" s="85">
        <f>+'67_Países de 2017'!BS52</f>
        <v>4.6745447844944259</v>
      </c>
      <c r="N50" s="85">
        <f>+'67_Países de 2017'!CD52</f>
        <v>0.95510571726557314</v>
      </c>
      <c r="O50" s="4">
        <f>+'67_Países de 2017'!CO52</f>
        <v>29.980654761904763</v>
      </c>
    </row>
    <row r="51" spans="1:15" ht="15.75" customHeight="1" x14ac:dyDescent="0.25">
      <c r="A51" s="4" t="s">
        <v>431</v>
      </c>
      <c r="B51" s="4" t="s">
        <v>432</v>
      </c>
      <c r="C51" s="4" t="s">
        <v>181</v>
      </c>
      <c r="D51" s="4" t="s">
        <v>412</v>
      </c>
      <c r="E51" s="85">
        <f>+'67_Países de 2017'!K53</f>
        <v>651.76508430907018</v>
      </c>
      <c r="F51" s="85">
        <f>+'67_Países de 2017'!M53</f>
        <v>798.42417120099628</v>
      </c>
      <c r="G51" s="4">
        <f>+'67_Países de 2017'!X53</f>
        <v>78.027092917528549</v>
      </c>
      <c r="H51" s="85">
        <f>+'67_Países de 2017'!AI53</f>
        <v>0.43789097408400357</v>
      </c>
      <c r="I51" s="85">
        <f>+'67_Países de 2017'!AN53</f>
        <v>49.841796088135581</v>
      </c>
      <c r="J51" s="85">
        <f>+'67_Países de 2017'!AS53</f>
        <v>673.42158356781272</v>
      </c>
      <c r="K51" s="85">
        <f>+'67_Países de 2017'!BD53</f>
        <v>301.45474137931035</v>
      </c>
      <c r="L51" s="85">
        <f>+'67_Países de 2017'!BN53</f>
        <v>276.13941018766758</v>
      </c>
      <c r="M51" s="85">
        <f>+'67_Países de 2017'!BS53</f>
        <v>2.3885844770672002</v>
      </c>
      <c r="N51" s="85">
        <f>+'67_Países de 2017'!CD53</f>
        <v>1.1727676095396562</v>
      </c>
      <c r="O51" s="4">
        <f>+'67_Países de 2017'!CO53</f>
        <v>35.83898305084746</v>
      </c>
    </row>
    <row r="52" spans="1:15" ht="15.75" customHeight="1" x14ac:dyDescent="0.25">
      <c r="A52" s="4" t="s">
        <v>538</v>
      </c>
      <c r="B52" s="4" t="s">
        <v>539</v>
      </c>
      <c r="C52" s="4" t="s">
        <v>181</v>
      </c>
      <c r="D52" s="4" t="s">
        <v>525</v>
      </c>
      <c r="E52" s="85">
        <f>+'67_Países de 2017'!K54</f>
        <v>356.31711287216041</v>
      </c>
      <c r="F52" s="85">
        <f>+'67_Países de 2017'!M54</f>
        <v>356.31711287216041</v>
      </c>
      <c r="G52" s="4">
        <f>+'67_Países de 2017'!X54</f>
        <v>0</v>
      </c>
      <c r="H52" s="85">
        <f>+'67_Países de 2017'!AI54</f>
        <v>0</v>
      </c>
      <c r="I52" s="85">
        <f>+'67_Países de 2017'!AN54</f>
        <v>13.785939511485262</v>
      </c>
      <c r="J52" s="85">
        <f>+'67_Países de 2017'!AS54</f>
        <v>612.72272012905091</v>
      </c>
      <c r="K52" s="85">
        <f>+'67_Países de 2017'!BD54</f>
        <v>127.92332424601769</v>
      </c>
      <c r="L52" s="85">
        <f>+'67_Países de 2017'!BN54</f>
        <v>262.61467889908255</v>
      </c>
      <c r="M52" s="85">
        <f>+'67_Países de 2017'!BS54</f>
        <v>0.7720594041222123</v>
      </c>
      <c r="N52" s="85">
        <f>+'67_Países de 2017'!CD54</f>
        <v>0.36950372120912844</v>
      </c>
      <c r="O52" s="4" t="e">
        <f>+'67_Países de 2017'!CO54</f>
        <v>#DIV/0!</v>
      </c>
    </row>
    <row r="53" spans="1:15" ht="15.75" customHeight="1" x14ac:dyDescent="0.25">
      <c r="A53" s="4" t="s">
        <v>295</v>
      </c>
      <c r="B53" s="4" t="s">
        <v>296</v>
      </c>
      <c r="C53" s="4" t="s">
        <v>181</v>
      </c>
      <c r="D53" s="4" t="s">
        <v>276</v>
      </c>
      <c r="E53" s="85">
        <f>+'67_Países de 2017'!K55</f>
        <v>159.94104323650919</v>
      </c>
      <c r="F53" s="85">
        <f>+'67_Países de 2017'!M55</f>
        <v>0</v>
      </c>
      <c r="G53" s="4">
        <f>+'67_Países de 2017'!X55</f>
        <v>85.464253836828149</v>
      </c>
      <c r="H53" s="85">
        <f>+'67_Países de 2017'!AI55</f>
        <v>1.3628817076786244</v>
      </c>
      <c r="I53" s="85">
        <f>+'67_Países de 2017'!AN55</f>
        <v>0</v>
      </c>
      <c r="J53" s="85">
        <f>+'67_Países de 2017'!AS55</f>
        <v>0</v>
      </c>
      <c r="K53" s="85">
        <f>+'67_Países de 2017'!BD55</f>
        <v>50.773723506743735</v>
      </c>
      <c r="L53" s="85">
        <f>+'67_Países de 2017'!BN55</f>
        <v>228.57989919952564</v>
      </c>
      <c r="M53" s="85">
        <f>+'67_Países de 2017'!BS55</f>
        <v>0.52055669076162459</v>
      </c>
      <c r="N53" s="85">
        <f>+'67_Países de 2017'!CD55</f>
        <v>0</v>
      </c>
      <c r="O53" s="4" t="e">
        <f>+'67_Países de 2017'!CO55</f>
        <v>#DIV/0!</v>
      </c>
    </row>
    <row r="54" spans="1:15" ht="15.75" customHeight="1" x14ac:dyDescent="0.25">
      <c r="A54" s="4" t="s">
        <v>345</v>
      </c>
      <c r="B54" s="4" t="s">
        <v>346</v>
      </c>
      <c r="C54" s="4" t="s">
        <v>28</v>
      </c>
      <c r="D54" s="4" t="s">
        <v>328</v>
      </c>
      <c r="E54" s="85">
        <f>+'67_Países de 2017'!K56</f>
        <v>230.43064254845814</v>
      </c>
      <c r="F54" s="85">
        <f>+'67_Países de 2017'!M56</f>
        <v>10.944497345214147</v>
      </c>
      <c r="G54" s="4">
        <f>+'67_Países de 2017'!X56</f>
        <v>0</v>
      </c>
      <c r="H54" s="85">
        <f>+'67_Países de 2017'!AI56</f>
        <v>0</v>
      </c>
      <c r="I54" s="85">
        <f>+'67_Países de 2017'!AN56</f>
        <v>10.944497345214147</v>
      </c>
      <c r="J54" s="85">
        <f>+'67_Países de 2017'!AS56</f>
        <v>558.21195019870436</v>
      </c>
      <c r="K54" s="85">
        <f>+'67_Países de 2017'!BD56</f>
        <v>3789.0056588520615</v>
      </c>
      <c r="L54" s="85">
        <f>+'67_Países de 2017'!BN56</f>
        <v>765.94836782590153</v>
      </c>
      <c r="M54" s="85">
        <f>+'67_Países de 2017'!BS56</f>
        <v>8.5029233589925717</v>
      </c>
      <c r="N54" s="85">
        <f>+'67_Países de 2017'!CD56</f>
        <v>2.5332732074985507</v>
      </c>
      <c r="O54" s="4">
        <f>+'67_Países de 2017'!CO56</f>
        <v>9.065006915629322</v>
      </c>
    </row>
    <row r="55" spans="1:15" ht="15.75" customHeight="1" x14ac:dyDescent="0.25">
      <c r="A55" s="4" t="s">
        <v>347</v>
      </c>
      <c r="B55" s="4" t="s">
        <v>348</v>
      </c>
      <c r="C55" s="4" t="s">
        <v>28</v>
      </c>
      <c r="D55" s="4" t="s">
        <v>328</v>
      </c>
      <c r="E55" s="85">
        <f>+'67_Países de 2017'!K57</f>
        <v>370.05328716889915</v>
      </c>
      <c r="F55" s="85">
        <f>+'67_Países de 2017'!M57</f>
        <v>428.69288840730707</v>
      </c>
      <c r="G55" s="4">
        <f>+'67_Países de 2017'!X57</f>
        <v>30.094935927223162</v>
      </c>
      <c r="H55" s="85">
        <f>+'67_Países de 2017'!AI57</f>
        <v>0.10932576485574452</v>
      </c>
      <c r="I55" s="85">
        <f>+'67_Países de 2017'!AN57</f>
        <v>9.4892556557117178</v>
      </c>
      <c r="J55" s="85">
        <f>+'67_Países de 2017'!AS57</f>
        <v>0</v>
      </c>
      <c r="K55" s="85">
        <f>+'67_Países de 2017'!BD57</f>
        <v>1048.3319276543903</v>
      </c>
      <c r="L55" s="85">
        <f>+'67_Países de 2017'!BN57</f>
        <v>393.22189197041143</v>
      </c>
      <c r="M55" s="85">
        <f>+'67_Países de 2017'!BS57</f>
        <v>7.6498472660470158</v>
      </c>
      <c r="N55" s="85">
        <f>+'67_Países de 2017'!CD57</f>
        <v>0</v>
      </c>
      <c r="O55" s="4">
        <f>+'67_Países de 2017'!CO57</f>
        <v>0</v>
      </c>
    </row>
    <row r="56" spans="1:15" ht="15.75" customHeight="1" x14ac:dyDescent="0.25">
      <c r="A56" s="4" t="s">
        <v>191</v>
      </c>
      <c r="B56" s="4" t="s">
        <v>192</v>
      </c>
      <c r="C56" s="4" t="s">
        <v>181</v>
      </c>
      <c r="D56" s="4" t="s">
        <v>182</v>
      </c>
      <c r="E56" s="85">
        <f>+'67_Países de 2017'!K58</f>
        <v>260.6936360041056</v>
      </c>
      <c r="F56" s="85">
        <f>+'67_Países de 2017'!M58</f>
        <v>381.82771811736177</v>
      </c>
      <c r="G56" s="4">
        <f>+'67_Países de 2017'!X58</f>
        <v>79.780366053761739</v>
      </c>
      <c r="H56" s="85">
        <f>+'67_Países de 2017'!AI58</f>
        <v>0.40584049409237377</v>
      </c>
      <c r="I56" s="85">
        <f>+'67_Países de 2017'!AN58</f>
        <v>25.414534844068932</v>
      </c>
      <c r="J56" s="85">
        <f>+'67_Países de 2017'!AS58</f>
        <v>2362.5461389016109</v>
      </c>
      <c r="K56" s="85">
        <f>+'67_Países de 2017'!BD58</f>
        <v>247.55124357274144</v>
      </c>
      <c r="L56" s="85">
        <f>+'67_Países de 2017'!BN58</f>
        <v>97.193877551020407</v>
      </c>
      <c r="M56" s="85">
        <f>+'67_Países de 2017'!BS58</f>
        <v>0.75750041543751012</v>
      </c>
      <c r="N56" s="85">
        <f>+'67_Países de 2017'!CD58</f>
        <v>2.8650771550109946</v>
      </c>
      <c r="O56" s="4">
        <f>+'67_Países de 2017'!CO58</f>
        <v>148.22255340288126</v>
      </c>
    </row>
    <row r="57" spans="1:15" ht="15.75" customHeight="1" x14ac:dyDescent="0.25">
      <c r="A57" s="4" t="s">
        <v>435</v>
      </c>
      <c r="B57" s="4" t="s">
        <v>436</v>
      </c>
      <c r="C57" s="4" t="s">
        <v>181</v>
      </c>
      <c r="D57" s="4" t="s">
        <v>412</v>
      </c>
      <c r="E57" s="85">
        <f>+'67_Países de 2017'!K59</f>
        <v>452.91563707958795</v>
      </c>
      <c r="F57" s="85">
        <f>+'67_Países de 2017'!M59</f>
        <v>536.24092733684608</v>
      </c>
      <c r="G57" s="4">
        <f>+'67_Países de 2017'!X59</f>
        <v>52.864278738497546</v>
      </c>
      <c r="H57" s="85">
        <f>+'67_Países de 2017'!AI59</f>
        <v>0.39788032678295432</v>
      </c>
      <c r="I57" s="85">
        <f>+'67_Países de 2017'!AN59</f>
        <v>17.318282953362775</v>
      </c>
      <c r="J57" s="85">
        <f>+'67_Países de 2017'!AS59</f>
        <v>836.54836352982795</v>
      </c>
      <c r="K57" s="85">
        <f>+'67_Países de 2017'!BD59</f>
        <v>240.62693704064463</v>
      </c>
      <c r="L57" s="85">
        <f>+'67_Países de 2017'!BN59</f>
        <v>154.92750423198646</v>
      </c>
      <c r="M57" s="85">
        <f>+'67_Países de 2017'!BS59</f>
        <v>0.74319000816237757</v>
      </c>
      <c r="N57" s="85">
        <f>+'67_Países de 2017'!CD59</f>
        <v>0.49250990235814296</v>
      </c>
      <c r="O57" s="4">
        <f>+'67_Países de 2017'!CO59</f>
        <v>63.651041666666664</v>
      </c>
    </row>
    <row r="58" spans="1:15" ht="15.75" customHeight="1" x14ac:dyDescent="0.25">
      <c r="A58" s="4" t="s">
        <v>177</v>
      </c>
      <c r="B58" s="4" t="s">
        <v>178</v>
      </c>
      <c r="C58" s="4" t="s">
        <v>106</v>
      </c>
      <c r="D58" s="4" t="s">
        <v>160</v>
      </c>
      <c r="E58" s="85">
        <f>+'67_Países de 2017'!K60</f>
        <v>227.59062766396642</v>
      </c>
      <c r="F58" s="85">
        <f>+'67_Países de 2017'!M60</f>
        <v>268.20531757466443</v>
      </c>
      <c r="G58" s="4">
        <f>+'67_Países de 2017'!X60</f>
        <v>30.881219884514895</v>
      </c>
      <c r="H58" s="85">
        <f>+'67_Países de 2017'!AI60</f>
        <v>0.28658647052429437</v>
      </c>
      <c r="I58" s="85">
        <f>+'67_Países de 2017'!AN60</f>
        <v>5.8506236799981766</v>
      </c>
      <c r="J58" s="85">
        <f>+'67_Países de 2017'!AS60</f>
        <v>524.17449593470474</v>
      </c>
      <c r="K58" s="85">
        <f>+'67_Países de 2017'!BD60</f>
        <v>239.07761208251941</v>
      </c>
      <c r="L58" s="85">
        <f>+'67_Países de 2017'!BN60</f>
        <v>344.77698467335773</v>
      </c>
      <c r="M58" s="85">
        <f>+'67_Países de 2017'!BS60</f>
        <v>0.58760017606921955</v>
      </c>
      <c r="N58" s="85">
        <f>+'67_Países de 2017'!CD60</f>
        <v>0.14532868226704301</v>
      </c>
      <c r="O58" s="4">
        <f>+'67_Países de 2017'!CO60</f>
        <v>134.99748617395676</v>
      </c>
    </row>
    <row r="59" spans="1:15" ht="15.75" customHeight="1" x14ac:dyDescent="0.25">
      <c r="A59" s="4" t="s">
        <v>193</v>
      </c>
      <c r="B59" s="4" t="s">
        <v>194</v>
      </c>
      <c r="C59" s="4" t="s">
        <v>181</v>
      </c>
      <c r="D59" s="4" t="s">
        <v>182</v>
      </c>
      <c r="E59" s="85">
        <f>+'67_Países de 2017'!K61</f>
        <v>273.81350161985506</v>
      </c>
      <c r="F59" s="85">
        <f>+'67_Países de 2017'!M61</f>
        <v>0</v>
      </c>
      <c r="G59" s="4">
        <f>+'67_Países de 2017'!X61</f>
        <v>0</v>
      </c>
      <c r="H59" s="85">
        <f>+'67_Países de 2017'!AI61</f>
        <v>0</v>
      </c>
      <c r="I59" s="85">
        <f>+'67_Países de 2017'!AN61</f>
        <v>9.5220122955147861</v>
      </c>
      <c r="J59" s="85">
        <f>+'67_Países de 2017'!AS61</f>
        <v>303.34410598568536</v>
      </c>
      <c r="K59" s="85">
        <f>+'67_Países de 2017'!BD61</f>
        <v>759.04588639579538</v>
      </c>
      <c r="L59" s="85">
        <f>+'67_Países de 2017'!BN61</f>
        <v>168.44207723035953</v>
      </c>
      <c r="M59" s="85">
        <f>+'67_Países de 2017'!BS61</f>
        <v>3.2152249309530445</v>
      </c>
      <c r="N59" s="85">
        <f>+'67_Países de 2017'!CD61</f>
        <v>0.69431078403622981</v>
      </c>
      <c r="O59" s="4" t="e">
        <f>+'67_Países de 2017'!CO61</f>
        <v>#DIV/0!</v>
      </c>
    </row>
    <row r="60" spans="1:15" ht="15.75" customHeight="1" x14ac:dyDescent="0.25">
      <c r="A60" s="4" t="s">
        <v>195</v>
      </c>
      <c r="B60" s="4" t="s">
        <v>196</v>
      </c>
      <c r="C60" s="4" t="s">
        <v>181</v>
      </c>
      <c r="D60" s="4" t="s">
        <v>182</v>
      </c>
      <c r="E60" s="85">
        <f>+'67_Países de 2017'!K62</f>
        <v>246.03196448026154</v>
      </c>
      <c r="F60" s="85">
        <f>+'67_Países de 2017'!M62</f>
        <v>358.91345203507626</v>
      </c>
      <c r="G60" s="4">
        <f>+'67_Países de 2017'!X62</f>
        <v>63.404497195572297</v>
      </c>
      <c r="H60" s="85">
        <f>+'67_Países de 2017'!AI62</f>
        <v>0.52358208955223884</v>
      </c>
      <c r="I60" s="85">
        <f>+'67_Países de 2017'!AN62</f>
        <v>36.30343828676277</v>
      </c>
      <c r="J60" s="85">
        <f>+'67_Países de 2017'!AS62</f>
        <v>329.06510590456577</v>
      </c>
      <c r="K60" s="85">
        <f>+'67_Países de 2017'!BD62</f>
        <v>716.68704156479214</v>
      </c>
      <c r="L60" s="85">
        <f>+'67_Países de 2017'!BN62</f>
        <v>58.422174840085283</v>
      </c>
      <c r="M60" s="85">
        <f>+'67_Países de 2017'!BS62</f>
        <v>1.4769250853505194</v>
      </c>
      <c r="N60" s="85">
        <f>+'67_Países de 2017'!CD62</f>
        <v>0.32881985654574541</v>
      </c>
      <c r="O60" s="4">
        <f>+'67_Países de 2017'!CO62</f>
        <v>24.97922383379067</v>
      </c>
    </row>
    <row r="61" spans="1:15" ht="15.75" customHeight="1" x14ac:dyDescent="0.25">
      <c r="A61" s="4" t="s">
        <v>197</v>
      </c>
      <c r="B61" s="4" t="s">
        <v>198</v>
      </c>
      <c r="C61" s="4" t="s">
        <v>181</v>
      </c>
      <c r="D61" s="4" t="s">
        <v>182</v>
      </c>
      <c r="E61" s="85">
        <f>+'67_Países de 2017'!K63</f>
        <v>411.02812586925376</v>
      </c>
      <c r="F61" s="85">
        <f>+'67_Países de 2017'!M63</f>
        <v>634.98161021106034</v>
      </c>
      <c r="G61" s="4">
        <f>+'67_Países de 2017'!X63</f>
        <v>177.72467987332698</v>
      </c>
      <c r="H61" s="85">
        <f>+'67_Países de 2017'!AI63</f>
        <v>0.43052363428632162</v>
      </c>
      <c r="I61" s="85">
        <f>+'67_Países de 2017'!AN63</f>
        <v>22.680803675237598</v>
      </c>
      <c r="J61" s="85">
        <f>+'67_Países de 2017'!AS63</f>
        <v>672.59739919289382</v>
      </c>
      <c r="K61" s="85">
        <f>+'67_Países de 2017'!BD63</f>
        <v>813.33369350873875</v>
      </c>
      <c r="L61" s="85">
        <f>+'67_Países de 2017'!BN63</f>
        <v>88.583736316292899</v>
      </c>
      <c r="M61" s="85">
        <f>+'67_Países de 2017'!BS63</f>
        <v>9.1127678178912923</v>
      </c>
      <c r="N61" s="85">
        <f>+'67_Países de 2017'!CD63</f>
        <v>0.96580091054509665</v>
      </c>
      <c r="O61" s="4">
        <f>+'67_Países de 2017'!CO63</f>
        <v>28.56282387190684</v>
      </c>
    </row>
    <row r="62" spans="1:15" ht="15.75" customHeight="1" x14ac:dyDescent="0.25">
      <c r="A62" s="4" t="s">
        <v>439</v>
      </c>
      <c r="B62" s="4" t="s">
        <v>440</v>
      </c>
      <c r="C62" s="4" t="s">
        <v>181</v>
      </c>
      <c r="D62" s="4" t="s">
        <v>412</v>
      </c>
      <c r="E62" s="85">
        <f>+'67_Países de 2017'!K64</f>
        <v>483.63957417921426</v>
      </c>
      <c r="F62" s="85">
        <f>+'67_Países de 2017'!M64</f>
        <v>39.317232153493379</v>
      </c>
      <c r="G62" s="4">
        <f>+'67_Países de 2017'!X64</f>
        <v>0</v>
      </c>
      <c r="H62" s="85">
        <f>+'67_Países de 2017'!AI64</f>
        <v>0</v>
      </c>
      <c r="I62" s="85">
        <f>+'67_Países de 2017'!AN64</f>
        <v>30.687732373790713</v>
      </c>
      <c r="J62" s="85">
        <f>+'67_Países de 2017'!AS64</f>
        <v>480.09429751938933</v>
      </c>
      <c r="K62" s="85">
        <f>+'67_Países de 2017'!BD64</f>
        <v>312.72969297103339</v>
      </c>
      <c r="L62" s="85">
        <f>+'67_Países de 2017'!BN64</f>
        <v>149.53271028037383</v>
      </c>
      <c r="M62" s="85">
        <f>+'67_Países de 2017'!BS64</f>
        <v>1.0715627203329596</v>
      </c>
      <c r="N62" s="85">
        <f>+'67_Países de 2017'!CD64</f>
        <v>0.85075651980688038</v>
      </c>
      <c r="O62" s="4">
        <f>+'67_Países de 2017'!CO64</f>
        <v>55.634081902245704</v>
      </c>
    </row>
    <row r="63" spans="1:15" ht="15.75" customHeight="1" x14ac:dyDescent="0.25">
      <c r="A63" s="4" t="s">
        <v>370</v>
      </c>
      <c r="B63" s="4" t="s">
        <v>371</v>
      </c>
      <c r="C63" s="4" t="s">
        <v>106</v>
      </c>
      <c r="D63" s="4" t="s">
        <v>357</v>
      </c>
      <c r="E63" s="85">
        <f>+'67_Países de 2017'!K65</f>
        <v>169.66623405911821</v>
      </c>
      <c r="F63" s="85">
        <f>+'67_Países de 2017'!M65</f>
        <v>210.27380043577762</v>
      </c>
      <c r="G63" s="4">
        <f>+'67_Países de 2017'!X65</f>
        <v>35.28396094162003</v>
      </c>
      <c r="H63" s="85">
        <f>+'67_Países de 2017'!AI65</f>
        <v>0.17517748695577795</v>
      </c>
      <c r="I63" s="85">
        <f>+'67_Países de 2017'!AN65</f>
        <v>1.9640486071018963</v>
      </c>
      <c r="J63" s="85">
        <f>+'67_Países de 2017'!AS65</f>
        <v>187.15315806094648</v>
      </c>
      <c r="K63" s="4" t="e">
        <f>+'67_Países de 2017'!BD65</f>
        <v>#DIV/0!</v>
      </c>
      <c r="L63" s="85">
        <f>+'67_Países de 2017'!BN65</f>
        <v>114.87468993242665</v>
      </c>
      <c r="M63" s="85">
        <f>+'67_Países de 2017'!BS65</f>
        <v>0.18951346208877948</v>
      </c>
      <c r="N63" s="85">
        <f>+'67_Países de 2017'!CD65</f>
        <v>0.62959313782311344</v>
      </c>
      <c r="O63" s="4">
        <f>+'67_Países de 2017'!CO65</f>
        <v>55.707692307692305</v>
      </c>
    </row>
    <row r="64" spans="1:15" ht="15.75" customHeight="1" x14ac:dyDescent="0.25">
      <c r="A64" s="4" t="s">
        <v>199</v>
      </c>
      <c r="B64" s="4" t="s">
        <v>200</v>
      </c>
      <c r="C64" s="4" t="s">
        <v>181</v>
      </c>
      <c r="D64" s="4" t="s">
        <v>182</v>
      </c>
      <c r="E64" s="85">
        <f>+'67_Países de 2017'!K66</f>
        <v>403.51745542845515</v>
      </c>
      <c r="F64" s="85">
        <f>+'67_Países de 2017'!M66</f>
        <v>543.31921144406283</v>
      </c>
      <c r="G64" s="4">
        <f>+'67_Países de 2017'!X66</f>
        <v>96.371403183389887</v>
      </c>
      <c r="H64" s="85">
        <f>+'67_Países de 2017'!AI66</f>
        <v>0.5019087612139721</v>
      </c>
      <c r="I64" s="85">
        <f>+'67_Países de 2017'!AN66</f>
        <v>26.241462133221965</v>
      </c>
      <c r="J64" s="85">
        <f>+'67_Países de 2017'!AS66</f>
        <v>610.22394485774544</v>
      </c>
      <c r="K64" s="85">
        <f>+'67_Países de 2017'!BD66</f>
        <v>385.40478905359174</v>
      </c>
      <c r="L64" s="85">
        <f>+'67_Países de 2017'!BN66</f>
        <v>158.90437106318001</v>
      </c>
      <c r="M64" s="85">
        <f>+'67_Países de 2017'!BS66</f>
        <v>1.4660034711297187</v>
      </c>
      <c r="N64" s="85">
        <f>+'67_Países de 2017'!CD66</f>
        <v>0.7668217197070879</v>
      </c>
      <c r="O64" s="4">
        <f>+'67_Países de 2017'!CO66</f>
        <v>35.501066098081026</v>
      </c>
    </row>
    <row r="65" spans="1:15" ht="15.75" customHeight="1" x14ac:dyDescent="0.25">
      <c r="A65" s="4" t="s">
        <v>441</v>
      </c>
      <c r="B65" s="4" t="s">
        <v>442</v>
      </c>
      <c r="C65" s="4" t="s">
        <v>181</v>
      </c>
      <c r="D65" s="4" t="s">
        <v>412</v>
      </c>
      <c r="E65" s="85">
        <f>+'67_Países de 2017'!K67</f>
        <v>394.67847943909851</v>
      </c>
      <c r="F65" s="85">
        <f>+'67_Países de 2017'!M67</f>
        <v>447.83787970484747</v>
      </c>
      <c r="G65" s="4">
        <f>+'67_Países de 2017'!X67</f>
        <v>0</v>
      </c>
      <c r="H65" s="85">
        <f>+'67_Países de 2017'!AI67</f>
        <v>0</v>
      </c>
      <c r="I65" s="85">
        <f>+'67_Países de 2017'!AN67</f>
        <v>42.768060485294811</v>
      </c>
      <c r="J65" s="85">
        <f>+'67_Países de 2017'!AS67</f>
        <v>561.7096447989901</v>
      </c>
      <c r="K65" s="85">
        <f>+'67_Países de 2017'!BD67</f>
        <v>187.83899514701685</v>
      </c>
      <c r="L65" s="85">
        <f>+'67_Países de 2017'!BN67</f>
        <v>208.20668693009117</v>
      </c>
      <c r="M65" s="85">
        <f>+'67_Países de 2017'!BS67</f>
        <v>0.91405303624364609</v>
      </c>
      <c r="N65" s="85">
        <f>+'67_Países de 2017'!CD67</f>
        <v>0.82961489270996158</v>
      </c>
      <c r="O65" s="4">
        <f>+'67_Países de 2017'!CO67</f>
        <v>54.055555555555557</v>
      </c>
    </row>
    <row r="66" spans="1:15" ht="15.75" customHeight="1" x14ac:dyDescent="0.25">
      <c r="A66" s="4" t="s">
        <v>443</v>
      </c>
      <c r="B66" s="4" t="s">
        <v>444</v>
      </c>
      <c r="C66" s="4" t="s">
        <v>181</v>
      </c>
      <c r="D66" s="4" t="s">
        <v>412</v>
      </c>
      <c r="E66" s="85">
        <f>+'67_Países de 2017'!K68</f>
        <v>358.58699367709914</v>
      </c>
      <c r="F66" s="85">
        <f>+'67_Países de 2017'!M68</f>
        <v>426.64902688195696</v>
      </c>
      <c r="G66" s="4">
        <f>+'67_Países de 2017'!X68</f>
        <v>51.248721135578549</v>
      </c>
      <c r="H66" s="85">
        <f>+'67_Países de 2017'!AI68</f>
        <v>0.40724997449586831</v>
      </c>
      <c r="I66" s="85">
        <f>+'67_Países de 2017'!AN68</f>
        <v>11.504858614980204</v>
      </c>
      <c r="J66" s="85">
        <f>+'67_Países de 2017'!AS68</f>
        <v>593.18811378859334</v>
      </c>
      <c r="K66" s="85">
        <f>+'67_Países de 2017'!BD68</f>
        <v>253.44525937481149</v>
      </c>
      <c r="L66" s="85">
        <f>+'67_Países de 2017'!BN68</f>
        <v>142.17703267929406</v>
      </c>
      <c r="M66" s="85">
        <f>+'67_Países de 2017'!BS68</f>
        <v>0.65687029845618794</v>
      </c>
      <c r="N66" s="85">
        <f>+'67_Países de 2017'!CD68</f>
        <v>0.75940362449051146</v>
      </c>
      <c r="O66" s="4">
        <f>+'67_Países de 2017'!CO68</f>
        <v>111.74405481660621</v>
      </c>
    </row>
    <row r="67" spans="1:15" ht="15.75" customHeight="1" x14ac:dyDescent="0.25">
      <c r="A67" s="4" t="s">
        <v>297</v>
      </c>
      <c r="B67" s="4" t="s">
        <v>298</v>
      </c>
      <c r="C67" s="4" t="s">
        <v>181</v>
      </c>
      <c r="D67" s="4" t="s">
        <v>276</v>
      </c>
      <c r="E67" s="85">
        <f>+'67_Países de 2017'!K69</f>
        <v>196.69444527752492</v>
      </c>
      <c r="F67" s="85">
        <f>+'67_Países de 2017'!M69</f>
        <v>280.23054928475699</v>
      </c>
      <c r="G67" s="4">
        <f>+'67_Países de 2017'!X69</f>
        <v>60.499907386917137</v>
      </c>
      <c r="H67" s="85">
        <f>+'67_Países de 2017'!AI69</f>
        <v>1.0628391388062315</v>
      </c>
      <c r="I67" s="85">
        <f>+'67_Países de 2017'!AN69</f>
        <v>23.036196620314954</v>
      </c>
      <c r="J67" s="85">
        <f>+'67_Países de 2017'!AS69</f>
        <v>0</v>
      </c>
      <c r="K67" s="85">
        <f>+'67_Países de 2017'!BD69</f>
        <v>100.83128893909175</v>
      </c>
      <c r="L67" s="85">
        <f>+'67_Países de 2017'!BN69</f>
        <v>273.93663574304219</v>
      </c>
      <c r="M67" s="85">
        <f>+'67_Países de 2017'!BS69</f>
        <v>1.1259040735707568</v>
      </c>
      <c r="N67" s="85">
        <f>+'67_Países de 2017'!CD69</f>
        <v>0</v>
      </c>
      <c r="O67" s="4">
        <f>+'67_Países de 2017'!CO69</f>
        <v>0</v>
      </c>
    </row>
    <row r="68" spans="1:15" ht="15.75" customHeight="1" x14ac:dyDescent="0.25">
      <c r="A68" s="4" t="s">
        <v>540</v>
      </c>
      <c r="B68" s="4" t="s">
        <v>541</v>
      </c>
      <c r="C68" s="4" t="s">
        <v>181</v>
      </c>
      <c r="D68" s="4" t="s">
        <v>525</v>
      </c>
      <c r="E68" s="85">
        <f>+'67_Países de 2017'!K70</f>
        <v>215.46052344417916</v>
      </c>
      <c r="F68" s="85">
        <f>+'67_Países de 2017'!M70</f>
        <v>215.46052344417916</v>
      </c>
      <c r="G68" s="4">
        <f>+'67_Países de 2017'!X70</f>
        <v>48.525467140553332</v>
      </c>
      <c r="H68" s="85">
        <f>+'67_Países de 2017'!AI70</f>
        <v>0.63513101767215108</v>
      </c>
      <c r="I68" s="85">
        <f>+'67_Países de 2017'!AN70</f>
        <v>14.793923899170855</v>
      </c>
      <c r="J68" s="85">
        <f>+'67_Países de 2017'!AS70</f>
        <v>0</v>
      </c>
      <c r="K68" s="85">
        <f>+'67_Países de 2017'!BD70</f>
        <v>61.999395496448543</v>
      </c>
      <c r="L68" s="85">
        <f>+'67_Países de 2017'!BN70</f>
        <v>419.86593540524069</v>
      </c>
      <c r="M68" s="85">
        <f>+'67_Países de 2017'!BS70</f>
        <v>0.52378172735065964</v>
      </c>
      <c r="N68" s="85">
        <f>+'67_Países de 2017'!CD70</f>
        <v>0</v>
      </c>
      <c r="O68" s="4">
        <f>+'67_Países de 2017'!CO70</f>
        <v>0</v>
      </c>
    </row>
    <row r="69" spans="1:15" ht="15.75" customHeight="1" x14ac:dyDescent="0.25">
      <c r="A69" s="4" t="s">
        <v>81</v>
      </c>
      <c r="B69" s="4" t="s">
        <v>82</v>
      </c>
      <c r="C69" s="4" t="s">
        <v>28</v>
      </c>
      <c r="D69" s="4" t="s">
        <v>29</v>
      </c>
      <c r="E69" s="85">
        <f>+'67_Países de 2017'!K71</f>
        <v>473.48586675154291</v>
      </c>
      <c r="F69" s="85">
        <f>+'67_Países de 2017'!M71</f>
        <v>0</v>
      </c>
      <c r="G69" s="4">
        <f>+'67_Países de 2017'!X71</f>
        <v>0</v>
      </c>
      <c r="H69" s="85">
        <f>+'67_Países de 2017'!AI71</f>
        <v>0</v>
      </c>
      <c r="I69" s="85">
        <f>+'67_Países de 2017'!AN71</f>
        <v>6.5234237508539588</v>
      </c>
      <c r="J69" s="85">
        <f>+'67_Países de 2017'!AS71</f>
        <v>19.06846942557311</v>
      </c>
      <c r="K69" s="85">
        <f>+'67_Países de 2017'!BD71</f>
        <v>51935.064935064933</v>
      </c>
      <c r="L69" s="85">
        <f>+'67_Países de 2017'!BN71</f>
        <v>1281.0702675668917</v>
      </c>
      <c r="M69" s="85">
        <f>+'67_Países de 2017'!BS71</f>
        <v>30.108109619325965</v>
      </c>
      <c r="N69" s="85">
        <f>+'67_Países de 2017'!CD71</f>
        <v>7.8489229861316026E-2</v>
      </c>
      <c r="O69" s="4" t="e">
        <f>+'67_Países de 2017'!CO71</f>
        <v>#DIV/0!</v>
      </c>
    </row>
    <row r="70" spans="1:15" ht="15.75" customHeight="1" x14ac:dyDescent="0.25">
      <c r="A70" s="4" t="s">
        <v>272</v>
      </c>
      <c r="B70" s="4" t="s">
        <v>273</v>
      </c>
      <c r="C70" s="4" t="s">
        <v>28</v>
      </c>
      <c r="D70" s="4" t="s">
        <v>265</v>
      </c>
      <c r="E70" s="85">
        <f>+'67_Países de 2017'!K72</f>
        <v>203.6920271266718</v>
      </c>
      <c r="F70" s="85">
        <f>+'67_Países de 2017'!M72</f>
        <v>204.42258206455963</v>
      </c>
      <c r="G70" s="4">
        <f>+'67_Países de 2017'!X72</f>
        <v>0</v>
      </c>
      <c r="H70" s="85">
        <f>+'67_Países de 2017'!AI72</f>
        <v>0</v>
      </c>
      <c r="I70" s="85">
        <f>+'67_Países de 2017'!AN72</f>
        <v>0.73055493788783321</v>
      </c>
      <c r="J70" s="85">
        <f>+'67_Países de 2017'!AS72</f>
        <v>23.445829687155619</v>
      </c>
      <c r="K70" s="85">
        <f>+'67_Países de 2017'!BD72</f>
        <v>30882.163922251893</v>
      </c>
      <c r="L70" s="85">
        <f>+'67_Países de 2017'!BN72</f>
        <v>222.66925638179799</v>
      </c>
      <c r="M70" s="85">
        <f>+'67_Países de 2017'!BS72</f>
        <v>5.2524590459456357</v>
      </c>
      <c r="N70" s="85">
        <f>+'67_Países de 2017'!CD72</f>
        <v>7.2359947973467519E-3</v>
      </c>
      <c r="O70" s="4">
        <f>+'67_Países de 2017'!CO72</f>
        <v>14.153733259952302</v>
      </c>
    </row>
    <row r="71" spans="1:15" ht="15.75" customHeight="1" x14ac:dyDescent="0.25">
      <c r="A71" s="4" t="s">
        <v>353</v>
      </c>
      <c r="B71" s="4" t="s">
        <v>354</v>
      </c>
      <c r="C71" s="4" t="s">
        <v>28</v>
      </c>
      <c r="D71" s="4" t="s">
        <v>328</v>
      </c>
      <c r="E71" s="85">
        <f>+'67_Países de 2017'!K73</f>
        <v>0</v>
      </c>
      <c r="F71" s="85">
        <f>+'67_Países de 2017'!M73</f>
        <v>0</v>
      </c>
      <c r="G71" s="4">
        <f>+'67_Países de 2017'!X73</f>
        <v>0</v>
      </c>
      <c r="H71" s="85">
        <f>+'67_Países de 2017'!AI73</f>
        <v>0</v>
      </c>
      <c r="I71" s="85">
        <f>+'67_Países de 2017'!AN73</f>
        <v>0</v>
      </c>
      <c r="J71" s="85">
        <f>+'67_Países de 2017'!AS73</f>
        <v>0</v>
      </c>
      <c r="K71" s="4" t="e">
        <f>+'67_Países de 2017'!BD73</f>
        <v>#DIV/0!</v>
      </c>
      <c r="L71" s="85">
        <f>+'67_Países de 2017'!BN73</f>
        <v>629.99159310634718</v>
      </c>
      <c r="M71" s="85">
        <f>+'67_Países de 2017'!BS73</f>
        <v>62.344321113722486</v>
      </c>
      <c r="N71" s="4" t="e">
        <f>+'67_Países de 2017'!CD73</f>
        <v>#DIV/0!</v>
      </c>
      <c r="O71" s="4" t="e">
        <f>+'67_Países de 2017'!CO73</f>
        <v>#DIV/0!</v>
      </c>
    </row>
    <row r="72" spans="1:15" ht="15.75" customHeight="1" x14ac:dyDescent="0.25"/>
    <row r="73" spans="1:15" ht="15.75" customHeight="1" x14ac:dyDescent="0.25"/>
    <row r="74" spans="1:15" ht="15.75" customHeight="1" x14ac:dyDescent="0.25"/>
    <row r="75" spans="1:15" ht="15.75" customHeight="1" x14ac:dyDescent="0.25"/>
    <row r="76" spans="1:15" ht="15.75" customHeight="1" x14ac:dyDescent="0.25"/>
    <row r="77" spans="1:15" ht="15.75" customHeight="1" x14ac:dyDescent="0.25"/>
    <row r="78" spans="1:15" ht="15.75" customHeight="1" x14ac:dyDescent="0.25"/>
    <row r="79" spans="1:15" ht="15.75" customHeight="1" x14ac:dyDescent="0.25"/>
    <row r="80" spans="1:15"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1000"/>
  <sheetViews>
    <sheetView workbookViewId="0"/>
  </sheetViews>
  <sheetFormatPr defaultColWidth="14.42578125" defaultRowHeight="15" customHeight="1" x14ac:dyDescent="0.25"/>
  <cols>
    <col min="1" max="26" width="10.7109375" customWidth="1"/>
  </cols>
  <sheetData>
    <row r="1" spans="1:15" x14ac:dyDescent="0.25">
      <c r="A1" s="346" t="s">
        <v>11</v>
      </c>
      <c r="B1" s="346" t="s">
        <v>712</v>
      </c>
      <c r="C1" s="346" t="s">
        <v>13</v>
      </c>
      <c r="D1" s="346" t="s">
        <v>713</v>
      </c>
      <c r="E1" s="187" t="s">
        <v>553</v>
      </c>
      <c r="F1" s="187" t="s">
        <v>553</v>
      </c>
      <c r="G1" s="187" t="s">
        <v>553</v>
      </c>
      <c r="H1" s="187" t="s">
        <v>553</v>
      </c>
      <c r="I1" s="187" t="s">
        <v>576</v>
      </c>
      <c r="J1" s="187" t="s">
        <v>582</v>
      </c>
      <c r="K1" s="187" t="s">
        <v>582</v>
      </c>
      <c r="L1" s="187" t="s">
        <v>582</v>
      </c>
      <c r="M1" s="187" t="s">
        <v>582</v>
      </c>
      <c r="N1" s="187" t="s">
        <v>603</v>
      </c>
      <c r="O1" s="187" t="s">
        <v>603</v>
      </c>
    </row>
    <row r="2" spans="1:15" ht="120" x14ac:dyDescent="0.25">
      <c r="A2" s="347"/>
      <c r="B2" s="347"/>
      <c r="C2" s="347"/>
      <c r="D2" s="347"/>
      <c r="E2" s="188" t="s">
        <v>1131</v>
      </c>
      <c r="F2" s="188" t="s">
        <v>1132</v>
      </c>
      <c r="G2" s="188" t="s">
        <v>564</v>
      </c>
      <c r="H2" s="188" t="s">
        <v>1133</v>
      </c>
      <c r="I2" s="188" t="s">
        <v>1134</v>
      </c>
      <c r="J2" s="188" t="s">
        <v>1135</v>
      </c>
      <c r="K2" s="188" t="s">
        <v>586</v>
      </c>
      <c r="L2" s="188" t="s">
        <v>590</v>
      </c>
      <c r="M2" s="188" t="s">
        <v>1136</v>
      </c>
      <c r="N2" s="188" t="s">
        <v>1137</v>
      </c>
      <c r="O2" s="188" t="s">
        <v>1138</v>
      </c>
    </row>
    <row r="3" spans="1:15" x14ac:dyDescent="0.25">
      <c r="A3" s="4" t="s">
        <v>482</v>
      </c>
      <c r="B3" s="4" t="s">
        <v>483</v>
      </c>
      <c r="C3" s="4" t="s">
        <v>106</v>
      </c>
      <c r="D3" s="4" t="s">
        <v>484</v>
      </c>
      <c r="E3" s="4">
        <v>0</v>
      </c>
      <c r="F3" s="4">
        <v>7.6409923688124453</v>
      </c>
      <c r="G3" s="4">
        <v>0</v>
      </c>
      <c r="H3" s="4">
        <v>0</v>
      </c>
      <c r="I3" s="4">
        <v>7.6409923688100001</v>
      </c>
      <c r="J3" s="4">
        <v>98.318609772153053</v>
      </c>
      <c r="K3" s="4">
        <v>1395.9731543624162</v>
      </c>
      <c r="L3" s="4">
        <v>366.79864253393663</v>
      </c>
      <c r="M3" s="4">
        <v>2.3666790522870405</v>
      </c>
      <c r="N3" s="4">
        <v>0.25978202608540291</v>
      </c>
      <c r="O3" s="4">
        <v>9.661129568106313</v>
      </c>
    </row>
    <row r="4" spans="1:15" x14ac:dyDescent="0.25">
      <c r="A4" s="4" t="s">
        <v>331</v>
      </c>
      <c r="B4" s="4" t="s">
        <v>332</v>
      </c>
      <c r="C4" s="4" t="s">
        <v>28</v>
      </c>
      <c r="D4" s="4" t="s">
        <v>328</v>
      </c>
      <c r="E4" s="4">
        <v>253.9773519606135</v>
      </c>
      <c r="F4" s="4">
        <v>0</v>
      </c>
      <c r="G4" s="4">
        <v>0</v>
      </c>
      <c r="H4" s="4">
        <v>0</v>
      </c>
      <c r="I4" s="4">
        <v>0</v>
      </c>
      <c r="J4" s="4">
        <v>0</v>
      </c>
      <c r="K4" s="4" t="e">
        <v>#DIV/0!</v>
      </c>
      <c r="L4" s="4">
        <v>341.94826756737081</v>
      </c>
      <c r="M4" s="4">
        <v>30.274884245535411</v>
      </c>
      <c r="N4" s="4" t="e">
        <v>#DIV/0!</v>
      </c>
      <c r="O4" s="4" t="e">
        <v>#DIV/0!</v>
      </c>
    </row>
    <row r="5" spans="1:15" x14ac:dyDescent="0.25">
      <c r="A5" s="4" t="s">
        <v>232</v>
      </c>
      <c r="B5" s="4" t="s">
        <v>233</v>
      </c>
      <c r="C5" s="4" t="s">
        <v>118</v>
      </c>
      <c r="D5" s="4" t="s">
        <v>231</v>
      </c>
      <c r="E5" s="4">
        <v>14.835923726579992</v>
      </c>
      <c r="F5" s="4">
        <v>25.911661522978999</v>
      </c>
      <c r="G5" s="4">
        <v>25.911661522979646</v>
      </c>
      <c r="H5" s="4">
        <v>0.22851981868375312</v>
      </c>
      <c r="I5" s="4">
        <v>4.0307029035746114</v>
      </c>
      <c r="J5" s="4">
        <v>235.90625891256812</v>
      </c>
      <c r="K5" s="4">
        <v>951.02424478153773</v>
      </c>
      <c r="L5" s="4">
        <v>560.27401929041275</v>
      </c>
      <c r="M5" s="4">
        <v>1.3178041132492258</v>
      </c>
      <c r="N5" s="4" t="e">
        <v>#DIV/0!</v>
      </c>
      <c r="O5" s="4" t="e">
        <v>#DIV/0!</v>
      </c>
    </row>
    <row r="6" spans="1:15" x14ac:dyDescent="0.25">
      <c r="A6" s="4" t="s">
        <v>266</v>
      </c>
      <c r="B6" s="4" t="s">
        <v>267</v>
      </c>
      <c r="C6" s="4" t="s">
        <v>28</v>
      </c>
      <c r="D6" s="4" t="s">
        <v>265</v>
      </c>
      <c r="E6" s="4">
        <v>184.50967170205101</v>
      </c>
      <c r="F6" s="4">
        <v>184.50967170205001</v>
      </c>
      <c r="G6" s="4">
        <v>75.23446216300762</v>
      </c>
      <c r="H6" s="4">
        <v>0.6840685380969741</v>
      </c>
      <c r="I6" s="4">
        <v>5.5277790006785965</v>
      </c>
      <c r="J6" s="4">
        <v>998.73441125558452</v>
      </c>
      <c r="K6" s="4">
        <v>189.10546611084811</v>
      </c>
      <c r="L6" s="4">
        <v>386.3652934742982</v>
      </c>
      <c r="M6" s="4">
        <v>1.7641847874506158</v>
      </c>
      <c r="N6" s="4">
        <v>0.37160580268253723</v>
      </c>
      <c r="O6" s="4" t="e">
        <v>#DIV/0!</v>
      </c>
    </row>
    <row r="7" spans="1:15" x14ac:dyDescent="0.25">
      <c r="A7" s="4" t="s">
        <v>90</v>
      </c>
      <c r="B7" s="4" t="s">
        <v>91</v>
      </c>
      <c r="C7" s="4" t="s">
        <v>28</v>
      </c>
      <c r="D7" s="4" t="s">
        <v>89</v>
      </c>
      <c r="E7" s="4">
        <v>266.5643862451588</v>
      </c>
      <c r="F7" s="4">
        <v>116.6900211805266</v>
      </c>
      <c r="G7" s="4">
        <v>99.711524041017029</v>
      </c>
      <c r="H7" s="4">
        <v>0.35383858267716534</v>
      </c>
      <c r="I7" s="4">
        <v>5.4877989587446292</v>
      </c>
      <c r="J7" s="4">
        <v>266.24740146775838</v>
      </c>
      <c r="K7" s="4">
        <v>1603.7884767166536</v>
      </c>
      <c r="L7" s="4">
        <v>216.74634420697413</v>
      </c>
      <c r="M7" s="4">
        <v>11.94636379827802</v>
      </c>
      <c r="N7" s="4">
        <v>1.4697069116360455</v>
      </c>
      <c r="O7" s="4">
        <v>23.170689655172414</v>
      </c>
    </row>
    <row r="8" spans="1:15" x14ac:dyDescent="0.25">
      <c r="A8" s="4" t="s">
        <v>530</v>
      </c>
      <c r="B8" s="4" t="s">
        <v>531</v>
      </c>
      <c r="C8" s="4" t="s">
        <v>181</v>
      </c>
      <c r="D8" s="4" t="s">
        <v>525</v>
      </c>
      <c r="E8" s="4">
        <v>295.27385697135236</v>
      </c>
      <c r="F8" s="4">
        <v>338.71888067878837</v>
      </c>
      <c r="G8" s="4">
        <v>43.445023707436007</v>
      </c>
      <c r="H8" s="4">
        <v>0.57683380496645575</v>
      </c>
      <c r="I8" s="4">
        <v>24.832056737639604</v>
      </c>
      <c r="J8" s="4">
        <v>1078.36071067888</v>
      </c>
      <c r="K8" s="4">
        <v>85.247732333341915</v>
      </c>
      <c r="L8" s="4">
        <v>216.6544783949636</v>
      </c>
      <c r="M8" s="4">
        <v>0.97345398175905284</v>
      </c>
      <c r="N8" s="4">
        <v>0.38148623817458954</v>
      </c>
      <c r="O8" s="4">
        <v>163.65891332000726</v>
      </c>
    </row>
    <row r="9" spans="1:15" x14ac:dyDescent="0.25">
      <c r="A9" s="4" t="s">
        <v>96</v>
      </c>
      <c r="B9" s="4" t="s">
        <v>97</v>
      </c>
      <c r="C9" s="4" t="s">
        <v>28</v>
      </c>
      <c r="D9" s="4" t="s">
        <v>89</v>
      </c>
      <c r="E9" s="4">
        <v>154.60516224051077</v>
      </c>
      <c r="F9" s="4">
        <v>178.02987589826799</v>
      </c>
      <c r="G9" s="4">
        <v>22.788562870730978</v>
      </c>
      <c r="H9" s="4">
        <v>0.11486940780967159</v>
      </c>
      <c r="I9" s="4">
        <v>8.6906405905038895</v>
      </c>
      <c r="J9" s="4">
        <v>233.22108692107841</v>
      </c>
      <c r="K9" s="4">
        <v>3277.1186440677966</v>
      </c>
      <c r="L9" s="4">
        <v>585.72536850271524</v>
      </c>
      <c r="M9" s="4">
        <v>39.646558726926834</v>
      </c>
      <c r="N9" s="4">
        <v>1.0381365608586435</v>
      </c>
      <c r="O9" s="4">
        <v>366.61290322580646</v>
      </c>
    </row>
    <row r="10" spans="1:15" x14ac:dyDescent="0.25">
      <c r="A10" s="4" t="s">
        <v>285</v>
      </c>
      <c r="B10" s="4" t="s">
        <v>286</v>
      </c>
      <c r="C10" s="4" t="s">
        <v>181</v>
      </c>
      <c r="D10" s="4" t="s">
        <v>276</v>
      </c>
      <c r="E10" s="4">
        <v>191.13296424220792</v>
      </c>
      <c r="F10" s="4">
        <v>241.86578808427549</v>
      </c>
      <c r="G10" s="4">
        <v>33.330285431125773</v>
      </c>
      <c r="H10" s="4">
        <v>0.86259541984732824</v>
      </c>
      <c r="I10" s="4">
        <v>15.04287218572933</v>
      </c>
      <c r="J10" s="4">
        <v>542.723231798862</v>
      </c>
      <c r="K10" s="4">
        <v>51.012461059190031</v>
      </c>
      <c r="L10" s="4">
        <v>175.57251908396944</v>
      </c>
      <c r="M10" s="4">
        <v>0.88487483445466641</v>
      </c>
      <c r="N10" s="4">
        <v>0.47866805411030178</v>
      </c>
      <c r="O10" s="4">
        <v>230</v>
      </c>
    </row>
    <row r="11" spans="1:15" x14ac:dyDescent="0.25">
      <c r="A11" s="4" t="s">
        <v>398</v>
      </c>
      <c r="B11" s="4" t="s">
        <v>399</v>
      </c>
      <c r="C11" s="4" t="s">
        <v>106</v>
      </c>
      <c r="D11" s="4" t="s">
        <v>393</v>
      </c>
      <c r="E11" s="4">
        <v>126.72090910200514</v>
      </c>
      <c r="F11" s="4">
        <v>0</v>
      </c>
      <c r="G11" s="4">
        <v>0</v>
      </c>
      <c r="H11" s="4">
        <v>0</v>
      </c>
      <c r="I11" s="4">
        <v>0</v>
      </c>
      <c r="J11" s="4">
        <v>1292.4536400600662</v>
      </c>
      <c r="K11" s="4">
        <v>551.14346807325762</v>
      </c>
      <c r="L11" s="4">
        <v>672.21291492601699</v>
      </c>
      <c r="M11" s="4">
        <v>3.1233493472304521</v>
      </c>
      <c r="N11" s="4">
        <v>5.0120420243406061</v>
      </c>
      <c r="O11" s="4" t="e">
        <v>#DIV/0!</v>
      </c>
    </row>
    <row r="12" spans="1:15" x14ac:dyDescent="0.25">
      <c r="A12" s="4" t="s">
        <v>425</v>
      </c>
      <c r="B12" s="4" t="s">
        <v>426</v>
      </c>
      <c r="C12" s="4" t="s">
        <v>181</v>
      </c>
      <c r="D12" s="4" t="s">
        <v>412</v>
      </c>
      <c r="E12" s="4">
        <v>453.59646540487353</v>
      </c>
      <c r="F12" s="4">
        <v>91.786839240083523</v>
      </c>
      <c r="G12" s="4">
        <v>68.777784338004537</v>
      </c>
      <c r="H12" s="4">
        <v>0.69809739334506749</v>
      </c>
      <c r="I12" s="4">
        <v>17.426898315154851</v>
      </c>
      <c r="J12" s="4">
        <v>1181.3973805977944</v>
      </c>
      <c r="K12" s="4">
        <v>284.17833375412653</v>
      </c>
      <c r="L12" s="4">
        <v>172.27390830609338</v>
      </c>
      <c r="M12" s="4">
        <v>0.66061024697326964</v>
      </c>
      <c r="N12" s="4">
        <v>0.79967290341260344</v>
      </c>
      <c r="O12" s="4">
        <v>211.63816568047338</v>
      </c>
    </row>
    <row r="13" spans="1:15" x14ac:dyDescent="0.25">
      <c r="A13" s="4" t="s">
        <v>104</v>
      </c>
      <c r="B13" s="4" t="s">
        <v>105</v>
      </c>
      <c r="C13" s="4" t="s">
        <v>106</v>
      </c>
      <c r="D13" s="4" t="s">
        <v>107</v>
      </c>
      <c r="E13" s="4">
        <v>234.34854903614692</v>
      </c>
      <c r="F13" s="4">
        <v>0</v>
      </c>
      <c r="G13" s="4">
        <v>0</v>
      </c>
      <c r="H13" s="4">
        <v>0</v>
      </c>
      <c r="I13" s="4">
        <v>14.182197412630307</v>
      </c>
      <c r="J13" s="4">
        <v>228.04175657214944</v>
      </c>
      <c r="K13" s="4">
        <v>1165.7634792152558</v>
      </c>
      <c r="L13" s="4">
        <v>169.52543469946161</v>
      </c>
      <c r="M13" s="4">
        <v>4.9322351321006197</v>
      </c>
      <c r="N13" s="4">
        <v>0.39006961412567426</v>
      </c>
      <c r="O13" s="4" t="e">
        <v>#DIV/0!</v>
      </c>
    </row>
    <row r="14" spans="1:15" x14ac:dyDescent="0.25">
      <c r="A14" s="4" t="s">
        <v>98</v>
      </c>
      <c r="B14" s="4" t="s">
        <v>99</v>
      </c>
      <c r="C14" s="4" t="s">
        <v>28</v>
      </c>
      <c r="D14" s="4" t="s">
        <v>89</v>
      </c>
      <c r="E14" s="4">
        <v>347.7618344815956</v>
      </c>
      <c r="F14" s="4">
        <v>388.87081549942076</v>
      </c>
      <c r="G14" s="4">
        <v>31.755306301728133</v>
      </c>
      <c r="H14" s="4">
        <v>0.22259462964082219</v>
      </c>
      <c r="I14" s="4">
        <v>2.1696950988147576</v>
      </c>
      <c r="J14" s="4">
        <v>134.85501596469962</v>
      </c>
      <c r="K14" s="4">
        <v>4622.4316155741244</v>
      </c>
      <c r="L14" s="4">
        <v>309.24895191731821</v>
      </c>
      <c r="M14" s="4">
        <v>25.145104434565972</v>
      </c>
      <c r="N14" s="4">
        <v>1.8606779001103155</v>
      </c>
      <c r="O14" s="4">
        <v>18.77163120567376</v>
      </c>
    </row>
    <row r="15" spans="1:15" x14ac:dyDescent="0.25">
      <c r="A15" s="4" t="s">
        <v>175</v>
      </c>
      <c r="B15" s="4" t="s">
        <v>176</v>
      </c>
      <c r="C15" s="4" t="s">
        <v>106</v>
      </c>
      <c r="D15" s="4" t="s">
        <v>160</v>
      </c>
      <c r="E15" s="4">
        <v>216.4229015117667</v>
      </c>
      <c r="F15" s="4">
        <v>125.57489271098208</v>
      </c>
      <c r="G15" s="4">
        <v>93.452525094049392</v>
      </c>
      <c r="H15" s="4">
        <v>0.77901266477125874</v>
      </c>
      <c r="I15" s="4">
        <v>15.844140784027617</v>
      </c>
      <c r="J15" s="4">
        <v>313.78220104571329</v>
      </c>
      <c r="K15" s="4">
        <v>589.24763935424915</v>
      </c>
      <c r="L15" s="4">
        <v>229.77513569397777</v>
      </c>
      <c r="M15" s="4">
        <v>5.9221739525426127</v>
      </c>
      <c r="N15" s="4">
        <v>0.4251207729468599</v>
      </c>
      <c r="O15" s="4">
        <v>19.276190476190475</v>
      </c>
    </row>
    <row r="16" spans="1:15" x14ac:dyDescent="0.25">
      <c r="A16" s="4" t="s">
        <v>100</v>
      </c>
      <c r="B16" s="4" t="s">
        <v>101</v>
      </c>
      <c r="C16" s="4" t="s">
        <v>28</v>
      </c>
      <c r="D16" s="4" t="s">
        <v>89</v>
      </c>
      <c r="E16" s="4">
        <v>148.94197572623153</v>
      </c>
      <c r="F16" s="4">
        <v>0</v>
      </c>
      <c r="G16" s="4">
        <v>0</v>
      </c>
      <c r="H16" s="4">
        <v>0</v>
      </c>
      <c r="I16" s="4">
        <v>1.0388813569990507</v>
      </c>
      <c r="J16" s="4">
        <v>0</v>
      </c>
      <c r="K16" s="4">
        <v>1556.7830313742818</v>
      </c>
      <c r="L16" s="4">
        <v>106.63260478758633</v>
      </c>
      <c r="M16" s="4">
        <v>6.9207831576554408</v>
      </c>
      <c r="N16" s="4">
        <v>0</v>
      </c>
      <c r="O16" s="4" t="e">
        <v>#DIV/0!</v>
      </c>
    </row>
    <row r="17" spans="1:15" x14ac:dyDescent="0.25">
      <c r="A17" s="4" t="s">
        <v>102</v>
      </c>
      <c r="B17" s="4" t="s">
        <v>103</v>
      </c>
      <c r="C17" s="4" t="s">
        <v>28</v>
      </c>
      <c r="D17" s="4" t="s">
        <v>89</v>
      </c>
      <c r="E17" s="4">
        <v>399.20507512294421</v>
      </c>
      <c r="F17" s="4">
        <v>11.845219017628652</v>
      </c>
      <c r="G17" s="4">
        <v>0</v>
      </c>
      <c r="H17" s="4">
        <v>0</v>
      </c>
      <c r="I17" s="4">
        <v>11.8452190176</v>
      </c>
      <c r="J17" s="4">
        <v>1410.0049476749814</v>
      </c>
      <c r="K17" s="4">
        <v>2240.6380027739251</v>
      </c>
      <c r="L17" s="4">
        <v>542.18508201795112</v>
      </c>
      <c r="M17" s="4">
        <v>9.3490098409514424</v>
      </c>
      <c r="N17" s="4">
        <v>0.97067310809934504</v>
      </c>
      <c r="O17" s="4">
        <v>19.227681438664099</v>
      </c>
    </row>
    <row r="18" spans="1:15" x14ac:dyDescent="0.25">
      <c r="A18" s="4" t="s">
        <v>368</v>
      </c>
      <c r="B18" s="4" t="s">
        <v>369</v>
      </c>
      <c r="C18" s="4" t="s">
        <v>106</v>
      </c>
      <c r="D18" s="4" t="s">
        <v>357</v>
      </c>
      <c r="E18" s="4">
        <v>168.47271809240419</v>
      </c>
      <c r="F18" s="4">
        <v>176.29760236204211</v>
      </c>
      <c r="G18" s="4">
        <v>2.3030687743969787</v>
      </c>
      <c r="H18" s="4">
        <v>1.4600423353641017E-2</v>
      </c>
      <c r="I18" s="4">
        <v>1.7804848958691502</v>
      </c>
      <c r="J18" s="4">
        <v>456.66616551026868</v>
      </c>
      <c r="K18" s="4">
        <v>32348.823975720792</v>
      </c>
      <c r="L18" s="4">
        <v>746.66799575473635</v>
      </c>
      <c r="M18" s="4">
        <v>8.1634076316577247</v>
      </c>
      <c r="N18" s="4">
        <v>20.201800327332244</v>
      </c>
      <c r="O18" s="4">
        <v>122.05982694684796</v>
      </c>
    </row>
    <row r="19" spans="1:15" x14ac:dyDescent="0.25">
      <c r="A19" s="4" t="s">
        <v>517</v>
      </c>
      <c r="B19" s="4" t="s">
        <v>518</v>
      </c>
      <c r="C19" s="4" t="s">
        <v>106</v>
      </c>
      <c r="D19" s="4" t="s">
        <v>484</v>
      </c>
      <c r="E19" s="4">
        <v>452.99382000024815</v>
      </c>
      <c r="F19" s="4">
        <v>0</v>
      </c>
      <c r="G19" s="4">
        <v>0</v>
      </c>
      <c r="H19" s="4">
        <v>0</v>
      </c>
      <c r="I19" s="4">
        <v>12.550699173189281</v>
      </c>
      <c r="J19" s="4">
        <v>3917.9612659125901</v>
      </c>
      <c r="K19" s="4">
        <v>575.41601471294496</v>
      </c>
      <c r="L19" s="4">
        <v>279.38846153846151</v>
      </c>
      <c r="M19" s="4">
        <v>3.8547463032161904</v>
      </c>
      <c r="N19" s="4">
        <v>1.9473744099772599</v>
      </c>
      <c r="O19" s="4" t="e">
        <v>#DIV/0!</v>
      </c>
    </row>
    <row r="20" spans="1:15" x14ac:dyDescent="0.25">
      <c r="A20" s="4" t="s">
        <v>201</v>
      </c>
      <c r="B20" s="4" t="s">
        <v>202</v>
      </c>
      <c r="C20" s="4" t="s">
        <v>181</v>
      </c>
      <c r="D20" s="4" t="s">
        <v>182</v>
      </c>
      <c r="E20" s="4">
        <v>401.66034916230387</v>
      </c>
      <c r="F20" s="4">
        <v>59.795009451139272</v>
      </c>
      <c r="G20" s="4">
        <v>59.795009451139002</v>
      </c>
      <c r="H20" s="4">
        <v>0.46070052539404555</v>
      </c>
      <c r="I20" s="4">
        <v>19.514185210143342</v>
      </c>
      <c r="J20" s="4">
        <v>679.60280984264136</v>
      </c>
      <c r="K20" s="4">
        <v>338.32225342766066</v>
      </c>
      <c r="L20" s="4">
        <v>337.6182136602452</v>
      </c>
      <c r="M20" s="4">
        <v>6.253176879802484</v>
      </c>
      <c r="N20" s="4">
        <v>1.3206793736334121</v>
      </c>
      <c r="O20" s="4" t="e">
        <v>#DIV/0!</v>
      </c>
    </row>
    <row r="21" spans="1:15" ht="15.75" customHeight="1" x14ac:dyDescent="0.25">
      <c r="A21" s="4" t="s">
        <v>305</v>
      </c>
      <c r="B21" s="4" t="s">
        <v>306</v>
      </c>
      <c r="C21" s="4" t="s">
        <v>181</v>
      </c>
      <c r="D21" s="4" t="s">
        <v>276</v>
      </c>
      <c r="E21" s="4">
        <v>0</v>
      </c>
      <c r="F21" s="4">
        <v>0</v>
      </c>
      <c r="G21" s="4">
        <v>0</v>
      </c>
      <c r="H21" s="4" t="e">
        <v>#DIV/0!</v>
      </c>
      <c r="I21" s="4">
        <v>0</v>
      </c>
      <c r="J21" s="4">
        <v>0</v>
      </c>
      <c r="K21" s="4" t="e">
        <v>#DIV/0!</v>
      </c>
      <c r="L21" s="4" t="e">
        <v>#DIV/0!</v>
      </c>
      <c r="M21" s="4">
        <v>1.1890981115818866</v>
      </c>
      <c r="N21" s="4" t="e">
        <v>#DIV/0!</v>
      </c>
      <c r="O21" s="4" t="e">
        <v>#DIV/0!</v>
      </c>
    </row>
    <row r="22" spans="1:15" ht="15.75" customHeight="1" x14ac:dyDescent="0.25">
      <c r="A22" s="4" t="s">
        <v>410</v>
      </c>
      <c r="B22" s="4" t="s">
        <v>411</v>
      </c>
      <c r="C22" s="4" t="s">
        <v>181</v>
      </c>
      <c r="D22" s="4" t="s">
        <v>412</v>
      </c>
      <c r="E22" s="4">
        <v>369.70867262055799</v>
      </c>
      <c r="F22" s="4">
        <v>551.03982516677854</v>
      </c>
      <c r="G22" s="4">
        <v>137.59507823377072</v>
      </c>
      <c r="H22" s="4">
        <v>0.69862530842439197</v>
      </c>
      <c r="I22" s="4">
        <v>13.78033452543062</v>
      </c>
      <c r="J22" s="4">
        <v>553.95556345427519</v>
      </c>
      <c r="K22" s="4">
        <v>388.257834952785</v>
      </c>
      <c r="L22" s="4">
        <v>418.39971801198448</v>
      </c>
      <c r="M22" s="4">
        <v>2.3603595660687207</v>
      </c>
      <c r="N22" s="4">
        <v>0.46025840687546865</v>
      </c>
      <c r="O22" s="4">
        <v>18.492468134414832</v>
      </c>
    </row>
    <row r="23" spans="1:15" ht="15.75" customHeight="1" x14ac:dyDescent="0.25">
      <c r="A23" s="4" t="s">
        <v>248</v>
      </c>
      <c r="B23" s="4" t="s">
        <v>249</v>
      </c>
      <c r="C23" s="4" t="s">
        <v>118</v>
      </c>
      <c r="D23" s="4" t="s">
        <v>250</v>
      </c>
      <c r="E23" s="4">
        <v>402.24324155958834</v>
      </c>
      <c r="F23" s="4">
        <v>0</v>
      </c>
      <c r="G23" s="4">
        <v>0</v>
      </c>
      <c r="H23" s="4">
        <v>0</v>
      </c>
      <c r="I23" s="4">
        <v>13.501945762082292</v>
      </c>
      <c r="J23" s="4">
        <v>2648.2488327076635</v>
      </c>
      <c r="K23" s="4">
        <v>3959.8732840549101</v>
      </c>
      <c r="L23" s="4">
        <v>89.2</v>
      </c>
      <c r="M23" s="4">
        <v>1.2589118532682955</v>
      </c>
      <c r="N23" s="4">
        <v>3.6317165854948192</v>
      </c>
      <c r="O23" s="4" t="e">
        <v>#DIV/0!</v>
      </c>
    </row>
    <row r="24" spans="1:15" ht="15.75" customHeight="1" x14ac:dyDescent="0.25">
      <c r="A24" s="4" t="s">
        <v>326</v>
      </c>
      <c r="B24" s="4" t="s">
        <v>327</v>
      </c>
      <c r="C24" s="4" t="s">
        <v>28</v>
      </c>
      <c r="D24" s="4" t="s">
        <v>328</v>
      </c>
      <c r="E24" s="4">
        <v>778.83145893484379</v>
      </c>
      <c r="F24" s="4">
        <v>4.6850564586149517</v>
      </c>
      <c r="G24" s="4">
        <v>0</v>
      </c>
      <c r="H24" s="4">
        <v>0</v>
      </c>
      <c r="I24" s="4">
        <v>4.6850564586100001</v>
      </c>
      <c r="J24" s="4">
        <v>0</v>
      </c>
      <c r="K24" s="4">
        <v>2301.0279793864502</v>
      </c>
      <c r="L24" s="4">
        <v>449.2689047055099</v>
      </c>
      <c r="M24" s="4">
        <v>5.0892486507070895</v>
      </c>
      <c r="N24" s="4" t="e">
        <v>#DIV/0!</v>
      </c>
      <c r="O24" s="4" t="e">
        <v>#DIV/0!</v>
      </c>
    </row>
    <row r="25" spans="1:15" ht="15.75" customHeight="1" x14ac:dyDescent="0.25">
      <c r="A25" s="4" t="s">
        <v>20</v>
      </c>
      <c r="B25" s="4" t="s">
        <v>21</v>
      </c>
      <c r="C25" s="4" t="s">
        <v>22</v>
      </c>
      <c r="D25" s="4" t="s">
        <v>23</v>
      </c>
      <c r="E25" s="4">
        <v>265394.89155304816</v>
      </c>
      <c r="F25" s="4">
        <v>269672.12652933964</v>
      </c>
      <c r="G25" s="4">
        <v>0</v>
      </c>
      <c r="H25" s="4">
        <v>0</v>
      </c>
      <c r="I25" s="4">
        <v>4277.234976291501</v>
      </c>
      <c r="J25" s="4">
        <v>2391597.288566316</v>
      </c>
      <c r="K25" s="4">
        <v>130.12171474409587</v>
      </c>
      <c r="L25" s="4">
        <v>313.35857482646475</v>
      </c>
      <c r="M25" s="4">
        <v>805.45333969125659</v>
      </c>
      <c r="N25" s="4">
        <v>1.428112124378357</v>
      </c>
      <c r="O25" s="4" t="e">
        <v>#DIV/0!</v>
      </c>
    </row>
    <row r="26" spans="1:15" ht="15.75" customHeight="1" x14ac:dyDescent="0.25">
      <c r="A26" s="4" t="s">
        <v>523</v>
      </c>
      <c r="B26" s="4" t="s">
        <v>524</v>
      </c>
      <c r="C26" s="4" t="s">
        <v>181</v>
      </c>
      <c r="D26" s="4" t="s">
        <v>525</v>
      </c>
      <c r="E26" s="4">
        <v>312.19074891609279</v>
      </c>
      <c r="F26" s="4">
        <v>56.57110326604878</v>
      </c>
      <c r="G26" s="4">
        <v>46.431631934510627</v>
      </c>
      <c r="H26" s="4">
        <v>0.47837091578462954</v>
      </c>
      <c r="I26" s="4">
        <v>4.3997265469449705</v>
      </c>
      <c r="J26" s="4">
        <v>742.55993957411101</v>
      </c>
      <c r="K26" s="4">
        <v>285.45155993431854</v>
      </c>
      <c r="L26" s="4">
        <v>213.18453750575242</v>
      </c>
      <c r="M26" s="4">
        <v>0.63650866288290187</v>
      </c>
      <c r="N26" s="4">
        <v>0.24613932484453657</v>
      </c>
      <c r="O26" s="4">
        <v>129.3715953307393</v>
      </c>
    </row>
    <row r="27" spans="1:15" ht="15.75" customHeight="1" x14ac:dyDescent="0.25">
      <c r="A27" s="4" t="s">
        <v>36</v>
      </c>
      <c r="B27" s="4" t="s">
        <v>37</v>
      </c>
      <c r="C27" s="4" t="s">
        <v>28</v>
      </c>
      <c r="D27" s="4" t="s">
        <v>29</v>
      </c>
      <c r="E27" s="4">
        <v>489.504398571553</v>
      </c>
      <c r="F27" s="4">
        <v>0</v>
      </c>
      <c r="G27" s="4">
        <v>0</v>
      </c>
      <c r="H27" s="4">
        <v>0</v>
      </c>
      <c r="I27" s="4">
        <v>8.3616409720407638</v>
      </c>
      <c r="J27" s="4">
        <v>865.7782423133873</v>
      </c>
      <c r="K27" s="4">
        <v>653.70231862378455</v>
      </c>
      <c r="L27" s="4">
        <v>577.80320366132719</v>
      </c>
      <c r="M27" s="4">
        <v>10.452051215050954</v>
      </c>
      <c r="N27" s="4">
        <v>0.92344853214418432</v>
      </c>
      <c r="O27" s="4" t="e">
        <v>#DIV/0!</v>
      </c>
    </row>
    <row r="28" spans="1:15" ht="15.75" customHeight="1" x14ac:dyDescent="0.25">
      <c r="A28" s="4" t="s">
        <v>415</v>
      </c>
      <c r="B28" s="4" t="s">
        <v>416</v>
      </c>
      <c r="C28" s="4" t="s">
        <v>181</v>
      </c>
      <c r="D28" s="4" t="s">
        <v>412</v>
      </c>
      <c r="E28" s="4">
        <v>463.16267797637084</v>
      </c>
      <c r="F28" s="4">
        <v>45.228718570130262</v>
      </c>
      <c r="G28" s="4">
        <v>0</v>
      </c>
      <c r="H28" s="4">
        <v>0</v>
      </c>
      <c r="I28" s="4">
        <v>33.898818539836412</v>
      </c>
      <c r="J28" s="4">
        <v>528.56710087852173</v>
      </c>
      <c r="K28" s="4">
        <v>170.68466730954677</v>
      </c>
      <c r="L28" s="4">
        <v>153.60169491525426</v>
      </c>
      <c r="M28" s="4">
        <v>1.2723417146319298</v>
      </c>
      <c r="N28" s="4">
        <v>0.80818935569039785</v>
      </c>
      <c r="O28" s="4">
        <v>46.652406417112303</v>
      </c>
    </row>
    <row r="29" spans="1:15" ht="15.75" customHeight="1" x14ac:dyDescent="0.25">
      <c r="A29" s="4" t="s">
        <v>183</v>
      </c>
      <c r="B29" s="4" t="s">
        <v>184</v>
      </c>
      <c r="C29" s="4" t="s">
        <v>181</v>
      </c>
      <c r="D29" s="4" t="s">
        <v>182</v>
      </c>
      <c r="E29" s="4">
        <v>404.26455607397531</v>
      </c>
      <c r="F29" s="4">
        <v>487.448856226587</v>
      </c>
      <c r="G29" s="4">
        <v>23.471029563925985</v>
      </c>
      <c r="H29" s="4">
        <v>0.2351173440183171</v>
      </c>
      <c r="I29" s="4">
        <v>31.928028652084343</v>
      </c>
      <c r="J29" s="4">
        <v>487.14886132650031</v>
      </c>
      <c r="K29" s="4">
        <v>246.91707006819547</v>
      </c>
      <c r="L29" s="4">
        <v>91.442472810532351</v>
      </c>
      <c r="M29" s="4">
        <v>1.4714035575680928</v>
      </c>
      <c r="N29" s="4">
        <v>0.73826070013639022</v>
      </c>
      <c r="O29" s="4">
        <v>17.532647814910025</v>
      </c>
    </row>
    <row r="30" spans="1:15" ht="15.75" customHeight="1" x14ac:dyDescent="0.25">
      <c r="A30" s="4" t="s">
        <v>333</v>
      </c>
      <c r="B30" s="4" t="s">
        <v>334</v>
      </c>
      <c r="C30" s="4" t="s">
        <v>28</v>
      </c>
      <c r="D30" s="4" t="s">
        <v>328</v>
      </c>
      <c r="E30" s="4">
        <v>306.48418919379543</v>
      </c>
      <c r="F30" s="4">
        <v>437.28806369003695</v>
      </c>
      <c r="G30" s="4">
        <v>119.15341241928704</v>
      </c>
      <c r="H30" s="4">
        <v>0.54073080791149852</v>
      </c>
      <c r="I30" s="4">
        <v>5.1234595456172043</v>
      </c>
      <c r="J30" s="4">
        <v>2123.7979788769944</v>
      </c>
      <c r="K30" s="4">
        <v>1646.7665615141955</v>
      </c>
      <c r="L30" s="4">
        <v>364.58981849528277</v>
      </c>
      <c r="M30" s="4">
        <v>4.1103758867515987</v>
      </c>
      <c r="N30" s="4">
        <v>0.93168108736210065</v>
      </c>
      <c r="O30" s="4">
        <v>325.38641875505255</v>
      </c>
    </row>
    <row r="31" spans="1:15" ht="15.75" customHeight="1" x14ac:dyDescent="0.25">
      <c r="A31" s="4" t="s">
        <v>335</v>
      </c>
      <c r="B31" s="4" t="s">
        <v>336</v>
      </c>
      <c r="C31" s="4" t="s">
        <v>28</v>
      </c>
      <c r="D31" s="4" t="s">
        <v>328</v>
      </c>
      <c r="E31" s="4">
        <v>357.32417619320898</v>
      </c>
      <c r="F31" s="4">
        <v>438.19515444380261</v>
      </c>
      <c r="G31" s="4">
        <v>29.503703487541571</v>
      </c>
      <c r="H31" s="4">
        <v>0.12429387987379803</v>
      </c>
      <c r="I31" s="4">
        <v>5.5284680047016019</v>
      </c>
      <c r="J31" s="4">
        <v>145.22608047133139</v>
      </c>
      <c r="K31" s="4">
        <v>1884.8350053631145</v>
      </c>
      <c r="L31" s="4">
        <v>335.33906319304384</v>
      </c>
      <c r="M31" s="4">
        <v>24.308969807234458</v>
      </c>
      <c r="N31" s="4">
        <v>0.28059091973301914</v>
      </c>
      <c r="O31" s="4">
        <v>3.1681906825568795</v>
      </c>
    </row>
    <row r="32" spans="1:15" ht="15.75" customHeight="1" x14ac:dyDescent="0.25">
      <c r="A32" s="4" t="s">
        <v>417</v>
      </c>
      <c r="B32" s="4" t="s">
        <v>418</v>
      </c>
      <c r="C32" s="4" t="s">
        <v>181</v>
      </c>
      <c r="D32" s="4" t="s">
        <v>412</v>
      </c>
      <c r="E32" s="4">
        <v>496.23465972480471</v>
      </c>
      <c r="F32" s="4">
        <v>554.36597402999871</v>
      </c>
      <c r="G32" s="4">
        <v>0</v>
      </c>
      <c r="H32" s="4">
        <v>0</v>
      </c>
      <c r="I32" s="4">
        <v>43.289791744142804</v>
      </c>
      <c r="J32" s="4">
        <v>394.91039884715508</v>
      </c>
      <c r="K32" s="4">
        <v>225.59338027146694</v>
      </c>
      <c r="L32" s="4">
        <v>247.74774774774775</v>
      </c>
      <c r="M32" s="4">
        <v>1.1137194744018843</v>
      </c>
      <c r="N32" s="4">
        <v>0.87094190516873127</v>
      </c>
      <c r="O32" s="4">
        <v>26.608482871125613</v>
      </c>
    </row>
    <row r="33" spans="1:15" ht="15.75" customHeight="1" x14ac:dyDescent="0.25">
      <c r="A33" s="4" t="s">
        <v>185</v>
      </c>
      <c r="B33" s="4" t="s">
        <v>186</v>
      </c>
      <c r="C33" s="4" t="s">
        <v>181</v>
      </c>
      <c r="D33" s="4" t="s">
        <v>182</v>
      </c>
      <c r="E33" s="4">
        <v>372.0387542240029</v>
      </c>
      <c r="F33" s="4">
        <v>122.15122746687804</v>
      </c>
      <c r="G33" s="4">
        <v>103.38463772202415</v>
      </c>
      <c r="H33" s="4">
        <v>0.49871384087729592</v>
      </c>
      <c r="I33" s="4">
        <v>7.1380398680575894</v>
      </c>
      <c r="J33" s="4">
        <v>0</v>
      </c>
      <c r="K33" s="4" t="e">
        <v>#DIV/0!</v>
      </c>
      <c r="L33" s="4">
        <v>81.637257999007176</v>
      </c>
      <c r="M33" s="4">
        <v>0</v>
      </c>
      <c r="N33" s="4" t="e">
        <v>#DIV/0!</v>
      </c>
      <c r="O33" s="4">
        <v>0</v>
      </c>
    </row>
    <row r="34" spans="1:15" ht="15.75" customHeight="1" x14ac:dyDescent="0.25">
      <c r="A34" s="4" t="s">
        <v>277</v>
      </c>
      <c r="B34" s="4" t="s">
        <v>278</v>
      </c>
      <c r="C34" s="4" t="s">
        <v>181</v>
      </c>
      <c r="D34" s="4" t="s">
        <v>276</v>
      </c>
      <c r="E34" s="4">
        <v>187.51269084782831</v>
      </c>
      <c r="F34" s="4">
        <v>276.77309768955536</v>
      </c>
      <c r="G34" s="4">
        <v>54.696254735895224</v>
      </c>
      <c r="H34" s="4">
        <v>0.86850068775790923</v>
      </c>
      <c r="I34" s="4">
        <v>13.149970650790143</v>
      </c>
      <c r="J34" s="4">
        <v>3653.3529133335505</v>
      </c>
      <c r="K34" s="4">
        <v>18.500045804790165</v>
      </c>
      <c r="L34" s="4">
        <v>354.88308115543327</v>
      </c>
      <c r="M34" s="4">
        <v>1.2301026563980237</v>
      </c>
      <c r="N34" s="4">
        <v>6.0507030129124821</v>
      </c>
      <c r="O34" s="4">
        <v>170.60436893203882</v>
      </c>
    </row>
    <row r="35" spans="1:15" ht="15.75" customHeight="1" x14ac:dyDescent="0.25">
      <c r="A35" s="4" t="s">
        <v>51</v>
      </c>
      <c r="B35" s="4" t="s">
        <v>52</v>
      </c>
      <c r="C35" s="4" t="s">
        <v>28</v>
      </c>
      <c r="D35" s="4" t="s">
        <v>29</v>
      </c>
      <c r="E35" s="4">
        <v>327.56436890804491</v>
      </c>
      <c r="F35" s="4">
        <v>0</v>
      </c>
      <c r="G35" s="4">
        <v>0</v>
      </c>
      <c r="H35" s="4">
        <v>0</v>
      </c>
      <c r="I35" s="4">
        <v>6.2762141354868888</v>
      </c>
      <c r="J35" s="4">
        <v>190.00912379022247</v>
      </c>
      <c r="K35" s="4">
        <v>7243.3177183797188</v>
      </c>
      <c r="L35" s="4">
        <v>603.13474853534194</v>
      </c>
      <c r="M35" s="4">
        <v>11.323258737020854</v>
      </c>
      <c r="N35" s="4">
        <v>0.51847240573228992</v>
      </c>
      <c r="O35" s="4" t="e">
        <v>#DIV/0!</v>
      </c>
    </row>
    <row r="36" spans="1:15" ht="15.75" customHeight="1" x14ac:dyDescent="0.25">
      <c r="A36" s="4" t="s">
        <v>337</v>
      </c>
      <c r="B36" s="4" t="s">
        <v>338</v>
      </c>
      <c r="C36" s="4" t="s">
        <v>28</v>
      </c>
      <c r="D36" s="4" t="s">
        <v>328</v>
      </c>
      <c r="E36" s="4">
        <v>250.91428623395575</v>
      </c>
      <c r="F36" s="4">
        <v>0</v>
      </c>
      <c r="G36" s="4">
        <v>0</v>
      </c>
      <c r="H36" s="4">
        <v>0</v>
      </c>
      <c r="I36" s="4">
        <v>0.75977073802863215</v>
      </c>
      <c r="J36" s="4">
        <v>21.42323247683764</v>
      </c>
      <c r="K36" s="4">
        <v>15990.191897654584</v>
      </c>
      <c r="L36" s="4">
        <v>348.64122463130383</v>
      </c>
      <c r="M36" s="4">
        <v>5.5946754345744729</v>
      </c>
      <c r="N36" s="4">
        <v>0.11349637128743063</v>
      </c>
      <c r="O36" s="4" t="e">
        <v>#DIV/0!</v>
      </c>
    </row>
    <row r="37" spans="1:15" ht="15.75" customHeight="1" x14ac:dyDescent="0.25">
      <c r="A37" s="4" t="s">
        <v>92</v>
      </c>
      <c r="B37" s="4" t="s">
        <v>93</v>
      </c>
      <c r="C37" s="4" t="s">
        <v>28</v>
      </c>
      <c r="D37" s="4" t="s">
        <v>89</v>
      </c>
      <c r="E37" s="4">
        <v>357.83389398057164</v>
      </c>
      <c r="F37" s="4">
        <v>0</v>
      </c>
      <c r="G37" s="4">
        <v>0</v>
      </c>
      <c r="H37" s="4">
        <v>0</v>
      </c>
      <c r="I37" s="4">
        <v>10.598812778015459</v>
      </c>
      <c r="J37" s="4">
        <v>601.91649468130186</v>
      </c>
      <c r="K37" s="4">
        <v>6375.5821689953427</v>
      </c>
      <c r="L37" s="4">
        <v>281.34620401774066</v>
      </c>
      <c r="M37" s="4">
        <v>61.082631536457512</v>
      </c>
      <c r="N37" s="4">
        <v>0.97982091058140997</v>
      </c>
      <c r="O37" s="4" t="e">
        <v>#DIV/0!</v>
      </c>
    </row>
    <row r="38" spans="1:15" ht="15.75" customHeight="1" x14ac:dyDescent="0.25">
      <c r="A38" s="4" t="s">
        <v>279</v>
      </c>
      <c r="B38" s="4" t="s">
        <v>280</v>
      </c>
      <c r="C38" s="4" t="s">
        <v>181</v>
      </c>
      <c r="D38" s="4" t="s">
        <v>276</v>
      </c>
      <c r="E38" s="4">
        <v>293.81857023885675</v>
      </c>
      <c r="F38" s="4">
        <v>415.19317345177603</v>
      </c>
      <c r="G38" s="4">
        <v>91.351550336137493</v>
      </c>
      <c r="H38" s="4">
        <v>0.47010869565217389</v>
      </c>
      <c r="I38" s="4">
        <v>17.350005431306048</v>
      </c>
      <c r="J38" s="4">
        <v>1115.6053492329788</v>
      </c>
      <c r="K38" s="4">
        <v>349.28813559322037</v>
      </c>
      <c r="L38" s="4">
        <v>205.74534161490683</v>
      </c>
      <c r="M38" s="4">
        <v>2.1876093804690235</v>
      </c>
      <c r="N38" s="4">
        <v>0.74903768233387358</v>
      </c>
      <c r="O38" s="4">
        <v>88.029761904761898</v>
      </c>
    </row>
    <row r="39" spans="1:15" ht="15.75" customHeight="1" x14ac:dyDescent="0.25">
      <c r="A39" s="4" t="s">
        <v>283</v>
      </c>
      <c r="B39" s="4" t="s">
        <v>284</v>
      </c>
      <c r="C39" s="4" t="s">
        <v>181</v>
      </c>
      <c r="D39" s="4" t="s">
        <v>276</v>
      </c>
      <c r="E39" s="4">
        <v>135.84215629494179</v>
      </c>
      <c r="F39" s="4">
        <v>202.34425782642427</v>
      </c>
      <c r="G39" s="4">
        <v>37.652589695590656</v>
      </c>
      <c r="H39" s="4">
        <v>0.67585983127839067</v>
      </c>
      <c r="I39" s="4">
        <v>18.88956132111965</v>
      </c>
      <c r="J39" s="4">
        <v>2870.3998947245882</v>
      </c>
      <c r="K39" s="4">
        <v>19.752105310381072</v>
      </c>
      <c r="L39" s="4">
        <v>199.54574951330306</v>
      </c>
      <c r="M39" s="4">
        <v>1.2472533312509626</v>
      </c>
      <c r="N39" s="4">
        <v>0.39505960910755511</v>
      </c>
      <c r="O39" s="4">
        <v>288.19419237749548</v>
      </c>
    </row>
    <row r="40" spans="1:15" ht="15.75" customHeight="1" x14ac:dyDescent="0.25">
      <c r="A40" s="4" t="s">
        <v>528</v>
      </c>
      <c r="B40" s="4" t="s">
        <v>529</v>
      </c>
      <c r="C40" s="4" t="s">
        <v>181</v>
      </c>
      <c r="D40" s="4" t="s">
        <v>525</v>
      </c>
      <c r="E40" s="4">
        <v>329.69429873866511</v>
      </c>
      <c r="F40" s="4">
        <v>329.69429873866</v>
      </c>
      <c r="G40" s="4">
        <v>0</v>
      </c>
      <c r="H40" s="4">
        <v>0</v>
      </c>
      <c r="I40" s="4">
        <v>8.7824718076513388</v>
      </c>
      <c r="J40" s="4">
        <v>1622.9562635360614</v>
      </c>
      <c r="K40" s="4">
        <v>106.88075669108805</v>
      </c>
      <c r="L40" s="4">
        <v>287.28216429379188</v>
      </c>
      <c r="M40" s="4">
        <v>1.2651672673959271</v>
      </c>
      <c r="N40" s="4">
        <v>0.99791359251989875</v>
      </c>
      <c r="O40" s="4" t="e">
        <v>#DIV/0!</v>
      </c>
    </row>
    <row r="41" spans="1:15" ht="15.75" customHeight="1" x14ac:dyDescent="0.25">
      <c r="A41" s="4" t="s">
        <v>491</v>
      </c>
      <c r="B41" s="4" t="s">
        <v>492</v>
      </c>
      <c r="C41" s="4" t="s">
        <v>106</v>
      </c>
      <c r="D41" s="4" t="s">
        <v>484</v>
      </c>
      <c r="E41" s="4">
        <v>240.76972251308246</v>
      </c>
      <c r="F41" s="4">
        <v>7.3559491238539163</v>
      </c>
      <c r="G41" s="4">
        <v>0</v>
      </c>
      <c r="H41" s="4">
        <v>0</v>
      </c>
      <c r="I41" s="4">
        <v>7.3559491238539003</v>
      </c>
      <c r="J41" s="4">
        <v>400.92424748515361</v>
      </c>
      <c r="K41" s="4">
        <v>638.74680306905373</v>
      </c>
      <c r="L41" s="4">
        <v>110.51051051051051</v>
      </c>
      <c r="M41" s="4">
        <v>0.97578916949082561</v>
      </c>
      <c r="N41" s="4">
        <v>0.87952137878039405</v>
      </c>
      <c r="O41" s="4" t="e">
        <v>#DIV/0!</v>
      </c>
    </row>
    <row r="42" spans="1:15" ht="15.75" customHeight="1" x14ac:dyDescent="0.25">
      <c r="A42" s="4" t="s">
        <v>421</v>
      </c>
      <c r="B42" s="4" t="s">
        <v>422</v>
      </c>
      <c r="C42" s="4" t="s">
        <v>181</v>
      </c>
      <c r="D42" s="4" t="s">
        <v>412</v>
      </c>
      <c r="E42" s="4">
        <v>510.65288388597645</v>
      </c>
      <c r="F42" s="4">
        <v>594.97080953706291</v>
      </c>
      <c r="G42" s="4">
        <v>42.984860296817047</v>
      </c>
      <c r="H42" s="4">
        <v>0.44970532414344222</v>
      </c>
      <c r="I42" s="4">
        <v>41.333065354269436</v>
      </c>
      <c r="J42" s="4">
        <v>0</v>
      </c>
      <c r="K42" s="4" t="e">
        <v>#DIV/0!</v>
      </c>
      <c r="L42" s="4">
        <v>325.64179402657078</v>
      </c>
      <c r="M42" s="4">
        <v>0.78293170687227864</v>
      </c>
      <c r="N42" s="4">
        <v>0</v>
      </c>
      <c r="O42" s="4">
        <v>0</v>
      </c>
    </row>
    <row r="43" spans="1:15" ht="15.75" customHeight="1" x14ac:dyDescent="0.25">
      <c r="A43" s="4" t="s">
        <v>53</v>
      </c>
      <c r="B43" s="4" t="s">
        <v>54</v>
      </c>
      <c r="C43" s="4" t="s">
        <v>28</v>
      </c>
      <c r="D43" s="4" t="s">
        <v>29</v>
      </c>
      <c r="E43" s="4">
        <v>832.12056819906616</v>
      </c>
      <c r="F43" s="4">
        <v>979.43805076649721</v>
      </c>
      <c r="G43" s="4">
        <v>147.31748256743123</v>
      </c>
      <c r="H43" s="4">
        <v>0.3610503282275711</v>
      </c>
      <c r="I43" s="4">
        <v>0</v>
      </c>
      <c r="J43" s="4">
        <v>0</v>
      </c>
      <c r="K43" s="4">
        <v>376.44151565074134</v>
      </c>
      <c r="L43" s="4">
        <v>192.56017505470462</v>
      </c>
      <c r="M43" s="4">
        <v>10.713998732176817</v>
      </c>
      <c r="N43" s="4">
        <v>0</v>
      </c>
      <c r="O43" s="4" t="e">
        <v>#DIV/0!</v>
      </c>
    </row>
    <row r="44" spans="1:15" ht="15.75" customHeight="1" x14ac:dyDescent="0.25">
      <c r="A44" s="4" t="s">
        <v>94</v>
      </c>
      <c r="B44" s="4" t="s">
        <v>95</v>
      </c>
      <c r="C44" s="4" t="s">
        <v>28</v>
      </c>
      <c r="D44" s="4" t="s">
        <v>89</v>
      </c>
      <c r="E44" s="4">
        <v>175.4176214596821</v>
      </c>
      <c r="F44" s="4">
        <v>0</v>
      </c>
      <c r="G44" s="4">
        <v>0</v>
      </c>
      <c r="H44" s="4">
        <v>0</v>
      </c>
      <c r="I44" s="4">
        <v>4.1179714645053611</v>
      </c>
      <c r="J44" s="4">
        <v>411.70045375040269</v>
      </c>
      <c r="K44" s="4">
        <v>1098.3200468405171</v>
      </c>
      <c r="L44" s="4">
        <v>518.16616091199876</v>
      </c>
      <c r="M44" s="4">
        <v>25.083223975785419</v>
      </c>
      <c r="N44" s="4">
        <v>1.3324068108605613</v>
      </c>
      <c r="O44" s="4" t="e">
        <v>#DIV/0!</v>
      </c>
    </row>
    <row r="45" spans="1:15" ht="15.75" customHeight="1" x14ac:dyDescent="0.25">
      <c r="A45" s="4" t="s">
        <v>189</v>
      </c>
      <c r="B45" s="4" t="s">
        <v>190</v>
      </c>
      <c r="C45" s="4" t="s">
        <v>181</v>
      </c>
      <c r="D45" s="4" t="s">
        <v>182</v>
      </c>
      <c r="E45" s="4">
        <v>411.09261339482703</v>
      </c>
      <c r="F45" s="4">
        <v>554.38079052491048</v>
      </c>
      <c r="G45" s="4">
        <v>90.885820789723638</v>
      </c>
      <c r="H45" s="4">
        <v>0.50752464971458222</v>
      </c>
      <c r="I45" s="4">
        <v>29.551831299726089</v>
      </c>
      <c r="J45" s="4">
        <v>763.54621562573209</v>
      </c>
      <c r="K45" s="4">
        <v>250.00360381139092</v>
      </c>
      <c r="L45" s="4">
        <v>196.10217378769531</v>
      </c>
      <c r="M45" s="4">
        <v>2.4987921644073077</v>
      </c>
      <c r="N45" s="4">
        <v>0.76115531492213151</v>
      </c>
      <c r="O45" s="4">
        <v>33.41482150926344</v>
      </c>
    </row>
    <row r="46" spans="1:15" ht="15.75" customHeight="1" x14ac:dyDescent="0.25">
      <c r="A46" s="4" t="s">
        <v>287</v>
      </c>
      <c r="B46" s="4" t="s">
        <v>288</v>
      </c>
      <c r="C46" s="4" t="s">
        <v>181</v>
      </c>
      <c r="D46" s="4" t="s">
        <v>276</v>
      </c>
      <c r="E46" s="4">
        <v>262.14056542812642</v>
      </c>
      <c r="F46" s="4">
        <v>0</v>
      </c>
      <c r="G46" s="4">
        <v>0</v>
      </c>
      <c r="H46" s="4">
        <v>0</v>
      </c>
      <c r="I46" s="4">
        <v>3.297494416276924</v>
      </c>
      <c r="J46" s="4">
        <v>8939.5073625267414</v>
      </c>
      <c r="K46" s="4" t="e">
        <v>#DIV/0!</v>
      </c>
      <c r="L46" s="4">
        <v>170.94703049759229</v>
      </c>
      <c r="M46" s="4">
        <v>0.83973460290281909</v>
      </c>
      <c r="N46" s="4">
        <v>8.5115249609984396</v>
      </c>
      <c r="O46" s="4" t="e">
        <v>#DIV/0!</v>
      </c>
    </row>
    <row r="47" spans="1:15" ht="15.75" customHeight="1" x14ac:dyDescent="0.25">
      <c r="A47" s="4" t="s">
        <v>171</v>
      </c>
      <c r="B47" s="4" t="s">
        <v>172</v>
      </c>
      <c r="C47" s="4" t="s">
        <v>106</v>
      </c>
      <c r="D47" s="4" t="s">
        <v>160</v>
      </c>
      <c r="E47" s="4">
        <v>202.58504668060027</v>
      </c>
      <c r="F47" s="4">
        <v>0</v>
      </c>
      <c r="G47" s="4">
        <v>0</v>
      </c>
      <c r="H47" s="4">
        <v>0</v>
      </c>
      <c r="I47" s="4">
        <v>2.9560074904756846</v>
      </c>
      <c r="J47" s="4">
        <v>275.49201542569256</v>
      </c>
      <c r="K47" s="4">
        <v>899.73601028170481</v>
      </c>
      <c r="L47" s="4">
        <v>108.02046134542998</v>
      </c>
      <c r="M47" s="4">
        <v>0.24121021122281586</v>
      </c>
      <c r="N47" s="4">
        <v>1.2092410108782905</v>
      </c>
      <c r="O47" s="4">
        <v>133.03768557289683</v>
      </c>
    </row>
    <row r="48" spans="1:15" ht="15.75" customHeight="1" x14ac:dyDescent="0.25">
      <c r="A48" s="4" t="s">
        <v>128</v>
      </c>
      <c r="B48" s="4" t="s">
        <v>129</v>
      </c>
      <c r="C48" s="4" t="s">
        <v>118</v>
      </c>
      <c r="D48" s="4" t="s">
        <v>119</v>
      </c>
      <c r="E48" s="4">
        <v>74.030927812893268</v>
      </c>
      <c r="F48" s="4">
        <v>1.160269930522466</v>
      </c>
      <c r="G48" s="4">
        <v>0</v>
      </c>
      <c r="H48" s="4">
        <v>0</v>
      </c>
      <c r="I48" s="4">
        <v>1.1849969946155676</v>
      </c>
      <c r="J48" s="4">
        <v>957.02107200458295</v>
      </c>
      <c r="K48" s="4">
        <v>123.51001713903925</v>
      </c>
      <c r="L48" s="4">
        <v>377.72681836890695</v>
      </c>
      <c r="M48" s="4">
        <v>4.6905338502760676</v>
      </c>
      <c r="N48" s="4">
        <v>7.1352761823725448</v>
      </c>
      <c r="O48" s="4">
        <v>824.82622950819677</v>
      </c>
    </row>
    <row r="49" spans="1:15" ht="15.75" customHeight="1" x14ac:dyDescent="0.25">
      <c r="A49" s="4" t="s">
        <v>291</v>
      </c>
      <c r="B49" s="4" t="s">
        <v>292</v>
      </c>
      <c r="C49" s="4" t="s">
        <v>181</v>
      </c>
      <c r="D49" s="4" t="s">
        <v>276</v>
      </c>
      <c r="E49" s="4">
        <v>459.31727558459636</v>
      </c>
      <c r="F49" s="4">
        <v>158.07059472619014</v>
      </c>
      <c r="G49" s="4">
        <v>134.26035915694985</v>
      </c>
      <c r="H49" s="4">
        <v>0.67994687915006635</v>
      </c>
      <c r="I49" s="4">
        <v>23.810235569240323</v>
      </c>
      <c r="J49" s="4">
        <v>596.61947100369582</v>
      </c>
      <c r="K49" s="4">
        <v>421.65976033150412</v>
      </c>
      <c r="L49" s="4">
        <v>279.15006640106242</v>
      </c>
      <c r="M49" s="4">
        <v>4.2480816764503659</v>
      </c>
      <c r="N49" s="4">
        <v>0.75855171034206836</v>
      </c>
      <c r="O49" s="4">
        <v>25.336302895322941</v>
      </c>
    </row>
    <row r="50" spans="1:15" ht="15.75" customHeight="1" x14ac:dyDescent="0.25">
      <c r="A50" s="4" t="s">
        <v>293</v>
      </c>
      <c r="B50" s="4" t="s">
        <v>294</v>
      </c>
      <c r="C50" s="4" t="s">
        <v>181</v>
      </c>
      <c r="D50" s="4" t="s">
        <v>276</v>
      </c>
      <c r="E50" s="4">
        <v>298.26494667576452</v>
      </c>
      <c r="F50" s="4">
        <v>457.74302106770222</v>
      </c>
      <c r="G50" s="4">
        <v>107.22463579317059</v>
      </c>
      <c r="H50" s="4">
        <v>0.44840127292013943</v>
      </c>
      <c r="I50" s="4">
        <v>27.902321581865955</v>
      </c>
      <c r="J50" s="4">
        <v>730.06243235045895</v>
      </c>
      <c r="K50" s="4">
        <v>425.52231106525664</v>
      </c>
      <c r="L50" s="4">
        <v>92.589786331262317</v>
      </c>
      <c r="M50" s="4">
        <v>4.6745447844944259</v>
      </c>
      <c r="N50" s="4">
        <v>0.95510571726557314</v>
      </c>
      <c r="O50" s="4">
        <v>29.980654761904763</v>
      </c>
    </row>
    <row r="51" spans="1:15" ht="15.75" customHeight="1" x14ac:dyDescent="0.25">
      <c r="A51" s="4" t="s">
        <v>431</v>
      </c>
      <c r="B51" s="4" t="s">
        <v>432</v>
      </c>
      <c r="C51" s="4" t="s">
        <v>181</v>
      </c>
      <c r="D51" s="4" t="s">
        <v>412</v>
      </c>
      <c r="E51" s="4">
        <v>651.76508430907018</v>
      </c>
      <c r="F51" s="4">
        <v>798.42417120099628</v>
      </c>
      <c r="G51" s="4">
        <v>78.027092917528549</v>
      </c>
      <c r="H51" s="4">
        <v>0.43789097408400357</v>
      </c>
      <c r="I51" s="4">
        <v>49.841796088135581</v>
      </c>
      <c r="J51" s="4">
        <v>673.42158356781272</v>
      </c>
      <c r="K51" s="4">
        <v>301.45474137931035</v>
      </c>
      <c r="L51" s="4">
        <v>276.13941018766758</v>
      </c>
      <c r="M51" s="4">
        <v>2.3885844770672002</v>
      </c>
      <c r="N51" s="4">
        <v>1.1727676095396562</v>
      </c>
      <c r="O51" s="4">
        <v>35.83898305084746</v>
      </c>
    </row>
    <row r="52" spans="1:15" ht="15.75" customHeight="1" x14ac:dyDescent="0.25">
      <c r="A52" s="4" t="s">
        <v>538</v>
      </c>
      <c r="B52" s="4" t="s">
        <v>539</v>
      </c>
      <c r="C52" s="4" t="s">
        <v>181</v>
      </c>
      <c r="D52" s="4" t="s">
        <v>525</v>
      </c>
      <c r="E52" s="4">
        <v>356.31711287216041</v>
      </c>
      <c r="F52" s="4">
        <v>356.31711287209998</v>
      </c>
      <c r="G52" s="4">
        <v>0</v>
      </c>
      <c r="H52" s="4">
        <v>0</v>
      </c>
      <c r="I52" s="4">
        <v>13.785939511485262</v>
      </c>
      <c r="J52" s="4">
        <v>612.72272012905091</v>
      </c>
      <c r="K52" s="4">
        <v>127.92332424601769</v>
      </c>
      <c r="L52" s="4">
        <v>262.61467889908255</v>
      </c>
      <c r="M52" s="4">
        <v>0.7720594041222123</v>
      </c>
      <c r="N52" s="4">
        <v>0.36950372120912844</v>
      </c>
      <c r="O52" s="4" t="e">
        <v>#DIV/0!</v>
      </c>
    </row>
    <row r="53" spans="1:15" ht="15.75" customHeight="1" x14ac:dyDescent="0.25">
      <c r="A53" s="4" t="s">
        <v>295</v>
      </c>
      <c r="B53" s="4" t="s">
        <v>296</v>
      </c>
      <c r="C53" s="4" t="s">
        <v>181</v>
      </c>
      <c r="D53" s="4" t="s">
        <v>276</v>
      </c>
      <c r="E53" s="4">
        <v>159.94104323650919</v>
      </c>
      <c r="F53" s="4">
        <v>0</v>
      </c>
      <c r="G53" s="4">
        <v>85.464253836828149</v>
      </c>
      <c r="H53" s="4">
        <v>1.3628817076786244</v>
      </c>
      <c r="I53" s="4">
        <v>0</v>
      </c>
      <c r="J53" s="4">
        <v>0</v>
      </c>
      <c r="K53" s="4">
        <v>50.773723506743735</v>
      </c>
      <c r="L53" s="4">
        <v>228.57989919952564</v>
      </c>
      <c r="M53" s="4">
        <v>0.52055669076162459</v>
      </c>
      <c r="N53" s="4">
        <v>0</v>
      </c>
      <c r="O53" s="4" t="e">
        <v>#DIV/0!</v>
      </c>
    </row>
    <row r="54" spans="1:15" ht="15.75" customHeight="1" x14ac:dyDescent="0.25">
      <c r="A54" s="4" t="s">
        <v>345</v>
      </c>
      <c r="B54" s="4" t="s">
        <v>346</v>
      </c>
      <c r="C54" s="4" t="s">
        <v>28</v>
      </c>
      <c r="D54" s="4" t="s">
        <v>328</v>
      </c>
      <c r="E54" s="4">
        <v>230.43064254845814</v>
      </c>
      <c r="F54" s="4">
        <v>10.944497345214147</v>
      </c>
      <c r="G54" s="4">
        <v>0</v>
      </c>
      <c r="H54" s="4">
        <v>0</v>
      </c>
      <c r="I54" s="4">
        <v>10.944497345214</v>
      </c>
      <c r="J54" s="4">
        <v>558.21195019870436</v>
      </c>
      <c r="K54" s="4">
        <v>3789.0056588520615</v>
      </c>
      <c r="L54" s="4">
        <v>765.94836782590153</v>
      </c>
      <c r="M54" s="4">
        <v>8.5029233589925717</v>
      </c>
      <c r="N54" s="4">
        <v>2.5332732074985507</v>
      </c>
      <c r="O54" s="4">
        <v>9.065006915629322</v>
      </c>
    </row>
    <row r="55" spans="1:15" ht="15.75" customHeight="1" x14ac:dyDescent="0.25">
      <c r="A55" s="4" t="s">
        <v>347</v>
      </c>
      <c r="B55" s="4" t="s">
        <v>348</v>
      </c>
      <c r="C55" s="4" t="s">
        <v>28</v>
      </c>
      <c r="D55" s="4" t="s">
        <v>328</v>
      </c>
      <c r="E55" s="4">
        <v>370.05328716889915</v>
      </c>
      <c r="F55" s="4">
        <v>428.69288840730707</v>
      </c>
      <c r="G55" s="4">
        <v>30.094935927223162</v>
      </c>
      <c r="H55" s="4">
        <v>0.10932576485574452</v>
      </c>
      <c r="I55" s="4">
        <v>9.4892556557117178</v>
      </c>
      <c r="J55" s="4">
        <v>0</v>
      </c>
      <c r="K55" s="4">
        <v>1048.3319276543903</v>
      </c>
      <c r="L55" s="4">
        <v>393.22189197041143</v>
      </c>
      <c r="M55" s="4">
        <v>7.6498472660470158</v>
      </c>
      <c r="N55" s="4">
        <v>0</v>
      </c>
      <c r="O55" s="4">
        <v>0</v>
      </c>
    </row>
    <row r="56" spans="1:15" ht="15.75" customHeight="1" x14ac:dyDescent="0.25">
      <c r="A56" s="4" t="s">
        <v>191</v>
      </c>
      <c r="B56" s="4" t="s">
        <v>192</v>
      </c>
      <c r="C56" s="4" t="s">
        <v>181</v>
      </c>
      <c r="D56" s="4" t="s">
        <v>182</v>
      </c>
      <c r="E56" s="4">
        <v>260.6936360041056</v>
      </c>
      <c r="F56" s="4">
        <v>381.82771811736177</v>
      </c>
      <c r="G56" s="4">
        <v>79.780366053761739</v>
      </c>
      <c r="H56" s="4">
        <v>0.40584049409237377</v>
      </c>
      <c r="I56" s="4">
        <v>25.414534844068932</v>
      </c>
      <c r="J56" s="4">
        <v>2362.5461389016109</v>
      </c>
      <c r="K56" s="4">
        <v>247.55124357274144</v>
      </c>
      <c r="L56" s="4">
        <v>97.193877551020407</v>
      </c>
      <c r="M56" s="4">
        <v>0.75750041543751012</v>
      </c>
      <c r="N56" s="4">
        <v>2.8650771550109946</v>
      </c>
      <c r="O56" s="4">
        <v>148.22255340288126</v>
      </c>
    </row>
    <row r="57" spans="1:15" ht="15.75" customHeight="1" x14ac:dyDescent="0.25">
      <c r="A57" s="4" t="s">
        <v>435</v>
      </c>
      <c r="B57" s="4" t="s">
        <v>436</v>
      </c>
      <c r="C57" s="4" t="s">
        <v>181</v>
      </c>
      <c r="D57" s="4" t="s">
        <v>412</v>
      </c>
      <c r="E57" s="4">
        <v>452.91563707958795</v>
      </c>
      <c r="F57" s="4">
        <v>536.24092733684608</v>
      </c>
      <c r="G57" s="4">
        <v>52.864278738497546</v>
      </c>
      <c r="H57" s="4">
        <v>0.39788032678295432</v>
      </c>
      <c r="I57" s="4">
        <v>17.318282953362775</v>
      </c>
      <c r="J57" s="4">
        <v>836.54836352982795</v>
      </c>
      <c r="K57" s="4">
        <v>240.62693704064463</v>
      </c>
      <c r="L57" s="4">
        <v>154.92750423198646</v>
      </c>
      <c r="M57" s="4">
        <v>0.74319000816237757</v>
      </c>
      <c r="N57" s="4">
        <v>0.49250990235814296</v>
      </c>
      <c r="O57" s="4">
        <v>63.651041666666664</v>
      </c>
    </row>
    <row r="58" spans="1:15" ht="15.75" customHeight="1" x14ac:dyDescent="0.25">
      <c r="A58" s="4" t="s">
        <v>177</v>
      </c>
      <c r="B58" s="4" t="s">
        <v>178</v>
      </c>
      <c r="C58" s="4" t="s">
        <v>106</v>
      </c>
      <c r="D58" s="4" t="s">
        <v>160</v>
      </c>
      <c r="E58" s="4">
        <v>227.59062766396642</v>
      </c>
      <c r="F58" s="4">
        <v>268.20531757466443</v>
      </c>
      <c r="G58" s="4">
        <v>30.881219884514895</v>
      </c>
      <c r="H58" s="4">
        <v>0.28658647052429437</v>
      </c>
      <c r="I58" s="4">
        <v>5.8506236799981766</v>
      </c>
      <c r="J58" s="4">
        <v>524.17449593470474</v>
      </c>
      <c r="K58" s="4">
        <v>239.07761208251941</v>
      </c>
      <c r="L58" s="4">
        <v>344.77698467335773</v>
      </c>
      <c r="M58" s="4">
        <v>0.58760017606921955</v>
      </c>
      <c r="N58" s="4">
        <v>0.14532868226704301</v>
      </c>
      <c r="O58" s="4">
        <v>134.99748617395676</v>
      </c>
    </row>
    <row r="59" spans="1:15" ht="15.75" customHeight="1" x14ac:dyDescent="0.25">
      <c r="A59" s="4" t="s">
        <v>193</v>
      </c>
      <c r="B59" s="4" t="s">
        <v>194</v>
      </c>
      <c r="C59" s="4" t="s">
        <v>181</v>
      </c>
      <c r="D59" s="4" t="s">
        <v>182</v>
      </c>
      <c r="E59" s="4">
        <v>273.81350161985506</v>
      </c>
      <c r="F59" s="4">
        <v>0</v>
      </c>
      <c r="G59" s="4">
        <v>0</v>
      </c>
      <c r="H59" s="4">
        <v>0</v>
      </c>
      <c r="I59" s="4">
        <v>9.5220122955147861</v>
      </c>
      <c r="J59" s="4">
        <v>303.34410598568536</v>
      </c>
      <c r="K59" s="4">
        <v>759.04588639579538</v>
      </c>
      <c r="L59" s="4">
        <v>168.44207723035953</v>
      </c>
      <c r="M59" s="4">
        <v>3.2152249309530445</v>
      </c>
      <c r="N59" s="4">
        <v>0.69431078403622981</v>
      </c>
      <c r="O59" s="4" t="e">
        <v>#DIV/0!</v>
      </c>
    </row>
    <row r="60" spans="1:15" ht="15.75" customHeight="1" x14ac:dyDescent="0.25">
      <c r="A60" s="4" t="s">
        <v>195</v>
      </c>
      <c r="B60" s="4" t="s">
        <v>196</v>
      </c>
      <c r="C60" s="4" t="s">
        <v>181</v>
      </c>
      <c r="D60" s="4" t="s">
        <v>182</v>
      </c>
      <c r="E60" s="4">
        <v>246.03196448026154</v>
      </c>
      <c r="F60" s="4">
        <v>358.91345203507626</v>
      </c>
      <c r="G60" s="4">
        <v>63.404497195572297</v>
      </c>
      <c r="H60" s="4">
        <v>0.52358208955223884</v>
      </c>
      <c r="I60" s="4">
        <v>36.30343828676277</v>
      </c>
      <c r="J60" s="4">
        <v>329.06510590456577</v>
      </c>
      <c r="K60" s="4">
        <v>716.68704156479214</v>
      </c>
      <c r="L60" s="4">
        <v>58.422174840085283</v>
      </c>
      <c r="M60" s="4">
        <v>1.4769250853505194</v>
      </c>
      <c r="N60" s="4">
        <v>0.32881985654574541</v>
      </c>
      <c r="O60" s="4">
        <v>24.97922383379067</v>
      </c>
    </row>
    <row r="61" spans="1:15" ht="15.75" customHeight="1" x14ac:dyDescent="0.25">
      <c r="A61" s="4" t="s">
        <v>197</v>
      </c>
      <c r="B61" s="4" t="s">
        <v>198</v>
      </c>
      <c r="C61" s="4" t="s">
        <v>181</v>
      </c>
      <c r="D61" s="4" t="s">
        <v>182</v>
      </c>
      <c r="E61" s="4">
        <v>411.02812586925376</v>
      </c>
      <c r="F61" s="4">
        <v>634.98161021106034</v>
      </c>
      <c r="G61" s="4">
        <v>177.72467987332698</v>
      </c>
      <c r="H61" s="4">
        <v>0.43052363428632162</v>
      </c>
      <c r="I61" s="4">
        <v>22.680803675237598</v>
      </c>
      <c r="J61" s="4">
        <v>672.59739919289382</v>
      </c>
      <c r="K61" s="4">
        <v>813.33369350873875</v>
      </c>
      <c r="L61" s="4">
        <v>88.583736316292899</v>
      </c>
      <c r="M61" s="4">
        <v>9.1127678178912923</v>
      </c>
      <c r="N61" s="4">
        <v>0.96580091054509665</v>
      </c>
      <c r="O61" s="4">
        <v>28.56282387190684</v>
      </c>
    </row>
    <row r="62" spans="1:15" ht="15.75" customHeight="1" x14ac:dyDescent="0.25">
      <c r="A62" s="4" t="s">
        <v>439</v>
      </c>
      <c r="B62" s="4" t="s">
        <v>440</v>
      </c>
      <c r="C62" s="4" t="s">
        <v>181</v>
      </c>
      <c r="D62" s="4" t="s">
        <v>412</v>
      </c>
      <c r="E62" s="4">
        <v>483.63957417921426</v>
      </c>
      <c r="F62" s="4">
        <v>39.317232153493379</v>
      </c>
      <c r="G62" s="4">
        <v>0</v>
      </c>
      <c r="H62" s="4">
        <v>0</v>
      </c>
      <c r="I62" s="4">
        <v>30.687732373790713</v>
      </c>
      <c r="J62" s="4">
        <v>480.09429751938933</v>
      </c>
      <c r="K62" s="4">
        <v>312.72969297103339</v>
      </c>
      <c r="L62" s="4">
        <v>149.53271028037383</v>
      </c>
      <c r="M62" s="4">
        <v>1.0715627203329596</v>
      </c>
      <c r="N62" s="4">
        <v>0.85075651980688038</v>
      </c>
      <c r="O62" s="4">
        <v>55.634081902245704</v>
      </c>
    </row>
    <row r="63" spans="1:15" ht="15.75" customHeight="1" x14ac:dyDescent="0.25">
      <c r="A63" s="4" t="s">
        <v>370</v>
      </c>
      <c r="B63" s="4" t="s">
        <v>371</v>
      </c>
      <c r="C63" s="4" t="s">
        <v>106</v>
      </c>
      <c r="D63" s="4" t="s">
        <v>357</v>
      </c>
      <c r="E63" s="4">
        <v>169.66623405911821</v>
      </c>
      <c r="F63" s="4">
        <v>210.27380043577762</v>
      </c>
      <c r="G63" s="4">
        <v>35.28396094162003</v>
      </c>
      <c r="H63" s="4">
        <v>0.17517748695577795</v>
      </c>
      <c r="I63" s="4">
        <v>1.9640486071018963</v>
      </c>
      <c r="J63" s="4">
        <v>187.15315806094648</v>
      </c>
      <c r="K63" s="4" t="e">
        <v>#DIV/0!</v>
      </c>
      <c r="L63" s="4">
        <v>114.87468993242665</v>
      </c>
      <c r="M63" s="4">
        <v>0.18951346208877948</v>
      </c>
      <c r="N63" s="4">
        <v>0.62959313782311344</v>
      </c>
      <c r="O63" s="4">
        <v>55.707692307692305</v>
      </c>
    </row>
    <row r="64" spans="1:15" ht="15.75" customHeight="1" x14ac:dyDescent="0.25">
      <c r="A64" s="4" t="s">
        <v>199</v>
      </c>
      <c r="B64" s="4" t="s">
        <v>200</v>
      </c>
      <c r="C64" s="4" t="s">
        <v>181</v>
      </c>
      <c r="D64" s="4" t="s">
        <v>182</v>
      </c>
      <c r="E64" s="4">
        <v>403.51745542845515</v>
      </c>
      <c r="F64" s="4">
        <v>543.31921144406283</v>
      </c>
      <c r="G64" s="4">
        <v>96.371403183389887</v>
      </c>
      <c r="H64" s="4">
        <v>0.5019087612139721</v>
      </c>
      <c r="I64" s="4">
        <v>26.241462133221965</v>
      </c>
      <c r="J64" s="4">
        <v>610.22394485774544</v>
      </c>
      <c r="K64" s="4">
        <v>385.40478905359174</v>
      </c>
      <c r="L64" s="4">
        <v>158.90437106318001</v>
      </c>
      <c r="M64" s="4">
        <v>1.4660034711297187</v>
      </c>
      <c r="N64" s="4">
        <v>0.7668217197070879</v>
      </c>
      <c r="O64" s="4">
        <v>35.501066098081026</v>
      </c>
    </row>
    <row r="65" spans="1:15" ht="15.75" customHeight="1" x14ac:dyDescent="0.25">
      <c r="A65" s="4" t="s">
        <v>441</v>
      </c>
      <c r="B65" s="4" t="s">
        <v>442</v>
      </c>
      <c r="C65" s="4" t="s">
        <v>181</v>
      </c>
      <c r="D65" s="4" t="s">
        <v>412</v>
      </c>
      <c r="E65" s="4">
        <v>394.67847943909851</v>
      </c>
      <c r="F65" s="4">
        <v>447.83787970484747</v>
      </c>
      <c r="G65" s="4">
        <v>0</v>
      </c>
      <c r="H65" s="4">
        <v>0</v>
      </c>
      <c r="I65" s="4">
        <v>42.768060485294811</v>
      </c>
      <c r="J65" s="4">
        <v>561.7096447989901</v>
      </c>
      <c r="K65" s="4">
        <v>187.83899514701685</v>
      </c>
      <c r="L65" s="4">
        <v>208.20668693009117</v>
      </c>
      <c r="M65" s="4">
        <v>0.91405303624364609</v>
      </c>
      <c r="N65" s="4">
        <v>0.82961489270996158</v>
      </c>
      <c r="O65" s="4">
        <v>54.055555555555557</v>
      </c>
    </row>
    <row r="66" spans="1:15" ht="15.75" customHeight="1" x14ac:dyDescent="0.25">
      <c r="A66" s="4" t="s">
        <v>443</v>
      </c>
      <c r="B66" s="4" t="s">
        <v>444</v>
      </c>
      <c r="C66" s="4" t="s">
        <v>181</v>
      </c>
      <c r="D66" s="4" t="s">
        <v>412</v>
      </c>
      <c r="E66" s="4">
        <v>358.58699367709914</v>
      </c>
      <c r="F66" s="4">
        <v>426.64902688195696</v>
      </c>
      <c r="G66" s="4">
        <v>51.248721135578549</v>
      </c>
      <c r="H66" s="4">
        <v>0.40724997449586831</v>
      </c>
      <c r="I66" s="4">
        <v>11.504858614980204</v>
      </c>
      <c r="J66" s="4">
        <v>593.18811378859334</v>
      </c>
      <c r="K66" s="4">
        <v>253.44525937481149</v>
      </c>
      <c r="L66" s="4">
        <v>142.17703267929406</v>
      </c>
      <c r="M66" s="4">
        <v>0.65687029845618794</v>
      </c>
      <c r="N66" s="4">
        <v>0.75940362449051146</v>
      </c>
      <c r="O66" s="4">
        <v>111.74405481660621</v>
      </c>
    </row>
    <row r="67" spans="1:15" ht="15.75" customHeight="1" x14ac:dyDescent="0.25">
      <c r="A67" s="4" t="s">
        <v>297</v>
      </c>
      <c r="B67" s="4" t="s">
        <v>298</v>
      </c>
      <c r="C67" s="4" t="s">
        <v>181</v>
      </c>
      <c r="D67" s="4" t="s">
        <v>276</v>
      </c>
      <c r="E67" s="4">
        <v>196.69444527752492</v>
      </c>
      <c r="F67" s="4">
        <v>280.23054928475699</v>
      </c>
      <c r="G67" s="4">
        <v>60.499907386917137</v>
      </c>
      <c r="H67" s="4">
        <v>1.0628391388062315</v>
      </c>
      <c r="I67" s="4">
        <v>23.036196620314954</v>
      </c>
      <c r="J67" s="4">
        <v>0</v>
      </c>
      <c r="K67" s="4">
        <v>100.83128893909175</v>
      </c>
      <c r="L67" s="4">
        <v>273.93663574304219</v>
      </c>
      <c r="M67" s="4">
        <v>1.1259040735707568</v>
      </c>
      <c r="N67" s="4">
        <v>0</v>
      </c>
      <c r="O67" s="4">
        <v>0</v>
      </c>
    </row>
    <row r="68" spans="1:15" ht="15.75" customHeight="1" x14ac:dyDescent="0.25">
      <c r="A68" s="4" t="s">
        <v>540</v>
      </c>
      <c r="B68" s="4" t="s">
        <v>541</v>
      </c>
      <c r="C68" s="4" t="s">
        <v>181</v>
      </c>
      <c r="D68" s="4" t="s">
        <v>525</v>
      </c>
      <c r="E68" s="4">
        <v>215.46052344417916</v>
      </c>
      <c r="F68" s="4">
        <v>215.46052344417001</v>
      </c>
      <c r="G68" s="4">
        <v>48.525467140553332</v>
      </c>
      <c r="H68" s="4">
        <v>0.63513101767215108</v>
      </c>
      <c r="I68" s="4">
        <v>14.793923899170855</v>
      </c>
      <c r="J68" s="4">
        <v>0</v>
      </c>
      <c r="K68" s="4">
        <v>61.999395496448543</v>
      </c>
      <c r="L68" s="4">
        <v>419.86593540524069</v>
      </c>
      <c r="M68" s="4">
        <v>0.52378172735065964</v>
      </c>
      <c r="N68" s="4">
        <v>0</v>
      </c>
      <c r="O68" s="4">
        <v>0</v>
      </c>
    </row>
    <row r="69" spans="1:15" ht="15.75" customHeight="1" x14ac:dyDescent="0.25">
      <c r="A69" s="4" t="s">
        <v>81</v>
      </c>
      <c r="B69" s="4" t="s">
        <v>82</v>
      </c>
      <c r="C69" s="4" t="s">
        <v>28</v>
      </c>
      <c r="D69" s="4" t="s">
        <v>29</v>
      </c>
      <c r="E69" s="4">
        <v>473.48586675154291</v>
      </c>
      <c r="F69" s="4">
        <v>0</v>
      </c>
      <c r="G69" s="4">
        <v>0</v>
      </c>
      <c r="H69" s="4">
        <v>0</v>
      </c>
      <c r="I69" s="4">
        <v>6.5234237508539588</v>
      </c>
      <c r="J69" s="4">
        <v>19.06846942557311</v>
      </c>
      <c r="K69" s="4">
        <v>51935.064935064933</v>
      </c>
      <c r="L69" s="4">
        <v>1281.0702675668917</v>
      </c>
      <c r="M69" s="4">
        <v>30.108109619325965</v>
      </c>
      <c r="N69" s="4">
        <v>7.8489229861316026E-2</v>
      </c>
      <c r="O69" s="4" t="e">
        <v>#DIV/0!</v>
      </c>
    </row>
    <row r="70" spans="1:15" ht="15.75" customHeight="1" x14ac:dyDescent="0.25">
      <c r="A70" s="4" t="s">
        <v>272</v>
      </c>
      <c r="B70" s="4" t="s">
        <v>273</v>
      </c>
      <c r="C70" s="4" t="s">
        <v>28</v>
      </c>
      <c r="D70" s="4" t="s">
        <v>265</v>
      </c>
      <c r="E70" s="4">
        <v>203.6920271266718</v>
      </c>
      <c r="F70" s="4">
        <v>204.42258206455963</v>
      </c>
      <c r="G70" s="4">
        <v>0</v>
      </c>
      <c r="H70" s="4">
        <v>0</v>
      </c>
      <c r="I70" s="4">
        <v>0.73055493788783321</v>
      </c>
      <c r="J70" s="4">
        <v>23.445829687155619</v>
      </c>
      <c r="K70" s="4">
        <v>30882.163922251893</v>
      </c>
      <c r="L70" s="4">
        <v>222.66925638179799</v>
      </c>
      <c r="M70" s="4">
        <v>5.2524590459456357</v>
      </c>
      <c r="N70" s="4">
        <v>7.2359947973467519E-3</v>
      </c>
      <c r="O70" s="4">
        <v>14.153733259952302</v>
      </c>
    </row>
    <row r="71" spans="1:15" ht="15.75" customHeight="1" x14ac:dyDescent="0.25">
      <c r="A71" s="4" t="s">
        <v>353</v>
      </c>
      <c r="B71" s="4" t="s">
        <v>354</v>
      </c>
      <c r="C71" s="4" t="s">
        <v>28</v>
      </c>
      <c r="D71" s="4" t="s">
        <v>328</v>
      </c>
      <c r="E71" s="4">
        <v>0</v>
      </c>
      <c r="F71" s="4">
        <v>0</v>
      </c>
      <c r="G71" s="4">
        <v>0</v>
      </c>
      <c r="H71" s="4">
        <v>0</v>
      </c>
      <c r="I71" s="4">
        <v>0</v>
      </c>
      <c r="J71" s="4">
        <v>0</v>
      </c>
      <c r="K71" s="4" t="e">
        <v>#DIV/0!</v>
      </c>
      <c r="L71" s="4">
        <v>629.99159310634718</v>
      </c>
      <c r="M71" s="4">
        <v>62.344321113722486</v>
      </c>
      <c r="N71" s="4" t="e">
        <v>#DIV/0!</v>
      </c>
      <c r="O71" s="4" t="e">
        <v>#DIV/0!</v>
      </c>
    </row>
    <row r="72" spans="1:15" ht="15.75" customHeight="1" x14ac:dyDescent="0.25"/>
    <row r="73" spans="1:15" ht="15.75" customHeight="1" x14ac:dyDescent="0.25"/>
    <row r="74" spans="1:15" ht="15.75" customHeight="1" x14ac:dyDescent="0.25"/>
    <row r="75" spans="1:15" ht="15.75" customHeight="1" x14ac:dyDescent="0.25"/>
    <row r="76" spans="1:15" ht="15.75" customHeight="1" x14ac:dyDescent="0.25"/>
    <row r="77" spans="1:15" ht="15.75" customHeight="1" x14ac:dyDescent="0.25"/>
    <row r="78" spans="1:15" ht="15.75" customHeight="1" x14ac:dyDescent="0.25"/>
    <row r="79" spans="1:15" ht="15.75" customHeight="1" x14ac:dyDescent="0.25"/>
    <row r="80" spans="1:15"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A2"/>
    <mergeCell ref="B1:B2"/>
    <mergeCell ref="C1:C2"/>
    <mergeCell ref="D1:D2"/>
  </mergeCells>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F1000"/>
  <sheetViews>
    <sheetView workbookViewId="0"/>
  </sheetViews>
  <sheetFormatPr defaultColWidth="14.42578125" defaultRowHeight="15" customHeight="1" x14ac:dyDescent="0.25"/>
  <cols>
    <col min="1" max="1" width="3.42578125" customWidth="1"/>
    <col min="2" max="2" width="11.42578125" customWidth="1"/>
    <col min="3" max="32" width="8.42578125" customWidth="1"/>
  </cols>
  <sheetData>
    <row r="1" spans="1:32" x14ac:dyDescent="0.25">
      <c r="A1" s="153"/>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row>
    <row r="2" spans="1:32" x14ac:dyDescent="0.25">
      <c r="A2" s="153"/>
      <c r="B2" s="153"/>
      <c r="C2" s="350" t="s">
        <v>1139</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1"/>
      <c r="AD2" s="153"/>
      <c r="AE2" s="153"/>
      <c r="AF2" s="153"/>
    </row>
    <row r="3" spans="1:32" x14ac:dyDescent="0.25">
      <c r="A3" s="153"/>
      <c r="B3" s="153"/>
      <c r="C3" s="262"/>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4"/>
      <c r="AD3" s="153"/>
      <c r="AE3" s="153"/>
      <c r="AF3" s="153"/>
    </row>
    <row r="4" spans="1:32" ht="45.75" customHeight="1" x14ac:dyDescent="0.25">
      <c r="A4" s="189"/>
      <c r="B4" s="177" t="s">
        <v>1140</v>
      </c>
      <c r="C4" s="348" t="s">
        <v>1141</v>
      </c>
      <c r="D4" s="205"/>
      <c r="E4" s="206"/>
      <c r="F4" s="348" t="s">
        <v>1142</v>
      </c>
      <c r="G4" s="205"/>
      <c r="H4" s="206"/>
      <c r="I4" s="348" t="s">
        <v>3</v>
      </c>
      <c r="J4" s="205"/>
      <c r="K4" s="206"/>
      <c r="L4" s="348" t="s">
        <v>4</v>
      </c>
      <c r="M4" s="205"/>
      <c r="N4" s="206"/>
      <c r="O4" s="348" t="s">
        <v>5</v>
      </c>
      <c r="P4" s="205"/>
      <c r="Q4" s="206"/>
      <c r="R4" s="348" t="s">
        <v>6</v>
      </c>
      <c r="S4" s="205"/>
      <c r="T4" s="206"/>
      <c r="U4" s="348" t="s">
        <v>7</v>
      </c>
      <c r="V4" s="205"/>
      <c r="W4" s="206"/>
      <c r="X4" s="348" t="s">
        <v>8</v>
      </c>
      <c r="Y4" s="205"/>
      <c r="Z4" s="206"/>
      <c r="AA4" s="348" t="s">
        <v>9</v>
      </c>
      <c r="AB4" s="205"/>
      <c r="AC4" s="206"/>
      <c r="AD4" s="349" t="s">
        <v>10</v>
      </c>
      <c r="AE4" s="247"/>
      <c r="AF4" s="243"/>
    </row>
    <row r="5" spans="1:32" x14ac:dyDescent="0.25">
      <c r="A5" s="5"/>
      <c r="B5" s="190"/>
      <c r="C5" s="191" t="s">
        <v>1143</v>
      </c>
      <c r="D5" s="191" t="s">
        <v>623</v>
      </c>
      <c r="E5" s="191" t="s">
        <v>1144</v>
      </c>
      <c r="F5" s="192" t="s">
        <v>1143</v>
      </c>
      <c r="G5" s="192" t="s">
        <v>623</v>
      </c>
      <c r="H5" s="192" t="s">
        <v>1144</v>
      </c>
      <c r="I5" s="191" t="s">
        <v>1143</v>
      </c>
      <c r="J5" s="191" t="s">
        <v>623</v>
      </c>
      <c r="K5" s="191" t="s">
        <v>1144</v>
      </c>
      <c r="L5" s="192" t="s">
        <v>1143</v>
      </c>
      <c r="M5" s="192" t="s">
        <v>623</v>
      </c>
      <c r="N5" s="192" t="s">
        <v>1144</v>
      </c>
      <c r="O5" s="191" t="s">
        <v>1143</v>
      </c>
      <c r="P5" s="191" t="s">
        <v>623</v>
      </c>
      <c r="Q5" s="191" t="s">
        <v>1144</v>
      </c>
      <c r="R5" s="192" t="s">
        <v>1143</v>
      </c>
      <c r="S5" s="192" t="s">
        <v>623</v>
      </c>
      <c r="T5" s="192" t="s">
        <v>1144</v>
      </c>
      <c r="U5" s="191" t="s">
        <v>1143</v>
      </c>
      <c r="V5" s="191" t="s">
        <v>623</v>
      </c>
      <c r="W5" s="191" t="s">
        <v>1144</v>
      </c>
      <c r="X5" s="192" t="s">
        <v>1143</v>
      </c>
      <c r="Y5" s="192" t="s">
        <v>623</v>
      </c>
      <c r="Z5" s="192" t="s">
        <v>1144</v>
      </c>
      <c r="AA5" s="191" t="s">
        <v>1143</v>
      </c>
      <c r="AB5" s="191" t="s">
        <v>623</v>
      </c>
      <c r="AC5" s="191" t="s">
        <v>1144</v>
      </c>
      <c r="AD5" s="192" t="s">
        <v>1143</v>
      </c>
      <c r="AE5" s="192" t="s">
        <v>623</v>
      </c>
      <c r="AF5" s="192" t="s">
        <v>1144</v>
      </c>
    </row>
    <row r="6" spans="1:32" x14ac:dyDescent="0.25">
      <c r="A6" s="153"/>
      <c r="B6" s="193">
        <v>2017</v>
      </c>
      <c r="C6" s="194">
        <v>46</v>
      </c>
      <c r="D6" s="195">
        <f t="shared" ref="D6:D20" si="0">+(C6/$C$21)*100</f>
        <v>35.65891472868217</v>
      </c>
      <c r="E6" s="195">
        <f>+D6</f>
        <v>35.65891472868217</v>
      </c>
      <c r="F6" s="194">
        <v>55</v>
      </c>
      <c r="G6" s="195">
        <f t="shared" ref="G6:G20" si="1">+(F6/$F$21)*100</f>
        <v>48.245614035087719</v>
      </c>
      <c r="H6" s="195">
        <f>+G6</f>
        <v>48.245614035087719</v>
      </c>
      <c r="I6" s="194">
        <v>46</v>
      </c>
      <c r="J6" s="195">
        <f t="shared" ref="J6:J20" si="2">+(I6/$I$21)*100</f>
        <v>93.877551020408163</v>
      </c>
      <c r="K6" s="195">
        <f>+J6</f>
        <v>93.877551020408163</v>
      </c>
      <c r="L6" s="194">
        <v>40</v>
      </c>
      <c r="M6" s="195">
        <f t="shared" ref="M6:M20" si="3">+(L6/$L$21)*100</f>
        <v>65.573770491803273</v>
      </c>
      <c r="N6" s="195">
        <f>+M6</f>
        <v>65.573770491803273</v>
      </c>
      <c r="O6" s="194">
        <v>56</v>
      </c>
      <c r="P6" s="195">
        <f t="shared" ref="P6:P20" si="4">+(O6/$O$21)*100</f>
        <v>52.336448598130836</v>
      </c>
      <c r="Q6" s="195">
        <f>+P6</f>
        <v>52.336448598130836</v>
      </c>
      <c r="R6" s="194">
        <v>43</v>
      </c>
      <c r="S6" s="195">
        <f t="shared" ref="S6:S20" si="5">+(R6/$R$21)*100</f>
        <v>40.566037735849058</v>
      </c>
      <c r="T6" s="195">
        <f>+S6</f>
        <v>40.566037735849058</v>
      </c>
      <c r="U6" s="194">
        <v>54</v>
      </c>
      <c r="V6" s="195">
        <f t="shared" ref="V6:V20" si="6">+(U6/$U$21)*100</f>
        <v>42.519685039370081</v>
      </c>
      <c r="W6" s="195">
        <f>+V6</f>
        <v>42.519685039370081</v>
      </c>
      <c r="X6" s="194">
        <v>100</v>
      </c>
      <c r="Y6" s="195">
        <f t="shared" ref="Y6:Y20" si="7">+(X6/$X$21)*100</f>
        <v>49.019607843137251</v>
      </c>
      <c r="Z6" s="195">
        <f>+Y6</f>
        <v>49.019607843137251</v>
      </c>
      <c r="AA6" s="194">
        <v>156</v>
      </c>
      <c r="AB6" s="195">
        <f t="shared" ref="AB6:AB20" si="8">+(AA6/$AA$21)*100</f>
        <v>70.270270270270274</v>
      </c>
      <c r="AC6" s="195">
        <f>+AB6</f>
        <v>70.270270270270274</v>
      </c>
      <c r="AD6" s="194">
        <v>115</v>
      </c>
      <c r="AE6" s="195">
        <f t="shared" ref="AE6:AE20" si="9">+(AD6/$AD$21)*100</f>
        <v>54.502369668246445</v>
      </c>
      <c r="AF6" s="195">
        <f>+AE6</f>
        <v>54.502369668246445</v>
      </c>
    </row>
    <row r="7" spans="1:32" x14ac:dyDescent="0.25">
      <c r="A7" s="153"/>
      <c r="B7" s="193">
        <v>2016</v>
      </c>
      <c r="C7" s="196">
        <v>2</v>
      </c>
      <c r="D7" s="195">
        <f t="shared" si="0"/>
        <v>1.5503875968992249</v>
      </c>
      <c r="E7" s="197">
        <f t="shared" ref="E7:E20" si="10">+D7+E6</f>
        <v>37.209302325581397</v>
      </c>
      <c r="F7" s="196">
        <v>1</v>
      </c>
      <c r="G7" s="195">
        <f t="shared" si="1"/>
        <v>0.8771929824561403</v>
      </c>
      <c r="H7" s="197">
        <f t="shared" ref="H7:H20" si="11">+G7+H6</f>
        <v>49.122807017543856</v>
      </c>
      <c r="I7" s="196">
        <v>2</v>
      </c>
      <c r="J7" s="195">
        <f t="shared" si="2"/>
        <v>4.0816326530612246</v>
      </c>
      <c r="K7" s="197">
        <f t="shared" ref="K7:K20" si="12">+J7+K6</f>
        <v>97.959183673469383</v>
      </c>
      <c r="L7" s="196">
        <v>1</v>
      </c>
      <c r="M7" s="195">
        <f t="shared" si="3"/>
        <v>1.639344262295082</v>
      </c>
      <c r="N7" s="197">
        <f t="shared" ref="N7:N20" si="13">+M7+N6</f>
        <v>67.213114754098356</v>
      </c>
      <c r="O7" s="196">
        <v>16</v>
      </c>
      <c r="P7" s="195">
        <f t="shared" si="4"/>
        <v>14.953271028037381</v>
      </c>
      <c r="Q7" s="197">
        <f t="shared" ref="Q7:Q20" si="14">+P7+Q6</f>
        <v>67.289719626168221</v>
      </c>
      <c r="R7" s="196">
        <v>22</v>
      </c>
      <c r="S7" s="195">
        <f t="shared" si="5"/>
        <v>20.754716981132077</v>
      </c>
      <c r="T7" s="197">
        <f t="shared" ref="T7:T20" si="15">+S7+T6</f>
        <v>61.320754716981135</v>
      </c>
      <c r="U7" s="196">
        <v>19</v>
      </c>
      <c r="V7" s="195">
        <f t="shared" si="6"/>
        <v>14.960629921259844</v>
      </c>
      <c r="W7" s="197">
        <f t="shared" ref="W7:W20" si="16">+V7+W6</f>
        <v>57.480314960629926</v>
      </c>
      <c r="X7" s="196">
        <v>29</v>
      </c>
      <c r="Y7" s="195">
        <f t="shared" si="7"/>
        <v>14.215686274509803</v>
      </c>
      <c r="Z7" s="197">
        <f t="shared" ref="Z7:Z20" si="17">+Y7+Z6</f>
        <v>63.235294117647058</v>
      </c>
      <c r="AA7" s="196">
        <v>25</v>
      </c>
      <c r="AB7" s="195">
        <f t="shared" si="8"/>
        <v>11.261261261261261</v>
      </c>
      <c r="AC7" s="197">
        <f t="shared" ref="AC7:AC20" si="18">+AB7+AC6</f>
        <v>81.531531531531527</v>
      </c>
      <c r="AD7" s="196">
        <v>33</v>
      </c>
      <c r="AE7" s="195">
        <f t="shared" si="9"/>
        <v>15.639810426540285</v>
      </c>
      <c r="AF7" s="197">
        <f t="shared" ref="AF7:AF20" si="19">+AE7+AF6</f>
        <v>70.142180094786724</v>
      </c>
    </row>
    <row r="8" spans="1:32" x14ac:dyDescent="0.25">
      <c r="A8" s="153"/>
      <c r="B8" s="193">
        <v>2015</v>
      </c>
      <c r="C8" s="196">
        <v>26</v>
      </c>
      <c r="D8" s="195">
        <f t="shared" si="0"/>
        <v>20.155038759689923</v>
      </c>
      <c r="E8" s="197">
        <f t="shared" si="10"/>
        <v>57.36434108527132</v>
      </c>
      <c r="F8" s="196">
        <v>26</v>
      </c>
      <c r="G8" s="195">
        <f t="shared" si="1"/>
        <v>22.807017543859647</v>
      </c>
      <c r="H8" s="197">
        <f t="shared" si="11"/>
        <v>71.929824561403507</v>
      </c>
      <c r="I8" s="196">
        <v>0</v>
      </c>
      <c r="J8" s="195">
        <f t="shared" si="2"/>
        <v>0</v>
      </c>
      <c r="K8" s="197">
        <f t="shared" si="12"/>
        <v>97.959183673469383</v>
      </c>
      <c r="L8" s="196">
        <v>0</v>
      </c>
      <c r="M8" s="195">
        <f t="shared" si="3"/>
        <v>0</v>
      </c>
      <c r="N8" s="197">
        <f t="shared" si="13"/>
        <v>67.213114754098356</v>
      </c>
      <c r="O8" s="196">
        <v>6</v>
      </c>
      <c r="P8" s="195">
        <f t="shared" si="4"/>
        <v>5.6074766355140184</v>
      </c>
      <c r="Q8" s="197">
        <f t="shared" si="14"/>
        <v>72.89719626168224</v>
      </c>
      <c r="R8" s="196">
        <v>11</v>
      </c>
      <c r="S8" s="195">
        <f t="shared" si="5"/>
        <v>10.377358490566039</v>
      </c>
      <c r="T8" s="197">
        <f t="shared" si="15"/>
        <v>71.698113207547181</v>
      </c>
      <c r="U8" s="196">
        <v>10</v>
      </c>
      <c r="V8" s="195">
        <f t="shared" si="6"/>
        <v>7.8740157480314963</v>
      </c>
      <c r="W8" s="197">
        <f t="shared" si="16"/>
        <v>65.354330708661422</v>
      </c>
      <c r="X8" s="196">
        <v>13</v>
      </c>
      <c r="Y8" s="195">
        <f t="shared" si="7"/>
        <v>6.3725490196078427</v>
      </c>
      <c r="Z8" s="197">
        <f t="shared" si="17"/>
        <v>69.607843137254903</v>
      </c>
      <c r="AA8" s="196">
        <v>15</v>
      </c>
      <c r="AB8" s="195">
        <f t="shared" si="8"/>
        <v>6.756756756756757</v>
      </c>
      <c r="AC8" s="197">
        <f t="shared" si="18"/>
        <v>88.288288288288285</v>
      </c>
      <c r="AD8" s="196">
        <v>35</v>
      </c>
      <c r="AE8" s="195">
        <f t="shared" si="9"/>
        <v>16.587677725118482</v>
      </c>
      <c r="AF8" s="197">
        <f t="shared" si="19"/>
        <v>86.729857819905206</v>
      </c>
    </row>
    <row r="9" spans="1:32" x14ac:dyDescent="0.25">
      <c r="A9" s="153"/>
      <c r="B9" s="193">
        <v>2014</v>
      </c>
      <c r="C9" s="196">
        <v>13</v>
      </c>
      <c r="D9" s="195">
        <f t="shared" si="0"/>
        <v>10.077519379844961</v>
      </c>
      <c r="E9" s="197">
        <f t="shared" si="10"/>
        <v>67.441860465116278</v>
      </c>
      <c r="F9" s="196">
        <v>8</v>
      </c>
      <c r="G9" s="195">
        <f t="shared" si="1"/>
        <v>7.0175438596491224</v>
      </c>
      <c r="H9" s="197">
        <f t="shared" si="11"/>
        <v>78.94736842105263</v>
      </c>
      <c r="I9" s="196">
        <v>1</v>
      </c>
      <c r="J9" s="195">
        <f t="shared" si="2"/>
        <v>2.0408163265306123</v>
      </c>
      <c r="K9" s="197">
        <f t="shared" si="12"/>
        <v>100</v>
      </c>
      <c r="L9" s="196">
        <v>1</v>
      </c>
      <c r="M9" s="195">
        <f t="shared" si="3"/>
        <v>1.639344262295082</v>
      </c>
      <c r="N9" s="197">
        <f t="shared" si="13"/>
        <v>68.852459016393439</v>
      </c>
      <c r="O9" s="196">
        <v>6</v>
      </c>
      <c r="P9" s="195">
        <f t="shared" si="4"/>
        <v>5.6074766355140184</v>
      </c>
      <c r="Q9" s="197">
        <f t="shared" si="14"/>
        <v>78.504672897196258</v>
      </c>
      <c r="R9" s="196">
        <v>8</v>
      </c>
      <c r="S9" s="195">
        <f t="shared" si="5"/>
        <v>7.5471698113207548</v>
      </c>
      <c r="T9" s="197">
        <f t="shared" si="15"/>
        <v>79.245283018867937</v>
      </c>
      <c r="U9" s="196">
        <v>5</v>
      </c>
      <c r="V9" s="195">
        <f t="shared" si="6"/>
        <v>3.9370078740157481</v>
      </c>
      <c r="W9" s="197">
        <f t="shared" si="16"/>
        <v>69.29133858267717</v>
      </c>
      <c r="X9" s="196">
        <v>11</v>
      </c>
      <c r="Y9" s="195">
        <f t="shared" si="7"/>
        <v>5.3921568627450984</v>
      </c>
      <c r="Z9" s="197">
        <f t="shared" si="17"/>
        <v>75</v>
      </c>
      <c r="AA9" s="196">
        <v>19</v>
      </c>
      <c r="AB9" s="195">
        <f t="shared" si="8"/>
        <v>8.5585585585585591</v>
      </c>
      <c r="AC9" s="197">
        <f t="shared" si="18"/>
        <v>96.846846846846844</v>
      </c>
      <c r="AD9" s="196">
        <v>0</v>
      </c>
      <c r="AE9" s="195">
        <f t="shared" si="9"/>
        <v>0</v>
      </c>
      <c r="AF9" s="197">
        <f t="shared" si="19"/>
        <v>86.729857819905206</v>
      </c>
    </row>
    <row r="10" spans="1:32" x14ac:dyDescent="0.25">
      <c r="A10" s="153"/>
      <c r="B10" s="193">
        <v>2013</v>
      </c>
      <c r="C10" s="196">
        <v>10</v>
      </c>
      <c r="D10" s="195">
        <f t="shared" si="0"/>
        <v>7.7519379844961236</v>
      </c>
      <c r="E10" s="197">
        <f t="shared" si="10"/>
        <v>75.193798449612402</v>
      </c>
      <c r="F10" s="196">
        <v>4</v>
      </c>
      <c r="G10" s="195">
        <f t="shared" si="1"/>
        <v>3.5087719298245612</v>
      </c>
      <c r="H10" s="197">
        <f t="shared" si="11"/>
        <v>82.456140350877192</v>
      </c>
      <c r="I10" s="196">
        <v>0</v>
      </c>
      <c r="J10" s="195">
        <f t="shared" si="2"/>
        <v>0</v>
      </c>
      <c r="K10" s="197">
        <f t="shared" si="12"/>
        <v>100</v>
      </c>
      <c r="L10" s="196">
        <v>17</v>
      </c>
      <c r="M10" s="195">
        <f t="shared" si="3"/>
        <v>27.868852459016392</v>
      </c>
      <c r="N10" s="197">
        <f t="shared" si="13"/>
        <v>96.721311475409834</v>
      </c>
      <c r="O10" s="196">
        <v>1</v>
      </c>
      <c r="P10" s="195">
        <f t="shared" si="4"/>
        <v>0.93457943925233633</v>
      </c>
      <c r="Q10" s="197">
        <f t="shared" si="14"/>
        <v>79.43925233644859</v>
      </c>
      <c r="R10" s="196">
        <v>1</v>
      </c>
      <c r="S10" s="195">
        <f t="shared" si="5"/>
        <v>0.94339622641509435</v>
      </c>
      <c r="T10" s="197">
        <f t="shared" si="15"/>
        <v>80.188679245283026</v>
      </c>
      <c r="U10" s="196">
        <v>3</v>
      </c>
      <c r="V10" s="195">
        <f t="shared" si="6"/>
        <v>2.3622047244094486</v>
      </c>
      <c r="W10" s="197">
        <f t="shared" si="16"/>
        <v>71.653543307086622</v>
      </c>
      <c r="X10" s="196">
        <v>7</v>
      </c>
      <c r="Y10" s="195">
        <f t="shared" si="7"/>
        <v>3.4313725490196081</v>
      </c>
      <c r="Z10" s="197">
        <f t="shared" si="17"/>
        <v>78.431372549019613</v>
      </c>
      <c r="AA10" s="196">
        <v>4</v>
      </c>
      <c r="AB10" s="195">
        <f t="shared" si="8"/>
        <v>1.8018018018018018</v>
      </c>
      <c r="AC10" s="197">
        <f t="shared" si="18"/>
        <v>98.648648648648646</v>
      </c>
      <c r="AD10" s="196">
        <v>7</v>
      </c>
      <c r="AE10" s="195">
        <f t="shared" si="9"/>
        <v>3.3175355450236967</v>
      </c>
      <c r="AF10" s="197">
        <f t="shared" si="19"/>
        <v>90.047393364928908</v>
      </c>
    </row>
    <row r="11" spans="1:32" x14ac:dyDescent="0.25">
      <c r="A11" s="153"/>
      <c r="B11" s="193">
        <v>2012</v>
      </c>
      <c r="C11" s="196">
        <v>5</v>
      </c>
      <c r="D11" s="195">
        <f t="shared" si="0"/>
        <v>3.8759689922480618</v>
      </c>
      <c r="E11" s="197">
        <f t="shared" si="10"/>
        <v>79.069767441860463</v>
      </c>
      <c r="F11" s="196">
        <v>3</v>
      </c>
      <c r="G11" s="195">
        <f t="shared" si="1"/>
        <v>2.6315789473684208</v>
      </c>
      <c r="H11" s="197">
        <f t="shared" si="11"/>
        <v>85.087719298245617</v>
      </c>
      <c r="I11" s="196">
        <v>0</v>
      </c>
      <c r="J11" s="195">
        <f t="shared" si="2"/>
        <v>0</v>
      </c>
      <c r="K11" s="197">
        <f t="shared" si="12"/>
        <v>100</v>
      </c>
      <c r="L11" s="196">
        <v>2</v>
      </c>
      <c r="M11" s="195">
        <f t="shared" si="3"/>
        <v>3.278688524590164</v>
      </c>
      <c r="N11" s="197">
        <f t="shared" si="13"/>
        <v>100</v>
      </c>
      <c r="O11" s="196">
        <v>3</v>
      </c>
      <c r="P11" s="195">
        <f t="shared" si="4"/>
        <v>2.8037383177570092</v>
      </c>
      <c r="Q11" s="197">
        <f t="shared" si="14"/>
        <v>82.242990654205599</v>
      </c>
      <c r="R11" s="196">
        <v>3</v>
      </c>
      <c r="S11" s="195">
        <f t="shared" si="5"/>
        <v>2.8301886792452833</v>
      </c>
      <c r="T11" s="197">
        <f t="shared" si="15"/>
        <v>83.018867924528308</v>
      </c>
      <c r="U11" s="196">
        <v>8</v>
      </c>
      <c r="V11" s="195">
        <f t="shared" si="6"/>
        <v>6.2992125984251963</v>
      </c>
      <c r="W11" s="197">
        <f t="shared" si="16"/>
        <v>77.952755905511822</v>
      </c>
      <c r="X11" s="196">
        <v>19</v>
      </c>
      <c r="Y11" s="195">
        <f t="shared" si="7"/>
        <v>9.3137254901960791</v>
      </c>
      <c r="Z11" s="197">
        <f t="shared" si="17"/>
        <v>87.745098039215691</v>
      </c>
      <c r="AA11" s="196">
        <v>1</v>
      </c>
      <c r="AB11" s="195">
        <f t="shared" si="8"/>
        <v>0.45045045045045046</v>
      </c>
      <c r="AC11" s="197">
        <f t="shared" si="18"/>
        <v>99.099099099099092</v>
      </c>
      <c r="AD11" s="196">
        <v>4</v>
      </c>
      <c r="AE11" s="195">
        <f t="shared" si="9"/>
        <v>1.8957345971563981</v>
      </c>
      <c r="AF11" s="197">
        <f t="shared" si="19"/>
        <v>91.943127962085299</v>
      </c>
    </row>
    <row r="12" spans="1:32" x14ac:dyDescent="0.25">
      <c r="A12" s="153"/>
      <c r="B12" s="193">
        <v>2011</v>
      </c>
      <c r="C12" s="196">
        <v>5</v>
      </c>
      <c r="D12" s="195">
        <f t="shared" si="0"/>
        <v>3.8759689922480618</v>
      </c>
      <c r="E12" s="197">
        <f t="shared" si="10"/>
        <v>82.945736434108525</v>
      </c>
      <c r="F12" s="196">
        <v>5</v>
      </c>
      <c r="G12" s="195">
        <f t="shared" si="1"/>
        <v>4.3859649122807012</v>
      </c>
      <c r="H12" s="197">
        <f t="shared" si="11"/>
        <v>89.473684210526315</v>
      </c>
      <c r="I12" s="196">
        <v>0</v>
      </c>
      <c r="J12" s="195">
        <f t="shared" si="2"/>
        <v>0</v>
      </c>
      <c r="K12" s="197">
        <f t="shared" si="12"/>
        <v>100</v>
      </c>
      <c r="L12" s="196"/>
      <c r="M12" s="195">
        <f t="shared" si="3"/>
        <v>0</v>
      </c>
      <c r="N12" s="197">
        <f t="shared" si="13"/>
        <v>100</v>
      </c>
      <c r="O12" s="196">
        <v>2</v>
      </c>
      <c r="P12" s="195">
        <f t="shared" si="4"/>
        <v>1.8691588785046727</v>
      </c>
      <c r="Q12" s="197">
        <f t="shared" si="14"/>
        <v>84.112149532710276</v>
      </c>
      <c r="R12" s="196">
        <v>1</v>
      </c>
      <c r="S12" s="195">
        <f t="shared" si="5"/>
        <v>0.94339622641509435</v>
      </c>
      <c r="T12" s="197">
        <f t="shared" si="15"/>
        <v>83.962264150943398</v>
      </c>
      <c r="U12" s="196">
        <v>5</v>
      </c>
      <c r="V12" s="195">
        <f t="shared" si="6"/>
        <v>3.9370078740157481</v>
      </c>
      <c r="W12" s="197">
        <f t="shared" si="16"/>
        <v>81.88976377952757</v>
      </c>
      <c r="X12" s="196">
        <v>7</v>
      </c>
      <c r="Y12" s="195">
        <f t="shared" si="7"/>
        <v>3.4313725490196081</v>
      </c>
      <c r="Z12" s="197">
        <f t="shared" si="17"/>
        <v>91.176470588235304</v>
      </c>
      <c r="AA12" s="196">
        <v>0</v>
      </c>
      <c r="AB12" s="195">
        <f t="shared" si="8"/>
        <v>0</v>
      </c>
      <c r="AC12" s="197">
        <f t="shared" si="18"/>
        <v>99.099099099099092</v>
      </c>
      <c r="AD12" s="196">
        <v>1</v>
      </c>
      <c r="AE12" s="195">
        <f t="shared" si="9"/>
        <v>0.47393364928909953</v>
      </c>
      <c r="AF12" s="197">
        <f t="shared" si="19"/>
        <v>92.417061611374393</v>
      </c>
    </row>
    <row r="13" spans="1:32" x14ac:dyDescent="0.25">
      <c r="A13" s="153"/>
      <c r="B13" s="193">
        <v>2010</v>
      </c>
      <c r="C13" s="196">
        <v>3</v>
      </c>
      <c r="D13" s="195">
        <f t="shared" si="0"/>
        <v>2.3255813953488373</v>
      </c>
      <c r="E13" s="197">
        <f t="shared" si="10"/>
        <v>85.271317829457359</v>
      </c>
      <c r="F13" s="196">
        <v>1</v>
      </c>
      <c r="G13" s="195">
        <f t="shared" si="1"/>
        <v>0.8771929824561403</v>
      </c>
      <c r="H13" s="197">
        <f t="shared" si="11"/>
        <v>90.350877192982452</v>
      </c>
      <c r="I13" s="196">
        <v>0</v>
      </c>
      <c r="J13" s="195">
        <f t="shared" si="2"/>
        <v>0</v>
      </c>
      <c r="K13" s="197">
        <f t="shared" si="12"/>
        <v>100</v>
      </c>
      <c r="L13" s="196"/>
      <c r="M13" s="195">
        <f t="shared" si="3"/>
        <v>0</v>
      </c>
      <c r="N13" s="197">
        <f t="shared" si="13"/>
        <v>100</v>
      </c>
      <c r="O13" s="196">
        <v>2</v>
      </c>
      <c r="P13" s="195">
        <f t="shared" si="4"/>
        <v>1.8691588785046727</v>
      </c>
      <c r="Q13" s="197">
        <f t="shared" si="14"/>
        <v>85.981308411214954</v>
      </c>
      <c r="R13" s="196">
        <v>3</v>
      </c>
      <c r="S13" s="195">
        <f t="shared" si="5"/>
        <v>2.8301886792452833</v>
      </c>
      <c r="T13" s="197">
        <f t="shared" si="15"/>
        <v>86.79245283018868</v>
      </c>
      <c r="U13" s="196">
        <v>3</v>
      </c>
      <c r="V13" s="195">
        <f t="shared" si="6"/>
        <v>2.3622047244094486</v>
      </c>
      <c r="W13" s="197">
        <f t="shared" si="16"/>
        <v>84.251968503937022</v>
      </c>
      <c r="X13" s="196">
        <v>5</v>
      </c>
      <c r="Y13" s="195">
        <f t="shared" si="7"/>
        <v>2.4509803921568629</v>
      </c>
      <c r="Z13" s="197">
        <f t="shared" si="17"/>
        <v>93.627450980392169</v>
      </c>
      <c r="AA13" s="196">
        <v>1</v>
      </c>
      <c r="AB13" s="195">
        <f t="shared" si="8"/>
        <v>0.45045045045045046</v>
      </c>
      <c r="AC13" s="197">
        <f t="shared" si="18"/>
        <v>99.549549549549539</v>
      </c>
      <c r="AD13" s="196">
        <v>1</v>
      </c>
      <c r="AE13" s="195">
        <f t="shared" si="9"/>
        <v>0.47393364928909953</v>
      </c>
      <c r="AF13" s="197">
        <f t="shared" si="19"/>
        <v>92.890995260663487</v>
      </c>
    </row>
    <row r="14" spans="1:32" x14ac:dyDescent="0.25">
      <c r="A14" s="153"/>
      <c r="B14" s="193">
        <v>2009</v>
      </c>
      <c r="C14" s="196">
        <v>2</v>
      </c>
      <c r="D14" s="195">
        <f t="shared" si="0"/>
        <v>1.5503875968992249</v>
      </c>
      <c r="E14" s="197">
        <f t="shared" si="10"/>
        <v>86.821705426356587</v>
      </c>
      <c r="F14" s="196">
        <v>2</v>
      </c>
      <c r="G14" s="195">
        <f t="shared" si="1"/>
        <v>1.7543859649122806</v>
      </c>
      <c r="H14" s="197">
        <f t="shared" si="11"/>
        <v>92.105263157894726</v>
      </c>
      <c r="I14" s="196"/>
      <c r="J14" s="195">
        <f t="shared" si="2"/>
        <v>0</v>
      </c>
      <c r="K14" s="197">
        <f t="shared" si="12"/>
        <v>100</v>
      </c>
      <c r="L14" s="196"/>
      <c r="M14" s="195">
        <f t="shared" si="3"/>
        <v>0</v>
      </c>
      <c r="N14" s="197">
        <f t="shared" si="13"/>
        <v>100</v>
      </c>
      <c r="O14" s="196">
        <v>1</v>
      </c>
      <c r="P14" s="195">
        <f t="shared" si="4"/>
        <v>0.93457943925233633</v>
      </c>
      <c r="Q14" s="197">
        <f t="shared" si="14"/>
        <v>86.915887850467286</v>
      </c>
      <c r="R14" s="196">
        <v>2</v>
      </c>
      <c r="S14" s="195">
        <f t="shared" si="5"/>
        <v>1.8867924528301887</v>
      </c>
      <c r="T14" s="197">
        <f t="shared" si="15"/>
        <v>88.679245283018872</v>
      </c>
      <c r="U14" s="196">
        <v>5</v>
      </c>
      <c r="V14" s="195">
        <f t="shared" si="6"/>
        <v>3.9370078740157481</v>
      </c>
      <c r="W14" s="197">
        <f t="shared" si="16"/>
        <v>88.18897637795277</v>
      </c>
      <c r="X14" s="196">
        <v>8</v>
      </c>
      <c r="Y14" s="195">
        <f t="shared" si="7"/>
        <v>3.9215686274509802</v>
      </c>
      <c r="Z14" s="197">
        <f t="shared" si="17"/>
        <v>97.54901960784315</v>
      </c>
      <c r="AA14" s="196">
        <v>0</v>
      </c>
      <c r="AB14" s="195">
        <f t="shared" si="8"/>
        <v>0</v>
      </c>
      <c r="AC14" s="197">
        <f t="shared" si="18"/>
        <v>99.549549549549539</v>
      </c>
      <c r="AD14" s="196">
        <v>2</v>
      </c>
      <c r="AE14" s="195">
        <f t="shared" si="9"/>
        <v>0.94786729857819907</v>
      </c>
      <c r="AF14" s="197">
        <f t="shared" si="19"/>
        <v>93.83886255924169</v>
      </c>
    </row>
    <row r="15" spans="1:32" x14ac:dyDescent="0.25">
      <c r="A15" s="153"/>
      <c r="B15" s="193">
        <v>2008</v>
      </c>
      <c r="C15" s="196">
        <v>4</v>
      </c>
      <c r="D15" s="195">
        <f t="shared" si="0"/>
        <v>3.1007751937984498</v>
      </c>
      <c r="E15" s="197">
        <f t="shared" si="10"/>
        <v>89.922480620155042</v>
      </c>
      <c r="F15" s="196">
        <v>0</v>
      </c>
      <c r="G15" s="195">
        <f t="shared" si="1"/>
        <v>0</v>
      </c>
      <c r="H15" s="197">
        <f t="shared" si="11"/>
        <v>92.105263157894726</v>
      </c>
      <c r="I15" s="196"/>
      <c r="J15" s="195">
        <f t="shared" si="2"/>
        <v>0</v>
      </c>
      <c r="K15" s="197">
        <f t="shared" si="12"/>
        <v>100</v>
      </c>
      <c r="L15" s="196"/>
      <c r="M15" s="195">
        <f t="shared" si="3"/>
        <v>0</v>
      </c>
      <c r="N15" s="197">
        <f t="shared" si="13"/>
        <v>100</v>
      </c>
      <c r="O15" s="196">
        <v>0</v>
      </c>
      <c r="P15" s="195">
        <f t="shared" si="4"/>
        <v>0</v>
      </c>
      <c r="Q15" s="197">
        <f t="shared" si="14"/>
        <v>86.915887850467286</v>
      </c>
      <c r="R15" s="196">
        <v>1</v>
      </c>
      <c r="S15" s="195">
        <f t="shared" si="5"/>
        <v>0.94339622641509435</v>
      </c>
      <c r="T15" s="197">
        <f t="shared" si="15"/>
        <v>89.622641509433961</v>
      </c>
      <c r="U15" s="196">
        <v>0</v>
      </c>
      <c r="V15" s="195">
        <f t="shared" si="6"/>
        <v>0</v>
      </c>
      <c r="W15" s="197">
        <f t="shared" si="16"/>
        <v>88.18897637795277</v>
      </c>
      <c r="X15" s="196">
        <v>2</v>
      </c>
      <c r="Y15" s="195">
        <f t="shared" si="7"/>
        <v>0.98039215686274506</v>
      </c>
      <c r="Z15" s="197">
        <f t="shared" si="17"/>
        <v>98.529411764705898</v>
      </c>
      <c r="AA15" s="196">
        <v>0</v>
      </c>
      <c r="AB15" s="195">
        <f t="shared" si="8"/>
        <v>0</v>
      </c>
      <c r="AC15" s="197">
        <f t="shared" si="18"/>
        <v>99.549549549549539</v>
      </c>
      <c r="AD15" s="196">
        <v>1</v>
      </c>
      <c r="AE15" s="195">
        <f t="shared" si="9"/>
        <v>0.47393364928909953</v>
      </c>
      <c r="AF15" s="197">
        <f t="shared" si="19"/>
        <v>94.312796208530784</v>
      </c>
    </row>
    <row r="16" spans="1:32" x14ac:dyDescent="0.25">
      <c r="A16" s="153"/>
      <c r="B16" s="193">
        <v>2007</v>
      </c>
      <c r="C16" s="196">
        <v>0</v>
      </c>
      <c r="D16" s="195">
        <f t="shared" si="0"/>
        <v>0</v>
      </c>
      <c r="E16" s="197">
        <f t="shared" si="10"/>
        <v>89.922480620155042</v>
      </c>
      <c r="F16" s="196">
        <v>0</v>
      </c>
      <c r="G16" s="195">
        <f t="shared" si="1"/>
        <v>0</v>
      </c>
      <c r="H16" s="197">
        <f t="shared" si="11"/>
        <v>92.105263157894726</v>
      </c>
      <c r="I16" s="196"/>
      <c r="J16" s="195">
        <f t="shared" si="2"/>
        <v>0</v>
      </c>
      <c r="K16" s="197">
        <f t="shared" si="12"/>
        <v>100</v>
      </c>
      <c r="L16" s="196"/>
      <c r="M16" s="195">
        <f t="shared" si="3"/>
        <v>0</v>
      </c>
      <c r="N16" s="197">
        <f t="shared" si="13"/>
        <v>100</v>
      </c>
      <c r="O16" s="196">
        <v>8</v>
      </c>
      <c r="P16" s="195">
        <f t="shared" si="4"/>
        <v>7.4766355140186906</v>
      </c>
      <c r="Q16" s="197">
        <f t="shared" si="14"/>
        <v>94.392523364485982</v>
      </c>
      <c r="R16" s="196">
        <v>6</v>
      </c>
      <c r="S16" s="195">
        <f t="shared" si="5"/>
        <v>5.6603773584905666</v>
      </c>
      <c r="T16" s="197">
        <f t="shared" si="15"/>
        <v>95.283018867924525</v>
      </c>
      <c r="U16" s="196">
        <v>11</v>
      </c>
      <c r="V16" s="195">
        <f t="shared" si="6"/>
        <v>8.6614173228346463</v>
      </c>
      <c r="W16" s="197">
        <f t="shared" si="16"/>
        <v>96.850393700787421</v>
      </c>
      <c r="X16" s="196">
        <v>1</v>
      </c>
      <c r="Y16" s="195">
        <f t="shared" si="7"/>
        <v>0.49019607843137253</v>
      </c>
      <c r="Z16" s="197">
        <f t="shared" si="17"/>
        <v>99.019607843137265</v>
      </c>
      <c r="AA16" s="196">
        <v>0</v>
      </c>
      <c r="AB16" s="195">
        <f t="shared" si="8"/>
        <v>0</v>
      </c>
      <c r="AC16" s="197">
        <f t="shared" si="18"/>
        <v>99.549549549549539</v>
      </c>
      <c r="AD16" s="196">
        <v>6</v>
      </c>
      <c r="AE16" s="195">
        <f t="shared" si="9"/>
        <v>2.8436018957345972</v>
      </c>
      <c r="AF16" s="197">
        <f t="shared" si="19"/>
        <v>97.156398104265378</v>
      </c>
    </row>
    <row r="17" spans="1:32" x14ac:dyDescent="0.25">
      <c r="A17" s="153"/>
      <c r="B17" s="193">
        <v>2006</v>
      </c>
      <c r="C17" s="196">
        <v>6</v>
      </c>
      <c r="D17" s="195">
        <f t="shared" si="0"/>
        <v>4.6511627906976747</v>
      </c>
      <c r="E17" s="197">
        <f t="shared" si="10"/>
        <v>94.573643410852711</v>
      </c>
      <c r="F17" s="196">
        <v>5</v>
      </c>
      <c r="G17" s="195">
        <f t="shared" si="1"/>
        <v>4.3859649122807012</v>
      </c>
      <c r="H17" s="197">
        <f t="shared" si="11"/>
        <v>96.491228070175424</v>
      </c>
      <c r="I17" s="196"/>
      <c r="J17" s="195">
        <f t="shared" si="2"/>
        <v>0</v>
      </c>
      <c r="K17" s="197">
        <f t="shared" si="12"/>
        <v>100</v>
      </c>
      <c r="L17" s="196"/>
      <c r="M17" s="195">
        <f t="shared" si="3"/>
        <v>0</v>
      </c>
      <c r="N17" s="197">
        <f t="shared" si="13"/>
        <v>100</v>
      </c>
      <c r="O17" s="196">
        <v>0</v>
      </c>
      <c r="P17" s="195">
        <f t="shared" si="4"/>
        <v>0</v>
      </c>
      <c r="Q17" s="197">
        <f t="shared" si="14"/>
        <v>94.392523364485982</v>
      </c>
      <c r="R17" s="196">
        <v>0</v>
      </c>
      <c r="S17" s="195">
        <f t="shared" si="5"/>
        <v>0</v>
      </c>
      <c r="T17" s="197">
        <f t="shared" si="15"/>
        <v>95.283018867924525</v>
      </c>
      <c r="U17" s="196">
        <v>0</v>
      </c>
      <c r="V17" s="195">
        <f t="shared" si="6"/>
        <v>0</v>
      </c>
      <c r="W17" s="197">
        <f t="shared" si="16"/>
        <v>96.850393700787421</v>
      </c>
      <c r="X17" s="196">
        <v>2</v>
      </c>
      <c r="Y17" s="195">
        <f t="shared" si="7"/>
        <v>0.98039215686274506</v>
      </c>
      <c r="Z17" s="197">
        <f t="shared" si="17"/>
        <v>100.00000000000001</v>
      </c>
      <c r="AA17" s="196">
        <v>0</v>
      </c>
      <c r="AB17" s="195">
        <f t="shared" si="8"/>
        <v>0</v>
      </c>
      <c r="AC17" s="197">
        <f t="shared" si="18"/>
        <v>99.549549549549539</v>
      </c>
      <c r="AD17" s="196">
        <v>2</v>
      </c>
      <c r="AE17" s="195">
        <f t="shared" si="9"/>
        <v>0.94786729857819907</v>
      </c>
      <c r="AF17" s="197">
        <f t="shared" si="19"/>
        <v>98.104265402843581</v>
      </c>
    </row>
    <row r="18" spans="1:32" x14ac:dyDescent="0.25">
      <c r="A18" s="153"/>
      <c r="B18" s="193">
        <v>2005</v>
      </c>
      <c r="C18" s="196">
        <v>0</v>
      </c>
      <c r="D18" s="195">
        <f t="shared" si="0"/>
        <v>0</v>
      </c>
      <c r="E18" s="197">
        <f t="shared" si="10"/>
        <v>94.573643410852711</v>
      </c>
      <c r="F18" s="196">
        <v>1</v>
      </c>
      <c r="G18" s="195">
        <f t="shared" si="1"/>
        <v>0.8771929824561403</v>
      </c>
      <c r="H18" s="197">
        <f t="shared" si="11"/>
        <v>97.368421052631561</v>
      </c>
      <c r="I18" s="196"/>
      <c r="J18" s="195">
        <f t="shared" si="2"/>
        <v>0</v>
      </c>
      <c r="K18" s="197">
        <f t="shared" si="12"/>
        <v>100</v>
      </c>
      <c r="L18" s="196"/>
      <c r="M18" s="195">
        <f t="shared" si="3"/>
        <v>0</v>
      </c>
      <c r="N18" s="197">
        <f t="shared" si="13"/>
        <v>100</v>
      </c>
      <c r="O18" s="196">
        <v>6</v>
      </c>
      <c r="P18" s="195">
        <f t="shared" si="4"/>
        <v>5.6074766355140184</v>
      </c>
      <c r="Q18" s="197">
        <f t="shared" si="14"/>
        <v>100</v>
      </c>
      <c r="R18" s="196">
        <v>5</v>
      </c>
      <c r="S18" s="195">
        <f t="shared" si="5"/>
        <v>4.716981132075472</v>
      </c>
      <c r="T18" s="197">
        <f t="shared" si="15"/>
        <v>100</v>
      </c>
      <c r="U18" s="196">
        <v>4</v>
      </c>
      <c r="V18" s="195">
        <f t="shared" si="6"/>
        <v>3.1496062992125982</v>
      </c>
      <c r="W18" s="197">
        <f t="shared" si="16"/>
        <v>100.00000000000001</v>
      </c>
      <c r="X18" s="196">
        <v>0</v>
      </c>
      <c r="Y18" s="195">
        <f t="shared" si="7"/>
        <v>0</v>
      </c>
      <c r="Z18" s="197">
        <f t="shared" si="17"/>
        <v>100.00000000000001</v>
      </c>
      <c r="AA18" s="196">
        <v>0</v>
      </c>
      <c r="AB18" s="195">
        <f t="shared" si="8"/>
        <v>0</v>
      </c>
      <c r="AC18" s="197">
        <f t="shared" si="18"/>
        <v>99.549549549549539</v>
      </c>
      <c r="AD18" s="196">
        <v>2</v>
      </c>
      <c r="AE18" s="195">
        <f t="shared" si="9"/>
        <v>0.94786729857819907</v>
      </c>
      <c r="AF18" s="197">
        <f t="shared" si="19"/>
        <v>99.052132701421783</v>
      </c>
    </row>
    <row r="19" spans="1:32" x14ac:dyDescent="0.25">
      <c r="A19" s="153"/>
      <c r="B19" s="193">
        <v>2004</v>
      </c>
      <c r="C19" s="196">
        <v>7</v>
      </c>
      <c r="D19" s="195">
        <f t="shared" si="0"/>
        <v>5.4263565891472867</v>
      </c>
      <c r="E19" s="197">
        <f t="shared" si="10"/>
        <v>100</v>
      </c>
      <c r="F19" s="196">
        <v>2</v>
      </c>
      <c r="G19" s="195">
        <f t="shared" si="1"/>
        <v>1.7543859649122806</v>
      </c>
      <c r="H19" s="197">
        <f t="shared" si="11"/>
        <v>99.122807017543835</v>
      </c>
      <c r="I19" s="196"/>
      <c r="J19" s="195">
        <f t="shared" si="2"/>
        <v>0</v>
      </c>
      <c r="K19" s="197">
        <f t="shared" si="12"/>
        <v>100</v>
      </c>
      <c r="L19" s="196"/>
      <c r="M19" s="195">
        <f t="shared" si="3"/>
        <v>0</v>
      </c>
      <c r="N19" s="197">
        <f t="shared" si="13"/>
        <v>100</v>
      </c>
      <c r="O19" s="196">
        <v>0</v>
      </c>
      <c r="P19" s="195">
        <f t="shared" si="4"/>
        <v>0</v>
      </c>
      <c r="Q19" s="197">
        <f t="shared" si="14"/>
        <v>100</v>
      </c>
      <c r="R19" s="196">
        <v>0</v>
      </c>
      <c r="S19" s="195">
        <f t="shared" si="5"/>
        <v>0</v>
      </c>
      <c r="T19" s="197">
        <f t="shared" si="15"/>
        <v>100</v>
      </c>
      <c r="U19" s="196">
        <v>0</v>
      </c>
      <c r="V19" s="195">
        <f t="shared" si="6"/>
        <v>0</v>
      </c>
      <c r="W19" s="197">
        <f t="shared" si="16"/>
        <v>100.00000000000001</v>
      </c>
      <c r="X19" s="196">
        <v>0</v>
      </c>
      <c r="Y19" s="195">
        <f t="shared" si="7"/>
        <v>0</v>
      </c>
      <c r="Z19" s="197">
        <f t="shared" si="17"/>
        <v>100.00000000000001</v>
      </c>
      <c r="AA19" s="196">
        <v>1</v>
      </c>
      <c r="AB19" s="195">
        <f t="shared" si="8"/>
        <v>0.45045045045045046</v>
      </c>
      <c r="AC19" s="197">
        <f t="shared" si="18"/>
        <v>99.999999999999986</v>
      </c>
      <c r="AD19" s="196">
        <v>2</v>
      </c>
      <c r="AE19" s="195">
        <f t="shared" si="9"/>
        <v>0.94786729857819907</v>
      </c>
      <c r="AF19" s="197">
        <f t="shared" si="19"/>
        <v>99.999999999999986</v>
      </c>
    </row>
    <row r="20" spans="1:32" x14ac:dyDescent="0.25">
      <c r="A20" s="153"/>
      <c r="B20" s="193">
        <v>2003</v>
      </c>
      <c r="C20" s="196">
        <v>0</v>
      </c>
      <c r="D20" s="195">
        <f t="shared" si="0"/>
        <v>0</v>
      </c>
      <c r="E20" s="197">
        <f t="shared" si="10"/>
        <v>100</v>
      </c>
      <c r="F20" s="196">
        <v>1</v>
      </c>
      <c r="G20" s="195">
        <f t="shared" si="1"/>
        <v>0.8771929824561403</v>
      </c>
      <c r="H20" s="197">
        <f t="shared" si="11"/>
        <v>99.999999999999972</v>
      </c>
      <c r="I20" s="196"/>
      <c r="J20" s="195">
        <f t="shared" si="2"/>
        <v>0</v>
      </c>
      <c r="K20" s="197">
        <f t="shared" si="12"/>
        <v>100</v>
      </c>
      <c r="L20" s="196"/>
      <c r="M20" s="195">
        <f t="shared" si="3"/>
        <v>0</v>
      </c>
      <c r="N20" s="197">
        <f t="shared" si="13"/>
        <v>100</v>
      </c>
      <c r="O20" s="196">
        <v>0</v>
      </c>
      <c r="P20" s="195">
        <f t="shared" si="4"/>
        <v>0</v>
      </c>
      <c r="Q20" s="197">
        <f t="shared" si="14"/>
        <v>100</v>
      </c>
      <c r="R20" s="196">
        <v>0</v>
      </c>
      <c r="S20" s="195">
        <f t="shared" si="5"/>
        <v>0</v>
      </c>
      <c r="T20" s="197">
        <f t="shared" si="15"/>
        <v>100</v>
      </c>
      <c r="U20" s="196">
        <v>0</v>
      </c>
      <c r="V20" s="195">
        <f t="shared" si="6"/>
        <v>0</v>
      </c>
      <c r="W20" s="197">
        <f t="shared" si="16"/>
        <v>100.00000000000001</v>
      </c>
      <c r="X20" s="196">
        <v>0</v>
      </c>
      <c r="Y20" s="195">
        <f t="shared" si="7"/>
        <v>0</v>
      </c>
      <c r="Z20" s="197">
        <f t="shared" si="17"/>
        <v>100.00000000000001</v>
      </c>
      <c r="AA20" s="196">
        <v>0</v>
      </c>
      <c r="AB20" s="195">
        <f t="shared" si="8"/>
        <v>0</v>
      </c>
      <c r="AC20" s="197">
        <f t="shared" si="18"/>
        <v>99.999999999999986</v>
      </c>
      <c r="AD20" s="196">
        <v>0</v>
      </c>
      <c r="AE20" s="195">
        <f t="shared" si="9"/>
        <v>0</v>
      </c>
      <c r="AF20" s="197">
        <f t="shared" si="19"/>
        <v>99.999999999999986</v>
      </c>
    </row>
    <row r="21" spans="1:32" ht="15.75" customHeight="1" x14ac:dyDescent="0.25">
      <c r="A21" s="153"/>
      <c r="B21" s="198" t="s">
        <v>622</v>
      </c>
      <c r="C21" s="199">
        <v>129</v>
      </c>
      <c r="D21" s="195">
        <f>+SUM(D6:D20)</f>
        <v>100</v>
      </c>
      <c r="E21" s="197"/>
      <c r="F21" s="199">
        <v>114</v>
      </c>
      <c r="G21" s="195">
        <f>+SUM(G6:G20)</f>
        <v>99.999999999999972</v>
      </c>
      <c r="H21" s="197"/>
      <c r="I21" s="199">
        <v>49</v>
      </c>
      <c r="J21" s="195">
        <f>+SUM(J6:J20)</f>
        <v>100</v>
      </c>
      <c r="K21" s="197"/>
      <c r="L21" s="199">
        <v>61</v>
      </c>
      <c r="M21" s="195">
        <f>+SUM(M6:M20)</f>
        <v>100</v>
      </c>
      <c r="N21" s="197"/>
      <c r="O21" s="200">
        <v>107</v>
      </c>
      <c r="P21" s="195">
        <f>+SUM(P6:P20)</f>
        <v>100</v>
      </c>
      <c r="Q21" s="197"/>
      <c r="R21" s="200">
        <v>106</v>
      </c>
      <c r="S21" s="195">
        <f>+SUM(S6:S20)</f>
        <v>100</v>
      </c>
      <c r="T21" s="197"/>
      <c r="U21" s="200">
        <v>127</v>
      </c>
      <c r="V21" s="195">
        <f>+SUM(V6:V20)</f>
        <v>100.00000000000001</v>
      </c>
      <c r="W21" s="197"/>
      <c r="X21" s="200">
        <v>204</v>
      </c>
      <c r="Y21" s="195">
        <f>+SUM(Y6:Y20)</f>
        <v>100.00000000000001</v>
      </c>
      <c r="Z21" s="197"/>
      <c r="AA21" s="200">
        <v>222</v>
      </c>
      <c r="AB21" s="195">
        <f>+SUM(AB6:AB20)</f>
        <v>99.999999999999986</v>
      </c>
      <c r="AC21" s="197"/>
      <c r="AD21" s="200">
        <v>211</v>
      </c>
      <c r="AE21" s="195">
        <f>+SUM(AE6:AE20)</f>
        <v>99.999999999999986</v>
      </c>
      <c r="AF21" s="197"/>
    </row>
    <row r="22" spans="1:32" ht="15.75" customHeight="1" x14ac:dyDescent="0.25">
      <c r="A22" s="153"/>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row>
    <row r="23" spans="1:32" ht="15.75" customHeight="1" x14ac:dyDescent="0.25">
      <c r="A23" s="153"/>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row>
    <row r="24" spans="1:32" ht="15.75" customHeight="1" x14ac:dyDescent="0.25">
      <c r="A24" s="153"/>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row>
    <row r="25" spans="1:32" ht="15.75" customHeight="1" x14ac:dyDescent="0.25">
      <c r="A25" s="153"/>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row>
    <row r="26" spans="1:32" ht="15.75" customHeight="1" x14ac:dyDescent="0.25">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row>
    <row r="27" spans="1:32" ht="15.75" customHeight="1" x14ac:dyDescent="0.25">
      <c r="A27" s="153"/>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row>
    <row r="28" spans="1:32" ht="15.75" customHeight="1" x14ac:dyDescent="0.25">
      <c r="A28" s="153"/>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row>
    <row r="29" spans="1:32" ht="15.75" customHeight="1" x14ac:dyDescent="0.25">
      <c r="A29" s="153"/>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row>
    <row r="30" spans="1:32" ht="15.75" customHeight="1" x14ac:dyDescent="0.25">
      <c r="A30" s="153"/>
      <c r="B30" s="153"/>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row>
    <row r="31" spans="1:32" ht="15.75" customHeight="1" x14ac:dyDescent="0.25">
      <c r="A31" s="153"/>
      <c r="B31" s="153"/>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row>
    <row r="32" spans="1:32" ht="15.75" customHeight="1" x14ac:dyDescent="0.25">
      <c r="A32" s="153"/>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row>
    <row r="33" spans="1:32" ht="15.75" customHeight="1" x14ac:dyDescent="0.25">
      <c r="A33" s="153"/>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row>
    <row r="34" spans="1:32" ht="15.75" customHeight="1" x14ac:dyDescent="0.25">
      <c r="A34" s="153"/>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row>
    <row r="35" spans="1:32" ht="15.75" customHeight="1" x14ac:dyDescent="0.25">
      <c r="A35" s="153"/>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row>
    <row r="36" spans="1:32" ht="15.75" customHeight="1" x14ac:dyDescent="0.25">
      <c r="A36" s="153"/>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row>
    <row r="37" spans="1:32" ht="15.75" customHeight="1" x14ac:dyDescent="0.25">
      <c r="A37" s="153"/>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row>
    <row r="38" spans="1:32" ht="15.75" customHeight="1" x14ac:dyDescent="0.25">
      <c r="A38" s="153"/>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row>
    <row r="39" spans="1:32" ht="15.75" customHeight="1" x14ac:dyDescent="0.25">
      <c r="A39" s="153"/>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row>
    <row r="40" spans="1:32" ht="15.75" customHeight="1" x14ac:dyDescent="0.25">
      <c r="A40" s="153"/>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row>
    <row r="41" spans="1:32" ht="15.75" customHeight="1" x14ac:dyDescent="0.25">
      <c r="A41" s="153"/>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row>
    <row r="42" spans="1:32" ht="15.75" customHeight="1" x14ac:dyDescent="0.25">
      <c r="A42" s="153"/>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row>
    <row r="43" spans="1:32" ht="15.75" customHeight="1" x14ac:dyDescent="0.25">
      <c r="A43" s="153"/>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row>
    <row r="44" spans="1:32" ht="15.75" customHeight="1" x14ac:dyDescent="0.25">
      <c r="A44" s="153"/>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row>
    <row r="45" spans="1:32" ht="15.75" customHeight="1" x14ac:dyDescent="0.25">
      <c r="A45" s="153"/>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row>
    <row r="46" spans="1:32" ht="15.75" customHeight="1" x14ac:dyDescent="0.25">
      <c r="A46" s="153"/>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row>
    <row r="47" spans="1:32" ht="15.75" customHeight="1" x14ac:dyDescent="0.25">
      <c r="A47" s="153"/>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row>
    <row r="48" spans="1:32" ht="15.75" customHeight="1" x14ac:dyDescent="0.25">
      <c r="A48" s="153"/>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row>
    <row r="49" spans="1:32" ht="15.75" customHeight="1" x14ac:dyDescent="0.25">
      <c r="A49" s="153"/>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row>
    <row r="50" spans="1:32" ht="15.75" customHeight="1" x14ac:dyDescent="0.25">
      <c r="A50" s="153"/>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row>
    <row r="51" spans="1:32" ht="15.75" customHeight="1" x14ac:dyDescent="0.25">
      <c r="A51" s="153"/>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row>
    <row r="52" spans="1:32" ht="15.75" customHeight="1" x14ac:dyDescent="0.25">
      <c r="A52" s="153"/>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row>
    <row r="53" spans="1:32" ht="15.75" customHeight="1" x14ac:dyDescent="0.25">
      <c r="A53" s="153"/>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row>
    <row r="54" spans="1:32" ht="15.75" customHeight="1" x14ac:dyDescent="0.25">
      <c r="A54" s="153"/>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row>
    <row r="55" spans="1:32" ht="15.75" customHeight="1" x14ac:dyDescent="0.25">
      <c r="A55" s="153"/>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row>
    <row r="56" spans="1:32" ht="15.75" customHeight="1" x14ac:dyDescent="0.25">
      <c r="A56" s="153"/>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row>
    <row r="57" spans="1:32" ht="15.75" customHeight="1" x14ac:dyDescent="0.25">
      <c r="A57" s="153"/>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row>
    <row r="58" spans="1:32" ht="15.75" customHeight="1" x14ac:dyDescent="0.25">
      <c r="A58" s="153"/>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row>
    <row r="59" spans="1:32" ht="15.75" customHeight="1" x14ac:dyDescent="0.25">
      <c r="A59" s="153"/>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row>
    <row r="60" spans="1:32" ht="15.75" customHeight="1" x14ac:dyDescent="0.25">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row>
    <row r="61" spans="1:32" ht="15.75" customHeight="1" x14ac:dyDescent="0.25">
      <c r="A61" s="153"/>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row>
    <row r="62" spans="1:32" ht="15.75" customHeight="1" x14ac:dyDescent="0.25">
      <c r="A62" s="153"/>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row>
    <row r="63" spans="1:32" ht="15.75" customHeight="1" x14ac:dyDescent="0.25">
      <c r="A63" s="153"/>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row>
    <row r="64" spans="1:32" ht="15.75" customHeight="1" x14ac:dyDescent="0.25">
      <c r="A64" s="153"/>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row>
    <row r="65" spans="1:32" ht="15.75" customHeight="1" x14ac:dyDescent="0.25">
      <c r="A65" s="153"/>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row>
    <row r="66" spans="1:32" ht="15.75" customHeight="1" x14ac:dyDescent="0.25">
      <c r="A66" s="153"/>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row>
    <row r="67" spans="1:32" ht="15.75" customHeight="1" x14ac:dyDescent="0.25">
      <c r="A67" s="153"/>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row>
    <row r="68" spans="1:32" ht="15.75" customHeight="1" x14ac:dyDescent="0.25">
      <c r="A68" s="153"/>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row>
    <row r="69" spans="1:32" ht="15.75" customHeight="1" x14ac:dyDescent="0.25">
      <c r="A69" s="153"/>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row>
    <row r="70" spans="1:32" ht="15.75" customHeight="1" x14ac:dyDescent="0.25">
      <c r="A70" s="153"/>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row>
    <row r="71" spans="1:32" ht="15.75" customHeight="1" x14ac:dyDescent="0.25">
      <c r="A71" s="153"/>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row>
    <row r="72" spans="1:32" ht="15.75" customHeight="1" x14ac:dyDescent="0.25">
      <c r="A72" s="153"/>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row>
    <row r="73" spans="1:32" ht="15.75" customHeight="1" x14ac:dyDescent="0.25">
      <c r="A73" s="153"/>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row>
    <row r="74" spans="1:32" ht="15.75" customHeight="1" x14ac:dyDescent="0.25">
      <c r="A74" s="153"/>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row>
    <row r="75" spans="1:32" ht="15.75" customHeight="1" x14ac:dyDescent="0.25">
      <c r="A75" s="153"/>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row>
    <row r="76" spans="1:32" ht="15.75" customHeight="1" x14ac:dyDescent="0.25">
      <c r="A76" s="153"/>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row>
    <row r="77" spans="1:32" ht="15.75" customHeight="1" x14ac:dyDescent="0.25">
      <c r="A77" s="153"/>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row>
    <row r="78" spans="1:32" ht="15.75" customHeight="1" x14ac:dyDescent="0.25">
      <c r="A78" s="153"/>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row>
    <row r="79" spans="1:32" ht="15.75" customHeight="1" x14ac:dyDescent="0.25">
      <c r="A79" s="153"/>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row>
    <row r="80" spans="1:32" ht="15.75" customHeight="1" x14ac:dyDescent="0.25">
      <c r="A80" s="153"/>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row>
    <row r="81" spans="1:32" ht="15.75" customHeight="1" x14ac:dyDescent="0.25">
      <c r="A81" s="153"/>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row>
    <row r="82" spans="1:32" ht="15.75" customHeight="1" x14ac:dyDescent="0.25">
      <c r="A82" s="153"/>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3"/>
    </row>
    <row r="83" spans="1:32" ht="15.75" customHeight="1" x14ac:dyDescent="0.25">
      <c r="A83" s="153"/>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row>
    <row r="84" spans="1:32" ht="15.75" customHeight="1" x14ac:dyDescent="0.25">
      <c r="A84" s="153"/>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row>
    <row r="85" spans="1:32" ht="15.75" customHeight="1" x14ac:dyDescent="0.25">
      <c r="A85" s="153"/>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53"/>
      <c r="AF85" s="153"/>
    </row>
    <row r="86" spans="1:32" ht="15.75" customHeight="1" x14ac:dyDescent="0.25">
      <c r="A86" s="153"/>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row>
    <row r="87" spans="1:32" ht="15.75" customHeight="1" x14ac:dyDescent="0.25">
      <c r="A87" s="153"/>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row>
    <row r="88" spans="1:32" ht="15.75" customHeight="1" x14ac:dyDescent="0.25">
      <c r="A88" s="153"/>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row>
    <row r="89" spans="1:32" ht="15.75" customHeight="1" x14ac:dyDescent="0.25">
      <c r="A89" s="153"/>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row>
    <row r="90" spans="1:32" ht="15.75" customHeight="1" x14ac:dyDescent="0.25">
      <c r="A90" s="153"/>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row>
    <row r="91" spans="1:32" ht="15.75" customHeight="1" x14ac:dyDescent="0.25">
      <c r="A91" s="153"/>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row>
    <row r="92" spans="1:32" ht="15.75" customHeight="1" x14ac:dyDescent="0.25">
      <c r="A92" s="153"/>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row>
    <row r="93" spans="1:32" ht="15.75" customHeight="1" x14ac:dyDescent="0.25">
      <c r="A93" s="153"/>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row>
    <row r="94" spans="1:32" ht="15.75" customHeight="1" x14ac:dyDescent="0.25">
      <c r="A94" s="153"/>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row>
    <row r="95" spans="1:32" ht="15.75" customHeight="1" x14ac:dyDescent="0.25">
      <c r="A95" s="153"/>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row>
    <row r="96" spans="1:32" ht="15.75" customHeight="1" x14ac:dyDescent="0.25">
      <c r="A96" s="153"/>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row>
    <row r="97" spans="1:32" ht="15.75" customHeight="1" x14ac:dyDescent="0.25">
      <c r="A97" s="153"/>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row>
    <row r="98" spans="1:32" ht="15.75" customHeight="1" x14ac:dyDescent="0.25">
      <c r="A98" s="153"/>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row>
    <row r="99" spans="1:32" ht="15.75" customHeight="1" x14ac:dyDescent="0.25">
      <c r="A99" s="153"/>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row>
    <row r="100" spans="1:32" ht="15.75" customHeight="1" x14ac:dyDescent="0.25">
      <c r="A100" s="153"/>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row>
    <row r="101" spans="1:32" ht="15.75" customHeight="1" x14ac:dyDescent="0.25">
      <c r="A101" s="153"/>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row>
    <row r="102" spans="1:32" ht="15.75" customHeight="1" x14ac:dyDescent="0.25">
      <c r="A102" s="153"/>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row>
    <row r="103" spans="1:32" ht="15.75" customHeight="1" x14ac:dyDescent="0.25">
      <c r="A103" s="153"/>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row>
    <row r="104" spans="1:32" ht="15.75" customHeight="1" x14ac:dyDescent="0.25">
      <c r="A104" s="153"/>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row>
    <row r="105" spans="1:32" ht="15.75" customHeight="1" x14ac:dyDescent="0.25">
      <c r="A105" s="153"/>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row>
    <row r="106" spans="1:32" ht="15.75" customHeight="1" x14ac:dyDescent="0.25">
      <c r="A106" s="153"/>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row>
    <row r="107" spans="1:32" ht="15.75"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row>
    <row r="108" spans="1:32" ht="15.75" customHeight="1" x14ac:dyDescent="0.25">
      <c r="A108" s="153"/>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row>
    <row r="109" spans="1:32" ht="15.75" customHeight="1" x14ac:dyDescent="0.25">
      <c r="A109" s="153"/>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row>
    <row r="110" spans="1:32" ht="15.75" customHeight="1" x14ac:dyDescent="0.25">
      <c r="A110" s="153"/>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row>
    <row r="111" spans="1:32" ht="15.75" customHeight="1" x14ac:dyDescent="0.25">
      <c r="A111" s="153"/>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row>
    <row r="112" spans="1:32" ht="15.75" customHeight="1" x14ac:dyDescent="0.25">
      <c r="A112" s="153"/>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row>
    <row r="113" spans="1:32" ht="15.75" customHeight="1" x14ac:dyDescent="0.25">
      <c r="A113" s="153"/>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row>
    <row r="114" spans="1:32" ht="15.75" customHeight="1" x14ac:dyDescent="0.25">
      <c r="A114" s="153"/>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row>
    <row r="115" spans="1:32" ht="15.75" customHeight="1" x14ac:dyDescent="0.25">
      <c r="A115" s="153"/>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row>
    <row r="116" spans="1:32" ht="15.75" customHeight="1" x14ac:dyDescent="0.25">
      <c r="A116" s="153"/>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row>
    <row r="117" spans="1:32" ht="15.75" customHeight="1" x14ac:dyDescent="0.25">
      <c r="A117" s="153"/>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row>
    <row r="118" spans="1:32" ht="15.75" customHeight="1" x14ac:dyDescent="0.25">
      <c r="A118" s="153"/>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row>
    <row r="119" spans="1:32" ht="15.75" customHeight="1" x14ac:dyDescent="0.25">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row>
    <row r="120" spans="1:32" ht="15.75" customHeight="1" x14ac:dyDescent="0.25">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row>
    <row r="121" spans="1:32" ht="15.75" customHeight="1" x14ac:dyDescent="0.25">
      <c r="A121" s="153"/>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row>
    <row r="122" spans="1:32" ht="15.75" customHeight="1" x14ac:dyDescent="0.25">
      <c r="A122" s="153"/>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row>
    <row r="123" spans="1:32" ht="15.75" customHeight="1" x14ac:dyDescent="0.25">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row>
    <row r="124" spans="1:32" ht="15.75" customHeight="1" x14ac:dyDescent="0.25">
      <c r="A124" s="153"/>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row>
    <row r="125" spans="1:32" ht="15.75" customHeight="1" x14ac:dyDescent="0.25">
      <c r="A125" s="153"/>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row>
    <row r="126" spans="1:32" ht="15.75" customHeight="1" x14ac:dyDescent="0.25">
      <c r="A126" s="153"/>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row>
    <row r="127" spans="1:32" ht="15.75" customHeight="1" x14ac:dyDescent="0.25">
      <c r="A127" s="153"/>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row>
    <row r="128" spans="1:32" ht="15.75" customHeight="1" x14ac:dyDescent="0.25">
      <c r="A128" s="153"/>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row>
    <row r="129" spans="1:32" ht="15.75" customHeight="1" x14ac:dyDescent="0.25">
      <c r="A129" s="153"/>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row>
    <row r="130" spans="1:32" ht="15.75" customHeight="1" x14ac:dyDescent="0.25">
      <c r="A130" s="153"/>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row>
    <row r="131" spans="1:32" ht="15.75" customHeight="1" x14ac:dyDescent="0.25">
      <c r="A131" s="153"/>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row>
    <row r="132" spans="1:32" ht="15.75" customHeight="1" x14ac:dyDescent="0.25">
      <c r="A132" s="153"/>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row>
    <row r="133" spans="1:32" ht="15.75" customHeight="1" x14ac:dyDescent="0.25">
      <c r="A133" s="153"/>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row>
    <row r="134" spans="1:32" ht="15.75" customHeight="1" x14ac:dyDescent="0.25">
      <c r="A134" s="153"/>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row>
    <row r="135" spans="1:32" ht="15.75" customHeight="1" x14ac:dyDescent="0.25">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row>
    <row r="136" spans="1:32" ht="15.75" customHeight="1" x14ac:dyDescent="0.25">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row>
    <row r="137" spans="1:32" ht="15.75" customHeight="1" x14ac:dyDescent="0.25">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row>
    <row r="138" spans="1:32" ht="15.75" customHeight="1" x14ac:dyDescent="0.25">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row>
    <row r="139" spans="1:32" ht="15.75" customHeight="1" x14ac:dyDescent="0.25">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row>
    <row r="140" spans="1:32" ht="15.75" customHeight="1" x14ac:dyDescent="0.25">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row>
    <row r="141" spans="1:32" ht="15.75" customHeight="1" x14ac:dyDescent="0.25">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row>
    <row r="142" spans="1:32" ht="15.75" customHeight="1" x14ac:dyDescent="0.25">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row>
    <row r="143" spans="1:32" ht="15.75" customHeight="1" x14ac:dyDescent="0.25">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row>
    <row r="144" spans="1:32" ht="15.75" customHeight="1" x14ac:dyDescent="0.25">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row>
    <row r="145" spans="1:32" ht="15.75" customHeight="1" x14ac:dyDescent="0.25">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row>
    <row r="146" spans="1:32" ht="15.75" customHeight="1" x14ac:dyDescent="0.25">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row>
    <row r="147" spans="1:32" ht="15.75" customHeight="1" x14ac:dyDescent="0.25">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row>
    <row r="148" spans="1:32" ht="15.75" customHeight="1" x14ac:dyDescent="0.25">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row>
    <row r="149" spans="1:32" ht="15.75" customHeight="1" x14ac:dyDescent="0.25">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row>
    <row r="150" spans="1:32" ht="15.75" customHeight="1" x14ac:dyDescent="0.25">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row>
    <row r="151" spans="1:32" ht="15.75" customHeight="1" x14ac:dyDescent="0.25">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row>
    <row r="152" spans="1:32" ht="15.75" customHeight="1" x14ac:dyDescent="0.25">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row>
    <row r="153" spans="1:32" ht="15.75" customHeight="1" x14ac:dyDescent="0.25">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row>
    <row r="154" spans="1:32" ht="15.75" customHeight="1" x14ac:dyDescent="0.25">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row>
    <row r="155" spans="1:32" ht="15.75" customHeight="1" x14ac:dyDescent="0.25">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row>
    <row r="156" spans="1:32" ht="15.75" customHeight="1" x14ac:dyDescent="0.25">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row>
    <row r="157" spans="1:32" ht="15.75" customHeight="1" x14ac:dyDescent="0.25">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row>
    <row r="158" spans="1:32" ht="15.75" customHeight="1" x14ac:dyDescent="0.25">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row>
    <row r="159" spans="1:32" ht="15.75" customHeight="1" x14ac:dyDescent="0.25">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row>
    <row r="160" spans="1:32" ht="15.75" customHeight="1" x14ac:dyDescent="0.25">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row>
    <row r="161" spans="1:32" ht="15.75" customHeight="1" x14ac:dyDescent="0.25">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row>
    <row r="162" spans="1:32" ht="15.75" customHeight="1" x14ac:dyDescent="0.25">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row>
    <row r="163" spans="1:32" ht="15.75" customHeight="1" x14ac:dyDescent="0.25">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row>
    <row r="164" spans="1:32" ht="15.75" customHeight="1" x14ac:dyDescent="0.25">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c r="AC164" s="153"/>
      <c r="AD164" s="153"/>
      <c r="AE164" s="153"/>
      <c r="AF164" s="153"/>
    </row>
    <row r="165" spans="1:32" ht="15.75" customHeight="1" x14ac:dyDescent="0.25">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row>
    <row r="166" spans="1:32" ht="15.75" customHeight="1" x14ac:dyDescent="0.25">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row>
    <row r="167" spans="1:32" ht="15.75" customHeight="1"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row>
    <row r="168" spans="1:32" ht="15.75" customHeight="1" x14ac:dyDescent="0.25">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c r="AC168" s="153"/>
      <c r="AD168" s="153"/>
      <c r="AE168" s="153"/>
      <c r="AF168" s="153"/>
    </row>
    <row r="169" spans="1:32" ht="15.75" customHeight="1" x14ac:dyDescent="0.25">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row>
    <row r="170" spans="1:32" ht="15.75" customHeight="1" x14ac:dyDescent="0.25">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row>
    <row r="171" spans="1:32" ht="15.75" customHeight="1" x14ac:dyDescent="0.25">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row>
    <row r="172" spans="1:32" ht="15.75" customHeight="1" x14ac:dyDescent="0.25">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row>
    <row r="173" spans="1:32" ht="15.75" customHeight="1" x14ac:dyDescent="0.25">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row>
    <row r="174" spans="1:32" ht="15.75" customHeight="1" x14ac:dyDescent="0.25">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row>
    <row r="175" spans="1:32" ht="15.75" customHeight="1" x14ac:dyDescent="0.25">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c r="AC175" s="153"/>
      <c r="AD175" s="153"/>
      <c r="AE175" s="153"/>
      <c r="AF175" s="153"/>
    </row>
    <row r="176" spans="1:32" ht="15.75" customHeight="1" x14ac:dyDescent="0.25">
      <c r="A176" s="153"/>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c r="AC176" s="153"/>
      <c r="AD176" s="153"/>
      <c r="AE176" s="153"/>
      <c r="AF176" s="153"/>
    </row>
    <row r="177" spans="1:32" ht="15.75" customHeight="1" x14ac:dyDescent="0.25">
      <c r="A177" s="153"/>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row>
    <row r="178" spans="1:32" ht="15.75" customHeight="1" x14ac:dyDescent="0.25">
      <c r="A178" s="153"/>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row>
    <row r="179" spans="1:32" ht="15.75" customHeight="1" x14ac:dyDescent="0.25">
      <c r="A179" s="153"/>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c r="AA179" s="153"/>
      <c r="AB179" s="153"/>
      <c r="AC179" s="153"/>
      <c r="AD179" s="153"/>
      <c r="AE179" s="153"/>
      <c r="AF179" s="153"/>
    </row>
    <row r="180" spans="1:32" ht="15.75" customHeight="1" x14ac:dyDescent="0.25">
      <c r="A180" s="153"/>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c r="AC180" s="153"/>
      <c r="AD180" s="153"/>
      <c r="AE180" s="153"/>
      <c r="AF180" s="153"/>
    </row>
    <row r="181" spans="1:32" ht="15.75" customHeight="1" x14ac:dyDescent="0.25">
      <c r="A181" s="153"/>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row>
    <row r="182" spans="1:32" ht="15.75" customHeight="1" x14ac:dyDescent="0.25">
      <c r="A182" s="153"/>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row>
    <row r="183" spans="1:32" ht="15.75" customHeight="1" x14ac:dyDescent="0.25">
      <c r="A183" s="153"/>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c r="AC183" s="153"/>
      <c r="AD183" s="153"/>
      <c r="AE183" s="153"/>
      <c r="AF183" s="153"/>
    </row>
    <row r="184" spans="1:32" ht="15.75" customHeight="1" x14ac:dyDescent="0.25">
      <c r="A184" s="153"/>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c r="AA184" s="153"/>
      <c r="AB184" s="153"/>
      <c r="AC184" s="153"/>
      <c r="AD184" s="153"/>
      <c r="AE184" s="153"/>
      <c r="AF184" s="153"/>
    </row>
    <row r="185" spans="1:32" ht="15.75" customHeight="1" x14ac:dyDescent="0.25">
      <c r="A185" s="153"/>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row>
    <row r="186" spans="1:32" ht="15.75" customHeight="1" x14ac:dyDescent="0.25">
      <c r="A186" s="153"/>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row>
    <row r="187" spans="1:32" ht="15.75" customHeight="1" x14ac:dyDescent="0.25">
      <c r="A187" s="153"/>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row>
    <row r="188" spans="1:32" ht="15.75" customHeight="1" x14ac:dyDescent="0.25">
      <c r="A188" s="153"/>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c r="AC188" s="153"/>
      <c r="AD188" s="153"/>
      <c r="AE188" s="153"/>
      <c r="AF188" s="153"/>
    </row>
    <row r="189" spans="1:32" ht="15.75" customHeight="1" x14ac:dyDescent="0.25">
      <c r="A189" s="153"/>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row>
    <row r="190" spans="1:32" ht="15.75" customHeight="1" x14ac:dyDescent="0.25">
      <c r="A190" s="153"/>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row>
    <row r="191" spans="1:32" ht="15.75" customHeight="1" x14ac:dyDescent="0.25">
      <c r="A191" s="153"/>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c r="AA191" s="153"/>
      <c r="AB191" s="153"/>
      <c r="AC191" s="153"/>
      <c r="AD191" s="153"/>
      <c r="AE191" s="153"/>
      <c r="AF191" s="153"/>
    </row>
    <row r="192" spans="1:32" ht="15.75" customHeight="1" x14ac:dyDescent="0.25">
      <c r="A192" s="153"/>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c r="AC192" s="153"/>
      <c r="AD192" s="153"/>
      <c r="AE192" s="153"/>
      <c r="AF192" s="153"/>
    </row>
    <row r="193" spans="1:32" ht="15.75" customHeight="1" x14ac:dyDescent="0.25">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row>
    <row r="194" spans="1:32" ht="15.75" customHeight="1" x14ac:dyDescent="0.25">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row>
    <row r="195" spans="1:32" ht="15.75" customHeight="1" x14ac:dyDescent="0.25">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c r="AC195" s="153"/>
      <c r="AD195" s="153"/>
      <c r="AE195" s="153"/>
      <c r="AF195" s="153"/>
    </row>
    <row r="196" spans="1:32" ht="15.75" customHeight="1" x14ac:dyDescent="0.25">
      <c r="A196" s="153"/>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row>
    <row r="197" spans="1:32" ht="15.75" customHeight="1" x14ac:dyDescent="0.25">
      <c r="A197" s="153"/>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row>
    <row r="198" spans="1:32" ht="15.75" customHeight="1" x14ac:dyDescent="0.25">
      <c r="A198" s="153"/>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row>
    <row r="199" spans="1:32" ht="15.75" customHeight="1" x14ac:dyDescent="0.25">
      <c r="A199" s="153"/>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row>
    <row r="200" spans="1:32" ht="15.75" customHeight="1" x14ac:dyDescent="0.25">
      <c r="A200" s="153"/>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row>
    <row r="201" spans="1:32" ht="15.75" customHeight="1" x14ac:dyDescent="0.25">
      <c r="A201" s="153"/>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row>
    <row r="202" spans="1:32" ht="15.75" customHeight="1" x14ac:dyDescent="0.25">
      <c r="A202" s="153"/>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row>
    <row r="203" spans="1:32" ht="15.75" customHeight="1" x14ac:dyDescent="0.25">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row>
    <row r="204" spans="1:32" ht="15.75" customHeight="1" x14ac:dyDescent="0.25">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row>
    <row r="205" spans="1:32" ht="15.75" customHeight="1" x14ac:dyDescent="0.25">
      <c r="A205" s="153"/>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row>
    <row r="206" spans="1:32" ht="15.75" customHeight="1" x14ac:dyDescent="0.25">
      <c r="A206" s="153"/>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c r="AA206" s="153"/>
      <c r="AB206" s="153"/>
      <c r="AC206" s="153"/>
      <c r="AD206" s="153"/>
      <c r="AE206" s="153"/>
      <c r="AF206" s="153"/>
    </row>
    <row r="207" spans="1:32" ht="15.75" customHeight="1" x14ac:dyDescent="0.25">
      <c r="A207" s="153"/>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row>
    <row r="208" spans="1:32" ht="15.75" customHeight="1" x14ac:dyDescent="0.25">
      <c r="A208" s="153"/>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c r="AA208" s="153"/>
      <c r="AB208" s="153"/>
      <c r="AC208" s="153"/>
      <c r="AD208" s="153"/>
      <c r="AE208" s="153"/>
      <c r="AF208" s="153"/>
    </row>
    <row r="209" spans="1:32" ht="15.75" customHeight="1" x14ac:dyDescent="0.25">
      <c r="A209" s="153"/>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c r="AA209" s="153"/>
      <c r="AB209" s="153"/>
      <c r="AC209" s="153"/>
      <c r="AD209" s="153"/>
      <c r="AE209" s="153"/>
      <c r="AF209" s="153"/>
    </row>
    <row r="210" spans="1:32" ht="15.75" customHeight="1" x14ac:dyDescent="0.25">
      <c r="A210" s="153"/>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c r="AA210" s="153"/>
      <c r="AB210" s="153"/>
      <c r="AC210" s="153"/>
      <c r="AD210" s="153"/>
      <c r="AE210" s="153"/>
      <c r="AF210" s="153"/>
    </row>
    <row r="211" spans="1:32" ht="15.75" customHeight="1" x14ac:dyDescent="0.25">
      <c r="A211" s="153"/>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row>
    <row r="212" spans="1:32" ht="15.75" customHeight="1" x14ac:dyDescent="0.25">
      <c r="A212" s="153"/>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row>
    <row r="213" spans="1:32" ht="15.75" customHeight="1" x14ac:dyDescent="0.25">
      <c r="A213" s="153"/>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row>
    <row r="214" spans="1:32" ht="15.75" customHeight="1" x14ac:dyDescent="0.25">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row>
    <row r="215" spans="1:32" ht="15.75" customHeight="1" x14ac:dyDescent="0.25">
      <c r="A215" s="153"/>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c r="AA215" s="153"/>
      <c r="AB215" s="153"/>
      <c r="AC215" s="153"/>
      <c r="AD215" s="153"/>
      <c r="AE215" s="153"/>
      <c r="AF215" s="153"/>
    </row>
    <row r="216" spans="1:32" ht="15.75" customHeight="1" x14ac:dyDescent="0.25">
      <c r="A216" s="153"/>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c r="AA216" s="153"/>
      <c r="AB216" s="153"/>
      <c r="AC216" s="153"/>
      <c r="AD216" s="153"/>
      <c r="AE216" s="153"/>
      <c r="AF216" s="153"/>
    </row>
    <row r="217" spans="1:32" ht="15.75" customHeight="1" x14ac:dyDescent="0.25">
      <c r="A217" s="153"/>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c r="AA217" s="153"/>
      <c r="AB217" s="153"/>
      <c r="AC217" s="153"/>
      <c r="AD217" s="153"/>
      <c r="AE217" s="153"/>
      <c r="AF217" s="153"/>
    </row>
    <row r="218" spans="1:32" ht="15.75" customHeight="1" x14ac:dyDescent="0.25">
      <c r="A218" s="153"/>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c r="AA218" s="153"/>
      <c r="AB218" s="153"/>
      <c r="AC218" s="153"/>
      <c r="AD218" s="153"/>
      <c r="AE218" s="153"/>
      <c r="AF218" s="153"/>
    </row>
    <row r="219" spans="1:32" ht="15.75" customHeight="1" x14ac:dyDescent="0.25">
      <c r="A219" s="153"/>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c r="AA219" s="153"/>
      <c r="AB219" s="153"/>
      <c r="AC219" s="153"/>
      <c r="AD219" s="153"/>
      <c r="AE219" s="153"/>
      <c r="AF219" s="153"/>
    </row>
    <row r="220" spans="1:32" ht="15.75" customHeight="1" x14ac:dyDescent="0.25">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c r="AA220" s="153"/>
      <c r="AB220" s="153"/>
      <c r="AC220" s="153"/>
      <c r="AD220" s="153"/>
      <c r="AE220" s="153"/>
      <c r="AF220" s="153"/>
    </row>
    <row r="221" spans="1:32" ht="15.75" customHeight="1" x14ac:dyDescent="0.25">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c r="AC221" s="153"/>
      <c r="AD221" s="153"/>
      <c r="AE221" s="153"/>
      <c r="AF221" s="153"/>
    </row>
    <row r="222" spans="1:32" ht="15.75" customHeight="1" x14ac:dyDescent="0.25">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c r="AC222" s="153"/>
      <c r="AD222" s="153"/>
      <c r="AE222" s="153"/>
      <c r="AF222" s="153"/>
    </row>
    <row r="223" spans="1:32" ht="15.75" customHeight="1" x14ac:dyDescent="0.25">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c r="AC223" s="153"/>
      <c r="AD223" s="153"/>
      <c r="AE223" s="153"/>
      <c r="AF223" s="153"/>
    </row>
    <row r="224" spans="1:32" ht="15.75" customHeight="1" x14ac:dyDescent="0.25">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c r="AA224" s="153"/>
      <c r="AB224" s="153"/>
      <c r="AC224" s="153"/>
      <c r="AD224" s="153"/>
      <c r="AE224" s="153"/>
      <c r="AF224" s="153"/>
    </row>
    <row r="225" spans="1:32" ht="15.75" customHeight="1" x14ac:dyDescent="0.25">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c r="AC225" s="153"/>
      <c r="AD225" s="153"/>
      <c r="AE225" s="153"/>
      <c r="AF225" s="153"/>
    </row>
    <row r="226" spans="1:32" ht="15.75" customHeight="1" x14ac:dyDescent="0.25">
      <c r="A226" s="153"/>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c r="AA226" s="153"/>
      <c r="AB226" s="153"/>
      <c r="AC226" s="153"/>
      <c r="AD226" s="153"/>
      <c r="AE226" s="153"/>
      <c r="AF226" s="153"/>
    </row>
    <row r="227" spans="1:32" ht="15.75" customHeight="1" x14ac:dyDescent="0.25">
      <c r="A227" s="153"/>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c r="AC227" s="153"/>
      <c r="AD227" s="153"/>
      <c r="AE227" s="153"/>
      <c r="AF227" s="153"/>
    </row>
    <row r="228" spans="1:32" ht="15.75" customHeight="1" x14ac:dyDescent="0.25">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row>
    <row r="229" spans="1:32" ht="15.75" customHeight="1" x14ac:dyDescent="0.25">
      <c r="A229" s="153"/>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c r="AA229" s="153"/>
      <c r="AB229" s="153"/>
      <c r="AC229" s="153"/>
      <c r="AD229" s="153"/>
      <c r="AE229" s="153"/>
      <c r="AF229" s="153"/>
    </row>
    <row r="230" spans="1:32" ht="15.75" customHeight="1" x14ac:dyDescent="0.25">
      <c r="A230" s="153"/>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153"/>
      <c r="AF230" s="153"/>
    </row>
    <row r="231" spans="1:32" ht="15.75" customHeight="1" x14ac:dyDescent="0.25">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row>
    <row r="232" spans="1:32" ht="15.75" customHeight="1" x14ac:dyDescent="0.25">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row>
    <row r="233" spans="1:32" ht="15.75" customHeight="1" x14ac:dyDescent="0.25">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c r="AF233" s="153"/>
    </row>
    <row r="234" spans="1:32" ht="15.75" customHeight="1" x14ac:dyDescent="0.25">
      <c r="A234" s="153"/>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c r="AC234" s="153"/>
      <c r="AD234" s="153"/>
      <c r="AE234" s="153"/>
      <c r="AF234" s="153"/>
    </row>
    <row r="235" spans="1:32" ht="15.75" customHeight="1" x14ac:dyDescent="0.25">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row>
    <row r="236" spans="1:32" ht="15.75" customHeight="1" x14ac:dyDescent="0.25">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c r="AC236" s="153"/>
      <c r="AD236" s="153"/>
      <c r="AE236" s="153"/>
      <c r="AF236" s="153"/>
    </row>
    <row r="237" spans="1:32" ht="15.75" customHeight="1" x14ac:dyDescent="0.25">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c r="AF237" s="153"/>
    </row>
    <row r="238" spans="1:32" ht="15.75" customHeight="1" x14ac:dyDescent="0.25">
      <c r="A238" s="153"/>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c r="AC238" s="153"/>
      <c r="AD238" s="153"/>
      <c r="AE238" s="153"/>
      <c r="AF238" s="153"/>
    </row>
    <row r="239" spans="1:32" ht="15.75" customHeight="1" x14ac:dyDescent="0.25">
      <c r="A239" s="153"/>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row>
    <row r="240" spans="1:32" ht="15.75" customHeight="1" x14ac:dyDescent="0.25">
      <c r="A240" s="153"/>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c r="AC240" s="153"/>
      <c r="AD240" s="153"/>
      <c r="AE240" s="153"/>
      <c r="AF240" s="153"/>
    </row>
    <row r="241" spans="1:32" ht="15.75" customHeight="1" x14ac:dyDescent="0.25">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row>
    <row r="242" spans="1:32" ht="15.75" customHeight="1" x14ac:dyDescent="0.25">
      <c r="A242" s="153"/>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c r="AC242" s="153"/>
      <c r="AD242" s="153"/>
      <c r="AE242" s="153"/>
      <c r="AF242" s="153"/>
    </row>
    <row r="243" spans="1:32" ht="15.75" customHeight="1" x14ac:dyDescent="0.25">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row>
    <row r="244" spans="1:32" ht="15.75" customHeight="1" x14ac:dyDescent="0.25">
      <c r="A244" s="153"/>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c r="AC244" s="153"/>
      <c r="AD244" s="153"/>
      <c r="AE244" s="153"/>
      <c r="AF244" s="153"/>
    </row>
    <row r="245" spans="1:32" ht="15.75" customHeight="1" x14ac:dyDescent="0.25">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row>
    <row r="246" spans="1:32" ht="15.75" customHeight="1" x14ac:dyDescent="0.25">
      <c r="A246" s="153"/>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c r="AC246" s="153"/>
      <c r="AD246" s="153"/>
      <c r="AE246" s="153"/>
      <c r="AF246" s="153"/>
    </row>
    <row r="247" spans="1:32" ht="15.75" customHeight="1" x14ac:dyDescent="0.25">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row>
    <row r="248" spans="1:32" ht="15.75" customHeight="1" x14ac:dyDescent="0.25">
      <c r="A248" s="153"/>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row>
    <row r="249" spans="1:32" ht="15.75" customHeight="1" x14ac:dyDescent="0.25">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c r="AF249" s="153"/>
    </row>
    <row r="250" spans="1:32" ht="15.75" customHeight="1" x14ac:dyDescent="0.25">
      <c r="A250" s="153"/>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c r="AF250" s="153"/>
    </row>
    <row r="251" spans="1:32" ht="15.75" customHeight="1" x14ac:dyDescent="0.25">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c r="AF251" s="153"/>
    </row>
    <row r="252" spans="1:32" ht="15.75" customHeight="1" x14ac:dyDescent="0.25">
      <c r="A252" s="153"/>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c r="AC252" s="153"/>
      <c r="AD252" s="153"/>
      <c r="AE252" s="153"/>
      <c r="AF252" s="153"/>
    </row>
    <row r="253" spans="1:32" ht="15.75" customHeight="1" x14ac:dyDescent="0.25">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row>
    <row r="254" spans="1:32" ht="15.75" customHeight="1" x14ac:dyDescent="0.25">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row>
    <row r="255" spans="1:32" ht="15.75" customHeight="1" x14ac:dyDescent="0.25">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row>
    <row r="256" spans="1:32" ht="15.75" customHeight="1" x14ac:dyDescent="0.25">
      <c r="A256" s="153"/>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c r="AC256" s="153"/>
      <c r="AD256" s="153"/>
      <c r="AE256" s="153"/>
      <c r="AF256" s="153"/>
    </row>
    <row r="257" spans="1:32" ht="15.75" customHeight="1" x14ac:dyDescent="0.25">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c r="AF257" s="153"/>
    </row>
    <row r="258" spans="1:32" ht="15.75" customHeight="1" x14ac:dyDescent="0.25">
      <c r="A258" s="153"/>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c r="AC258" s="153"/>
      <c r="AD258" s="153"/>
      <c r="AE258" s="153"/>
      <c r="AF258" s="153"/>
    </row>
    <row r="259" spans="1:32" ht="15.75" customHeight="1" x14ac:dyDescent="0.25">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c r="AF259" s="153"/>
    </row>
    <row r="260" spans="1:32" ht="15.75" customHeight="1" x14ac:dyDescent="0.25">
      <c r="A260" s="153"/>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c r="AC260" s="153"/>
      <c r="AD260" s="153"/>
      <c r="AE260" s="153"/>
      <c r="AF260" s="153"/>
    </row>
    <row r="261" spans="1:32" ht="15.75" customHeight="1" x14ac:dyDescent="0.25">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row>
    <row r="262" spans="1:32" ht="15.75" customHeight="1" x14ac:dyDescent="0.25">
      <c r="A262" s="153"/>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c r="AC262" s="153"/>
      <c r="AD262" s="153"/>
      <c r="AE262" s="153"/>
      <c r="AF262" s="153"/>
    </row>
    <row r="263" spans="1:32" ht="15.75" customHeight="1" x14ac:dyDescent="0.25">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c r="AF263" s="153"/>
    </row>
    <row r="264" spans="1:32" ht="15.75" customHeight="1" x14ac:dyDescent="0.25">
      <c r="A264" s="153"/>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c r="AC264" s="153"/>
      <c r="AD264" s="153"/>
      <c r="AE264" s="153"/>
      <c r="AF264" s="153"/>
    </row>
    <row r="265" spans="1:32" ht="15.75" customHeight="1" x14ac:dyDescent="0.25">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row>
    <row r="266" spans="1:32" ht="15.75" customHeight="1" x14ac:dyDescent="0.25">
      <c r="A266" s="153"/>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c r="AC266" s="153"/>
      <c r="AD266" s="153"/>
      <c r="AE266" s="153"/>
      <c r="AF266" s="153"/>
    </row>
    <row r="267" spans="1:32" ht="15.75" customHeight="1" x14ac:dyDescent="0.25">
      <c r="A267" s="153"/>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c r="AC267" s="153"/>
      <c r="AD267" s="153"/>
      <c r="AE267" s="153"/>
      <c r="AF267" s="153"/>
    </row>
    <row r="268" spans="1:32" ht="15.75" customHeight="1" x14ac:dyDescent="0.25">
      <c r="A268" s="153"/>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c r="AC268" s="153"/>
      <c r="AD268" s="153"/>
      <c r="AE268" s="153"/>
      <c r="AF268" s="153"/>
    </row>
    <row r="269" spans="1:32" ht="15.75" customHeight="1" x14ac:dyDescent="0.25">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153"/>
    </row>
    <row r="270" spans="1:32" ht="15.75" customHeight="1" x14ac:dyDescent="0.25">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c r="AF270" s="153"/>
    </row>
    <row r="271" spans="1:32" ht="15.75" customHeight="1" x14ac:dyDescent="0.2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row>
    <row r="272" spans="1:32" ht="15.75" customHeight="1" x14ac:dyDescent="0.25">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c r="AC272" s="153"/>
      <c r="AD272" s="153"/>
      <c r="AE272" s="153"/>
      <c r="AF272" s="153"/>
    </row>
    <row r="273" spans="1:32" ht="15.75" customHeight="1" x14ac:dyDescent="0.2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153"/>
    </row>
    <row r="274" spans="1:32" ht="15.75" customHeight="1" x14ac:dyDescent="0.25">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c r="AF274" s="153"/>
    </row>
    <row r="275" spans="1:32" ht="15.75" customHeight="1" x14ac:dyDescent="0.2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153"/>
    </row>
    <row r="276" spans="1:32" ht="15.75" customHeight="1" x14ac:dyDescent="0.25">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row>
    <row r="277" spans="1:32" ht="15.75" customHeight="1" x14ac:dyDescent="0.25">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c r="AC277" s="153"/>
      <c r="AD277" s="153"/>
      <c r="AE277" s="153"/>
      <c r="AF277" s="153"/>
    </row>
    <row r="278" spans="1:32" ht="15.75" customHeight="1" x14ac:dyDescent="0.25">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c r="AC278" s="153"/>
      <c r="AD278" s="153"/>
      <c r="AE278" s="153"/>
      <c r="AF278" s="153"/>
    </row>
    <row r="279" spans="1:32" ht="15.75" customHeight="1" x14ac:dyDescent="0.25">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153"/>
    </row>
    <row r="280" spans="1:32" ht="15.75" customHeight="1" x14ac:dyDescent="0.25">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c r="AC280" s="153"/>
      <c r="AD280" s="153"/>
      <c r="AE280" s="153"/>
      <c r="AF280" s="153"/>
    </row>
    <row r="281" spans="1:32" ht="15.75" customHeight="1" x14ac:dyDescent="0.2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row>
    <row r="282" spans="1:32" ht="15.75" customHeight="1" x14ac:dyDescent="0.25">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c r="AC282" s="153"/>
      <c r="AD282" s="153"/>
      <c r="AE282" s="153"/>
      <c r="AF282" s="153"/>
    </row>
    <row r="283" spans="1:32" ht="15.75" customHeight="1" x14ac:dyDescent="0.2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c r="AF283" s="153"/>
    </row>
    <row r="284" spans="1:32" ht="15.75" customHeight="1" x14ac:dyDescent="0.25">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c r="AC284" s="153"/>
      <c r="AD284" s="153"/>
      <c r="AE284" s="153"/>
      <c r="AF284" s="153"/>
    </row>
    <row r="285" spans="1:32" ht="15.75" customHeight="1" x14ac:dyDescent="0.25">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c r="AC285" s="153"/>
      <c r="AD285" s="153"/>
      <c r="AE285" s="153"/>
      <c r="AF285" s="153"/>
    </row>
    <row r="286" spans="1:32" ht="15.75" customHeight="1" x14ac:dyDescent="0.25">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153"/>
    </row>
    <row r="287" spans="1:32" ht="15.75" customHeight="1" x14ac:dyDescent="0.25">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c r="AF287" s="153"/>
    </row>
    <row r="288" spans="1:32" ht="15.75" customHeight="1" x14ac:dyDescent="0.25">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c r="AC288" s="153"/>
      <c r="AD288" s="153"/>
      <c r="AE288" s="153"/>
      <c r="AF288" s="153"/>
    </row>
    <row r="289" spans="1:32" ht="15.75" customHeight="1" x14ac:dyDescent="0.25">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c r="AC289" s="153"/>
      <c r="AD289" s="153"/>
      <c r="AE289" s="153"/>
      <c r="AF289" s="153"/>
    </row>
    <row r="290" spans="1:32" ht="15.75" customHeight="1" x14ac:dyDescent="0.25">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c r="AC290" s="153"/>
      <c r="AD290" s="153"/>
      <c r="AE290" s="153"/>
      <c r="AF290" s="153"/>
    </row>
    <row r="291" spans="1:32" ht="15.75" customHeight="1" x14ac:dyDescent="0.25">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c r="AC291" s="153"/>
      <c r="AD291" s="153"/>
      <c r="AE291" s="153"/>
      <c r="AF291" s="153"/>
    </row>
    <row r="292" spans="1:32" ht="15.75" customHeight="1" x14ac:dyDescent="0.25">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c r="AC292" s="153"/>
      <c r="AD292" s="153"/>
      <c r="AE292" s="153"/>
      <c r="AF292" s="153"/>
    </row>
    <row r="293" spans="1:32" ht="15.75" customHeight="1" x14ac:dyDescent="0.25">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c r="AC293" s="153"/>
      <c r="AD293" s="153"/>
      <c r="AE293" s="153"/>
      <c r="AF293" s="153"/>
    </row>
    <row r="294" spans="1:32" ht="15.75" customHeight="1" x14ac:dyDescent="0.25">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c r="AC294" s="153"/>
      <c r="AD294" s="153"/>
      <c r="AE294" s="153"/>
      <c r="AF294" s="153"/>
    </row>
    <row r="295" spans="1:32" ht="15.75" customHeight="1" x14ac:dyDescent="0.25">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c r="AC295" s="153"/>
      <c r="AD295" s="153"/>
      <c r="AE295" s="153"/>
      <c r="AF295" s="153"/>
    </row>
    <row r="296" spans="1:32" ht="15.75" customHeight="1" x14ac:dyDescent="0.25">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c r="AC296" s="153"/>
      <c r="AD296" s="153"/>
      <c r="AE296" s="153"/>
      <c r="AF296" s="153"/>
    </row>
    <row r="297" spans="1:32" ht="15.75" customHeight="1" x14ac:dyDescent="0.25">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c r="AC297" s="153"/>
      <c r="AD297" s="153"/>
      <c r="AE297" s="153"/>
      <c r="AF297" s="153"/>
    </row>
    <row r="298" spans="1:32" ht="15.75" customHeight="1" x14ac:dyDescent="0.25">
      <c r="A298" s="153"/>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c r="AC298" s="153"/>
      <c r="AD298" s="153"/>
      <c r="AE298" s="153"/>
      <c r="AF298" s="153"/>
    </row>
    <row r="299" spans="1:32" ht="15.75" customHeight="1" x14ac:dyDescent="0.25">
      <c r="A299" s="153"/>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c r="AC299" s="153"/>
      <c r="AD299" s="153"/>
      <c r="AE299" s="153"/>
      <c r="AF299" s="153"/>
    </row>
    <row r="300" spans="1:32" ht="15.75" customHeight="1" x14ac:dyDescent="0.25">
      <c r="A300" s="153"/>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c r="AC300" s="153"/>
      <c r="AD300" s="153"/>
      <c r="AE300" s="153"/>
      <c r="AF300" s="153"/>
    </row>
    <row r="301" spans="1:32" ht="15.75" customHeight="1" x14ac:dyDescent="0.25">
      <c r="A301" s="153"/>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c r="AC301" s="153"/>
      <c r="AD301" s="153"/>
      <c r="AE301" s="153"/>
      <c r="AF301" s="153"/>
    </row>
    <row r="302" spans="1:32" ht="15.75" customHeight="1" x14ac:dyDescent="0.25">
      <c r="A302" s="153"/>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c r="AF302" s="153"/>
    </row>
    <row r="303" spans="1:32" ht="15.75" customHeight="1" x14ac:dyDescent="0.25">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c r="AC303" s="153"/>
      <c r="AD303" s="153"/>
      <c r="AE303" s="153"/>
      <c r="AF303" s="153"/>
    </row>
    <row r="304" spans="1:32" ht="15.75" customHeight="1" x14ac:dyDescent="0.25">
      <c r="A304" s="153"/>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c r="AC304" s="153"/>
      <c r="AD304" s="153"/>
      <c r="AE304" s="153"/>
      <c r="AF304" s="153"/>
    </row>
    <row r="305" spans="1:32" ht="15.75" customHeight="1" x14ac:dyDescent="0.25">
      <c r="A305" s="153"/>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c r="AC305" s="153"/>
      <c r="AD305" s="153"/>
      <c r="AE305" s="153"/>
      <c r="AF305" s="153"/>
    </row>
    <row r="306" spans="1:32" ht="15.75" customHeight="1" x14ac:dyDescent="0.25">
      <c r="A306" s="153"/>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c r="AF306" s="153"/>
    </row>
    <row r="307" spans="1:32" ht="15.75" customHeight="1" x14ac:dyDescent="0.25">
      <c r="A307" s="153"/>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c r="AC307" s="153"/>
      <c r="AD307" s="153"/>
      <c r="AE307" s="153"/>
      <c r="AF307" s="153"/>
    </row>
    <row r="308" spans="1:32" ht="15.75" customHeight="1" x14ac:dyDescent="0.25">
      <c r="A308" s="153"/>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c r="AF308" s="153"/>
    </row>
    <row r="309" spans="1:32" ht="15.75" customHeight="1" x14ac:dyDescent="0.25">
      <c r="A309" s="153"/>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c r="AC309" s="153"/>
      <c r="AD309" s="153"/>
      <c r="AE309" s="153"/>
      <c r="AF309" s="153"/>
    </row>
    <row r="310" spans="1:32" ht="15.75" customHeight="1" x14ac:dyDescent="0.25">
      <c r="A310" s="153"/>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c r="AC310" s="153"/>
      <c r="AD310" s="153"/>
      <c r="AE310" s="153"/>
      <c r="AF310" s="153"/>
    </row>
    <row r="311" spans="1:32" ht="15.75" customHeight="1" x14ac:dyDescent="0.25">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c r="AF311" s="153"/>
    </row>
    <row r="312" spans="1:32" ht="15.75" customHeight="1" x14ac:dyDescent="0.25">
      <c r="A312" s="153"/>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c r="AC312" s="153"/>
      <c r="AD312" s="153"/>
      <c r="AE312" s="153"/>
      <c r="AF312" s="153"/>
    </row>
    <row r="313" spans="1:32" ht="15.75" customHeight="1" x14ac:dyDescent="0.25">
      <c r="A313" s="153"/>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c r="AC313" s="153"/>
      <c r="AD313" s="153"/>
      <c r="AE313" s="153"/>
      <c r="AF313" s="153"/>
    </row>
    <row r="314" spans="1:32" ht="15.75" customHeight="1" x14ac:dyDescent="0.25">
      <c r="A314" s="153"/>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c r="AC314" s="153"/>
      <c r="AD314" s="153"/>
      <c r="AE314" s="153"/>
      <c r="AF314" s="153"/>
    </row>
    <row r="315" spans="1:32" ht="15.75" customHeight="1" x14ac:dyDescent="0.25">
      <c r="A315" s="153"/>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c r="AC315" s="153"/>
      <c r="AD315" s="153"/>
      <c r="AE315" s="153"/>
      <c r="AF315" s="153"/>
    </row>
    <row r="316" spans="1:32" ht="15.75" customHeight="1" x14ac:dyDescent="0.25">
      <c r="A316" s="153"/>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c r="AC316" s="153"/>
      <c r="AD316" s="153"/>
      <c r="AE316" s="153"/>
      <c r="AF316" s="153"/>
    </row>
    <row r="317" spans="1:32" ht="15.75" customHeight="1" x14ac:dyDescent="0.25">
      <c r="A317" s="153"/>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153"/>
      <c r="AF317" s="153"/>
    </row>
    <row r="318" spans="1:32" ht="15.75" customHeight="1" x14ac:dyDescent="0.25">
      <c r="A318" s="153"/>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c r="AC318" s="153"/>
      <c r="AD318" s="153"/>
      <c r="AE318" s="153"/>
      <c r="AF318" s="153"/>
    </row>
    <row r="319" spans="1:32" ht="15.75" customHeight="1" x14ac:dyDescent="0.25">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c r="AC319" s="153"/>
      <c r="AD319" s="153"/>
      <c r="AE319" s="153"/>
      <c r="AF319" s="153"/>
    </row>
    <row r="320" spans="1:32" ht="15.75" customHeight="1" x14ac:dyDescent="0.25">
      <c r="A320" s="153"/>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c r="AC320" s="153"/>
      <c r="AD320" s="153"/>
      <c r="AE320" s="153"/>
      <c r="AF320" s="153"/>
    </row>
    <row r="321" spans="1:32" ht="15.75" customHeight="1" x14ac:dyDescent="0.25">
      <c r="A321" s="153"/>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c r="AC321" s="153"/>
      <c r="AD321" s="153"/>
      <c r="AE321" s="153"/>
      <c r="AF321" s="153"/>
    </row>
    <row r="322" spans="1:32" ht="15.75" customHeight="1" x14ac:dyDescent="0.25">
      <c r="A322" s="153"/>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c r="AC322" s="153"/>
      <c r="AD322" s="153"/>
      <c r="AE322" s="153"/>
      <c r="AF322" s="153"/>
    </row>
    <row r="323" spans="1:32" ht="15.75" customHeight="1" x14ac:dyDescent="0.25">
      <c r="A323" s="153"/>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c r="AC323" s="153"/>
      <c r="AD323" s="153"/>
      <c r="AE323" s="153"/>
      <c r="AF323" s="153"/>
    </row>
    <row r="324" spans="1:32" ht="15.75" customHeight="1" x14ac:dyDescent="0.25">
      <c r="A324" s="153"/>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c r="AC324" s="153"/>
      <c r="AD324" s="153"/>
      <c r="AE324" s="153"/>
      <c r="AF324" s="153"/>
    </row>
    <row r="325" spans="1:32" ht="15.75" customHeight="1" x14ac:dyDescent="0.25">
      <c r="A325" s="153"/>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c r="AC325" s="153"/>
      <c r="AD325" s="153"/>
      <c r="AE325" s="153"/>
      <c r="AF325" s="153"/>
    </row>
    <row r="326" spans="1:32" ht="15.75" customHeight="1" x14ac:dyDescent="0.25">
      <c r="A326" s="153"/>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c r="AC326" s="153"/>
      <c r="AD326" s="153"/>
      <c r="AE326" s="153"/>
      <c r="AF326" s="153"/>
    </row>
    <row r="327" spans="1:32" ht="15.75" customHeight="1" x14ac:dyDescent="0.25">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c r="AC327" s="153"/>
      <c r="AD327" s="153"/>
      <c r="AE327" s="153"/>
      <c r="AF327" s="153"/>
    </row>
    <row r="328" spans="1:32" ht="15.75" customHeight="1" x14ac:dyDescent="0.25">
      <c r="A328" s="153"/>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c r="AC328" s="153"/>
      <c r="AD328" s="153"/>
      <c r="AE328" s="153"/>
      <c r="AF328" s="153"/>
    </row>
    <row r="329" spans="1:32" ht="15.75" customHeight="1" x14ac:dyDescent="0.25">
      <c r="A329" s="153"/>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c r="AC329" s="153"/>
      <c r="AD329" s="153"/>
      <c r="AE329" s="153"/>
      <c r="AF329" s="153"/>
    </row>
    <row r="330" spans="1:32" ht="15.75" customHeight="1" x14ac:dyDescent="0.25">
      <c r="A330" s="153"/>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c r="AC330" s="153"/>
      <c r="AD330" s="153"/>
      <c r="AE330" s="153"/>
      <c r="AF330" s="153"/>
    </row>
    <row r="331" spans="1:32" ht="15.75" customHeight="1" x14ac:dyDescent="0.25">
      <c r="A331" s="153"/>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c r="AC331" s="153"/>
      <c r="AD331" s="153"/>
      <c r="AE331" s="153"/>
      <c r="AF331" s="153"/>
    </row>
    <row r="332" spans="1:32" ht="15.75" customHeight="1" x14ac:dyDescent="0.25">
      <c r="A332" s="153"/>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c r="AC332" s="153"/>
      <c r="AD332" s="153"/>
      <c r="AE332" s="153"/>
      <c r="AF332" s="153"/>
    </row>
    <row r="333" spans="1:32" ht="15.75" customHeight="1" x14ac:dyDescent="0.25">
      <c r="A333" s="153"/>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c r="AC333" s="153"/>
      <c r="AD333" s="153"/>
      <c r="AE333" s="153"/>
      <c r="AF333" s="153"/>
    </row>
    <row r="334" spans="1:32" ht="15.75" customHeight="1" x14ac:dyDescent="0.25">
      <c r="A334" s="153"/>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c r="AC334" s="153"/>
      <c r="AD334" s="153"/>
      <c r="AE334" s="153"/>
      <c r="AF334" s="153"/>
    </row>
    <row r="335" spans="1:32" ht="15.75" customHeight="1" x14ac:dyDescent="0.25">
      <c r="A335" s="153"/>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c r="AC335" s="153"/>
      <c r="AD335" s="153"/>
      <c r="AE335" s="153"/>
      <c r="AF335" s="153"/>
    </row>
    <row r="336" spans="1:32" ht="15.75" customHeight="1" x14ac:dyDescent="0.25">
      <c r="A336" s="153"/>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c r="AC336" s="153"/>
      <c r="AD336" s="153"/>
      <c r="AE336" s="153"/>
      <c r="AF336" s="153"/>
    </row>
    <row r="337" spans="1:32" ht="15.75" customHeight="1" x14ac:dyDescent="0.25">
      <c r="A337" s="153"/>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c r="AC337" s="153"/>
      <c r="AD337" s="153"/>
      <c r="AE337" s="153"/>
      <c r="AF337" s="153"/>
    </row>
    <row r="338" spans="1:32" ht="15.75" customHeight="1" x14ac:dyDescent="0.25">
      <c r="A338" s="153"/>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c r="AC338" s="153"/>
      <c r="AD338" s="153"/>
      <c r="AE338" s="153"/>
      <c r="AF338" s="153"/>
    </row>
    <row r="339" spans="1:32" ht="15.75" customHeight="1" x14ac:dyDescent="0.25">
      <c r="A339" s="153"/>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c r="AC339" s="153"/>
      <c r="AD339" s="153"/>
      <c r="AE339" s="153"/>
      <c r="AF339" s="153"/>
    </row>
    <row r="340" spans="1:32" ht="15.75" customHeight="1" x14ac:dyDescent="0.25">
      <c r="A340" s="153"/>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3"/>
      <c r="AE340" s="153"/>
      <c r="AF340" s="153"/>
    </row>
    <row r="341" spans="1:32" ht="15.75" customHeight="1" x14ac:dyDescent="0.25">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3"/>
      <c r="AE341" s="153"/>
      <c r="AF341" s="153"/>
    </row>
    <row r="342" spans="1:32" ht="15.75" customHeight="1" x14ac:dyDescent="0.25">
      <c r="A342" s="153"/>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c r="AC342" s="153"/>
      <c r="AD342" s="153"/>
      <c r="AE342" s="153"/>
      <c r="AF342" s="153"/>
    </row>
    <row r="343" spans="1:32" ht="15.75" customHeight="1" x14ac:dyDescent="0.25">
      <c r="A343" s="153"/>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3"/>
      <c r="AE343" s="153"/>
      <c r="AF343" s="153"/>
    </row>
    <row r="344" spans="1:32" ht="15.75" customHeight="1" x14ac:dyDescent="0.25">
      <c r="A344" s="153"/>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3"/>
      <c r="AE344" s="153"/>
      <c r="AF344" s="153"/>
    </row>
    <row r="345" spans="1:32" ht="15.75" customHeight="1" x14ac:dyDescent="0.25">
      <c r="A345" s="153"/>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3"/>
      <c r="AE345" s="153"/>
      <c r="AF345" s="153"/>
    </row>
    <row r="346" spans="1:32" ht="15.75" customHeight="1" x14ac:dyDescent="0.25">
      <c r="A346" s="153"/>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3"/>
      <c r="AE346" s="153"/>
      <c r="AF346" s="153"/>
    </row>
    <row r="347" spans="1:32" ht="15.75" customHeight="1" x14ac:dyDescent="0.25">
      <c r="A347" s="153"/>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c r="AC347" s="153"/>
      <c r="AD347" s="153"/>
      <c r="AE347" s="153"/>
      <c r="AF347" s="153"/>
    </row>
    <row r="348" spans="1:32" ht="15.75" customHeight="1" x14ac:dyDescent="0.25">
      <c r="A348" s="153"/>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c r="AC348" s="153"/>
      <c r="AD348" s="153"/>
      <c r="AE348" s="153"/>
      <c r="AF348" s="153"/>
    </row>
    <row r="349" spans="1:32" ht="15.75" customHeight="1" x14ac:dyDescent="0.25">
      <c r="A349" s="153"/>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c r="AC349" s="153"/>
      <c r="AD349" s="153"/>
      <c r="AE349" s="153"/>
      <c r="AF349" s="153"/>
    </row>
    <row r="350" spans="1:32" ht="15.75" customHeight="1" x14ac:dyDescent="0.25">
      <c r="A350" s="153"/>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c r="AC350" s="153"/>
      <c r="AD350" s="153"/>
      <c r="AE350" s="153"/>
      <c r="AF350" s="153"/>
    </row>
    <row r="351" spans="1:32" ht="15.75" customHeight="1" x14ac:dyDescent="0.25">
      <c r="A351" s="153"/>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c r="AC351" s="153"/>
      <c r="AD351" s="153"/>
      <c r="AE351" s="153"/>
      <c r="AF351" s="153"/>
    </row>
    <row r="352" spans="1:32" ht="15.75" customHeight="1" x14ac:dyDescent="0.25">
      <c r="A352" s="153"/>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c r="AC352" s="153"/>
      <c r="AD352" s="153"/>
      <c r="AE352" s="153"/>
      <c r="AF352" s="153"/>
    </row>
    <row r="353" spans="1:32" ht="15.75" customHeight="1" x14ac:dyDescent="0.25">
      <c r="A353" s="153"/>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c r="AC353" s="153"/>
      <c r="AD353" s="153"/>
      <c r="AE353" s="153"/>
      <c r="AF353" s="153"/>
    </row>
    <row r="354" spans="1:32" ht="15.75" customHeight="1" x14ac:dyDescent="0.25">
      <c r="A354" s="153"/>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c r="AC354" s="153"/>
      <c r="AD354" s="153"/>
      <c r="AE354" s="153"/>
      <c r="AF354" s="153"/>
    </row>
    <row r="355" spans="1:32" ht="15.75" customHeight="1" x14ac:dyDescent="0.25">
      <c r="A355" s="153"/>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c r="AC355" s="153"/>
      <c r="AD355" s="153"/>
      <c r="AE355" s="153"/>
      <c r="AF355" s="153"/>
    </row>
    <row r="356" spans="1:32" ht="15.75" customHeight="1" x14ac:dyDescent="0.25">
      <c r="A356" s="153"/>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c r="AC356" s="153"/>
      <c r="AD356" s="153"/>
      <c r="AE356" s="153"/>
      <c r="AF356" s="153"/>
    </row>
    <row r="357" spans="1:32" ht="15.75" customHeight="1" x14ac:dyDescent="0.25">
      <c r="A357" s="153"/>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c r="AC357" s="153"/>
      <c r="AD357" s="153"/>
      <c r="AE357" s="153"/>
      <c r="AF357" s="153"/>
    </row>
    <row r="358" spans="1:32" ht="15.75" customHeight="1" x14ac:dyDescent="0.25">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c r="AF358" s="153"/>
    </row>
    <row r="359" spans="1:32" ht="15.75" customHeight="1" x14ac:dyDescent="0.25">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c r="AF359" s="153"/>
    </row>
    <row r="360" spans="1:32" ht="15.75" customHeight="1" x14ac:dyDescent="0.25">
      <c r="A360" s="153"/>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c r="AC360" s="153"/>
      <c r="AD360" s="153"/>
      <c r="AE360" s="153"/>
      <c r="AF360" s="153"/>
    </row>
    <row r="361" spans="1:32" ht="15.75" customHeight="1" x14ac:dyDescent="0.25">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c r="AF361" s="153"/>
    </row>
    <row r="362" spans="1:32" ht="15.75" customHeight="1" x14ac:dyDescent="0.25">
      <c r="A362" s="153"/>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c r="AC362" s="153"/>
      <c r="AD362" s="153"/>
      <c r="AE362" s="153"/>
      <c r="AF362" s="153"/>
    </row>
    <row r="363" spans="1:32" ht="15.75" customHeight="1" x14ac:dyDescent="0.25">
      <c r="A363" s="153"/>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c r="AC363" s="153"/>
      <c r="AD363" s="153"/>
      <c r="AE363" s="153"/>
      <c r="AF363" s="153"/>
    </row>
    <row r="364" spans="1:32" ht="15.75" customHeight="1" x14ac:dyDescent="0.25">
      <c r="A364" s="153"/>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c r="AC364" s="153"/>
      <c r="AD364" s="153"/>
      <c r="AE364" s="153"/>
      <c r="AF364" s="153"/>
    </row>
    <row r="365" spans="1:32" ht="15.75" customHeight="1" x14ac:dyDescent="0.25">
      <c r="A365" s="153"/>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c r="AC365" s="153"/>
      <c r="AD365" s="153"/>
      <c r="AE365" s="153"/>
      <c r="AF365" s="153"/>
    </row>
    <row r="366" spans="1:32" ht="15.75" customHeight="1" x14ac:dyDescent="0.25">
      <c r="A366" s="153"/>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c r="AC366" s="153"/>
      <c r="AD366" s="153"/>
      <c r="AE366" s="153"/>
      <c r="AF366" s="153"/>
    </row>
    <row r="367" spans="1:32" ht="15.75" customHeight="1" x14ac:dyDescent="0.25">
      <c r="A367" s="153"/>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c r="AC367" s="153"/>
      <c r="AD367" s="153"/>
      <c r="AE367" s="153"/>
      <c r="AF367" s="153"/>
    </row>
    <row r="368" spans="1:32" ht="15.75" customHeight="1" x14ac:dyDescent="0.25">
      <c r="A368" s="153"/>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c r="AC368" s="153"/>
      <c r="AD368" s="153"/>
      <c r="AE368" s="153"/>
      <c r="AF368" s="153"/>
    </row>
    <row r="369" spans="1:32" ht="15.75" customHeight="1" x14ac:dyDescent="0.25">
      <c r="A369" s="153"/>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c r="AC369" s="153"/>
      <c r="AD369" s="153"/>
      <c r="AE369" s="153"/>
      <c r="AF369" s="153"/>
    </row>
    <row r="370" spans="1:32" ht="15.75" customHeight="1" x14ac:dyDescent="0.25">
      <c r="A370" s="153"/>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c r="AC370" s="153"/>
      <c r="AD370" s="153"/>
      <c r="AE370" s="153"/>
      <c r="AF370" s="153"/>
    </row>
    <row r="371" spans="1:32" ht="15.75" customHeight="1" x14ac:dyDescent="0.25">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c r="AF371" s="153"/>
    </row>
    <row r="372" spans="1:32" ht="15.75" customHeight="1" x14ac:dyDescent="0.25">
      <c r="A372" s="153"/>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c r="AF372" s="153"/>
    </row>
    <row r="373" spans="1:32" ht="15.75" customHeight="1" x14ac:dyDescent="0.25">
      <c r="A373" s="153"/>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c r="AC373" s="153"/>
      <c r="AD373" s="153"/>
      <c r="AE373" s="153"/>
      <c r="AF373" s="153"/>
    </row>
    <row r="374" spans="1:32" ht="15.75" customHeight="1" x14ac:dyDescent="0.25">
      <c r="A374" s="153"/>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c r="AF374" s="153"/>
    </row>
    <row r="375" spans="1:32" ht="15.75" customHeight="1" x14ac:dyDescent="0.25">
      <c r="A375" s="153"/>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c r="AC375" s="153"/>
      <c r="AD375" s="153"/>
      <c r="AE375" s="153"/>
      <c r="AF375" s="153"/>
    </row>
    <row r="376" spans="1:32" ht="15.75" customHeight="1" x14ac:dyDescent="0.25">
      <c r="A376" s="153"/>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c r="AC376" s="153"/>
      <c r="AD376" s="153"/>
      <c r="AE376" s="153"/>
      <c r="AF376" s="153"/>
    </row>
    <row r="377" spans="1:32" ht="15.75" customHeight="1" x14ac:dyDescent="0.25">
      <c r="A377" s="153"/>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c r="AC377" s="153"/>
      <c r="AD377" s="153"/>
      <c r="AE377" s="153"/>
      <c r="AF377" s="153"/>
    </row>
    <row r="378" spans="1:32" ht="15.75" customHeight="1" x14ac:dyDescent="0.25">
      <c r="A378" s="153"/>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c r="AC378" s="153"/>
      <c r="AD378" s="153"/>
      <c r="AE378" s="153"/>
      <c r="AF378" s="153"/>
    </row>
    <row r="379" spans="1:32" ht="15.75" customHeight="1" x14ac:dyDescent="0.25">
      <c r="A379" s="153"/>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c r="AC379" s="153"/>
      <c r="AD379" s="153"/>
      <c r="AE379" s="153"/>
      <c r="AF379" s="153"/>
    </row>
    <row r="380" spans="1:32" ht="15.75" customHeight="1" x14ac:dyDescent="0.25">
      <c r="A380" s="153"/>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c r="AC380" s="153"/>
      <c r="AD380" s="153"/>
      <c r="AE380" s="153"/>
      <c r="AF380" s="153"/>
    </row>
    <row r="381" spans="1:32" ht="15.75" customHeight="1" x14ac:dyDescent="0.25">
      <c r="A381" s="153"/>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c r="AF381" s="153"/>
    </row>
    <row r="382" spans="1:32" ht="15.75" customHeight="1" x14ac:dyDescent="0.25">
      <c r="A382" s="153"/>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c r="AC382" s="153"/>
      <c r="AD382" s="153"/>
      <c r="AE382" s="153"/>
      <c r="AF382" s="153"/>
    </row>
    <row r="383" spans="1:32" ht="15.75" customHeight="1" x14ac:dyDescent="0.25">
      <c r="A383" s="153"/>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c r="AC383" s="153"/>
      <c r="AD383" s="153"/>
      <c r="AE383" s="153"/>
      <c r="AF383" s="153"/>
    </row>
    <row r="384" spans="1:32" ht="15.75" customHeight="1" x14ac:dyDescent="0.25">
      <c r="A384" s="153"/>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c r="AC384" s="153"/>
      <c r="AD384" s="153"/>
      <c r="AE384" s="153"/>
      <c r="AF384" s="153"/>
    </row>
    <row r="385" spans="1:32" ht="15.75" customHeight="1" x14ac:dyDescent="0.25">
      <c r="A385" s="153"/>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c r="AC385" s="153"/>
      <c r="AD385" s="153"/>
      <c r="AE385" s="153"/>
      <c r="AF385" s="153"/>
    </row>
    <row r="386" spans="1:32" ht="15.75" customHeight="1" x14ac:dyDescent="0.25">
      <c r="A386" s="153"/>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c r="AC386" s="153"/>
      <c r="AD386" s="153"/>
      <c r="AE386" s="153"/>
      <c r="AF386" s="153"/>
    </row>
    <row r="387" spans="1:32" ht="15.75" customHeight="1" x14ac:dyDescent="0.25">
      <c r="A387" s="153"/>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c r="AF387" s="153"/>
    </row>
    <row r="388" spans="1:32" ht="15.75" customHeight="1" x14ac:dyDescent="0.25">
      <c r="A388" s="153"/>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c r="AC388" s="153"/>
      <c r="AD388" s="153"/>
      <c r="AE388" s="153"/>
      <c r="AF388" s="153"/>
    </row>
    <row r="389" spans="1:32" ht="15.75" customHeight="1" x14ac:dyDescent="0.25">
      <c r="A389" s="153"/>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c r="AC389" s="153"/>
      <c r="AD389" s="153"/>
      <c r="AE389" s="153"/>
      <c r="AF389" s="153"/>
    </row>
    <row r="390" spans="1:32" ht="15.75" customHeight="1" x14ac:dyDescent="0.25">
      <c r="A390" s="153"/>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c r="AC390" s="153"/>
      <c r="AD390" s="153"/>
      <c r="AE390" s="153"/>
      <c r="AF390" s="153"/>
    </row>
    <row r="391" spans="1:32" ht="15.75" customHeight="1" x14ac:dyDescent="0.25">
      <c r="A391" s="153"/>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c r="AC391" s="153"/>
      <c r="AD391" s="153"/>
      <c r="AE391" s="153"/>
      <c r="AF391" s="153"/>
    </row>
    <row r="392" spans="1:32" ht="15.75" customHeight="1" x14ac:dyDescent="0.25">
      <c r="A392" s="153"/>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c r="AC392" s="153"/>
      <c r="AD392" s="153"/>
      <c r="AE392" s="153"/>
      <c r="AF392" s="153"/>
    </row>
    <row r="393" spans="1:32" ht="15.75" customHeight="1" x14ac:dyDescent="0.25">
      <c r="A393" s="153"/>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c r="AC393" s="153"/>
      <c r="AD393" s="153"/>
      <c r="AE393" s="153"/>
      <c r="AF393" s="153"/>
    </row>
    <row r="394" spans="1:32" ht="15.75" customHeight="1" x14ac:dyDescent="0.25">
      <c r="A394" s="153"/>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c r="AC394" s="153"/>
      <c r="AD394" s="153"/>
      <c r="AE394" s="153"/>
      <c r="AF394" s="153"/>
    </row>
    <row r="395" spans="1:32" ht="15.75" customHeight="1" x14ac:dyDescent="0.25">
      <c r="A395" s="153"/>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c r="AC395" s="153"/>
      <c r="AD395" s="153"/>
      <c r="AE395" s="153"/>
      <c r="AF395" s="153"/>
    </row>
    <row r="396" spans="1:32" ht="15.75" customHeight="1" x14ac:dyDescent="0.25">
      <c r="A396" s="153"/>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c r="AC396" s="153"/>
      <c r="AD396" s="153"/>
      <c r="AE396" s="153"/>
      <c r="AF396" s="153"/>
    </row>
    <row r="397" spans="1:32" ht="15.75" customHeight="1" x14ac:dyDescent="0.25">
      <c r="A397" s="153"/>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c r="AC397" s="153"/>
      <c r="AD397" s="153"/>
      <c r="AE397" s="153"/>
      <c r="AF397" s="153"/>
    </row>
    <row r="398" spans="1:32" ht="15.75" customHeight="1" x14ac:dyDescent="0.25">
      <c r="A398" s="153"/>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c r="AC398" s="153"/>
      <c r="AD398" s="153"/>
      <c r="AE398" s="153"/>
      <c r="AF398" s="153"/>
    </row>
    <row r="399" spans="1:32" ht="15.75" customHeight="1" x14ac:dyDescent="0.25">
      <c r="A399" s="153"/>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c r="AF399" s="153"/>
    </row>
    <row r="400" spans="1:32" ht="15.75" customHeight="1" x14ac:dyDescent="0.25">
      <c r="A400" s="153"/>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c r="AC400" s="153"/>
      <c r="AD400" s="153"/>
      <c r="AE400" s="153"/>
      <c r="AF400" s="153"/>
    </row>
    <row r="401" spans="1:32" ht="15.75" customHeight="1" x14ac:dyDescent="0.25">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c r="AC401" s="153"/>
      <c r="AD401" s="153"/>
      <c r="AE401" s="153"/>
      <c r="AF401" s="153"/>
    </row>
    <row r="402" spans="1:32" ht="15.75" customHeight="1" x14ac:dyDescent="0.25">
      <c r="A402" s="153"/>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c r="AC402" s="153"/>
      <c r="AD402" s="153"/>
      <c r="AE402" s="153"/>
      <c r="AF402" s="153"/>
    </row>
    <row r="403" spans="1:32" ht="15.75" customHeight="1" x14ac:dyDescent="0.25">
      <c r="A403" s="153"/>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c r="AC403" s="153"/>
      <c r="AD403" s="153"/>
      <c r="AE403" s="153"/>
      <c r="AF403" s="153"/>
    </row>
    <row r="404" spans="1:32" ht="15.75" customHeight="1" x14ac:dyDescent="0.25">
      <c r="A404" s="153"/>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c r="AC404" s="153"/>
      <c r="AD404" s="153"/>
      <c r="AE404" s="153"/>
      <c r="AF404" s="153"/>
    </row>
    <row r="405" spans="1:32" ht="15.75" customHeight="1" x14ac:dyDescent="0.25">
      <c r="A405" s="153"/>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c r="AC405" s="153"/>
      <c r="AD405" s="153"/>
      <c r="AE405" s="153"/>
      <c r="AF405" s="153"/>
    </row>
    <row r="406" spans="1:32" ht="15.75" customHeight="1" x14ac:dyDescent="0.25">
      <c r="A406" s="153"/>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c r="AC406" s="153"/>
      <c r="AD406" s="153"/>
      <c r="AE406" s="153"/>
      <c r="AF406" s="153"/>
    </row>
    <row r="407" spans="1:32" ht="15.75" customHeight="1" x14ac:dyDescent="0.25">
      <c r="A407" s="153"/>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c r="AC407" s="153"/>
      <c r="AD407" s="153"/>
      <c r="AE407" s="153"/>
      <c r="AF407" s="153"/>
    </row>
    <row r="408" spans="1:32" ht="15.75" customHeight="1" x14ac:dyDescent="0.25">
      <c r="A408" s="153"/>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c r="AC408" s="153"/>
      <c r="AD408" s="153"/>
      <c r="AE408" s="153"/>
      <c r="AF408" s="153"/>
    </row>
    <row r="409" spans="1:32" ht="15.75" customHeight="1" x14ac:dyDescent="0.25">
      <c r="A409" s="153"/>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c r="AC409" s="153"/>
      <c r="AD409" s="153"/>
      <c r="AE409" s="153"/>
      <c r="AF409" s="153"/>
    </row>
    <row r="410" spans="1:32" ht="15.75" customHeight="1" x14ac:dyDescent="0.25">
      <c r="A410" s="153"/>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c r="AF410" s="153"/>
    </row>
    <row r="411" spans="1:32" ht="15.75" customHeight="1" x14ac:dyDescent="0.25">
      <c r="A411" s="153"/>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c r="AC411" s="153"/>
      <c r="AD411" s="153"/>
      <c r="AE411" s="153"/>
      <c r="AF411" s="153"/>
    </row>
    <row r="412" spans="1:32" ht="15.75" customHeight="1" x14ac:dyDescent="0.25">
      <c r="A412" s="153"/>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c r="AC412" s="153"/>
      <c r="AD412" s="153"/>
      <c r="AE412" s="153"/>
      <c r="AF412" s="153"/>
    </row>
    <row r="413" spans="1:32" ht="15.75" customHeight="1" x14ac:dyDescent="0.25">
      <c r="A413" s="153"/>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c r="AC413" s="153"/>
      <c r="AD413" s="153"/>
      <c r="AE413" s="153"/>
      <c r="AF413" s="153"/>
    </row>
    <row r="414" spans="1:32" ht="15.75" customHeight="1" x14ac:dyDescent="0.25">
      <c r="A414" s="153"/>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c r="AC414" s="153"/>
      <c r="AD414" s="153"/>
      <c r="AE414" s="153"/>
      <c r="AF414" s="153"/>
    </row>
    <row r="415" spans="1:32" ht="15.75" customHeight="1" x14ac:dyDescent="0.25">
      <c r="A415" s="153"/>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c r="AC415" s="153"/>
      <c r="AD415" s="153"/>
      <c r="AE415" s="153"/>
      <c r="AF415" s="153"/>
    </row>
    <row r="416" spans="1:32" ht="15.75" customHeight="1" x14ac:dyDescent="0.25">
      <c r="A416" s="153"/>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c r="AC416" s="153"/>
      <c r="AD416" s="153"/>
      <c r="AE416" s="153"/>
      <c r="AF416" s="153"/>
    </row>
    <row r="417" spans="1:32" ht="15.75" customHeight="1" x14ac:dyDescent="0.25">
      <c r="A417" s="153"/>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c r="AC417" s="153"/>
      <c r="AD417" s="153"/>
      <c r="AE417" s="153"/>
      <c r="AF417" s="153"/>
    </row>
    <row r="418" spans="1:32" ht="15.75" customHeight="1" x14ac:dyDescent="0.25">
      <c r="A418" s="153"/>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c r="AC418" s="153"/>
      <c r="AD418" s="153"/>
      <c r="AE418" s="153"/>
      <c r="AF418" s="153"/>
    </row>
    <row r="419" spans="1:32" ht="15.75" customHeight="1" x14ac:dyDescent="0.25">
      <c r="A419" s="153"/>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c r="AF419" s="153"/>
    </row>
    <row r="420" spans="1:32" ht="15.75" customHeight="1" x14ac:dyDescent="0.25">
      <c r="A420" s="153"/>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c r="AC420" s="153"/>
      <c r="AD420" s="153"/>
      <c r="AE420" s="153"/>
      <c r="AF420" s="153"/>
    </row>
    <row r="421" spans="1:32" ht="15.75" customHeight="1" x14ac:dyDescent="0.25">
      <c r="A421" s="153"/>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c r="AC421" s="153"/>
      <c r="AD421" s="153"/>
      <c r="AE421" s="153"/>
      <c r="AF421" s="153"/>
    </row>
    <row r="422" spans="1:32" ht="15.75" customHeight="1" x14ac:dyDescent="0.25">
      <c r="A422" s="153"/>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c r="AC422" s="153"/>
      <c r="AD422" s="153"/>
      <c r="AE422" s="153"/>
      <c r="AF422" s="153"/>
    </row>
    <row r="423" spans="1:32" ht="15.75" customHeight="1" x14ac:dyDescent="0.25">
      <c r="A423" s="153"/>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c r="AC423" s="153"/>
      <c r="AD423" s="153"/>
      <c r="AE423" s="153"/>
      <c r="AF423" s="153"/>
    </row>
    <row r="424" spans="1:32" ht="15.75" customHeight="1" x14ac:dyDescent="0.25">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c r="AC424" s="153"/>
      <c r="AD424" s="153"/>
      <c r="AE424" s="153"/>
      <c r="AF424" s="153"/>
    </row>
    <row r="425" spans="1:32" ht="15.75" customHeight="1" x14ac:dyDescent="0.25">
      <c r="A425" s="153"/>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c r="AC425" s="153"/>
      <c r="AD425" s="153"/>
      <c r="AE425" s="153"/>
      <c r="AF425" s="153"/>
    </row>
    <row r="426" spans="1:32" ht="15.75" customHeight="1" x14ac:dyDescent="0.25">
      <c r="A426" s="153"/>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c r="AC426" s="153"/>
      <c r="AD426" s="153"/>
      <c r="AE426" s="153"/>
      <c r="AF426" s="153"/>
    </row>
    <row r="427" spans="1:32" ht="15.75" customHeight="1" x14ac:dyDescent="0.25">
      <c r="A427" s="153"/>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c r="AC427" s="153"/>
      <c r="AD427" s="153"/>
      <c r="AE427" s="153"/>
      <c r="AF427" s="153"/>
    </row>
    <row r="428" spans="1:32" ht="15.75" customHeight="1" x14ac:dyDescent="0.25">
      <c r="A428" s="153"/>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c r="AC428" s="153"/>
      <c r="AD428" s="153"/>
      <c r="AE428" s="153"/>
      <c r="AF428" s="153"/>
    </row>
    <row r="429" spans="1:32" ht="15.75" customHeight="1" x14ac:dyDescent="0.25">
      <c r="A429" s="153"/>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c r="AC429" s="153"/>
      <c r="AD429" s="153"/>
      <c r="AE429" s="153"/>
      <c r="AF429" s="153"/>
    </row>
    <row r="430" spans="1:32" ht="15.75" customHeight="1" x14ac:dyDescent="0.25">
      <c r="A430" s="153"/>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c r="AC430" s="153"/>
      <c r="AD430" s="153"/>
      <c r="AE430" s="153"/>
      <c r="AF430" s="153"/>
    </row>
    <row r="431" spans="1:32" ht="15.75" customHeight="1" x14ac:dyDescent="0.25">
      <c r="A431" s="153"/>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c r="AC431" s="153"/>
      <c r="AD431" s="153"/>
      <c r="AE431" s="153"/>
      <c r="AF431" s="153"/>
    </row>
    <row r="432" spans="1:32" ht="15.75" customHeight="1" x14ac:dyDescent="0.25">
      <c r="A432" s="153"/>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c r="AC432" s="153"/>
      <c r="AD432" s="153"/>
      <c r="AE432" s="153"/>
      <c r="AF432" s="153"/>
    </row>
    <row r="433" spans="1:32" ht="15.75" customHeight="1" x14ac:dyDescent="0.25">
      <c r="A433" s="153"/>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c r="AC433" s="153"/>
      <c r="AD433" s="153"/>
      <c r="AE433" s="153"/>
      <c r="AF433" s="153"/>
    </row>
    <row r="434" spans="1:32" ht="15.75" customHeight="1" x14ac:dyDescent="0.25">
      <c r="A434" s="153"/>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c r="AC434" s="153"/>
      <c r="AD434" s="153"/>
      <c r="AE434" s="153"/>
      <c r="AF434" s="153"/>
    </row>
    <row r="435" spans="1:32" ht="15.75" customHeight="1" x14ac:dyDescent="0.25">
      <c r="A435" s="153"/>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c r="AC435" s="153"/>
      <c r="AD435" s="153"/>
      <c r="AE435" s="153"/>
      <c r="AF435" s="153"/>
    </row>
    <row r="436" spans="1:32" ht="15.75" customHeight="1" x14ac:dyDescent="0.25">
      <c r="A436" s="153"/>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c r="AC436" s="153"/>
      <c r="AD436" s="153"/>
      <c r="AE436" s="153"/>
      <c r="AF436" s="153"/>
    </row>
    <row r="437" spans="1:32" ht="15.75" customHeight="1" x14ac:dyDescent="0.25">
      <c r="A437" s="153"/>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c r="AC437" s="153"/>
      <c r="AD437" s="153"/>
      <c r="AE437" s="153"/>
      <c r="AF437" s="153"/>
    </row>
    <row r="438" spans="1:32" ht="15.75" customHeight="1" x14ac:dyDescent="0.25">
      <c r="A438" s="153"/>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c r="AC438" s="153"/>
      <c r="AD438" s="153"/>
      <c r="AE438" s="153"/>
      <c r="AF438" s="153"/>
    </row>
    <row r="439" spans="1:32" ht="15.75" customHeight="1" x14ac:dyDescent="0.25">
      <c r="A439" s="153"/>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c r="AC439" s="153"/>
      <c r="AD439" s="153"/>
      <c r="AE439" s="153"/>
      <c r="AF439" s="153"/>
    </row>
    <row r="440" spans="1:32" ht="15.75" customHeight="1" x14ac:dyDescent="0.25">
      <c r="A440" s="153"/>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c r="AC440" s="153"/>
      <c r="AD440" s="153"/>
      <c r="AE440" s="153"/>
      <c r="AF440" s="153"/>
    </row>
    <row r="441" spans="1:32" ht="15.75" customHeight="1" x14ac:dyDescent="0.25">
      <c r="A441" s="153"/>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c r="AC441" s="153"/>
      <c r="AD441" s="153"/>
      <c r="AE441" s="153"/>
      <c r="AF441" s="153"/>
    </row>
    <row r="442" spans="1:32" ht="15.75" customHeight="1" x14ac:dyDescent="0.25">
      <c r="A442" s="153"/>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c r="AC442" s="153"/>
      <c r="AD442" s="153"/>
      <c r="AE442" s="153"/>
      <c r="AF442" s="153"/>
    </row>
    <row r="443" spans="1:32" ht="15.75" customHeight="1" x14ac:dyDescent="0.25">
      <c r="A443" s="153"/>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c r="AC443" s="153"/>
      <c r="AD443" s="153"/>
      <c r="AE443" s="153"/>
      <c r="AF443" s="153"/>
    </row>
    <row r="444" spans="1:32" ht="15.75" customHeight="1" x14ac:dyDescent="0.25">
      <c r="A444" s="153"/>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c r="AC444" s="153"/>
      <c r="AD444" s="153"/>
      <c r="AE444" s="153"/>
      <c r="AF444" s="153"/>
    </row>
    <row r="445" spans="1:32" ht="15.75" customHeight="1" x14ac:dyDescent="0.25">
      <c r="A445" s="153"/>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c r="AC445" s="153"/>
      <c r="AD445" s="153"/>
      <c r="AE445" s="153"/>
      <c r="AF445" s="153"/>
    </row>
    <row r="446" spans="1:32" ht="15.75" customHeight="1" x14ac:dyDescent="0.25">
      <c r="A446" s="153"/>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c r="AC446" s="153"/>
      <c r="AD446" s="153"/>
      <c r="AE446" s="153"/>
      <c r="AF446" s="153"/>
    </row>
    <row r="447" spans="1:32" ht="15.75" customHeight="1" x14ac:dyDescent="0.25">
      <c r="A447" s="153"/>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c r="AC447" s="153"/>
      <c r="AD447" s="153"/>
      <c r="AE447" s="153"/>
      <c r="AF447" s="153"/>
    </row>
    <row r="448" spans="1:32" ht="15.75" customHeight="1" x14ac:dyDescent="0.25">
      <c r="A448" s="153"/>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c r="AC448" s="153"/>
      <c r="AD448" s="153"/>
      <c r="AE448" s="153"/>
      <c r="AF448" s="153"/>
    </row>
    <row r="449" spans="1:32" ht="15.75" customHeight="1" x14ac:dyDescent="0.25">
      <c r="A449" s="153"/>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c r="AC449" s="153"/>
      <c r="AD449" s="153"/>
      <c r="AE449" s="153"/>
      <c r="AF449" s="153"/>
    </row>
    <row r="450" spans="1:32" ht="15.75" customHeight="1" x14ac:dyDescent="0.25">
      <c r="A450" s="153"/>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c r="AC450" s="153"/>
      <c r="AD450" s="153"/>
      <c r="AE450" s="153"/>
      <c r="AF450" s="153"/>
    </row>
    <row r="451" spans="1:32" ht="15.75" customHeight="1" x14ac:dyDescent="0.25">
      <c r="A451" s="153"/>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c r="AF451" s="153"/>
    </row>
    <row r="452" spans="1:32" ht="15.75" customHeight="1" x14ac:dyDescent="0.25">
      <c r="A452" s="153"/>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c r="AC452" s="153"/>
      <c r="AD452" s="153"/>
      <c r="AE452" s="153"/>
      <c r="AF452" s="153"/>
    </row>
    <row r="453" spans="1:32" ht="15.75" customHeight="1" x14ac:dyDescent="0.25">
      <c r="A453" s="153"/>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c r="AC453" s="153"/>
      <c r="AD453" s="153"/>
      <c r="AE453" s="153"/>
      <c r="AF453" s="153"/>
    </row>
    <row r="454" spans="1:32" ht="15.75" customHeight="1" x14ac:dyDescent="0.25">
      <c r="A454" s="153"/>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c r="AC454" s="153"/>
      <c r="AD454" s="153"/>
      <c r="AE454" s="153"/>
      <c r="AF454" s="153"/>
    </row>
    <row r="455" spans="1:32" ht="15.75" customHeight="1" x14ac:dyDescent="0.25">
      <c r="A455" s="153"/>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c r="AC455" s="153"/>
      <c r="AD455" s="153"/>
      <c r="AE455" s="153"/>
      <c r="AF455" s="153"/>
    </row>
    <row r="456" spans="1:32" ht="15.75" customHeight="1" x14ac:dyDescent="0.25">
      <c r="A456" s="153"/>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row>
    <row r="457" spans="1:32" ht="15.75" customHeight="1" x14ac:dyDescent="0.25">
      <c r="A457" s="153"/>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c r="AC457" s="153"/>
      <c r="AD457" s="153"/>
      <c r="AE457" s="153"/>
      <c r="AF457" s="153"/>
    </row>
    <row r="458" spans="1:32" ht="15.75" customHeight="1" x14ac:dyDescent="0.25">
      <c r="A458" s="153"/>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c r="AC458" s="153"/>
      <c r="AD458" s="153"/>
      <c r="AE458" s="153"/>
      <c r="AF458" s="153"/>
    </row>
    <row r="459" spans="1:32" ht="15.75" customHeight="1" x14ac:dyDescent="0.25">
      <c r="A459" s="153"/>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c r="AC459" s="153"/>
      <c r="AD459" s="153"/>
      <c r="AE459" s="153"/>
      <c r="AF459" s="153"/>
    </row>
    <row r="460" spans="1:32" ht="15.75" customHeight="1" x14ac:dyDescent="0.25">
      <c r="A460" s="153"/>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c r="AC460" s="153"/>
      <c r="AD460" s="153"/>
      <c r="AE460" s="153"/>
      <c r="AF460" s="153"/>
    </row>
    <row r="461" spans="1:32" ht="15.75" customHeight="1" x14ac:dyDescent="0.25">
      <c r="A461" s="153"/>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c r="AC461" s="153"/>
      <c r="AD461" s="153"/>
      <c r="AE461" s="153"/>
      <c r="AF461" s="153"/>
    </row>
    <row r="462" spans="1:32" ht="15.75" customHeight="1" x14ac:dyDescent="0.25">
      <c r="A462" s="153"/>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c r="AC462" s="153"/>
      <c r="AD462" s="153"/>
      <c r="AE462" s="153"/>
      <c r="AF462" s="153"/>
    </row>
    <row r="463" spans="1:32" ht="15.75" customHeight="1" x14ac:dyDescent="0.25">
      <c r="A463" s="153"/>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c r="AC463" s="153"/>
      <c r="AD463" s="153"/>
      <c r="AE463" s="153"/>
      <c r="AF463" s="153"/>
    </row>
    <row r="464" spans="1:32" ht="15.75" customHeight="1" x14ac:dyDescent="0.25">
      <c r="A464" s="153"/>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c r="AC464" s="153"/>
      <c r="AD464" s="153"/>
      <c r="AE464" s="153"/>
      <c r="AF464" s="153"/>
    </row>
    <row r="465" spans="1:32" ht="15.75" customHeight="1" x14ac:dyDescent="0.25">
      <c r="A465" s="153"/>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c r="AC465" s="153"/>
      <c r="AD465" s="153"/>
      <c r="AE465" s="153"/>
      <c r="AF465" s="153"/>
    </row>
    <row r="466" spans="1:32" ht="15.75" customHeight="1" x14ac:dyDescent="0.25">
      <c r="A466" s="153"/>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c r="AC466" s="153"/>
      <c r="AD466" s="153"/>
      <c r="AE466" s="153"/>
      <c r="AF466" s="153"/>
    </row>
    <row r="467" spans="1:32" ht="15.75" customHeight="1" x14ac:dyDescent="0.25">
      <c r="A467" s="153"/>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c r="AC467" s="153"/>
      <c r="AD467" s="153"/>
      <c r="AE467" s="153"/>
      <c r="AF467" s="153"/>
    </row>
    <row r="468" spans="1:32" ht="15.75" customHeight="1" x14ac:dyDescent="0.25">
      <c r="A468" s="153"/>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c r="AC468" s="153"/>
      <c r="AD468" s="153"/>
      <c r="AE468" s="153"/>
      <c r="AF468" s="153"/>
    </row>
    <row r="469" spans="1:32" ht="15.75" customHeight="1" x14ac:dyDescent="0.25">
      <c r="A469" s="153"/>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c r="AC469" s="153"/>
      <c r="AD469" s="153"/>
      <c r="AE469" s="153"/>
      <c r="AF469" s="153"/>
    </row>
    <row r="470" spans="1:32" ht="15.75" customHeight="1" x14ac:dyDescent="0.25">
      <c r="A470" s="153"/>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c r="AC470" s="153"/>
      <c r="AD470" s="153"/>
      <c r="AE470" s="153"/>
      <c r="AF470" s="153"/>
    </row>
    <row r="471" spans="1:32" ht="15.75" customHeight="1" x14ac:dyDescent="0.25">
      <c r="A471" s="153"/>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c r="AC471" s="153"/>
      <c r="AD471" s="153"/>
      <c r="AE471" s="153"/>
      <c r="AF471" s="153"/>
    </row>
    <row r="472" spans="1:32" ht="15.75" customHeight="1" x14ac:dyDescent="0.25">
      <c r="A472" s="153"/>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c r="AC472" s="153"/>
      <c r="AD472" s="153"/>
      <c r="AE472" s="153"/>
      <c r="AF472" s="153"/>
    </row>
    <row r="473" spans="1:32" ht="15.75" customHeight="1" x14ac:dyDescent="0.25">
      <c r="A473" s="153"/>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c r="AC473" s="153"/>
      <c r="AD473" s="153"/>
      <c r="AE473" s="153"/>
      <c r="AF473" s="153"/>
    </row>
    <row r="474" spans="1:32" ht="15.75" customHeight="1" x14ac:dyDescent="0.25">
      <c r="A474" s="153"/>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c r="AC474" s="153"/>
      <c r="AD474" s="153"/>
      <c r="AE474" s="153"/>
      <c r="AF474" s="153"/>
    </row>
    <row r="475" spans="1:32" ht="15.75" customHeight="1" x14ac:dyDescent="0.25">
      <c r="A475" s="153"/>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c r="AC475" s="153"/>
      <c r="AD475" s="153"/>
      <c r="AE475" s="153"/>
      <c r="AF475" s="153"/>
    </row>
    <row r="476" spans="1:32" ht="15.75" customHeight="1" x14ac:dyDescent="0.25">
      <c r="A476" s="153"/>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c r="AC476" s="153"/>
      <c r="AD476" s="153"/>
      <c r="AE476" s="153"/>
      <c r="AF476" s="153"/>
    </row>
    <row r="477" spans="1:32" ht="15.75" customHeight="1" x14ac:dyDescent="0.25">
      <c r="A477" s="153"/>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c r="AC477" s="153"/>
      <c r="AD477" s="153"/>
      <c r="AE477" s="153"/>
      <c r="AF477" s="153"/>
    </row>
    <row r="478" spans="1:32" ht="15.75" customHeight="1" x14ac:dyDescent="0.25">
      <c r="A478" s="153"/>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c r="AC478" s="153"/>
      <c r="AD478" s="153"/>
      <c r="AE478" s="153"/>
      <c r="AF478" s="153"/>
    </row>
    <row r="479" spans="1:32" ht="15.75" customHeight="1" x14ac:dyDescent="0.25">
      <c r="A479" s="153"/>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c r="AC479" s="153"/>
      <c r="AD479" s="153"/>
      <c r="AE479" s="153"/>
      <c r="AF479" s="153"/>
    </row>
    <row r="480" spans="1:32" ht="15.75" customHeight="1" x14ac:dyDescent="0.25">
      <c r="A480" s="153"/>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c r="AC480" s="153"/>
      <c r="AD480" s="153"/>
      <c r="AE480" s="153"/>
      <c r="AF480" s="153"/>
    </row>
    <row r="481" spans="1:32" ht="15.75" customHeight="1" x14ac:dyDescent="0.25">
      <c r="A481" s="153"/>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c r="AC481" s="153"/>
      <c r="AD481" s="153"/>
      <c r="AE481" s="153"/>
      <c r="AF481" s="153"/>
    </row>
    <row r="482" spans="1:32" ht="15.75" customHeight="1" x14ac:dyDescent="0.25">
      <c r="A482" s="153"/>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c r="AC482" s="153"/>
      <c r="AD482" s="153"/>
      <c r="AE482" s="153"/>
      <c r="AF482" s="153"/>
    </row>
    <row r="483" spans="1:32" ht="15.75" customHeight="1" x14ac:dyDescent="0.25">
      <c r="A483" s="153"/>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c r="AC483" s="153"/>
      <c r="AD483" s="153"/>
      <c r="AE483" s="153"/>
      <c r="AF483" s="153"/>
    </row>
    <row r="484" spans="1:32" ht="15.75" customHeight="1" x14ac:dyDescent="0.25">
      <c r="A484" s="153"/>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c r="AC484" s="153"/>
      <c r="AD484" s="153"/>
      <c r="AE484" s="153"/>
      <c r="AF484" s="153"/>
    </row>
    <row r="485" spans="1:32" ht="15.75" customHeight="1" x14ac:dyDescent="0.25">
      <c r="A485" s="153"/>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c r="AC485" s="153"/>
      <c r="AD485" s="153"/>
      <c r="AE485" s="153"/>
      <c r="AF485" s="153"/>
    </row>
    <row r="486" spans="1:32" ht="15.75" customHeight="1" x14ac:dyDescent="0.25">
      <c r="A486" s="153"/>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c r="AC486" s="153"/>
      <c r="AD486" s="153"/>
      <c r="AE486" s="153"/>
      <c r="AF486" s="153"/>
    </row>
    <row r="487" spans="1:32" ht="15.75" customHeight="1" x14ac:dyDescent="0.25">
      <c r="A487" s="153"/>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c r="AC487" s="153"/>
      <c r="AD487" s="153"/>
      <c r="AE487" s="153"/>
      <c r="AF487" s="153"/>
    </row>
    <row r="488" spans="1:32" ht="15.75" customHeight="1" x14ac:dyDescent="0.25">
      <c r="A488" s="153"/>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c r="AC488" s="153"/>
      <c r="AD488" s="153"/>
      <c r="AE488" s="153"/>
      <c r="AF488" s="153"/>
    </row>
    <row r="489" spans="1:32" ht="15.75" customHeight="1" x14ac:dyDescent="0.25">
      <c r="A489" s="153"/>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c r="AC489" s="153"/>
      <c r="AD489" s="153"/>
      <c r="AE489" s="153"/>
      <c r="AF489" s="153"/>
    </row>
    <row r="490" spans="1:32" ht="15.75" customHeight="1" x14ac:dyDescent="0.25">
      <c r="A490" s="153"/>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c r="AC490" s="153"/>
      <c r="AD490" s="153"/>
      <c r="AE490" s="153"/>
      <c r="AF490" s="153"/>
    </row>
    <row r="491" spans="1:32" ht="15.75" customHeight="1" x14ac:dyDescent="0.25">
      <c r="A491" s="153"/>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c r="AC491" s="153"/>
      <c r="AD491" s="153"/>
      <c r="AE491" s="153"/>
      <c r="AF491" s="153"/>
    </row>
    <row r="492" spans="1:32" ht="15.75" customHeight="1" x14ac:dyDescent="0.25">
      <c r="A492" s="153"/>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c r="AC492" s="153"/>
      <c r="AD492" s="153"/>
      <c r="AE492" s="153"/>
      <c r="AF492" s="153"/>
    </row>
    <row r="493" spans="1:32" ht="15.75" customHeight="1" x14ac:dyDescent="0.25">
      <c r="A493" s="153"/>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c r="AC493" s="153"/>
      <c r="AD493" s="153"/>
      <c r="AE493" s="153"/>
      <c r="AF493" s="153"/>
    </row>
    <row r="494" spans="1:32" ht="15.75" customHeight="1" x14ac:dyDescent="0.25">
      <c r="A494" s="153"/>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c r="AC494" s="153"/>
      <c r="AD494" s="153"/>
      <c r="AE494" s="153"/>
      <c r="AF494" s="153"/>
    </row>
    <row r="495" spans="1:32" ht="15.75" customHeight="1" x14ac:dyDescent="0.25">
      <c r="A495" s="153"/>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c r="AF495" s="153"/>
    </row>
    <row r="496" spans="1:32" ht="15.75" customHeight="1" x14ac:dyDescent="0.25">
      <c r="A496" s="153"/>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c r="AC496" s="153"/>
      <c r="AD496" s="153"/>
      <c r="AE496" s="153"/>
      <c r="AF496" s="153"/>
    </row>
    <row r="497" spans="1:32" ht="15.75" customHeight="1" x14ac:dyDescent="0.25">
      <c r="A497" s="153"/>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c r="AC497" s="153"/>
      <c r="AD497" s="153"/>
      <c r="AE497" s="153"/>
      <c r="AF497" s="153"/>
    </row>
    <row r="498" spans="1:32" ht="15.75" customHeight="1" x14ac:dyDescent="0.25">
      <c r="A498" s="153"/>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c r="AC498" s="153"/>
      <c r="AD498" s="153"/>
      <c r="AE498" s="153"/>
      <c r="AF498" s="153"/>
    </row>
    <row r="499" spans="1:32" ht="15.75" customHeight="1" x14ac:dyDescent="0.25">
      <c r="A499" s="153"/>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c r="AC499" s="153"/>
      <c r="AD499" s="153"/>
      <c r="AE499" s="153"/>
      <c r="AF499" s="153"/>
    </row>
    <row r="500" spans="1:32" ht="15.75" customHeight="1" x14ac:dyDescent="0.25">
      <c r="A500" s="153"/>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c r="AC500" s="153"/>
      <c r="AD500" s="153"/>
      <c r="AE500" s="153"/>
      <c r="AF500" s="153"/>
    </row>
    <row r="501" spans="1:32" ht="15.75" customHeight="1" x14ac:dyDescent="0.25">
      <c r="A501" s="153"/>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c r="AC501" s="153"/>
      <c r="AD501" s="153"/>
      <c r="AE501" s="153"/>
      <c r="AF501" s="153"/>
    </row>
    <row r="502" spans="1:32" ht="15.75" customHeight="1" x14ac:dyDescent="0.25">
      <c r="A502" s="153"/>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c r="AC502" s="153"/>
      <c r="AD502" s="153"/>
      <c r="AE502" s="153"/>
      <c r="AF502" s="153"/>
    </row>
    <row r="503" spans="1:32" ht="15.75" customHeight="1" x14ac:dyDescent="0.25">
      <c r="A503" s="153"/>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c r="AC503" s="153"/>
      <c r="AD503" s="153"/>
      <c r="AE503" s="153"/>
      <c r="AF503" s="153"/>
    </row>
    <row r="504" spans="1:32" ht="15.75" customHeight="1" x14ac:dyDescent="0.25">
      <c r="A504" s="153"/>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c r="AC504" s="153"/>
      <c r="AD504" s="153"/>
      <c r="AE504" s="153"/>
      <c r="AF504" s="153"/>
    </row>
    <row r="505" spans="1:32" ht="15.75" customHeight="1" x14ac:dyDescent="0.25">
      <c r="A505" s="153"/>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c r="AC505" s="153"/>
      <c r="AD505" s="153"/>
      <c r="AE505" s="153"/>
      <c r="AF505" s="153"/>
    </row>
    <row r="506" spans="1:32" ht="15.75" customHeight="1" x14ac:dyDescent="0.25">
      <c r="A506" s="153"/>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c r="AC506" s="153"/>
      <c r="AD506" s="153"/>
      <c r="AE506" s="153"/>
      <c r="AF506" s="153"/>
    </row>
    <row r="507" spans="1:32" ht="15.75" customHeight="1" x14ac:dyDescent="0.25">
      <c r="A507" s="153"/>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c r="AC507" s="153"/>
      <c r="AD507" s="153"/>
      <c r="AE507" s="153"/>
      <c r="AF507" s="153"/>
    </row>
    <row r="508" spans="1:32" ht="15.75" customHeight="1" x14ac:dyDescent="0.25">
      <c r="A508" s="153"/>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c r="AC508" s="153"/>
      <c r="AD508" s="153"/>
      <c r="AE508" s="153"/>
      <c r="AF508" s="153"/>
    </row>
    <row r="509" spans="1:32" ht="15.75" customHeight="1" x14ac:dyDescent="0.25">
      <c r="A509" s="153"/>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c r="AC509" s="153"/>
      <c r="AD509" s="153"/>
      <c r="AE509" s="153"/>
      <c r="AF509" s="153"/>
    </row>
    <row r="510" spans="1:32" ht="15.75" customHeight="1" x14ac:dyDescent="0.25">
      <c r="A510" s="153"/>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c r="AC510" s="153"/>
      <c r="AD510" s="153"/>
      <c r="AE510" s="153"/>
      <c r="AF510" s="153"/>
    </row>
    <row r="511" spans="1:32" ht="15.75" customHeight="1" x14ac:dyDescent="0.25">
      <c r="A511" s="153"/>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c r="AC511" s="153"/>
      <c r="AD511" s="153"/>
      <c r="AE511" s="153"/>
      <c r="AF511" s="153"/>
    </row>
    <row r="512" spans="1:32" ht="15.75" customHeight="1" x14ac:dyDescent="0.25">
      <c r="A512" s="153"/>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c r="AC512" s="153"/>
      <c r="AD512" s="153"/>
      <c r="AE512" s="153"/>
      <c r="AF512" s="153"/>
    </row>
    <row r="513" spans="1:32" ht="15.75" customHeight="1" x14ac:dyDescent="0.25">
      <c r="A513" s="153"/>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c r="AC513" s="153"/>
      <c r="AD513" s="153"/>
      <c r="AE513" s="153"/>
      <c r="AF513" s="153"/>
    </row>
    <row r="514" spans="1:32" ht="15.75" customHeight="1" x14ac:dyDescent="0.25">
      <c r="A514" s="153"/>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c r="AF514" s="153"/>
    </row>
    <row r="515" spans="1:32" ht="15.75" customHeight="1" x14ac:dyDescent="0.25">
      <c r="A515" s="153"/>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c r="AC515" s="153"/>
      <c r="AD515" s="153"/>
      <c r="AE515" s="153"/>
      <c r="AF515" s="153"/>
    </row>
    <row r="516" spans="1:32" ht="15.75" customHeight="1" x14ac:dyDescent="0.25">
      <c r="A516" s="153"/>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c r="AC516" s="153"/>
      <c r="AD516" s="153"/>
      <c r="AE516" s="153"/>
      <c r="AF516" s="153"/>
    </row>
    <row r="517" spans="1:32" ht="15.75" customHeight="1" x14ac:dyDescent="0.25">
      <c r="A517" s="153"/>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c r="AC517" s="153"/>
      <c r="AD517" s="153"/>
      <c r="AE517" s="153"/>
      <c r="AF517" s="153"/>
    </row>
    <row r="518" spans="1:32" ht="15.75" customHeight="1" x14ac:dyDescent="0.25">
      <c r="A518" s="153"/>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c r="AC518" s="153"/>
      <c r="AD518" s="153"/>
      <c r="AE518" s="153"/>
      <c r="AF518" s="153"/>
    </row>
    <row r="519" spans="1:32" ht="15.75" customHeight="1" x14ac:dyDescent="0.25">
      <c r="A519" s="153"/>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c r="AC519" s="153"/>
      <c r="AD519" s="153"/>
      <c r="AE519" s="153"/>
      <c r="AF519" s="153"/>
    </row>
    <row r="520" spans="1:32" ht="15.75" customHeight="1" x14ac:dyDescent="0.25">
      <c r="A520" s="153"/>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c r="AC520" s="153"/>
      <c r="AD520" s="153"/>
      <c r="AE520" s="153"/>
      <c r="AF520" s="153"/>
    </row>
    <row r="521" spans="1:32" ht="15.75" customHeight="1" x14ac:dyDescent="0.25">
      <c r="A521" s="153"/>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c r="AC521" s="153"/>
      <c r="AD521" s="153"/>
      <c r="AE521" s="153"/>
      <c r="AF521" s="153"/>
    </row>
    <row r="522" spans="1:32" ht="15.75" customHeight="1" x14ac:dyDescent="0.25">
      <c r="A522" s="153"/>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c r="AC522" s="153"/>
      <c r="AD522" s="153"/>
      <c r="AE522" s="153"/>
      <c r="AF522" s="153"/>
    </row>
    <row r="523" spans="1:32" ht="15.75" customHeight="1" x14ac:dyDescent="0.25">
      <c r="A523" s="153"/>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c r="AC523" s="153"/>
      <c r="AD523" s="153"/>
      <c r="AE523" s="153"/>
      <c r="AF523" s="153"/>
    </row>
    <row r="524" spans="1:32" ht="15.75" customHeight="1" x14ac:dyDescent="0.25">
      <c r="A524" s="153"/>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c r="AC524" s="153"/>
      <c r="AD524" s="153"/>
      <c r="AE524" s="153"/>
      <c r="AF524" s="153"/>
    </row>
    <row r="525" spans="1:32" ht="15.75" customHeight="1" x14ac:dyDescent="0.25">
      <c r="A525" s="153"/>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c r="AC525" s="153"/>
      <c r="AD525" s="153"/>
      <c r="AE525" s="153"/>
      <c r="AF525" s="153"/>
    </row>
    <row r="526" spans="1:32" ht="15.75" customHeight="1" x14ac:dyDescent="0.25">
      <c r="A526" s="153"/>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c r="AC526" s="153"/>
      <c r="AD526" s="153"/>
      <c r="AE526" s="153"/>
      <c r="AF526" s="153"/>
    </row>
    <row r="527" spans="1:32" ht="15.75" customHeight="1" x14ac:dyDescent="0.25">
      <c r="A527" s="153"/>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c r="AC527" s="153"/>
      <c r="AD527" s="153"/>
      <c r="AE527" s="153"/>
      <c r="AF527" s="153"/>
    </row>
    <row r="528" spans="1:32" ht="15.75" customHeight="1" x14ac:dyDescent="0.25">
      <c r="A528" s="153"/>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c r="AC528" s="153"/>
      <c r="AD528" s="153"/>
      <c r="AE528" s="153"/>
      <c r="AF528" s="153"/>
    </row>
    <row r="529" spans="1:32" ht="15.75" customHeight="1" x14ac:dyDescent="0.25">
      <c r="A529" s="153"/>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c r="AC529" s="153"/>
      <c r="AD529" s="153"/>
      <c r="AE529" s="153"/>
      <c r="AF529" s="153"/>
    </row>
    <row r="530" spans="1:32" ht="15.75" customHeight="1" x14ac:dyDescent="0.25">
      <c r="A530" s="153"/>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c r="AC530" s="153"/>
      <c r="AD530" s="153"/>
      <c r="AE530" s="153"/>
      <c r="AF530" s="153"/>
    </row>
    <row r="531" spans="1:32" ht="15.75" customHeight="1" x14ac:dyDescent="0.25">
      <c r="A531" s="153"/>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c r="AF531" s="153"/>
    </row>
    <row r="532" spans="1:32" ht="15.75" customHeight="1" x14ac:dyDescent="0.25">
      <c r="A532" s="153"/>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c r="AC532" s="153"/>
      <c r="AD532" s="153"/>
      <c r="AE532" s="153"/>
      <c r="AF532" s="153"/>
    </row>
    <row r="533" spans="1:32" ht="15.75" customHeight="1" x14ac:dyDescent="0.25">
      <c r="A533" s="153"/>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c r="AC533" s="153"/>
      <c r="AD533" s="153"/>
      <c r="AE533" s="153"/>
      <c r="AF533" s="153"/>
    </row>
    <row r="534" spans="1:32" ht="15.75" customHeight="1" x14ac:dyDescent="0.25">
      <c r="A534" s="153"/>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c r="AC534" s="153"/>
      <c r="AD534" s="153"/>
      <c r="AE534" s="153"/>
      <c r="AF534" s="153"/>
    </row>
    <row r="535" spans="1:32" ht="15.75" customHeight="1" x14ac:dyDescent="0.25">
      <c r="A535" s="153"/>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c r="AC535" s="153"/>
      <c r="AD535" s="153"/>
      <c r="AE535" s="153"/>
      <c r="AF535" s="153"/>
    </row>
    <row r="536" spans="1:32" ht="15.75" customHeight="1" x14ac:dyDescent="0.25">
      <c r="A536" s="153"/>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c r="AC536" s="153"/>
      <c r="AD536" s="153"/>
      <c r="AE536" s="153"/>
      <c r="AF536" s="153"/>
    </row>
    <row r="537" spans="1:32" ht="15.75" customHeight="1" x14ac:dyDescent="0.25">
      <c r="A537" s="153"/>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c r="AC537" s="153"/>
      <c r="AD537" s="153"/>
      <c r="AE537" s="153"/>
      <c r="AF537" s="153"/>
    </row>
    <row r="538" spans="1:32" ht="15.75" customHeight="1" x14ac:dyDescent="0.25">
      <c r="A538" s="153"/>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c r="AC538" s="153"/>
      <c r="AD538" s="153"/>
      <c r="AE538" s="153"/>
      <c r="AF538" s="153"/>
    </row>
    <row r="539" spans="1:32" ht="15.75" customHeight="1" x14ac:dyDescent="0.25">
      <c r="A539" s="153"/>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c r="AC539" s="153"/>
      <c r="AD539" s="153"/>
      <c r="AE539" s="153"/>
      <c r="AF539" s="153"/>
    </row>
    <row r="540" spans="1:32" ht="15.75" customHeight="1" x14ac:dyDescent="0.25">
      <c r="A540" s="153"/>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c r="AC540" s="153"/>
      <c r="AD540" s="153"/>
      <c r="AE540" s="153"/>
      <c r="AF540" s="153"/>
    </row>
    <row r="541" spans="1:32" ht="15.75" customHeight="1" x14ac:dyDescent="0.25">
      <c r="A541" s="153"/>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c r="AC541" s="153"/>
      <c r="AD541" s="153"/>
      <c r="AE541" s="153"/>
      <c r="AF541" s="153"/>
    </row>
    <row r="542" spans="1:32" ht="15.75" customHeight="1" x14ac:dyDescent="0.25">
      <c r="A542" s="153"/>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c r="AC542" s="153"/>
      <c r="AD542" s="153"/>
      <c r="AE542" s="153"/>
      <c r="AF542" s="153"/>
    </row>
    <row r="543" spans="1:32" ht="15.75" customHeight="1" x14ac:dyDescent="0.25">
      <c r="A543" s="153"/>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c r="AC543" s="153"/>
      <c r="AD543" s="153"/>
      <c r="AE543" s="153"/>
      <c r="AF543" s="153"/>
    </row>
    <row r="544" spans="1:32" ht="15.75" customHeight="1" x14ac:dyDescent="0.25">
      <c r="A544" s="153"/>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c r="AC544" s="153"/>
      <c r="AD544" s="153"/>
      <c r="AE544" s="153"/>
      <c r="AF544" s="153"/>
    </row>
    <row r="545" spans="1:32" ht="15.75" customHeight="1" x14ac:dyDescent="0.25">
      <c r="A545" s="153"/>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c r="AC545" s="153"/>
      <c r="AD545" s="153"/>
      <c r="AE545" s="153"/>
      <c r="AF545" s="153"/>
    </row>
    <row r="546" spans="1:32" ht="15.75" customHeight="1" x14ac:dyDescent="0.25">
      <c r="A546" s="153"/>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c r="AC546" s="153"/>
      <c r="AD546" s="153"/>
      <c r="AE546" s="153"/>
      <c r="AF546" s="153"/>
    </row>
    <row r="547" spans="1:32" ht="15.75" customHeight="1" x14ac:dyDescent="0.25">
      <c r="A547" s="153"/>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c r="AC547" s="153"/>
      <c r="AD547" s="153"/>
      <c r="AE547" s="153"/>
      <c r="AF547" s="153"/>
    </row>
    <row r="548" spans="1:32" ht="15.75" customHeight="1" x14ac:dyDescent="0.25">
      <c r="A548" s="153"/>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c r="AC548" s="153"/>
      <c r="AD548" s="153"/>
      <c r="AE548" s="153"/>
      <c r="AF548" s="153"/>
    </row>
    <row r="549" spans="1:32" ht="15.75" customHeight="1" x14ac:dyDescent="0.25">
      <c r="A549" s="153"/>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c r="AC549" s="153"/>
      <c r="AD549" s="153"/>
      <c r="AE549" s="153"/>
      <c r="AF549" s="153"/>
    </row>
    <row r="550" spans="1:32" ht="15.75" customHeight="1" x14ac:dyDescent="0.25">
      <c r="A550" s="153"/>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c r="AC550" s="153"/>
      <c r="AD550" s="153"/>
      <c r="AE550" s="153"/>
      <c r="AF550" s="153"/>
    </row>
    <row r="551" spans="1:32" ht="15.75" customHeight="1" x14ac:dyDescent="0.25">
      <c r="A551" s="153"/>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c r="AC551" s="153"/>
      <c r="AD551" s="153"/>
      <c r="AE551" s="153"/>
      <c r="AF551" s="153"/>
    </row>
    <row r="552" spans="1:32" ht="15.75" customHeight="1" x14ac:dyDescent="0.25">
      <c r="A552" s="153"/>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c r="AC552" s="153"/>
      <c r="AD552" s="153"/>
      <c r="AE552" s="153"/>
      <c r="AF552" s="153"/>
    </row>
    <row r="553" spans="1:32" ht="15.75" customHeight="1" x14ac:dyDescent="0.25">
      <c r="A553" s="153"/>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c r="AC553" s="153"/>
      <c r="AD553" s="153"/>
      <c r="AE553" s="153"/>
      <c r="AF553" s="153"/>
    </row>
    <row r="554" spans="1:32" ht="15.75" customHeight="1" x14ac:dyDescent="0.25">
      <c r="A554" s="153"/>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c r="AC554" s="153"/>
      <c r="AD554" s="153"/>
      <c r="AE554" s="153"/>
      <c r="AF554" s="153"/>
    </row>
    <row r="555" spans="1:32" ht="15.75" customHeight="1" x14ac:dyDescent="0.25">
      <c r="A555" s="153"/>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c r="AC555" s="153"/>
      <c r="AD555" s="153"/>
      <c r="AE555" s="153"/>
      <c r="AF555" s="153"/>
    </row>
    <row r="556" spans="1:32" ht="15.75" customHeight="1" x14ac:dyDescent="0.25">
      <c r="A556" s="153"/>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c r="AC556" s="153"/>
      <c r="AD556" s="153"/>
      <c r="AE556" s="153"/>
      <c r="AF556" s="153"/>
    </row>
    <row r="557" spans="1:32" ht="15.75" customHeight="1" x14ac:dyDescent="0.25">
      <c r="A557" s="153"/>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c r="AC557" s="153"/>
      <c r="AD557" s="153"/>
      <c r="AE557" s="153"/>
      <c r="AF557" s="153"/>
    </row>
    <row r="558" spans="1:32" ht="15.75" customHeight="1" x14ac:dyDescent="0.25">
      <c r="A558" s="153"/>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c r="AC558" s="153"/>
      <c r="AD558" s="153"/>
      <c r="AE558" s="153"/>
      <c r="AF558" s="153"/>
    </row>
    <row r="559" spans="1:32" ht="15.75" customHeight="1" x14ac:dyDescent="0.25">
      <c r="A559" s="153"/>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c r="AC559" s="153"/>
      <c r="AD559" s="153"/>
      <c r="AE559" s="153"/>
      <c r="AF559" s="153"/>
    </row>
    <row r="560" spans="1:32" ht="15.75" customHeight="1" x14ac:dyDescent="0.25">
      <c r="A560" s="153"/>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c r="AC560" s="153"/>
      <c r="AD560" s="153"/>
      <c r="AE560" s="153"/>
      <c r="AF560" s="153"/>
    </row>
    <row r="561" spans="1:32" ht="15.75" customHeight="1" x14ac:dyDescent="0.25">
      <c r="A561" s="153"/>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c r="AC561" s="153"/>
      <c r="AD561" s="153"/>
      <c r="AE561" s="153"/>
      <c r="AF561" s="153"/>
    </row>
    <row r="562" spans="1:32" ht="15.75" customHeight="1" x14ac:dyDescent="0.25">
      <c r="A562" s="153"/>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c r="AC562" s="153"/>
      <c r="AD562" s="153"/>
      <c r="AE562" s="153"/>
      <c r="AF562" s="153"/>
    </row>
    <row r="563" spans="1:32" ht="15.75" customHeight="1" x14ac:dyDescent="0.25">
      <c r="A563" s="153"/>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c r="AC563" s="153"/>
      <c r="AD563" s="153"/>
      <c r="AE563" s="153"/>
      <c r="AF563" s="153"/>
    </row>
    <row r="564" spans="1:32" ht="15.75" customHeight="1" x14ac:dyDescent="0.25">
      <c r="A564" s="153"/>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c r="AC564" s="153"/>
      <c r="AD564" s="153"/>
      <c r="AE564" s="153"/>
      <c r="AF564" s="153"/>
    </row>
    <row r="565" spans="1:32" ht="15.75" customHeight="1" x14ac:dyDescent="0.25">
      <c r="A565" s="153"/>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c r="AC565" s="153"/>
      <c r="AD565" s="153"/>
      <c r="AE565" s="153"/>
      <c r="AF565" s="153"/>
    </row>
    <row r="566" spans="1:32" ht="15.75" customHeight="1" x14ac:dyDescent="0.25">
      <c r="A566" s="153"/>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c r="AC566" s="153"/>
      <c r="AD566" s="153"/>
      <c r="AE566" s="153"/>
      <c r="AF566" s="153"/>
    </row>
    <row r="567" spans="1:32" ht="15.75" customHeight="1" x14ac:dyDescent="0.25">
      <c r="A567" s="153"/>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c r="AC567" s="153"/>
      <c r="AD567" s="153"/>
      <c r="AE567" s="153"/>
      <c r="AF567" s="153"/>
    </row>
    <row r="568" spans="1:32" ht="15.75" customHeight="1" x14ac:dyDescent="0.25">
      <c r="A568" s="153"/>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153"/>
      <c r="AF568" s="153"/>
    </row>
    <row r="569" spans="1:32" ht="15.75" customHeight="1" x14ac:dyDescent="0.25">
      <c r="A569" s="153"/>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c r="AC569" s="153"/>
      <c r="AD569" s="153"/>
      <c r="AE569" s="153"/>
      <c r="AF569" s="153"/>
    </row>
    <row r="570" spans="1:32" ht="15.75" customHeight="1" x14ac:dyDescent="0.25">
      <c r="A570" s="153"/>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c r="AC570" s="153"/>
      <c r="AD570" s="153"/>
      <c r="AE570" s="153"/>
      <c r="AF570" s="153"/>
    </row>
    <row r="571" spans="1:32" ht="15.75" customHeight="1" x14ac:dyDescent="0.25">
      <c r="A571" s="153"/>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c r="AC571" s="153"/>
      <c r="AD571" s="153"/>
      <c r="AE571" s="153"/>
      <c r="AF571" s="153"/>
    </row>
    <row r="572" spans="1:32" ht="15.75" customHeight="1" x14ac:dyDescent="0.25">
      <c r="A572" s="153"/>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c r="AC572" s="153"/>
      <c r="AD572" s="153"/>
      <c r="AE572" s="153"/>
      <c r="AF572" s="153"/>
    </row>
    <row r="573" spans="1:32" ht="15.75" customHeight="1" x14ac:dyDescent="0.25">
      <c r="A573" s="153"/>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c r="AC573" s="153"/>
      <c r="AD573" s="153"/>
      <c r="AE573" s="153"/>
      <c r="AF573" s="153"/>
    </row>
    <row r="574" spans="1:32" ht="15.75" customHeight="1" x14ac:dyDescent="0.25">
      <c r="A574" s="153"/>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c r="AC574" s="153"/>
      <c r="AD574" s="153"/>
      <c r="AE574" s="153"/>
      <c r="AF574" s="153"/>
    </row>
    <row r="575" spans="1:32" ht="15.75" customHeight="1" x14ac:dyDescent="0.25">
      <c r="A575" s="153"/>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c r="AC575" s="153"/>
      <c r="AD575" s="153"/>
      <c r="AE575" s="153"/>
      <c r="AF575" s="153"/>
    </row>
    <row r="576" spans="1:32" ht="15.75" customHeight="1" x14ac:dyDescent="0.25">
      <c r="A576" s="153"/>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c r="AC576" s="153"/>
      <c r="AD576" s="153"/>
      <c r="AE576" s="153"/>
      <c r="AF576" s="153"/>
    </row>
    <row r="577" spans="1:32" ht="15.75" customHeight="1" x14ac:dyDescent="0.25">
      <c r="A577" s="153"/>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c r="AC577" s="153"/>
      <c r="AD577" s="153"/>
      <c r="AE577" s="153"/>
      <c r="AF577" s="153"/>
    </row>
    <row r="578" spans="1:32" ht="15.75" customHeight="1" x14ac:dyDescent="0.25">
      <c r="A578" s="153"/>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c r="AC578" s="153"/>
      <c r="AD578" s="153"/>
      <c r="AE578" s="153"/>
      <c r="AF578" s="153"/>
    </row>
    <row r="579" spans="1:32" ht="15.75" customHeight="1" x14ac:dyDescent="0.25">
      <c r="A579" s="153"/>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c r="AC579" s="153"/>
      <c r="AD579" s="153"/>
      <c r="AE579" s="153"/>
      <c r="AF579" s="153"/>
    </row>
    <row r="580" spans="1:32" ht="15.75" customHeight="1" x14ac:dyDescent="0.25">
      <c r="A580" s="153"/>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c r="AC580" s="153"/>
      <c r="AD580" s="153"/>
      <c r="AE580" s="153"/>
      <c r="AF580" s="153"/>
    </row>
    <row r="581" spans="1:32" ht="15.75" customHeight="1" x14ac:dyDescent="0.25">
      <c r="A581" s="153"/>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c r="AC581" s="153"/>
      <c r="AD581" s="153"/>
      <c r="AE581" s="153"/>
      <c r="AF581" s="153"/>
    </row>
    <row r="582" spans="1:32" ht="15.75" customHeight="1" x14ac:dyDescent="0.25">
      <c r="A582" s="153"/>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c r="AC582" s="153"/>
      <c r="AD582" s="153"/>
      <c r="AE582" s="153"/>
      <c r="AF582" s="153"/>
    </row>
    <row r="583" spans="1:32" ht="15.75" customHeight="1" x14ac:dyDescent="0.25">
      <c r="A583" s="153"/>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c r="AC583" s="153"/>
      <c r="AD583" s="153"/>
      <c r="AE583" s="153"/>
      <c r="AF583" s="153"/>
    </row>
    <row r="584" spans="1:32" ht="15.75" customHeight="1" x14ac:dyDescent="0.25">
      <c r="A584" s="153"/>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c r="AC584" s="153"/>
      <c r="AD584" s="153"/>
      <c r="AE584" s="153"/>
      <c r="AF584" s="153"/>
    </row>
    <row r="585" spans="1:32" ht="15.75" customHeight="1" x14ac:dyDescent="0.25">
      <c r="A585" s="153"/>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c r="AC585" s="153"/>
      <c r="AD585" s="153"/>
      <c r="AE585" s="153"/>
      <c r="AF585" s="153"/>
    </row>
    <row r="586" spans="1:32" ht="15.75" customHeight="1" x14ac:dyDescent="0.25">
      <c r="A586" s="153"/>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c r="AC586" s="153"/>
      <c r="AD586" s="153"/>
      <c r="AE586" s="153"/>
      <c r="AF586" s="153"/>
    </row>
    <row r="587" spans="1:32" ht="15.75" customHeight="1" x14ac:dyDescent="0.25">
      <c r="A587" s="153"/>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c r="AC587" s="153"/>
      <c r="AD587" s="153"/>
      <c r="AE587" s="153"/>
      <c r="AF587" s="153"/>
    </row>
    <row r="588" spans="1:32" ht="15.75" customHeight="1" x14ac:dyDescent="0.25">
      <c r="A588" s="153"/>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c r="AC588" s="153"/>
      <c r="AD588" s="153"/>
      <c r="AE588" s="153"/>
      <c r="AF588" s="153"/>
    </row>
    <row r="589" spans="1:32" ht="15.75" customHeight="1" x14ac:dyDescent="0.25">
      <c r="A589" s="153"/>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c r="AC589" s="153"/>
      <c r="AD589" s="153"/>
      <c r="AE589" s="153"/>
      <c r="AF589" s="153"/>
    </row>
    <row r="590" spans="1:32" ht="15.75" customHeight="1" x14ac:dyDescent="0.25">
      <c r="A590" s="153"/>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c r="AC590" s="153"/>
      <c r="AD590" s="153"/>
      <c r="AE590" s="153"/>
      <c r="AF590" s="153"/>
    </row>
    <row r="591" spans="1:32" ht="15.75" customHeight="1" x14ac:dyDescent="0.25">
      <c r="A591" s="153"/>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c r="AC591" s="153"/>
      <c r="AD591" s="153"/>
      <c r="AE591" s="153"/>
      <c r="AF591" s="153"/>
    </row>
    <row r="592" spans="1:32" ht="15.75" customHeight="1" x14ac:dyDescent="0.25">
      <c r="A592" s="153"/>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c r="AC592" s="153"/>
      <c r="AD592" s="153"/>
      <c r="AE592" s="153"/>
      <c r="AF592" s="153"/>
    </row>
    <row r="593" spans="1:32" ht="15.75" customHeight="1" x14ac:dyDescent="0.25">
      <c r="A593" s="153"/>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c r="AC593" s="153"/>
      <c r="AD593" s="153"/>
      <c r="AE593" s="153"/>
      <c r="AF593" s="153"/>
    </row>
    <row r="594" spans="1:32" ht="15.75" customHeight="1" x14ac:dyDescent="0.25">
      <c r="A594" s="153"/>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c r="AC594" s="153"/>
      <c r="AD594" s="153"/>
      <c r="AE594" s="153"/>
      <c r="AF594" s="153"/>
    </row>
    <row r="595" spans="1:32" ht="15.75" customHeight="1" x14ac:dyDescent="0.25">
      <c r="A595" s="153"/>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c r="AC595" s="153"/>
      <c r="AD595" s="153"/>
      <c r="AE595" s="153"/>
      <c r="AF595" s="153"/>
    </row>
    <row r="596" spans="1:32" ht="15.75" customHeight="1" x14ac:dyDescent="0.25">
      <c r="A596" s="153"/>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c r="AC596" s="153"/>
      <c r="AD596" s="153"/>
      <c r="AE596" s="153"/>
      <c r="AF596" s="153"/>
    </row>
    <row r="597" spans="1:32" ht="15.75" customHeight="1" x14ac:dyDescent="0.25">
      <c r="A597" s="153"/>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c r="AC597" s="153"/>
      <c r="AD597" s="153"/>
      <c r="AE597" s="153"/>
      <c r="AF597" s="153"/>
    </row>
    <row r="598" spans="1:32" ht="15.75" customHeight="1" x14ac:dyDescent="0.25">
      <c r="A598" s="153"/>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c r="AC598" s="153"/>
      <c r="AD598" s="153"/>
      <c r="AE598" s="153"/>
      <c r="AF598" s="153"/>
    </row>
    <row r="599" spans="1:32" ht="15.75" customHeight="1" x14ac:dyDescent="0.25">
      <c r="A599" s="153"/>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c r="AC599" s="153"/>
      <c r="AD599" s="153"/>
      <c r="AE599" s="153"/>
      <c r="AF599" s="153"/>
    </row>
    <row r="600" spans="1:32" ht="15.75" customHeight="1" x14ac:dyDescent="0.25">
      <c r="A600" s="153"/>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c r="AC600" s="153"/>
      <c r="AD600" s="153"/>
      <c r="AE600" s="153"/>
      <c r="AF600" s="153"/>
    </row>
    <row r="601" spans="1:32" ht="15.75" customHeight="1" x14ac:dyDescent="0.25">
      <c r="A601" s="153"/>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c r="AC601" s="153"/>
      <c r="AD601" s="153"/>
      <c r="AE601" s="153"/>
      <c r="AF601" s="153"/>
    </row>
    <row r="602" spans="1:32" ht="15.75" customHeight="1" x14ac:dyDescent="0.25">
      <c r="A602" s="153"/>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c r="AC602" s="153"/>
      <c r="AD602" s="153"/>
      <c r="AE602" s="153"/>
      <c r="AF602" s="153"/>
    </row>
    <row r="603" spans="1:32" ht="15.75" customHeight="1" x14ac:dyDescent="0.25">
      <c r="A603" s="153"/>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c r="AC603" s="153"/>
      <c r="AD603" s="153"/>
      <c r="AE603" s="153"/>
      <c r="AF603" s="153"/>
    </row>
    <row r="604" spans="1:32" ht="15.75" customHeight="1" x14ac:dyDescent="0.25">
      <c r="A604" s="153"/>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c r="AC604" s="153"/>
      <c r="AD604" s="153"/>
      <c r="AE604" s="153"/>
      <c r="AF604" s="153"/>
    </row>
    <row r="605" spans="1:32" ht="15.75" customHeight="1" x14ac:dyDescent="0.25">
      <c r="A605" s="153"/>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c r="AC605" s="153"/>
      <c r="AD605" s="153"/>
      <c r="AE605" s="153"/>
      <c r="AF605" s="153"/>
    </row>
    <row r="606" spans="1:32" ht="15.75" customHeight="1" x14ac:dyDescent="0.25">
      <c r="A606" s="153"/>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c r="AF606" s="153"/>
    </row>
    <row r="607" spans="1:32" ht="15.75" customHeight="1" x14ac:dyDescent="0.25">
      <c r="A607" s="153"/>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c r="AC607" s="153"/>
      <c r="AD607" s="153"/>
      <c r="AE607" s="153"/>
      <c r="AF607" s="153"/>
    </row>
    <row r="608" spans="1:32" ht="15.75" customHeight="1" x14ac:dyDescent="0.25">
      <c r="A608" s="153"/>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c r="AC608" s="153"/>
      <c r="AD608" s="153"/>
      <c r="AE608" s="153"/>
      <c r="AF608" s="153"/>
    </row>
    <row r="609" spans="1:32" ht="15.75" customHeight="1" x14ac:dyDescent="0.25">
      <c r="A609" s="153"/>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c r="AC609" s="153"/>
      <c r="AD609" s="153"/>
      <c r="AE609" s="153"/>
      <c r="AF609" s="153"/>
    </row>
    <row r="610" spans="1:32" ht="15.75" customHeight="1" x14ac:dyDescent="0.25">
      <c r="A610" s="153"/>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c r="AC610" s="153"/>
      <c r="AD610" s="153"/>
      <c r="AE610" s="153"/>
      <c r="AF610" s="153"/>
    </row>
    <row r="611" spans="1:32" ht="15.75" customHeight="1" x14ac:dyDescent="0.25">
      <c r="A611" s="153"/>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c r="AC611" s="153"/>
      <c r="AD611" s="153"/>
      <c r="AE611" s="153"/>
      <c r="AF611" s="153"/>
    </row>
    <row r="612" spans="1:32" ht="15.75" customHeight="1" x14ac:dyDescent="0.25">
      <c r="A612" s="153"/>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c r="AC612" s="153"/>
      <c r="AD612" s="153"/>
      <c r="AE612" s="153"/>
      <c r="AF612" s="153"/>
    </row>
    <row r="613" spans="1:32" ht="15.75" customHeight="1" x14ac:dyDescent="0.25">
      <c r="A613" s="153"/>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c r="AC613" s="153"/>
      <c r="AD613" s="153"/>
      <c r="AE613" s="153"/>
      <c r="AF613" s="153"/>
    </row>
    <row r="614" spans="1:32" ht="15.75" customHeight="1" x14ac:dyDescent="0.25">
      <c r="A614" s="153"/>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c r="AC614" s="153"/>
      <c r="AD614" s="153"/>
      <c r="AE614" s="153"/>
      <c r="AF614" s="153"/>
    </row>
    <row r="615" spans="1:32" ht="15.75" customHeight="1" x14ac:dyDescent="0.25">
      <c r="A615" s="153"/>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c r="AC615" s="153"/>
      <c r="AD615" s="153"/>
      <c r="AE615" s="153"/>
      <c r="AF615" s="153"/>
    </row>
    <row r="616" spans="1:32" ht="15.75" customHeight="1" x14ac:dyDescent="0.25">
      <c r="A616" s="153"/>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c r="AC616" s="153"/>
      <c r="AD616" s="153"/>
      <c r="AE616" s="153"/>
      <c r="AF616" s="153"/>
    </row>
    <row r="617" spans="1:32" ht="15.75" customHeight="1" x14ac:dyDescent="0.25">
      <c r="A617" s="153"/>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c r="AC617" s="153"/>
      <c r="AD617" s="153"/>
      <c r="AE617" s="153"/>
      <c r="AF617" s="153"/>
    </row>
    <row r="618" spans="1:32" ht="15.75" customHeight="1" x14ac:dyDescent="0.25">
      <c r="A618" s="153"/>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153"/>
      <c r="AF618" s="153"/>
    </row>
    <row r="619" spans="1:32" ht="15.75" customHeight="1" x14ac:dyDescent="0.25">
      <c r="A619" s="153"/>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c r="AC619" s="153"/>
      <c r="AD619" s="153"/>
      <c r="AE619" s="153"/>
      <c r="AF619" s="153"/>
    </row>
    <row r="620" spans="1:32" ht="15.75" customHeight="1" x14ac:dyDescent="0.25">
      <c r="A620" s="153"/>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c r="AC620" s="153"/>
      <c r="AD620" s="153"/>
      <c r="AE620" s="153"/>
      <c r="AF620" s="153"/>
    </row>
    <row r="621" spans="1:32" ht="15.75" customHeight="1" x14ac:dyDescent="0.25">
      <c r="A621" s="153"/>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c r="AC621" s="153"/>
      <c r="AD621" s="153"/>
      <c r="AE621" s="153"/>
      <c r="AF621" s="153"/>
    </row>
    <row r="622" spans="1:32" ht="15.75" customHeight="1" x14ac:dyDescent="0.25">
      <c r="A622" s="153"/>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c r="AC622" s="153"/>
      <c r="AD622" s="153"/>
      <c r="AE622" s="153"/>
      <c r="AF622" s="153"/>
    </row>
    <row r="623" spans="1:32" ht="15.75" customHeight="1" x14ac:dyDescent="0.25">
      <c r="A623" s="153"/>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c r="AC623" s="153"/>
      <c r="AD623" s="153"/>
      <c r="AE623" s="153"/>
      <c r="AF623" s="153"/>
    </row>
    <row r="624" spans="1:32" ht="15.75" customHeight="1" x14ac:dyDescent="0.25">
      <c r="A624" s="153"/>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c r="AC624" s="153"/>
      <c r="AD624" s="153"/>
      <c r="AE624" s="153"/>
      <c r="AF624" s="153"/>
    </row>
    <row r="625" spans="1:32" ht="15.75" customHeight="1" x14ac:dyDescent="0.25">
      <c r="A625" s="153"/>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c r="AC625" s="153"/>
      <c r="AD625" s="153"/>
      <c r="AE625" s="153"/>
      <c r="AF625" s="153"/>
    </row>
    <row r="626" spans="1:32" ht="15.75" customHeight="1" x14ac:dyDescent="0.25">
      <c r="A626" s="153"/>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c r="AC626" s="153"/>
      <c r="AD626" s="153"/>
      <c r="AE626" s="153"/>
      <c r="AF626" s="153"/>
    </row>
    <row r="627" spans="1:32" ht="15.75" customHeight="1" x14ac:dyDescent="0.25">
      <c r="A627" s="153"/>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c r="AC627" s="153"/>
      <c r="AD627" s="153"/>
      <c r="AE627" s="153"/>
      <c r="AF627" s="153"/>
    </row>
    <row r="628" spans="1:32" ht="15.75" customHeight="1" x14ac:dyDescent="0.25">
      <c r="A628" s="153"/>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c r="AC628" s="153"/>
      <c r="AD628" s="153"/>
      <c r="AE628" s="153"/>
      <c r="AF628" s="153"/>
    </row>
    <row r="629" spans="1:32" ht="15.75" customHeight="1" x14ac:dyDescent="0.25">
      <c r="A629" s="153"/>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c r="AC629" s="153"/>
      <c r="AD629" s="153"/>
      <c r="AE629" s="153"/>
      <c r="AF629" s="153"/>
    </row>
    <row r="630" spans="1:32" ht="15.75" customHeight="1" x14ac:dyDescent="0.25">
      <c r="A630" s="153"/>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c r="AC630" s="153"/>
      <c r="AD630" s="153"/>
      <c r="AE630" s="153"/>
      <c r="AF630" s="153"/>
    </row>
    <row r="631" spans="1:32" ht="15.75" customHeight="1" x14ac:dyDescent="0.25">
      <c r="A631" s="153"/>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c r="AC631" s="153"/>
      <c r="AD631" s="153"/>
      <c r="AE631" s="153"/>
      <c r="AF631" s="153"/>
    </row>
    <row r="632" spans="1:32" ht="15.75" customHeight="1" x14ac:dyDescent="0.25">
      <c r="A632" s="153"/>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c r="AC632" s="153"/>
      <c r="AD632" s="153"/>
      <c r="AE632" s="153"/>
      <c r="AF632" s="153"/>
    </row>
    <row r="633" spans="1:32" ht="15.75" customHeight="1" x14ac:dyDescent="0.25">
      <c r="A633" s="153"/>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c r="AC633" s="153"/>
      <c r="AD633" s="153"/>
      <c r="AE633" s="153"/>
      <c r="AF633" s="153"/>
    </row>
    <row r="634" spans="1:32" ht="15.75" customHeight="1" x14ac:dyDescent="0.25">
      <c r="A634" s="153"/>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c r="AC634" s="153"/>
      <c r="AD634" s="153"/>
      <c r="AE634" s="153"/>
      <c r="AF634" s="153"/>
    </row>
    <row r="635" spans="1:32" ht="15.75" customHeight="1" x14ac:dyDescent="0.25">
      <c r="A635" s="153"/>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c r="AC635" s="153"/>
      <c r="AD635" s="153"/>
      <c r="AE635" s="153"/>
      <c r="AF635" s="153"/>
    </row>
    <row r="636" spans="1:32" ht="15.75" customHeight="1" x14ac:dyDescent="0.25">
      <c r="A636" s="153"/>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c r="AC636" s="153"/>
      <c r="AD636" s="153"/>
      <c r="AE636" s="153"/>
      <c r="AF636" s="153"/>
    </row>
    <row r="637" spans="1:32" ht="15.75" customHeight="1" x14ac:dyDescent="0.25">
      <c r="A637" s="153"/>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c r="AC637" s="153"/>
      <c r="AD637" s="153"/>
      <c r="AE637" s="153"/>
      <c r="AF637" s="153"/>
    </row>
    <row r="638" spans="1:32" ht="15.75" customHeight="1" x14ac:dyDescent="0.25">
      <c r="A638" s="153"/>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c r="AC638" s="153"/>
      <c r="AD638" s="153"/>
      <c r="AE638" s="153"/>
      <c r="AF638" s="153"/>
    </row>
    <row r="639" spans="1:32" ht="15.75" customHeight="1" x14ac:dyDescent="0.25">
      <c r="A639" s="153"/>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c r="AC639" s="153"/>
      <c r="AD639" s="153"/>
      <c r="AE639" s="153"/>
      <c r="AF639" s="153"/>
    </row>
    <row r="640" spans="1:32" ht="15.75" customHeight="1" x14ac:dyDescent="0.25">
      <c r="A640" s="153"/>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c r="AC640" s="153"/>
      <c r="AD640" s="153"/>
      <c r="AE640" s="153"/>
      <c r="AF640" s="153"/>
    </row>
    <row r="641" spans="1:32" ht="15.75" customHeight="1" x14ac:dyDescent="0.25">
      <c r="A641" s="153"/>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c r="AC641" s="153"/>
      <c r="AD641" s="153"/>
      <c r="AE641" s="153"/>
      <c r="AF641" s="153"/>
    </row>
    <row r="642" spans="1:32" ht="15.75" customHeight="1" x14ac:dyDescent="0.25">
      <c r="A642" s="153"/>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c r="AC642" s="153"/>
      <c r="AD642" s="153"/>
      <c r="AE642" s="153"/>
      <c r="AF642" s="153"/>
    </row>
    <row r="643" spans="1:32" ht="15.75" customHeight="1" x14ac:dyDescent="0.25">
      <c r="A643" s="153"/>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c r="AC643" s="153"/>
      <c r="AD643" s="153"/>
      <c r="AE643" s="153"/>
      <c r="AF643" s="153"/>
    </row>
    <row r="644" spans="1:32" ht="15.75" customHeight="1" x14ac:dyDescent="0.25">
      <c r="A644" s="153"/>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c r="AC644" s="153"/>
      <c r="AD644" s="153"/>
      <c r="AE644" s="153"/>
      <c r="AF644" s="153"/>
    </row>
    <row r="645" spans="1:32" ht="15.75" customHeight="1" x14ac:dyDescent="0.25">
      <c r="A645" s="153"/>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c r="AC645" s="153"/>
      <c r="AD645" s="153"/>
      <c r="AE645" s="153"/>
      <c r="AF645" s="153"/>
    </row>
    <row r="646" spans="1:32" ht="15.75" customHeight="1" x14ac:dyDescent="0.25">
      <c r="A646" s="153"/>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c r="AC646" s="153"/>
      <c r="AD646" s="153"/>
      <c r="AE646" s="153"/>
      <c r="AF646" s="153"/>
    </row>
    <row r="647" spans="1:32" ht="15.75" customHeight="1" x14ac:dyDescent="0.25">
      <c r="A647" s="153"/>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c r="AC647" s="153"/>
      <c r="AD647" s="153"/>
      <c r="AE647" s="153"/>
      <c r="AF647" s="153"/>
    </row>
    <row r="648" spans="1:32" ht="15.75" customHeight="1" x14ac:dyDescent="0.25">
      <c r="A648" s="153"/>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c r="AC648" s="153"/>
      <c r="AD648" s="153"/>
      <c r="AE648" s="153"/>
      <c r="AF648" s="153"/>
    </row>
    <row r="649" spans="1:32" ht="15.75" customHeight="1" x14ac:dyDescent="0.25">
      <c r="A649" s="153"/>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c r="AC649" s="153"/>
      <c r="AD649" s="153"/>
      <c r="AE649" s="153"/>
      <c r="AF649" s="153"/>
    </row>
    <row r="650" spans="1:32" ht="15.75" customHeight="1" x14ac:dyDescent="0.25">
      <c r="A650" s="153"/>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c r="AC650" s="153"/>
      <c r="AD650" s="153"/>
      <c r="AE650" s="153"/>
      <c r="AF650" s="153"/>
    </row>
    <row r="651" spans="1:32" ht="15.75" customHeight="1" x14ac:dyDescent="0.25">
      <c r="A651" s="153"/>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c r="AC651" s="153"/>
      <c r="AD651" s="153"/>
      <c r="AE651" s="153"/>
      <c r="AF651" s="153"/>
    </row>
    <row r="652" spans="1:32" ht="15.75" customHeight="1" x14ac:dyDescent="0.25">
      <c r="A652" s="153"/>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c r="AC652" s="153"/>
      <c r="AD652" s="153"/>
      <c r="AE652" s="153"/>
      <c r="AF652" s="153"/>
    </row>
    <row r="653" spans="1:32" ht="15.75" customHeight="1" x14ac:dyDescent="0.25">
      <c r="A653" s="153"/>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c r="AC653" s="153"/>
      <c r="AD653" s="153"/>
      <c r="AE653" s="153"/>
      <c r="AF653" s="153"/>
    </row>
    <row r="654" spans="1:32" ht="15.75" customHeight="1" x14ac:dyDescent="0.25">
      <c r="A654" s="153"/>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c r="AC654" s="153"/>
      <c r="AD654" s="153"/>
      <c r="AE654" s="153"/>
      <c r="AF654" s="153"/>
    </row>
    <row r="655" spans="1:32" ht="15.75" customHeight="1" x14ac:dyDescent="0.25">
      <c r="A655" s="153"/>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c r="AC655" s="153"/>
      <c r="AD655" s="153"/>
      <c r="AE655" s="153"/>
      <c r="AF655" s="153"/>
    </row>
    <row r="656" spans="1:32" ht="15.75" customHeight="1" x14ac:dyDescent="0.25">
      <c r="A656" s="153"/>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c r="AC656" s="153"/>
      <c r="AD656" s="153"/>
      <c r="AE656" s="153"/>
      <c r="AF656" s="153"/>
    </row>
    <row r="657" spans="1:32" ht="15.75" customHeight="1" x14ac:dyDescent="0.25">
      <c r="A657" s="153"/>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c r="AC657" s="153"/>
      <c r="AD657" s="153"/>
      <c r="AE657" s="153"/>
      <c r="AF657" s="153"/>
    </row>
    <row r="658" spans="1:32" ht="15.75" customHeight="1" x14ac:dyDescent="0.25">
      <c r="A658" s="153"/>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c r="AC658" s="153"/>
      <c r="AD658" s="153"/>
      <c r="AE658" s="153"/>
      <c r="AF658" s="153"/>
    </row>
    <row r="659" spans="1:32" ht="15.75" customHeight="1" x14ac:dyDescent="0.25">
      <c r="A659" s="153"/>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c r="AC659" s="153"/>
      <c r="AD659" s="153"/>
      <c r="AE659" s="153"/>
      <c r="AF659" s="153"/>
    </row>
    <row r="660" spans="1:32" ht="15.75" customHeight="1" x14ac:dyDescent="0.25">
      <c r="A660" s="153"/>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c r="AC660" s="153"/>
      <c r="AD660" s="153"/>
      <c r="AE660" s="153"/>
      <c r="AF660" s="153"/>
    </row>
    <row r="661" spans="1:32" ht="15.75" customHeight="1" x14ac:dyDescent="0.25">
      <c r="A661" s="153"/>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c r="AC661" s="153"/>
      <c r="AD661" s="153"/>
      <c r="AE661" s="153"/>
      <c r="AF661" s="153"/>
    </row>
    <row r="662" spans="1:32" ht="15.75" customHeight="1" x14ac:dyDescent="0.25">
      <c r="A662" s="153"/>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c r="AC662" s="153"/>
      <c r="AD662" s="153"/>
      <c r="AE662" s="153"/>
      <c r="AF662" s="153"/>
    </row>
    <row r="663" spans="1:32" ht="15.75" customHeight="1" x14ac:dyDescent="0.25">
      <c r="A663" s="153"/>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c r="AC663" s="153"/>
      <c r="AD663" s="153"/>
      <c r="AE663" s="153"/>
      <c r="AF663" s="153"/>
    </row>
    <row r="664" spans="1:32" ht="15.75" customHeight="1" x14ac:dyDescent="0.25">
      <c r="A664" s="153"/>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c r="AC664" s="153"/>
      <c r="AD664" s="153"/>
      <c r="AE664" s="153"/>
      <c r="AF664" s="153"/>
    </row>
    <row r="665" spans="1:32" ht="15.75" customHeight="1" x14ac:dyDescent="0.25">
      <c r="A665" s="153"/>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c r="AC665" s="153"/>
      <c r="AD665" s="153"/>
      <c r="AE665" s="153"/>
      <c r="AF665" s="153"/>
    </row>
    <row r="666" spans="1:32" ht="15.75" customHeight="1" x14ac:dyDescent="0.25">
      <c r="A666" s="153"/>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c r="AC666" s="153"/>
      <c r="AD666" s="153"/>
      <c r="AE666" s="153"/>
      <c r="AF666" s="153"/>
    </row>
    <row r="667" spans="1:32" ht="15.75" customHeight="1" x14ac:dyDescent="0.25">
      <c r="A667" s="153"/>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c r="AC667" s="153"/>
      <c r="AD667" s="153"/>
      <c r="AE667" s="153"/>
      <c r="AF667" s="153"/>
    </row>
    <row r="668" spans="1:32" ht="15.75" customHeight="1" x14ac:dyDescent="0.25">
      <c r="A668" s="153"/>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c r="AC668" s="153"/>
      <c r="AD668" s="153"/>
      <c r="AE668" s="153"/>
      <c r="AF668" s="153"/>
    </row>
    <row r="669" spans="1:32" ht="15.75" customHeight="1" x14ac:dyDescent="0.25">
      <c r="A669" s="153"/>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c r="AC669" s="153"/>
      <c r="AD669" s="153"/>
      <c r="AE669" s="153"/>
      <c r="AF669" s="153"/>
    </row>
    <row r="670" spans="1:32" ht="15.75" customHeight="1" x14ac:dyDescent="0.25">
      <c r="A670" s="153"/>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c r="AC670" s="153"/>
      <c r="AD670" s="153"/>
      <c r="AE670" s="153"/>
      <c r="AF670" s="153"/>
    </row>
    <row r="671" spans="1:32" ht="15.75" customHeight="1" x14ac:dyDescent="0.25">
      <c r="A671" s="153"/>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c r="AC671" s="153"/>
      <c r="AD671" s="153"/>
      <c r="AE671" s="153"/>
      <c r="AF671" s="153"/>
    </row>
    <row r="672" spans="1:32" ht="15.75" customHeight="1" x14ac:dyDescent="0.25">
      <c r="A672" s="153"/>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c r="AC672" s="153"/>
      <c r="AD672" s="153"/>
      <c r="AE672" s="153"/>
      <c r="AF672" s="153"/>
    </row>
    <row r="673" spans="1:32" ht="15.75" customHeight="1" x14ac:dyDescent="0.25">
      <c r="A673" s="153"/>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c r="AC673" s="153"/>
      <c r="AD673" s="153"/>
      <c r="AE673" s="153"/>
      <c r="AF673" s="153"/>
    </row>
    <row r="674" spans="1:32" ht="15.75" customHeight="1" x14ac:dyDescent="0.25">
      <c r="A674" s="153"/>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c r="AC674" s="153"/>
      <c r="AD674" s="153"/>
      <c r="AE674" s="153"/>
      <c r="AF674" s="153"/>
    </row>
    <row r="675" spans="1:32" ht="15.75" customHeight="1" x14ac:dyDescent="0.25">
      <c r="A675" s="153"/>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c r="AC675" s="153"/>
      <c r="AD675" s="153"/>
      <c r="AE675" s="153"/>
      <c r="AF675" s="153"/>
    </row>
    <row r="676" spans="1:32" ht="15.75" customHeight="1" x14ac:dyDescent="0.25">
      <c r="A676" s="153"/>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c r="AC676" s="153"/>
      <c r="AD676" s="153"/>
      <c r="AE676" s="153"/>
      <c r="AF676" s="153"/>
    </row>
    <row r="677" spans="1:32" ht="15.75" customHeight="1" x14ac:dyDescent="0.25">
      <c r="A677" s="153"/>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c r="AC677" s="153"/>
      <c r="AD677" s="153"/>
      <c r="AE677" s="153"/>
      <c r="AF677" s="153"/>
    </row>
    <row r="678" spans="1:32" ht="15.75" customHeight="1" x14ac:dyDescent="0.25">
      <c r="A678" s="153"/>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c r="AC678" s="153"/>
      <c r="AD678" s="153"/>
      <c r="AE678" s="153"/>
      <c r="AF678" s="153"/>
    </row>
    <row r="679" spans="1:32" ht="15.75" customHeight="1" x14ac:dyDescent="0.25">
      <c r="A679" s="153"/>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c r="AC679" s="153"/>
      <c r="AD679" s="153"/>
      <c r="AE679" s="153"/>
      <c r="AF679" s="153"/>
    </row>
    <row r="680" spans="1:32" ht="15.75" customHeight="1" x14ac:dyDescent="0.25">
      <c r="A680" s="153"/>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c r="AC680" s="153"/>
      <c r="AD680" s="153"/>
      <c r="AE680" s="153"/>
      <c r="AF680" s="153"/>
    </row>
    <row r="681" spans="1:32" ht="15.75" customHeight="1" x14ac:dyDescent="0.25">
      <c r="A681" s="153"/>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c r="AF681" s="153"/>
    </row>
    <row r="682" spans="1:32" ht="15.75" customHeight="1" x14ac:dyDescent="0.25">
      <c r="A682" s="153"/>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c r="AC682" s="153"/>
      <c r="AD682" s="153"/>
      <c r="AE682" s="153"/>
      <c r="AF682" s="153"/>
    </row>
    <row r="683" spans="1:32" ht="15.75" customHeight="1" x14ac:dyDescent="0.25">
      <c r="A683" s="153"/>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c r="AC683" s="153"/>
      <c r="AD683" s="153"/>
      <c r="AE683" s="153"/>
      <c r="AF683" s="153"/>
    </row>
    <row r="684" spans="1:32" ht="15.75" customHeight="1" x14ac:dyDescent="0.25">
      <c r="A684" s="153"/>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c r="AC684" s="153"/>
      <c r="AD684" s="153"/>
      <c r="AE684" s="153"/>
      <c r="AF684" s="153"/>
    </row>
    <row r="685" spans="1:32" ht="15.75" customHeight="1" x14ac:dyDescent="0.25">
      <c r="A685" s="153"/>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c r="AC685" s="153"/>
      <c r="AD685" s="153"/>
      <c r="AE685" s="153"/>
      <c r="AF685" s="153"/>
    </row>
    <row r="686" spans="1:32" ht="15.75" customHeight="1" x14ac:dyDescent="0.25">
      <c r="A686" s="153"/>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c r="AC686" s="153"/>
      <c r="AD686" s="153"/>
      <c r="AE686" s="153"/>
      <c r="AF686" s="153"/>
    </row>
    <row r="687" spans="1:32" ht="15.75" customHeight="1" x14ac:dyDescent="0.25">
      <c r="A687" s="153"/>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c r="AC687" s="153"/>
      <c r="AD687" s="153"/>
      <c r="AE687" s="153"/>
      <c r="AF687" s="153"/>
    </row>
    <row r="688" spans="1:32" ht="15.75" customHeight="1" x14ac:dyDescent="0.25">
      <c r="A688" s="153"/>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c r="AC688" s="153"/>
      <c r="AD688" s="153"/>
      <c r="AE688" s="153"/>
      <c r="AF688" s="153"/>
    </row>
    <row r="689" spans="1:32" ht="15.75" customHeight="1" x14ac:dyDescent="0.25">
      <c r="A689" s="153"/>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c r="AC689" s="153"/>
      <c r="AD689" s="153"/>
      <c r="AE689" s="153"/>
      <c r="AF689" s="153"/>
    </row>
    <row r="690" spans="1:32" ht="15.75" customHeight="1" x14ac:dyDescent="0.25">
      <c r="A690" s="153"/>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c r="AC690" s="153"/>
      <c r="AD690" s="153"/>
      <c r="AE690" s="153"/>
      <c r="AF690" s="153"/>
    </row>
    <row r="691" spans="1:32" ht="15.75" customHeight="1" x14ac:dyDescent="0.25">
      <c r="A691" s="153"/>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c r="AC691" s="153"/>
      <c r="AD691" s="153"/>
      <c r="AE691" s="153"/>
      <c r="AF691" s="153"/>
    </row>
    <row r="692" spans="1:32" ht="15.75" customHeight="1" x14ac:dyDescent="0.25">
      <c r="A692" s="153"/>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c r="AC692" s="153"/>
      <c r="AD692" s="153"/>
      <c r="AE692" s="153"/>
      <c r="AF692" s="153"/>
    </row>
    <row r="693" spans="1:32" ht="15.75" customHeight="1" x14ac:dyDescent="0.25">
      <c r="A693" s="153"/>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c r="AC693" s="153"/>
      <c r="AD693" s="153"/>
      <c r="AE693" s="153"/>
      <c r="AF693" s="153"/>
    </row>
    <row r="694" spans="1:32" ht="15.75" customHeight="1" x14ac:dyDescent="0.25">
      <c r="A694" s="153"/>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c r="AC694" s="153"/>
      <c r="AD694" s="153"/>
      <c r="AE694" s="153"/>
      <c r="AF694" s="153"/>
    </row>
    <row r="695" spans="1:32" ht="15.75" customHeight="1" x14ac:dyDescent="0.25">
      <c r="A695" s="153"/>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c r="AC695" s="153"/>
      <c r="AD695" s="153"/>
      <c r="AE695" s="153"/>
      <c r="AF695" s="153"/>
    </row>
    <row r="696" spans="1:32" ht="15.75" customHeight="1" x14ac:dyDescent="0.25">
      <c r="A696" s="153"/>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c r="AC696" s="153"/>
      <c r="AD696" s="153"/>
      <c r="AE696" s="153"/>
      <c r="AF696" s="153"/>
    </row>
    <row r="697" spans="1:32" ht="15.75" customHeight="1" x14ac:dyDescent="0.25">
      <c r="A697" s="153"/>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c r="AC697" s="153"/>
      <c r="AD697" s="153"/>
      <c r="AE697" s="153"/>
      <c r="AF697" s="153"/>
    </row>
    <row r="698" spans="1:32" ht="15.75" customHeight="1" x14ac:dyDescent="0.25">
      <c r="A698" s="153"/>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c r="AC698" s="153"/>
      <c r="AD698" s="153"/>
      <c r="AE698" s="153"/>
      <c r="AF698" s="153"/>
    </row>
    <row r="699" spans="1:32" ht="15.75" customHeight="1" x14ac:dyDescent="0.25">
      <c r="A699" s="153"/>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c r="AC699" s="153"/>
      <c r="AD699" s="153"/>
      <c r="AE699" s="153"/>
      <c r="AF699" s="153"/>
    </row>
    <row r="700" spans="1:32" ht="15.75" customHeight="1" x14ac:dyDescent="0.25">
      <c r="A700" s="153"/>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c r="AC700" s="153"/>
      <c r="AD700" s="153"/>
      <c r="AE700" s="153"/>
      <c r="AF700" s="153"/>
    </row>
    <row r="701" spans="1:32" ht="15.75" customHeight="1" x14ac:dyDescent="0.25">
      <c r="A701" s="153"/>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c r="AC701" s="153"/>
      <c r="AD701" s="153"/>
      <c r="AE701" s="153"/>
      <c r="AF701" s="153"/>
    </row>
    <row r="702" spans="1:32" ht="15.75" customHeight="1" x14ac:dyDescent="0.25">
      <c r="A702" s="153"/>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c r="AC702" s="153"/>
      <c r="AD702" s="153"/>
      <c r="AE702" s="153"/>
      <c r="AF702" s="153"/>
    </row>
    <row r="703" spans="1:32" ht="15.75" customHeight="1" x14ac:dyDescent="0.25">
      <c r="A703" s="153"/>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c r="AC703" s="153"/>
      <c r="AD703" s="153"/>
      <c r="AE703" s="153"/>
      <c r="AF703" s="153"/>
    </row>
    <row r="704" spans="1:32" ht="15.75" customHeight="1" x14ac:dyDescent="0.25">
      <c r="A704" s="153"/>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c r="AC704" s="153"/>
      <c r="AD704" s="153"/>
      <c r="AE704" s="153"/>
      <c r="AF704" s="153"/>
    </row>
    <row r="705" spans="1:32" ht="15.75" customHeight="1" x14ac:dyDescent="0.25">
      <c r="A705" s="153"/>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c r="AC705" s="153"/>
      <c r="AD705" s="153"/>
      <c r="AE705" s="153"/>
      <c r="AF705" s="153"/>
    </row>
    <row r="706" spans="1:32" ht="15.75" customHeight="1" x14ac:dyDescent="0.25">
      <c r="A706" s="153"/>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c r="AC706" s="153"/>
      <c r="AD706" s="153"/>
      <c r="AE706" s="153"/>
      <c r="AF706" s="153"/>
    </row>
    <row r="707" spans="1:32" ht="15.75" customHeight="1" x14ac:dyDescent="0.25">
      <c r="A707" s="153"/>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c r="AC707" s="153"/>
      <c r="AD707" s="153"/>
      <c r="AE707" s="153"/>
      <c r="AF707" s="153"/>
    </row>
    <row r="708" spans="1:32" ht="15.75" customHeight="1" x14ac:dyDescent="0.25">
      <c r="A708" s="153"/>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c r="AC708" s="153"/>
      <c r="AD708" s="153"/>
      <c r="AE708" s="153"/>
      <c r="AF708" s="153"/>
    </row>
    <row r="709" spans="1:32" ht="15.75" customHeight="1" x14ac:dyDescent="0.25">
      <c r="A709" s="153"/>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c r="AC709" s="153"/>
      <c r="AD709" s="153"/>
      <c r="AE709" s="153"/>
      <c r="AF709" s="153"/>
    </row>
    <row r="710" spans="1:32" ht="15.75" customHeight="1" x14ac:dyDescent="0.25">
      <c r="A710" s="153"/>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c r="AC710" s="153"/>
      <c r="AD710" s="153"/>
      <c r="AE710" s="153"/>
      <c r="AF710" s="153"/>
    </row>
    <row r="711" spans="1:32" ht="15.75" customHeight="1" x14ac:dyDescent="0.25">
      <c r="A711" s="153"/>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c r="AC711" s="153"/>
      <c r="AD711" s="153"/>
      <c r="AE711" s="153"/>
      <c r="AF711" s="153"/>
    </row>
    <row r="712" spans="1:32" ht="15.75" customHeight="1" x14ac:dyDescent="0.25">
      <c r="A712" s="153"/>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c r="AC712" s="153"/>
      <c r="AD712" s="153"/>
      <c r="AE712" s="153"/>
      <c r="AF712" s="153"/>
    </row>
    <row r="713" spans="1:32" ht="15.75" customHeight="1" x14ac:dyDescent="0.25">
      <c r="A713" s="153"/>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c r="AC713" s="153"/>
      <c r="AD713" s="153"/>
      <c r="AE713" s="153"/>
      <c r="AF713" s="153"/>
    </row>
    <row r="714" spans="1:32" ht="15.75" customHeight="1" x14ac:dyDescent="0.25">
      <c r="A714" s="153"/>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c r="AC714" s="153"/>
      <c r="AD714" s="153"/>
      <c r="AE714" s="153"/>
      <c r="AF714" s="153"/>
    </row>
    <row r="715" spans="1:32" ht="15.75" customHeight="1" x14ac:dyDescent="0.25">
      <c r="A715" s="153"/>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c r="AC715" s="153"/>
      <c r="AD715" s="153"/>
      <c r="AE715" s="153"/>
      <c r="AF715" s="153"/>
    </row>
    <row r="716" spans="1:32" ht="15.75" customHeight="1" x14ac:dyDescent="0.25">
      <c r="A716" s="153"/>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c r="AC716" s="153"/>
      <c r="AD716" s="153"/>
      <c r="AE716" s="153"/>
      <c r="AF716" s="153"/>
    </row>
    <row r="717" spans="1:32" ht="15.75" customHeight="1" x14ac:dyDescent="0.25">
      <c r="A717" s="153"/>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c r="AC717" s="153"/>
      <c r="AD717" s="153"/>
      <c r="AE717" s="153"/>
      <c r="AF717" s="153"/>
    </row>
    <row r="718" spans="1:32" ht="15.75" customHeight="1" x14ac:dyDescent="0.25">
      <c r="A718" s="153"/>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c r="AC718" s="153"/>
      <c r="AD718" s="153"/>
      <c r="AE718" s="153"/>
      <c r="AF718" s="153"/>
    </row>
    <row r="719" spans="1:32" ht="15.75" customHeight="1" x14ac:dyDescent="0.25">
      <c r="A719" s="153"/>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c r="AC719" s="153"/>
      <c r="AD719" s="153"/>
      <c r="AE719" s="153"/>
      <c r="AF719" s="153"/>
    </row>
    <row r="720" spans="1:32" ht="15.75" customHeight="1" x14ac:dyDescent="0.25">
      <c r="A720" s="153"/>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c r="AC720" s="153"/>
      <c r="AD720" s="153"/>
      <c r="AE720" s="153"/>
      <c r="AF720" s="153"/>
    </row>
    <row r="721" spans="1:32" ht="15.75" customHeight="1" x14ac:dyDescent="0.25">
      <c r="A721" s="153"/>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c r="AC721" s="153"/>
      <c r="AD721" s="153"/>
      <c r="AE721" s="153"/>
      <c r="AF721" s="153"/>
    </row>
    <row r="722" spans="1:32" ht="15.75" customHeight="1" x14ac:dyDescent="0.25">
      <c r="A722" s="153"/>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c r="AC722" s="153"/>
      <c r="AD722" s="153"/>
      <c r="AE722" s="153"/>
      <c r="AF722" s="153"/>
    </row>
    <row r="723" spans="1:32" ht="15.75" customHeight="1" x14ac:dyDescent="0.25">
      <c r="A723" s="153"/>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c r="AC723" s="153"/>
      <c r="AD723" s="153"/>
      <c r="AE723" s="153"/>
      <c r="AF723" s="153"/>
    </row>
    <row r="724" spans="1:32" ht="15.75" customHeight="1" x14ac:dyDescent="0.25">
      <c r="A724" s="153"/>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c r="AC724" s="153"/>
      <c r="AD724" s="153"/>
      <c r="AE724" s="153"/>
      <c r="AF724" s="153"/>
    </row>
    <row r="725" spans="1:32" ht="15.75" customHeight="1" x14ac:dyDescent="0.25">
      <c r="A725" s="153"/>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c r="AC725" s="153"/>
      <c r="AD725" s="153"/>
      <c r="AE725" s="153"/>
      <c r="AF725" s="153"/>
    </row>
    <row r="726" spans="1:32" ht="15.75" customHeight="1" x14ac:dyDescent="0.25">
      <c r="A726" s="153"/>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c r="AC726" s="153"/>
      <c r="AD726" s="153"/>
      <c r="AE726" s="153"/>
      <c r="AF726" s="153"/>
    </row>
    <row r="727" spans="1:32" ht="15.75" customHeight="1" x14ac:dyDescent="0.25">
      <c r="A727" s="153"/>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c r="AC727" s="153"/>
      <c r="AD727" s="153"/>
      <c r="AE727" s="153"/>
      <c r="AF727" s="153"/>
    </row>
    <row r="728" spans="1:32" ht="15.75" customHeight="1" x14ac:dyDescent="0.25">
      <c r="A728" s="153"/>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c r="AC728" s="153"/>
      <c r="AD728" s="153"/>
      <c r="AE728" s="153"/>
      <c r="AF728" s="153"/>
    </row>
    <row r="729" spans="1:32" ht="15.75" customHeight="1" x14ac:dyDescent="0.25">
      <c r="A729" s="153"/>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c r="AC729" s="153"/>
      <c r="AD729" s="153"/>
      <c r="AE729" s="153"/>
      <c r="AF729" s="153"/>
    </row>
    <row r="730" spans="1:32" ht="15.75" customHeight="1" x14ac:dyDescent="0.25">
      <c r="A730" s="153"/>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c r="AC730" s="153"/>
      <c r="AD730" s="153"/>
      <c r="AE730" s="153"/>
      <c r="AF730" s="153"/>
    </row>
    <row r="731" spans="1:32" ht="15.75" customHeight="1" x14ac:dyDescent="0.25">
      <c r="A731" s="153"/>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c r="AC731" s="153"/>
      <c r="AD731" s="153"/>
      <c r="AE731" s="153"/>
      <c r="AF731" s="153"/>
    </row>
    <row r="732" spans="1:32" ht="15.75" customHeight="1" x14ac:dyDescent="0.25">
      <c r="A732" s="153"/>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c r="AC732" s="153"/>
      <c r="AD732" s="153"/>
      <c r="AE732" s="153"/>
      <c r="AF732" s="153"/>
    </row>
    <row r="733" spans="1:32" ht="15.75" customHeight="1" x14ac:dyDescent="0.25">
      <c r="A733" s="153"/>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c r="AC733" s="153"/>
      <c r="AD733" s="153"/>
      <c r="AE733" s="153"/>
      <c r="AF733" s="153"/>
    </row>
    <row r="734" spans="1:32" ht="15.75" customHeight="1" x14ac:dyDescent="0.25">
      <c r="A734" s="153"/>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c r="AC734" s="153"/>
      <c r="AD734" s="153"/>
      <c r="AE734" s="153"/>
      <c r="AF734" s="153"/>
    </row>
    <row r="735" spans="1:32" ht="15.75" customHeight="1" x14ac:dyDescent="0.25">
      <c r="A735" s="153"/>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c r="AC735" s="153"/>
      <c r="AD735" s="153"/>
      <c r="AE735" s="153"/>
      <c r="AF735" s="153"/>
    </row>
    <row r="736" spans="1:32" ht="15.75" customHeight="1" x14ac:dyDescent="0.25">
      <c r="A736" s="153"/>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c r="AC736" s="153"/>
      <c r="AD736" s="153"/>
      <c r="AE736" s="153"/>
      <c r="AF736" s="153"/>
    </row>
    <row r="737" spans="1:32" ht="15.75" customHeight="1" x14ac:dyDescent="0.25">
      <c r="A737" s="153"/>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c r="AC737" s="153"/>
      <c r="AD737" s="153"/>
      <c r="AE737" s="153"/>
      <c r="AF737" s="153"/>
    </row>
    <row r="738" spans="1:32" ht="15.75" customHeight="1" x14ac:dyDescent="0.25">
      <c r="A738" s="153"/>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c r="AC738" s="153"/>
      <c r="AD738" s="153"/>
      <c r="AE738" s="153"/>
      <c r="AF738" s="153"/>
    </row>
    <row r="739" spans="1:32" ht="15.75" customHeight="1" x14ac:dyDescent="0.25">
      <c r="A739" s="153"/>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c r="AC739" s="153"/>
      <c r="AD739" s="153"/>
      <c r="AE739" s="153"/>
      <c r="AF739" s="153"/>
    </row>
    <row r="740" spans="1:32" ht="15.75" customHeight="1" x14ac:dyDescent="0.25">
      <c r="A740" s="153"/>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c r="AC740" s="153"/>
      <c r="AD740" s="153"/>
      <c r="AE740" s="153"/>
      <c r="AF740" s="153"/>
    </row>
    <row r="741" spans="1:32" ht="15.75" customHeight="1" x14ac:dyDescent="0.25">
      <c r="A741" s="153"/>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c r="AC741" s="153"/>
      <c r="AD741" s="153"/>
      <c r="AE741" s="153"/>
      <c r="AF741" s="153"/>
    </row>
    <row r="742" spans="1:32" ht="15.75" customHeight="1" x14ac:dyDescent="0.25">
      <c r="A742" s="153"/>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c r="AC742" s="153"/>
      <c r="AD742" s="153"/>
      <c r="AE742" s="153"/>
      <c r="AF742" s="153"/>
    </row>
    <row r="743" spans="1:32" ht="15.75" customHeight="1" x14ac:dyDescent="0.25">
      <c r="A743" s="153"/>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c r="AC743" s="153"/>
      <c r="AD743" s="153"/>
      <c r="AE743" s="153"/>
      <c r="AF743" s="153"/>
    </row>
    <row r="744" spans="1:32" ht="15.75" customHeight="1" x14ac:dyDescent="0.25">
      <c r="A744" s="153"/>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c r="AC744" s="153"/>
      <c r="AD744" s="153"/>
      <c r="AE744" s="153"/>
      <c r="AF744" s="153"/>
    </row>
    <row r="745" spans="1:32" ht="15.75" customHeight="1" x14ac:dyDescent="0.25">
      <c r="A745" s="153"/>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c r="AC745" s="153"/>
      <c r="AD745" s="153"/>
      <c r="AE745" s="153"/>
      <c r="AF745" s="153"/>
    </row>
    <row r="746" spans="1:32" ht="15.75" customHeight="1" x14ac:dyDescent="0.25">
      <c r="A746" s="153"/>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c r="AC746" s="153"/>
      <c r="AD746" s="153"/>
      <c r="AE746" s="153"/>
      <c r="AF746" s="153"/>
    </row>
    <row r="747" spans="1:32" ht="15.75" customHeight="1" x14ac:dyDescent="0.25">
      <c r="A747" s="153"/>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c r="AC747" s="153"/>
      <c r="AD747" s="153"/>
      <c r="AE747" s="153"/>
      <c r="AF747" s="153"/>
    </row>
    <row r="748" spans="1:32" ht="15.75" customHeight="1" x14ac:dyDescent="0.25">
      <c r="A748" s="153"/>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c r="AC748" s="153"/>
      <c r="AD748" s="153"/>
      <c r="AE748" s="153"/>
      <c r="AF748" s="153"/>
    </row>
    <row r="749" spans="1:32" ht="15.75" customHeight="1" x14ac:dyDescent="0.25">
      <c r="A749" s="153"/>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c r="AC749" s="153"/>
      <c r="AD749" s="153"/>
      <c r="AE749" s="153"/>
      <c r="AF749" s="153"/>
    </row>
    <row r="750" spans="1:32" ht="15.75" customHeight="1" x14ac:dyDescent="0.25">
      <c r="A750" s="153"/>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c r="AC750" s="153"/>
      <c r="AD750" s="153"/>
      <c r="AE750" s="153"/>
      <c r="AF750" s="153"/>
    </row>
    <row r="751" spans="1:32" ht="15.75" customHeight="1" x14ac:dyDescent="0.25">
      <c r="A751" s="153"/>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c r="AC751" s="153"/>
      <c r="AD751" s="153"/>
      <c r="AE751" s="153"/>
      <c r="AF751" s="153"/>
    </row>
    <row r="752" spans="1:32" ht="15.75" customHeight="1" x14ac:dyDescent="0.25">
      <c r="A752" s="153"/>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c r="AC752" s="153"/>
      <c r="AD752" s="153"/>
      <c r="AE752" s="153"/>
      <c r="AF752" s="153"/>
    </row>
    <row r="753" spans="1:32" ht="15.75" customHeight="1" x14ac:dyDescent="0.25">
      <c r="A753" s="153"/>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c r="AC753" s="153"/>
      <c r="AD753" s="153"/>
      <c r="AE753" s="153"/>
      <c r="AF753" s="153"/>
    </row>
    <row r="754" spans="1:32" ht="15.75" customHeight="1" x14ac:dyDescent="0.25">
      <c r="A754" s="153"/>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c r="AC754" s="153"/>
      <c r="AD754" s="153"/>
      <c r="AE754" s="153"/>
      <c r="AF754" s="153"/>
    </row>
    <row r="755" spans="1:32" ht="15.75" customHeight="1" x14ac:dyDescent="0.25">
      <c r="A755" s="153"/>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c r="AC755" s="153"/>
      <c r="AD755" s="153"/>
      <c r="AE755" s="153"/>
      <c r="AF755" s="153"/>
    </row>
    <row r="756" spans="1:32" ht="15.75" customHeight="1" x14ac:dyDescent="0.25">
      <c r="A756" s="153"/>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c r="AF756" s="153"/>
    </row>
    <row r="757" spans="1:32" ht="15.75" customHeight="1" x14ac:dyDescent="0.25">
      <c r="A757" s="153"/>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c r="AF757" s="153"/>
    </row>
    <row r="758" spans="1:32" ht="15.75" customHeight="1" x14ac:dyDescent="0.25">
      <c r="A758" s="153"/>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c r="AC758" s="153"/>
      <c r="AD758" s="153"/>
      <c r="AE758" s="153"/>
      <c r="AF758" s="153"/>
    </row>
    <row r="759" spans="1:32" ht="15.75" customHeight="1" x14ac:dyDescent="0.25">
      <c r="A759" s="153"/>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c r="AC759" s="153"/>
      <c r="AD759" s="153"/>
      <c r="AE759" s="153"/>
      <c r="AF759" s="153"/>
    </row>
    <row r="760" spans="1:32" ht="15.75" customHeight="1" x14ac:dyDescent="0.25">
      <c r="A760" s="153"/>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c r="AC760" s="153"/>
      <c r="AD760" s="153"/>
      <c r="AE760" s="153"/>
      <c r="AF760" s="153"/>
    </row>
    <row r="761" spans="1:32" ht="15.75" customHeight="1" x14ac:dyDescent="0.25">
      <c r="A761" s="153"/>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c r="AC761" s="153"/>
      <c r="AD761" s="153"/>
      <c r="AE761" s="153"/>
      <c r="AF761" s="153"/>
    </row>
    <row r="762" spans="1:32" ht="15.75" customHeight="1" x14ac:dyDescent="0.25">
      <c r="A762" s="153"/>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c r="AC762" s="153"/>
      <c r="AD762" s="153"/>
      <c r="AE762" s="153"/>
      <c r="AF762" s="153"/>
    </row>
    <row r="763" spans="1:32" ht="15.75" customHeight="1" x14ac:dyDescent="0.25">
      <c r="A763" s="153"/>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c r="AC763" s="153"/>
      <c r="AD763" s="153"/>
      <c r="AE763" s="153"/>
      <c r="AF763" s="153"/>
    </row>
    <row r="764" spans="1:32" ht="15.75" customHeight="1" x14ac:dyDescent="0.25">
      <c r="A764" s="153"/>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c r="AC764" s="153"/>
      <c r="AD764" s="153"/>
      <c r="AE764" s="153"/>
      <c r="AF764" s="153"/>
    </row>
    <row r="765" spans="1:32" ht="15.75" customHeight="1" x14ac:dyDescent="0.25">
      <c r="A765" s="153"/>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c r="AC765" s="153"/>
      <c r="AD765" s="153"/>
      <c r="AE765" s="153"/>
      <c r="AF765" s="153"/>
    </row>
    <row r="766" spans="1:32" ht="15.75" customHeight="1" x14ac:dyDescent="0.25">
      <c r="A766" s="153"/>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c r="AC766" s="153"/>
      <c r="AD766" s="153"/>
      <c r="AE766" s="153"/>
      <c r="AF766" s="153"/>
    </row>
    <row r="767" spans="1:32" ht="15.75" customHeight="1" x14ac:dyDescent="0.25">
      <c r="A767" s="153"/>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c r="AC767" s="153"/>
      <c r="AD767" s="153"/>
      <c r="AE767" s="153"/>
      <c r="AF767" s="153"/>
    </row>
    <row r="768" spans="1:32" ht="15.75" customHeight="1" x14ac:dyDescent="0.25">
      <c r="A768" s="153"/>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c r="AC768" s="153"/>
      <c r="AD768" s="153"/>
      <c r="AE768" s="153"/>
      <c r="AF768" s="153"/>
    </row>
    <row r="769" spans="1:32" ht="15.75" customHeight="1" x14ac:dyDescent="0.25">
      <c r="A769" s="153"/>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c r="AC769" s="153"/>
      <c r="AD769" s="153"/>
      <c r="AE769" s="153"/>
      <c r="AF769" s="153"/>
    </row>
    <row r="770" spans="1:32" ht="15.75" customHeight="1" x14ac:dyDescent="0.25">
      <c r="A770" s="153"/>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c r="AC770" s="153"/>
      <c r="AD770" s="153"/>
      <c r="AE770" s="153"/>
      <c r="AF770" s="153"/>
    </row>
    <row r="771" spans="1:32" ht="15.75" customHeight="1" x14ac:dyDescent="0.25">
      <c r="A771" s="153"/>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c r="AC771" s="153"/>
      <c r="AD771" s="153"/>
      <c r="AE771" s="153"/>
      <c r="AF771" s="153"/>
    </row>
    <row r="772" spans="1:32" ht="15.75" customHeight="1" x14ac:dyDescent="0.25">
      <c r="A772" s="153"/>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c r="AC772" s="153"/>
      <c r="AD772" s="153"/>
      <c r="AE772" s="153"/>
      <c r="AF772" s="153"/>
    </row>
    <row r="773" spans="1:32" ht="15.75" customHeight="1" x14ac:dyDescent="0.25">
      <c r="A773" s="153"/>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c r="AC773" s="153"/>
      <c r="AD773" s="153"/>
      <c r="AE773" s="153"/>
      <c r="AF773" s="153"/>
    </row>
    <row r="774" spans="1:32" ht="15.75" customHeight="1" x14ac:dyDescent="0.25">
      <c r="A774" s="153"/>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c r="AC774" s="153"/>
      <c r="AD774" s="153"/>
      <c r="AE774" s="153"/>
      <c r="AF774" s="153"/>
    </row>
    <row r="775" spans="1:32" ht="15.75" customHeight="1" x14ac:dyDescent="0.25">
      <c r="A775" s="153"/>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c r="AC775" s="153"/>
      <c r="AD775" s="153"/>
      <c r="AE775" s="153"/>
      <c r="AF775" s="153"/>
    </row>
    <row r="776" spans="1:32" ht="15.75" customHeight="1" x14ac:dyDescent="0.25">
      <c r="A776" s="153"/>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c r="AC776" s="153"/>
      <c r="AD776" s="153"/>
      <c r="AE776" s="153"/>
      <c r="AF776" s="153"/>
    </row>
    <row r="777" spans="1:32" ht="15.75" customHeight="1" x14ac:dyDescent="0.25">
      <c r="A777" s="153"/>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c r="AC777" s="153"/>
      <c r="AD777" s="153"/>
      <c r="AE777" s="153"/>
      <c r="AF777" s="153"/>
    </row>
    <row r="778" spans="1:32" ht="15.75" customHeight="1" x14ac:dyDescent="0.25">
      <c r="A778" s="153"/>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c r="AC778" s="153"/>
      <c r="AD778" s="153"/>
      <c r="AE778" s="153"/>
      <c r="AF778" s="153"/>
    </row>
    <row r="779" spans="1:32" ht="15.75" customHeight="1" x14ac:dyDescent="0.25">
      <c r="A779" s="153"/>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c r="AC779" s="153"/>
      <c r="AD779" s="153"/>
      <c r="AE779" s="153"/>
      <c r="AF779" s="153"/>
    </row>
    <row r="780" spans="1:32" ht="15.75" customHeight="1" x14ac:dyDescent="0.25">
      <c r="A780" s="153"/>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c r="AC780" s="153"/>
      <c r="AD780" s="153"/>
      <c r="AE780" s="153"/>
      <c r="AF780" s="153"/>
    </row>
    <row r="781" spans="1:32" ht="15.75" customHeight="1" x14ac:dyDescent="0.25">
      <c r="A781" s="153"/>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c r="AF781" s="153"/>
    </row>
    <row r="782" spans="1:32" ht="15.75" customHeight="1" x14ac:dyDescent="0.25">
      <c r="A782" s="153"/>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c r="AC782" s="153"/>
      <c r="AD782" s="153"/>
      <c r="AE782" s="153"/>
      <c r="AF782" s="153"/>
    </row>
    <row r="783" spans="1:32" ht="15.75" customHeight="1" x14ac:dyDescent="0.25">
      <c r="A783" s="153"/>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c r="AC783" s="153"/>
      <c r="AD783" s="153"/>
      <c r="AE783" s="153"/>
      <c r="AF783" s="153"/>
    </row>
    <row r="784" spans="1:32" ht="15.75" customHeight="1" x14ac:dyDescent="0.25">
      <c r="A784" s="153"/>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c r="AC784" s="153"/>
      <c r="AD784" s="153"/>
      <c r="AE784" s="153"/>
      <c r="AF784" s="153"/>
    </row>
    <row r="785" spans="1:32" ht="15.75" customHeight="1" x14ac:dyDescent="0.25">
      <c r="A785" s="153"/>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c r="AF785" s="153"/>
    </row>
    <row r="786" spans="1:32" ht="15.75" customHeight="1" x14ac:dyDescent="0.25">
      <c r="A786" s="153"/>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c r="AF786" s="153"/>
    </row>
    <row r="787" spans="1:32" ht="15.75" customHeight="1" x14ac:dyDescent="0.25">
      <c r="A787" s="153"/>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c r="AC787" s="153"/>
      <c r="AD787" s="153"/>
      <c r="AE787" s="153"/>
      <c r="AF787" s="153"/>
    </row>
    <row r="788" spans="1:32" ht="15.75" customHeight="1" x14ac:dyDescent="0.25">
      <c r="A788" s="153"/>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c r="AC788" s="153"/>
      <c r="AD788" s="153"/>
      <c r="AE788" s="153"/>
      <c r="AF788" s="153"/>
    </row>
    <row r="789" spans="1:32" ht="15.75" customHeight="1" x14ac:dyDescent="0.25">
      <c r="A789" s="153"/>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c r="AC789" s="153"/>
      <c r="AD789" s="153"/>
      <c r="AE789" s="153"/>
      <c r="AF789" s="153"/>
    </row>
    <row r="790" spans="1:32" ht="15.75" customHeight="1" x14ac:dyDescent="0.25">
      <c r="A790" s="153"/>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c r="AC790" s="153"/>
      <c r="AD790" s="153"/>
      <c r="AE790" s="153"/>
      <c r="AF790" s="153"/>
    </row>
    <row r="791" spans="1:32" ht="15.75" customHeight="1" x14ac:dyDescent="0.25">
      <c r="A791" s="153"/>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c r="AC791" s="153"/>
      <c r="AD791" s="153"/>
      <c r="AE791" s="153"/>
      <c r="AF791" s="153"/>
    </row>
    <row r="792" spans="1:32" ht="15.75" customHeight="1" x14ac:dyDescent="0.25">
      <c r="A792" s="153"/>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c r="AC792" s="153"/>
      <c r="AD792" s="153"/>
      <c r="AE792" s="153"/>
      <c r="AF792" s="153"/>
    </row>
    <row r="793" spans="1:32" ht="15.75" customHeight="1" x14ac:dyDescent="0.25">
      <c r="A793" s="153"/>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c r="AC793" s="153"/>
      <c r="AD793" s="153"/>
      <c r="AE793" s="153"/>
      <c r="AF793" s="153"/>
    </row>
    <row r="794" spans="1:32" ht="15.75" customHeight="1" x14ac:dyDescent="0.25">
      <c r="A794" s="153"/>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c r="AC794" s="153"/>
      <c r="AD794" s="153"/>
      <c r="AE794" s="153"/>
      <c r="AF794" s="153"/>
    </row>
    <row r="795" spans="1:32" ht="15.75" customHeight="1" x14ac:dyDescent="0.25">
      <c r="A795" s="153"/>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c r="AC795" s="153"/>
      <c r="AD795" s="153"/>
      <c r="AE795" s="153"/>
      <c r="AF795" s="153"/>
    </row>
    <row r="796" spans="1:32" ht="15.75" customHeight="1" x14ac:dyDescent="0.25">
      <c r="A796" s="153"/>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c r="AC796" s="153"/>
      <c r="AD796" s="153"/>
      <c r="AE796" s="153"/>
      <c r="AF796" s="153"/>
    </row>
    <row r="797" spans="1:32" ht="15.75" customHeight="1" x14ac:dyDescent="0.25">
      <c r="A797" s="153"/>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c r="AC797" s="153"/>
      <c r="AD797" s="153"/>
      <c r="AE797" s="153"/>
      <c r="AF797" s="153"/>
    </row>
    <row r="798" spans="1:32" ht="15.75" customHeight="1" x14ac:dyDescent="0.25">
      <c r="A798" s="153"/>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c r="AC798" s="153"/>
      <c r="AD798" s="153"/>
      <c r="AE798" s="153"/>
      <c r="AF798" s="153"/>
    </row>
    <row r="799" spans="1:32" ht="15.75" customHeight="1" x14ac:dyDescent="0.25">
      <c r="A799" s="153"/>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c r="AC799" s="153"/>
      <c r="AD799" s="153"/>
      <c r="AE799" s="153"/>
      <c r="AF799" s="153"/>
    </row>
    <row r="800" spans="1:32" ht="15.75" customHeight="1" x14ac:dyDescent="0.25">
      <c r="A800" s="153"/>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c r="AC800" s="153"/>
      <c r="AD800" s="153"/>
      <c r="AE800" s="153"/>
      <c r="AF800" s="153"/>
    </row>
    <row r="801" spans="1:32" ht="15.75" customHeight="1" x14ac:dyDescent="0.25">
      <c r="A801" s="153"/>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c r="AC801" s="153"/>
      <c r="AD801" s="153"/>
      <c r="AE801" s="153"/>
      <c r="AF801" s="153"/>
    </row>
    <row r="802" spans="1:32" ht="15.75" customHeight="1" x14ac:dyDescent="0.25">
      <c r="A802" s="153"/>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c r="AC802" s="153"/>
      <c r="AD802" s="153"/>
      <c r="AE802" s="153"/>
      <c r="AF802" s="153"/>
    </row>
    <row r="803" spans="1:32" ht="15.75" customHeight="1" x14ac:dyDescent="0.25">
      <c r="A803" s="153"/>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c r="AC803" s="153"/>
      <c r="AD803" s="153"/>
      <c r="AE803" s="153"/>
      <c r="AF803" s="153"/>
    </row>
    <row r="804" spans="1:32" ht="15.75" customHeight="1" x14ac:dyDescent="0.25">
      <c r="A804" s="153"/>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c r="AC804" s="153"/>
      <c r="AD804" s="153"/>
      <c r="AE804" s="153"/>
      <c r="AF804" s="153"/>
    </row>
    <row r="805" spans="1:32" ht="15.75" customHeight="1" x14ac:dyDescent="0.25">
      <c r="A805" s="153"/>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c r="AC805" s="153"/>
      <c r="AD805" s="153"/>
      <c r="AE805" s="153"/>
      <c r="AF805" s="153"/>
    </row>
    <row r="806" spans="1:32" ht="15.75" customHeight="1" x14ac:dyDescent="0.25">
      <c r="A806" s="153"/>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c r="AC806" s="153"/>
      <c r="AD806" s="153"/>
      <c r="AE806" s="153"/>
      <c r="AF806" s="153"/>
    </row>
    <row r="807" spans="1:32" ht="15.75" customHeight="1" x14ac:dyDescent="0.25">
      <c r="A807" s="153"/>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c r="AC807" s="153"/>
      <c r="AD807" s="153"/>
      <c r="AE807" s="153"/>
      <c r="AF807" s="153"/>
    </row>
    <row r="808" spans="1:32" ht="15.75" customHeight="1" x14ac:dyDescent="0.25">
      <c r="A808" s="153"/>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c r="AC808" s="153"/>
      <c r="AD808" s="153"/>
      <c r="AE808" s="153"/>
      <c r="AF808" s="153"/>
    </row>
    <row r="809" spans="1:32" ht="15.75" customHeight="1" x14ac:dyDescent="0.25">
      <c r="A809" s="153"/>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c r="AC809" s="153"/>
      <c r="AD809" s="153"/>
      <c r="AE809" s="153"/>
      <c r="AF809" s="153"/>
    </row>
    <row r="810" spans="1:32" ht="15.75" customHeight="1" x14ac:dyDescent="0.25">
      <c r="A810" s="153"/>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c r="AC810" s="153"/>
      <c r="AD810" s="153"/>
      <c r="AE810" s="153"/>
      <c r="AF810" s="153"/>
    </row>
    <row r="811" spans="1:32" ht="15.75" customHeight="1" x14ac:dyDescent="0.25">
      <c r="A811" s="153"/>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c r="AC811" s="153"/>
      <c r="AD811" s="153"/>
      <c r="AE811" s="153"/>
      <c r="AF811" s="153"/>
    </row>
    <row r="812" spans="1:32" ht="15.75" customHeight="1" x14ac:dyDescent="0.25">
      <c r="A812" s="153"/>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c r="AF812" s="153"/>
    </row>
    <row r="813" spans="1:32" ht="15.75" customHeight="1" x14ac:dyDescent="0.25">
      <c r="A813" s="153"/>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c r="AC813" s="153"/>
      <c r="AD813" s="153"/>
      <c r="AE813" s="153"/>
      <c r="AF813" s="153"/>
    </row>
    <row r="814" spans="1:32" ht="15.75" customHeight="1" x14ac:dyDescent="0.25">
      <c r="A814" s="153"/>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c r="AC814" s="153"/>
      <c r="AD814" s="153"/>
      <c r="AE814" s="153"/>
      <c r="AF814" s="153"/>
    </row>
    <row r="815" spans="1:32" ht="15.75" customHeight="1" x14ac:dyDescent="0.25">
      <c r="A815" s="153"/>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c r="AC815" s="153"/>
      <c r="AD815" s="153"/>
      <c r="AE815" s="153"/>
      <c r="AF815" s="153"/>
    </row>
    <row r="816" spans="1:32" ht="15.75" customHeight="1" x14ac:dyDescent="0.25">
      <c r="A816" s="153"/>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c r="AC816" s="153"/>
      <c r="AD816" s="153"/>
      <c r="AE816" s="153"/>
      <c r="AF816" s="153"/>
    </row>
    <row r="817" spans="1:32" ht="15.75" customHeight="1" x14ac:dyDescent="0.25">
      <c r="A817" s="153"/>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c r="AC817" s="153"/>
      <c r="AD817" s="153"/>
      <c r="AE817" s="153"/>
      <c r="AF817" s="153"/>
    </row>
    <row r="818" spans="1:32" ht="15.75" customHeight="1" x14ac:dyDescent="0.25">
      <c r="A818" s="153"/>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c r="AC818" s="153"/>
      <c r="AD818" s="153"/>
      <c r="AE818" s="153"/>
      <c r="AF818" s="153"/>
    </row>
    <row r="819" spans="1:32" ht="15.75" customHeight="1" x14ac:dyDescent="0.25">
      <c r="A819" s="153"/>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c r="AC819" s="153"/>
      <c r="AD819" s="153"/>
      <c r="AE819" s="153"/>
      <c r="AF819" s="153"/>
    </row>
    <row r="820" spans="1:32" ht="15.75" customHeight="1" x14ac:dyDescent="0.25">
      <c r="A820" s="153"/>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c r="AC820" s="153"/>
      <c r="AD820" s="153"/>
      <c r="AE820" s="153"/>
      <c r="AF820" s="153"/>
    </row>
    <row r="821" spans="1:32" ht="15.75" customHeight="1" x14ac:dyDescent="0.25">
      <c r="A821" s="153"/>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c r="AC821" s="153"/>
      <c r="AD821" s="153"/>
      <c r="AE821" s="153"/>
      <c r="AF821" s="153"/>
    </row>
    <row r="822" spans="1:32" ht="15.75" customHeight="1" x14ac:dyDescent="0.25">
      <c r="A822" s="153"/>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c r="AC822" s="153"/>
      <c r="AD822" s="153"/>
      <c r="AE822" s="153"/>
      <c r="AF822" s="153"/>
    </row>
    <row r="823" spans="1:32" ht="15.75" customHeight="1" x14ac:dyDescent="0.25">
      <c r="A823" s="153"/>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c r="AC823" s="153"/>
      <c r="AD823" s="153"/>
      <c r="AE823" s="153"/>
      <c r="AF823" s="153"/>
    </row>
    <row r="824" spans="1:32" ht="15.75" customHeight="1" x14ac:dyDescent="0.25">
      <c r="A824" s="153"/>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c r="AC824" s="153"/>
      <c r="AD824" s="153"/>
      <c r="AE824" s="153"/>
      <c r="AF824" s="153"/>
    </row>
    <row r="825" spans="1:32" ht="15.75" customHeight="1" x14ac:dyDescent="0.25">
      <c r="A825" s="153"/>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c r="AC825" s="153"/>
      <c r="AD825" s="153"/>
      <c r="AE825" s="153"/>
      <c r="AF825" s="153"/>
    </row>
    <row r="826" spans="1:32" ht="15.75" customHeight="1" x14ac:dyDescent="0.25">
      <c r="A826" s="153"/>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c r="AC826" s="153"/>
      <c r="AD826" s="153"/>
      <c r="AE826" s="153"/>
      <c r="AF826" s="153"/>
    </row>
    <row r="827" spans="1:32" ht="15.75" customHeight="1" x14ac:dyDescent="0.25">
      <c r="A827" s="153"/>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c r="AC827" s="153"/>
      <c r="AD827" s="153"/>
      <c r="AE827" s="153"/>
      <c r="AF827" s="153"/>
    </row>
    <row r="828" spans="1:32" ht="15.75" customHeight="1" x14ac:dyDescent="0.25">
      <c r="A828" s="153"/>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c r="AC828" s="153"/>
      <c r="AD828" s="153"/>
      <c r="AE828" s="153"/>
      <c r="AF828" s="153"/>
    </row>
    <row r="829" spans="1:32" ht="15.75" customHeight="1" x14ac:dyDescent="0.25">
      <c r="A829" s="153"/>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c r="AC829" s="153"/>
      <c r="AD829" s="153"/>
      <c r="AE829" s="153"/>
      <c r="AF829" s="153"/>
    </row>
    <row r="830" spans="1:32" ht="15.75" customHeight="1" x14ac:dyDescent="0.25">
      <c r="A830" s="153"/>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c r="AC830" s="153"/>
      <c r="AD830" s="153"/>
      <c r="AE830" s="153"/>
      <c r="AF830" s="153"/>
    </row>
    <row r="831" spans="1:32" ht="15.75" customHeight="1" x14ac:dyDescent="0.25">
      <c r="A831" s="153"/>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c r="AF831" s="153"/>
    </row>
    <row r="832" spans="1:32" ht="15.75" customHeight="1" x14ac:dyDescent="0.25">
      <c r="A832" s="153"/>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c r="AC832" s="153"/>
      <c r="AD832" s="153"/>
      <c r="AE832" s="153"/>
      <c r="AF832" s="153"/>
    </row>
    <row r="833" spans="1:32" ht="15.75" customHeight="1" x14ac:dyDescent="0.25">
      <c r="A833" s="153"/>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c r="AC833" s="153"/>
      <c r="AD833" s="153"/>
      <c r="AE833" s="153"/>
      <c r="AF833" s="153"/>
    </row>
    <row r="834" spans="1:32" ht="15.75" customHeight="1" x14ac:dyDescent="0.25">
      <c r="A834" s="153"/>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c r="AC834" s="153"/>
      <c r="AD834" s="153"/>
      <c r="AE834" s="153"/>
      <c r="AF834" s="153"/>
    </row>
    <row r="835" spans="1:32" ht="15.75" customHeight="1" x14ac:dyDescent="0.25">
      <c r="A835" s="153"/>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c r="AC835" s="153"/>
      <c r="AD835" s="153"/>
      <c r="AE835" s="153"/>
      <c r="AF835" s="153"/>
    </row>
    <row r="836" spans="1:32" ht="15.75" customHeight="1" x14ac:dyDescent="0.25">
      <c r="A836" s="153"/>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c r="AC836" s="153"/>
      <c r="AD836" s="153"/>
      <c r="AE836" s="153"/>
      <c r="AF836" s="153"/>
    </row>
    <row r="837" spans="1:32" ht="15.75" customHeight="1" x14ac:dyDescent="0.25">
      <c r="A837" s="153"/>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c r="AC837" s="153"/>
      <c r="AD837" s="153"/>
      <c r="AE837" s="153"/>
      <c r="AF837" s="153"/>
    </row>
    <row r="838" spans="1:32" ht="15.75" customHeight="1" x14ac:dyDescent="0.25">
      <c r="A838" s="153"/>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c r="AC838" s="153"/>
      <c r="AD838" s="153"/>
      <c r="AE838" s="153"/>
      <c r="AF838" s="153"/>
    </row>
    <row r="839" spans="1:32" ht="15.75" customHeight="1" x14ac:dyDescent="0.25">
      <c r="A839" s="153"/>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c r="AC839" s="153"/>
      <c r="AD839" s="153"/>
      <c r="AE839" s="153"/>
      <c r="AF839" s="153"/>
    </row>
    <row r="840" spans="1:32" ht="15.75" customHeight="1" x14ac:dyDescent="0.25">
      <c r="A840" s="153"/>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c r="AC840" s="153"/>
      <c r="AD840" s="153"/>
      <c r="AE840" s="153"/>
      <c r="AF840" s="153"/>
    </row>
    <row r="841" spans="1:32" ht="15.75" customHeight="1" x14ac:dyDescent="0.25">
      <c r="A841" s="153"/>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c r="AC841" s="153"/>
      <c r="AD841" s="153"/>
      <c r="AE841" s="153"/>
      <c r="AF841" s="153"/>
    </row>
    <row r="842" spans="1:32" ht="15.75" customHeight="1" x14ac:dyDescent="0.25">
      <c r="A842" s="153"/>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c r="AC842" s="153"/>
      <c r="AD842" s="153"/>
      <c r="AE842" s="153"/>
      <c r="AF842" s="153"/>
    </row>
    <row r="843" spans="1:32" ht="15.75" customHeight="1" x14ac:dyDescent="0.25">
      <c r="A843" s="153"/>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c r="AC843" s="153"/>
      <c r="AD843" s="153"/>
      <c r="AE843" s="153"/>
      <c r="AF843" s="153"/>
    </row>
    <row r="844" spans="1:32" ht="15.75" customHeight="1" x14ac:dyDescent="0.25">
      <c r="A844" s="153"/>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c r="AC844" s="153"/>
      <c r="AD844" s="153"/>
      <c r="AE844" s="153"/>
      <c r="AF844" s="153"/>
    </row>
    <row r="845" spans="1:32" ht="15.75" customHeight="1" x14ac:dyDescent="0.25">
      <c r="A845" s="153"/>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c r="AC845" s="153"/>
      <c r="AD845" s="153"/>
      <c r="AE845" s="153"/>
      <c r="AF845" s="153"/>
    </row>
    <row r="846" spans="1:32" ht="15.75" customHeight="1" x14ac:dyDescent="0.25">
      <c r="A846" s="153"/>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c r="AC846" s="153"/>
      <c r="AD846" s="153"/>
      <c r="AE846" s="153"/>
      <c r="AF846" s="153"/>
    </row>
    <row r="847" spans="1:32" ht="15.75" customHeight="1" x14ac:dyDescent="0.25">
      <c r="A847" s="153"/>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c r="AC847" s="153"/>
      <c r="AD847" s="153"/>
      <c r="AE847" s="153"/>
      <c r="AF847" s="153"/>
    </row>
    <row r="848" spans="1:32" ht="15.75" customHeight="1" x14ac:dyDescent="0.25">
      <c r="A848" s="153"/>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c r="AC848" s="153"/>
      <c r="AD848" s="153"/>
      <c r="AE848" s="153"/>
      <c r="AF848" s="153"/>
    </row>
    <row r="849" spans="1:32" ht="15.75" customHeight="1" x14ac:dyDescent="0.25">
      <c r="A849" s="153"/>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c r="AC849" s="153"/>
      <c r="AD849" s="153"/>
      <c r="AE849" s="153"/>
      <c r="AF849" s="153"/>
    </row>
    <row r="850" spans="1:32" ht="15.75" customHeight="1" x14ac:dyDescent="0.25">
      <c r="A850" s="153"/>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c r="AC850" s="153"/>
      <c r="AD850" s="153"/>
      <c r="AE850" s="153"/>
      <c r="AF850" s="153"/>
    </row>
    <row r="851" spans="1:32" ht="15.75" customHeight="1" x14ac:dyDescent="0.25">
      <c r="A851" s="153"/>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c r="AC851" s="153"/>
      <c r="AD851" s="153"/>
      <c r="AE851" s="153"/>
      <c r="AF851" s="153"/>
    </row>
    <row r="852" spans="1:32" ht="15.75" customHeight="1" x14ac:dyDescent="0.25">
      <c r="A852" s="153"/>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c r="AC852" s="153"/>
      <c r="AD852" s="153"/>
      <c r="AE852" s="153"/>
      <c r="AF852" s="153"/>
    </row>
    <row r="853" spans="1:32" ht="15.75" customHeight="1" x14ac:dyDescent="0.25">
      <c r="A853" s="153"/>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c r="AC853" s="153"/>
      <c r="AD853" s="153"/>
      <c r="AE853" s="153"/>
      <c r="AF853" s="153"/>
    </row>
    <row r="854" spans="1:32" ht="15.75" customHeight="1" x14ac:dyDescent="0.25">
      <c r="A854" s="153"/>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c r="AC854" s="153"/>
      <c r="AD854" s="153"/>
      <c r="AE854" s="153"/>
      <c r="AF854" s="153"/>
    </row>
    <row r="855" spans="1:32" ht="15.75" customHeight="1" x14ac:dyDescent="0.25">
      <c r="A855" s="153"/>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c r="AC855" s="153"/>
      <c r="AD855" s="153"/>
      <c r="AE855" s="153"/>
      <c r="AF855" s="153"/>
    </row>
    <row r="856" spans="1:32" ht="15.75" customHeight="1" x14ac:dyDescent="0.25">
      <c r="A856" s="153"/>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c r="AC856" s="153"/>
      <c r="AD856" s="153"/>
      <c r="AE856" s="153"/>
      <c r="AF856" s="153"/>
    </row>
    <row r="857" spans="1:32" ht="15.75" customHeight="1" x14ac:dyDescent="0.25">
      <c r="A857" s="153"/>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c r="AC857" s="153"/>
      <c r="AD857" s="153"/>
      <c r="AE857" s="153"/>
      <c r="AF857" s="153"/>
    </row>
    <row r="858" spans="1:32" ht="15.75" customHeight="1" x14ac:dyDescent="0.25">
      <c r="A858" s="153"/>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c r="AC858" s="153"/>
      <c r="AD858" s="153"/>
      <c r="AE858" s="153"/>
      <c r="AF858" s="153"/>
    </row>
    <row r="859" spans="1:32" ht="15.75" customHeight="1" x14ac:dyDescent="0.25">
      <c r="A859" s="153"/>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c r="AC859" s="153"/>
      <c r="AD859" s="153"/>
      <c r="AE859" s="153"/>
      <c r="AF859" s="153"/>
    </row>
    <row r="860" spans="1:32" ht="15.75" customHeight="1" x14ac:dyDescent="0.25">
      <c r="A860" s="153"/>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c r="AC860" s="153"/>
      <c r="AD860" s="153"/>
      <c r="AE860" s="153"/>
      <c r="AF860" s="153"/>
    </row>
    <row r="861" spans="1:32" ht="15.75" customHeight="1" x14ac:dyDescent="0.25">
      <c r="A861" s="153"/>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c r="AC861" s="153"/>
      <c r="AD861" s="153"/>
      <c r="AE861" s="153"/>
      <c r="AF861" s="153"/>
    </row>
    <row r="862" spans="1:32" ht="15.75" customHeight="1" x14ac:dyDescent="0.25">
      <c r="A862" s="153"/>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c r="AC862" s="153"/>
      <c r="AD862" s="153"/>
      <c r="AE862" s="153"/>
      <c r="AF862" s="153"/>
    </row>
    <row r="863" spans="1:32" ht="15.75" customHeight="1" x14ac:dyDescent="0.25">
      <c r="A863" s="153"/>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c r="AC863" s="153"/>
      <c r="AD863" s="153"/>
      <c r="AE863" s="153"/>
      <c r="AF863" s="153"/>
    </row>
    <row r="864" spans="1:32" ht="15.75" customHeight="1" x14ac:dyDescent="0.25">
      <c r="A864" s="153"/>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c r="AC864" s="153"/>
      <c r="AD864" s="153"/>
      <c r="AE864" s="153"/>
      <c r="AF864" s="153"/>
    </row>
    <row r="865" spans="1:32" ht="15.75" customHeight="1" x14ac:dyDescent="0.25">
      <c r="A865" s="153"/>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c r="AC865" s="153"/>
      <c r="AD865" s="153"/>
      <c r="AE865" s="153"/>
      <c r="AF865" s="153"/>
    </row>
    <row r="866" spans="1:32" ht="15.75" customHeight="1" x14ac:dyDescent="0.25">
      <c r="A866" s="153"/>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c r="AC866" s="153"/>
      <c r="AD866" s="153"/>
      <c r="AE866" s="153"/>
      <c r="AF866" s="153"/>
    </row>
    <row r="867" spans="1:32" ht="15.75" customHeight="1" x14ac:dyDescent="0.25">
      <c r="A867" s="153"/>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c r="AC867" s="153"/>
      <c r="AD867" s="153"/>
      <c r="AE867" s="153"/>
      <c r="AF867" s="153"/>
    </row>
    <row r="868" spans="1:32" ht="15.75" customHeight="1" x14ac:dyDescent="0.25">
      <c r="A868" s="153"/>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c r="AC868" s="153"/>
      <c r="AD868" s="153"/>
      <c r="AE868" s="153"/>
      <c r="AF868" s="153"/>
    </row>
    <row r="869" spans="1:32" ht="15.75" customHeight="1" x14ac:dyDescent="0.25">
      <c r="A869" s="153"/>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c r="AC869" s="153"/>
      <c r="AD869" s="153"/>
      <c r="AE869" s="153"/>
      <c r="AF869" s="153"/>
    </row>
    <row r="870" spans="1:32" ht="15.75" customHeight="1" x14ac:dyDescent="0.25">
      <c r="A870" s="153"/>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c r="AC870" s="153"/>
      <c r="AD870" s="153"/>
      <c r="AE870" s="153"/>
      <c r="AF870" s="153"/>
    </row>
    <row r="871" spans="1:32" ht="15.75" customHeight="1" x14ac:dyDescent="0.25">
      <c r="A871" s="153"/>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c r="AC871" s="153"/>
      <c r="AD871" s="153"/>
      <c r="AE871" s="153"/>
      <c r="AF871" s="153"/>
    </row>
    <row r="872" spans="1:32" ht="15.75" customHeight="1" x14ac:dyDescent="0.25">
      <c r="A872" s="153"/>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c r="AC872" s="153"/>
      <c r="AD872" s="153"/>
      <c r="AE872" s="153"/>
      <c r="AF872" s="153"/>
    </row>
    <row r="873" spans="1:32" ht="15.75" customHeight="1" x14ac:dyDescent="0.25">
      <c r="A873" s="153"/>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c r="AC873" s="153"/>
      <c r="AD873" s="153"/>
      <c r="AE873" s="153"/>
      <c r="AF873" s="153"/>
    </row>
    <row r="874" spans="1:32" ht="15.75" customHeight="1" x14ac:dyDescent="0.25">
      <c r="A874" s="153"/>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c r="AC874" s="153"/>
      <c r="AD874" s="153"/>
      <c r="AE874" s="153"/>
      <c r="AF874" s="153"/>
    </row>
    <row r="875" spans="1:32" ht="15.75" customHeight="1" x14ac:dyDescent="0.25">
      <c r="A875" s="153"/>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c r="AC875" s="153"/>
      <c r="AD875" s="153"/>
      <c r="AE875" s="153"/>
      <c r="AF875" s="153"/>
    </row>
    <row r="876" spans="1:32" ht="15.75" customHeight="1" x14ac:dyDescent="0.25">
      <c r="A876" s="153"/>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c r="AC876" s="153"/>
      <c r="AD876" s="153"/>
      <c r="AE876" s="153"/>
      <c r="AF876" s="153"/>
    </row>
    <row r="877" spans="1:32" ht="15.75" customHeight="1" x14ac:dyDescent="0.25">
      <c r="A877" s="153"/>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c r="AC877" s="153"/>
      <c r="AD877" s="153"/>
      <c r="AE877" s="153"/>
      <c r="AF877" s="153"/>
    </row>
    <row r="878" spans="1:32" ht="15.75" customHeight="1" x14ac:dyDescent="0.25">
      <c r="A878" s="153"/>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c r="AC878" s="153"/>
      <c r="AD878" s="153"/>
      <c r="AE878" s="153"/>
      <c r="AF878" s="153"/>
    </row>
    <row r="879" spans="1:32" ht="15.75" customHeight="1" x14ac:dyDescent="0.25">
      <c r="A879" s="153"/>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c r="AC879" s="153"/>
      <c r="AD879" s="153"/>
      <c r="AE879" s="153"/>
      <c r="AF879" s="153"/>
    </row>
    <row r="880" spans="1:32" ht="15.75" customHeight="1" x14ac:dyDescent="0.25">
      <c r="A880" s="153"/>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c r="AC880" s="153"/>
      <c r="AD880" s="153"/>
      <c r="AE880" s="153"/>
      <c r="AF880" s="153"/>
    </row>
    <row r="881" spans="1:32" ht="15.75" customHeight="1" x14ac:dyDescent="0.25">
      <c r="A881" s="153"/>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c r="AC881" s="153"/>
      <c r="AD881" s="153"/>
      <c r="AE881" s="153"/>
      <c r="AF881" s="153"/>
    </row>
    <row r="882" spans="1:32" ht="15.75" customHeight="1" x14ac:dyDescent="0.25">
      <c r="A882" s="153"/>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c r="AC882" s="153"/>
      <c r="AD882" s="153"/>
      <c r="AE882" s="153"/>
      <c r="AF882" s="153"/>
    </row>
    <row r="883" spans="1:32" ht="15.75" customHeight="1" x14ac:dyDescent="0.25">
      <c r="A883" s="153"/>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c r="AC883" s="153"/>
      <c r="AD883" s="153"/>
      <c r="AE883" s="153"/>
      <c r="AF883" s="153"/>
    </row>
    <row r="884" spans="1:32" ht="15.75" customHeight="1" x14ac:dyDescent="0.25">
      <c r="A884" s="153"/>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c r="AC884" s="153"/>
      <c r="AD884" s="153"/>
      <c r="AE884" s="153"/>
      <c r="AF884" s="153"/>
    </row>
    <row r="885" spans="1:32" ht="15.75" customHeight="1" x14ac:dyDescent="0.25">
      <c r="A885" s="153"/>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c r="AC885" s="153"/>
      <c r="AD885" s="153"/>
      <c r="AE885" s="153"/>
      <c r="AF885" s="153"/>
    </row>
    <row r="886" spans="1:32" ht="15.75" customHeight="1" x14ac:dyDescent="0.25">
      <c r="A886" s="153"/>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c r="AC886" s="153"/>
      <c r="AD886" s="153"/>
      <c r="AE886" s="153"/>
      <c r="AF886" s="153"/>
    </row>
    <row r="887" spans="1:32" ht="15.75" customHeight="1" x14ac:dyDescent="0.25">
      <c r="A887" s="153"/>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c r="AC887" s="153"/>
      <c r="AD887" s="153"/>
      <c r="AE887" s="153"/>
      <c r="AF887" s="153"/>
    </row>
    <row r="888" spans="1:32" ht="15.75" customHeight="1" x14ac:dyDescent="0.25">
      <c r="A888" s="153"/>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c r="AC888" s="153"/>
      <c r="AD888" s="153"/>
      <c r="AE888" s="153"/>
      <c r="AF888" s="153"/>
    </row>
    <row r="889" spans="1:32" ht="15.75" customHeight="1" x14ac:dyDescent="0.25">
      <c r="A889" s="153"/>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c r="AC889" s="153"/>
      <c r="AD889" s="153"/>
      <c r="AE889" s="153"/>
      <c r="AF889" s="153"/>
    </row>
    <row r="890" spans="1:32" ht="15.75" customHeight="1" x14ac:dyDescent="0.25">
      <c r="A890" s="153"/>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c r="AC890" s="153"/>
      <c r="AD890" s="153"/>
      <c r="AE890" s="153"/>
      <c r="AF890" s="153"/>
    </row>
    <row r="891" spans="1:32" ht="15.75" customHeight="1" x14ac:dyDescent="0.25">
      <c r="A891" s="153"/>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c r="AC891" s="153"/>
      <c r="AD891" s="153"/>
      <c r="AE891" s="153"/>
      <c r="AF891" s="153"/>
    </row>
    <row r="892" spans="1:32" ht="15.75" customHeight="1" x14ac:dyDescent="0.25">
      <c r="A892" s="153"/>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c r="AC892" s="153"/>
      <c r="AD892" s="153"/>
      <c r="AE892" s="153"/>
      <c r="AF892" s="153"/>
    </row>
    <row r="893" spans="1:32" ht="15.75" customHeight="1" x14ac:dyDescent="0.25">
      <c r="A893" s="153"/>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c r="AC893" s="153"/>
      <c r="AD893" s="153"/>
      <c r="AE893" s="153"/>
      <c r="AF893" s="153"/>
    </row>
    <row r="894" spans="1:32" ht="15.75" customHeight="1" x14ac:dyDescent="0.25">
      <c r="A894" s="153"/>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c r="AC894" s="153"/>
      <c r="AD894" s="153"/>
      <c r="AE894" s="153"/>
      <c r="AF894" s="153"/>
    </row>
    <row r="895" spans="1:32" ht="15.75" customHeight="1" x14ac:dyDescent="0.25">
      <c r="A895" s="153"/>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c r="AC895" s="153"/>
      <c r="AD895" s="153"/>
      <c r="AE895" s="153"/>
      <c r="AF895" s="153"/>
    </row>
    <row r="896" spans="1:32" ht="15.75" customHeight="1" x14ac:dyDescent="0.25">
      <c r="A896" s="153"/>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c r="AC896" s="153"/>
      <c r="AD896" s="153"/>
      <c r="AE896" s="153"/>
      <c r="AF896" s="153"/>
    </row>
    <row r="897" spans="1:32" ht="15.75" customHeight="1" x14ac:dyDescent="0.25">
      <c r="A897" s="153"/>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c r="AC897" s="153"/>
      <c r="AD897" s="153"/>
      <c r="AE897" s="153"/>
      <c r="AF897" s="153"/>
    </row>
    <row r="898" spans="1:32" ht="15.75" customHeight="1" x14ac:dyDescent="0.25">
      <c r="A898" s="153"/>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c r="AC898" s="153"/>
      <c r="AD898" s="153"/>
      <c r="AE898" s="153"/>
      <c r="AF898" s="153"/>
    </row>
    <row r="899" spans="1:32" ht="15.75" customHeight="1" x14ac:dyDescent="0.25">
      <c r="A899" s="153"/>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c r="AC899" s="153"/>
      <c r="AD899" s="153"/>
      <c r="AE899" s="153"/>
      <c r="AF899" s="153"/>
    </row>
    <row r="900" spans="1:32" ht="15.75" customHeight="1" x14ac:dyDescent="0.25">
      <c r="A900" s="153"/>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c r="AC900" s="153"/>
      <c r="AD900" s="153"/>
      <c r="AE900" s="153"/>
      <c r="AF900" s="153"/>
    </row>
    <row r="901" spans="1:32" ht="15.75" customHeight="1" x14ac:dyDescent="0.25">
      <c r="A901" s="153"/>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c r="AC901" s="153"/>
      <c r="AD901" s="153"/>
      <c r="AE901" s="153"/>
      <c r="AF901" s="153"/>
    </row>
    <row r="902" spans="1:32" ht="15.75" customHeight="1" x14ac:dyDescent="0.25">
      <c r="A902" s="153"/>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c r="AC902" s="153"/>
      <c r="AD902" s="153"/>
      <c r="AE902" s="153"/>
      <c r="AF902" s="153"/>
    </row>
    <row r="903" spans="1:32" ht="15.75" customHeight="1" x14ac:dyDescent="0.25">
      <c r="A903" s="153"/>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c r="AC903" s="153"/>
      <c r="AD903" s="153"/>
      <c r="AE903" s="153"/>
      <c r="AF903" s="153"/>
    </row>
    <row r="904" spans="1:32" ht="15.75" customHeight="1" x14ac:dyDescent="0.25">
      <c r="A904" s="153"/>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c r="AC904" s="153"/>
      <c r="AD904" s="153"/>
      <c r="AE904" s="153"/>
      <c r="AF904" s="153"/>
    </row>
    <row r="905" spans="1:32" ht="15.75" customHeight="1" x14ac:dyDescent="0.25">
      <c r="A905" s="153"/>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c r="AC905" s="153"/>
      <c r="AD905" s="153"/>
      <c r="AE905" s="153"/>
      <c r="AF905" s="153"/>
    </row>
    <row r="906" spans="1:32" ht="15.75" customHeight="1" x14ac:dyDescent="0.25">
      <c r="A906" s="153"/>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c r="AF906" s="153"/>
    </row>
    <row r="907" spans="1:32" ht="15.75" customHeight="1" x14ac:dyDescent="0.25">
      <c r="A907" s="153"/>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c r="AC907" s="153"/>
      <c r="AD907" s="153"/>
      <c r="AE907" s="153"/>
      <c r="AF907" s="153"/>
    </row>
    <row r="908" spans="1:32" ht="15.75" customHeight="1" x14ac:dyDescent="0.25">
      <c r="A908" s="153"/>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c r="AC908" s="153"/>
      <c r="AD908" s="153"/>
      <c r="AE908" s="153"/>
      <c r="AF908" s="153"/>
    </row>
    <row r="909" spans="1:32" ht="15.75" customHeight="1" x14ac:dyDescent="0.25">
      <c r="A909" s="153"/>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c r="AC909" s="153"/>
      <c r="AD909" s="153"/>
      <c r="AE909" s="153"/>
      <c r="AF909" s="153"/>
    </row>
    <row r="910" spans="1:32" ht="15.75" customHeight="1" x14ac:dyDescent="0.25">
      <c r="A910" s="153"/>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c r="AC910" s="153"/>
      <c r="AD910" s="153"/>
      <c r="AE910" s="153"/>
      <c r="AF910" s="153"/>
    </row>
    <row r="911" spans="1:32" ht="15.75" customHeight="1" x14ac:dyDescent="0.25">
      <c r="A911" s="153"/>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c r="AC911" s="153"/>
      <c r="AD911" s="153"/>
      <c r="AE911" s="153"/>
      <c r="AF911" s="153"/>
    </row>
    <row r="912" spans="1:32" ht="15.75" customHeight="1" x14ac:dyDescent="0.25">
      <c r="A912" s="153"/>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c r="AF912" s="153"/>
    </row>
    <row r="913" spans="1:32" ht="15.75" customHeight="1" x14ac:dyDescent="0.25">
      <c r="A913" s="153"/>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c r="AC913" s="153"/>
      <c r="AD913" s="153"/>
      <c r="AE913" s="153"/>
      <c r="AF913" s="153"/>
    </row>
    <row r="914" spans="1:32" ht="15.75" customHeight="1" x14ac:dyDescent="0.25">
      <c r="A914" s="153"/>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c r="AC914" s="153"/>
      <c r="AD914" s="153"/>
      <c r="AE914" s="153"/>
      <c r="AF914" s="153"/>
    </row>
    <row r="915" spans="1:32" ht="15.75" customHeight="1" x14ac:dyDescent="0.25">
      <c r="A915" s="153"/>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c r="AC915" s="153"/>
      <c r="AD915" s="153"/>
      <c r="AE915" s="153"/>
      <c r="AF915" s="153"/>
    </row>
    <row r="916" spans="1:32" ht="15.75" customHeight="1" x14ac:dyDescent="0.25">
      <c r="A916" s="153"/>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c r="AC916" s="153"/>
      <c r="AD916" s="153"/>
      <c r="AE916" s="153"/>
      <c r="AF916" s="153"/>
    </row>
    <row r="917" spans="1:32" ht="15.75" customHeight="1" x14ac:dyDescent="0.25">
      <c r="A917" s="153"/>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c r="AC917" s="153"/>
      <c r="AD917" s="153"/>
      <c r="AE917" s="153"/>
      <c r="AF917" s="153"/>
    </row>
    <row r="918" spans="1:32" ht="15.75" customHeight="1" x14ac:dyDescent="0.25">
      <c r="A918" s="153"/>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c r="AC918" s="153"/>
      <c r="AD918" s="153"/>
      <c r="AE918" s="153"/>
      <c r="AF918" s="153"/>
    </row>
    <row r="919" spans="1:32" ht="15.75" customHeight="1" x14ac:dyDescent="0.25">
      <c r="A919" s="153"/>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c r="AC919" s="153"/>
      <c r="AD919" s="153"/>
      <c r="AE919" s="153"/>
      <c r="AF919" s="153"/>
    </row>
    <row r="920" spans="1:32" ht="15.75" customHeight="1" x14ac:dyDescent="0.25">
      <c r="A920" s="153"/>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c r="AC920" s="153"/>
      <c r="AD920" s="153"/>
      <c r="AE920" s="153"/>
      <c r="AF920" s="153"/>
    </row>
    <row r="921" spans="1:32" ht="15.75" customHeight="1" x14ac:dyDescent="0.25">
      <c r="A921" s="153"/>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c r="AC921" s="153"/>
      <c r="AD921" s="153"/>
      <c r="AE921" s="153"/>
      <c r="AF921" s="153"/>
    </row>
    <row r="922" spans="1:32" ht="15.75" customHeight="1" x14ac:dyDescent="0.25">
      <c r="A922" s="153"/>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c r="AC922" s="153"/>
      <c r="AD922" s="153"/>
      <c r="AE922" s="153"/>
      <c r="AF922" s="153"/>
    </row>
    <row r="923" spans="1:32" ht="15.75" customHeight="1" x14ac:dyDescent="0.25">
      <c r="A923" s="153"/>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c r="AC923" s="153"/>
      <c r="AD923" s="153"/>
      <c r="AE923" s="153"/>
      <c r="AF923" s="153"/>
    </row>
    <row r="924" spans="1:32" ht="15.75" customHeight="1" x14ac:dyDescent="0.25">
      <c r="A924" s="153"/>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c r="AC924" s="153"/>
      <c r="AD924" s="153"/>
      <c r="AE924" s="153"/>
      <c r="AF924" s="153"/>
    </row>
    <row r="925" spans="1:32" ht="15.75" customHeight="1" x14ac:dyDescent="0.25">
      <c r="A925" s="153"/>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c r="AC925" s="153"/>
      <c r="AD925" s="153"/>
      <c r="AE925" s="153"/>
      <c r="AF925" s="153"/>
    </row>
    <row r="926" spans="1:32" ht="15.75" customHeight="1" x14ac:dyDescent="0.25">
      <c r="A926" s="153"/>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c r="AC926" s="153"/>
      <c r="AD926" s="153"/>
      <c r="AE926" s="153"/>
      <c r="AF926" s="153"/>
    </row>
    <row r="927" spans="1:32" ht="15.75" customHeight="1" x14ac:dyDescent="0.25">
      <c r="A927" s="153"/>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c r="AC927" s="153"/>
      <c r="AD927" s="153"/>
      <c r="AE927" s="153"/>
      <c r="AF927" s="153"/>
    </row>
    <row r="928" spans="1:32" ht="15.75" customHeight="1" x14ac:dyDescent="0.25">
      <c r="A928" s="153"/>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c r="AC928" s="153"/>
      <c r="AD928" s="153"/>
      <c r="AE928" s="153"/>
      <c r="AF928" s="153"/>
    </row>
    <row r="929" spans="1:32" ht="15.75" customHeight="1" x14ac:dyDescent="0.25">
      <c r="A929" s="153"/>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c r="AC929" s="153"/>
      <c r="AD929" s="153"/>
      <c r="AE929" s="153"/>
      <c r="AF929" s="153"/>
    </row>
    <row r="930" spans="1:32" ht="15.75" customHeight="1" x14ac:dyDescent="0.25">
      <c r="A930" s="153"/>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c r="AC930" s="153"/>
      <c r="AD930" s="153"/>
      <c r="AE930" s="153"/>
      <c r="AF930" s="153"/>
    </row>
    <row r="931" spans="1:32" ht="15.75" customHeight="1" x14ac:dyDescent="0.25">
      <c r="A931" s="153"/>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c r="AC931" s="153"/>
      <c r="AD931" s="153"/>
      <c r="AE931" s="153"/>
      <c r="AF931" s="153"/>
    </row>
    <row r="932" spans="1:32" ht="15.75" customHeight="1" x14ac:dyDescent="0.25">
      <c r="A932" s="153"/>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c r="AC932" s="153"/>
      <c r="AD932" s="153"/>
      <c r="AE932" s="153"/>
      <c r="AF932" s="153"/>
    </row>
    <row r="933" spans="1:32" ht="15.75" customHeight="1" x14ac:dyDescent="0.25">
      <c r="A933" s="153"/>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c r="AC933" s="153"/>
      <c r="AD933" s="153"/>
      <c r="AE933" s="153"/>
      <c r="AF933" s="153"/>
    </row>
    <row r="934" spans="1:32" ht="15.75" customHeight="1" x14ac:dyDescent="0.25">
      <c r="A934" s="153"/>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c r="AC934" s="153"/>
      <c r="AD934" s="153"/>
      <c r="AE934" s="153"/>
      <c r="AF934" s="153"/>
    </row>
    <row r="935" spans="1:32" ht="15.75" customHeight="1" x14ac:dyDescent="0.25">
      <c r="A935" s="153"/>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c r="AC935" s="153"/>
      <c r="AD935" s="153"/>
      <c r="AE935" s="153"/>
      <c r="AF935" s="153"/>
    </row>
    <row r="936" spans="1:32" ht="15.75" customHeight="1" x14ac:dyDescent="0.25">
      <c r="A936" s="153"/>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c r="AC936" s="153"/>
      <c r="AD936" s="153"/>
      <c r="AE936" s="153"/>
      <c r="AF936" s="153"/>
    </row>
    <row r="937" spans="1:32" ht="15.75" customHeight="1" x14ac:dyDescent="0.25">
      <c r="A937" s="153"/>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c r="AC937" s="153"/>
      <c r="AD937" s="153"/>
      <c r="AE937" s="153"/>
      <c r="AF937" s="153"/>
    </row>
    <row r="938" spans="1:32" ht="15.75" customHeight="1" x14ac:dyDescent="0.25">
      <c r="A938" s="153"/>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c r="AC938" s="153"/>
      <c r="AD938" s="153"/>
      <c r="AE938" s="153"/>
      <c r="AF938" s="153"/>
    </row>
    <row r="939" spans="1:32" ht="15.75" customHeight="1" x14ac:dyDescent="0.25">
      <c r="A939" s="153"/>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c r="AC939" s="153"/>
      <c r="AD939" s="153"/>
      <c r="AE939" s="153"/>
      <c r="AF939" s="153"/>
    </row>
    <row r="940" spans="1:32" ht="15.75" customHeight="1" x14ac:dyDescent="0.25">
      <c r="A940" s="153"/>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c r="AC940" s="153"/>
      <c r="AD940" s="153"/>
      <c r="AE940" s="153"/>
      <c r="AF940" s="153"/>
    </row>
    <row r="941" spans="1:32" ht="15.75" customHeight="1" x14ac:dyDescent="0.25">
      <c r="A941" s="153"/>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c r="AC941" s="153"/>
      <c r="AD941" s="153"/>
      <c r="AE941" s="153"/>
      <c r="AF941" s="153"/>
    </row>
    <row r="942" spans="1:32" ht="15.75" customHeight="1" x14ac:dyDescent="0.25">
      <c r="A942" s="153"/>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c r="AC942" s="153"/>
      <c r="AD942" s="153"/>
      <c r="AE942" s="153"/>
      <c r="AF942" s="153"/>
    </row>
    <row r="943" spans="1:32" ht="15.75" customHeight="1" x14ac:dyDescent="0.25">
      <c r="A943" s="153"/>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c r="AC943" s="153"/>
      <c r="AD943" s="153"/>
      <c r="AE943" s="153"/>
      <c r="AF943" s="153"/>
    </row>
    <row r="944" spans="1:32" ht="15.75" customHeight="1" x14ac:dyDescent="0.25">
      <c r="A944" s="153"/>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c r="AC944" s="153"/>
      <c r="AD944" s="153"/>
      <c r="AE944" s="153"/>
      <c r="AF944" s="153"/>
    </row>
    <row r="945" spans="1:32" ht="15.75" customHeight="1" x14ac:dyDescent="0.25">
      <c r="A945" s="153"/>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c r="AC945" s="153"/>
      <c r="AD945" s="153"/>
      <c r="AE945" s="153"/>
      <c r="AF945" s="153"/>
    </row>
    <row r="946" spans="1:32" ht="15.75" customHeight="1" x14ac:dyDescent="0.25">
      <c r="A946" s="153"/>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c r="AC946" s="153"/>
      <c r="AD946" s="153"/>
      <c r="AE946" s="153"/>
      <c r="AF946" s="153"/>
    </row>
    <row r="947" spans="1:32" ht="15.75" customHeight="1" x14ac:dyDescent="0.25">
      <c r="A947" s="153"/>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c r="AC947" s="153"/>
      <c r="AD947" s="153"/>
      <c r="AE947" s="153"/>
      <c r="AF947" s="153"/>
    </row>
    <row r="948" spans="1:32" ht="15.75" customHeight="1" x14ac:dyDescent="0.25">
      <c r="A948" s="153"/>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c r="AC948" s="153"/>
      <c r="AD948" s="153"/>
      <c r="AE948" s="153"/>
      <c r="AF948" s="153"/>
    </row>
    <row r="949" spans="1:32" ht="15.75" customHeight="1" x14ac:dyDescent="0.25">
      <c r="A949" s="153"/>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c r="AC949" s="153"/>
      <c r="AD949" s="153"/>
      <c r="AE949" s="153"/>
      <c r="AF949" s="153"/>
    </row>
    <row r="950" spans="1:32" ht="15.75" customHeight="1" x14ac:dyDescent="0.25">
      <c r="A950" s="153"/>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c r="AC950" s="153"/>
      <c r="AD950" s="153"/>
      <c r="AE950" s="153"/>
      <c r="AF950" s="153"/>
    </row>
    <row r="951" spans="1:32" ht="15.75" customHeight="1" x14ac:dyDescent="0.25">
      <c r="A951" s="153"/>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c r="AC951" s="153"/>
      <c r="AD951" s="153"/>
      <c r="AE951" s="153"/>
      <c r="AF951" s="153"/>
    </row>
    <row r="952" spans="1:32" ht="15.75" customHeight="1" x14ac:dyDescent="0.25">
      <c r="A952" s="153"/>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c r="AC952" s="153"/>
      <c r="AD952" s="153"/>
      <c r="AE952" s="153"/>
      <c r="AF952" s="153"/>
    </row>
    <row r="953" spans="1:32" ht="15.75" customHeight="1" x14ac:dyDescent="0.25">
      <c r="A953" s="153"/>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c r="AC953" s="153"/>
      <c r="AD953" s="153"/>
      <c r="AE953" s="153"/>
      <c r="AF953" s="153"/>
    </row>
    <row r="954" spans="1:32" ht="15.75" customHeight="1" x14ac:dyDescent="0.25">
      <c r="A954" s="153"/>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c r="AC954" s="153"/>
      <c r="AD954" s="153"/>
      <c r="AE954" s="153"/>
      <c r="AF954" s="153"/>
    </row>
    <row r="955" spans="1:32" ht="15.75" customHeight="1" x14ac:dyDescent="0.25">
      <c r="A955" s="153"/>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c r="AC955" s="153"/>
      <c r="AD955" s="153"/>
      <c r="AE955" s="153"/>
      <c r="AF955" s="153"/>
    </row>
    <row r="956" spans="1:32" ht="15.75" customHeight="1" x14ac:dyDescent="0.25">
      <c r="A956" s="153"/>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c r="AC956" s="153"/>
      <c r="AD956" s="153"/>
      <c r="AE956" s="153"/>
      <c r="AF956" s="153"/>
    </row>
    <row r="957" spans="1:32" ht="15.75" customHeight="1" x14ac:dyDescent="0.25">
      <c r="A957" s="153"/>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c r="AC957" s="153"/>
      <c r="AD957" s="153"/>
      <c r="AE957" s="153"/>
      <c r="AF957" s="153"/>
    </row>
    <row r="958" spans="1:32" ht="15.75" customHeight="1" x14ac:dyDescent="0.25">
      <c r="A958" s="153"/>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c r="AC958" s="153"/>
      <c r="AD958" s="153"/>
      <c r="AE958" s="153"/>
      <c r="AF958" s="153"/>
    </row>
    <row r="959" spans="1:32" ht="15.75" customHeight="1" x14ac:dyDescent="0.25">
      <c r="A959" s="153"/>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c r="AC959" s="153"/>
      <c r="AD959" s="153"/>
      <c r="AE959" s="153"/>
      <c r="AF959" s="153"/>
    </row>
    <row r="960" spans="1:32" ht="15.75" customHeight="1" x14ac:dyDescent="0.25">
      <c r="A960" s="153"/>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c r="AC960" s="153"/>
      <c r="AD960" s="153"/>
      <c r="AE960" s="153"/>
      <c r="AF960" s="153"/>
    </row>
    <row r="961" spans="1:32" ht="15.75" customHeight="1" x14ac:dyDescent="0.25">
      <c r="A961" s="153"/>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c r="AC961" s="153"/>
      <c r="AD961" s="153"/>
      <c r="AE961" s="153"/>
      <c r="AF961" s="153"/>
    </row>
    <row r="962" spans="1:32" ht="15.75" customHeight="1" x14ac:dyDescent="0.25">
      <c r="A962" s="153"/>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c r="AC962" s="153"/>
      <c r="AD962" s="153"/>
      <c r="AE962" s="153"/>
      <c r="AF962" s="153"/>
    </row>
    <row r="963" spans="1:32" ht="15.75" customHeight="1" x14ac:dyDescent="0.25">
      <c r="A963" s="153"/>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c r="AC963" s="153"/>
      <c r="AD963" s="153"/>
      <c r="AE963" s="153"/>
      <c r="AF963" s="153"/>
    </row>
    <row r="964" spans="1:32" ht="15.75" customHeight="1" x14ac:dyDescent="0.25">
      <c r="A964" s="153"/>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c r="AC964" s="153"/>
      <c r="AD964" s="153"/>
      <c r="AE964" s="153"/>
      <c r="AF964" s="153"/>
    </row>
    <row r="965" spans="1:32" ht="15.75" customHeight="1" x14ac:dyDescent="0.25">
      <c r="A965" s="153"/>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c r="AC965" s="153"/>
      <c r="AD965" s="153"/>
      <c r="AE965" s="153"/>
      <c r="AF965" s="153"/>
    </row>
    <row r="966" spans="1:32" ht="15.75" customHeight="1" x14ac:dyDescent="0.25">
      <c r="A966" s="153"/>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c r="AC966" s="153"/>
      <c r="AD966" s="153"/>
      <c r="AE966" s="153"/>
      <c r="AF966" s="153"/>
    </row>
    <row r="967" spans="1:32" ht="15.75" customHeight="1" x14ac:dyDescent="0.25">
      <c r="A967" s="153"/>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c r="AC967" s="153"/>
      <c r="AD967" s="153"/>
      <c r="AE967" s="153"/>
      <c r="AF967" s="153"/>
    </row>
    <row r="968" spans="1:32" ht="15.75" customHeight="1" x14ac:dyDescent="0.25">
      <c r="A968" s="153"/>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c r="AC968" s="153"/>
      <c r="AD968" s="153"/>
      <c r="AE968" s="153"/>
      <c r="AF968" s="153"/>
    </row>
    <row r="969" spans="1:32" ht="15.75" customHeight="1" x14ac:dyDescent="0.25">
      <c r="A969" s="153"/>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c r="AC969" s="153"/>
      <c r="AD969" s="153"/>
      <c r="AE969" s="153"/>
      <c r="AF969" s="153"/>
    </row>
    <row r="970" spans="1:32" ht="15.75" customHeight="1" x14ac:dyDescent="0.25">
      <c r="A970" s="153"/>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c r="AC970" s="153"/>
      <c r="AD970" s="153"/>
      <c r="AE970" s="153"/>
      <c r="AF970" s="153"/>
    </row>
    <row r="971" spans="1:32" ht="15.75" customHeight="1" x14ac:dyDescent="0.25">
      <c r="A971" s="153"/>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c r="AC971" s="153"/>
      <c r="AD971" s="153"/>
      <c r="AE971" s="153"/>
      <c r="AF971" s="153"/>
    </row>
    <row r="972" spans="1:32" ht="15.75" customHeight="1" x14ac:dyDescent="0.25">
      <c r="A972" s="153"/>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c r="AC972" s="153"/>
      <c r="AD972" s="153"/>
      <c r="AE972" s="153"/>
      <c r="AF972" s="153"/>
    </row>
    <row r="973" spans="1:32" ht="15.75" customHeight="1" x14ac:dyDescent="0.25">
      <c r="A973" s="153"/>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c r="AC973" s="153"/>
      <c r="AD973" s="153"/>
      <c r="AE973" s="153"/>
      <c r="AF973" s="153"/>
    </row>
    <row r="974" spans="1:32" ht="15.75" customHeight="1" x14ac:dyDescent="0.25">
      <c r="A974" s="153"/>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c r="AC974" s="153"/>
      <c r="AD974" s="153"/>
      <c r="AE974" s="153"/>
      <c r="AF974" s="153"/>
    </row>
    <row r="975" spans="1:32" ht="15.75" customHeight="1" x14ac:dyDescent="0.25">
      <c r="A975" s="153"/>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c r="AC975" s="153"/>
      <c r="AD975" s="153"/>
      <c r="AE975" s="153"/>
      <c r="AF975" s="153"/>
    </row>
    <row r="976" spans="1:32" ht="15.75" customHeight="1" x14ac:dyDescent="0.25">
      <c r="A976" s="153"/>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c r="AC976" s="153"/>
      <c r="AD976" s="153"/>
      <c r="AE976" s="153"/>
      <c r="AF976" s="153"/>
    </row>
    <row r="977" spans="1:32" ht="15.75" customHeight="1" x14ac:dyDescent="0.25">
      <c r="A977" s="153"/>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c r="AC977" s="153"/>
      <c r="AD977" s="153"/>
      <c r="AE977" s="153"/>
      <c r="AF977" s="153"/>
    </row>
    <row r="978" spans="1:32" ht="15.75" customHeight="1" x14ac:dyDescent="0.25">
      <c r="A978" s="153"/>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c r="AC978" s="153"/>
      <c r="AD978" s="153"/>
      <c r="AE978" s="153"/>
      <c r="AF978" s="153"/>
    </row>
    <row r="979" spans="1:32" ht="15.75" customHeight="1" x14ac:dyDescent="0.25">
      <c r="A979" s="153"/>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c r="AC979" s="153"/>
      <c r="AD979" s="153"/>
      <c r="AE979" s="153"/>
      <c r="AF979" s="153"/>
    </row>
    <row r="980" spans="1:32" ht="15.75" customHeight="1" x14ac:dyDescent="0.25">
      <c r="A980" s="153"/>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c r="AC980" s="153"/>
      <c r="AD980" s="153"/>
      <c r="AE980" s="153"/>
      <c r="AF980" s="153"/>
    </row>
    <row r="981" spans="1:32" ht="15.75" customHeight="1" x14ac:dyDescent="0.25">
      <c r="A981" s="153"/>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c r="AF981" s="153"/>
    </row>
    <row r="982" spans="1:32" ht="15.75" customHeight="1" x14ac:dyDescent="0.25">
      <c r="A982" s="153"/>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c r="AC982" s="153"/>
      <c r="AD982" s="153"/>
      <c r="AE982" s="153"/>
      <c r="AF982" s="153"/>
    </row>
    <row r="983" spans="1:32" ht="15.75" customHeight="1" x14ac:dyDescent="0.25">
      <c r="A983" s="153"/>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c r="AC983" s="153"/>
      <c r="AD983" s="153"/>
      <c r="AE983" s="153"/>
      <c r="AF983" s="153"/>
    </row>
    <row r="984" spans="1:32" ht="15.75" customHeight="1" x14ac:dyDescent="0.25">
      <c r="A984" s="153"/>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c r="AC984" s="153"/>
      <c r="AD984" s="153"/>
      <c r="AE984" s="153"/>
      <c r="AF984" s="153"/>
    </row>
    <row r="985" spans="1:32" ht="15.75" customHeight="1" x14ac:dyDescent="0.25">
      <c r="A985" s="153"/>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c r="AC985" s="153"/>
      <c r="AD985" s="153"/>
      <c r="AE985" s="153"/>
      <c r="AF985" s="153"/>
    </row>
    <row r="986" spans="1:32" ht="15.75" customHeight="1" x14ac:dyDescent="0.25">
      <c r="A986" s="153"/>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c r="AC986" s="153"/>
      <c r="AD986" s="153"/>
      <c r="AE986" s="153"/>
      <c r="AF986" s="153"/>
    </row>
    <row r="987" spans="1:32" ht="15.75" customHeight="1" x14ac:dyDescent="0.25">
      <c r="A987" s="153"/>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c r="AC987" s="153"/>
      <c r="AD987" s="153"/>
      <c r="AE987" s="153"/>
      <c r="AF987" s="153"/>
    </row>
    <row r="988" spans="1:32" ht="15.75" customHeight="1" x14ac:dyDescent="0.25">
      <c r="A988" s="153"/>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c r="AC988" s="153"/>
      <c r="AD988" s="153"/>
      <c r="AE988" s="153"/>
      <c r="AF988" s="153"/>
    </row>
    <row r="989" spans="1:32" ht="15.75" customHeight="1" x14ac:dyDescent="0.25">
      <c r="A989" s="153"/>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c r="AC989" s="153"/>
      <c r="AD989" s="153"/>
      <c r="AE989" s="153"/>
      <c r="AF989" s="153"/>
    </row>
    <row r="990" spans="1:32" ht="15.75" customHeight="1" x14ac:dyDescent="0.25">
      <c r="A990" s="153"/>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c r="AC990" s="153"/>
      <c r="AD990" s="153"/>
      <c r="AE990" s="153"/>
      <c r="AF990" s="153"/>
    </row>
    <row r="991" spans="1:32" ht="15.75" customHeight="1" x14ac:dyDescent="0.25">
      <c r="A991" s="153"/>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c r="AC991" s="153"/>
      <c r="AD991" s="153"/>
      <c r="AE991" s="153"/>
      <c r="AF991" s="153"/>
    </row>
    <row r="992" spans="1:32" ht="15.75" customHeight="1" x14ac:dyDescent="0.25">
      <c r="A992" s="153"/>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c r="AC992" s="153"/>
      <c r="AD992" s="153"/>
      <c r="AE992" s="153"/>
      <c r="AF992" s="153"/>
    </row>
    <row r="993" spans="1:32" ht="15.75" customHeight="1" x14ac:dyDescent="0.25">
      <c r="A993" s="153"/>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c r="AC993" s="153"/>
      <c r="AD993" s="153"/>
      <c r="AE993" s="153"/>
      <c r="AF993" s="153"/>
    </row>
    <row r="994" spans="1:32" ht="15.75" customHeight="1" x14ac:dyDescent="0.25">
      <c r="A994" s="153"/>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c r="AC994" s="153"/>
      <c r="AD994" s="153"/>
      <c r="AE994" s="153"/>
      <c r="AF994" s="153"/>
    </row>
    <row r="995" spans="1:32" ht="15.75" customHeight="1" x14ac:dyDescent="0.25">
      <c r="A995" s="153"/>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c r="AC995" s="153"/>
      <c r="AD995" s="153"/>
      <c r="AE995" s="153"/>
      <c r="AF995" s="153"/>
    </row>
    <row r="996" spans="1:32" ht="15.75" customHeight="1" x14ac:dyDescent="0.25">
      <c r="A996" s="153"/>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c r="AC996" s="153"/>
      <c r="AD996" s="153"/>
      <c r="AE996" s="153"/>
      <c r="AF996" s="153"/>
    </row>
    <row r="997" spans="1:32" ht="15.75" customHeight="1" x14ac:dyDescent="0.25">
      <c r="A997" s="153"/>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c r="AA997" s="153"/>
      <c r="AB997" s="153"/>
      <c r="AC997" s="153"/>
      <c r="AD997" s="153"/>
      <c r="AE997" s="153"/>
      <c r="AF997" s="153"/>
    </row>
    <row r="998" spans="1:32" ht="15.75" customHeight="1" x14ac:dyDescent="0.25">
      <c r="A998" s="153"/>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c r="AA998" s="153"/>
      <c r="AB998" s="153"/>
      <c r="AC998" s="153"/>
      <c r="AD998" s="153"/>
      <c r="AE998" s="153"/>
      <c r="AF998" s="153"/>
    </row>
    <row r="999" spans="1:32" ht="15.75" customHeight="1" x14ac:dyDescent="0.25">
      <c r="A999" s="153"/>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c r="AA999" s="153"/>
      <c r="AB999" s="153"/>
      <c r="AC999" s="153"/>
      <c r="AD999" s="153"/>
      <c r="AE999" s="153"/>
      <c r="AF999" s="153"/>
    </row>
    <row r="1000" spans="1:32" ht="15.75" customHeight="1" x14ac:dyDescent="0.25">
      <c r="A1000" s="153"/>
      <c r="B1000" s="153"/>
      <c r="C1000" s="153"/>
      <c r="D1000" s="153"/>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c r="AA1000" s="153"/>
      <c r="AB1000" s="153"/>
      <c r="AC1000" s="153"/>
      <c r="AD1000" s="153"/>
      <c r="AE1000" s="153"/>
      <c r="AF1000" s="153"/>
    </row>
  </sheetData>
  <mergeCells count="11">
    <mergeCell ref="U4:W4"/>
    <mergeCell ref="X4:Z4"/>
    <mergeCell ref="AD4:AF4"/>
    <mergeCell ref="C2:AC3"/>
    <mergeCell ref="C4:E4"/>
    <mergeCell ref="F4:H4"/>
    <mergeCell ref="I4:K4"/>
    <mergeCell ref="L4:N4"/>
    <mergeCell ref="O4:Q4"/>
    <mergeCell ref="R4:T4"/>
    <mergeCell ref="AA4:AC4"/>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2578125" defaultRowHeight="15" customHeight="1" x14ac:dyDescent="0.25"/>
  <cols>
    <col min="1" max="1" width="11.42578125" customWidth="1"/>
    <col min="2" max="2" width="66.42578125" customWidth="1"/>
    <col min="3" max="3" width="23.140625" customWidth="1"/>
    <col min="4" max="4" width="17.28515625" customWidth="1"/>
    <col min="5" max="5" width="38.7109375" customWidth="1"/>
    <col min="6" max="12" width="11.42578125" customWidth="1"/>
    <col min="13" max="13" width="104.140625" customWidth="1"/>
    <col min="14" max="26" width="10.7109375" customWidth="1"/>
  </cols>
  <sheetData>
    <row r="1" spans="1:26" x14ac:dyDescent="0.25">
      <c r="A1" s="13" t="s">
        <v>615</v>
      </c>
      <c r="B1" s="13" t="s">
        <v>616</v>
      </c>
      <c r="C1" s="13"/>
      <c r="D1" s="13" t="s">
        <v>617</v>
      </c>
      <c r="E1" s="14" t="s">
        <v>618</v>
      </c>
      <c r="F1" s="14" t="s">
        <v>619</v>
      </c>
      <c r="G1" s="14"/>
      <c r="H1" s="14" t="s">
        <v>620</v>
      </c>
      <c r="I1" s="13" t="s">
        <v>621</v>
      </c>
      <c r="J1" s="13" t="s">
        <v>622</v>
      </c>
      <c r="K1" s="13" t="s">
        <v>623</v>
      </c>
      <c r="L1" s="15" t="s">
        <v>624</v>
      </c>
      <c r="M1" s="15" t="s">
        <v>625</v>
      </c>
    </row>
    <row r="2" spans="1:26" x14ac:dyDescent="0.25">
      <c r="A2" s="16"/>
      <c r="B2" s="16"/>
      <c r="C2" s="16"/>
      <c r="D2" s="16"/>
      <c r="E2" s="17"/>
      <c r="F2" s="17"/>
      <c r="G2" s="17"/>
      <c r="H2" s="17"/>
      <c r="I2" s="16"/>
      <c r="J2" s="16"/>
      <c r="K2" s="16"/>
      <c r="L2" s="18"/>
      <c r="M2" s="18"/>
      <c r="N2" s="5"/>
      <c r="O2" s="5"/>
      <c r="P2" s="5"/>
      <c r="Q2" s="5"/>
      <c r="R2" s="5"/>
      <c r="S2" s="5"/>
      <c r="T2" s="5"/>
      <c r="U2" s="5"/>
      <c r="V2" s="5"/>
      <c r="W2" s="5"/>
      <c r="X2" s="5"/>
      <c r="Y2" s="5"/>
      <c r="Z2" s="5"/>
    </row>
    <row r="3" spans="1:26" x14ac:dyDescent="0.25">
      <c r="A3" s="16"/>
      <c r="B3" s="16"/>
      <c r="C3" s="16"/>
      <c r="D3" s="16"/>
      <c r="E3" s="17"/>
      <c r="F3" s="17"/>
      <c r="G3" s="17"/>
      <c r="H3" s="17"/>
      <c r="I3" s="16"/>
      <c r="J3" s="16"/>
      <c r="K3" s="16"/>
      <c r="L3" s="18"/>
      <c r="M3" s="18"/>
      <c r="N3" s="5"/>
      <c r="O3" s="5"/>
      <c r="P3" s="5"/>
      <c r="Q3" s="5"/>
      <c r="R3" s="5"/>
      <c r="S3" s="5"/>
      <c r="T3" s="5"/>
      <c r="U3" s="5"/>
      <c r="V3" s="5"/>
      <c r="W3" s="5"/>
      <c r="X3" s="5"/>
      <c r="Y3" s="5"/>
      <c r="Z3" s="5"/>
    </row>
    <row r="4" spans="1:26" ht="86.25" x14ac:dyDescent="0.25">
      <c r="A4" s="19">
        <v>1</v>
      </c>
      <c r="B4" s="20" t="s">
        <v>575</v>
      </c>
      <c r="C4" s="21" t="s">
        <v>626</v>
      </c>
      <c r="D4" s="22" t="s">
        <v>627</v>
      </c>
      <c r="E4" s="23"/>
      <c r="F4" s="24" t="s">
        <v>628</v>
      </c>
      <c r="G4" s="24" t="s">
        <v>629</v>
      </c>
      <c r="H4" s="23" t="s">
        <v>630</v>
      </c>
      <c r="I4" s="23">
        <v>2017</v>
      </c>
      <c r="J4" s="23">
        <v>55</v>
      </c>
      <c r="K4" s="25">
        <f>+J4/167</f>
        <v>0.32934131736526945</v>
      </c>
      <c r="L4" s="26">
        <v>5</v>
      </c>
      <c r="M4" s="15" t="s">
        <v>579</v>
      </c>
    </row>
    <row r="5" spans="1:26" x14ac:dyDescent="0.25">
      <c r="A5" s="16"/>
      <c r="B5" s="16"/>
      <c r="C5" s="16"/>
      <c r="D5" s="16"/>
      <c r="E5" s="17"/>
      <c r="F5" s="17"/>
      <c r="G5" s="17"/>
      <c r="H5" s="17"/>
      <c r="I5" s="16"/>
      <c r="J5" s="16"/>
      <c r="K5" s="16"/>
      <c r="L5" s="18"/>
      <c r="M5" s="18"/>
      <c r="N5" s="5"/>
      <c r="O5" s="5"/>
      <c r="P5" s="5"/>
      <c r="Q5" s="5"/>
      <c r="R5" s="5"/>
      <c r="S5" s="5"/>
      <c r="T5" s="5"/>
      <c r="U5" s="5"/>
      <c r="V5" s="5"/>
      <c r="W5" s="5"/>
      <c r="X5" s="5"/>
      <c r="Y5" s="5"/>
      <c r="Z5" s="5"/>
    </row>
    <row r="6" spans="1:26" x14ac:dyDescent="0.25">
      <c r="A6" s="15"/>
      <c r="B6" s="15"/>
      <c r="C6" s="15"/>
      <c r="D6" s="15"/>
      <c r="E6" s="15"/>
      <c r="F6" s="15"/>
      <c r="G6" s="15"/>
      <c r="H6" s="15"/>
      <c r="I6" s="15"/>
      <c r="J6" s="15"/>
      <c r="K6" s="15"/>
      <c r="L6" s="15"/>
      <c r="M6" s="15"/>
    </row>
    <row r="7" spans="1:26" ht="72" x14ac:dyDescent="0.25">
      <c r="A7" s="19">
        <v>2</v>
      </c>
      <c r="B7" s="20" t="s">
        <v>631</v>
      </c>
      <c r="C7" s="21" t="s">
        <v>632</v>
      </c>
      <c r="D7" s="22" t="s">
        <v>627</v>
      </c>
      <c r="E7" s="23"/>
      <c r="F7" s="24" t="s">
        <v>628</v>
      </c>
      <c r="G7" s="23" t="s">
        <v>633</v>
      </c>
      <c r="H7" s="23" t="s">
        <v>634</v>
      </c>
      <c r="I7" s="23">
        <v>2017</v>
      </c>
      <c r="J7" s="23">
        <v>46</v>
      </c>
      <c r="K7" s="25">
        <f t="shared" ref="K7:K19" si="0">+J7/167</f>
        <v>0.27544910179640719</v>
      </c>
      <c r="L7" s="26">
        <v>1</v>
      </c>
      <c r="M7" s="15" t="s">
        <v>556</v>
      </c>
    </row>
    <row r="8" spans="1:26" ht="90" x14ac:dyDescent="0.25">
      <c r="A8" s="19">
        <v>3</v>
      </c>
      <c r="B8" s="20" t="s">
        <v>635</v>
      </c>
      <c r="C8" s="21" t="s">
        <v>636</v>
      </c>
      <c r="D8" s="27" t="s">
        <v>627</v>
      </c>
      <c r="E8" s="23"/>
      <c r="F8" s="24" t="s">
        <v>637</v>
      </c>
      <c r="G8" s="23" t="s">
        <v>638</v>
      </c>
      <c r="H8" s="23" t="s">
        <v>630</v>
      </c>
      <c r="I8" s="23">
        <v>2017</v>
      </c>
      <c r="J8" s="23">
        <v>115</v>
      </c>
      <c r="K8" s="25">
        <f t="shared" si="0"/>
        <v>0.68862275449101795</v>
      </c>
      <c r="L8" s="26">
        <v>8</v>
      </c>
      <c r="M8" s="15" t="s">
        <v>639</v>
      </c>
    </row>
    <row r="9" spans="1:26" ht="142.5" x14ac:dyDescent="0.25">
      <c r="A9" s="19">
        <v>4</v>
      </c>
      <c r="B9" s="28" t="s">
        <v>640</v>
      </c>
      <c r="C9" s="29"/>
      <c r="D9" s="22" t="s">
        <v>627</v>
      </c>
      <c r="E9" s="23" t="s">
        <v>641</v>
      </c>
      <c r="F9" s="23" t="s">
        <v>642</v>
      </c>
      <c r="G9" s="23"/>
      <c r="H9" s="23" t="s">
        <v>643</v>
      </c>
      <c r="I9" s="30">
        <v>2014</v>
      </c>
      <c r="J9" s="30">
        <v>188</v>
      </c>
      <c r="K9" s="25">
        <f t="shared" si="0"/>
        <v>1.125748502994012</v>
      </c>
      <c r="L9" s="26">
        <v>3</v>
      </c>
      <c r="M9" s="15" t="s">
        <v>644</v>
      </c>
    </row>
    <row r="10" spans="1:26" ht="114.75" x14ac:dyDescent="0.25">
      <c r="A10" s="19">
        <v>5</v>
      </c>
      <c r="B10" s="28" t="s">
        <v>645</v>
      </c>
      <c r="C10" s="29"/>
      <c r="D10" s="22" t="s">
        <v>646</v>
      </c>
      <c r="E10" s="23" t="s">
        <v>647</v>
      </c>
      <c r="F10" s="31" t="s">
        <v>648</v>
      </c>
      <c r="G10" s="23"/>
      <c r="H10" s="23" t="s">
        <v>634</v>
      </c>
      <c r="I10" s="30">
        <v>2017</v>
      </c>
      <c r="J10" s="30">
        <v>41</v>
      </c>
      <c r="K10" s="25">
        <f t="shared" si="0"/>
        <v>0.24550898203592814</v>
      </c>
      <c r="L10" s="26">
        <v>2</v>
      </c>
      <c r="M10" s="15" t="s">
        <v>649</v>
      </c>
    </row>
    <row r="11" spans="1:26" ht="157.5" x14ac:dyDescent="0.25">
      <c r="A11" s="19">
        <v>6</v>
      </c>
      <c r="B11" s="28" t="s">
        <v>650</v>
      </c>
      <c r="C11" s="32" t="s">
        <v>651</v>
      </c>
      <c r="D11" s="22" t="s">
        <v>627</v>
      </c>
      <c r="E11" s="23"/>
      <c r="F11" s="24" t="s">
        <v>652</v>
      </c>
      <c r="G11" s="23"/>
      <c r="H11" s="23" t="s">
        <v>634</v>
      </c>
      <c r="I11" s="23">
        <v>2017</v>
      </c>
      <c r="J11" s="23">
        <v>46</v>
      </c>
      <c r="K11" s="25">
        <f t="shared" si="0"/>
        <v>0.27544910179640719</v>
      </c>
      <c r="L11" s="26">
        <v>4</v>
      </c>
      <c r="M11" s="15" t="s">
        <v>653</v>
      </c>
    </row>
    <row r="12" spans="1:26" ht="86.25" x14ac:dyDescent="0.25">
      <c r="A12" s="19">
        <v>7</v>
      </c>
      <c r="B12" s="33" t="s">
        <v>654</v>
      </c>
      <c r="C12" s="32" t="s">
        <v>6</v>
      </c>
      <c r="D12" s="22" t="s">
        <v>627</v>
      </c>
      <c r="E12" s="23"/>
      <c r="F12" s="34" t="s">
        <v>655</v>
      </c>
      <c r="G12" s="23"/>
      <c r="H12" s="23" t="s">
        <v>656</v>
      </c>
      <c r="I12" s="23">
        <v>2016</v>
      </c>
      <c r="J12" s="23">
        <v>43</v>
      </c>
      <c r="K12" s="25">
        <f t="shared" si="0"/>
        <v>0.25748502994011974</v>
      </c>
      <c r="L12" s="26">
        <v>6</v>
      </c>
      <c r="M12" s="15" t="s">
        <v>585</v>
      </c>
    </row>
    <row r="13" spans="1:26" ht="86.25" x14ac:dyDescent="0.25">
      <c r="A13" s="19">
        <v>8</v>
      </c>
      <c r="B13" s="35" t="s">
        <v>602</v>
      </c>
      <c r="C13" s="32" t="s">
        <v>657</v>
      </c>
      <c r="D13" s="22" t="s">
        <v>627</v>
      </c>
      <c r="E13" s="23"/>
      <c r="F13" s="34" t="s">
        <v>655</v>
      </c>
      <c r="G13" s="23"/>
      <c r="H13" s="23" t="s">
        <v>658</v>
      </c>
      <c r="I13" s="23">
        <v>2016</v>
      </c>
      <c r="J13" s="23">
        <v>43</v>
      </c>
      <c r="K13" s="25">
        <f t="shared" si="0"/>
        <v>0.25748502994011974</v>
      </c>
      <c r="L13" s="26">
        <v>10</v>
      </c>
      <c r="M13" s="15" t="s">
        <v>606</v>
      </c>
    </row>
    <row r="14" spans="1:26" ht="57.75" x14ac:dyDescent="0.25">
      <c r="A14" s="19">
        <v>9</v>
      </c>
      <c r="B14" s="36" t="s">
        <v>659</v>
      </c>
      <c r="C14" s="29"/>
      <c r="D14" s="22" t="s">
        <v>660</v>
      </c>
      <c r="E14" s="23" t="s">
        <v>661</v>
      </c>
      <c r="F14" s="37" t="s">
        <v>662</v>
      </c>
      <c r="G14" s="37"/>
      <c r="H14" s="23" t="s">
        <v>658</v>
      </c>
      <c r="I14" s="30">
        <v>2016</v>
      </c>
      <c r="J14" s="30">
        <v>99</v>
      </c>
      <c r="K14" s="25">
        <f t="shared" si="0"/>
        <v>0.59281437125748504</v>
      </c>
      <c r="L14" s="26">
        <v>9</v>
      </c>
      <c r="M14" s="15" t="s">
        <v>599</v>
      </c>
    </row>
    <row r="15" spans="1:26" ht="86.25" x14ac:dyDescent="0.25">
      <c r="A15" s="19">
        <v>10</v>
      </c>
      <c r="B15" s="38" t="s">
        <v>663</v>
      </c>
      <c r="C15" s="21" t="s">
        <v>5</v>
      </c>
      <c r="D15" s="22" t="s">
        <v>627</v>
      </c>
      <c r="E15" s="23"/>
      <c r="F15" s="34" t="s">
        <v>655</v>
      </c>
      <c r="G15" s="23"/>
      <c r="H15" s="23" t="s">
        <v>658</v>
      </c>
      <c r="I15" s="23">
        <v>2016</v>
      </c>
      <c r="J15" s="23">
        <v>56</v>
      </c>
      <c r="K15" s="25">
        <f t="shared" si="0"/>
        <v>0.33532934131736525</v>
      </c>
      <c r="L15" s="26">
        <v>7</v>
      </c>
      <c r="M15" s="15" t="s">
        <v>589</v>
      </c>
    </row>
    <row r="16" spans="1:26" ht="72" x14ac:dyDescent="0.25">
      <c r="A16" s="39">
        <v>11</v>
      </c>
      <c r="B16" s="40" t="s">
        <v>664</v>
      </c>
      <c r="C16" s="41"/>
      <c r="D16" s="210" t="s">
        <v>665</v>
      </c>
      <c r="E16" s="42" t="s">
        <v>666</v>
      </c>
      <c r="F16" s="213" t="s">
        <v>667</v>
      </c>
      <c r="G16" s="43"/>
      <c r="H16" s="216" t="s">
        <v>668</v>
      </c>
      <c r="I16" s="23">
        <v>2017</v>
      </c>
      <c r="J16" s="23">
        <v>126</v>
      </c>
      <c r="K16" s="25">
        <f t="shared" si="0"/>
        <v>0.75449101796407181</v>
      </c>
      <c r="L16" s="15"/>
      <c r="M16" s="15" t="s">
        <v>669</v>
      </c>
    </row>
    <row r="17" spans="1:13" ht="72" x14ac:dyDescent="0.25">
      <c r="A17" s="39">
        <v>12</v>
      </c>
      <c r="B17" s="40" t="s">
        <v>670</v>
      </c>
      <c r="C17" s="41"/>
      <c r="D17" s="211"/>
      <c r="E17" s="42" t="s">
        <v>671</v>
      </c>
      <c r="F17" s="214"/>
      <c r="G17" s="44"/>
      <c r="H17" s="214"/>
      <c r="I17" s="23">
        <v>2017</v>
      </c>
      <c r="J17" s="23">
        <v>126</v>
      </c>
      <c r="K17" s="25">
        <f t="shared" si="0"/>
        <v>0.75449101796407181</v>
      </c>
      <c r="L17" s="15"/>
      <c r="M17" s="15" t="s">
        <v>672</v>
      </c>
    </row>
    <row r="18" spans="1:13" ht="72" x14ac:dyDescent="0.25">
      <c r="A18" s="39">
        <v>13</v>
      </c>
      <c r="B18" s="40" t="s">
        <v>673</v>
      </c>
      <c r="C18" s="41"/>
      <c r="D18" s="211"/>
      <c r="E18" s="42" t="s">
        <v>674</v>
      </c>
      <c r="F18" s="214"/>
      <c r="G18" s="44"/>
      <c r="H18" s="214"/>
      <c r="I18" s="23">
        <v>2017</v>
      </c>
      <c r="J18" s="23">
        <v>126</v>
      </c>
      <c r="K18" s="25">
        <f t="shared" si="0"/>
        <v>0.75449101796407181</v>
      </c>
      <c r="L18" s="15"/>
      <c r="M18" s="15" t="s">
        <v>675</v>
      </c>
    </row>
    <row r="19" spans="1:13" ht="72" x14ac:dyDescent="0.25">
      <c r="A19" s="39">
        <v>14</v>
      </c>
      <c r="B19" s="40" t="s">
        <v>676</v>
      </c>
      <c r="C19" s="41"/>
      <c r="D19" s="212"/>
      <c r="E19" s="42" t="s">
        <v>677</v>
      </c>
      <c r="F19" s="215"/>
      <c r="G19" s="45"/>
      <c r="H19" s="215"/>
      <c r="I19" s="23">
        <v>2017</v>
      </c>
      <c r="J19" s="23">
        <v>126</v>
      </c>
      <c r="K19" s="25">
        <f t="shared" si="0"/>
        <v>0.75449101796407181</v>
      </c>
      <c r="L19" s="15"/>
      <c r="M19" s="15" t="s">
        <v>678</v>
      </c>
    </row>
    <row r="20" spans="1:13" x14ac:dyDescent="0.25">
      <c r="A20" s="46"/>
      <c r="B20" s="15"/>
      <c r="C20" s="15"/>
      <c r="D20" s="15"/>
      <c r="E20" s="15"/>
      <c r="F20" s="15"/>
      <c r="G20" s="15"/>
      <c r="H20" s="15"/>
      <c r="I20" s="15"/>
      <c r="J20" s="15"/>
      <c r="K20" s="15"/>
      <c r="L20" s="15"/>
      <c r="M20" s="15"/>
    </row>
    <row r="21" spans="1:13" ht="15.75" customHeight="1" x14ac:dyDescent="0.25">
      <c r="A21" s="15"/>
      <c r="B21" s="15"/>
      <c r="C21" s="15"/>
      <c r="D21" s="15"/>
      <c r="E21" s="15"/>
      <c r="F21" s="15"/>
      <c r="G21" s="15"/>
      <c r="H21" s="15"/>
      <c r="I21" s="15"/>
      <c r="J21" s="15"/>
      <c r="K21" s="15"/>
      <c r="L21" s="15"/>
      <c r="M21" s="15"/>
    </row>
    <row r="22" spans="1:13" ht="15.75" customHeight="1" x14ac:dyDescent="0.25">
      <c r="A22" s="15"/>
      <c r="B22" s="15" t="s">
        <v>679</v>
      </c>
      <c r="C22" s="15"/>
      <c r="D22" s="34" t="s">
        <v>680</v>
      </c>
      <c r="E22" s="15"/>
      <c r="F22" s="15"/>
      <c r="G22" s="15"/>
      <c r="H22" s="15"/>
      <c r="I22" s="15"/>
      <c r="J22" s="15"/>
      <c r="K22" s="15"/>
      <c r="L22" s="15"/>
      <c r="M22" s="15"/>
    </row>
    <row r="23" spans="1:13" ht="15.75" customHeight="1" x14ac:dyDescent="0.25">
      <c r="A23" s="15"/>
      <c r="B23" s="47" t="s">
        <v>681</v>
      </c>
      <c r="C23" s="47"/>
      <c r="D23" s="15"/>
      <c r="E23" s="15"/>
      <c r="F23" s="15"/>
      <c r="G23" s="15"/>
      <c r="H23" s="15"/>
      <c r="I23" s="15"/>
      <c r="J23" s="15"/>
      <c r="K23" s="15"/>
      <c r="L23" s="15"/>
      <c r="M23" s="15"/>
    </row>
    <row r="24" spans="1:13" ht="15.75" customHeight="1" x14ac:dyDescent="0.25">
      <c r="A24" s="15"/>
      <c r="B24" s="47" t="s">
        <v>682</v>
      </c>
      <c r="C24" s="47"/>
      <c r="D24" s="15"/>
      <c r="E24" s="15"/>
      <c r="F24" s="15"/>
      <c r="G24" s="15"/>
      <c r="H24" s="15"/>
      <c r="I24" s="15"/>
      <c r="J24" s="15"/>
      <c r="K24" s="15"/>
      <c r="L24" s="15"/>
      <c r="M24" s="15"/>
    </row>
    <row r="25" spans="1:13" ht="15.75" customHeight="1" x14ac:dyDescent="0.25">
      <c r="A25" s="15"/>
      <c r="B25" s="15" t="s">
        <v>683</v>
      </c>
      <c r="C25" s="15"/>
      <c r="D25" s="15"/>
      <c r="E25" s="15"/>
      <c r="F25" s="15"/>
      <c r="G25" s="15"/>
      <c r="H25" s="15"/>
      <c r="I25" s="15"/>
      <c r="J25" s="15"/>
      <c r="K25" s="15"/>
      <c r="L25" s="15"/>
      <c r="M25" s="15"/>
    </row>
    <row r="26" spans="1:13" ht="15.75" customHeight="1" x14ac:dyDescent="0.25">
      <c r="A26" s="15"/>
      <c r="B26" s="15"/>
      <c r="C26" s="15"/>
      <c r="D26" s="15"/>
      <c r="E26" s="15"/>
      <c r="F26" s="15"/>
      <c r="G26" s="15"/>
      <c r="H26" s="15"/>
      <c r="I26" s="15"/>
      <c r="J26" s="15"/>
      <c r="K26" s="15"/>
      <c r="L26" s="15"/>
      <c r="M26" s="15"/>
    </row>
    <row r="27" spans="1:13" ht="15.75" customHeight="1" x14ac:dyDescent="0.25">
      <c r="A27" s="15"/>
      <c r="B27" s="15"/>
      <c r="C27" s="15"/>
      <c r="D27" s="15"/>
      <c r="E27" s="15"/>
      <c r="F27" s="15"/>
      <c r="G27" s="15"/>
      <c r="H27" s="15"/>
      <c r="I27" s="15"/>
      <c r="J27" s="15"/>
      <c r="K27" s="15"/>
      <c r="L27" s="15"/>
      <c r="M27" s="15"/>
    </row>
    <row r="28" spans="1:13" ht="15.75" customHeight="1" x14ac:dyDescent="0.25">
      <c r="A28" s="15"/>
      <c r="B28" s="15"/>
      <c r="C28" s="15"/>
      <c r="D28" s="15"/>
      <c r="E28" s="15"/>
      <c r="F28" s="15"/>
      <c r="G28" s="15"/>
      <c r="H28" s="15"/>
      <c r="I28" s="15"/>
      <c r="J28" s="15"/>
      <c r="K28" s="15"/>
      <c r="L28" s="15"/>
      <c r="M28" s="15"/>
    </row>
    <row r="29" spans="1:13" ht="15.75" customHeight="1" x14ac:dyDescent="0.25">
      <c r="A29" s="15"/>
      <c r="B29" s="15"/>
      <c r="C29" s="15"/>
      <c r="D29" s="15"/>
      <c r="E29" s="15"/>
      <c r="F29" s="15"/>
      <c r="G29" s="15"/>
      <c r="H29" s="15"/>
      <c r="I29" s="15"/>
      <c r="J29" s="15"/>
      <c r="K29" s="15"/>
      <c r="L29" s="15"/>
      <c r="M29" s="15"/>
    </row>
    <row r="30" spans="1:13" ht="15.75" customHeight="1" x14ac:dyDescent="0.25">
      <c r="A30" s="15"/>
      <c r="B30" s="15"/>
      <c r="C30" s="15"/>
      <c r="D30" s="15"/>
      <c r="E30" s="15"/>
      <c r="F30" s="15"/>
      <c r="G30" s="15"/>
      <c r="H30" s="15"/>
      <c r="I30" s="15"/>
      <c r="J30" s="15"/>
      <c r="K30" s="15"/>
      <c r="L30" s="15"/>
      <c r="M30" s="15"/>
    </row>
    <row r="31" spans="1:13" ht="15.75" customHeight="1" x14ac:dyDescent="0.25">
      <c r="A31" s="15"/>
      <c r="B31" s="15"/>
      <c r="C31" s="15"/>
      <c r="D31" s="15"/>
      <c r="E31" s="15"/>
      <c r="F31" s="15"/>
      <c r="G31" s="15"/>
      <c r="H31" s="15"/>
      <c r="I31" s="15"/>
      <c r="J31" s="15"/>
      <c r="K31" s="15"/>
      <c r="L31" s="15"/>
      <c r="M31" s="15"/>
    </row>
    <row r="32" spans="1:13" ht="15.75" customHeight="1" x14ac:dyDescent="0.25">
      <c r="A32" s="15"/>
      <c r="B32" s="15"/>
      <c r="C32" s="15"/>
      <c r="D32" s="15"/>
      <c r="E32" s="15"/>
      <c r="F32" s="15"/>
      <c r="G32" s="15"/>
      <c r="H32" s="15"/>
      <c r="I32" s="15"/>
      <c r="J32" s="15"/>
      <c r="K32" s="15"/>
      <c r="L32" s="15"/>
      <c r="M32" s="15"/>
    </row>
    <row r="33" spans="1:13" ht="15.75" customHeight="1" x14ac:dyDescent="0.25">
      <c r="A33" s="15"/>
      <c r="B33" s="15"/>
      <c r="C33" s="15"/>
      <c r="D33" s="15"/>
      <c r="E33" s="15"/>
      <c r="F33" s="15"/>
      <c r="G33" s="15"/>
      <c r="H33" s="15"/>
      <c r="I33" s="15"/>
      <c r="J33" s="15"/>
      <c r="K33" s="15"/>
      <c r="L33" s="15"/>
      <c r="M33" s="15"/>
    </row>
    <row r="34" spans="1:13" ht="15.75" customHeight="1" x14ac:dyDescent="0.25">
      <c r="A34" s="15"/>
      <c r="B34" s="15"/>
      <c r="C34" s="15"/>
      <c r="D34" s="15"/>
      <c r="E34" s="15"/>
      <c r="F34" s="15"/>
      <c r="G34" s="15"/>
      <c r="H34" s="15"/>
      <c r="I34" s="15"/>
      <c r="J34" s="15"/>
      <c r="K34" s="15"/>
      <c r="L34" s="15"/>
      <c r="M34" s="15"/>
    </row>
    <row r="35" spans="1:13" ht="15.75" customHeight="1" x14ac:dyDescent="0.25">
      <c r="A35" s="15"/>
      <c r="B35" s="15"/>
      <c r="C35" s="15"/>
      <c r="D35" s="15"/>
      <c r="E35" s="15"/>
      <c r="F35" s="15"/>
      <c r="G35" s="15"/>
      <c r="H35" s="15"/>
      <c r="I35" s="15"/>
      <c r="J35" s="15"/>
      <c r="K35" s="15"/>
      <c r="L35" s="15"/>
      <c r="M35" s="15"/>
    </row>
    <row r="36" spans="1:13" ht="15.75" customHeight="1" x14ac:dyDescent="0.25">
      <c r="A36" s="15"/>
      <c r="B36" s="15"/>
      <c r="C36" s="15"/>
      <c r="D36" s="15"/>
      <c r="E36" s="15"/>
      <c r="F36" s="15"/>
      <c r="G36" s="15"/>
      <c r="H36" s="15"/>
      <c r="I36" s="15"/>
      <c r="J36" s="15"/>
      <c r="K36" s="15"/>
      <c r="L36" s="15"/>
      <c r="M36" s="15"/>
    </row>
    <row r="37" spans="1:13" ht="15.75" customHeight="1" x14ac:dyDescent="0.25">
      <c r="A37" s="15"/>
      <c r="B37" s="15"/>
      <c r="C37" s="15"/>
      <c r="D37" s="15"/>
      <c r="E37" s="15"/>
      <c r="F37" s="15"/>
      <c r="G37" s="15"/>
      <c r="H37" s="15"/>
      <c r="I37" s="15"/>
      <c r="J37" s="15"/>
      <c r="K37" s="15"/>
      <c r="L37" s="15"/>
      <c r="M37" s="15"/>
    </row>
    <row r="38" spans="1:13" ht="15.75" customHeight="1" x14ac:dyDescent="0.25">
      <c r="A38" s="15"/>
      <c r="B38" s="15"/>
      <c r="C38" s="15"/>
      <c r="D38" s="15"/>
      <c r="E38" s="15"/>
      <c r="F38" s="15"/>
      <c r="G38" s="15"/>
      <c r="H38" s="15"/>
      <c r="I38" s="15"/>
      <c r="J38" s="15"/>
      <c r="K38" s="15"/>
      <c r="L38" s="15"/>
      <c r="M38" s="15"/>
    </row>
    <row r="39" spans="1:13" ht="15.75" customHeight="1" x14ac:dyDescent="0.25">
      <c r="A39" s="15"/>
      <c r="B39" s="15"/>
      <c r="C39" s="15"/>
      <c r="D39" s="15"/>
      <c r="E39" s="15"/>
      <c r="F39" s="15"/>
      <c r="G39" s="15"/>
      <c r="H39" s="15"/>
      <c r="I39" s="15"/>
      <c r="J39" s="15"/>
      <c r="K39" s="15"/>
      <c r="L39" s="15"/>
      <c r="M39" s="15"/>
    </row>
    <row r="40" spans="1:13" ht="15.75" customHeight="1" x14ac:dyDescent="0.25">
      <c r="A40" s="15"/>
      <c r="B40" s="15"/>
      <c r="C40" s="15"/>
      <c r="D40" s="15"/>
      <c r="E40" s="15"/>
      <c r="F40" s="15"/>
      <c r="G40" s="15"/>
      <c r="H40" s="15"/>
      <c r="I40" s="15"/>
      <c r="J40" s="15"/>
      <c r="K40" s="15"/>
      <c r="L40" s="15"/>
      <c r="M40" s="15"/>
    </row>
    <row r="41" spans="1:13" ht="15.75" customHeight="1" x14ac:dyDescent="0.25">
      <c r="A41" s="15"/>
      <c r="B41" s="15"/>
      <c r="C41" s="15"/>
      <c r="D41" s="15"/>
      <c r="E41" s="15"/>
      <c r="F41" s="15"/>
      <c r="G41" s="15"/>
      <c r="H41" s="15"/>
      <c r="I41" s="15"/>
      <c r="J41" s="15"/>
      <c r="K41" s="15"/>
      <c r="L41" s="15"/>
      <c r="M41" s="15"/>
    </row>
    <row r="42" spans="1:13" ht="15.75" customHeight="1" x14ac:dyDescent="0.25">
      <c r="A42" s="15"/>
      <c r="B42" s="15"/>
      <c r="C42" s="15"/>
      <c r="D42" s="15"/>
      <c r="E42" s="15"/>
      <c r="F42" s="15"/>
      <c r="G42" s="15"/>
      <c r="H42" s="15"/>
      <c r="I42" s="15"/>
      <c r="J42" s="15"/>
      <c r="K42" s="15"/>
      <c r="L42" s="15"/>
      <c r="M42" s="15"/>
    </row>
    <row r="43" spans="1:13" ht="15.75" customHeight="1" x14ac:dyDescent="0.25">
      <c r="A43" s="15"/>
      <c r="B43" s="15"/>
      <c r="C43" s="15"/>
      <c r="D43" s="15"/>
      <c r="E43" s="15"/>
      <c r="F43" s="15"/>
      <c r="G43" s="15"/>
      <c r="H43" s="15"/>
      <c r="I43" s="15"/>
      <c r="J43" s="15"/>
      <c r="K43" s="15"/>
      <c r="L43" s="15"/>
      <c r="M43" s="15"/>
    </row>
    <row r="44" spans="1:13" ht="15.75" customHeight="1" x14ac:dyDescent="0.25">
      <c r="A44" s="15"/>
      <c r="B44" s="15"/>
      <c r="C44" s="15"/>
      <c r="D44" s="15"/>
      <c r="E44" s="15"/>
      <c r="F44" s="15"/>
      <c r="G44" s="15"/>
      <c r="H44" s="15"/>
      <c r="I44" s="15"/>
      <c r="J44" s="15"/>
      <c r="K44" s="15"/>
      <c r="L44" s="15"/>
      <c r="M44" s="15"/>
    </row>
    <row r="45" spans="1:13" ht="15.75" customHeight="1" x14ac:dyDescent="0.25">
      <c r="A45" s="15"/>
      <c r="B45" s="15"/>
      <c r="C45" s="15"/>
      <c r="D45" s="15"/>
      <c r="E45" s="15"/>
      <c r="F45" s="15"/>
      <c r="G45" s="15"/>
      <c r="H45" s="15"/>
      <c r="I45" s="15"/>
      <c r="J45" s="15"/>
      <c r="K45" s="15"/>
      <c r="L45" s="15"/>
      <c r="M45" s="15"/>
    </row>
    <row r="46" spans="1:13" ht="15.75" customHeight="1" x14ac:dyDescent="0.25">
      <c r="A46" s="15"/>
      <c r="B46" s="15"/>
      <c r="C46" s="15"/>
      <c r="D46" s="15"/>
      <c r="E46" s="15"/>
      <c r="F46" s="15"/>
      <c r="G46" s="15"/>
      <c r="H46" s="15"/>
      <c r="I46" s="15"/>
      <c r="J46" s="15"/>
      <c r="K46" s="15"/>
      <c r="L46" s="15"/>
      <c r="M46" s="15"/>
    </row>
    <row r="47" spans="1:13" ht="15.75" customHeight="1" x14ac:dyDescent="0.25">
      <c r="A47" s="15"/>
      <c r="B47" s="15"/>
      <c r="C47" s="15"/>
      <c r="D47" s="15"/>
      <c r="E47" s="15"/>
      <c r="F47" s="15"/>
      <c r="G47" s="15"/>
      <c r="H47" s="15"/>
      <c r="I47" s="15"/>
      <c r="J47" s="15"/>
      <c r="K47" s="15"/>
      <c r="L47" s="15"/>
      <c r="M47" s="15"/>
    </row>
    <row r="48" spans="1:13" ht="15.75" customHeight="1" x14ac:dyDescent="0.25">
      <c r="A48" s="15"/>
      <c r="B48" s="15"/>
      <c r="C48" s="15"/>
      <c r="D48" s="15"/>
      <c r="E48" s="15"/>
      <c r="F48" s="15"/>
      <c r="G48" s="15"/>
      <c r="H48" s="15"/>
      <c r="I48" s="15"/>
      <c r="J48" s="15"/>
      <c r="K48" s="15"/>
      <c r="L48" s="15"/>
      <c r="M48" s="15"/>
    </row>
    <row r="49" spans="1:13" ht="15.75" customHeight="1" x14ac:dyDescent="0.25">
      <c r="A49" s="15"/>
      <c r="B49" s="15"/>
      <c r="C49" s="15"/>
      <c r="D49" s="15"/>
      <c r="E49" s="15"/>
      <c r="F49" s="15"/>
      <c r="G49" s="15"/>
      <c r="H49" s="15"/>
      <c r="I49" s="15"/>
      <c r="J49" s="15"/>
      <c r="K49" s="15"/>
      <c r="L49" s="15"/>
      <c r="M49" s="15"/>
    </row>
    <row r="50" spans="1:13" ht="15.75" customHeight="1" x14ac:dyDescent="0.25">
      <c r="A50" s="15"/>
      <c r="B50" s="15"/>
      <c r="C50" s="15"/>
      <c r="D50" s="15"/>
      <c r="E50" s="15"/>
      <c r="F50" s="15"/>
      <c r="G50" s="15"/>
      <c r="H50" s="15"/>
      <c r="I50" s="15"/>
      <c r="J50" s="15"/>
      <c r="K50" s="15"/>
      <c r="L50" s="15"/>
      <c r="M50" s="15"/>
    </row>
    <row r="51" spans="1:13" ht="15.75" customHeight="1" x14ac:dyDescent="0.25">
      <c r="A51" s="15"/>
      <c r="B51" s="15"/>
      <c r="C51" s="15"/>
      <c r="D51" s="15"/>
      <c r="E51" s="15"/>
      <c r="F51" s="15"/>
      <c r="G51" s="15"/>
      <c r="H51" s="15"/>
      <c r="I51" s="15"/>
      <c r="J51" s="15"/>
      <c r="K51" s="15"/>
      <c r="L51" s="15"/>
      <c r="M51" s="15"/>
    </row>
    <row r="52" spans="1:13" ht="15.75" customHeight="1" x14ac:dyDescent="0.25">
      <c r="A52" s="15"/>
      <c r="B52" s="15"/>
      <c r="C52" s="15"/>
      <c r="D52" s="15"/>
      <c r="E52" s="15"/>
      <c r="F52" s="15"/>
      <c r="G52" s="15"/>
      <c r="H52" s="15"/>
      <c r="I52" s="15"/>
      <c r="J52" s="15"/>
      <c r="K52" s="15"/>
      <c r="L52" s="15"/>
      <c r="M52" s="15"/>
    </row>
    <row r="53" spans="1:13" ht="15.75" customHeight="1" x14ac:dyDescent="0.25">
      <c r="A53" s="15"/>
      <c r="B53" s="15"/>
      <c r="C53" s="15"/>
      <c r="D53" s="15"/>
      <c r="E53" s="15"/>
      <c r="F53" s="15"/>
      <c r="G53" s="15"/>
      <c r="H53" s="15"/>
      <c r="I53" s="15"/>
      <c r="J53" s="15"/>
      <c r="K53" s="15"/>
      <c r="L53" s="15"/>
      <c r="M53" s="15"/>
    </row>
    <row r="54" spans="1:13" ht="15.75" customHeight="1" x14ac:dyDescent="0.25">
      <c r="A54" s="15"/>
      <c r="B54" s="15"/>
      <c r="C54" s="15"/>
      <c r="D54" s="15"/>
      <c r="E54" s="15"/>
      <c r="F54" s="15"/>
      <c r="G54" s="15"/>
      <c r="H54" s="15"/>
      <c r="I54" s="15"/>
      <c r="J54" s="15"/>
      <c r="K54" s="15"/>
      <c r="L54" s="15"/>
      <c r="M54" s="15"/>
    </row>
    <row r="55" spans="1:13" ht="15.75" customHeight="1" x14ac:dyDescent="0.25">
      <c r="A55" s="15"/>
      <c r="B55" s="15"/>
      <c r="C55" s="15"/>
      <c r="D55" s="15"/>
      <c r="E55" s="15"/>
      <c r="F55" s="15"/>
      <c r="G55" s="15"/>
      <c r="H55" s="15"/>
      <c r="I55" s="15"/>
      <c r="J55" s="15"/>
      <c r="K55" s="15"/>
      <c r="L55" s="15"/>
      <c r="M55" s="15"/>
    </row>
    <row r="56" spans="1:13" ht="15.75" customHeight="1" x14ac:dyDescent="0.25">
      <c r="A56" s="15"/>
      <c r="B56" s="15"/>
      <c r="C56" s="15"/>
      <c r="D56" s="15"/>
      <c r="E56" s="15"/>
      <c r="F56" s="15"/>
      <c r="G56" s="15"/>
      <c r="H56" s="15"/>
      <c r="I56" s="15"/>
      <c r="J56" s="15"/>
      <c r="K56" s="15"/>
      <c r="L56" s="15"/>
      <c r="M56" s="15"/>
    </row>
    <row r="57" spans="1:13" ht="15.75" customHeight="1" x14ac:dyDescent="0.25">
      <c r="A57" s="15"/>
      <c r="B57" s="15"/>
      <c r="C57" s="15"/>
      <c r="D57" s="15"/>
      <c r="E57" s="15"/>
      <c r="F57" s="15"/>
      <c r="G57" s="15"/>
      <c r="H57" s="15"/>
      <c r="I57" s="15"/>
      <c r="J57" s="15"/>
      <c r="K57" s="15"/>
      <c r="L57" s="15"/>
      <c r="M57" s="15"/>
    </row>
    <row r="58" spans="1:13" ht="15.75" customHeight="1" x14ac:dyDescent="0.25">
      <c r="A58" s="15"/>
      <c r="B58" s="15"/>
      <c r="C58" s="15"/>
      <c r="D58" s="15"/>
      <c r="E58" s="15"/>
      <c r="F58" s="15"/>
      <c r="G58" s="15"/>
      <c r="H58" s="15"/>
      <c r="I58" s="15"/>
      <c r="J58" s="15"/>
      <c r="K58" s="15"/>
      <c r="L58" s="15"/>
      <c r="M58" s="15"/>
    </row>
    <row r="59" spans="1:13" ht="15.75" customHeight="1" x14ac:dyDescent="0.25">
      <c r="A59" s="15"/>
      <c r="B59" s="15"/>
      <c r="C59" s="15"/>
      <c r="D59" s="15"/>
      <c r="E59" s="15"/>
      <c r="F59" s="15"/>
      <c r="G59" s="15"/>
      <c r="H59" s="15"/>
      <c r="I59" s="15"/>
      <c r="J59" s="15"/>
      <c r="K59" s="15"/>
      <c r="L59" s="15"/>
      <c r="M59" s="15"/>
    </row>
    <row r="60" spans="1:13" ht="15.75" customHeight="1" x14ac:dyDescent="0.25">
      <c r="A60" s="15"/>
      <c r="B60" s="15"/>
      <c r="C60" s="15"/>
      <c r="D60" s="15"/>
      <c r="E60" s="15"/>
      <c r="F60" s="15"/>
      <c r="G60" s="15"/>
      <c r="H60" s="15"/>
      <c r="I60" s="15"/>
      <c r="J60" s="15"/>
      <c r="K60" s="15"/>
      <c r="L60" s="15"/>
      <c r="M60" s="15"/>
    </row>
    <row r="61" spans="1:13" ht="15.75" customHeight="1" x14ac:dyDescent="0.25">
      <c r="A61" s="15"/>
      <c r="B61" s="15"/>
      <c r="C61" s="15"/>
      <c r="D61" s="15"/>
      <c r="E61" s="15"/>
      <c r="F61" s="15"/>
      <c r="G61" s="15"/>
      <c r="H61" s="15"/>
      <c r="I61" s="15"/>
      <c r="J61" s="15"/>
      <c r="K61" s="15"/>
      <c r="L61" s="15"/>
      <c r="M61" s="15"/>
    </row>
    <row r="62" spans="1:13" ht="15.75" customHeight="1" x14ac:dyDescent="0.25">
      <c r="A62" s="15"/>
      <c r="B62" s="15"/>
      <c r="C62" s="15"/>
      <c r="D62" s="15"/>
      <c r="E62" s="15"/>
      <c r="F62" s="15"/>
      <c r="G62" s="15"/>
      <c r="H62" s="15"/>
      <c r="I62" s="15"/>
      <c r="J62" s="15"/>
      <c r="K62" s="15"/>
      <c r="L62" s="15"/>
      <c r="M62" s="15"/>
    </row>
    <row r="63" spans="1:13" ht="15.75" customHeight="1" x14ac:dyDescent="0.25">
      <c r="A63" s="15"/>
      <c r="B63" s="15"/>
      <c r="C63" s="15"/>
      <c r="D63" s="15"/>
      <c r="E63" s="15"/>
      <c r="F63" s="15"/>
      <c r="G63" s="15"/>
      <c r="H63" s="15"/>
      <c r="I63" s="15"/>
      <c r="J63" s="15"/>
      <c r="K63" s="15"/>
      <c r="L63" s="15"/>
      <c r="M63" s="15"/>
    </row>
    <row r="64" spans="1:13" ht="15.75" customHeight="1" x14ac:dyDescent="0.25">
      <c r="A64" s="15"/>
      <c r="B64" s="15"/>
      <c r="C64" s="15"/>
      <c r="D64" s="15"/>
      <c r="E64" s="15"/>
      <c r="F64" s="15"/>
      <c r="G64" s="15"/>
      <c r="H64" s="15"/>
      <c r="I64" s="15"/>
      <c r="J64" s="15"/>
      <c r="K64" s="15"/>
      <c r="L64" s="15"/>
      <c r="M64" s="15"/>
    </row>
    <row r="65" spans="1:13" ht="15.75" customHeight="1" x14ac:dyDescent="0.25">
      <c r="A65" s="15"/>
      <c r="B65" s="15"/>
      <c r="C65" s="15"/>
      <c r="D65" s="15"/>
      <c r="E65" s="15"/>
      <c r="F65" s="15"/>
      <c r="G65" s="15"/>
      <c r="H65" s="15"/>
      <c r="I65" s="15"/>
      <c r="J65" s="15"/>
      <c r="K65" s="15"/>
      <c r="L65" s="15"/>
      <c r="M65" s="15"/>
    </row>
    <row r="66" spans="1:13" ht="15.75" customHeight="1" x14ac:dyDescent="0.25">
      <c r="A66" s="15"/>
      <c r="B66" s="15"/>
      <c r="C66" s="15"/>
      <c r="D66" s="15"/>
      <c r="E66" s="15"/>
      <c r="F66" s="15"/>
      <c r="G66" s="15"/>
      <c r="H66" s="15"/>
      <c r="I66" s="15"/>
      <c r="J66" s="15"/>
      <c r="K66" s="15"/>
      <c r="L66" s="15"/>
      <c r="M66" s="15"/>
    </row>
    <row r="67" spans="1:13" ht="15.75" customHeight="1" x14ac:dyDescent="0.25">
      <c r="A67" s="15"/>
      <c r="B67" s="15"/>
      <c r="C67" s="15"/>
      <c r="D67" s="15"/>
      <c r="E67" s="15"/>
      <c r="F67" s="15"/>
      <c r="G67" s="15"/>
      <c r="H67" s="15"/>
      <c r="I67" s="15"/>
      <c r="J67" s="15"/>
      <c r="K67" s="15"/>
      <c r="L67" s="15"/>
      <c r="M67" s="15"/>
    </row>
    <row r="68" spans="1:13" ht="15.75" customHeight="1" x14ac:dyDescent="0.25">
      <c r="A68" s="15"/>
      <c r="B68" s="15"/>
      <c r="C68" s="15"/>
      <c r="D68" s="15"/>
      <c r="E68" s="15"/>
      <c r="F68" s="15"/>
      <c r="G68" s="15"/>
      <c r="H68" s="15"/>
      <c r="I68" s="15"/>
      <c r="J68" s="15"/>
      <c r="K68" s="15"/>
      <c r="L68" s="15"/>
      <c r="M68" s="15"/>
    </row>
    <row r="69" spans="1:13" ht="15.75" customHeight="1" x14ac:dyDescent="0.25">
      <c r="A69" s="15"/>
      <c r="B69" s="15"/>
      <c r="C69" s="15"/>
      <c r="D69" s="15"/>
      <c r="E69" s="15"/>
      <c r="F69" s="15"/>
      <c r="G69" s="15"/>
      <c r="H69" s="15"/>
      <c r="I69" s="15"/>
      <c r="J69" s="15"/>
      <c r="K69" s="15"/>
      <c r="L69" s="15"/>
      <c r="M69" s="15"/>
    </row>
    <row r="70" spans="1:13" ht="15.75" customHeight="1" x14ac:dyDescent="0.25">
      <c r="A70" s="15"/>
      <c r="B70" s="15"/>
      <c r="C70" s="15"/>
      <c r="D70" s="15"/>
      <c r="E70" s="15"/>
      <c r="F70" s="15"/>
      <c r="G70" s="15"/>
      <c r="H70" s="15"/>
      <c r="I70" s="15"/>
      <c r="J70" s="15"/>
      <c r="K70" s="15"/>
      <c r="L70" s="15"/>
      <c r="M70" s="15"/>
    </row>
    <row r="71" spans="1:13" ht="15.75" customHeight="1" x14ac:dyDescent="0.25">
      <c r="A71" s="15"/>
      <c r="B71" s="15"/>
      <c r="C71" s="15"/>
      <c r="D71" s="15"/>
      <c r="E71" s="15"/>
      <c r="F71" s="15"/>
      <c r="G71" s="15"/>
      <c r="H71" s="15"/>
      <c r="I71" s="15"/>
      <c r="J71" s="15"/>
      <c r="K71" s="15"/>
      <c r="L71" s="15"/>
      <c r="M71" s="15"/>
    </row>
    <row r="72" spans="1:13" ht="15.75" customHeight="1" x14ac:dyDescent="0.25">
      <c r="A72" s="15"/>
      <c r="B72" s="15"/>
      <c r="C72" s="15"/>
      <c r="D72" s="15"/>
      <c r="E72" s="15"/>
      <c r="F72" s="15"/>
      <c r="G72" s="15"/>
      <c r="H72" s="15"/>
      <c r="I72" s="15"/>
      <c r="J72" s="15"/>
      <c r="K72" s="15"/>
      <c r="L72" s="15"/>
      <c r="M72" s="15"/>
    </row>
    <row r="73" spans="1:13" ht="15.75" customHeight="1" x14ac:dyDescent="0.25">
      <c r="A73" s="15"/>
      <c r="B73" s="15"/>
      <c r="C73" s="15"/>
      <c r="D73" s="15"/>
      <c r="E73" s="15"/>
      <c r="F73" s="15"/>
      <c r="G73" s="15"/>
      <c r="H73" s="15"/>
      <c r="I73" s="15"/>
      <c r="J73" s="15"/>
      <c r="K73" s="15"/>
      <c r="L73" s="15"/>
      <c r="M73" s="15"/>
    </row>
    <row r="74" spans="1:13" ht="15.75" customHeight="1" x14ac:dyDescent="0.25">
      <c r="A74" s="15"/>
      <c r="B74" s="15"/>
      <c r="C74" s="15"/>
      <c r="D74" s="15"/>
      <c r="E74" s="15"/>
      <c r="F74" s="15"/>
      <c r="G74" s="15"/>
      <c r="H74" s="15"/>
      <c r="I74" s="15"/>
      <c r="J74" s="15"/>
      <c r="K74" s="15"/>
      <c r="L74" s="15"/>
      <c r="M74" s="15"/>
    </row>
    <row r="75" spans="1:13" ht="15.75" customHeight="1" x14ac:dyDescent="0.25">
      <c r="A75" s="15"/>
      <c r="B75" s="15"/>
      <c r="C75" s="15"/>
      <c r="D75" s="15"/>
      <c r="E75" s="15"/>
      <c r="F75" s="15"/>
      <c r="G75" s="15"/>
      <c r="H75" s="15"/>
      <c r="I75" s="15"/>
      <c r="J75" s="15"/>
      <c r="K75" s="15"/>
      <c r="L75" s="15"/>
      <c r="M75" s="15"/>
    </row>
    <row r="76" spans="1:13" ht="15.75" customHeight="1" x14ac:dyDescent="0.25">
      <c r="A76" s="15"/>
      <c r="B76" s="15"/>
      <c r="C76" s="15"/>
      <c r="D76" s="15"/>
      <c r="E76" s="15"/>
      <c r="F76" s="15"/>
      <c r="G76" s="15"/>
      <c r="H76" s="15"/>
      <c r="I76" s="15"/>
      <c r="J76" s="15"/>
      <c r="K76" s="15"/>
      <c r="L76" s="15"/>
      <c r="M76" s="15"/>
    </row>
    <row r="77" spans="1:13" ht="15.75" customHeight="1" x14ac:dyDescent="0.25">
      <c r="A77" s="15"/>
      <c r="B77" s="15"/>
      <c r="C77" s="15"/>
      <c r="D77" s="15"/>
      <c r="E77" s="15"/>
      <c r="F77" s="15"/>
      <c r="G77" s="15"/>
      <c r="H77" s="15"/>
      <c r="I77" s="15"/>
      <c r="J77" s="15"/>
      <c r="K77" s="15"/>
      <c r="L77" s="15"/>
      <c r="M77" s="15"/>
    </row>
    <row r="78" spans="1:13" ht="15.75" customHeight="1" x14ac:dyDescent="0.25">
      <c r="A78" s="15"/>
      <c r="B78" s="15"/>
      <c r="C78" s="15"/>
      <c r="D78" s="15"/>
      <c r="E78" s="15"/>
      <c r="F78" s="15"/>
      <c r="G78" s="15"/>
      <c r="H78" s="15"/>
      <c r="I78" s="15"/>
      <c r="J78" s="15"/>
      <c r="K78" s="15"/>
      <c r="L78" s="15"/>
      <c r="M78" s="15"/>
    </row>
    <row r="79" spans="1:13" ht="15.75" customHeight="1" x14ac:dyDescent="0.25">
      <c r="A79" s="15"/>
      <c r="B79" s="15"/>
      <c r="C79" s="15"/>
      <c r="D79" s="15"/>
      <c r="E79" s="15"/>
      <c r="F79" s="15"/>
      <c r="G79" s="15"/>
      <c r="H79" s="15"/>
      <c r="I79" s="15"/>
      <c r="J79" s="15"/>
      <c r="K79" s="15"/>
      <c r="L79" s="15"/>
      <c r="M79" s="15"/>
    </row>
    <row r="80" spans="1:13" ht="15.75" customHeight="1" x14ac:dyDescent="0.25">
      <c r="A80" s="15"/>
      <c r="B80" s="15"/>
      <c r="C80" s="15"/>
      <c r="D80" s="15"/>
      <c r="E80" s="15"/>
      <c r="F80" s="15"/>
      <c r="G80" s="15"/>
      <c r="H80" s="15"/>
      <c r="I80" s="15"/>
      <c r="J80" s="15"/>
      <c r="K80" s="15"/>
      <c r="L80" s="15"/>
      <c r="M80" s="15"/>
    </row>
    <row r="81" spans="1:13" ht="15.75" customHeight="1" x14ac:dyDescent="0.25">
      <c r="A81" s="15"/>
      <c r="B81" s="15"/>
      <c r="C81" s="15"/>
      <c r="D81" s="15"/>
      <c r="E81" s="15"/>
      <c r="F81" s="15"/>
      <c r="G81" s="15"/>
      <c r="H81" s="15"/>
      <c r="I81" s="15"/>
      <c r="J81" s="15"/>
      <c r="K81" s="15"/>
      <c r="L81" s="15"/>
      <c r="M81" s="15"/>
    </row>
    <row r="82" spans="1:13" ht="15.75" customHeight="1" x14ac:dyDescent="0.25">
      <c r="A82" s="15"/>
      <c r="B82" s="15"/>
      <c r="C82" s="15"/>
      <c r="D82" s="15"/>
      <c r="E82" s="15"/>
      <c r="F82" s="15"/>
      <c r="G82" s="15"/>
      <c r="H82" s="15"/>
      <c r="I82" s="15"/>
      <c r="J82" s="15"/>
      <c r="K82" s="15"/>
      <c r="L82" s="15"/>
      <c r="M82" s="15"/>
    </row>
    <row r="83" spans="1:13" ht="15.75" customHeight="1" x14ac:dyDescent="0.25">
      <c r="A83" s="15"/>
      <c r="B83" s="15"/>
      <c r="C83" s="15"/>
      <c r="D83" s="15"/>
      <c r="E83" s="15"/>
      <c r="F83" s="15"/>
      <c r="G83" s="15"/>
      <c r="H83" s="15"/>
      <c r="I83" s="15"/>
      <c r="J83" s="15"/>
      <c r="K83" s="15"/>
      <c r="L83" s="15"/>
      <c r="M83" s="15"/>
    </row>
    <row r="84" spans="1:13" ht="15.75" customHeight="1" x14ac:dyDescent="0.25">
      <c r="A84" s="15"/>
      <c r="B84" s="15"/>
      <c r="C84" s="15"/>
      <c r="D84" s="15"/>
      <c r="E84" s="15"/>
      <c r="F84" s="15"/>
      <c r="G84" s="15"/>
      <c r="H84" s="15"/>
      <c r="I84" s="15"/>
      <c r="J84" s="15"/>
      <c r="K84" s="15"/>
      <c r="L84" s="15"/>
      <c r="M84" s="15"/>
    </row>
    <row r="85" spans="1:13" ht="15.75" customHeight="1" x14ac:dyDescent="0.25">
      <c r="A85" s="15"/>
      <c r="B85" s="15"/>
      <c r="C85" s="15"/>
      <c r="D85" s="15"/>
      <c r="E85" s="15"/>
      <c r="F85" s="15"/>
      <c r="G85" s="15"/>
      <c r="H85" s="15"/>
      <c r="I85" s="15"/>
      <c r="J85" s="15"/>
      <c r="K85" s="15"/>
      <c r="L85" s="15"/>
      <c r="M85" s="15"/>
    </row>
    <row r="86" spans="1:13" ht="15.75" customHeight="1" x14ac:dyDescent="0.25">
      <c r="A86" s="15"/>
      <c r="B86" s="15"/>
      <c r="C86" s="15"/>
      <c r="D86" s="15"/>
      <c r="E86" s="15"/>
      <c r="F86" s="15"/>
      <c r="G86" s="15"/>
      <c r="H86" s="15"/>
      <c r="I86" s="15"/>
      <c r="J86" s="15"/>
      <c r="K86" s="15"/>
      <c r="L86" s="15"/>
      <c r="M86" s="15"/>
    </row>
    <row r="87" spans="1:13" ht="15.75" customHeight="1" x14ac:dyDescent="0.25">
      <c r="A87" s="15"/>
      <c r="B87" s="15"/>
      <c r="C87" s="15"/>
      <c r="D87" s="15"/>
      <c r="E87" s="15"/>
      <c r="F87" s="15"/>
      <c r="G87" s="15"/>
      <c r="H87" s="15"/>
      <c r="I87" s="15"/>
      <c r="J87" s="15"/>
      <c r="K87" s="15"/>
      <c r="L87" s="15"/>
      <c r="M87" s="15"/>
    </row>
    <row r="88" spans="1:13" ht="15.75" customHeight="1" x14ac:dyDescent="0.25">
      <c r="A88" s="15"/>
      <c r="B88" s="15"/>
      <c r="C88" s="15"/>
      <c r="D88" s="15"/>
      <c r="E88" s="15"/>
      <c r="F88" s="15"/>
      <c r="G88" s="15"/>
      <c r="H88" s="15"/>
      <c r="I88" s="15"/>
      <c r="J88" s="15"/>
      <c r="K88" s="15"/>
      <c r="L88" s="15"/>
      <c r="M88" s="15"/>
    </row>
    <row r="89" spans="1:13" ht="15.75" customHeight="1" x14ac:dyDescent="0.25">
      <c r="A89" s="15"/>
      <c r="B89" s="15"/>
      <c r="C89" s="15"/>
      <c r="D89" s="15"/>
      <c r="E89" s="15"/>
      <c r="F89" s="15"/>
      <c r="G89" s="15"/>
      <c r="H89" s="15"/>
      <c r="I89" s="15"/>
      <c r="J89" s="15"/>
      <c r="K89" s="15"/>
      <c r="L89" s="15"/>
      <c r="M89" s="15"/>
    </row>
    <row r="90" spans="1:13" ht="15.75" customHeight="1" x14ac:dyDescent="0.25">
      <c r="A90" s="15"/>
      <c r="B90" s="15"/>
      <c r="C90" s="15"/>
      <c r="D90" s="15"/>
      <c r="E90" s="15"/>
      <c r="F90" s="15"/>
      <c r="G90" s="15"/>
      <c r="H90" s="15"/>
      <c r="I90" s="15"/>
      <c r="J90" s="15"/>
      <c r="K90" s="15"/>
      <c r="L90" s="15"/>
      <c r="M90" s="15"/>
    </row>
    <row r="91" spans="1:13" ht="15.75" customHeight="1" x14ac:dyDescent="0.25">
      <c r="A91" s="15"/>
      <c r="B91" s="15"/>
      <c r="C91" s="15"/>
      <c r="D91" s="15"/>
      <c r="E91" s="15"/>
      <c r="F91" s="15"/>
      <c r="G91" s="15"/>
      <c r="H91" s="15"/>
      <c r="I91" s="15"/>
      <c r="J91" s="15"/>
      <c r="K91" s="15"/>
      <c r="L91" s="15"/>
      <c r="M91" s="15"/>
    </row>
    <row r="92" spans="1:13" ht="15.75" customHeight="1" x14ac:dyDescent="0.25">
      <c r="A92" s="15"/>
      <c r="B92" s="15"/>
      <c r="C92" s="15"/>
      <c r="D92" s="15"/>
      <c r="E92" s="15"/>
      <c r="F92" s="15"/>
      <c r="G92" s="15"/>
      <c r="H92" s="15"/>
      <c r="I92" s="15"/>
      <c r="J92" s="15"/>
      <c r="K92" s="15"/>
      <c r="L92" s="15"/>
      <c r="M92" s="15"/>
    </row>
    <row r="93" spans="1:13" ht="15.75" customHeight="1" x14ac:dyDescent="0.25">
      <c r="A93" s="15"/>
      <c r="B93" s="15"/>
      <c r="C93" s="15"/>
      <c r="D93" s="15"/>
      <c r="E93" s="15"/>
      <c r="F93" s="15"/>
      <c r="G93" s="15"/>
      <c r="H93" s="15"/>
      <c r="I93" s="15"/>
      <c r="J93" s="15"/>
      <c r="K93" s="15"/>
      <c r="L93" s="15"/>
      <c r="M93" s="15"/>
    </row>
    <row r="94" spans="1:13" ht="15.75" customHeight="1" x14ac:dyDescent="0.25">
      <c r="A94" s="15"/>
      <c r="B94" s="15"/>
      <c r="C94" s="15"/>
      <c r="D94" s="15"/>
      <c r="E94" s="15"/>
      <c r="F94" s="15"/>
      <c r="G94" s="15"/>
      <c r="H94" s="15"/>
      <c r="I94" s="15"/>
      <c r="J94" s="15"/>
      <c r="K94" s="15"/>
      <c r="L94" s="15"/>
      <c r="M94" s="15"/>
    </row>
    <row r="95" spans="1:13" ht="15.75" customHeight="1" x14ac:dyDescent="0.25">
      <c r="A95" s="15"/>
      <c r="B95" s="15"/>
      <c r="C95" s="15"/>
      <c r="D95" s="15"/>
      <c r="E95" s="15"/>
      <c r="F95" s="15"/>
      <c r="G95" s="15"/>
      <c r="H95" s="15"/>
      <c r="I95" s="15"/>
      <c r="J95" s="15"/>
      <c r="K95" s="15"/>
      <c r="L95" s="15"/>
      <c r="M95" s="15"/>
    </row>
    <row r="96" spans="1:13" ht="15.75" customHeight="1" x14ac:dyDescent="0.25">
      <c r="A96" s="15"/>
      <c r="B96" s="15"/>
      <c r="C96" s="15"/>
      <c r="D96" s="15"/>
      <c r="E96" s="15"/>
      <c r="F96" s="15"/>
      <c r="G96" s="15"/>
      <c r="H96" s="15"/>
      <c r="I96" s="15"/>
      <c r="J96" s="15"/>
      <c r="K96" s="15"/>
      <c r="L96" s="15"/>
      <c r="M96" s="15"/>
    </row>
    <row r="97" spans="1:13" ht="15.75" customHeight="1" x14ac:dyDescent="0.25">
      <c r="A97" s="15"/>
      <c r="B97" s="15"/>
      <c r="C97" s="15"/>
      <c r="D97" s="15"/>
      <c r="E97" s="15"/>
      <c r="F97" s="15"/>
      <c r="G97" s="15"/>
      <c r="H97" s="15"/>
      <c r="I97" s="15"/>
      <c r="J97" s="15"/>
      <c r="K97" s="15"/>
      <c r="L97" s="15"/>
      <c r="M97" s="15"/>
    </row>
    <row r="98" spans="1:13" ht="15.75" customHeight="1" x14ac:dyDescent="0.25">
      <c r="A98" s="15"/>
      <c r="B98" s="15"/>
      <c r="C98" s="15"/>
      <c r="D98" s="15"/>
      <c r="E98" s="15"/>
      <c r="F98" s="15"/>
      <c r="G98" s="15"/>
      <c r="H98" s="15"/>
      <c r="I98" s="15"/>
      <c r="J98" s="15"/>
      <c r="K98" s="15"/>
      <c r="L98" s="15"/>
      <c r="M98" s="15"/>
    </row>
    <row r="99" spans="1:13" ht="15.75" customHeight="1" x14ac:dyDescent="0.25">
      <c r="A99" s="15"/>
      <c r="B99" s="15"/>
      <c r="C99" s="15"/>
      <c r="D99" s="15"/>
      <c r="E99" s="15"/>
      <c r="F99" s="15"/>
      <c r="G99" s="15"/>
      <c r="H99" s="15"/>
      <c r="I99" s="15"/>
      <c r="J99" s="15"/>
      <c r="K99" s="15"/>
      <c r="L99" s="15"/>
      <c r="M99" s="15"/>
    </row>
    <row r="100" spans="1:13" ht="15.75" customHeight="1" x14ac:dyDescent="0.25">
      <c r="A100" s="15"/>
      <c r="B100" s="15"/>
      <c r="C100" s="15"/>
      <c r="D100" s="15"/>
      <c r="E100" s="15"/>
      <c r="F100" s="15"/>
      <c r="G100" s="15"/>
      <c r="H100" s="15"/>
      <c r="I100" s="15"/>
      <c r="J100" s="15"/>
      <c r="K100" s="15"/>
      <c r="L100" s="15"/>
      <c r="M100" s="15"/>
    </row>
    <row r="101" spans="1:13" ht="15.75" customHeight="1" x14ac:dyDescent="0.25">
      <c r="A101" s="15"/>
      <c r="B101" s="15"/>
      <c r="C101" s="15"/>
      <c r="D101" s="15"/>
      <c r="E101" s="15"/>
      <c r="F101" s="15"/>
      <c r="G101" s="15"/>
      <c r="H101" s="15"/>
      <c r="I101" s="15"/>
      <c r="J101" s="15"/>
      <c r="K101" s="15"/>
      <c r="L101" s="15"/>
      <c r="M101" s="15"/>
    </row>
    <row r="102" spans="1:13" ht="15.75" customHeight="1" x14ac:dyDescent="0.25">
      <c r="A102" s="15"/>
      <c r="B102" s="15"/>
      <c r="C102" s="15"/>
      <c r="D102" s="15"/>
      <c r="E102" s="15"/>
      <c r="F102" s="15"/>
      <c r="G102" s="15"/>
      <c r="H102" s="15"/>
      <c r="I102" s="15"/>
      <c r="J102" s="15"/>
      <c r="K102" s="15"/>
      <c r="L102" s="15"/>
      <c r="M102" s="15"/>
    </row>
    <row r="103" spans="1:13" ht="15.75" customHeight="1" x14ac:dyDescent="0.25">
      <c r="A103" s="15"/>
      <c r="B103" s="15"/>
      <c r="C103" s="15"/>
      <c r="D103" s="15"/>
      <c r="E103" s="15"/>
      <c r="F103" s="15"/>
      <c r="G103" s="15"/>
      <c r="H103" s="15"/>
      <c r="I103" s="15"/>
      <c r="J103" s="15"/>
      <c r="K103" s="15"/>
      <c r="L103" s="15"/>
      <c r="M103" s="15"/>
    </row>
    <row r="104" spans="1:13" ht="15.75" customHeight="1" x14ac:dyDescent="0.25">
      <c r="A104" s="15"/>
      <c r="B104" s="15"/>
      <c r="C104" s="15"/>
      <c r="D104" s="15"/>
      <c r="E104" s="15"/>
      <c r="F104" s="15"/>
      <c r="G104" s="15"/>
      <c r="H104" s="15"/>
      <c r="I104" s="15"/>
      <c r="J104" s="15"/>
      <c r="K104" s="15"/>
      <c r="L104" s="15"/>
      <c r="M104" s="15"/>
    </row>
    <row r="105" spans="1:13" ht="15.75" customHeight="1" x14ac:dyDescent="0.25">
      <c r="A105" s="15"/>
      <c r="B105" s="15"/>
      <c r="C105" s="15"/>
      <c r="D105" s="15"/>
      <c r="E105" s="15"/>
      <c r="F105" s="15"/>
      <c r="G105" s="15"/>
      <c r="H105" s="15"/>
      <c r="I105" s="15"/>
      <c r="J105" s="15"/>
      <c r="K105" s="15"/>
      <c r="L105" s="15"/>
      <c r="M105" s="15"/>
    </row>
    <row r="106" spans="1:13" ht="15.75" customHeight="1" x14ac:dyDescent="0.25">
      <c r="A106" s="15"/>
      <c r="B106" s="15"/>
      <c r="C106" s="15"/>
      <c r="D106" s="15"/>
      <c r="E106" s="15"/>
      <c r="F106" s="15"/>
      <c r="G106" s="15"/>
      <c r="H106" s="15"/>
      <c r="I106" s="15"/>
      <c r="J106" s="15"/>
      <c r="K106" s="15"/>
      <c r="L106" s="15"/>
      <c r="M106" s="15"/>
    </row>
    <row r="107" spans="1:13" ht="15.75" customHeight="1" x14ac:dyDescent="0.25">
      <c r="A107" s="15"/>
      <c r="B107" s="15"/>
      <c r="C107" s="15"/>
      <c r="D107" s="15"/>
      <c r="E107" s="15"/>
      <c r="F107" s="15"/>
      <c r="G107" s="15"/>
      <c r="H107" s="15"/>
      <c r="I107" s="15"/>
      <c r="J107" s="15"/>
      <c r="K107" s="15"/>
      <c r="L107" s="15"/>
      <c r="M107" s="15"/>
    </row>
    <row r="108" spans="1:13" ht="15.75" customHeight="1" x14ac:dyDescent="0.25">
      <c r="A108" s="15"/>
      <c r="B108" s="15"/>
      <c r="C108" s="15"/>
      <c r="D108" s="15"/>
      <c r="E108" s="15"/>
      <c r="F108" s="15"/>
      <c r="G108" s="15"/>
      <c r="H108" s="15"/>
      <c r="I108" s="15"/>
      <c r="J108" s="15"/>
      <c r="K108" s="15"/>
      <c r="L108" s="15"/>
      <c r="M108" s="15"/>
    </row>
    <row r="109" spans="1:13" ht="15.75" customHeight="1" x14ac:dyDescent="0.25">
      <c r="A109" s="15"/>
      <c r="B109" s="15"/>
      <c r="C109" s="15"/>
      <c r="D109" s="15"/>
      <c r="E109" s="15"/>
      <c r="F109" s="15"/>
      <c r="G109" s="15"/>
      <c r="H109" s="15"/>
      <c r="I109" s="15"/>
      <c r="J109" s="15"/>
      <c r="K109" s="15"/>
      <c r="L109" s="15"/>
      <c r="M109" s="15"/>
    </row>
    <row r="110" spans="1:13" ht="15.75" customHeight="1" x14ac:dyDescent="0.25">
      <c r="A110" s="15"/>
      <c r="B110" s="15"/>
      <c r="C110" s="15"/>
      <c r="D110" s="15"/>
      <c r="E110" s="15"/>
      <c r="F110" s="15"/>
      <c r="G110" s="15"/>
      <c r="H110" s="15"/>
      <c r="I110" s="15"/>
      <c r="J110" s="15"/>
      <c r="K110" s="15"/>
      <c r="L110" s="15"/>
      <c r="M110" s="15"/>
    </row>
    <row r="111" spans="1:13" ht="15.75" customHeight="1" x14ac:dyDescent="0.25">
      <c r="A111" s="15"/>
      <c r="B111" s="15"/>
      <c r="C111" s="15"/>
      <c r="D111" s="15"/>
      <c r="E111" s="15"/>
      <c r="F111" s="15"/>
      <c r="G111" s="15"/>
      <c r="H111" s="15"/>
      <c r="I111" s="15"/>
      <c r="J111" s="15"/>
      <c r="K111" s="15"/>
      <c r="L111" s="15"/>
      <c r="M111" s="15"/>
    </row>
    <row r="112" spans="1:13" ht="15.75" customHeight="1" x14ac:dyDescent="0.25">
      <c r="A112" s="15"/>
      <c r="B112" s="15"/>
      <c r="C112" s="15"/>
      <c r="D112" s="15"/>
      <c r="E112" s="15"/>
      <c r="F112" s="15"/>
      <c r="G112" s="15"/>
      <c r="H112" s="15"/>
      <c r="I112" s="15"/>
      <c r="J112" s="15"/>
      <c r="K112" s="15"/>
      <c r="L112" s="15"/>
      <c r="M112" s="15"/>
    </row>
    <row r="113" spans="1:13" ht="15.75" customHeight="1" x14ac:dyDescent="0.25">
      <c r="A113" s="15"/>
      <c r="B113" s="15"/>
      <c r="C113" s="15"/>
      <c r="D113" s="15"/>
      <c r="E113" s="15"/>
      <c r="F113" s="15"/>
      <c r="G113" s="15"/>
      <c r="H113" s="15"/>
      <c r="I113" s="15"/>
      <c r="J113" s="15"/>
      <c r="K113" s="15"/>
      <c r="L113" s="15"/>
      <c r="M113" s="15"/>
    </row>
    <row r="114" spans="1:13" ht="15.75" customHeight="1" x14ac:dyDescent="0.25">
      <c r="A114" s="15"/>
      <c r="B114" s="15"/>
      <c r="C114" s="15"/>
      <c r="D114" s="15"/>
      <c r="E114" s="15"/>
      <c r="F114" s="15"/>
      <c r="G114" s="15"/>
      <c r="H114" s="15"/>
      <c r="I114" s="15"/>
      <c r="J114" s="15"/>
      <c r="K114" s="15"/>
      <c r="L114" s="15"/>
      <c r="M114" s="15"/>
    </row>
    <row r="115" spans="1:13" ht="15.75" customHeight="1" x14ac:dyDescent="0.25">
      <c r="A115" s="15"/>
      <c r="B115" s="15"/>
      <c r="C115" s="15"/>
      <c r="D115" s="15"/>
      <c r="E115" s="15"/>
      <c r="F115" s="15"/>
      <c r="G115" s="15"/>
      <c r="H115" s="15"/>
      <c r="I115" s="15"/>
      <c r="J115" s="15"/>
      <c r="K115" s="15"/>
      <c r="L115" s="15"/>
      <c r="M115" s="15"/>
    </row>
    <row r="116" spans="1:13" ht="15.75" customHeight="1" x14ac:dyDescent="0.25">
      <c r="A116" s="15"/>
      <c r="B116" s="15"/>
      <c r="C116" s="15"/>
      <c r="D116" s="15"/>
      <c r="E116" s="15"/>
      <c r="F116" s="15"/>
      <c r="G116" s="15"/>
      <c r="H116" s="15"/>
      <c r="I116" s="15"/>
      <c r="J116" s="15"/>
      <c r="K116" s="15"/>
      <c r="L116" s="15"/>
      <c r="M116" s="15"/>
    </row>
    <row r="117" spans="1:13" ht="15.75" customHeight="1" x14ac:dyDescent="0.25">
      <c r="A117" s="15"/>
      <c r="B117" s="15"/>
      <c r="C117" s="15"/>
      <c r="D117" s="15"/>
      <c r="E117" s="15"/>
      <c r="F117" s="15"/>
      <c r="G117" s="15"/>
      <c r="H117" s="15"/>
      <c r="I117" s="15"/>
      <c r="J117" s="15"/>
      <c r="K117" s="15"/>
      <c r="L117" s="15"/>
      <c r="M117" s="15"/>
    </row>
    <row r="118" spans="1:13" ht="15.75" customHeight="1" x14ac:dyDescent="0.25">
      <c r="A118" s="15"/>
      <c r="B118" s="15"/>
      <c r="C118" s="15"/>
      <c r="D118" s="15"/>
      <c r="E118" s="15"/>
      <c r="F118" s="15"/>
      <c r="G118" s="15"/>
      <c r="H118" s="15"/>
      <c r="I118" s="15"/>
      <c r="J118" s="15"/>
      <c r="K118" s="15"/>
      <c r="L118" s="15"/>
      <c r="M118" s="15"/>
    </row>
    <row r="119" spans="1:13" ht="15.75" customHeight="1" x14ac:dyDescent="0.25">
      <c r="A119" s="15"/>
      <c r="B119" s="15"/>
      <c r="C119" s="15"/>
      <c r="D119" s="15"/>
      <c r="E119" s="15"/>
      <c r="F119" s="15"/>
      <c r="G119" s="15"/>
      <c r="H119" s="15"/>
      <c r="I119" s="15"/>
      <c r="J119" s="15"/>
      <c r="K119" s="15"/>
      <c r="L119" s="15"/>
      <c r="M119" s="15"/>
    </row>
    <row r="120" spans="1:13" ht="15.75" customHeight="1" x14ac:dyDescent="0.25">
      <c r="A120" s="15"/>
      <c r="B120" s="15"/>
      <c r="C120" s="15"/>
      <c r="D120" s="15"/>
      <c r="E120" s="15"/>
      <c r="F120" s="15"/>
      <c r="G120" s="15"/>
      <c r="H120" s="15"/>
      <c r="I120" s="15"/>
      <c r="J120" s="15"/>
      <c r="K120" s="15"/>
      <c r="L120" s="15"/>
      <c r="M120" s="15"/>
    </row>
    <row r="121" spans="1:13" ht="15.75" customHeight="1" x14ac:dyDescent="0.25">
      <c r="A121" s="15"/>
      <c r="B121" s="15"/>
      <c r="C121" s="15"/>
      <c r="D121" s="15"/>
      <c r="E121" s="15"/>
      <c r="F121" s="15"/>
      <c r="G121" s="15"/>
      <c r="H121" s="15"/>
      <c r="I121" s="15"/>
      <c r="J121" s="15"/>
      <c r="K121" s="15"/>
      <c r="L121" s="15"/>
      <c r="M121" s="15"/>
    </row>
    <row r="122" spans="1:13" ht="15.75" customHeight="1" x14ac:dyDescent="0.25">
      <c r="A122" s="15"/>
      <c r="B122" s="15"/>
      <c r="C122" s="15"/>
      <c r="D122" s="15"/>
      <c r="E122" s="15"/>
      <c r="F122" s="15"/>
      <c r="G122" s="15"/>
      <c r="H122" s="15"/>
      <c r="I122" s="15"/>
      <c r="J122" s="15"/>
      <c r="K122" s="15"/>
      <c r="L122" s="15"/>
      <c r="M122" s="15"/>
    </row>
    <row r="123" spans="1:13" ht="15.75" customHeight="1" x14ac:dyDescent="0.25">
      <c r="A123" s="15"/>
      <c r="B123" s="15"/>
      <c r="C123" s="15"/>
      <c r="D123" s="15"/>
      <c r="E123" s="15"/>
      <c r="F123" s="15"/>
      <c r="G123" s="15"/>
      <c r="H123" s="15"/>
      <c r="I123" s="15"/>
      <c r="J123" s="15"/>
      <c r="K123" s="15"/>
      <c r="L123" s="15"/>
      <c r="M123" s="15"/>
    </row>
    <row r="124" spans="1:13" ht="15.75" customHeight="1" x14ac:dyDescent="0.25">
      <c r="A124" s="15"/>
      <c r="B124" s="15"/>
      <c r="C124" s="15"/>
      <c r="D124" s="15"/>
      <c r="E124" s="15"/>
      <c r="F124" s="15"/>
      <c r="G124" s="15"/>
      <c r="H124" s="15"/>
      <c r="I124" s="15"/>
      <c r="J124" s="15"/>
      <c r="K124" s="15"/>
      <c r="L124" s="15"/>
      <c r="M124" s="15"/>
    </row>
    <row r="125" spans="1:13" ht="15.75" customHeight="1" x14ac:dyDescent="0.25">
      <c r="A125" s="15"/>
      <c r="B125" s="15"/>
      <c r="C125" s="15"/>
      <c r="D125" s="15"/>
      <c r="E125" s="15"/>
      <c r="F125" s="15"/>
      <c r="G125" s="15"/>
      <c r="H125" s="15"/>
      <c r="I125" s="15"/>
      <c r="J125" s="15"/>
      <c r="K125" s="15"/>
      <c r="L125" s="15"/>
      <c r="M125" s="15"/>
    </row>
    <row r="126" spans="1:13" ht="15.75" customHeight="1" x14ac:dyDescent="0.25">
      <c r="A126" s="15"/>
      <c r="B126" s="15"/>
      <c r="C126" s="15"/>
      <c r="D126" s="15"/>
      <c r="E126" s="15"/>
      <c r="F126" s="15"/>
      <c r="G126" s="15"/>
      <c r="H126" s="15"/>
      <c r="I126" s="15"/>
      <c r="J126" s="15"/>
      <c r="K126" s="15"/>
      <c r="L126" s="15"/>
      <c r="M126" s="15"/>
    </row>
    <row r="127" spans="1:13" ht="15.75" customHeight="1" x14ac:dyDescent="0.25">
      <c r="A127" s="15"/>
      <c r="B127" s="15"/>
      <c r="C127" s="15"/>
      <c r="D127" s="15"/>
      <c r="E127" s="15"/>
      <c r="F127" s="15"/>
      <c r="G127" s="15"/>
      <c r="H127" s="15"/>
      <c r="I127" s="15"/>
      <c r="J127" s="15"/>
      <c r="K127" s="15"/>
      <c r="L127" s="15"/>
      <c r="M127" s="15"/>
    </row>
    <row r="128" spans="1:13" ht="15.75" customHeight="1" x14ac:dyDescent="0.25">
      <c r="A128" s="15"/>
      <c r="B128" s="15"/>
      <c r="C128" s="15"/>
      <c r="D128" s="15"/>
      <c r="E128" s="15"/>
      <c r="F128" s="15"/>
      <c r="G128" s="15"/>
      <c r="H128" s="15"/>
      <c r="I128" s="15"/>
      <c r="J128" s="15"/>
      <c r="K128" s="15"/>
      <c r="L128" s="15"/>
      <c r="M128" s="15"/>
    </row>
    <row r="129" spans="1:13" ht="15.75" customHeight="1" x14ac:dyDescent="0.25">
      <c r="A129" s="15"/>
      <c r="B129" s="15"/>
      <c r="C129" s="15"/>
      <c r="D129" s="15"/>
      <c r="E129" s="15"/>
      <c r="F129" s="15"/>
      <c r="G129" s="15"/>
      <c r="H129" s="15"/>
      <c r="I129" s="15"/>
      <c r="J129" s="15"/>
      <c r="K129" s="15"/>
      <c r="L129" s="15"/>
      <c r="M129" s="15"/>
    </row>
    <row r="130" spans="1:13" ht="15.75" customHeight="1" x14ac:dyDescent="0.25">
      <c r="A130" s="15"/>
      <c r="B130" s="15"/>
      <c r="C130" s="15"/>
      <c r="D130" s="15"/>
      <c r="E130" s="15"/>
      <c r="F130" s="15"/>
      <c r="G130" s="15"/>
      <c r="H130" s="15"/>
      <c r="I130" s="15"/>
      <c r="J130" s="15"/>
      <c r="K130" s="15"/>
      <c r="L130" s="15"/>
      <c r="M130" s="15"/>
    </row>
    <row r="131" spans="1:13" ht="15.75" customHeight="1" x14ac:dyDescent="0.25">
      <c r="A131" s="15"/>
      <c r="B131" s="15"/>
      <c r="C131" s="15"/>
      <c r="D131" s="15"/>
      <c r="E131" s="15"/>
      <c r="F131" s="15"/>
      <c r="G131" s="15"/>
      <c r="H131" s="15"/>
      <c r="I131" s="15"/>
      <c r="J131" s="15"/>
      <c r="K131" s="15"/>
      <c r="L131" s="15"/>
      <c r="M131" s="15"/>
    </row>
    <row r="132" spans="1:13" ht="15.75" customHeight="1" x14ac:dyDescent="0.25">
      <c r="A132" s="15"/>
      <c r="B132" s="15"/>
      <c r="C132" s="15"/>
      <c r="D132" s="15"/>
      <c r="E132" s="15"/>
      <c r="F132" s="15"/>
      <c r="G132" s="15"/>
      <c r="H132" s="15"/>
      <c r="I132" s="15"/>
      <c r="J132" s="15"/>
      <c r="K132" s="15"/>
      <c r="L132" s="15"/>
      <c r="M132" s="15"/>
    </row>
    <row r="133" spans="1:13" ht="15.75" customHeight="1" x14ac:dyDescent="0.25">
      <c r="A133" s="15"/>
      <c r="B133" s="15"/>
      <c r="C133" s="15"/>
      <c r="D133" s="15"/>
      <c r="E133" s="15"/>
      <c r="F133" s="15"/>
      <c r="G133" s="15"/>
      <c r="H133" s="15"/>
      <c r="I133" s="15"/>
      <c r="J133" s="15"/>
      <c r="K133" s="15"/>
      <c r="L133" s="15"/>
      <c r="M133" s="15"/>
    </row>
    <row r="134" spans="1:13" ht="15.75" customHeight="1" x14ac:dyDescent="0.25">
      <c r="A134" s="15"/>
      <c r="B134" s="15"/>
      <c r="C134" s="15"/>
      <c r="D134" s="15"/>
      <c r="E134" s="15"/>
      <c r="F134" s="15"/>
      <c r="G134" s="15"/>
      <c r="H134" s="15"/>
      <c r="I134" s="15"/>
      <c r="J134" s="15"/>
      <c r="K134" s="15"/>
      <c r="L134" s="15"/>
      <c r="M134" s="15"/>
    </row>
    <row r="135" spans="1:13" ht="15.75" customHeight="1" x14ac:dyDescent="0.25">
      <c r="A135" s="15"/>
      <c r="B135" s="15"/>
      <c r="C135" s="15"/>
      <c r="D135" s="15"/>
      <c r="E135" s="15"/>
      <c r="F135" s="15"/>
      <c r="G135" s="15"/>
      <c r="H135" s="15"/>
      <c r="I135" s="15"/>
      <c r="J135" s="15"/>
      <c r="K135" s="15"/>
      <c r="L135" s="15"/>
      <c r="M135" s="15"/>
    </row>
    <row r="136" spans="1:13" ht="15.75" customHeight="1" x14ac:dyDescent="0.25">
      <c r="A136" s="15"/>
      <c r="B136" s="15"/>
      <c r="C136" s="15"/>
      <c r="D136" s="15"/>
      <c r="E136" s="15"/>
      <c r="F136" s="15"/>
      <c r="G136" s="15"/>
      <c r="H136" s="15"/>
      <c r="I136" s="15"/>
      <c r="J136" s="15"/>
      <c r="K136" s="15"/>
      <c r="L136" s="15"/>
      <c r="M136" s="15"/>
    </row>
    <row r="137" spans="1:13" ht="15.75" customHeight="1" x14ac:dyDescent="0.25">
      <c r="A137" s="15"/>
      <c r="B137" s="15"/>
      <c r="C137" s="15"/>
      <c r="D137" s="15"/>
      <c r="E137" s="15"/>
      <c r="F137" s="15"/>
      <c r="G137" s="15"/>
      <c r="H137" s="15"/>
      <c r="I137" s="15"/>
      <c r="J137" s="15"/>
      <c r="K137" s="15"/>
      <c r="L137" s="15"/>
      <c r="M137" s="15"/>
    </row>
    <row r="138" spans="1:13" ht="15.75" customHeight="1" x14ac:dyDescent="0.25">
      <c r="A138" s="15"/>
      <c r="B138" s="15"/>
      <c r="C138" s="15"/>
      <c r="D138" s="15"/>
      <c r="E138" s="15"/>
      <c r="F138" s="15"/>
      <c r="G138" s="15"/>
      <c r="H138" s="15"/>
      <c r="I138" s="15"/>
      <c r="J138" s="15"/>
      <c r="K138" s="15"/>
      <c r="L138" s="15"/>
      <c r="M138" s="15"/>
    </row>
    <row r="139" spans="1:13" ht="15.75" customHeight="1" x14ac:dyDescent="0.25">
      <c r="A139" s="15"/>
      <c r="B139" s="15"/>
      <c r="C139" s="15"/>
      <c r="D139" s="15"/>
      <c r="E139" s="15"/>
      <c r="F139" s="15"/>
      <c r="G139" s="15"/>
      <c r="H139" s="15"/>
      <c r="I139" s="15"/>
      <c r="J139" s="15"/>
      <c r="K139" s="15"/>
      <c r="L139" s="15"/>
      <c r="M139" s="15"/>
    </row>
    <row r="140" spans="1:13" ht="15.75" customHeight="1" x14ac:dyDescent="0.25">
      <c r="A140" s="15"/>
      <c r="B140" s="15"/>
      <c r="C140" s="15"/>
      <c r="D140" s="15"/>
      <c r="E140" s="15"/>
      <c r="F140" s="15"/>
      <c r="G140" s="15"/>
      <c r="H140" s="15"/>
      <c r="I140" s="15"/>
      <c r="J140" s="15"/>
      <c r="K140" s="15"/>
      <c r="L140" s="15"/>
      <c r="M140" s="15"/>
    </row>
    <row r="141" spans="1:13" ht="15.75" customHeight="1" x14ac:dyDescent="0.25">
      <c r="A141" s="15"/>
      <c r="B141" s="15"/>
      <c r="C141" s="15"/>
      <c r="D141" s="15"/>
      <c r="E141" s="15"/>
      <c r="F141" s="15"/>
      <c r="G141" s="15"/>
      <c r="H141" s="15"/>
      <c r="I141" s="15"/>
      <c r="J141" s="15"/>
      <c r="K141" s="15"/>
      <c r="L141" s="15"/>
      <c r="M141" s="15"/>
    </row>
    <row r="142" spans="1:13" ht="15.75" customHeight="1" x14ac:dyDescent="0.25">
      <c r="A142" s="15"/>
      <c r="B142" s="15"/>
      <c r="C142" s="15"/>
      <c r="D142" s="15"/>
      <c r="E142" s="15"/>
      <c r="F142" s="15"/>
      <c r="G142" s="15"/>
      <c r="H142" s="15"/>
      <c r="I142" s="15"/>
      <c r="J142" s="15"/>
      <c r="K142" s="15"/>
      <c r="L142" s="15"/>
      <c r="M142" s="15"/>
    </row>
    <row r="143" spans="1:13" ht="15.75" customHeight="1" x14ac:dyDescent="0.25">
      <c r="A143" s="15"/>
      <c r="B143" s="15"/>
      <c r="C143" s="15"/>
      <c r="D143" s="15"/>
      <c r="E143" s="15"/>
      <c r="F143" s="15"/>
      <c r="G143" s="15"/>
      <c r="H143" s="15"/>
      <c r="I143" s="15"/>
      <c r="J143" s="15"/>
      <c r="K143" s="15"/>
      <c r="L143" s="15"/>
      <c r="M143" s="15"/>
    </row>
    <row r="144" spans="1:13" ht="15.75" customHeight="1" x14ac:dyDescent="0.25">
      <c r="A144" s="15"/>
      <c r="B144" s="15"/>
      <c r="C144" s="15"/>
      <c r="D144" s="15"/>
      <c r="E144" s="15"/>
      <c r="F144" s="15"/>
      <c r="G144" s="15"/>
      <c r="H144" s="15"/>
      <c r="I144" s="15"/>
      <c r="J144" s="15"/>
      <c r="K144" s="15"/>
      <c r="L144" s="15"/>
      <c r="M144" s="15"/>
    </row>
    <row r="145" spans="1:13" ht="15.75" customHeight="1" x14ac:dyDescent="0.25">
      <c r="A145" s="15"/>
      <c r="B145" s="15"/>
      <c r="C145" s="15"/>
      <c r="D145" s="15"/>
      <c r="E145" s="15"/>
      <c r="F145" s="15"/>
      <c r="G145" s="15"/>
      <c r="H145" s="15"/>
      <c r="I145" s="15"/>
      <c r="J145" s="15"/>
      <c r="K145" s="15"/>
      <c r="L145" s="15"/>
      <c r="M145" s="15"/>
    </row>
    <row r="146" spans="1:13" ht="15.75" customHeight="1" x14ac:dyDescent="0.25">
      <c r="A146" s="15"/>
      <c r="B146" s="15"/>
      <c r="C146" s="15"/>
      <c r="D146" s="15"/>
      <c r="E146" s="15"/>
      <c r="F146" s="15"/>
      <c r="G146" s="15"/>
      <c r="H146" s="15"/>
      <c r="I146" s="15"/>
      <c r="J146" s="15"/>
      <c r="K146" s="15"/>
      <c r="L146" s="15"/>
      <c r="M146" s="15"/>
    </row>
    <row r="147" spans="1:13" ht="15.75" customHeight="1" x14ac:dyDescent="0.25">
      <c r="A147" s="15"/>
      <c r="B147" s="15"/>
      <c r="C147" s="15"/>
      <c r="D147" s="15"/>
      <c r="E147" s="15"/>
      <c r="F147" s="15"/>
      <c r="G147" s="15"/>
      <c r="H147" s="15"/>
      <c r="I147" s="15"/>
      <c r="J147" s="15"/>
      <c r="K147" s="15"/>
      <c r="L147" s="15"/>
      <c r="M147" s="15"/>
    </row>
    <row r="148" spans="1:13" ht="15.75" customHeight="1" x14ac:dyDescent="0.25">
      <c r="A148" s="15"/>
      <c r="B148" s="15"/>
      <c r="C148" s="15"/>
      <c r="D148" s="15"/>
      <c r="E148" s="15"/>
      <c r="F148" s="15"/>
      <c r="G148" s="15"/>
      <c r="H148" s="15"/>
      <c r="I148" s="15"/>
      <c r="J148" s="15"/>
      <c r="K148" s="15"/>
      <c r="L148" s="15"/>
      <c r="M148" s="15"/>
    </row>
    <row r="149" spans="1:13" ht="15.75" customHeight="1" x14ac:dyDescent="0.25">
      <c r="A149" s="15"/>
      <c r="B149" s="15"/>
      <c r="C149" s="15"/>
      <c r="D149" s="15"/>
      <c r="E149" s="15"/>
      <c r="F149" s="15"/>
      <c r="G149" s="15"/>
      <c r="H149" s="15"/>
      <c r="I149" s="15"/>
      <c r="J149" s="15"/>
      <c r="K149" s="15"/>
      <c r="L149" s="15"/>
      <c r="M149" s="15"/>
    </row>
    <row r="150" spans="1:13" ht="15.75" customHeight="1" x14ac:dyDescent="0.25">
      <c r="A150" s="15"/>
      <c r="B150" s="15"/>
      <c r="C150" s="15"/>
      <c r="D150" s="15"/>
      <c r="E150" s="15"/>
      <c r="F150" s="15"/>
      <c r="G150" s="15"/>
      <c r="H150" s="15"/>
      <c r="I150" s="15"/>
      <c r="J150" s="15"/>
      <c r="K150" s="15"/>
      <c r="L150" s="15"/>
      <c r="M150" s="15"/>
    </row>
    <row r="151" spans="1:13" ht="15.75" customHeight="1" x14ac:dyDescent="0.25">
      <c r="A151" s="15"/>
      <c r="B151" s="15"/>
      <c r="C151" s="15"/>
      <c r="D151" s="15"/>
      <c r="E151" s="15"/>
      <c r="F151" s="15"/>
      <c r="G151" s="15"/>
      <c r="H151" s="15"/>
      <c r="I151" s="15"/>
      <c r="J151" s="15"/>
      <c r="K151" s="15"/>
      <c r="L151" s="15"/>
      <c r="M151" s="15"/>
    </row>
    <row r="152" spans="1:13" ht="15.75" customHeight="1" x14ac:dyDescent="0.25">
      <c r="A152" s="15"/>
      <c r="B152" s="15"/>
      <c r="C152" s="15"/>
      <c r="D152" s="15"/>
      <c r="E152" s="15"/>
      <c r="F152" s="15"/>
      <c r="G152" s="15"/>
      <c r="H152" s="15"/>
      <c r="I152" s="15"/>
      <c r="J152" s="15"/>
      <c r="K152" s="15"/>
      <c r="L152" s="15"/>
      <c r="M152" s="15"/>
    </row>
    <row r="153" spans="1:13" ht="15.75" customHeight="1" x14ac:dyDescent="0.25">
      <c r="A153" s="15"/>
      <c r="B153" s="15"/>
      <c r="C153" s="15"/>
      <c r="D153" s="15"/>
      <c r="E153" s="15"/>
      <c r="F153" s="15"/>
      <c r="G153" s="15"/>
      <c r="H153" s="15"/>
      <c r="I153" s="15"/>
      <c r="J153" s="15"/>
      <c r="K153" s="15"/>
      <c r="L153" s="15"/>
      <c r="M153" s="15"/>
    </row>
    <row r="154" spans="1:13" ht="15.75" customHeight="1" x14ac:dyDescent="0.25">
      <c r="A154" s="15"/>
      <c r="B154" s="15"/>
      <c r="C154" s="15"/>
      <c r="D154" s="15"/>
      <c r="E154" s="15"/>
      <c r="F154" s="15"/>
      <c r="G154" s="15"/>
      <c r="H154" s="15"/>
      <c r="I154" s="15"/>
      <c r="J154" s="15"/>
      <c r="K154" s="15"/>
      <c r="L154" s="15"/>
      <c r="M154" s="15"/>
    </row>
    <row r="155" spans="1:13" ht="15.75" customHeight="1" x14ac:dyDescent="0.25">
      <c r="A155" s="15"/>
      <c r="B155" s="15"/>
      <c r="C155" s="15"/>
      <c r="D155" s="15"/>
      <c r="E155" s="15"/>
      <c r="F155" s="15"/>
      <c r="G155" s="15"/>
      <c r="H155" s="15"/>
      <c r="I155" s="15"/>
      <c r="J155" s="15"/>
      <c r="K155" s="15"/>
      <c r="L155" s="15"/>
      <c r="M155" s="15"/>
    </row>
    <row r="156" spans="1:13" ht="15.75" customHeight="1" x14ac:dyDescent="0.25">
      <c r="A156" s="15"/>
      <c r="B156" s="15"/>
      <c r="C156" s="15"/>
      <c r="D156" s="15"/>
      <c r="E156" s="15"/>
      <c r="F156" s="15"/>
      <c r="G156" s="15"/>
      <c r="H156" s="15"/>
      <c r="I156" s="15"/>
      <c r="J156" s="15"/>
      <c r="K156" s="15"/>
      <c r="L156" s="15"/>
      <c r="M156" s="15"/>
    </row>
    <row r="157" spans="1:13" ht="15.75" customHeight="1" x14ac:dyDescent="0.25">
      <c r="A157" s="15"/>
      <c r="B157" s="15"/>
      <c r="C157" s="15"/>
      <c r="D157" s="15"/>
      <c r="E157" s="15"/>
      <c r="F157" s="15"/>
      <c r="G157" s="15"/>
      <c r="H157" s="15"/>
      <c r="I157" s="15"/>
      <c r="J157" s="15"/>
      <c r="K157" s="15"/>
      <c r="L157" s="15"/>
      <c r="M157" s="15"/>
    </row>
    <row r="158" spans="1:13" ht="15.75" customHeight="1" x14ac:dyDescent="0.25">
      <c r="A158" s="15"/>
      <c r="B158" s="15"/>
      <c r="C158" s="15"/>
      <c r="D158" s="15"/>
      <c r="E158" s="15"/>
      <c r="F158" s="15"/>
      <c r="G158" s="15"/>
      <c r="H158" s="15"/>
      <c r="I158" s="15"/>
      <c r="J158" s="15"/>
      <c r="K158" s="15"/>
      <c r="L158" s="15"/>
      <c r="M158" s="15"/>
    </row>
    <row r="159" spans="1:13" ht="15.75" customHeight="1" x14ac:dyDescent="0.25">
      <c r="A159" s="15"/>
      <c r="B159" s="15"/>
      <c r="C159" s="15"/>
      <c r="D159" s="15"/>
      <c r="E159" s="15"/>
      <c r="F159" s="15"/>
      <c r="G159" s="15"/>
      <c r="H159" s="15"/>
      <c r="I159" s="15"/>
      <c r="J159" s="15"/>
      <c r="K159" s="15"/>
      <c r="L159" s="15"/>
      <c r="M159" s="15"/>
    </row>
    <row r="160" spans="1:13" ht="15.75" customHeight="1" x14ac:dyDescent="0.25">
      <c r="A160" s="15"/>
      <c r="B160" s="15"/>
      <c r="C160" s="15"/>
      <c r="D160" s="15"/>
      <c r="E160" s="15"/>
      <c r="F160" s="15"/>
      <c r="G160" s="15"/>
      <c r="H160" s="15"/>
      <c r="I160" s="15"/>
      <c r="J160" s="15"/>
      <c r="K160" s="15"/>
      <c r="L160" s="15"/>
      <c r="M160" s="15"/>
    </row>
    <row r="161" spans="1:13" ht="15.75" customHeight="1" x14ac:dyDescent="0.25">
      <c r="A161" s="15"/>
      <c r="B161" s="15"/>
      <c r="C161" s="15"/>
      <c r="D161" s="15"/>
      <c r="E161" s="15"/>
      <c r="F161" s="15"/>
      <c r="G161" s="15"/>
      <c r="H161" s="15"/>
      <c r="I161" s="15"/>
      <c r="J161" s="15"/>
      <c r="K161" s="15"/>
      <c r="L161" s="15"/>
      <c r="M161" s="15"/>
    </row>
    <row r="162" spans="1:13" ht="15.75" customHeight="1" x14ac:dyDescent="0.25">
      <c r="A162" s="15"/>
      <c r="B162" s="15"/>
      <c r="C162" s="15"/>
      <c r="D162" s="15"/>
      <c r="E162" s="15"/>
      <c r="F162" s="15"/>
      <c r="G162" s="15"/>
      <c r="H162" s="15"/>
      <c r="I162" s="15"/>
      <c r="J162" s="15"/>
      <c r="K162" s="15"/>
      <c r="L162" s="15"/>
      <c r="M162" s="15"/>
    </row>
    <row r="163" spans="1:13" ht="15.75" customHeight="1" x14ac:dyDescent="0.25">
      <c r="A163" s="15"/>
      <c r="B163" s="15"/>
      <c r="C163" s="15"/>
      <c r="D163" s="15"/>
      <c r="E163" s="15"/>
      <c r="F163" s="15"/>
      <c r="G163" s="15"/>
      <c r="H163" s="15"/>
      <c r="I163" s="15"/>
      <c r="J163" s="15"/>
      <c r="K163" s="15"/>
      <c r="L163" s="15"/>
      <c r="M163" s="15"/>
    </row>
    <row r="164" spans="1:13" ht="15.75" customHeight="1" x14ac:dyDescent="0.25">
      <c r="A164" s="15"/>
      <c r="B164" s="15"/>
      <c r="C164" s="15"/>
      <c r="D164" s="15"/>
      <c r="E164" s="15"/>
      <c r="F164" s="15"/>
      <c r="G164" s="15"/>
      <c r="H164" s="15"/>
      <c r="I164" s="15"/>
      <c r="J164" s="15"/>
      <c r="K164" s="15"/>
      <c r="L164" s="15"/>
      <c r="M164" s="15"/>
    </row>
    <row r="165" spans="1:13" ht="15.75" customHeight="1" x14ac:dyDescent="0.25">
      <c r="A165" s="15"/>
      <c r="B165" s="15"/>
      <c r="C165" s="15"/>
      <c r="D165" s="15"/>
      <c r="E165" s="15"/>
      <c r="F165" s="15"/>
      <c r="G165" s="15"/>
      <c r="H165" s="15"/>
      <c r="I165" s="15"/>
      <c r="J165" s="15"/>
      <c r="K165" s="15"/>
      <c r="L165" s="15"/>
      <c r="M165" s="15"/>
    </row>
    <row r="166" spans="1:13" ht="15.75" customHeight="1" x14ac:dyDescent="0.25">
      <c r="A166" s="15"/>
      <c r="B166" s="15"/>
      <c r="C166" s="15"/>
      <c r="D166" s="15"/>
      <c r="E166" s="15"/>
      <c r="F166" s="15"/>
      <c r="G166" s="15"/>
      <c r="H166" s="15"/>
      <c r="I166" s="15"/>
      <c r="J166" s="15"/>
      <c r="K166" s="15"/>
      <c r="L166" s="15"/>
      <c r="M166" s="15"/>
    </row>
    <row r="167" spans="1:13" ht="15.75" customHeight="1" x14ac:dyDescent="0.25">
      <c r="A167" s="15"/>
      <c r="B167" s="15"/>
      <c r="C167" s="15"/>
      <c r="D167" s="15"/>
      <c r="E167" s="15"/>
      <c r="F167" s="15"/>
      <c r="G167" s="15"/>
      <c r="H167" s="15"/>
      <c r="I167" s="15"/>
      <c r="J167" s="15"/>
      <c r="K167" s="15"/>
      <c r="L167" s="15"/>
      <c r="M167" s="15"/>
    </row>
    <row r="168" spans="1:13" ht="15.75" customHeight="1" x14ac:dyDescent="0.25">
      <c r="A168" s="15"/>
      <c r="B168" s="15"/>
      <c r="C168" s="15"/>
      <c r="D168" s="15"/>
      <c r="E168" s="15"/>
      <c r="F168" s="15"/>
      <c r="G168" s="15"/>
      <c r="H168" s="15"/>
      <c r="I168" s="15"/>
      <c r="J168" s="15"/>
      <c r="K168" s="15"/>
      <c r="L168" s="15"/>
      <c r="M168" s="15"/>
    </row>
    <row r="169" spans="1:13" ht="15.75" customHeight="1" x14ac:dyDescent="0.25">
      <c r="A169" s="15"/>
      <c r="B169" s="15"/>
      <c r="C169" s="15"/>
      <c r="D169" s="15"/>
      <c r="E169" s="15"/>
      <c r="F169" s="15"/>
      <c r="G169" s="15"/>
      <c r="H169" s="15"/>
      <c r="I169" s="15"/>
      <c r="J169" s="15"/>
      <c r="K169" s="15"/>
      <c r="L169" s="15"/>
      <c r="M169" s="15"/>
    </row>
    <row r="170" spans="1:13" ht="15.75" customHeight="1" x14ac:dyDescent="0.25">
      <c r="A170" s="15"/>
      <c r="B170" s="15"/>
      <c r="C170" s="15"/>
      <c r="D170" s="15"/>
      <c r="E170" s="15"/>
      <c r="F170" s="15"/>
      <c r="G170" s="15"/>
      <c r="H170" s="15"/>
      <c r="I170" s="15"/>
      <c r="J170" s="15"/>
      <c r="K170" s="15"/>
      <c r="L170" s="15"/>
      <c r="M170" s="15"/>
    </row>
    <row r="171" spans="1:13" ht="15.75" customHeight="1" x14ac:dyDescent="0.25">
      <c r="A171" s="15"/>
      <c r="B171" s="15"/>
      <c r="C171" s="15"/>
      <c r="D171" s="15"/>
      <c r="E171" s="15"/>
      <c r="F171" s="15"/>
      <c r="G171" s="15"/>
      <c r="H171" s="15"/>
      <c r="I171" s="15"/>
      <c r="J171" s="15"/>
      <c r="K171" s="15"/>
      <c r="L171" s="15"/>
      <c r="M171" s="15"/>
    </row>
    <row r="172" spans="1:13" ht="15.75" customHeight="1" x14ac:dyDescent="0.25">
      <c r="A172" s="15"/>
      <c r="B172" s="15"/>
      <c r="C172" s="15"/>
      <c r="D172" s="15"/>
      <c r="E172" s="15"/>
      <c r="F172" s="15"/>
      <c r="G172" s="15"/>
      <c r="H172" s="15"/>
      <c r="I172" s="15"/>
      <c r="J172" s="15"/>
      <c r="K172" s="15"/>
      <c r="L172" s="15"/>
      <c r="M172" s="15"/>
    </row>
    <row r="173" spans="1:13" ht="15.75" customHeight="1" x14ac:dyDescent="0.25">
      <c r="A173" s="15"/>
      <c r="B173" s="15"/>
      <c r="C173" s="15"/>
      <c r="D173" s="15"/>
      <c r="E173" s="15"/>
      <c r="F173" s="15"/>
      <c r="G173" s="15"/>
      <c r="H173" s="15"/>
      <c r="I173" s="15"/>
      <c r="J173" s="15"/>
      <c r="K173" s="15"/>
      <c r="L173" s="15"/>
      <c r="M173" s="15"/>
    </row>
    <row r="174" spans="1:13" ht="15.75" customHeight="1" x14ac:dyDescent="0.25">
      <c r="A174" s="15"/>
      <c r="B174" s="15"/>
      <c r="C174" s="15"/>
      <c r="D174" s="15"/>
      <c r="E174" s="15"/>
      <c r="F174" s="15"/>
      <c r="G174" s="15"/>
      <c r="H174" s="15"/>
      <c r="I174" s="15"/>
      <c r="J174" s="15"/>
      <c r="K174" s="15"/>
      <c r="L174" s="15"/>
      <c r="M174" s="15"/>
    </row>
    <row r="175" spans="1:13" ht="15.75" customHeight="1" x14ac:dyDescent="0.25">
      <c r="A175" s="15"/>
      <c r="B175" s="15"/>
      <c r="C175" s="15"/>
      <c r="D175" s="15"/>
      <c r="E175" s="15"/>
      <c r="F175" s="15"/>
      <c r="G175" s="15"/>
      <c r="H175" s="15"/>
      <c r="I175" s="15"/>
      <c r="J175" s="15"/>
      <c r="K175" s="15"/>
      <c r="L175" s="15"/>
      <c r="M175" s="15"/>
    </row>
    <row r="176" spans="1:13" ht="15.75" customHeight="1" x14ac:dyDescent="0.25">
      <c r="A176" s="15"/>
      <c r="B176" s="15"/>
      <c r="C176" s="15"/>
      <c r="D176" s="15"/>
      <c r="E176" s="15"/>
      <c r="F176" s="15"/>
      <c r="G176" s="15"/>
      <c r="H176" s="15"/>
      <c r="I176" s="15"/>
      <c r="J176" s="15"/>
      <c r="K176" s="15"/>
      <c r="L176" s="15"/>
      <c r="M176" s="15"/>
    </row>
    <row r="177" spans="1:13" ht="15.75" customHeight="1" x14ac:dyDescent="0.25">
      <c r="A177" s="15"/>
      <c r="B177" s="15"/>
      <c r="C177" s="15"/>
      <c r="D177" s="15"/>
      <c r="E177" s="15"/>
      <c r="F177" s="15"/>
      <c r="G177" s="15"/>
      <c r="H177" s="15"/>
      <c r="I177" s="15"/>
      <c r="J177" s="15"/>
      <c r="K177" s="15"/>
      <c r="L177" s="15"/>
      <c r="M177" s="15"/>
    </row>
    <row r="178" spans="1:13" ht="15.75" customHeight="1" x14ac:dyDescent="0.25">
      <c r="A178" s="15"/>
      <c r="B178" s="15"/>
      <c r="C178" s="15"/>
      <c r="D178" s="15"/>
      <c r="E178" s="15"/>
      <c r="F178" s="15"/>
      <c r="G178" s="15"/>
      <c r="H178" s="15"/>
      <c r="I178" s="15"/>
      <c r="J178" s="15"/>
      <c r="K178" s="15"/>
      <c r="L178" s="15"/>
      <c r="M178" s="15"/>
    </row>
    <row r="179" spans="1:13" ht="15.75" customHeight="1" x14ac:dyDescent="0.25">
      <c r="A179" s="15"/>
      <c r="B179" s="15"/>
      <c r="C179" s="15"/>
      <c r="D179" s="15"/>
      <c r="E179" s="15"/>
      <c r="F179" s="15"/>
      <c r="G179" s="15"/>
      <c r="H179" s="15"/>
      <c r="I179" s="15"/>
      <c r="J179" s="15"/>
      <c r="K179" s="15"/>
      <c r="L179" s="15"/>
      <c r="M179" s="15"/>
    </row>
    <row r="180" spans="1:13" ht="15.75" customHeight="1" x14ac:dyDescent="0.25">
      <c r="A180" s="15"/>
      <c r="B180" s="15"/>
      <c r="C180" s="15"/>
      <c r="D180" s="15"/>
      <c r="E180" s="15"/>
      <c r="F180" s="15"/>
      <c r="G180" s="15"/>
      <c r="H180" s="15"/>
      <c r="I180" s="15"/>
      <c r="J180" s="15"/>
      <c r="K180" s="15"/>
      <c r="L180" s="15"/>
      <c r="M180" s="15"/>
    </row>
    <row r="181" spans="1:13" ht="15.75" customHeight="1" x14ac:dyDescent="0.25">
      <c r="A181" s="15"/>
      <c r="B181" s="15"/>
      <c r="C181" s="15"/>
      <c r="D181" s="15"/>
      <c r="E181" s="15"/>
      <c r="F181" s="15"/>
      <c r="G181" s="15"/>
      <c r="H181" s="15"/>
      <c r="I181" s="15"/>
      <c r="J181" s="15"/>
      <c r="K181" s="15"/>
      <c r="L181" s="15"/>
      <c r="M181" s="15"/>
    </row>
    <row r="182" spans="1:13" ht="15.75" customHeight="1" x14ac:dyDescent="0.25">
      <c r="A182" s="15"/>
      <c r="B182" s="15"/>
      <c r="C182" s="15"/>
      <c r="D182" s="15"/>
      <c r="E182" s="15"/>
      <c r="F182" s="15"/>
      <c r="G182" s="15"/>
      <c r="H182" s="15"/>
      <c r="I182" s="15"/>
      <c r="J182" s="15"/>
      <c r="K182" s="15"/>
      <c r="L182" s="15"/>
      <c r="M182" s="15"/>
    </row>
    <row r="183" spans="1:13" ht="15.75" customHeight="1" x14ac:dyDescent="0.25">
      <c r="A183" s="15"/>
      <c r="B183" s="15"/>
      <c r="C183" s="15"/>
      <c r="D183" s="15"/>
      <c r="E183" s="15"/>
      <c r="F183" s="15"/>
      <c r="G183" s="15"/>
      <c r="H183" s="15"/>
      <c r="I183" s="15"/>
      <c r="J183" s="15"/>
      <c r="K183" s="15"/>
      <c r="L183" s="15"/>
      <c r="M183" s="15"/>
    </row>
    <row r="184" spans="1:13" ht="15.75" customHeight="1" x14ac:dyDescent="0.25">
      <c r="A184" s="15"/>
      <c r="B184" s="15"/>
      <c r="C184" s="15"/>
      <c r="D184" s="15"/>
      <c r="E184" s="15"/>
      <c r="F184" s="15"/>
      <c r="G184" s="15"/>
      <c r="H184" s="15"/>
      <c r="I184" s="15"/>
      <c r="J184" s="15"/>
      <c r="K184" s="15"/>
      <c r="L184" s="15"/>
      <c r="M184" s="15"/>
    </row>
    <row r="185" spans="1:13" ht="15.75" customHeight="1" x14ac:dyDescent="0.25">
      <c r="A185" s="15"/>
      <c r="B185" s="15"/>
      <c r="C185" s="15"/>
      <c r="D185" s="15"/>
      <c r="E185" s="15"/>
      <c r="F185" s="15"/>
      <c r="G185" s="15"/>
      <c r="H185" s="15"/>
      <c r="I185" s="15"/>
      <c r="J185" s="15"/>
      <c r="K185" s="15"/>
      <c r="L185" s="15"/>
      <c r="M185" s="15"/>
    </row>
    <row r="186" spans="1:13" ht="15.75" customHeight="1" x14ac:dyDescent="0.25">
      <c r="A186" s="15"/>
      <c r="B186" s="15"/>
      <c r="C186" s="15"/>
      <c r="D186" s="15"/>
      <c r="E186" s="15"/>
      <c r="F186" s="15"/>
      <c r="G186" s="15"/>
      <c r="H186" s="15"/>
      <c r="I186" s="15"/>
      <c r="J186" s="15"/>
      <c r="K186" s="15"/>
      <c r="L186" s="15"/>
      <c r="M186" s="15"/>
    </row>
    <row r="187" spans="1:13" ht="15.75" customHeight="1" x14ac:dyDescent="0.25">
      <c r="A187" s="15"/>
      <c r="B187" s="15"/>
      <c r="C187" s="15"/>
      <c r="D187" s="15"/>
      <c r="E187" s="15"/>
      <c r="F187" s="15"/>
      <c r="G187" s="15"/>
      <c r="H187" s="15"/>
      <c r="I187" s="15"/>
      <c r="J187" s="15"/>
      <c r="K187" s="15"/>
      <c r="L187" s="15"/>
      <c r="M187" s="15"/>
    </row>
    <row r="188" spans="1:13" ht="15.75" customHeight="1" x14ac:dyDescent="0.25">
      <c r="A188" s="15"/>
      <c r="B188" s="15"/>
      <c r="C188" s="15"/>
      <c r="D188" s="15"/>
      <c r="E188" s="15"/>
      <c r="F188" s="15"/>
      <c r="G188" s="15"/>
      <c r="H188" s="15"/>
      <c r="I188" s="15"/>
      <c r="J188" s="15"/>
      <c r="K188" s="15"/>
      <c r="L188" s="15"/>
      <c r="M188" s="15"/>
    </row>
    <row r="189" spans="1:13" ht="15.75" customHeight="1" x14ac:dyDescent="0.25">
      <c r="A189" s="15"/>
      <c r="B189" s="15"/>
      <c r="C189" s="15"/>
      <c r="D189" s="15"/>
      <c r="E189" s="15"/>
      <c r="F189" s="15"/>
      <c r="G189" s="15"/>
      <c r="H189" s="15"/>
      <c r="I189" s="15"/>
      <c r="J189" s="15"/>
      <c r="K189" s="15"/>
      <c r="L189" s="15"/>
      <c r="M189" s="15"/>
    </row>
    <row r="190" spans="1:13" ht="15.75" customHeight="1" x14ac:dyDescent="0.25">
      <c r="A190" s="15"/>
      <c r="B190" s="15"/>
      <c r="C190" s="15"/>
      <c r="D190" s="15"/>
      <c r="E190" s="15"/>
      <c r="F190" s="15"/>
      <c r="G190" s="15"/>
      <c r="H190" s="15"/>
      <c r="I190" s="15"/>
      <c r="J190" s="15"/>
      <c r="K190" s="15"/>
      <c r="L190" s="15"/>
      <c r="M190" s="15"/>
    </row>
    <row r="191" spans="1:13" ht="15.75" customHeight="1" x14ac:dyDescent="0.25">
      <c r="A191" s="15"/>
      <c r="B191" s="15"/>
      <c r="C191" s="15"/>
      <c r="D191" s="15"/>
      <c r="E191" s="15"/>
      <c r="F191" s="15"/>
      <c r="G191" s="15"/>
      <c r="H191" s="15"/>
      <c r="I191" s="15"/>
      <c r="J191" s="15"/>
      <c r="K191" s="15"/>
      <c r="L191" s="15"/>
      <c r="M191" s="15"/>
    </row>
    <row r="192" spans="1:13" ht="15.75" customHeight="1" x14ac:dyDescent="0.25">
      <c r="A192" s="15"/>
      <c r="B192" s="15"/>
      <c r="C192" s="15"/>
      <c r="D192" s="15"/>
      <c r="E192" s="15"/>
      <c r="F192" s="15"/>
      <c r="G192" s="15"/>
      <c r="H192" s="15"/>
      <c r="I192" s="15"/>
      <c r="J192" s="15"/>
      <c r="K192" s="15"/>
      <c r="L192" s="15"/>
      <c r="M192" s="15"/>
    </row>
    <row r="193" spans="1:13" ht="15.75" customHeight="1" x14ac:dyDescent="0.25">
      <c r="A193" s="15"/>
      <c r="B193" s="15"/>
      <c r="C193" s="15"/>
      <c r="D193" s="15"/>
      <c r="E193" s="15"/>
      <c r="F193" s="15"/>
      <c r="G193" s="15"/>
      <c r="H193" s="15"/>
      <c r="I193" s="15"/>
      <c r="J193" s="15"/>
      <c r="K193" s="15"/>
      <c r="L193" s="15"/>
      <c r="M193" s="15"/>
    </row>
    <row r="194" spans="1:13" ht="15.75" customHeight="1" x14ac:dyDescent="0.25">
      <c r="A194" s="15"/>
      <c r="B194" s="15"/>
      <c r="C194" s="15"/>
      <c r="D194" s="15"/>
      <c r="E194" s="15"/>
      <c r="F194" s="15"/>
      <c r="G194" s="15"/>
      <c r="H194" s="15"/>
      <c r="I194" s="15"/>
      <c r="J194" s="15"/>
      <c r="K194" s="15"/>
      <c r="L194" s="15"/>
      <c r="M194" s="15"/>
    </row>
    <row r="195" spans="1:13" ht="15.75" customHeight="1" x14ac:dyDescent="0.25">
      <c r="A195" s="15"/>
      <c r="B195" s="15"/>
      <c r="C195" s="15"/>
      <c r="D195" s="15"/>
      <c r="E195" s="15"/>
      <c r="F195" s="15"/>
      <c r="G195" s="15"/>
      <c r="H195" s="15"/>
      <c r="I195" s="15"/>
      <c r="J195" s="15"/>
      <c r="K195" s="15"/>
      <c r="L195" s="15"/>
      <c r="M195" s="15"/>
    </row>
    <row r="196" spans="1:13" ht="15.75" customHeight="1" x14ac:dyDescent="0.25">
      <c r="A196" s="15"/>
      <c r="B196" s="15"/>
      <c r="C196" s="15"/>
      <c r="D196" s="15"/>
      <c r="E196" s="15"/>
      <c r="F196" s="15"/>
      <c r="G196" s="15"/>
      <c r="H196" s="15"/>
      <c r="I196" s="15"/>
      <c r="J196" s="15"/>
      <c r="K196" s="15"/>
      <c r="L196" s="15"/>
      <c r="M196" s="15"/>
    </row>
    <row r="197" spans="1:13" ht="15.75" customHeight="1" x14ac:dyDescent="0.25">
      <c r="A197" s="15"/>
      <c r="B197" s="15"/>
      <c r="C197" s="15"/>
      <c r="D197" s="15"/>
      <c r="E197" s="15"/>
      <c r="F197" s="15"/>
      <c r="G197" s="15"/>
      <c r="H197" s="15"/>
      <c r="I197" s="15"/>
      <c r="J197" s="15"/>
      <c r="K197" s="15"/>
      <c r="L197" s="15"/>
      <c r="M197" s="15"/>
    </row>
    <row r="198" spans="1:13" ht="15.75" customHeight="1" x14ac:dyDescent="0.25">
      <c r="A198" s="15"/>
      <c r="B198" s="15"/>
      <c r="C198" s="15"/>
      <c r="D198" s="15"/>
      <c r="E198" s="15"/>
      <c r="F198" s="15"/>
      <c r="G198" s="15"/>
      <c r="H198" s="15"/>
      <c r="I198" s="15"/>
      <c r="J198" s="15"/>
      <c r="K198" s="15"/>
      <c r="L198" s="15"/>
      <c r="M198" s="15"/>
    </row>
    <row r="199" spans="1:13" ht="15.75" customHeight="1" x14ac:dyDescent="0.25">
      <c r="A199" s="15"/>
      <c r="B199" s="15"/>
      <c r="C199" s="15"/>
      <c r="D199" s="15"/>
      <c r="E199" s="15"/>
      <c r="F199" s="15"/>
      <c r="G199" s="15"/>
      <c r="H199" s="15"/>
      <c r="I199" s="15"/>
      <c r="J199" s="15"/>
      <c r="K199" s="15"/>
      <c r="L199" s="15"/>
      <c r="M199" s="15"/>
    </row>
    <row r="200" spans="1:13" ht="15.75" customHeight="1" x14ac:dyDescent="0.25">
      <c r="A200" s="15"/>
      <c r="B200" s="15"/>
      <c r="C200" s="15"/>
      <c r="D200" s="15"/>
      <c r="E200" s="15"/>
      <c r="F200" s="15"/>
      <c r="G200" s="15"/>
      <c r="H200" s="15"/>
      <c r="I200" s="15"/>
      <c r="J200" s="15"/>
      <c r="K200" s="15"/>
      <c r="L200" s="15"/>
      <c r="M200" s="15"/>
    </row>
    <row r="201" spans="1:13" ht="15.75" customHeight="1" x14ac:dyDescent="0.25">
      <c r="A201" s="15"/>
      <c r="B201" s="15"/>
      <c r="C201" s="15"/>
      <c r="D201" s="15"/>
      <c r="E201" s="15"/>
      <c r="F201" s="15"/>
      <c r="G201" s="15"/>
      <c r="H201" s="15"/>
      <c r="I201" s="15"/>
      <c r="J201" s="15"/>
      <c r="K201" s="15"/>
      <c r="L201" s="15"/>
      <c r="M201" s="15"/>
    </row>
    <row r="202" spans="1:13" ht="15.75" customHeight="1" x14ac:dyDescent="0.25">
      <c r="A202" s="15"/>
      <c r="B202" s="15"/>
      <c r="C202" s="15"/>
      <c r="D202" s="15"/>
      <c r="E202" s="15"/>
      <c r="F202" s="15"/>
      <c r="G202" s="15"/>
      <c r="H202" s="15"/>
      <c r="I202" s="15"/>
      <c r="J202" s="15"/>
      <c r="K202" s="15"/>
      <c r="L202" s="15"/>
      <c r="M202" s="15"/>
    </row>
    <row r="203" spans="1:13" ht="15.75" customHeight="1" x14ac:dyDescent="0.25">
      <c r="A203" s="15"/>
      <c r="B203" s="15"/>
      <c r="C203" s="15"/>
      <c r="D203" s="15"/>
      <c r="E203" s="15"/>
      <c r="F203" s="15"/>
      <c r="G203" s="15"/>
      <c r="H203" s="15"/>
      <c r="I203" s="15"/>
      <c r="J203" s="15"/>
      <c r="K203" s="15"/>
      <c r="L203" s="15"/>
      <c r="M203" s="15"/>
    </row>
    <row r="204" spans="1:13" ht="15.75" customHeight="1" x14ac:dyDescent="0.25">
      <c r="A204" s="15"/>
      <c r="B204" s="15"/>
      <c r="C204" s="15"/>
      <c r="D204" s="15"/>
      <c r="E204" s="15"/>
      <c r="F204" s="15"/>
      <c r="G204" s="15"/>
      <c r="H204" s="15"/>
      <c r="I204" s="15"/>
      <c r="J204" s="15"/>
      <c r="K204" s="15"/>
      <c r="L204" s="15"/>
      <c r="M204" s="15"/>
    </row>
    <row r="205" spans="1:13" ht="15.75" customHeight="1" x14ac:dyDescent="0.25">
      <c r="A205" s="15"/>
      <c r="B205" s="15"/>
      <c r="C205" s="15"/>
      <c r="D205" s="15"/>
      <c r="E205" s="15"/>
      <c r="F205" s="15"/>
      <c r="G205" s="15"/>
      <c r="H205" s="15"/>
      <c r="I205" s="15"/>
      <c r="J205" s="15"/>
      <c r="K205" s="15"/>
      <c r="L205" s="15"/>
      <c r="M205" s="15"/>
    </row>
    <row r="206" spans="1:13" ht="15.75" customHeight="1" x14ac:dyDescent="0.25">
      <c r="A206" s="15"/>
      <c r="B206" s="15"/>
      <c r="C206" s="15"/>
      <c r="D206" s="15"/>
      <c r="E206" s="15"/>
      <c r="F206" s="15"/>
      <c r="G206" s="15"/>
      <c r="H206" s="15"/>
      <c r="I206" s="15"/>
      <c r="J206" s="15"/>
      <c r="K206" s="15"/>
      <c r="L206" s="15"/>
      <c r="M206" s="15"/>
    </row>
    <row r="207" spans="1:13" ht="15.75" customHeight="1" x14ac:dyDescent="0.25">
      <c r="A207" s="15"/>
      <c r="B207" s="15"/>
      <c r="C207" s="15"/>
      <c r="D207" s="15"/>
      <c r="E207" s="15"/>
      <c r="F207" s="15"/>
      <c r="G207" s="15"/>
      <c r="H207" s="15"/>
      <c r="I207" s="15"/>
      <c r="J207" s="15"/>
      <c r="K207" s="15"/>
      <c r="L207" s="15"/>
      <c r="M207" s="15"/>
    </row>
    <row r="208" spans="1:13" ht="15.75" customHeight="1" x14ac:dyDescent="0.25">
      <c r="A208" s="15"/>
      <c r="B208" s="15"/>
      <c r="C208" s="15"/>
      <c r="D208" s="15"/>
      <c r="E208" s="15"/>
      <c r="F208" s="15"/>
      <c r="G208" s="15"/>
      <c r="H208" s="15"/>
      <c r="I208" s="15"/>
      <c r="J208" s="15"/>
      <c r="K208" s="15"/>
      <c r="L208" s="15"/>
      <c r="M208" s="15"/>
    </row>
    <row r="209" spans="1:13" ht="15.75" customHeight="1" x14ac:dyDescent="0.25">
      <c r="A209" s="15"/>
      <c r="B209" s="15"/>
      <c r="C209" s="15"/>
      <c r="D209" s="15"/>
      <c r="E209" s="15"/>
      <c r="F209" s="15"/>
      <c r="G209" s="15"/>
      <c r="H209" s="15"/>
      <c r="I209" s="15"/>
      <c r="J209" s="15"/>
      <c r="K209" s="15"/>
      <c r="L209" s="15"/>
      <c r="M209" s="15"/>
    </row>
    <row r="210" spans="1:13" ht="15.75" customHeight="1" x14ac:dyDescent="0.25">
      <c r="A210" s="15"/>
      <c r="B210" s="15"/>
      <c r="C210" s="15"/>
      <c r="D210" s="15"/>
      <c r="E210" s="15"/>
      <c r="F210" s="15"/>
      <c r="G210" s="15"/>
      <c r="H210" s="15"/>
      <c r="I210" s="15"/>
      <c r="J210" s="15"/>
      <c r="K210" s="15"/>
      <c r="L210" s="15"/>
      <c r="M210" s="15"/>
    </row>
    <row r="211" spans="1:13" ht="15.75" customHeight="1" x14ac:dyDescent="0.25">
      <c r="A211" s="15"/>
      <c r="B211" s="15"/>
      <c r="C211" s="15"/>
      <c r="D211" s="15"/>
      <c r="E211" s="15"/>
      <c r="F211" s="15"/>
      <c r="G211" s="15"/>
      <c r="H211" s="15"/>
      <c r="I211" s="15"/>
      <c r="J211" s="15"/>
      <c r="K211" s="15"/>
      <c r="L211" s="15"/>
      <c r="M211" s="15"/>
    </row>
    <row r="212" spans="1:13" ht="15.75" customHeight="1" x14ac:dyDescent="0.25">
      <c r="A212" s="15"/>
      <c r="B212" s="15"/>
      <c r="C212" s="15"/>
      <c r="D212" s="15"/>
      <c r="E212" s="15"/>
      <c r="F212" s="15"/>
      <c r="G212" s="15"/>
      <c r="H212" s="15"/>
      <c r="I212" s="15"/>
      <c r="J212" s="15"/>
      <c r="K212" s="15"/>
      <c r="L212" s="15"/>
      <c r="M212" s="15"/>
    </row>
    <row r="213" spans="1:13" ht="15.75" customHeight="1" x14ac:dyDescent="0.25">
      <c r="A213" s="15"/>
      <c r="B213" s="15"/>
      <c r="C213" s="15"/>
      <c r="D213" s="15"/>
      <c r="E213" s="15"/>
      <c r="F213" s="15"/>
      <c r="G213" s="15"/>
      <c r="H213" s="15"/>
      <c r="I213" s="15"/>
      <c r="J213" s="15"/>
      <c r="K213" s="15"/>
      <c r="L213" s="15"/>
      <c r="M213" s="15"/>
    </row>
    <row r="214" spans="1:13" ht="15.75" customHeight="1" x14ac:dyDescent="0.25">
      <c r="A214" s="15"/>
      <c r="B214" s="15"/>
      <c r="C214" s="15"/>
      <c r="D214" s="15"/>
      <c r="E214" s="15"/>
      <c r="F214" s="15"/>
      <c r="G214" s="15"/>
      <c r="H214" s="15"/>
      <c r="I214" s="15"/>
      <c r="J214" s="15"/>
      <c r="K214" s="15"/>
      <c r="L214" s="15"/>
      <c r="M214" s="15"/>
    </row>
    <row r="215" spans="1:13" ht="15.75" customHeight="1" x14ac:dyDescent="0.25">
      <c r="A215" s="15"/>
      <c r="B215" s="15"/>
      <c r="C215" s="15"/>
      <c r="D215" s="15"/>
      <c r="E215" s="15"/>
      <c r="F215" s="15"/>
      <c r="G215" s="15"/>
      <c r="H215" s="15"/>
      <c r="I215" s="15"/>
      <c r="J215" s="15"/>
      <c r="K215" s="15"/>
      <c r="L215" s="15"/>
      <c r="M215" s="15"/>
    </row>
    <row r="216" spans="1:13" ht="15.75" customHeight="1" x14ac:dyDescent="0.25">
      <c r="A216" s="15"/>
      <c r="B216" s="15"/>
      <c r="C216" s="15"/>
      <c r="D216" s="15"/>
      <c r="E216" s="15"/>
      <c r="F216" s="15"/>
      <c r="G216" s="15"/>
      <c r="H216" s="15"/>
      <c r="I216" s="15"/>
      <c r="J216" s="15"/>
      <c r="K216" s="15"/>
      <c r="L216" s="15"/>
      <c r="M216" s="15"/>
    </row>
    <row r="217" spans="1:13" ht="15.75" customHeight="1" x14ac:dyDescent="0.25">
      <c r="A217" s="15"/>
      <c r="B217" s="15"/>
      <c r="C217" s="15"/>
      <c r="D217" s="15"/>
      <c r="E217" s="15"/>
      <c r="F217" s="15"/>
      <c r="G217" s="15"/>
      <c r="H217" s="15"/>
      <c r="I217" s="15"/>
      <c r="J217" s="15"/>
      <c r="K217" s="15"/>
      <c r="L217" s="15"/>
      <c r="M217" s="15"/>
    </row>
    <row r="218" spans="1:13" ht="15.75" customHeight="1" x14ac:dyDescent="0.25">
      <c r="A218" s="15"/>
      <c r="B218" s="15"/>
      <c r="C218" s="15"/>
      <c r="D218" s="15"/>
      <c r="E218" s="15"/>
      <c r="F218" s="15"/>
      <c r="G218" s="15"/>
      <c r="H218" s="15"/>
      <c r="I218" s="15"/>
      <c r="J218" s="15"/>
      <c r="K218" s="15"/>
      <c r="L218" s="15"/>
      <c r="M218" s="15"/>
    </row>
    <row r="219" spans="1:13" ht="15.75" customHeight="1" x14ac:dyDescent="0.25">
      <c r="A219" s="15"/>
      <c r="B219" s="15"/>
      <c r="C219" s="15"/>
      <c r="D219" s="15"/>
      <c r="E219" s="15"/>
      <c r="F219" s="15"/>
      <c r="G219" s="15"/>
      <c r="H219" s="15"/>
      <c r="I219" s="15"/>
      <c r="J219" s="15"/>
      <c r="K219" s="15"/>
      <c r="L219" s="15"/>
      <c r="M219" s="15"/>
    </row>
    <row r="220" spans="1:13" ht="15.75" customHeight="1" x14ac:dyDescent="0.25">
      <c r="A220" s="15"/>
      <c r="B220" s="15"/>
      <c r="C220" s="15"/>
      <c r="D220" s="15"/>
      <c r="E220" s="15"/>
      <c r="F220" s="15"/>
      <c r="G220" s="15"/>
      <c r="H220" s="15"/>
      <c r="I220" s="15"/>
      <c r="J220" s="15"/>
      <c r="K220" s="15"/>
      <c r="L220" s="15"/>
      <c r="M220" s="15"/>
    </row>
    <row r="221" spans="1:13" ht="15.75" customHeight="1" x14ac:dyDescent="0.25">
      <c r="A221" s="15"/>
      <c r="B221" s="15"/>
      <c r="C221" s="15"/>
      <c r="D221" s="15"/>
      <c r="E221" s="15"/>
      <c r="F221" s="15"/>
      <c r="G221" s="15"/>
      <c r="H221" s="15"/>
      <c r="I221" s="15"/>
      <c r="J221" s="15"/>
      <c r="K221" s="15"/>
      <c r="L221" s="15"/>
      <c r="M221" s="15"/>
    </row>
    <row r="222" spans="1:13" ht="15.75" customHeight="1" x14ac:dyDescent="0.25">
      <c r="A222" s="15"/>
      <c r="B222" s="15"/>
      <c r="C222" s="15"/>
      <c r="D222" s="15"/>
      <c r="E222" s="15"/>
      <c r="F222" s="15"/>
      <c r="G222" s="15"/>
      <c r="H222" s="15"/>
      <c r="I222" s="15"/>
      <c r="J222" s="15"/>
      <c r="K222" s="15"/>
      <c r="L222" s="15"/>
      <c r="M222" s="15"/>
    </row>
    <row r="223" spans="1:13" ht="15.75" customHeight="1" x14ac:dyDescent="0.25">
      <c r="A223" s="15"/>
      <c r="B223" s="15"/>
      <c r="C223" s="15"/>
      <c r="D223" s="15"/>
      <c r="E223" s="15"/>
      <c r="F223" s="15"/>
      <c r="G223" s="15"/>
      <c r="H223" s="15"/>
      <c r="I223" s="15"/>
      <c r="J223" s="15"/>
      <c r="K223" s="15"/>
      <c r="L223" s="15"/>
      <c r="M223" s="15"/>
    </row>
    <row r="224" spans="1:13" ht="15.75" customHeight="1" x14ac:dyDescent="0.25">
      <c r="A224" s="15"/>
      <c r="B224" s="15"/>
      <c r="C224" s="15"/>
      <c r="D224" s="15"/>
      <c r="E224" s="15"/>
      <c r="F224" s="15"/>
      <c r="G224" s="15"/>
      <c r="H224" s="15"/>
      <c r="I224" s="15"/>
      <c r="J224" s="15"/>
      <c r="K224" s="15"/>
      <c r="L224" s="15"/>
      <c r="M224" s="15"/>
    </row>
    <row r="225" spans="1:13" ht="15.75" customHeight="1" x14ac:dyDescent="0.25">
      <c r="A225" s="15"/>
      <c r="B225" s="15"/>
      <c r="C225" s="15"/>
      <c r="D225" s="15"/>
      <c r="E225" s="15"/>
      <c r="F225" s="15"/>
      <c r="G225" s="15"/>
      <c r="H225" s="15"/>
      <c r="I225" s="15"/>
      <c r="J225" s="15"/>
      <c r="K225" s="15"/>
      <c r="L225" s="15"/>
      <c r="M225" s="15"/>
    </row>
    <row r="226" spans="1:13" ht="15.75" customHeight="1" x14ac:dyDescent="0.25">
      <c r="A226" s="15"/>
      <c r="B226" s="15"/>
      <c r="C226" s="15"/>
      <c r="D226" s="15"/>
      <c r="E226" s="15"/>
      <c r="F226" s="15"/>
      <c r="G226" s="15"/>
      <c r="H226" s="15"/>
      <c r="I226" s="15"/>
      <c r="J226" s="15"/>
      <c r="K226" s="15"/>
      <c r="L226" s="15"/>
      <c r="M226" s="15"/>
    </row>
    <row r="227" spans="1:13" ht="15.75" customHeight="1" x14ac:dyDescent="0.25">
      <c r="A227" s="15"/>
      <c r="B227" s="15"/>
      <c r="C227" s="15"/>
      <c r="D227" s="15"/>
      <c r="E227" s="15"/>
      <c r="F227" s="15"/>
      <c r="G227" s="15"/>
      <c r="H227" s="15"/>
      <c r="I227" s="15"/>
      <c r="J227" s="15"/>
      <c r="K227" s="15"/>
      <c r="L227" s="15"/>
      <c r="M227" s="15"/>
    </row>
    <row r="228" spans="1:13" ht="15.75" customHeight="1" x14ac:dyDescent="0.25">
      <c r="A228" s="15"/>
      <c r="B228" s="15"/>
      <c r="C228" s="15"/>
      <c r="D228" s="15"/>
      <c r="E228" s="15"/>
      <c r="F228" s="15"/>
      <c r="G228" s="15"/>
      <c r="H228" s="15"/>
      <c r="I228" s="15"/>
      <c r="J228" s="15"/>
      <c r="K228" s="15"/>
      <c r="L228" s="15"/>
      <c r="M228" s="15"/>
    </row>
    <row r="229" spans="1:13" ht="15.75" customHeight="1" x14ac:dyDescent="0.25">
      <c r="A229" s="15"/>
      <c r="B229" s="15"/>
      <c r="C229" s="15"/>
      <c r="D229" s="15"/>
      <c r="E229" s="15"/>
      <c r="F229" s="15"/>
      <c r="G229" s="15"/>
      <c r="H229" s="15"/>
      <c r="I229" s="15"/>
      <c r="J229" s="15"/>
      <c r="K229" s="15"/>
      <c r="L229" s="15"/>
      <c r="M229" s="15"/>
    </row>
    <row r="230" spans="1:13" ht="15.75" customHeight="1" x14ac:dyDescent="0.25">
      <c r="A230" s="15"/>
      <c r="B230" s="15"/>
      <c r="C230" s="15"/>
      <c r="D230" s="15"/>
      <c r="E230" s="15"/>
      <c r="F230" s="15"/>
      <c r="G230" s="15"/>
      <c r="H230" s="15"/>
      <c r="I230" s="15"/>
      <c r="J230" s="15"/>
      <c r="K230" s="15"/>
      <c r="L230" s="15"/>
      <c r="M230" s="15"/>
    </row>
    <row r="231" spans="1:13" ht="15.75" customHeight="1" x14ac:dyDescent="0.25">
      <c r="A231" s="15"/>
      <c r="B231" s="15"/>
      <c r="C231" s="15"/>
      <c r="D231" s="15"/>
      <c r="E231" s="15"/>
      <c r="F231" s="15"/>
      <c r="G231" s="15"/>
      <c r="H231" s="15"/>
      <c r="I231" s="15"/>
      <c r="J231" s="15"/>
      <c r="K231" s="15"/>
      <c r="L231" s="15"/>
      <c r="M231" s="15"/>
    </row>
    <row r="232" spans="1:13" ht="15.75" customHeight="1" x14ac:dyDescent="0.25">
      <c r="A232" s="15"/>
      <c r="B232" s="15"/>
      <c r="C232" s="15"/>
      <c r="D232" s="15"/>
      <c r="E232" s="15"/>
      <c r="F232" s="15"/>
      <c r="G232" s="15"/>
      <c r="H232" s="15"/>
      <c r="I232" s="15"/>
      <c r="J232" s="15"/>
      <c r="K232" s="15"/>
      <c r="L232" s="15"/>
      <c r="M232" s="15"/>
    </row>
    <row r="233" spans="1:13" ht="15.75" customHeight="1" x14ac:dyDescent="0.25">
      <c r="A233" s="15"/>
      <c r="B233" s="15"/>
      <c r="C233" s="15"/>
      <c r="D233" s="15"/>
      <c r="E233" s="15"/>
      <c r="F233" s="15"/>
      <c r="G233" s="15"/>
      <c r="H233" s="15"/>
      <c r="I233" s="15"/>
      <c r="J233" s="15"/>
      <c r="K233" s="15"/>
      <c r="L233" s="15"/>
      <c r="M233" s="15"/>
    </row>
    <row r="234" spans="1:13" ht="15.75" customHeight="1" x14ac:dyDescent="0.25">
      <c r="A234" s="15"/>
      <c r="B234" s="15"/>
      <c r="C234" s="15"/>
      <c r="D234" s="15"/>
      <c r="E234" s="15"/>
      <c r="F234" s="15"/>
      <c r="G234" s="15"/>
      <c r="H234" s="15"/>
      <c r="I234" s="15"/>
      <c r="J234" s="15"/>
      <c r="K234" s="15"/>
      <c r="L234" s="15"/>
      <c r="M234" s="15"/>
    </row>
    <row r="235" spans="1:13" ht="15.75" customHeight="1" x14ac:dyDescent="0.25">
      <c r="A235" s="15"/>
      <c r="B235" s="15"/>
      <c r="C235" s="15"/>
      <c r="D235" s="15"/>
      <c r="E235" s="15"/>
      <c r="F235" s="15"/>
      <c r="G235" s="15"/>
      <c r="H235" s="15"/>
      <c r="I235" s="15"/>
      <c r="J235" s="15"/>
      <c r="K235" s="15"/>
      <c r="L235" s="15"/>
      <c r="M235" s="15"/>
    </row>
    <row r="236" spans="1:13" ht="15.75" customHeight="1" x14ac:dyDescent="0.25">
      <c r="A236" s="15"/>
      <c r="B236" s="15"/>
      <c r="C236" s="15"/>
      <c r="D236" s="15"/>
      <c r="E236" s="15"/>
      <c r="F236" s="15"/>
      <c r="G236" s="15"/>
      <c r="H236" s="15"/>
      <c r="I236" s="15"/>
      <c r="J236" s="15"/>
      <c r="K236" s="15"/>
      <c r="L236" s="15"/>
      <c r="M236" s="15"/>
    </row>
    <row r="237" spans="1:13" ht="15.75" customHeight="1" x14ac:dyDescent="0.25">
      <c r="A237" s="15"/>
      <c r="B237" s="15"/>
      <c r="C237" s="15"/>
      <c r="D237" s="15"/>
      <c r="E237" s="15"/>
      <c r="F237" s="15"/>
      <c r="G237" s="15"/>
      <c r="H237" s="15"/>
      <c r="I237" s="15"/>
      <c r="J237" s="15"/>
      <c r="K237" s="15"/>
      <c r="L237" s="15"/>
      <c r="M237" s="15"/>
    </row>
    <row r="238" spans="1:13" ht="15.75" customHeight="1" x14ac:dyDescent="0.25">
      <c r="A238" s="15"/>
      <c r="B238" s="15"/>
      <c r="C238" s="15"/>
      <c r="D238" s="15"/>
      <c r="E238" s="15"/>
      <c r="F238" s="15"/>
      <c r="G238" s="15"/>
      <c r="H238" s="15"/>
      <c r="I238" s="15"/>
      <c r="J238" s="15"/>
      <c r="K238" s="15"/>
      <c r="L238" s="15"/>
      <c r="M238" s="15"/>
    </row>
    <row r="239" spans="1:13" ht="15.75" customHeight="1" x14ac:dyDescent="0.25">
      <c r="A239" s="15"/>
      <c r="B239" s="15"/>
      <c r="C239" s="15"/>
      <c r="D239" s="15"/>
      <c r="E239" s="15"/>
      <c r="F239" s="15"/>
      <c r="G239" s="15"/>
      <c r="H239" s="15"/>
      <c r="I239" s="15"/>
      <c r="J239" s="15"/>
      <c r="K239" s="15"/>
      <c r="L239" s="15"/>
      <c r="M239" s="15"/>
    </row>
    <row r="240" spans="1:13" ht="15.75" customHeight="1" x14ac:dyDescent="0.25">
      <c r="A240" s="15"/>
      <c r="B240" s="15"/>
      <c r="C240" s="15"/>
      <c r="D240" s="15"/>
      <c r="E240" s="15"/>
      <c r="F240" s="15"/>
      <c r="G240" s="15"/>
      <c r="H240" s="15"/>
      <c r="I240" s="15"/>
      <c r="J240" s="15"/>
      <c r="K240" s="15"/>
      <c r="L240" s="15"/>
      <c r="M240" s="15"/>
    </row>
    <row r="241" spans="1:13" ht="15.75" customHeight="1" x14ac:dyDescent="0.25">
      <c r="A241" s="15"/>
      <c r="B241" s="15"/>
      <c r="C241" s="15"/>
      <c r="D241" s="15"/>
      <c r="E241" s="15"/>
      <c r="F241" s="15"/>
      <c r="G241" s="15"/>
      <c r="H241" s="15"/>
      <c r="I241" s="15"/>
      <c r="J241" s="15"/>
      <c r="K241" s="15"/>
      <c r="L241" s="15"/>
      <c r="M241" s="15"/>
    </row>
    <row r="242" spans="1:13" ht="15.75" customHeight="1" x14ac:dyDescent="0.25">
      <c r="A242" s="15"/>
      <c r="B242" s="15"/>
      <c r="C242" s="15"/>
      <c r="D242" s="15"/>
      <c r="E242" s="15"/>
      <c r="F242" s="15"/>
      <c r="G242" s="15"/>
      <c r="H242" s="15"/>
      <c r="I242" s="15"/>
      <c r="J242" s="15"/>
      <c r="K242" s="15"/>
      <c r="L242" s="15"/>
      <c r="M242" s="15"/>
    </row>
    <row r="243" spans="1:13" ht="15.75" customHeight="1" x14ac:dyDescent="0.25">
      <c r="A243" s="15"/>
      <c r="B243" s="15"/>
      <c r="C243" s="15"/>
      <c r="D243" s="15"/>
      <c r="E243" s="15"/>
      <c r="F243" s="15"/>
      <c r="G243" s="15"/>
      <c r="H243" s="15"/>
      <c r="I243" s="15"/>
      <c r="J243" s="15"/>
      <c r="K243" s="15"/>
      <c r="L243" s="15"/>
      <c r="M243" s="15"/>
    </row>
    <row r="244" spans="1:13" ht="15.75" customHeight="1" x14ac:dyDescent="0.25">
      <c r="A244" s="15"/>
      <c r="B244" s="15"/>
      <c r="C244" s="15"/>
      <c r="D244" s="15"/>
      <c r="E244" s="15"/>
      <c r="F244" s="15"/>
      <c r="G244" s="15"/>
      <c r="H244" s="15"/>
      <c r="I244" s="15"/>
      <c r="J244" s="15"/>
      <c r="K244" s="15"/>
      <c r="L244" s="15"/>
      <c r="M244" s="15"/>
    </row>
    <row r="245" spans="1:13" ht="15.75" customHeight="1" x14ac:dyDescent="0.25">
      <c r="A245" s="15"/>
      <c r="B245" s="15"/>
      <c r="C245" s="15"/>
      <c r="D245" s="15"/>
      <c r="E245" s="15"/>
      <c r="F245" s="15"/>
      <c r="G245" s="15"/>
      <c r="H245" s="15"/>
      <c r="I245" s="15"/>
      <c r="J245" s="15"/>
      <c r="K245" s="15"/>
      <c r="L245" s="15"/>
      <c r="M245" s="15"/>
    </row>
    <row r="246" spans="1:13" ht="15.75" customHeight="1" x14ac:dyDescent="0.25">
      <c r="A246" s="15"/>
      <c r="B246" s="15"/>
      <c r="C246" s="15"/>
      <c r="D246" s="15"/>
      <c r="E246" s="15"/>
      <c r="F246" s="15"/>
      <c r="G246" s="15"/>
      <c r="H246" s="15"/>
      <c r="I246" s="15"/>
      <c r="J246" s="15"/>
      <c r="K246" s="15"/>
      <c r="L246" s="15"/>
      <c r="M246" s="15"/>
    </row>
    <row r="247" spans="1:13" ht="15.75" customHeight="1" x14ac:dyDescent="0.25">
      <c r="A247" s="15"/>
      <c r="B247" s="15"/>
      <c r="C247" s="15"/>
      <c r="D247" s="15"/>
      <c r="E247" s="15"/>
      <c r="F247" s="15"/>
      <c r="G247" s="15"/>
      <c r="H247" s="15"/>
      <c r="I247" s="15"/>
      <c r="J247" s="15"/>
      <c r="K247" s="15"/>
      <c r="L247" s="15"/>
      <c r="M247" s="15"/>
    </row>
    <row r="248" spans="1:13" ht="15.75" customHeight="1" x14ac:dyDescent="0.25">
      <c r="A248" s="15"/>
      <c r="B248" s="15"/>
      <c r="C248" s="15"/>
      <c r="D248" s="15"/>
      <c r="E248" s="15"/>
      <c r="F248" s="15"/>
      <c r="G248" s="15"/>
      <c r="H248" s="15"/>
      <c r="I248" s="15"/>
      <c r="J248" s="15"/>
      <c r="K248" s="15"/>
      <c r="L248" s="15"/>
      <c r="M248" s="15"/>
    </row>
    <row r="249" spans="1:13" ht="15.75" customHeight="1" x14ac:dyDescent="0.25">
      <c r="A249" s="15"/>
      <c r="B249" s="15"/>
      <c r="C249" s="15"/>
      <c r="D249" s="15"/>
      <c r="E249" s="15"/>
      <c r="F249" s="15"/>
      <c r="G249" s="15"/>
      <c r="H249" s="15"/>
      <c r="I249" s="15"/>
      <c r="J249" s="15"/>
      <c r="K249" s="15"/>
      <c r="L249" s="15"/>
      <c r="M249" s="15"/>
    </row>
    <row r="250" spans="1:13" ht="15.75" customHeight="1" x14ac:dyDescent="0.25">
      <c r="A250" s="15"/>
      <c r="B250" s="15"/>
      <c r="C250" s="15"/>
      <c r="D250" s="15"/>
      <c r="E250" s="15"/>
      <c r="F250" s="15"/>
      <c r="G250" s="15"/>
      <c r="H250" s="15"/>
      <c r="I250" s="15"/>
      <c r="J250" s="15"/>
      <c r="K250" s="15"/>
      <c r="L250" s="15"/>
      <c r="M250" s="15"/>
    </row>
    <row r="251" spans="1:13" ht="15.75" customHeight="1" x14ac:dyDescent="0.25">
      <c r="A251" s="15"/>
      <c r="B251" s="15"/>
      <c r="C251" s="15"/>
      <c r="D251" s="15"/>
      <c r="E251" s="15"/>
      <c r="F251" s="15"/>
      <c r="G251" s="15"/>
      <c r="H251" s="15"/>
      <c r="I251" s="15"/>
      <c r="J251" s="15"/>
      <c r="K251" s="15"/>
      <c r="L251" s="15"/>
      <c r="M251" s="15"/>
    </row>
    <row r="252" spans="1:13" ht="15.75" customHeight="1" x14ac:dyDescent="0.25">
      <c r="A252" s="15"/>
      <c r="B252" s="15"/>
      <c r="C252" s="15"/>
      <c r="D252" s="15"/>
      <c r="E252" s="15"/>
      <c r="F252" s="15"/>
      <c r="G252" s="15"/>
      <c r="H252" s="15"/>
      <c r="I252" s="15"/>
      <c r="J252" s="15"/>
      <c r="K252" s="15"/>
      <c r="L252" s="15"/>
      <c r="M252" s="15"/>
    </row>
    <row r="253" spans="1:13" ht="15.75" customHeight="1" x14ac:dyDescent="0.25">
      <c r="A253" s="15"/>
      <c r="B253" s="15"/>
      <c r="C253" s="15"/>
      <c r="D253" s="15"/>
      <c r="E253" s="15"/>
      <c r="F253" s="15"/>
      <c r="G253" s="15"/>
      <c r="H253" s="15"/>
      <c r="I253" s="15"/>
      <c r="J253" s="15"/>
      <c r="K253" s="15"/>
      <c r="L253" s="15"/>
      <c r="M253" s="15"/>
    </row>
    <row r="254" spans="1:13" ht="15.75" customHeight="1" x14ac:dyDescent="0.25">
      <c r="A254" s="15"/>
      <c r="B254" s="15"/>
      <c r="C254" s="15"/>
      <c r="D254" s="15"/>
      <c r="E254" s="15"/>
      <c r="F254" s="15"/>
      <c r="G254" s="15"/>
      <c r="H254" s="15"/>
      <c r="I254" s="15"/>
      <c r="J254" s="15"/>
      <c r="K254" s="15"/>
      <c r="L254" s="15"/>
      <c r="M254" s="15"/>
    </row>
    <row r="255" spans="1:13" ht="15.75" customHeight="1" x14ac:dyDescent="0.25">
      <c r="A255" s="15"/>
      <c r="B255" s="15"/>
      <c r="C255" s="15"/>
      <c r="D255" s="15"/>
      <c r="E255" s="15"/>
      <c r="F255" s="15"/>
      <c r="G255" s="15"/>
      <c r="H255" s="15"/>
      <c r="I255" s="15"/>
      <c r="J255" s="15"/>
      <c r="K255" s="15"/>
      <c r="L255" s="15"/>
      <c r="M255" s="15"/>
    </row>
    <row r="256" spans="1:13" ht="15.75" customHeight="1" x14ac:dyDescent="0.25">
      <c r="A256" s="15"/>
      <c r="B256" s="15"/>
      <c r="C256" s="15"/>
      <c r="D256" s="15"/>
      <c r="E256" s="15"/>
      <c r="F256" s="15"/>
      <c r="G256" s="15"/>
      <c r="H256" s="15"/>
      <c r="I256" s="15"/>
      <c r="J256" s="15"/>
      <c r="K256" s="15"/>
      <c r="L256" s="15"/>
      <c r="M256" s="15"/>
    </row>
    <row r="257" spans="1:13" ht="15.75" customHeight="1" x14ac:dyDescent="0.25">
      <c r="A257" s="15"/>
      <c r="B257" s="15"/>
      <c r="C257" s="15"/>
      <c r="D257" s="15"/>
      <c r="E257" s="15"/>
      <c r="F257" s="15"/>
      <c r="G257" s="15"/>
      <c r="H257" s="15"/>
      <c r="I257" s="15"/>
      <c r="J257" s="15"/>
      <c r="K257" s="15"/>
      <c r="L257" s="15"/>
      <c r="M257" s="15"/>
    </row>
    <row r="258" spans="1:13" ht="15.75" customHeight="1" x14ac:dyDescent="0.25">
      <c r="A258" s="15"/>
      <c r="B258" s="15"/>
      <c r="C258" s="15"/>
      <c r="D258" s="15"/>
      <c r="E258" s="15"/>
      <c r="F258" s="15"/>
      <c r="G258" s="15"/>
      <c r="H258" s="15"/>
      <c r="I258" s="15"/>
      <c r="J258" s="15"/>
      <c r="K258" s="15"/>
      <c r="L258" s="15"/>
      <c r="M258" s="15"/>
    </row>
    <row r="259" spans="1:13" ht="15.75" customHeight="1" x14ac:dyDescent="0.25">
      <c r="A259" s="15"/>
      <c r="B259" s="15"/>
      <c r="C259" s="15"/>
      <c r="D259" s="15"/>
      <c r="E259" s="15"/>
      <c r="F259" s="15"/>
      <c r="G259" s="15"/>
      <c r="H259" s="15"/>
      <c r="I259" s="15"/>
      <c r="J259" s="15"/>
      <c r="K259" s="15"/>
      <c r="L259" s="15"/>
      <c r="M259" s="15"/>
    </row>
    <row r="260" spans="1:13" ht="15.75" customHeight="1" x14ac:dyDescent="0.25">
      <c r="A260" s="15"/>
      <c r="B260" s="15"/>
      <c r="C260" s="15"/>
      <c r="D260" s="15"/>
      <c r="E260" s="15"/>
      <c r="F260" s="15"/>
      <c r="G260" s="15"/>
      <c r="H260" s="15"/>
      <c r="I260" s="15"/>
      <c r="J260" s="15"/>
      <c r="K260" s="15"/>
      <c r="L260" s="15"/>
      <c r="M260" s="15"/>
    </row>
    <row r="261" spans="1:13" ht="15.75" customHeight="1" x14ac:dyDescent="0.25">
      <c r="A261" s="15"/>
      <c r="B261" s="15"/>
      <c r="C261" s="15"/>
      <c r="D261" s="15"/>
      <c r="E261" s="15"/>
      <c r="F261" s="15"/>
      <c r="G261" s="15"/>
      <c r="H261" s="15"/>
      <c r="I261" s="15"/>
      <c r="J261" s="15"/>
      <c r="K261" s="15"/>
      <c r="L261" s="15"/>
      <c r="M261" s="15"/>
    </row>
    <row r="262" spans="1:13" ht="15.75" customHeight="1" x14ac:dyDescent="0.25">
      <c r="A262" s="15"/>
      <c r="B262" s="15"/>
      <c r="C262" s="15"/>
      <c r="D262" s="15"/>
      <c r="E262" s="15"/>
      <c r="F262" s="15"/>
      <c r="G262" s="15"/>
      <c r="H262" s="15"/>
      <c r="I262" s="15"/>
      <c r="J262" s="15"/>
      <c r="K262" s="15"/>
      <c r="L262" s="15"/>
      <c r="M262" s="15"/>
    </row>
    <row r="263" spans="1:13" ht="15.75" customHeight="1" x14ac:dyDescent="0.25">
      <c r="A263" s="15"/>
      <c r="B263" s="15"/>
      <c r="C263" s="15"/>
      <c r="D263" s="15"/>
      <c r="E263" s="15"/>
      <c r="F263" s="15"/>
      <c r="G263" s="15"/>
      <c r="H263" s="15"/>
      <c r="I263" s="15"/>
      <c r="J263" s="15"/>
      <c r="K263" s="15"/>
      <c r="L263" s="15"/>
      <c r="M263" s="15"/>
    </row>
    <row r="264" spans="1:13" ht="15.75" customHeight="1" x14ac:dyDescent="0.25">
      <c r="A264" s="15"/>
      <c r="B264" s="15"/>
      <c r="C264" s="15"/>
      <c r="D264" s="15"/>
      <c r="E264" s="15"/>
      <c r="F264" s="15"/>
      <c r="G264" s="15"/>
      <c r="H264" s="15"/>
      <c r="I264" s="15"/>
      <c r="J264" s="15"/>
      <c r="K264" s="15"/>
      <c r="L264" s="15"/>
      <c r="M264" s="15"/>
    </row>
    <row r="265" spans="1:13" ht="15.75" customHeight="1" x14ac:dyDescent="0.25">
      <c r="A265" s="15"/>
      <c r="B265" s="15"/>
      <c r="C265" s="15"/>
      <c r="D265" s="15"/>
      <c r="E265" s="15"/>
      <c r="F265" s="15"/>
      <c r="G265" s="15"/>
      <c r="H265" s="15"/>
      <c r="I265" s="15"/>
      <c r="J265" s="15"/>
      <c r="K265" s="15"/>
      <c r="L265" s="15"/>
      <c r="M265" s="15"/>
    </row>
    <row r="266" spans="1:13" ht="15.75" customHeight="1" x14ac:dyDescent="0.25">
      <c r="A266" s="15"/>
      <c r="B266" s="15"/>
      <c r="C266" s="15"/>
      <c r="D266" s="15"/>
      <c r="E266" s="15"/>
      <c r="F266" s="15"/>
      <c r="G266" s="15"/>
      <c r="H266" s="15"/>
      <c r="I266" s="15"/>
      <c r="J266" s="15"/>
      <c r="K266" s="15"/>
      <c r="L266" s="15"/>
      <c r="M266" s="15"/>
    </row>
    <row r="267" spans="1:13" ht="15.75" customHeight="1" x14ac:dyDescent="0.25">
      <c r="A267" s="15"/>
      <c r="B267" s="15"/>
      <c r="C267" s="15"/>
      <c r="D267" s="15"/>
      <c r="E267" s="15"/>
      <c r="F267" s="15"/>
      <c r="G267" s="15"/>
      <c r="H267" s="15"/>
      <c r="I267" s="15"/>
      <c r="J267" s="15"/>
      <c r="K267" s="15"/>
      <c r="L267" s="15"/>
      <c r="M267" s="15"/>
    </row>
    <row r="268" spans="1:13" ht="15.75" customHeight="1" x14ac:dyDescent="0.25">
      <c r="A268" s="15"/>
      <c r="B268" s="15"/>
      <c r="C268" s="15"/>
      <c r="D268" s="15"/>
      <c r="E268" s="15"/>
      <c r="F268" s="15"/>
      <c r="G268" s="15"/>
      <c r="H268" s="15"/>
      <c r="I268" s="15"/>
      <c r="J268" s="15"/>
      <c r="K268" s="15"/>
      <c r="L268" s="15"/>
      <c r="M268" s="15"/>
    </row>
    <row r="269" spans="1:13" ht="15.75" customHeight="1" x14ac:dyDescent="0.25">
      <c r="A269" s="15"/>
      <c r="B269" s="15"/>
      <c r="C269" s="15"/>
      <c r="D269" s="15"/>
      <c r="E269" s="15"/>
      <c r="F269" s="15"/>
      <c r="G269" s="15"/>
      <c r="H269" s="15"/>
      <c r="I269" s="15"/>
      <c r="J269" s="15"/>
      <c r="K269" s="15"/>
      <c r="L269" s="15"/>
      <c r="M269" s="15"/>
    </row>
    <row r="270" spans="1:13" ht="15.75" customHeight="1" x14ac:dyDescent="0.25">
      <c r="A270" s="15"/>
      <c r="B270" s="15"/>
      <c r="C270" s="15"/>
      <c r="D270" s="15"/>
      <c r="E270" s="15"/>
      <c r="F270" s="15"/>
      <c r="G270" s="15"/>
      <c r="H270" s="15"/>
      <c r="I270" s="15"/>
      <c r="J270" s="15"/>
      <c r="K270" s="15"/>
      <c r="L270" s="15"/>
      <c r="M270" s="15"/>
    </row>
    <row r="271" spans="1:13" ht="15.75" customHeight="1" x14ac:dyDescent="0.25">
      <c r="A271" s="15"/>
      <c r="B271" s="15"/>
      <c r="C271" s="15"/>
      <c r="D271" s="15"/>
      <c r="E271" s="15"/>
      <c r="F271" s="15"/>
      <c r="G271" s="15"/>
      <c r="H271" s="15"/>
      <c r="I271" s="15"/>
      <c r="J271" s="15"/>
      <c r="K271" s="15"/>
      <c r="L271" s="15"/>
      <c r="M271" s="15"/>
    </row>
    <row r="272" spans="1:13" ht="15.75" customHeight="1" x14ac:dyDescent="0.25">
      <c r="A272" s="15"/>
      <c r="B272" s="15"/>
      <c r="C272" s="15"/>
      <c r="D272" s="15"/>
      <c r="E272" s="15"/>
      <c r="F272" s="15"/>
      <c r="G272" s="15"/>
      <c r="H272" s="15"/>
      <c r="I272" s="15"/>
      <c r="J272" s="15"/>
      <c r="K272" s="15"/>
      <c r="L272" s="15"/>
      <c r="M272" s="15"/>
    </row>
    <row r="273" spans="1:13" ht="15.75" customHeight="1" x14ac:dyDescent="0.25">
      <c r="A273" s="15"/>
      <c r="B273" s="15"/>
      <c r="C273" s="15"/>
      <c r="D273" s="15"/>
      <c r="E273" s="15"/>
      <c r="F273" s="15"/>
      <c r="G273" s="15"/>
      <c r="H273" s="15"/>
      <c r="I273" s="15"/>
      <c r="J273" s="15"/>
      <c r="K273" s="15"/>
      <c r="L273" s="15"/>
      <c r="M273" s="15"/>
    </row>
    <row r="274" spans="1:13" ht="15.75" customHeight="1" x14ac:dyDescent="0.25">
      <c r="A274" s="15"/>
      <c r="B274" s="15"/>
      <c r="C274" s="15"/>
      <c r="D274" s="15"/>
      <c r="E274" s="15"/>
      <c r="F274" s="15"/>
      <c r="G274" s="15"/>
      <c r="H274" s="15"/>
      <c r="I274" s="15"/>
      <c r="J274" s="15"/>
      <c r="K274" s="15"/>
      <c r="L274" s="15"/>
      <c r="M274" s="15"/>
    </row>
    <row r="275" spans="1:13" ht="15.75" customHeight="1" x14ac:dyDescent="0.25">
      <c r="A275" s="15"/>
      <c r="B275" s="15"/>
      <c r="C275" s="15"/>
      <c r="D275" s="15"/>
      <c r="E275" s="15"/>
      <c r="F275" s="15"/>
      <c r="G275" s="15"/>
      <c r="H275" s="15"/>
      <c r="I275" s="15"/>
      <c r="J275" s="15"/>
      <c r="K275" s="15"/>
      <c r="L275" s="15"/>
      <c r="M275" s="15"/>
    </row>
    <row r="276" spans="1:13" ht="15.75" customHeight="1" x14ac:dyDescent="0.25">
      <c r="A276" s="15"/>
      <c r="B276" s="15"/>
      <c r="C276" s="15"/>
      <c r="D276" s="15"/>
      <c r="E276" s="15"/>
      <c r="F276" s="15"/>
      <c r="G276" s="15"/>
      <c r="H276" s="15"/>
      <c r="I276" s="15"/>
      <c r="J276" s="15"/>
      <c r="K276" s="15"/>
      <c r="L276" s="15"/>
      <c r="M276" s="15"/>
    </row>
    <row r="277" spans="1:13" ht="15.75" customHeight="1" x14ac:dyDescent="0.25">
      <c r="A277" s="15"/>
      <c r="B277" s="15"/>
      <c r="C277" s="15"/>
      <c r="D277" s="15"/>
      <c r="E277" s="15"/>
      <c r="F277" s="15"/>
      <c r="G277" s="15"/>
      <c r="H277" s="15"/>
      <c r="I277" s="15"/>
      <c r="J277" s="15"/>
      <c r="K277" s="15"/>
      <c r="L277" s="15"/>
      <c r="M277" s="15"/>
    </row>
    <row r="278" spans="1:13" ht="15.75" customHeight="1" x14ac:dyDescent="0.25">
      <c r="A278" s="15"/>
      <c r="B278" s="15"/>
      <c r="C278" s="15"/>
      <c r="D278" s="15"/>
      <c r="E278" s="15"/>
      <c r="F278" s="15"/>
      <c r="G278" s="15"/>
      <c r="H278" s="15"/>
      <c r="I278" s="15"/>
      <c r="J278" s="15"/>
      <c r="K278" s="15"/>
      <c r="L278" s="15"/>
      <c r="M278" s="15"/>
    </row>
    <row r="279" spans="1:13" ht="15.75" customHeight="1" x14ac:dyDescent="0.25">
      <c r="A279" s="15"/>
      <c r="B279" s="15"/>
      <c r="C279" s="15"/>
      <c r="D279" s="15"/>
      <c r="E279" s="15"/>
      <c r="F279" s="15"/>
      <c r="G279" s="15"/>
      <c r="H279" s="15"/>
      <c r="I279" s="15"/>
      <c r="J279" s="15"/>
      <c r="K279" s="15"/>
      <c r="L279" s="15"/>
      <c r="M279" s="15"/>
    </row>
    <row r="280" spans="1:13" ht="15.75" customHeight="1" x14ac:dyDescent="0.25">
      <c r="A280" s="15"/>
      <c r="B280" s="15"/>
      <c r="C280" s="15"/>
      <c r="D280" s="15"/>
      <c r="E280" s="15"/>
      <c r="F280" s="15"/>
      <c r="G280" s="15"/>
      <c r="H280" s="15"/>
      <c r="I280" s="15"/>
      <c r="J280" s="15"/>
      <c r="K280" s="15"/>
      <c r="L280" s="15"/>
      <c r="M280" s="15"/>
    </row>
    <row r="281" spans="1:13" ht="15.75" customHeight="1" x14ac:dyDescent="0.25">
      <c r="A281" s="15"/>
      <c r="B281" s="15"/>
      <c r="C281" s="15"/>
      <c r="D281" s="15"/>
      <c r="E281" s="15"/>
      <c r="F281" s="15"/>
      <c r="G281" s="15"/>
      <c r="H281" s="15"/>
      <c r="I281" s="15"/>
      <c r="J281" s="15"/>
      <c r="K281" s="15"/>
      <c r="L281" s="15"/>
      <c r="M281" s="15"/>
    </row>
    <row r="282" spans="1:13" ht="15.75" customHeight="1" x14ac:dyDescent="0.25">
      <c r="A282" s="15"/>
      <c r="B282" s="15"/>
      <c r="C282" s="15"/>
      <c r="D282" s="15"/>
      <c r="E282" s="15"/>
      <c r="F282" s="15"/>
      <c r="G282" s="15"/>
      <c r="H282" s="15"/>
      <c r="I282" s="15"/>
      <c r="J282" s="15"/>
      <c r="K282" s="15"/>
      <c r="L282" s="15"/>
      <c r="M282" s="15"/>
    </row>
    <row r="283" spans="1:13" ht="15.75" customHeight="1" x14ac:dyDescent="0.25">
      <c r="A283" s="15"/>
      <c r="B283" s="15"/>
      <c r="C283" s="15"/>
      <c r="D283" s="15"/>
      <c r="E283" s="15"/>
      <c r="F283" s="15"/>
      <c r="G283" s="15"/>
      <c r="H283" s="15"/>
      <c r="I283" s="15"/>
      <c r="J283" s="15"/>
      <c r="K283" s="15"/>
      <c r="L283" s="15"/>
      <c r="M283" s="15"/>
    </row>
    <row r="284" spans="1:13" ht="15.75" customHeight="1" x14ac:dyDescent="0.25">
      <c r="A284" s="15"/>
      <c r="B284" s="15"/>
      <c r="C284" s="15"/>
      <c r="D284" s="15"/>
      <c r="E284" s="15"/>
      <c r="F284" s="15"/>
      <c r="G284" s="15"/>
      <c r="H284" s="15"/>
      <c r="I284" s="15"/>
      <c r="J284" s="15"/>
      <c r="K284" s="15"/>
      <c r="L284" s="15"/>
      <c r="M284" s="15"/>
    </row>
    <row r="285" spans="1:13" ht="15.75" customHeight="1" x14ac:dyDescent="0.25">
      <c r="A285" s="15"/>
      <c r="B285" s="15"/>
      <c r="C285" s="15"/>
      <c r="D285" s="15"/>
      <c r="E285" s="15"/>
      <c r="F285" s="15"/>
      <c r="G285" s="15"/>
      <c r="H285" s="15"/>
      <c r="I285" s="15"/>
      <c r="J285" s="15"/>
      <c r="K285" s="15"/>
      <c r="L285" s="15"/>
      <c r="M285" s="15"/>
    </row>
    <row r="286" spans="1:13" ht="15.75" customHeight="1" x14ac:dyDescent="0.25">
      <c r="A286" s="15"/>
      <c r="B286" s="15"/>
      <c r="C286" s="15"/>
      <c r="D286" s="15"/>
      <c r="E286" s="15"/>
      <c r="F286" s="15"/>
      <c r="G286" s="15"/>
      <c r="H286" s="15"/>
      <c r="I286" s="15"/>
      <c r="J286" s="15"/>
      <c r="K286" s="15"/>
      <c r="L286" s="15"/>
      <c r="M286" s="15"/>
    </row>
    <row r="287" spans="1:13" ht="15.75" customHeight="1" x14ac:dyDescent="0.25">
      <c r="A287" s="15"/>
      <c r="B287" s="15"/>
      <c r="C287" s="15"/>
      <c r="D287" s="15"/>
      <c r="E287" s="15"/>
      <c r="F287" s="15"/>
      <c r="G287" s="15"/>
      <c r="H287" s="15"/>
      <c r="I287" s="15"/>
      <c r="J287" s="15"/>
      <c r="K287" s="15"/>
      <c r="L287" s="15"/>
      <c r="M287" s="15"/>
    </row>
    <row r="288" spans="1:13" ht="15.75" customHeight="1" x14ac:dyDescent="0.25">
      <c r="A288" s="15"/>
      <c r="B288" s="15"/>
      <c r="C288" s="15"/>
      <c r="D288" s="15"/>
      <c r="E288" s="15"/>
      <c r="F288" s="15"/>
      <c r="G288" s="15"/>
      <c r="H288" s="15"/>
      <c r="I288" s="15"/>
      <c r="J288" s="15"/>
      <c r="K288" s="15"/>
      <c r="L288" s="15"/>
      <c r="M288" s="15"/>
    </row>
    <row r="289" spans="1:13" ht="15.75" customHeight="1" x14ac:dyDescent="0.25">
      <c r="A289" s="15"/>
      <c r="B289" s="15"/>
      <c r="C289" s="15"/>
      <c r="D289" s="15"/>
      <c r="E289" s="15"/>
      <c r="F289" s="15"/>
      <c r="G289" s="15"/>
      <c r="H289" s="15"/>
      <c r="I289" s="15"/>
      <c r="J289" s="15"/>
      <c r="K289" s="15"/>
      <c r="L289" s="15"/>
      <c r="M289" s="15"/>
    </row>
    <row r="290" spans="1:13" ht="15.75" customHeight="1" x14ac:dyDescent="0.25">
      <c r="A290" s="15"/>
      <c r="B290" s="15"/>
      <c r="C290" s="15"/>
      <c r="D290" s="15"/>
      <c r="E290" s="15"/>
      <c r="F290" s="15"/>
      <c r="G290" s="15"/>
      <c r="H290" s="15"/>
      <c r="I290" s="15"/>
      <c r="J290" s="15"/>
      <c r="K290" s="15"/>
      <c r="L290" s="15"/>
      <c r="M290" s="15"/>
    </row>
    <row r="291" spans="1:13" ht="15.75" customHeight="1" x14ac:dyDescent="0.25">
      <c r="A291" s="15"/>
      <c r="B291" s="15"/>
      <c r="C291" s="15"/>
      <c r="D291" s="15"/>
      <c r="E291" s="15"/>
      <c r="F291" s="15"/>
      <c r="G291" s="15"/>
      <c r="H291" s="15"/>
      <c r="I291" s="15"/>
      <c r="J291" s="15"/>
      <c r="K291" s="15"/>
      <c r="L291" s="15"/>
      <c r="M291" s="15"/>
    </row>
    <row r="292" spans="1:13" ht="15.75" customHeight="1" x14ac:dyDescent="0.25">
      <c r="A292" s="15"/>
      <c r="B292" s="15"/>
      <c r="C292" s="15"/>
      <c r="D292" s="15"/>
      <c r="E292" s="15"/>
      <c r="F292" s="15"/>
      <c r="G292" s="15"/>
      <c r="H292" s="15"/>
      <c r="I292" s="15"/>
      <c r="J292" s="15"/>
      <c r="K292" s="15"/>
      <c r="L292" s="15"/>
      <c r="M292" s="15"/>
    </row>
    <row r="293" spans="1:13" ht="15.75" customHeight="1" x14ac:dyDescent="0.25">
      <c r="A293" s="15"/>
      <c r="B293" s="15"/>
      <c r="C293" s="15"/>
      <c r="D293" s="15"/>
      <c r="E293" s="15"/>
      <c r="F293" s="15"/>
      <c r="G293" s="15"/>
      <c r="H293" s="15"/>
      <c r="I293" s="15"/>
      <c r="J293" s="15"/>
      <c r="K293" s="15"/>
      <c r="L293" s="15"/>
      <c r="M293" s="15"/>
    </row>
    <row r="294" spans="1:13" ht="15.75" customHeight="1" x14ac:dyDescent="0.25">
      <c r="A294" s="15"/>
      <c r="B294" s="15"/>
      <c r="C294" s="15"/>
      <c r="D294" s="15"/>
      <c r="E294" s="15"/>
      <c r="F294" s="15"/>
      <c r="G294" s="15"/>
      <c r="H294" s="15"/>
      <c r="I294" s="15"/>
      <c r="J294" s="15"/>
      <c r="K294" s="15"/>
      <c r="L294" s="15"/>
      <c r="M294" s="15"/>
    </row>
    <row r="295" spans="1:13" ht="15.75" customHeight="1" x14ac:dyDescent="0.25">
      <c r="A295" s="15"/>
      <c r="B295" s="15"/>
      <c r="C295" s="15"/>
      <c r="D295" s="15"/>
      <c r="E295" s="15"/>
      <c r="F295" s="15"/>
      <c r="G295" s="15"/>
      <c r="H295" s="15"/>
      <c r="I295" s="15"/>
      <c r="J295" s="15"/>
      <c r="K295" s="15"/>
      <c r="L295" s="15"/>
      <c r="M295" s="15"/>
    </row>
    <row r="296" spans="1:13" ht="15.75" customHeight="1" x14ac:dyDescent="0.25">
      <c r="A296" s="15"/>
      <c r="B296" s="15"/>
      <c r="C296" s="15"/>
      <c r="D296" s="15"/>
      <c r="E296" s="15"/>
      <c r="F296" s="15"/>
      <c r="G296" s="15"/>
      <c r="H296" s="15"/>
      <c r="I296" s="15"/>
      <c r="J296" s="15"/>
      <c r="K296" s="15"/>
      <c r="L296" s="15"/>
      <c r="M296" s="15"/>
    </row>
    <row r="297" spans="1:13" ht="15.75" customHeight="1" x14ac:dyDescent="0.25">
      <c r="A297" s="15"/>
      <c r="B297" s="15"/>
      <c r="C297" s="15"/>
      <c r="D297" s="15"/>
      <c r="E297" s="15"/>
      <c r="F297" s="15"/>
      <c r="G297" s="15"/>
      <c r="H297" s="15"/>
      <c r="I297" s="15"/>
      <c r="J297" s="15"/>
      <c r="K297" s="15"/>
      <c r="L297" s="15"/>
      <c r="M297" s="15"/>
    </row>
    <row r="298" spans="1:13" ht="15.75" customHeight="1" x14ac:dyDescent="0.25">
      <c r="A298" s="15"/>
      <c r="B298" s="15"/>
      <c r="C298" s="15"/>
      <c r="D298" s="15"/>
      <c r="E298" s="15"/>
      <c r="F298" s="15"/>
      <c r="G298" s="15"/>
      <c r="H298" s="15"/>
      <c r="I298" s="15"/>
      <c r="J298" s="15"/>
      <c r="K298" s="15"/>
      <c r="L298" s="15"/>
      <c r="M298" s="15"/>
    </row>
    <row r="299" spans="1:13" ht="15.75" customHeight="1" x14ac:dyDescent="0.25">
      <c r="A299" s="15"/>
      <c r="B299" s="15"/>
      <c r="C299" s="15"/>
      <c r="D299" s="15"/>
      <c r="E299" s="15"/>
      <c r="F299" s="15"/>
      <c r="G299" s="15"/>
      <c r="H299" s="15"/>
      <c r="I299" s="15"/>
      <c r="J299" s="15"/>
      <c r="K299" s="15"/>
      <c r="L299" s="15"/>
      <c r="M299" s="15"/>
    </row>
    <row r="300" spans="1:13" ht="15.75" customHeight="1" x14ac:dyDescent="0.25">
      <c r="A300" s="15"/>
      <c r="B300" s="15"/>
      <c r="C300" s="15"/>
      <c r="D300" s="15"/>
      <c r="E300" s="15"/>
      <c r="F300" s="15"/>
      <c r="G300" s="15"/>
      <c r="H300" s="15"/>
      <c r="I300" s="15"/>
      <c r="J300" s="15"/>
      <c r="K300" s="15"/>
      <c r="L300" s="15"/>
      <c r="M300" s="15"/>
    </row>
    <row r="301" spans="1:13" ht="15.75" customHeight="1" x14ac:dyDescent="0.25">
      <c r="A301" s="15"/>
      <c r="B301" s="15"/>
      <c r="C301" s="15"/>
      <c r="D301" s="15"/>
      <c r="E301" s="15"/>
      <c r="F301" s="15"/>
      <c r="G301" s="15"/>
      <c r="H301" s="15"/>
      <c r="I301" s="15"/>
      <c r="J301" s="15"/>
      <c r="K301" s="15"/>
      <c r="L301" s="15"/>
      <c r="M301" s="15"/>
    </row>
    <row r="302" spans="1:13" ht="15.75" customHeight="1" x14ac:dyDescent="0.25">
      <c r="A302" s="15"/>
      <c r="B302" s="15"/>
      <c r="C302" s="15"/>
      <c r="D302" s="15"/>
      <c r="E302" s="15"/>
      <c r="F302" s="15"/>
      <c r="G302" s="15"/>
      <c r="H302" s="15"/>
      <c r="I302" s="15"/>
      <c r="J302" s="15"/>
      <c r="K302" s="15"/>
      <c r="L302" s="15"/>
      <c r="M302" s="15"/>
    </row>
    <row r="303" spans="1:13" ht="15.75" customHeight="1" x14ac:dyDescent="0.25">
      <c r="A303" s="15"/>
      <c r="B303" s="15"/>
      <c r="C303" s="15"/>
      <c r="D303" s="15"/>
      <c r="E303" s="15"/>
      <c r="F303" s="15"/>
      <c r="G303" s="15"/>
      <c r="H303" s="15"/>
      <c r="I303" s="15"/>
      <c r="J303" s="15"/>
      <c r="K303" s="15"/>
      <c r="L303" s="15"/>
      <c r="M303" s="15"/>
    </row>
    <row r="304" spans="1:13" ht="15.75" customHeight="1" x14ac:dyDescent="0.25">
      <c r="A304" s="15"/>
      <c r="B304" s="15"/>
      <c r="C304" s="15"/>
      <c r="D304" s="15"/>
      <c r="E304" s="15"/>
      <c r="F304" s="15"/>
      <c r="G304" s="15"/>
      <c r="H304" s="15"/>
      <c r="I304" s="15"/>
      <c r="J304" s="15"/>
      <c r="K304" s="15"/>
      <c r="L304" s="15"/>
      <c r="M304" s="15"/>
    </row>
    <row r="305" spans="1:13" ht="15.75" customHeight="1" x14ac:dyDescent="0.25">
      <c r="A305" s="15"/>
      <c r="B305" s="15"/>
      <c r="C305" s="15"/>
      <c r="D305" s="15"/>
      <c r="E305" s="15"/>
      <c r="F305" s="15"/>
      <c r="G305" s="15"/>
      <c r="H305" s="15"/>
      <c r="I305" s="15"/>
      <c r="J305" s="15"/>
      <c r="K305" s="15"/>
      <c r="L305" s="15"/>
      <c r="M305" s="15"/>
    </row>
    <row r="306" spans="1:13" ht="15.75" customHeight="1" x14ac:dyDescent="0.25">
      <c r="A306" s="15"/>
      <c r="B306" s="15"/>
      <c r="C306" s="15"/>
      <c r="D306" s="15"/>
      <c r="E306" s="15"/>
      <c r="F306" s="15"/>
      <c r="G306" s="15"/>
      <c r="H306" s="15"/>
      <c r="I306" s="15"/>
      <c r="J306" s="15"/>
      <c r="K306" s="15"/>
      <c r="L306" s="15"/>
      <c r="M306" s="15"/>
    </row>
    <row r="307" spans="1:13" ht="15.75" customHeight="1" x14ac:dyDescent="0.25">
      <c r="A307" s="15"/>
      <c r="B307" s="15"/>
      <c r="C307" s="15"/>
      <c r="D307" s="15"/>
      <c r="E307" s="15"/>
      <c r="F307" s="15"/>
      <c r="G307" s="15"/>
      <c r="H307" s="15"/>
      <c r="I307" s="15"/>
      <c r="J307" s="15"/>
      <c r="K307" s="15"/>
      <c r="L307" s="15"/>
      <c r="M307" s="15"/>
    </row>
    <row r="308" spans="1:13" ht="15.75" customHeight="1" x14ac:dyDescent="0.25">
      <c r="A308" s="15"/>
      <c r="B308" s="15"/>
      <c r="C308" s="15"/>
      <c r="D308" s="15"/>
      <c r="E308" s="15"/>
      <c r="F308" s="15"/>
      <c r="G308" s="15"/>
      <c r="H308" s="15"/>
      <c r="I308" s="15"/>
      <c r="J308" s="15"/>
      <c r="K308" s="15"/>
      <c r="L308" s="15"/>
      <c r="M308" s="15"/>
    </row>
    <row r="309" spans="1:13" ht="15.75" customHeight="1" x14ac:dyDescent="0.25">
      <c r="A309" s="15"/>
      <c r="B309" s="15"/>
      <c r="C309" s="15"/>
      <c r="D309" s="15"/>
      <c r="E309" s="15"/>
      <c r="F309" s="15"/>
      <c r="G309" s="15"/>
      <c r="H309" s="15"/>
      <c r="I309" s="15"/>
      <c r="J309" s="15"/>
      <c r="K309" s="15"/>
      <c r="L309" s="15"/>
      <c r="M309" s="15"/>
    </row>
    <row r="310" spans="1:13" ht="15.75" customHeight="1" x14ac:dyDescent="0.25">
      <c r="A310" s="15"/>
      <c r="B310" s="15"/>
      <c r="C310" s="15"/>
      <c r="D310" s="15"/>
      <c r="E310" s="15"/>
      <c r="F310" s="15"/>
      <c r="G310" s="15"/>
      <c r="H310" s="15"/>
      <c r="I310" s="15"/>
      <c r="J310" s="15"/>
      <c r="K310" s="15"/>
      <c r="L310" s="15"/>
      <c r="M310" s="15"/>
    </row>
    <row r="311" spans="1:13" ht="15.75" customHeight="1" x14ac:dyDescent="0.25">
      <c r="A311" s="15"/>
      <c r="B311" s="15"/>
      <c r="C311" s="15"/>
      <c r="D311" s="15"/>
      <c r="E311" s="15"/>
      <c r="F311" s="15"/>
      <c r="G311" s="15"/>
      <c r="H311" s="15"/>
      <c r="I311" s="15"/>
      <c r="J311" s="15"/>
      <c r="K311" s="15"/>
      <c r="L311" s="15"/>
      <c r="M311" s="15"/>
    </row>
    <row r="312" spans="1:13" ht="15.75" customHeight="1" x14ac:dyDescent="0.25">
      <c r="A312" s="15"/>
      <c r="B312" s="15"/>
      <c r="C312" s="15"/>
      <c r="D312" s="15"/>
      <c r="E312" s="15"/>
      <c r="F312" s="15"/>
      <c r="G312" s="15"/>
      <c r="H312" s="15"/>
      <c r="I312" s="15"/>
      <c r="J312" s="15"/>
      <c r="K312" s="15"/>
      <c r="L312" s="15"/>
      <c r="M312" s="15"/>
    </row>
    <row r="313" spans="1:13" ht="15.75" customHeight="1" x14ac:dyDescent="0.25">
      <c r="A313" s="15"/>
      <c r="B313" s="15"/>
      <c r="C313" s="15"/>
      <c r="D313" s="15"/>
      <c r="E313" s="15"/>
      <c r="F313" s="15"/>
      <c r="G313" s="15"/>
      <c r="H313" s="15"/>
      <c r="I313" s="15"/>
      <c r="J313" s="15"/>
      <c r="K313" s="15"/>
      <c r="L313" s="15"/>
      <c r="M313" s="15"/>
    </row>
    <row r="314" spans="1:13" ht="15.75" customHeight="1" x14ac:dyDescent="0.25">
      <c r="A314" s="15"/>
      <c r="B314" s="15"/>
      <c r="C314" s="15"/>
      <c r="D314" s="15"/>
      <c r="E314" s="15"/>
      <c r="F314" s="15"/>
      <c r="G314" s="15"/>
      <c r="H314" s="15"/>
      <c r="I314" s="15"/>
      <c r="J314" s="15"/>
      <c r="K314" s="15"/>
      <c r="L314" s="15"/>
      <c r="M314" s="15"/>
    </row>
    <row r="315" spans="1:13" ht="15.75" customHeight="1" x14ac:dyDescent="0.25">
      <c r="A315" s="15"/>
      <c r="B315" s="15"/>
      <c r="C315" s="15"/>
      <c r="D315" s="15"/>
      <c r="E315" s="15"/>
      <c r="F315" s="15"/>
      <c r="G315" s="15"/>
      <c r="H315" s="15"/>
      <c r="I315" s="15"/>
      <c r="J315" s="15"/>
      <c r="K315" s="15"/>
      <c r="L315" s="15"/>
      <c r="M315" s="15"/>
    </row>
    <row r="316" spans="1:13" ht="15.75" customHeight="1" x14ac:dyDescent="0.25">
      <c r="A316" s="15"/>
      <c r="B316" s="15"/>
      <c r="C316" s="15"/>
      <c r="D316" s="15"/>
      <c r="E316" s="15"/>
      <c r="F316" s="15"/>
      <c r="G316" s="15"/>
      <c r="H316" s="15"/>
      <c r="I316" s="15"/>
      <c r="J316" s="15"/>
      <c r="K316" s="15"/>
      <c r="L316" s="15"/>
      <c r="M316" s="15"/>
    </row>
    <row r="317" spans="1:13" ht="15.75" customHeight="1" x14ac:dyDescent="0.25">
      <c r="A317" s="15"/>
      <c r="B317" s="15"/>
      <c r="C317" s="15"/>
      <c r="D317" s="15"/>
      <c r="E317" s="15"/>
      <c r="F317" s="15"/>
      <c r="G317" s="15"/>
      <c r="H317" s="15"/>
      <c r="I317" s="15"/>
      <c r="J317" s="15"/>
      <c r="K317" s="15"/>
      <c r="L317" s="15"/>
      <c r="M317" s="15"/>
    </row>
    <row r="318" spans="1:13" ht="15.75" customHeight="1" x14ac:dyDescent="0.25">
      <c r="A318" s="15"/>
      <c r="B318" s="15"/>
      <c r="C318" s="15"/>
      <c r="D318" s="15"/>
      <c r="E318" s="15"/>
      <c r="F318" s="15"/>
      <c r="G318" s="15"/>
      <c r="H318" s="15"/>
      <c r="I318" s="15"/>
      <c r="J318" s="15"/>
      <c r="K318" s="15"/>
      <c r="L318" s="15"/>
      <c r="M318" s="15"/>
    </row>
    <row r="319" spans="1:13" ht="15.75" customHeight="1" x14ac:dyDescent="0.25">
      <c r="A319" s="15"/>
      <c r="B319" s="15"/>
      <c r="C319" s="15"/>
      <c r="D319" s="15"/>
      <c r="E319" s="15"/>
      <c r="F319" s="15"/>
      <c r="G319" s="15"/>
      <c r="H319" s="15"/>
      <c r="I319" s="15"/>
      <c r="J319" s="15"/>
      <c r="K319" s="15"/>
      <c r="L319" s="15"/>
      <c r="M319" s="15"/>
    </row>
    <row r="320" spans="1:13" ht="15.75" customHeight="1" x14ac:dyDescent="0.25">
      <c r="A320" s="15"/>
      <c r="B320" s="15"/>
      <c r="C320" s="15"/>
      <c r="D320" s="15"/>
      <c r="E320" s="15"/>
      <c r="F320" s="15"/>
      <c r="G320" s="15"/>
      <c r="H320" s="15"/>
      <c r="I320" s="15"/>
      <c r="J320" s="15"/>
      <c r="K320" s="15"/>
      <c r="L320" s="15"/>
      <c r="M320" s="15"/>
    </row>
    <row r="321" spans="1:13" ht="15.75" customHeight="1" x14ac:dyDescent="0.25">
      <c r="A321" s="15"/>
      <c r="B321" s="15"/>
      <c r="C321" s="15"/>
      <c r="D321" s="15"/>
      <c r="E321" s="15"/>
      <c r="F321" s="15"/>
      <c r="G321" s="15"/>
      <c r="H321" s="15"/>
      <c r="I321" s="15"/>
      <c r="J321" s="15"/>
      <c r="K321" s="15"/>
      <c r="L321" s="15"/>
      <c r="M321" s="15"/>
    </row>
    <row r="322" spans="1:13" ht="15.75" customHeight="1" x14ac:dyDescent="0.25">
      <c r="A322" s="15"/>
      <c r="B322" s="15"/>
      <c r="C322" s="15"/>
      <c r="D322" s="15"/>
      <c r="E322" s="15"/>
      <c r="F322" s="15"/>
      <c r="G322" s="15"/>
      <c r="H322" s="15"/>
      <c r="I322" s="15"/>
      <c r="J322" s="15"/>
      <c r="K322" s="15"/>
      <c r="L322" s="15"/>
      <c r="M322" s="15"/>
    </row>
    <row r="323" spans="1:13" ht="15.75" customHeight="1" x14ac:dyDescent="0.25">
      <c r="A323" s="15"/>
      <c r="B323" s="15"/>
      <c r="C323" s="15"/>
      <c r="D323" s="15"/>
      <c r="E323" s="15"/>
      <c r="F323" s="15"/>
      <c r="G323" s="15"/>
      <c r="H323" s="15"/>
      <c r="I323" s="15"/>
      <c r="J323" s="15"/>
      <c r="K323" s="15"/>
      <c r="L323" s="15"/>
      <c r="M323" s="15"/>
    </row>
    <row r="324" spans="1:13" ht="15.75" customHeight="1" x14ac:dyDescent="0.25">
      <c r="A324" s="15"/>
      <c r="B324" s="15"/>
      <c r="C324" s="15"/>
      <c r="D324" s="15"/>
      <c r="E324" s="15"/>
      <c r="F324" s="15"/>
      <c r="G324" s="15"/>
      <c r="H324" s="15"/>
      <c r="I324" s="15"/>
      <c r="J324" s="15"/>
      <c r="K324" s="15"/>
      <c r="L324" s="15"/>
      <c r="M324" s="15"/>
    </row>
    <row r="325" spans="1:13" ht="15.75" customHeight="1" x14ac:dyDescent="0.25">
      <c r="A325" s="15"/>
      <c r="B325" s="15"/>
      <c r="C325" s="15"/>
      <c r="D325" s="15"/>
      <c r="E325" s="15"/>
      <c r="F325" s="15"/>
      <c r="G325" s="15"/>
      <c r="H325" s="15"/>
      <c r="I325" s="15"/>
      <c r="J325" s="15"/>
      <c r="K325" s="15"/>
      <c r="L325" s="15"/>
      <c r="M325" s="15"/>
    </row>
    <row r="326" spans="1:13" ht="15.75" customHeight="1" x14ac:dyDescent="0.25">
      <c r="A326" s="15"/>
      <c r="B326" s="15"/>
      <c r="C326" s="15"/>
      <c r="D326" s="15"/>
      <c r="E326" s="15"/>
      <c r="F326" s="15"/>
      <c r="G326" s="15"/>
      <c r="H326" s="15"/>
      <c r="I326" s="15"/>
      <c r="J326" s="15"/>
      <c r="K326" s="15"/>
      <c r="L326" s="15"/>
      <c r="M326" s="15"/>
    </row>
    <row r="327" spans="1:13" ht="15.75" customHeight="1" x14ac:dyDescent="0.25">
      <c r="A327" s="15"/>
      <c r="B327" s="15"/>
      <c r="C327" s="15"/>
      <c r="D327" s="15"/>
      <c r="E327" s="15"/>
      <c r="F327" s="15"/>
      <c r="G327" s="15"/>
      <c r="H327" s="15"/>
      <c r="I327" s="15"/>
      <c r="J327" s="15"/>
      <c r="K327" s="15"/>
      <c r="L327" s="15"/>
      <c r="M327" s="15"/>
    </row>
    <row r="328" spans="1:13" ht="15.75" customHeight="1" x14ac:dyDescent="0.25">
      <c r="A328" s="15"/>
      <c r="B328" s="15"/>
      <c r="C328" s="15"/>
      <c r="D328" s="15"/>
      <c r="E328" s="15"/>
      <c r="F328" s="15"/>
      <c r="G328" s="15"/>
      <c r="H328" s="15"/>
      <c r="I328" s="15"/>
      <c r="J328" s="15"/>
      <c r="K328" s="15"/>
      <c r="L328" s="15"/>
      <c r="M328" s="15"/>
    </row>
    <row r="329" spans="1:13" ht="15.75" customHeight="1" x14ac:dyDescent="0.25">
      <c r="A329" s="15"/>
      <c r="B329" s="15"/>
      <c r="C329" s="15"/>
      <c r="D329" s="15"/>
      <c r="E329" s="15"/>
      <c r="F329" s="15"/>
      <c r="G329" s="15"/>
      <c r="H329" s="15"/>
      <c r="I329" s="15"/>
      <c r="J329" s="15"/>
      <c r="K329" s="15"/>
      <c r="L329" s="15"/>
      <c r="M329" s="15"/>
    </row>
    <row r="330" spans="1:13" ht="15.75" customHeight="1" x14ac:dyDescent="0.25">
      <c r="A330" s="15"/>
      <c r="B330" s="15"/>
      <c r="C330" s="15"/>
      <c r="D330" s="15"/>
      <c r="E330" s="15"/>
      <c r="F330" s="15"/>
      <c r="G330" s="15"/>
      <c r="H330" s="15"/>
      <c r="I330" s="15"/>
      <c r="J330" s="15"/>
      <c r="K330" s="15"/>
      <c r="L330" s="15"/>
      <c r="M330" s="15"/>
    </row>
    <row r="331" spans="1:13" ht="15.75" customHeight="1" x14ac:dyDescent="0.25">
      <c r="A331" s="15"/>
      <c r="B331" s="15"/>
      <c r="C331" s="15"/>
      <c r="D331" s="15"/>
      <c r="E331" s="15"/>
      <c r="F331" s="15"/>
      <c r="G331" s="15"/>
      <c r="H331" s="15"/>
      <c r="I331" s="15"/>
      <c r="J331" s="15"/>
      <c r="K331" s="15"/>
      <c r="L331" s="15"/>
      <c r="M331" s="15"/>
    </row>
    <row r="332" spans="1:13" ht="15.75" customHeight="1" x14ac:dyDescent="0.25">
      <c r="A332" s="15"/>
      <c r="B332" s="15"/>
      <c r="C332" s="15"/>
      <c r="D332" s="15"/>
      <c r="E332" s="15"/>
      <c r="F332" s="15"/>
      <c r="G332" s="15"/>
      <c r="H332" s="15"/>
      <c r="I332" s="15"/>
      <c r="J332" s="15"/>
      <c r="K332" s="15"/>
      <c r="L332" s="15"/>
      <c r="M332" s="15"/>
    </row>
    <row r="333" spans="1:13" ht="15.75" customHeight="1" x14ac:dyDescent="0.25">
      <c r="A333" s="15"/>
      <c r="B333" s="15"/>
      <c r="C333" s="15"/>
      <c r="D333" s="15"/>
      <c r="E333" s="15"/>
      <c r="F333" s="15"/>
      <c r="G333" s="15"/>
      <c r="H333" s="15"/>
      <c r="I333" s="15"/>
      <c r="J333" s="15"/>
      <c r="K333" s="15"/>
      <c r="L333" s="15"/>
      <c r="M333" s="15"/>
    </row>
    <row r="334" spans="1:13" ht="15.75" customHeight="1" x14ac:dyDescent="0.25">
      <c r="A334" s="15"/>
      <c r="B334" s="15"/>
      <c r="C334" s="15"/>
      <c r="D334" s="15"/>
      <c r="E334" s="15"/>
      <c r="F334" s="15"/>
      <c r="G334" s="15"/>
      <c r="H334" s="15"/>
      <c r="I334" s="15"/>
      <c r="J334" s="15"/>
      <c r="K334" s="15"/>
      <c r="L334" s="15"/>
      <c r="M334" s="15"/>
    </row>
    <row r="335" spans="1:13" ht="15.75" customHeight="1" x14ac:dyDescent="0.25">
      <c r="A335" s="15"/>
      <c r="B335" s="15"/>
      <c r="C335" s="15"/>
      <c r="D335" s="15"/>
      <c r="E335" s="15"/>
      <c r="F335" s="15"/>
      <c r="G335" s="15"/>
      <c r="H335" s="15"/>
      <c r="I335" s="15"/>
      <c r="J335" s="15"/>
      <c r="K335" s="15"/>
      <c r="L335" s="15"/>
      <c r="M335" s="15"/>
    </row>
    <row r="336" spans="1:13" ht="15.75" customHeight="1" x14ac:dyDescent="0.25">
      <c r="A336" s="15"/>
      <c r="B336" s="15"/>
      <c r="C336" s="15"/>
      <c r="D336" s="15"/>
      <c r="E336" s="15"/>
      <c r="F336" s="15"/>
      <c r="G336" s="15"/>
      <c r="H336" s="15"/>
      <c r="I336" s="15"/>
      <c r="J336" s="15"/>
      <c r="K336" s="15"/>
      <c r="L336" s="15"/>
      <c r="M336" s="15"/>
    </row>
    <row r="337" spans="1:13" ht="15.75" customHeight="1" x14ac:dyDescent="0.25">
      <c r="A337" s="15"/>
      <c r="B337" s="15"/>
      <c r="C337" s="15"/>
      <c r="D337" s="15"/>
      <c r="E337" s="15"/>
      <c r="F337" s="15"/>
      <c r="G337" s="15"/>
      <c r="H337" s="15"/>
      <c r="I337" s="15"/>
      <c r="J337" s="15"/>
      <c r="K337" s="15"/>
      <c r="L337" s="15"/>
      <c r="M337" s="15"/>
    </row>
    <row r="338" spans="1:13" ht="15.75" customHeight="1" x14ac:dyDescent="0.25">
      <c r="A338" s="15"/>
      <c r="B338" s="15"/>
      <c r="C338" s="15"/>
      <c r="D338" s="15"/>
      <c r="E338" s="15"/>
      <c r="F338" s="15"/>
      <c r="G338" s="15"/>
      <c r="H338" s="15"/>
      <c r="I338" s="15"/>
      <c r="J338" s="15"/>
      <c r="K338" s="15"/>
      <c r="L338" s="15"/>
      <c r="M338" s="15"/>
    </row>
    <row r="339" spans="1:13" ht="15.75" customHeight="1" x14ac:dyDescent="0.25">
      <c r="A339" s="15"/>
      <c r="B339" s="15"/>
      <c r="C339" s="15"/>
      <c r="D339" s="15"/>
      <c r="E339" s="15"/>
      <c r="F339" s="15"/>
      <c r="G339" s="15"/>
      <c r="H339" s="15"/>
      <c r="I339" s="15"/>
      <c r="J339" s="15"/>
      <c r="K339" s="15"/>
      <c r="L339" s="15"/>
      <c r="M339" s="15"/>
    </row>
    <row r="340" spans="1:13" ht="15.75" customHeight="1" x14ac:dyDescent="0.25">
      <c r="A340" s="15"/>
      <c r="B340" s="15"/>
      <c r="C340" s="15"/>
      <c r="D340" s="15"/>
      <c r="E340" s="15"/>
      <c r="F340" s="15"/>
      <c r="G340" s="15"/>
      <c r="H340" s="15"/>
      <c r="I340" s="15"/>
      <c r="J340" s="15"/>
      <c r="K340" s="15"/>
      <c r="L340" s="15"/>
      <c r="M340" s="15"/>
    </row>
    <row r="341" spans="1:13" ht="15.75" customHeight="1" x14ac:dyDescent="0.25">
      <c r="A341" s="15"/>
      <c r="B341" s="15"/>
      <c r="C341" s="15"/>
      <c r="D341" s="15"/>
      <c r="E341" s="15"/>
      <c r="F341" s="15"/>
      <c r="G341" s="15"/>
      <c r="H341" s="15"/>
      <c r="I341" s="15"/>
      <c r="J341" s="15"/>
      <c r="K341" s="15"/>
      <c r="L341" s="15"/>
      <c r="M341" s="15"/>
    </row>
    <row r="342" spans="1:13" ht="15.75" customHeight="1" x14ac:dyDescent="0.25">
      <c r="A342" s="15"/>
      <c r="B342" s="15"/>
      <c r="C342" s="15"/>
      <c r="D342" s="15"/>
      <c r="E342" s="15"/>
      <c r="F342" s="15"/>
      <c r="G342" s="15"/>
      <c r="H342" s="15"/>
      <c r="I342" s="15"/>
      <c r="J342" s="15"/>
      <c r="K342" s="15"/>
      <c r="L342" s="15"/>
      <c r="M342" s="15"/>
    </row>
    <row r="343" spans="1:13" ht="15.75" customHeight="1" x14ac:dyDescent="0.25">
      <c r="A343" s="15"/>
      <c r="B343" s="15"/>
      <c r="C343" s="15"/>
      <c r="D343" s="15"/>
      <c r="E343" s="15"/>
      <c r="F343" s="15"/>
      <c r="G343" s="15"/>
      <c r="H343" s="15"/>
      <c r="I343" s="15"/>
      <c r="J343" s="15"/>
      <c r="K343" s="15"/>
      <c r="L343" s="15"/>
      <c r="M343" s="15"/>
    </row>
    <row r="344" spans="1:13" ht="15.75" customHeight="1" x14ac:dyDescent="0.25">
      <c r="A344" s="15"/>
      <c r="B344" s="15"/>
      <c r="C344" s="15"/>
      <c r="D344" s="15"/>
      <c r="E344" s="15"/>
      <c r="F344" s="15"/>
      <c r="G344" s="15"/>
      <c r="H344" s="15"/>
      <c r="I344" s="15"/>
      <c r="J344" s="15"/>
      <c r="K344" s="15"/>
      <c r="L344" s="15"/>
      <c r="M344" s="15"/>
    </row>
    <row r="345" spans="1:13" ht="15.75" customHeight="1" x14ac:dyDescent="0.25">
      <c r="A345" s="15"/>
      <c r="B345" s="15"/>
      <c r="C345" s="15"/>
      <c r="D345" s="15"/>
      <c r="E345" s="15"/>
      <c r="F345" s="15"/>
      <c r="G345" s="15"/>
      <c r="H345" s="15"/>
      <c r="I345" s="15"/>
      <c r="J345" s="15"/>
      <c r="K345" s="15"/>
      <c r="L345" s="15"/>
      <c r="M345" s="15"/>
    </row>
    <row r="346" spans="1:13" ht="15.75" customHeight="1" x14ac:dyDescent="0.25">
      <c r="A346" s="15"/>
      <c r="B346" s="15"/>
      <c r="C346" s="15"/>
      <c r="D346" s="15"/>
      <c r="E346" s="15"/>
      <c r="F346" s="15"/>
      <c r="G346" s="15"/>
      <c r="H346" s="15"/>
      <c r="I346" s="15"/>
      <c r="J346" s="15"/>
      <c r="K346" s="15"/>
      <c r="L346" s="15"/>
      <c r="M346" s="15"/>
    </row>
    <row r="347" spans="1:13" ht="15.75" customHeight="1" x14ac:dyDescent="0.25">
      <c r="A347" s="15"/>
      <c r="B347" s="15"/>
      <c r="C347" s="15"/>
      <c r="D347" s="15"/>
      <c r="E347" s="15"/>
      <c r="F347" s="15"/>
      <c r="G347" s="15"/>
      <c r="H347" s="15"/>
      <c r="I347" s="15"/>
      <c r="J347" s="15"/>
      <c r="K347" s="15"/>
      <c r="L347" s="15"/>
      <c r="M347" s="15"/>
    </row>
    <row r="348" spans="1:13" ht="15.75" customHeight="1" x14ac:dyDescent="0.25">
      <c r="A348" s="15"/>
      <c r="B348" s="15"/>
      <c r="C348" s="15"/>
      <c r="D348" s="15"/>
      <c r="E348" s="15"/>
      <c r="F348" s="15"/>
      <c r="G348" s="15"/>
      <c r="H348" s="15"/>
      <c r="I348" s="15"/>
      <c r="J348" s="15"/>
      <c r="K348" s="15"/>
      <c r="L348" s="15"/>
      <c r="M348" s="15"/>
    </row>
    <row r="349" spans="1:13" ht="15.75" customHeight="1" x14ac:dyDescent="0.25">
      <c r="A349" s="15"/>
      <c r="B349" s="15"/>
      <c r="C349" s="15"/>
      <c r="D349" s="15"/>
      <c r="E349" s="15"/>
      <c r="F349" s="15"/>
      <c r="G349" s="15"/>
      <c r="H349" s="15"/>
      <c r="I349" s="15"/>
      <c r="J349" s="15"/>
      <c r="K349" s="15"/>
      <c r="L349" s="15"/>
      <c r="M349" s="15"/>
    </row>
    <row r="350" spans="1:13" ht="15.75" customHeight="1" x14ac:dyDescent="0.25">
      <c r="A350" s="15"/>
      <c r="B350" s="15"/>
      <c r="C350" s="15"/>
      <c r="D350" s="15"/>
      <c r="E350" s="15"/>
      <c r="F350" s="15"/>
      <c r="G350" s="15"/>
      <c r="H350" s="15"/>
      <c r="I350" s="15"/>
      <c r="J350" s="15"/>
      <c r="K350" s="15"/>
      <c r="L350" s="15"/>
      <c r="M350" s="15"/>
    </row>
    <row r="351" spans="1:13" ht="15.75" customHeight="1" x14ac:dyDescent="0.25">
      <c r="A351" s="15"/>
      <c r="B351" s="15"/>
      <c r="C351" s="15"/>
      <c r="D351" s="15"/>
      <c r="E351" s="15"/>
      <c r="F351" s="15"/>
      <c r="G351" s="15"/>
      <c r="H351" s="15"/>
      <c r="I351" s="15"/>
      <c r="J351" s="15"/>
      <c r="K351" s="15"/>
      <c r="L351" s="15"/>
      <c r="M351" s="15"/>
    </row>
    <row r="352" spans="1:13" ht="15.75" customHeight="1" x14ac:dyDescent="0.25">
      <c r="A352" s="15"/>
      <c r="B352" s="15"/>
      <c r="C352" s="15"/>
      <c r="D352" s="15"/>
      <c r="E352" s="15"/>
      <c r="F352" s="15"/>
      <c r="G352" s="15"/>
      <c r="H352" s="15"/>
      <c r="I352" s="15"/>
      <c r="J352" s="15"/>
      <c r="K352" s="15"/>
      <c r="L352" s="15"/>
      <c r="M352" s="15"/>
    </row>
    <row r="353" spans="1:13" ht="15.75" customHeight="1" x14ac:dyDescent="0.25">
      <c r="A353" s="15"/>
      <c r="B353" s="15"/>
      <c r="C353" s="15"/>
      <c r="D353" s="15"/>
      <c r="E353" s="15"/>
      <c r="F353" s="15"/>
      <c r="G353" s="15"/>
      <c r="H353" s="15"/>
      <c r="I353" s="15"/>
      <c r="J353" s="15"/>
      <c r="K353" s="15"/>
      <c r="L353" s="15"/>
      <c r="M353" s="15"/>
    </row>
    <row r="354" spans="1:13" ht="15.75" customHeight="1" x14ac:dyDescent="0.25">
      <c r="A354" s="15"/>
      <c r="B354" s="15"/>
      <c r="C354" s="15"/>
      <c r="D354" s="15"/>
      <c r="E354" s="15"/>
      <c r="F354" s="15"/>
      <c r="G354" s="15"/>
      <c r="H354" s="15"/>
      <c r="I354" s="15"/>
      <c r="J354" s="15"/>
      <c r="K354" s="15"/>
      <c r="L354" s="15"/>
      <c r="M354" s="15"/>
    </row>
    <row r="355" spans="1:13" ht="15.75" customHeight="1" x14ac:dyDescent="0.25">
      <c r="A355" s="15"/>
      <c r="B355" s="15"/>
      <c r="C355" s="15"/>
      <c r="D355" s="15"/>
      <c r="E355" s="15"/>
      <c r="F355" s="15"/>
      <c r="G355" s="15"/>
      <c r="H355" s="15"/>
      <c r="I355" s="15"/>
      <c r="J355" s="15"/>
      <c r="K355" s="15"/>
      <c r="L355" s="15"/>
      <c r="M355" s="15"/>
    </row>
    <row r="356" spans="1:13" ht="15.75" customHeight="1" x14ac:dyDescent="0.25">
      <c r="A356" s="15"/>
      <c r="B356" s="15"/>
      <c r="C356" s="15"/>
      <c r="D356" s="15"/>
      <c r="E356" s="15"/>
      <c r="F356" s="15"/>
      <c r="G356" s="15"/>
      <c r="H356" s="15"/>
      <c r="I356" s="15"/>
      <c r="J356" s="15"/>
      <c r="K356" s="15"/>
      <c r="L356" s="15"/>
      <c r="M356" s="15"/>
    </row>
    <row r="357" spans="1:13" ht="15.75" customHeight="1" x14ac:dyDescent="0.25">
      <c r="A357" s="15"/>
      <c r="B357" s="15"/>
      <c r="C357" s="15"/>
      <c r="D357" s="15"/>
      <c r="E357" s="15"/>
      <c r="F357" s="15"/>
      <c r="G357" s="15"/>
      <c r="H357" s="15"/>
      <c r="I357" s="15"/>
      <c r="J357" s="15"/>
      <c r="K357" s="15"/>
      <c r="L357" s="15"/>
      <c r="M357" s="15"/>
    </row>
    <row r="358" spans="1:13" ht="15.75" customHeight="1" x14ac:dyDescent="0.25">
      <c r="A358" s="15"/>
      <c r="B358" s="15"/>
      <c r="C358" s="15"/>
      <c r="D358" s="15"/>
      <c r="E358" s="15"/>
      <c r="F358" s="15"/>
      <c r="G358" s="15"/>
      <c r="H358" s="15"/>
      <c r="I358" s="15"/>
      <c r="J358" s="15"/>
      <c r="K358" s="15"/>
      <c r="L358" s="15"/>
      <c r="M358" s="15"/>
    </row>
    <row r="359" spans="1:13" ht="15.75" customHeight="1" x14ac:dyDescent="0.25">
      <c r="A359" s="15"/>
      <c r="B359" s="15"/>
      <c r="C359" s="15"/>
      <c r="D359" s="15"/>
      <c r="E359" s="15"/>
      <c r="F359" s="15"/>
      <c r="G359" s="15"/>
      <c r="H359" s="15"/>
      <c r="I359" s="15"/>
      <c r="J359" s="15"/>
      <c r="K359" s="15"/>
      <c r="L359" s="15"/>
      <c r="M359" s="15"/>
    </row>
    <row r="360" spans="1:13" ht="15.75" customHeight="1" x14ac:dyDescent="0.25">
      <c r="A360" s="15"/>
      <c r="B360" s="15"/>
      <c r="C360" s="15"/>
      <c r="D360" s="15"/>
      <c r="E360" s="15"/>
      <c r="F360" s="15"/>
      <c r="G360" s="15"/>
      <c r="H360" s="15"/>
      <c r="I360" s="15"/>
      <c r="J360" s="15"/>
      <c r="K360" s="15"/>
      <c r="L360" s="15"/>
      <c r="M360" s="15"/>
    </row>
    <row r="361" spans="1:13" ht="15.75" customHeight="1" x14ac:dyDescent="0.25">
      <c r="A361" s="15"/>
      <c r="B361" s="15"/>
      <c r="C361" s="15"/>
      <c r="D361" s="15"/>
      <c r="E361" s="15"/>
      <c r="F361" s="15"/>
      <c r="G361" s="15"/>
      <c r="H361" s="15"/>
      <c r="I361" s="15"/>
      <c r="J361" s="15"/>
      <c r="K361" s="15"/>
      <c r="L361" s="15"/>
      <c r="M361" s="15"/>
    </row>
    <row r="362" spans="1:13" ht="15.75" customHeight="1" x14ac:dyDescent="0.25">
      <c r="A362" s="15"/>
      <c r="B362" s="15"/>
      <c r="C362" s="15"/>
      <c r="D362" s="15"/>
      <c r="E362" s="15"/>
      <c r="F362" s="15"/>
      <c r="G362" s="15"/>
      <c r="H362" s="15"/>
      <c r="I362" s="15"/>
      <c r="J362" s="15"/>
      <c r="K362" s="15"/>
      <c r="L362" s="15"/>
      <c r="M362" s="15"/>
    </row>
    <row r="363" spans="1:13" ht="15.75" customHeight="1" x14ac:dyDescent="0.25">
      <c r="A363" s="15"/>
      <c r="B363" s="15"/>
      <c r="C363" s="15"/>
      <c r="D363" s="15"/>
      <c r="E363" s="15"/>
      <c r="F363" s="15"/>
      <c r="G363" s="15"/>
      <c r="H363" s="15"/>
      <c r="I363" s="15"/>
      <c r="J363" s="15"/>
      <c r="K363" s="15"/>
      <c r="L363" s="15"/>
      <c r="M363" s="15"/>
    </row>
    <row r="364" spans="1:13" ht="15.75" customHeight="1" x14ac:dyDescent="0.25">
      <c r="A364" s="15"/>
      <c r="B364" s="15"/>
      <c r="C364" s="15"/>
      <c r="D364" s="15"/>
      <c r="E364" s="15"/>
      <c r="F364" s="15"/>
      <c r="G364" s="15"/>
      <c r="H364" s="15"/>
      <c r="I364" s="15"/>
      <c r="J364" s="15"/>
      <c r="K364" s="15"/>
      <c r="L364" s="15"/>
      <c r="M364" s="15"/>
    </row>
    <row r="365" spans="1:13" ht="15.75" customHeight="1" x14ac:dyDescent="0.25">
      <c r="A365" s="15"/>
      <c r="B365" s="15"/>
      <c r="C365" s="15"/>
      <c r="D365" s="15"/>
      <c r="E365" s="15"/>
      <c r="F365" s="15"/>
      <c r="G365" s="15"/>
      <c r="H365" s="15"/>
      <c r="I365" s="15"/>
      <c r="J365" s="15"/>
      <c r="K365" s="15"/>
      <c r="L365" s="15"/>
      <c r="M365" s="15"/>
    </row>
    <row r="366" spans="1:13" ht="15.75" customHeight="1" x14ac:dyDescent="0.25">
      <c r="A366" s="15"/>
      <c r="B366" s="15"/>
      <c r="C366" s="15"/>
      <c r="D366" s="15"/>
      <c r="E366" s="15"/>
      <c r="F366" s="15"/>
      <c r="G366" s="15"/>
      <c r="H366" s="15"/>
      <c r="I366" s="15"/>
      <c r="J366" s="15"/>
      <c r="K366" s="15"/>
      <c r="L366" s="15"/>
      <c r="M366" s="15"/>
    </row>
    <row r="367" spans="1:13" ht="15.75" customHeight="1" x14ac:dyDescent="0.25">
      <c r="A367" s="15"/>
      <c r="B367" s="15"/>
      <c r="C367" s="15"/>
      <c r="D367" s="15"/>
      <c r="E367" s="15"/>
      <c r="F367" s="15"/>
      <c r="G367" s="15"/>
      <c r="H367" s="15"/>
      <c r="I367" s="15"/>
      <c r="J367" s="15"/>
      <c r="K367" s="15"/>
      <c r="L367" s="15"/>
      <c r="M367" s="15"/>
    </row>
    <row r="368" spans="1:13" ht="15.75" customHeight="1" x14ac:dyDescent="0.25">
      <c r="A368" s="15"/>
      <c r="B368" s="15"/>
      <c r="C368" s="15"/>
      <c r="D368" s="15"/>
      <c r="E368" s="15"/>
      <c r="F368" s="15"/>
      <c r="G368" s="15"/>
      <c r="H368" s="15"/>
      <c r="I368" s="15"/>
      <c r="J368" s="15"/>
      <c r="K368" s="15"/>
      <c r="L368" s="15"/>
      <c r="M368" s="15"/>
    </row>
    <row r="369" spans="1:13" ht="15.75" customHeight="1" x14ac:dyDescent="0.25">
      <c r="A369" s="15"/>
      <c r="B369" s="15"/>
      <c r="C369" s="15"/>
      <c r="D369" s="15"/>
      <c r="E369" s="15"/>
      <c r="F369" s="15"/>
      <c r="G369" s="15"/>
      <c r="H369" s="15"/>
      <c r="I369" s="15"/>
      <c r="J369" s="15"/>
      <c r="K369" s="15"/>
      <c r="L369" s="15"/>
      <c r="M369" s="15"/>
    </row>
    <row r="370" spans="1:13" ht="15.75" customHeight="1" x14ac:dyDescent="0.25">
      <c r="A370" s="15"/>
      <c r="B370" s="15"/>
      <c r="C370" s="15"/>
      <c r="D370" s="15"/>
      <c r="E370" s="15"/>
      <c r="F370" s="15"/>
      <c r="G370" s="15"/>
      <c r="H370" s="15"/>
      <c r="I370" s="15"/>
      <c r="J370" s="15"/>
      <c r="K370" s="15"/>
      <c r="L370" s="15"/>
      <c r="M370" s="15"/>
    </row>
    <row r="371" spans="1:13" ht="15.75" customHeight="1" x14ac:dyDescent="0.25">
      <c r="A371" s="15"/>
      <c r="B371" s="15"/>
      <c r="C371" s="15"/>
      <c r="D371" s="15"/>
      <c r="E371" s="15"/>
      <c r="F371" s="15"/>
      <c r="G371" s="15"/>
      <c r="H371" s="15"/>
      <c r="I371" s="15"/>
      <c r="J371" s="15"/>
      <c r="K371" s="15"/>
      <c r="L371" s="15"/>
      <c r="M371" s="15"/>
    </row>
    <row r="372" spans="1:13" ht="15.75" customHeight="1" x14ac:dyDescent="0.25">
      <c r="A372" s="15"/>
      <c r="B372" s="15"/>
      <c r="C372" s="15"/>
      <c r="D372" s="15"/>
      <c r="E372" s="15"/>
      <c r="F372" s="15"/>
      <c r="G372" s="15"/>
      <c r="H372" s="15"/>
      <c r="I372" s="15"/>
      <c r="J372" s="15"/>
      <c r="K372" s="15"/>
      <c r="L372" s="15"/>
      <c r="M372" s="15"/>
    </row>
    <row r="373" spans="1:13" ht="15.75" customHeight="1" x14ac:dyDescent="0.25">
      <c r="A373" s="15"/>
      <c r="B373" s="15"/>
      <c r="C373" s="15"/>
      <c r="D373" s="15"/>
      <c r="E373" s="15"/>
      <c r="F373" s="15"/>
      <c r="G373" s="15"/>
      <c r="H373" s="15"/>
      <c r="I373" s="15"/>
      <c r="J373" s="15"/>
      <c r="K373" s="15"/>
      <c r="L373" s="15"/>
      <c r="M373" s="15"/>
    </row>
    <row r="374" spans="1:13" ht="15.75" customHeight="1" x14ac:dyDescent="0.25">
      <c r="A374" s="15"/>
      <c r="B374" s="15"/>
      <c r="C374" s="15"/>
      <c r="D374" s="15"/>
      <c r="E374" s="15"/>
      <c r="F374" s="15"/>
      <c r="G374" s="15"/>
      <c r="H374" s="15"/>
      <c r="I374" s="15"/>
      <c r="J374" s="15"/>
      <c r="K374" s="15"/>
      <c r="L374" s="15"/>
      <c r="M374" s="15"/>
    </row>
    <row r="375" spans="1:13" ht="15.75" customHeight="1" x14ac:dyDescent="0.25">
      <c r="A375" s="15"/>
      <c r="B375" s="15"/>
      <c r="C375" s="15"/>
      <c r="D375" s="15"/>
      <c r="E375" s="15"/>
      <c r="F375" s="15"/>
      <c r="G375" s="15"/>
      <c r="H375" s="15"/>
      <c r="I375" s="15"/>
      <c r="J375" s="15"/>
      <c r="K375" s="15"/>
      <c r="L375" s="15"/>
      <c r="M375" s="15"/>
    </row>
    <row r="376" spans="1:13" ht="15.75" customHeight="1" x14ac:dyDescent="0.25">
      <c r="A376" s="15"/>
      <c r="B376" s="15"/>
      <c r="C376" s="15"/>
      <c r="D376" s="15"/>
      <c r="E376" s="15"/>
      <c r="F376" s="15"/>
      <c r="G376" s="15"/>
      <c r="H376" s="15"/>
      <c r="I376" s="15"/>
      <c r="J376" s="15"/>
      <c r="K376" s="15"/>
      <c r="L376" s="15"/>
      <c r="M376" s="15"/>
    </row>
    <row r="377" spans="1:13" ht="15.75" customHeight="1" x14ac:dyDescent="0.25">
      <c r="A377" s="15"/>
      <c r="B377" s="15"/>
      <c r="C377" s="15"/>
      <c r="D377" s="15"/>
      <c r="E377" s="15"/>
      <c r="F377" s="15"/>
      <c r="G377" s="15"/>
      <c r="H377" s="15"/>
      <c r="I377" s="15"/>
      <c r="J377" s="15"/>
      <c r="K377" s="15"/>
      <c r="L377" s="15"/>
      <c r="M377" s="15"/>
    </row>
    <row r="378" spans="1:13" ht="15.75" customHeight="1" x14ac:dyDescent="0.25">
      <c r="A378" s="15"/>
      <c r="B378" s="15"/>
      <c r="C378" s="15"/>
      <c r="D378" s="15"/>
      <c r="E378" s="15"/>
      <c r="F378" s="15"/>
      <c r="G378" s="15"/>
      <c r="H378" s="15"/>
      <c r="I378" s="15"/>
      <c r="J378" s="15"/>
      <c r="K378" s="15"/>
      <c r="L378" s="15"/>
      <c r="M378" s="15"/>
    </row>
    <row r="379" spans="1:13" ht="15.75" customHeight="1" x14ac:dyDescent="0.25">
      <c r="A379" s="15"/>
      <c r="B379" s="15"/>
      <c r="C379" s="15"/>
      <c r="D379" s="15"/>
      <c r="E379" s="15"/>
      <c r="F379" s="15"/>
      <c r="G379" s="15"/>
      <c r="H379" s="15"/>
      <c r="I379" s="15"/>
      <c r="J379" s="15"/>
      <c r="K379" s="15"/>
      <c r="L379" s="15"/>
      <c r="M379" s="15"/>
    </row>
    <row r="380" spans="1:13" ht="15.75" customHeight="1" x14ac:dyDescent="0.25">
      <c r="A380" s="15"/>
      <c r="B380" s="15"/>
      <c r="C380" s="15"/>
      <c r="D380" s="15"/>
      <c r="E380" s="15"/>
      <c r="F380" s="15"/>
      <c r="G380" s="15"/>
      <c r="H380" s="15"/>
      <c r="I380" s="15"/>
      <c r="J380" s="15"/>
      <c r="K380" s="15"/>
      <c r="L380" s="15"/>
      <c r="M380" s="15"/>
    </row>
    <row r="381" spans="1:13" ht="15.75" customHeight="1" x14ac:dyDescent="0.25">
      <c r="A381" s="15"/>
      <c r="B381" s="15"/>
      <c r="C381" s="15"/>
      <c r="D381" s="15"/>
      <c r="E381" s="15"/>
      <c r="F381" s="15"/>
      <c r="G381" s="15"/>
      <c r="H381" s="15"/>
      <c r="I381" s="15"/>
      <c r="J381" s="15"/>
      <c r="K381" s="15"/>
      <c r="L381" s="15"/>
      <c r="M381" s="15"/>
    </row>
    <row r="382" spans="1:13" ht="15.75" customHeight="1" x14ac:dyDescent="0.25">
      <c r="A382" s="15"/>
      <c r="B382" s="15"/>
      <c r="C382" s="15"/>
      <c r="D382" s="15"/>
      <c r="E382" s="15"/>
      <c r="F382" s="15"/>
      <c r="G382" s="15"/>
      <c r="H382" s="15"/>
      <c r="I382" s="15"/>
      <c r="J382" s="15"/>
      <c r="K382" s="15"/>
      <c r="L382" s="15"/>
      <c r="M382" s="15"/>
    </row>
    <row r="383" spans="1:13" ht="15.75" customHeight="1" x14ac:dyDescent="0.25">
      <c r="A383" s="15"/>
      <c r="B383" s="15"/>
      <c r="C383" s="15"/>
      <c r="D383" s="15"/>
      <c r="E383" s="15"/>
      <c r="F383" s="15"/>
      <c r="G383" s="15"/>
      <c r="H383" s="15"/>
      <c r="I383" s="15"/>
      <c r="J383" s="15"/>
      <c r="K383" s="15"/>
      <c r="L383" s="15"/>
      <c r="M383" s="15"/>
    </row>
    <row r="384" spans="1:13" ht="15.75" customHeight="1" x14ac:dyDescent="0.25">
      <c r="A384" s="15"/>
      <c r="B384" s="15"/>
      <c r="C384" s="15"/>
      <c r="D384" s="15"/>
      <c r="E384" s="15"/>
      <c r="F384" s="15"/>
      <c r="G384" s="15"/>
      <c r="H384" s="15"/>
      <c r="I384" s="15"/>
      <c r="J384" s="15"/>
      <c r="K384" s="15"/>
      <c r="L384" s="15"/>
      <c r="M384" s="15"/>
    </row>
    <row r="385" spans="1:13" ht="15.75" customHeight="1" x14ac:dyDescent="0.25">
      <c r="A385" s="15"/>
      <c r="B385" s="15"/>
      <c r="C385" s="15"/>
      <c r="D385" s="15"/>
      <c r="E385" s="15"/>
      <c r="F385" s="15"/>
      <c r="G385" s="15"/>
      <c r="H385" s="15"/>
      <c r="I385" s="15"/>
      <c r="J385" s="15"/>
      <c r="K385" s="15"/>
      <c r="L385" s="15"/>
      <c r="M385" s="15"/>
    </row>
    <row r="386" spans="1:13" ht="15.75" customHeight="1" x14ac:dyDescent="0.25">
      <c r="A386" s="15"/>
      <c r="B386" s="15"/>
      <c r="C386" s="15"/>
      <c r="D386" s="15"/>
      <c r="E386" s="15"/>
      <c r="F386" s="15"/>
      <c r="G386" s="15"/>
      <c r="H386" s="15"/>
      <c r="I386" s="15"/>
      <c r="J386" s="15"/>
      <c r="K386" s="15"/>
      <c r="L386" s="15"/>
      <c r="M386" s="15"/>
    </row>
    <row r="387" spans="1:13" ht="15.75" customHeight="1" x14ac:dyDescent="0.25">
      <c r="A387" s="15"/>
      <c r="B387" s="15"/>
      <c r="C387" s="15"/>
      <c r="D387" s="15"/>
      <c r="E387" s="15"/>
      <c r="F387" s="15"/>
      <c r="G387" s="15"/>
      <c r="H387" s="15"/>
      <c r="I387" s="15"/>
      <c r="J387" s="15"/>
      <c r="K387" s="15"/>
      <c r="L387" s="15"/>
      <c r="M387" s="15"/>
    </row>
    <row r="388" spans="1:13" ht="15.75" customHeight="1" x14ac:dyDescent="0.25">
      <c r="A388" s="15"/>
      <c r="B388" s="15"/>
      <c r="C388" s="15"/>
      <c r="D388" s="15"/>
      <c r="E388" s="15"/>
      <c r="F388" s="15"/>
      <c r="G388" s="15"/>
      <c r="H388" s="15"/>
      <c r="I388" s="15"/>
      <c r="J388" s="15"/>
      <c r="K388" s="15"/>
      <c r="L388" s="15"/>
      <c r="M388" s="15"/>
    </row>
    <row r="389" spans="1:13" ht="15.75" customHeight="1" x14ac:dyDescent="0.25">
      <c r="A389" s="15"/>
      <c r="B389" s="15"/>
      <c r="C389" s="15"/>
      <c r="D389" s="15"/>
      <c r="E389" s="15"/>
      <c r="F389" s="15"/>
      <c r="G389" s="15"/>
      <c r="H389" s="15"/>
      <c r="I389" s="15"/>
      <c r="J389" s="15"/>
      <c r="K389" s="15"/>
      <c r="L389" s="15"/>
      <c r="M389" s="15"/>
    </row>
    <row r="390" spans="1:13" ht="15.75" customHeight="1" x14ac:dyDescent="0.25">
      <c r="A390" s="15"/>
      <c r="B390" s="15"/>
      <c r="C390" s="15"/>
      <c r="D390" s="15"/>
      <c r="E390" s="15"/>
      <c r="F390" s="15"/>
      <c r="G390" s="15"/>
      <c r="H390" s="15"/>
      <c r="I390" s="15"/>
      <c r="J390" s="15"/>
      <c r="K390" s="15"/>
      <c r="L390" s="15"/>
      <c r="M390" s="15"/>
    </row>
    <row r="391" spans="1:13" ht="15.75" customHeight="1" x14ac:dyDescent="0.25">
      <c r="A391" s="15"/>
      <c r="B391" s="15"/>
      <c r="C391" s="15"/>
      <c r="D391" s="15"/>
      <c r="E391" s="15"/>
      <c r="F391" s="15"/>
      <c r="G391" s="15"/>
      <c r="H391" s="15"/>
      <c r="I391" s="15"/>
      <c r="J391" s="15"/>
      <c r="K391" s="15"/>
      <c r="L391" s="15"/>
      <c r="M391" s="15"/>
    </row>
    <row r="392" spans="1:13" ht="15.75" customHeight="1" x14ac:dyDescent="0.25">
      <c r="A392" s="15"/>
      <c r="B392" s="15"/>
      <c r="C392" s="15"/>
      <c r="D392" s="15"/>
      <c r="E392" s="15"/>
      <c r="F392" s="15"/>
      <c r="G392" s="15"/>
      <c r="H392" s="15"/>
      <c r="I392" s="15"/>
      <c r="J392" s="15"/>
      <c r="K392" s="15"/>
      <c r="L392" s="15"/>
      <c r="M392" s="15"/>
    </row>
    <row r="393" spans="1:13" ht="15.75" customHeight="1" x14ac:dyDescent="0.25">
      <c r="A393" s="15"/>
      <c r="B393" s="15"/>
      <c r="C393" s="15"/>
      <c r="D393" s="15"/>
      <c r="E393" s="15"/>
      <c r="F393" s="15"/>
      <c r="G393" s="15"/>
      <c r="H393" s="15"/>
      <c r="I393" s="15"/>
      <c r="J393" s="15"/>
      <c r="K393" s="15"/>
      <c r="L393" s="15"/>
      <c r="M393" s="15"/>
    </row>
    <row r="394" spans="1:13" ht="15.75" customHeight="1" x14ac:dyDescent="0.25">
      <c r="A394" s="15"/>
      <c r="B394" s="15"/>
      <c r="C394" s="15"/>
      <c r="D394" s="15"/>
      <c r="E394" s="15"/>
      <c r="F394" s="15"/>
      <c r="G394" s="15"/>
      <c r="H394" s="15"/>
      <c r="I394" s="15"/>
      <c r="J394" s="15"/>
      <c r="K394" s="15"/>
      <c r="L394" s="15"/>
      <c r="M394" s="15"/>
    </row>
    <row r="395" spans="1:13" ht="15.75" customHeight="1" x14ac:dyDescent="0.25">
      <c r="A395" s="15"/>
      <c r="B395" s="15"/>
      <c r="C395" s="15"/>
      <c r="D395" s="15"/>
      <c r="E395" s="15"/>
      <c r="F395" s="15"/>
      <c r="G395" s="15"/>
      <c r="H395" s="15"/>
      <c r="I395" s="15"/>
      <c r="J395" s="15"/>
      <c r="K395" s="15"/>
      <c r="L395" s="15"/>
      <c r="M395" s="15"/>
    </row>
    <row r="396" spans="1:13" ht="15.75" customHeight="1" x14ac:dyDescent="0.25">
      <c r="A396" s="15"/>
      <c r="B396" s="15"/>
      <c r="C396" s="15"/>
      <c r="D396" s="15"/>
      <c r="E396" s="15"/>
      <c r="F396" s="15"/>
      <c r="G396" s="15"/>
      <c r="H396" s="15"/>
      <c r="I396" s="15"/>
      <c r="J396" s="15"/>
      <c r="K396" s="15"/>
      <c r="L396" s="15"/>
      <c r="M396" s="15"/>
    </row>
    <row r="397" spans="1:13" ht="15.75" customHeight="1" x14ac:dyDescent="0.25">
      <c r="A397" s="15"/>
      <c r="B397" s="15"/>
      <c r="C397" s="15"/>
      <c r="D397" s="15"/>
      <c r="E397" s="15"/>
      <c r="F397" s="15"/>
      <c r="G397" s="15"/>
      <c r="H397" s="15"/>
      <c r="I397" s="15"/>
      <c r="J397" s="15"/>
      <c r="K397" s="15"/>
      <c r="L397" s="15"/>
      <c r="M397" s="15"/>
    </row>
    <row r="398" spans="1:13" ht="15.75" customHeight="1" x14ac:dyDescent="0.25">
      <c r="A398" s="15"/>
      <c r="B398" s="15"/>
      <c r="C398" s="15"/>
      <c r="D398" s="15"/>
      <c r="E398" s="15"/>
      <c r="F398" s="15"/>
      <c r="G398" s="15"/>
      <c r="H398" s="15"/>
      <c r="I398" s="15"/>
      <c r="J398" s="15"/>
      <c r="K398" s="15"/>
      <c r="L398" s="15"/>
      <c r="M398" s="15"/>
    </row>
    <row r="399" spans="1:13" ht="15.75" customHeight="1" x14ac:dyDescent="0.25">
      <c r="A399" s="15"/>
      <c r="B399" s="15"/>
      <c r="C399" s="15"/>
      <c r="D399" s="15"/>
      <c r="E399" s="15"/>
      <c r="F399" s="15"/>
      <c r="G399" s="15"/>
      <c r="H399" s="15"/>
      <c r="I399" s="15"/>
      <c r="J399" s="15"/>
      <c r="K399" s="15"/>
      <c r="L399" s="15"/>
      <c r="M399" s="15"/>
    </row>
    <row r="400" spans="1:13" ht="15.75" customHeight="1" x14ac:dyDescent="0.25">
      <c r="A400" s="15"/>
      <c r="B400" s="15"/>
      <c r="C400" s="15"/>
      <c r="D400" s="15"/>
      <c r="E400" s="15"/>
      <c r="F400" s="15"/>
      <c r="G400" s="15"/>
      <c r="H400" s="15"/>
      <c r="I400" s="15"/>
      <c r="J400" s="15"/>
      <c r="K400" s="15"/>
      <c r="L400" s="15"/>
      <c r="M400" s="15"/>
    </row>
    <row r="401" spans="1:13" ht="15.75" customHeight="1" x14ac:dyDescent="0.25">
      <c r="A401" s="15"/>
      <c r="B401" s="15"/>
      <c r="C401" s="15"/>
      <c r="D401" s="15"/>
      <c r="E401" s="15"/>
      <c r="F401" s="15"/>
      <c r="G401" s="15"/>
      <c r="H401" s="15"/>
      <c r="I401" s="15"/>
      <c r="J401" s="15"/>
      <c r="K401" s="15"/>
      <c r="L401" s="15"/>
      <c r="M401" s="15"/>
    </row>
    <row r="402" spans="1:13" ht="15.75" customHeight="1" x14ac:dyDescent="0.25">
      <c r="A402" s="15"/>
      <c r="B402" s="15"/>
      <c r="C402" s="15"/>
      <c r="D402" s="15"/>
      <c r="E402" s="15"/>
      <c r="F402" s="15"/>
      <c r="G402" s="15"/>
      <c r="H402" s="15"/>
      <c r="I402" s="15"/>
      <c r="J402" s="15"/>
      <c r="K402" s="15"/>
      <c r="L402" s="15"/>
      <c r="M402" s="15"/>
    </row>
    <row r="403" spans="1:13" ht="15.75" customHeight="1" x14ac:dyDescent="0.25">
      <c r="A403" s="15"/>
      <c r="B403" s="15"/>
      <c r="C403" s="15"/>
      <c r="D403" s="15"/>
      <c r="E403" s="15"/>
      <c r="F403" s="15"/>
      <c r="G403" s="15"/>
      <c r="H403" s="15"/>
      <c r="I403" s="15"/>
      <c r="J403" s="15"/>
      <c r="K403" s="15"/>
      <c r="L403" s="15"/>
      <c r="M403" s="15"/>
    </row>
    <row r="404" spans="1:13" ht="15.75" customHeight="1" x14ac:dyDescent="0.25">
      <c r="A404" s="15"/>
      <c r="B404" s="15"/>
      <c r="C404" s="15"/>
      <c r="D404" s="15"/>
      <c r="E404" s="15"/>
      <c r="F404" s="15"/>
      <c r="G404" s="15"/>
      <c r="H404" s="15"/>
      <c r="I404" s="15"/>
      <c r="J404" s="15"/>
      <c r="K404" s="15"/>
      <c r="L404" s="15"/>
      <c r="M404" s="15"/>
    </row>
    <row r="405" spans="1:13" ht="15.75" customHeight="1" x14ac:dyDescent="0.25">
      <c r="A405" s="15"/>
      <c r="B405" s="15"/>
      <c r="C405" s="15"/>
      <c r="D405" s="15"/>
      <c r="E405" s="15"/>
      <c r="F405" s="15"/>
      <c r="G405" s="15"/>
      <c r="H405" s="15"/>
      <c r="I405" s="15"/>
      <c r="J405" s="15"/>
      <c r="K405" s="15"/>
      <c r="L405" s="15"/>
      <c r="M405" s="15"/>
    </row>
    <row r="406" spans="1:13" ht="15.75" customHeight="1" x14ac:dyDescent="0.25">
      <c r="A406" s="15"/>
      <c r="B406" s="15"/>
      <c r="C406" s="15"/>
      <c r="D406" s="15"/>
      <c r="E406" s="15"/>
      <c r="F406" s="15"/>
      <c r="G406" s="15"/>
      <c r="H406" s="15"/>
      <c r="I406" s="15"/>
      <c r="J406" s="15"/>
      <c r="K406" s="15"/>
      <c r="L406" s="15"/>
      <c r="M406" s="15"/>
    </row>
    <row r="407" spans="1:13" ht="15.75" customHeight="1" x14ac:dyDescent="0.25">
      <c r="A407" s="15"/>
      <c r="B407" s="15"/>
      <c r="C407" s="15"/>
      <c r="D407" s="15"/>
      <c r="E407" s="15"/>
      <c r="F407" s="15"/>
      <c r="G407" s="15"/>
      <c r="H407" s="15"/>
      <c r="I407" s="15"/>
      <c r="J407" s="15"/>
      <c r="K407" s="15"/>
      <c r="L407" s="15"/>
      <c r="M407" s="15"/>
    </row>
    <row r="408" spans="1:13" ht="15.75" customHeight="1" x14ac:dyDescent="0.25">
      <c r="A408" s="15"/>
      <c r="B408" s="15"/>
      <c r="C408" s="15"/>
      <c r="D408" s="15"/>
      <c r="E408" s="15"/>
      <c r="F408" s="15"/>
      <c r="G408" s="15"/>
      <c r="H408" s="15"/>
      <c r="I408" s="15"/>
      <c r="J408" s="15"/>
      <c r="K408" s="15"/>
      <c r="L408" s="15"/>
      <c r="M408" s="15"/>
    </row>
    <row r="409" spans="1:13" ht="15.75" customHeight="1" x14ac:dyDescent="0.25">
      <c r="A409" s="15"/>
      <c r="B409" s="15"/>
      <c r="C409" s="15"/>
      <c r="D409" s="15"/>
      <c r="E409" s="15"/>
      <c r="F409" s="15"/>
      <c r="G409" s="15"/>
      <c r="H409" s="15"/>
      <c r="I409" s="15"/>
      <c r="J409" s="15"/>
      <c r="K409" s="15"/>
      <c r="L409" s="15"/>
      <c r="M409" s="15"/>
    </row>
    <row r="410" spans="1:13" ht="15.75" customHeight="1" x14ac:dyDescent="0.25">
      <c r="A410" s="15"/>
      <c r="B410" s="15"/>
      <c r="C410" s="15"/>
      <c r="D410" s="15"/>
      <c r="E410" s="15"/>
      <c r="F410" s="15"/>
      <c r="G410" s="15"/>
      <c r="H410" s="15"/>
      <c r="I410" s="15"/>
      <c r="J410" s="15"/>
      <c r="K410" s="15"/>
      <c r="L410" s="15"/>
      <c r="M410" s="15"/>
    </row>
    <row r="411" spans="1:13" ht="15.75" customHeight="1" x14ac:dyDescent="0.25">
      <c r="A411" s="15"/>
      <c r="B411" s="15"/>
      <c r="C411" s="15"/>
      <c r="D411" s="15"/>
      <c r="E411" s="15"/>
      <c r="F411" s="15"/>
      <c r="G411" s="15"/>
      <c r="H411" s="15"/>
      <c r="I411" s="15"/>
      <c r="J411" s="15"/>
      <c r="K411" s="15"/>
      <c r="L411" s="15"/>
      <c r="M411" s="15"/>
    </row>
    <row r="412" spans="1:13" ht="15.75" customHeight="1" x14ac:dyDescent="0.25">
      <c r="A412" s="15"/>
      <c r="B412" s="15"/>
      <c r="C412" s="15"/>
      <c r="D412" s="15"/>
      <c r="E412" s="15"/>
      <c r="F412" s="15"/>
      <c r="G412" s="15"/>
      <c r="H412" s="15"/>
      <c r="I412" s="15"/>
      <c r="J412" s="15"/>
      <c r="K412" s="15"/>
      <c r="L412" s="15"/>
      <c r="M412" s="15"/>
    </row>
    <row r="413" spans="1:13" ht="15.75" customHeight="1" x14ac:dyDescent="0.25">
      <c r="A413" s="15"/>
      <c r="B413" s="15"/>
      <c r="C413" s="15"/>
      <c r="D413" s="15"/>
      <c r="E413" s="15"/>
      <c r="F413" s="15"/>
      <c r="G413" s="15"/>
      <c r="H413" s="15"/>
      <c r="I413" s="15"/>
      <c r="J413" s="15"/>
      <c r="K413" s="15"/>
      <c r="L413" s="15"/>
      <c r="M413" s="15"/>
    </row>
    <row r="414" spans="1:13" ht="15.75" customHeight="1" x14ac:dyDescent="0.25">
      <c r="A414" s="15"/>
      <c r="B414" s="15"/>
      <c r="C414" s="15"/>
      <c r="D414" s="15"/>
      <c r="E414" s="15"/>
      <c r="F414" s="15"/>
      <c r="G414" s="15"/>
      <c r="H414" s="15"/>
      <c r="I414" s="15"/>
      <c r="J414" s="15"/>
      <c r="K414" s="15"/>
      <c r="L414" s="15"/>
      <c r="M414" s="15"/>
    </row>
    <row r="415" spans="1:13" ht="15.75" customHeight="1" x14ac:dyDescent="0.25">
      <c r="A415" s="15"/>
      <c r="B415" s="15"/>
      <c r="C415" s="15"/>
      <c r="D415" s="15"/>
      <c r="E415" s="15"/>
      <c r="F415" s="15"/>
      <c r="G415" s="15"/>
      <c r="H415" s="15"/>
      <c r="I415" s="15"/>
      <c r="J415" s="15"/>
      <c r="K415" s="15"/>
      <c r="L415" s="15"/>
      <c r="M415" s="15"/>
    </row>
    <row r="416" spans="1:13" ht="15.75" customHeight="1" x14ac:dyDescent="0.25">
      <c r="A416" s="15"/>
      <c r="B416" s="15"/>
      <c r="C416" s="15"/>
      <c r="D416" s="15"/>
      <c r="E416" s="15"/>
      <c r="F416" s="15"/>
      <c r="G416" s="15"/>
      <c r="H416" s="15"/>
      <c r="I416" s="15"/>
      <c r="J416" s="15"/>
      <c r="K416" s="15"/>
      <c r="L416" s="15"/>
      <c r="M416" s="15"/>
    </row>
    <row r="417" spans="1:13" ht="15.75" customHeight="1" x14ac:dyDescent="0.25">
      <c r="A417" s="15"/>
      <c r="B417" s="15"/>
      <c r="C417" s="15"/>
      <c r="D417" s="15"/>
      <c r="E417" s="15"/>
      <c r="F417" s="15"/>
      <c r="G417" s="15"/>
      <c r="H417" s="15"/>
      <c r="I417" s="15"/>
      <c r="J417" s="15"/>
      <c r="K417" s="15"/>
      <c r="L417" s="15"/>
      <c r="M417" s="15"/>
    </row>
    <row r="418" spans="1:13" ht="15.75" customHeight="1" x14ac:dyDescent="0.25">
      <c r="A418" s="15"/>
      <c r="B418" s="15"/>
      <c r="C418" s="15"/>
      <c r="D418" s="15"/>
      <c r="E418" s="15"/>
      <c r="F418" s="15"/>
      <c r="G418" s="15"/>
      <c r="H418" s="15"/>
      <c r="I418" s="15"/>
      <c r="J418" s="15"/>
      <c r="K418" s="15"/>
      <c r="L418" s="15"/>
      <c r="M418" s="15"/>
    </row>
    <row r="419" spans="1:13" ht="15.75" customHeight="1" x14ac:dyDescent="0.25">
      <c r="A419" s="15"/>
      <c r="B419" s="15"/>
      <c r="C419" s="15"/>
      <c r="D419" s="15"/>
      <c r="E419" s="15"/>
      <c r="F419" s="15"/>
      <c r="G419" s="15"/>
      <c r="H419" s="15"/>
      <c r="I419" s="15"/>
      <c r="J419" s="15"/>
      <c r="K419" s="15"/>
      <c r="L419" s="15"/>
      <c r="M419" s="15"/>
    </row>
    <row r="420" spans="1:13" ht="15.75" customHeight="1" x14ac:dyDescent="0.25">
      <c r="A420" s="15"/>
      <c r="B420" s="15"/>
      <c r="C420" s="15"/>
      <c r="D420" s="15"/>
      <c r="E420" s="15"/>
      <c r="F420" s="15"/>
      <c r="G420" s="15"/>
      <c r="H420" s="15"/>
      <c r="I420" s="15"/>
      <c r="J420" s="15"/>
      <c r="K420" s="15"/>
      <c r="L420" s="15"/>
      <c r="M420" s="15"/>
    </row>
    <row r="421" spans="1:13" ht="15.75" customHeight="1" x14ac:dyDescent="0.25">
      <c r="A421" s="15"/>
      <c r="B421" s="15"/>
      <c r="C421" s="15"/>
      <c r="D421" s="15"/>
      <c r="E421" s="15"/>
      <c r="F421" s="15"/>
      <c r="G421" s="15"/>
      <c r="H421" s="15"/>
      <c r="I421" s="15"/>
      <c r="J421" s="15"/>
      <c r="K421" s="15"/>
      <c r="L421" s="15"/>
      <c r="M421" s="15"/>
    </row>
    <row r="422" spans="1:13" ht="15.75" customHeight="1" x14ac:dyDescent="0.25">
      <c r="A422" s="15"/>
      <c r="B422" s="15"/>
      <c r="C422" s="15"/>
      <c r="D422" s="15"/>
      <c r="E422" s="15"/>
      <c r="F422" s="15"/>
      <c r="G422" s="15"/>
      <c r="H422" s="15"/>
      <c r="I422" s="15"/>
      <c r="J422" s="15"/>
      <c r="K422" s="15"/>
      <c r="L422" s="15"/>
      <c r="M422" s="15"/>
    </row>
    <row r="423" spans="1:13" ht="15.75" customHeight="1" x14ac:dyDescent="0.25">
      <c r="A423" s="15"/>
      <c r="B423" s="15"/>
      <c r="C423" s="15"/>
      <c r="D423" s="15"/>
      <c r="E423" s="15"/>
      <c r="F423" s="15"/>
      <c r="G423" s="15"/>
      <c r="H423" s="15"/>
      <c r="I423" s="15"/>
      <c r="J423" s="15"/>
      <c r="K423" s="15"/>
      <c r="L423" s="15"/>
      <c r="M423" s="15"/>
    </row>
    <row r="424" spans="1:13" ht="15.75" customHeight="1" x14ac:dyDescent="0.25">
      <c r="A424" s="15"/>
      <c r="B424" s="15"/>
      <c r="C424" s="15"/>
      <c r="D424" s="15"/>
      <c r="E424" s="15"/>
      <c r="F424" s="15"/>
      <c r="G424" s="15"/>
      <c r="H424" s="15"/>
      <c r="I424" s="15"/>
      <c r="J424" s="15"/>
      <c r="K424" s="15"/>
      <c r="L424" s="15"/>
      <c r="M424" s="15"/>
    </row>
    <row r="425" spans="1:13" ht="15.75" customHeight="1" x14ac:dyDescent="0.25">
      <c r="A425" s="15"/>
      <c r="B425" s="15"/>
      <c r="C425" s="15"/>
      <c r="D425" s="15"/>
      <c r="E425" s="15"/>
      <c r="F425" s="15"/>
      <c r="G425" s="15"/>
      <c r="H425" s="15"/>
      <c r="I425" s="15"/>
      <c r="J425" s="15"/>
      <c r="K425" s="15"/>
      <c r="L425" s="15"/>
      <c r="M425" s="15"/>
    </row>
    <row r="426" spans="1:13" ht="15.75" customHeight="1" x14ac:dyDescent="0.25">
      <c r="A426" s="15"/>
      <c r="B426" s="15"/>
      <c r="C426" s="15"/>
      <c r="D426" s="15"/>
      <c r="E426" s="15"/>
      <c r="F426" s="15"/>
      <c r="G426" s="15"/>
      <c r="H426" s="15"/>
      <c r="I426" s="15"/>
      <c r="J426" s="15"/>
      <c r="K426" s="15"/>
      <c r="L426" s="15"/>
      <c r="M426" s="15"/>
    </row>
    <row r="427" spans="1:13" ht="15.75" customHeight="1" x14ac:dyDescent="0.25">
      <c r="A427" s="15"/>
      <c r="B427" s="15"/>
      <c r="C427" s="15"/>
      <c r="D427" s="15"/>
      <c r="E427" s="15"/>
      <c r="F427" s="15"/>
      <c r="G427" s="15"/>
      <c r="H427" s="15"/>
      <c r="I427" s="15"/>
      <c r="J427" s="15"/>
      <c r="K427" s="15"/>
      <c r="L427" s="15"/>
      <c r="M427" s="15"/>
    </row>
    <row r="428" spans="1:13" ht="15.75" customHeight="1" x14ac:dyDescent="0.25">
      <c r="A428" s="15"/>
      <c r="B428" s="15"/>
      <c r="C428" s="15"/>
      <c r="D428" s="15"/>
      <c r="E428" s="15"/>
      <c r="F428" s="15"/>
      <c r="G428" s="15"/>
      <c r="H428" s="15"/>
      <c r="I428" s="15"/>
      <c r="J428" s="15"/>
      <c r="K428" s="15"/>
      <c r="L428" s="15"/>
      <c r="M428" s="15"/>
    </row>
    <row r="429" spans="1:13" ht="15.75" customHeight="1" x14ac:dyDescent="0.25">
      <c r="A429" s="15"/>
      <c r="B429" s="15"/>
      <c r="C429" s="15"/>
      <c r="D429" s="15"/>
      <c r="E429" s="15"/>
      <c r="F429" s="15"/>
      <c r="G429" s="15"/>
      <c r="H429" s="15"/>
      <c r="I429" s="15"/>
      <c r="J429" s="15"/>
      <c r="K429" s="15"/>
      <c r="L429" s="15"/>
      <c r="M429" s="15"/>
    </row>
    <row r="430" spans="1:13" ht="15.75" customHeight="1" x14ac:dyDescent="0.25">
      <c r="A430" s="15"/>
      <c r="B430" s="15"/>
      <c r="C430" s="15"/>
      <c r="D430" s="15"/>
      <c r="E430" s="15"/>
      <c r="F430" s="15"/>
      <c r="G430" s="15"/>
      <c r="H430" s="15"/>
      <c r="I430" s="15"/>
      <c r="J430" s="15"/>
      <c r="K430" s="15"/>
      <c r="L430" s="15"/>
      <c r="M430" s="15"/>
    </row>
    <row r="431" spans="1:13" ht="15.75" customHeight="1" x14ac:dyDescent="0.25">
      <c r="A431" s="15"/>
      <c r="B431" s="15"/>
      <c r="C431" s="15"/>
      <c r="D431" s="15"/>
      <c r="E431" s="15"/>
      <c r="F431" s="15"/>
      <c r="G431" s="15"/>
      <c r="H431" s="15"/>
      <c r="I431" s="15"/>
      <c r="J431" s="15"/>
      <c r="K431" s="15"/>
      <c r="L431" s="15"/>
      <c r="M431" s="15"/>
    </row>
    <row r="432" spans="1:13" ht="15.75" customHeight="1" x14ac:dyDescent="0.25">
      <c r="A432" s="15"/>
      <c r="B432" s="15"/>
      <c r="C432" s="15"/>
      <c r="D432" s="15"/>
      <c r="E432" s="15"/>
      <c r="F432" s="15"/>
      <c r="G432" s="15"/>
      <c r="H432" s="15"/>
      <c r="I432" s="15"/>
      <c r="J432" s="15"/>
      <c r="K432" s="15"/>
      <c r="L432" s="15"/>
      <c r="M432" s="15"/>
    </row>
    <row r="433" spans="1:13" ht="15.75" customHeight="1" x14ac:dyDescent="0.25">
      <c r="A433" s="15"/>
      <c r="B433" s="15"/>
      <c r="C433" s="15"/>
      <c r="D433" s="15"/>
      <c r="E433" s="15"/>
      <c r="F433" s="15"/>
      <c r="G433" s="15"/>
      <c r="H433" s="15"/>
      <c r="I433" s="15"/>
      <c r="J433" s="15"/>
      <c r="K433" s="15"/>
      <c r="L433" s="15"/>
      <c r="M433" s="15"/>
    </row>
    <row r="434" spans="1:13" ht="15.75" customHeight="1" x14ac:dyDescent="0.25">
      <c r="A434" s="15"/>
      <c r="B434" s="15"/>
      <c r="C434" s="15"/>
      <c r="D434" s="15"/>
      <c r="E434" s="15"/>
      <c r="F434" s="15"/>
      <c r="G434" s="15"/>
      <c r="H434" s="15"/>
      <c r="I434" s="15"/>
      <c r="J434" s="15"/>
      <c r="K434" s="15"/>
      <c r="L434" s="15"/>
      <c r="M434" s="15"/>
    </row>
    <row r="435" spans="1:13" ht="15.75" customHeight="1" x14ac:dyDescent="0.25">
      <c r="A435" s="15"/>
      <c r="B435" s="15"/>
      <c r="C435" s="15"/>
      <c r="D435" s="15"/>
      <c r="E435" s="15"/>
      <c r="F435" s="15"/>
      <c r="G435" s="15"/>
      <c r="H435" s="15"/>
      <c r="I435" s="15"/>
      <c r="J435" s="15"/>
      <c r="K435" s="15"/>
      <c r="L435" s="15"/>
      <c r="M435" s="15"/>
    </row>
    <row r="436" spans="1:13" ht="15.75" customHeight="1" x14ac:dyDescent="0.25">
      <c r="A436" s="15"/>
      <c r="B436" s="15"/>
      <c r="C436" s="15"/>
      <c r="D436" s="15"/>
      <c r="E436" s="15"/>
      <c r="F436" s="15"/>
      <c r="G436" s="15"/>
      <c r="H436" s="15"/>
      <c r="I436" s="15"/>
      <c r="J436" s="15"/>
      <c r="K436" s="15"/>
      <c r="L436" s="15"/>
      <c r="M436" s="15"/>
    </row>
    <row r="437" spans="1:13" ht="15.75" customHeight="1" x14ac:dyDescent="0.25">
      <c r="A437" s="15"/>
      <c r="B437" s="15"/>
      <c r="C437" s="15"/>
      <c r="D437" s="15"/>
      <c r="E437" s="15"/>
      <c r="F437" s="15"/>
      <c r="G437" s="15"/>
      <c r="H437" s="15"/>
      <c r="I437" s="15"/>
      <c r="J437" s="15"/>
      <c r="K437" s="15"/>
      <c r="L437" s="15"/>
      <c r="M437" s="15"/>
    </row>
    <row r="438" spans="1:13" ht="15.75" customHeight="1" x14ac:dyDescent="0.25">
      <c r="A438" s="15"/>
      <c r="B438" s="15"/>
      <c r="C438" s="15"/>
      <c r="D438" s="15"/>
      <c r="E438" s="15"/>
      <c r="F438" s="15"/>
      <c r="G438" s="15"/>
      <c r="H438" s="15"/>
      <c r="I438" s="15"/>
      <c r="J438" s="15"/>
      <c r="K438" s="15"/>
      <c r="L438" s="15"/>
      <c r="M438" s="15"/>
    </row>
    <row r="439" spans="1:13" ht="15.75" customHeight="1" x14ac:dyDescent="0.25">
      <c r="A439" s="15"/>
      <c r="B439" s="15"/>
      <c r="C439" s="15"/>
      <c r="D439" s="15"/>
      <c r="E439" s="15"/>
      <c r="F439" s="15"/>
      <c r="G439" s="15"/>
      <c r="H439" s="15"/>
      <c r="I439" s="15"/>
      <c r="J439" s="15"/>
      <c r="K439" s="15"/>
      <c r="L439" s="15"/>
      <c r="M439" s="15"/>
    </row>
    <row r="440" spans="1:13" ht="15.75" customHeight="1" x14ac:dyDescent="0.25">
      <c r="A440" s="15"/>
      <c r="B440" s="15"/>
      <c r="C440" s="15"/>
      <c r="D440" s="15"/>
      <c r="E440" s="15"/>
      <c r="F440" s="15"/>
      <c r="G440" s="15"/>
      <c r="H440" s="15"/>
      <c r="I440" s="15"/>
      <c r="J440" s="15"/>
      <c r="K440" s="15"/>
      <c r="L440" s="15"/>
      <c r="M440" s="15"/>
    </row>
    <row r="441" spans="1:13" ht="15.75" customHeight="1" x14ac:dyDescent="0.25">
      <c r="A441" s="15"/>
      <c r="B441" s="15"/>
      <c r="C441" s="15"/>
      <c r="D441" s="15"/>
      <c r="E441" s="15"/>
      <c r="F441" s="15"/>
      <c r="G441" s="15"/>
      <c r="H441" s="15"/>
      <c r="I441" s="15"/>
      <c r="J441" s="15"/>
      <c r="K441" s="15"/>
      <c r="L441" s="15"/>
      <c r="M441" s="15"/>
    </row>
    <row r="442" spans="1:13" ht="15.75" customHeight="1" x14ac:dyDescent="0.25">
      <c r="A442" s="15"/>
      <c r="B442" s="15"/>
      <c r="C442" s="15"/>
      <c r="D442" s="15"/>
      <c r="E442" s="15"/>
      <c r="F442" s="15"/>
      <c r="G442" s="15"/>
      <c r="H442" s="15"/>
      <c r="I442" s="15"/>
      <c r="J442" s="15"/>
      <c r="K442" s="15"/>
      <c r="L442" s="15"/>
      <c r="M442" s="15"/>
    </row>
    <row r="443" spans="1:13" ht="15.75" customHeight="1" x14ac:dyDescent="0.25">
      <c r="A443" s="15"/>
      <c r="B443" s="15"/>
      <c r="C443" s="15"/>
      <c r="D443" s="15"/>
      <c r="E443" s="15"/>
      <c r="F443" s="15"/>
      <c r="G443" s="15"/>
      <c r="H443" s="15"/>
      <c r="I443" s="15"/>
      <c r="J443" s="15"/>
      <c r="K443" s="15"/>
      <c r="L443" s="15"/>
      <c r="M443" s="15"/>
    </row>
    <row r="444" spans="1:13" ht="15.75" customHeight="1" x14ac:dyDescent="0.25">
      <c r="A444" s="15"/>
      <c r="B444" s="15"/>
      <c r="C444" s="15"/>
      <c r="D444" s="15"/>
      <c r="E444" s="15"/>
      <c r="F444" s="15"/>
      <c r="G444" s="15"/>
      <c r="H444" s="15"/>
      <c r="I444" s="15"/>
      <c r="J444" s="15"/>
      <c r="K444" s="15"/>
      <c r="L444" s="15"/>
      <c r="M444" s="15"/>
    </row>
    <row r="445" spans="1:13" ht="15.75" customHeight="1" x14ac:dyDescent="0.25">
      <c r="A445" s="15"/>
      <c r="B445" s="15"/>
      <c r="C445" s="15"/>
      <c r="D445" s="15"/>
      <c r="E445" s="15"/>
      <c r="F445" s="15"/>
      <c r="G445" s="15"/>
      <c r="H445" s="15"/>
      <c r="I445" s="15"/>
      <c r="J445" s="15"/>
      <c r="K445" s="15"/>
      <c r="L445" s="15"/>
      <c r="M445" s="15"/>
    </row>
    <row r="446" spans="1:13" ht="15.75" customHeight="1" x14ac:dyDescent="0.25">
      <c r="A446" s="15"/>
      <c r="B446" s="15"/>
      <c r="C446" s="15"/>
      <c r="D446" s="15"/>
      <c r="E446" s="15"/>
      <c r="F446" s="15"/>
      <c r="G446" s="15"/>
      <c r="H446" s="15"/>
      <c r="I446" s="15"/>
      <c r="J446" s="15"/>
      <c r="K446" s="15"/>
      <c r="L446" s="15"/>
      <c r="M446" s="15"/>
    </row>
    <row r="447" spans="1:13" ht="15.75" customHeight="1" x14ac:dyDescent="0.25">
      <c r="A447" s="15"/>
      <c r="B447" s="15"/>
      <c r="C447" s="15"/>
      <c r="D447" s="15"/>
      <c r="E447" s="15"/>
      <c r="F447" s="15"/>
      <c r="G447" s="15"/>
      <c r="H447" s="15"/>
      <c r="I447" s="15"/>
      <c r="J447" s="15"/>
      <c r="K447" s="15"/>
      <c r="L447" s="15"/>
      <c r="M447" s="15"/>
    </row>
    <row r="448" spans="1:13" ht="15.75" customHeight="1" x14ac:dyDescent="0.25">
      <c r="A448" s="15"/>
      <c r="B448" s="15"/>
      <c r="C448" s="15"/>
      <c r="D448" s="15"/>
      <c r="E448" s="15"/>
      <c r="F448" s="15"/>
      <c r="G448" s="15"/>
      <c r="H448" s="15"/>
      <c r="I448" s="15"/>
      <c r="J448" s="15"/>
      <c r="K448" s="15"/>
      <c r="L448" s="15"/>
      <c r="M448" s="15"/>
    </row>
    <row r="449" spans="1:13" ht="15.75" customHeight="1" x14ac:dyDescent="0.25">
      <c r="A449" s="15"/>
      <c r="B449" s="15"/>
      <c r="C449" s="15"/>
      <c r="D449" s="15"/>
      <c r="E449" s="15"/>
      <c r="F449" s="15"/>
      <c r="G449" s="15"/>
      <c r="H449" s="15"/>
      <c r="I449" s="15"/>
      <c r="J449" s="15"/>
      <c r="K449" s="15"/>
      <c r="L449" s="15"/>
      <c r="M449" s="15"/>
    </row>
    <row r="450" spans="1:13" ht="15.75" customHeight="1" x14ac:dyDescent="0.25">
      <c r="A450" s="15"/>
      <c r="B450" s="15"/>
      <c r="C450" s="15"/>
      <c r="D450" s="15"/>
      <c r="E450" s="15"/>
      <c r="F450" s="15"/>
      <c r="G450" s="15"/>
      <c r="H450" s="15"/>
      <c r="I450" s="15"/>
      <c r="J450" s="15"/>
      <c r="K450" s="15"/>
      <c r="L450" s="15"/>
      <c r="M450" s="15"/>
    </row>
    <row r="451" spans="1:13" ht="15.75" customHeight="1" x14ac:dyDescent="0.25">
      <c r="A451" s="15"/>
      <c r="B451" s="15"/>
      <c r="C451" s="15"/>
      <c r="D451" s="15"/>
      <c r="E451" s="15"/>
      <c r="F451" s="15"/>
      <c r="G451" s="15"/>
      <c r="H451" s="15"/>
      <c r="I451" s="15"/>
      <c r="J451" s="15"/>
      <c r="K451" s="15"/>
      <c r="L451" s="15"/>
      <c r="M451" s="15"/>
    </row>
    <row r="452" spans="1:13" ht="15.75" customHeight="1" x14ac:dyDescent="0.25">
      <c r="A452" s="15"/>
      <c r="B452" s="15"/>
      <c r="C452" s="15"/>
      <c r="D452" s="15"/>
      <c r="E452" s="15"/>
      <c r="F452" s="15"/>
      <c r="G452" s="15"/>
      <c r="H452" s="15"/>
      <c r="I452" s="15"/>
      <c r="J452" s="15"/>
      <c r="K452" s="15"/>
      <c r="L452" s="15"/>
      <c r="M452" s="15"/>
    </row>
    <row r="453" spans="1:13" ht="15.75" customHeight="1" x14ac:dyDescent="0.25">
      <c r="A453" s="15"/>
      <c r="B453" s="15"/>
      <c r="C453" s="15"/>
      <c r="D453" s="15"/>
      <c r="E453" s="15"/>
      <c r="F453" s="15"/>
      <c r="G453" s="15"/>
      <c r="H453" s="15"/>
      <c r="I453" s="15"/>
      <c r="J453" s="15"/>
      <c r="K453" s="15"/>
      <c r="L453" s="15"/>
      <c r="M453" s="15"/>
    </row>
    <row r="454" spans="1:13" ht="15.75" customHeight="1" x14ac:dyDescent="0.25">
      <c r="A454" s="15"/>
      <c r="B454" s="15"/>
      <c r="C454" s="15"/>
      <c r="D454" s="15"/>
      <c r="E454" s="15"/>
      <c r="F454" s="15"/>
      <c r="G454" s="15"/>
      <c r="H454" s="15"/>
      <c r="I454" s="15"/>
      <c r="J454" s="15"/>
      <c r="K454" s="15"/>
      <c r="L454" s="15"/>
      <c r="M454" s="15"/>
    </row>
    <row r="455" spans="1:13" ht="15.75" customHeight="1" x14ac:dyDescent="0.25">
      <c r="A455" s="15"/>
      <c r="B455" s="15"/>
      <c r="C455" s="15"/>
      <c r="D455" s="15"/>
      <c r="E455" s="15"/>
      <c r="F455" s="15"/>
      <c r="G455" s="15"/>
      <c r="H455" s="15"/>
      <c r="I455" s="15"/>
      <c r="J455" s="15"/>
      <c r="K455" s="15"/>
      <c r="L455" s="15"/>
      <c r="M455" s="15"/>
    </row>
    <row r="456" spans="1:13" ht="15.75" customHeight="1" x14ac:dyDescent="0.25">
      <c r="A456" s="15"/>
      <c r="B456" s="15"/>
      <c r="C456" s="15"/>
      <c r="D456" s="15"/>
      <c r="E456" s="15"/>
      <c r="F456" s="15"/>
      <c r="G456" s="15"/>
      <c r="H456" s="15"/>
      <c r="I456" s="15"/>
      <c r="J456" s="15"/>
      <c r="K456" s="15"/>
      <c r="L456" s="15"/>
      <c r="M456" s="15"/>
    </row>
    <row r="457" spans="1:13" ht="15.75" customHeight="1" x14ac:dyDescent="0.25">
      <c r="A457" s="15"/>
      <c r="B457" s="15"/>
      <c r="C457" s="15"/>
      <c r="D457" s="15"/>
      <c r="E457" s="15"/>
      <c r="F457" s="15"/>
      <c r="G457" s="15"/>
      <c r="H457" s="15"/>
      <c r="I457" s="15"/>
      <c r="J457" s="15"/>
      <c r="K457" s="15"/>
      <c r="L457" s="15"/>
      <c r="M457" s="15"/>
    </row>
    <row r="458" spans="1:13" ht="15.75" customHeight="1" x14ac:dyDescent="0.25">
      <c r="A458" s="15"/>
      <c r="B458" s="15"/>
      <c r="C458" s="15"/>
      <c r="D458" s="15"/>
      <c r="E458" s="15"/>
      <c r="F458" s="15"/>
      <c r="G458" s="15"/>
      <c r="H458" s="15"/>
      <c r="I458" s="15"/>
      <c r="J458" s="15"/>
      <c r="K458" s="15"/>
      <c r="L458" s="15"/>
      <c r="M458" s="15"/>
    </row>
    <row r="459" spans="1:13" ht="15.75" customHeight="1" x14ac:dyDescent="0.25">
      <c r="A459" s="15"/>
      <c r="B459" s="15"/>
      <c r="C459" s="15"/>
      <c r="D459" s="15"/>
      <c r="E459" s="15"/>
      <c r="F459" s="15"/>
      <c r="G459" s="15"/>
      <c r="H459" s="15"/>
      <c r="I459" s="15"/>
      <c r="J459" s="15"/>
      <c r="K459" s="15"/>
      <c r="L459" s="15"/>
      <c r="M459" s="15"/>
    </row>
    <row r="460" spans="1:13" ht="15.75" customHeight="1" x14ac:dyDescent="0.25">
      <c r="A460" s="15"/>
      <c r="B460" s="15"/>
      <c r="C460" s="15"/>
      <c r="D460" s="15"/>
      <c r="E460" s="15"/>
      <c r="F460" s="15"/>
      <c r="G460" s="15"/>
      <c r="H460" s="15"/>
      <c r="I460" s="15"/>
      <c r="J460" s="15"/>
      <c r="K460" s="15"/>
      <c r="L460" s="15"/>
      <c r="M460" s="15"/>
    </row>
    <row r="461" spans="1:13" ht="15.75" customHeight="1" x14ac:dyDescent="0.25">
      <c r="A461" s="15"/>
      <c r="B461" s="15"/>
      <c r="C461" s="15"/>
      <c r="D461" s="15"/>
      <c r="E461" s="15"/>
      <c r="F461" s="15"/>
      <c r="G461" s="15"/>
      <c r="H461" s="15"/>
      <c r="I461" s="15"/>
      <c r="J461" s="15"/>
      <c r="K461" s="15"/>
      <c r="L461" s="15"/>
      <c r="M461" s="15"/>
    </row>
    <row r="462" spans="1:13" ht="15.75" customHeight="1" x14ac:dyDescent="0.25">
      <c r="A462" s="15"/>
      <c r="B462" s="15"/>
      <c r="C462" s="15"/>
      <c r="D462" s="15"/>
      <c r="E462" s="15"/>
      <c r="F462" s="15"/>
      <c r="G462" s="15"/>
      <c r="H462" s="15"/>
      <c r="I462" s="15"/>
      <c r="J462" s="15"/>
      <c r="K462" s="15"/>
      <c r="L462" s="15"/>
      <c r="M462" s="15"/>
    </row>
    <row r="463" spans="1:13" ht="15.75" customHeight="1" x14ac:dyDescent="0.25">
      <c r="A463" s="15"/>
      <c r="B463" s="15"/>
      <c r="C463" s="15"/>
      <c r="D463" s="15"/>
      <c r="E463" s="15"/>
      <c r="F463" s="15"/>
      <c r="G463" s="15"/>
      <c r="H463" s="15"/>
      <c r="I463" s="15"/>
      <c r="J463" s="15"/>
      <c r="K463" s="15"/>
      <c r="L463" s="15"/>
      <c r="M463" s="15"/>
    </row>
    <row r="464" spans="1:13" ht="15.75" customHeight="1" x14ac:dyDescent="0.25">
      <c r="A464" s="15"/>
      <c r="B464" s="15"/>
      <c r="C464" s="15"/>
      <c r="D464" s="15"/>
      <c r="E464" s="15"/>
      <c r="F464" s="15"/>
      <c r="G464" s="15"/>
      <c r="H464" s="15"/>
      <c r="I464" s="15"/>
      <c r="J464" s="15"/>
      <c r="K464" s="15"/>
      <c r="L464" s="15"/>
      <c r="M464" s="15"/>
    </row>
    <row r="465" spans="1:13" ht="15.75" customHeight="1" x14ac:dyDescent="0.25">
      <c r="A465" s="15"/>
      <c r="B465" s="15"/>
      <c r="C465" s="15"/>
      <c r="D465" s="15"/>
      <c r="E465" s="15"/>
      <c r="F465" s="15"/>
      <c r="G465" s="15"/>
      <c r="H465" s="15"/>
      <c r="I465" s="15"/>
      <c r="J465" s="15"/>
      <c r="K465" s="15"/>
      <c r="L465" s="15"/>
      <c r="M465" s="15"/>
    </row>
    <row r="466" spans="1:13" ht="15.75" customHeight="1" x14ac:dyDescent="0.25">
      <c r="A466" s="15"/>
      <c r="B466" s="15"/>
      <c r="C466" s="15"/>
      <c r="D466" s="15"/>
      <c r="E466" s="15"/>
      <c r="F466" s="15"/>
      <c r="G466" s="15"/>
      <c r="H466" s="15"/>
      <c r="I466" s="15"/>
      <c r="J466" s="15"/>
      <c r="K466" s="15"/>
      <c r="L466" s="15"/>
      <c r="M466" s="15"/>
    </row>
    <row r="467" spans="1:13" ht="15.75" customHeight="1" x14ac:dyDescent="0.25">
      <c r="A467" s="15"/>
      <c r="B467" s="15"/>
      <c r="C467" s="15"/>
      <c r="D467" s="15"/>
      <c r="E467" s="15"/>
      <c r="F467" s="15"/>
      <c r="G467" s="15"/>
      <c r="H467" s="15"/>
      <c r="I467" s="15"/>
      <c r="J467" s="15"/>
      <c r="K467" s="15"/>
      <c r="L467" s="15"/>
      <c r="M467" s="15"/>
    </row>
    <row r="468" spans="1:13" ht="15.75" customHeight="1" x14ac:dyDescent="0.25">
      <c r="A468" s="15"/>
      <c r="B468" s="15"/>
      <c r="C468" s="15"/>
      <c r="D468" s="15"/>
      <c r="E468" s="15"/>
      <c r="F468" s="15"/>
      <c r="G468" s="15"/>
      <c r="H468" s="15"/>
      <c r="I468" s="15"/>
      <c r="J468" s="15"/>
      <c r="K468" s="15"/>
      <c r="L468" s="15"/>
      <c r="M468" s="15"/>
    </row>
    <row r="469" spans="1:13" ht="15.75" customHeight="1" x14ac:dyDescent="0.25">
      <c r="A469" s="15"/>
      <c r="B469" s="15"/>
      <c r="C469" s="15"/>
      <c r="D469" s="15"/>
      <c r="E469" s="15"/>
      <c r="F469" s="15"/>
      <c r="G469" s="15"/>
      <c r="H469" s="15"/>
      <c r="I469" s="15"/>
      <c r="J469" s="15"/>
      <c r="K469" s="15"/>
      <c r="L469" s="15"/>
      <c r="M469" s="15"/>
    </row>
    <row r="470" spans="1:13" ht="15.75" customHeight="1" x14ac:dyDescent="0.25">
      <c r="A470" s="15"/>
      <c r="B470" s="15"/>
      <c r="C470" s="15"/>
      <c r="D470" s="15"/>
      <c r="E470" s="15"/>
      <c r="F470" s="15"/>
      <c r="G470" s="15"/>
      <c r="H470" s="15"/>
      <c r="I470" s="15"/>
      <c r="J470" s="15"/>
      <c r="K470" s="15"/>
      <c r="L470" s="15"/>
      <c r="M470" s="15"/>
    </row>
    <row r="471" spans="1:13" ht="15.75" customHeight="1" x14ac:dyDescent="0.25">
      <c r="A471" s="15"/>
      <c r="B471" s="15"/>
      <c r="C471" s="15"/>
      <c r="D471" s="15"/>
      <c r="E471" s="15"/>
      <c r="F471" s="15"/>
      <c r="G471" s="15"/>
      <c r="H471" s="15"/>
      <c r="I471" s="15"/>
      <c r="J471" s="15"/>
      <c r="K471" s="15"/>
      <c r="L471" s="15"/>
      <c r="M471" s="15"/>
    </row>
    <row r="472" spans="1:13" ht="15.75" customHeight="1" x14ac:dyDescent="0.25">
      <c r="A472" s="15"/>
      <c r="B472" s="15"/>
      <c r="C472" s="15"/>
      <c r="D472" s="15"/>
      <c r="E472" s="15"/>
      <c r="F472" s="15"/>
      <c r="G472" s="15"/>
      <c r="H472" s="15"/>
      <c r="I472" s="15"/>
      <c r="J472" s="15"/>
      <c r="K472" s="15"/>
      <c r="L472" s="15"/>
      <c r="M472" s="15"/>
    </row>
    <row r="473" spans="1:13" ht="15.75" customHeight="1" x14ac:dyDescent="0.25">
      <c r="A473" s="15"/>
      <c r="B473" s="15"/>
      <c r="C473" s="15"/>
      <c r="D473" s="15"/>
      <c r="E473" s="15"/>
      <c r="F473" s="15"/>
      <c r="G473" s="15"/>
      <c r="H473" s="15"/>
      <c r="I473" s="15"/>
      <c r="J473" s="15"/>
      <c r="K473" s="15"/>
      <c r="L473" s="15"/>
      <c r="M473" s="15"/>
    </row>
    <row r="474" spans="1:13" ht="15.75" customHeight="1" x14ac:dyDescent="0.25">
      <c r="A474" s="15"/>
      <c r="B474" s="15"/>
      <c r="C474" s="15"/>
      <c r="D474" s="15"/>
      <c r="E474" s="15"/>
      <c r="F474" s="15"/>
      <c r="G474" s="15"/>
      <c r="H474" s="15"/>
      <c r="I474" s="15"/>
      <c r="J474" s="15"/>
      <c r="K474" s="15"/>
      <c r="L474" s="15"/>
      <c r="M474" s="15"/>
    </row>
    <row r="475" spans="1:13" ht="15.75" customHeight="1" x14ac:dyDescent="0.25">
      <c r="A475" s="15"/>
      <c r="B475" s="15"/>
      <c r="C475" s="15"/>
      <c r="D475" s="15"/>
      <c r="E475" s="15"/>
      <c r="F475" s="15"/>
      <c r="G475" s="15"/>
      <c r="H475" s="15"/>
      <c r="I475" s="15"/>
      <c r="J475" s="15"/>
      <c r="K475" s="15"/>
      <c r="L475" s="15"/>
      <c r="M475" s="15"/>
    </row>
    <row r="476" spans="1:13" ht="15.75" customHeight="1" x14ac:dyDescent="0.25">
      <c r="A476" s="15"/>
      <c r="B476" s="15"/>
      <c r="C476" s="15"/>
      <c r="D476" s="15"/>
      <c r="E476" s="15"/>
      <c r="F476" s="15"/>
      <c r="G476" s="15"/>
      <c r="H476" s="15"/>
      <c r="I476" s="15"/>
      <c r="J476" s="15"/>
      <c r="K476" s="15"/>
      <c r="L476" s="15"/>
      <c r="M476" s="15"/>
    </row>
    <row r="477" spans="1:13" ht="15.75" customHeight="1" x14ac:dyDescent="0.25">
      <c r="A477" s="15"/>
      <c r="B477" s="15"/>
      <c r="C477" s="15"/>
      <c r="D477" s="15"/>
      <c r="E477" s="15"/>
      <c r="F477" s="15"/>
      <c r="G477" s="15"/>
      <c r="H477" s="15"/>
      <c r="I477" s="15"/>
      <c r="J477" s="15"/>
      <c r="K477" s="15"/>
      <c r="L477" s="15"/>
      <c r="M477" s="15"/>
    </row>
    <row r="478" spans="1:13" ht="15.75" customHeight="1" x14ac:dyDescent="0.25">
      <c r="A478" s="15"/>
      <c r="B478" s="15"/>
      <c r="C478" s="15"/>
      <c r="D478" s="15"/>
      <c r="E478" s="15"/>
      <c r="F478" s="15"/>
      <c r="G478" s="15"/>
      <c r="H478" s="15"/>
      <c r="I478" s="15"/>
      <c r="J478" s="15"/>
      <c r="K478" s="15"/>
      <c r="L478" s="15"/>
      <c r="M478" s="15"/>
    </row>
    <row r="479" spans="1:13" ht="15.75" customHeight="1" x14ac:dyDescent="0.25">
      <c r="A479" s="15"/>
      <c r="B479" s="15"/>
      <c r="C479" s="15"/>
      <c r="D479" s="15"/>
      <c r="E479" s="15"/>
      <c r="F479" s="15"/>
      <c r="G479" s="15"/>
      <c r="H479" s="15"/>
      <c r="I479" s="15"/>
      <c r="J479" s="15"/>
      <c r="K479" s="15"/>
      <c r="L479" s="15"/>
      <c r="M479" s="15"/>
    </row>
    <row r="480" spans="1:13" ht="15.75" customHeight="1" x14ac:dyDescent="0.25">
      <c r="A480" s="15"/>
      <c r="B480" s="15"/>
      <c r="C480" s="15"/>
      <c r="D480" s="15"/>
      <c r="E480" s="15"/>
      <c r="F480" s="15"/>
      <c r="G480" s="15"/>
      <c r="H480" s="15"/>
      <c r="I480" s="15"/>
      <c r="J480" s="15"/>
      <c r="K480" s="15"/>
      <c r="L480" s="15"/>
      <c r="M480" s="15"/>
    </row>
    <row r="481" spans="1:13" ht="15.75" customHeight="1" x14ac:dyDescent="0.25">
      <c r="A481" s="15"/>
      <c r="B481" s="15"/>
      <c r="C481" s="15"/>
      <c r="D481" s="15"/>
      <c r="E481" s="15"/>
      <c r="F481" s="15"/>
      <c r="G481" s="15"/>
      <c r="H481" s="15"/>
      <c r="I481" s="15"/>
      <c r="J481" s="15"/>
      <c r="K481" s="15"/>
      <c r="L481" s="15"/>
      <c r="M481" s="15"/>
    </row>
    <row r="482" spans="1:13" ht="15.75" customHeight="1" x14ac:dyDescent="0.25">
      <c r="A482" s="15"/>
      <c r="B482" s="15"/>
      <c r="C482" s="15"/>
      <c r="D482" s="15"/>
      <c r="E482" s="15"/>
      <c r="F482" s="15"/>
      <c r="G482" s="15"/>
      <c r="H482" s="15"/>
      <c r="I482" s="15"/>
      <c r="J482" s="15"/>
      <c r="K482" s="15"/>
      <c r="L482" s="15"/>
      <c r="M482" s="15"/>
    </row>
    <row r="483" spans="1:13" ht="15.75" customHeight="1" x14ac:dyDescent="0.25">
      <c r="A483" s="15"/>
      <c r="B483" s="15"/>
      <c r="C483" s="15"/>
      <c r="D483" s="15"/>
      <c r="E483" s="15"/>
      <c r="F483" s="15"/>
      <c r="G483" s="15"/>
      <c r="H483" s="15"/>
      <c r="I483" s="15"/>
      <c r="J483" s="15"/>
      <c r="K483" s="15"/>
      <c r="L483" s="15"/>
      <c r="M483" s="15"/>
    </row>
    <row r="484" spans="1:13" ht="15.75" customHeight="1" x14ac:dyDescent="0.25">
      <c r="A484" s="15"/>
      <c r="B484" s="15"/>
      <c r="C484" s="15"/>
      <c r="D484" s="15"/>
      <c r="E484" s="15"/>
      <c r="F484" s="15"/>
      <c r="G484" s="15"/>
      <c r="H484" s="15"/>
      <c r="I484" s="15"/>
      <c r="J484" s="15"/>
      <c r="K484" s="15"/>
      <c r="L484" s="15"/>
      <c r="M484" s="15"/>
    </row>
    <row r="485" spans="1:13" ht="15.75" customHeight="1" x14ac:dyDescent="0.25">
      <c r="A485" s="15"/>
      <c r="B485" s="15"/>
      <c r="C485" s="15"/>
      <c r="D485" s="15"/>
      <c r="E485" s="15"/>
      <c r="F485" s="15"/>
      <c r="G485" s="15"/>
      <c r="H485" s="15"/>
      <c r="I485" s="15"/>
      <c r="J485" s="15"/>
      <c r="K485" s="15"/>
      <c r="L485" s="15"/>
      <c r="M485" s="15"/>
    </row>
    <row r="486" spans="1:13" ht="15.75" customHeight="1" x14ac:dyDescent="0.25">
      <c r="A486" s="15"/>
      <c r="B486" s="15"/>
      <c r="C486" s="15"/>
      <c r="D486" s="15"/>
      <c r="E486" s="15"/>
      <c r="F486" s="15"/>
      <c r="G486" s="15"/>
      <c r="H486" s="15"/>
      <c r="I486" s="15"/>
      <c r="J486" s="15"/>
      <c r="K486" s="15"/>
      <c r="L486" s="15"/>
      <c r="M486" s="15"/>
    </row>
    <row r="487" spans="1:13" ht="15.75" customHeight="1" x14ac:dyDescent="0.25">
      <c r="A487" s="15"/>
      <c r="B487" s="15"/>
      <c r="C487" s="15"/>
      <c r="D487" s="15"/>
      <c r="E487" s="15"/>
      <c r="F487" s="15"/>
      <c r="G487" s="15"/>
      <c r="H487" s="15"/>
      <c r="I487" s="15"/>
      <c r="J487" s="15"/>
      <c r="K487" s="15"/>
      <c r="L487" s="15"/>
      <c r="M487" s="15"/>
    </row>
    <row r="488" spans="1:13" ht="15.75" customHeight="1" x14ac:dyDescent="0.25">
      <c r="A488" s="15"/>
      <c r="B488" s="15"/>
      <c r="C488" s="15"/>
      <c r="D488" s="15"/>
      <c r="E488" s="15"/>
      <c r="F488" s="15"/>
      <c r="G488" s="15"/>
      <c r="H488" s="15"/>
      <c r="I488" s="15"/>
      <c r="J488" s="15"/>
      <c r="K488" s="15"/>
      <c r="L488" s="15"/>
      <c r="M488" s="15"/>
    </row>
    <row r="489" spans="1:13" ht="15.75" customHeight="1" x14ac:dyDescent="0.25">
      <c r="A489" s="15"/>
      <c r="B489" s="15"/>
      <c r="C489" s="15"/>
      <c r="D489" s="15"/>
      <c r="E489" s="15"/>
      <c r="F489" s="15"/>
      <c r="G489" s="15"/>
      <c r="H489" s="15"/>
      <c r="I489" s="15"/>
      <c r="J489" s="15"/>
      <c r="K489" s="15"/>
      <c r="L489" s="15"/>
      <c r="M489" s="15"/>
    </row>
    <row r="490" spans="1:13" ht="15.75" customHeight="1" x14ac:dyDescent="0.25">
      <c r="A490" s="15"/>
      <c r="B490" s="15"/>
      <c r="C490" s="15"/>
      <c r="D490" s="15"/>
      <c r="E490" s="15"/>
      <c r="F490" s="15"/>
      <c r="G490" s="15"/>
      <c r="H490" s="15"/>
      <c r="I490" s="15"/>
      <c r="J490" s="15"/>
      <c r="K490" s="15"/>
      <c r="L490" s="15"/>
      <c r="M490" s="15"/>
    </row>
    <row r="491" spans="1:13" ht="15.75" customHeight="1" x14ac:dyDescent="0.25">
      <c r="A491" s="15"/>
      <c r="B491" s="15"/>
      <c r="C491" s="15"/>
      <c r="D491" s="15"/>
      <c r="E491" s="15"/>
      <c r="F491" s="15"/>
      <c r="G491" s="15"/>
      <c r="H491" s="15"/>
      <c r="I491" s="15"/>
      <c r="J491" s="15"/>
      <c r="K491" s="15"/>
      <c r="L491" s="15"/>
      <c r="M491" s="15"/>
    </row>
    <row r="492" spans="1:13" ht="15.75" customHeight="1" x14ac:dyDescent="0.25">
      <c r="A492" s="15"/>
      <c r="B492" s="15"/>
      <c r="C492" s="15"/>
      <c r="D492" s="15"/>
      <c r="E492" s="15"/>
      <c r="F492" s="15"/>
      <c r="G492" s="15"/>
      <c r="H492" s="15"/>
      <c r="I492" s="15"/>
      <c r="J492" s="15"/>
      <c r="K492" s="15"/>
      <c r="L492" s="15"/>
      <c r="M492" s="15"/>
    </row>
    <row r="493" spans="1:13" ht="15.75" customHeight="1" x14ac:dyDescent="0.25">
      <c r="A493" s="15"/>
      <c r="B493" s="15"/>
      <c r="C493" s="15"/>
      <c r="D493" s="15"/>
      <c r="E493" s="15"/>
      <c r="F493" s="15"/>
      <c r="G493" s="15"/>
      <c r="H493" s="15"/>
      <c r="I493" s="15"/>
      <c r="J493" s="15"/>
      <c r="K493" s="15"/>
      <c r="L493" s="15"/>
      <c r="M493" s="15"/>
    </row>
    <row r="494" spans="1:13" ht="15.75" customHeight="1" x14ac:dyDescent="0.25">
      <c r="A494" s="15"/>
      <c r="B494" s="15"/>
      <c r="C494" s="15"/>
      <c r="D494" s="15"/>
      <c r="E494" s="15"/>
      <c r="F494" s="15"/>
      <c r="G494" s="15"/>
      <c r="H494" s="15"/>
      <c r="I494" s="15"/>
      <c r="J494" s="15"/>
      <c r="K494" s="15"/>
      <c r="L494" s="15"/>
      <c r="M494" s="15"/>
    </row>
    <row r="495" spans="1:13" ht="15.75" customHeight="1" x14ac:dyDescent="0.25">
      <c r="A495" s="15"/>
      <c r="B495" s="15"/>
      <c r="C495" s="15"/>
      <c r="D495" s="15"/>
      <c r="E495" s="15"/>
      <c r="F495" s="15"/>
      <c r="G495" s="15"/>
      <c r="H495" s="15"/>
      <c r="I495" s="15"/>
      <c r="J495" s="15"/>
      <c r="K495" s="15"/>
      <c r="L495" s="15"/>
      <c r="M495" s="15"/>
    </row>
    <row r="496" spans="1:13" ht="15.75" customHeight="1" x14ac:dyDescent="0.25">
      <c r="A496" s="15"/>
      <c r="B496" s="15"/>
      <c r="C496" s="15"/>
      <c r="D496" s="15"/>
      <c r="E496" s="15"/>
      <c r="F496" s="15"/>
      <c r="G496" s="15"/>
      <c r="H496" s="15"/>
      <c r="I496" s="15"/>
      <c r="J496" s="15"/>
      <c r="K496" s="15"/>
      <c r="L496" s="15"/>
      <c r="M496" s="15"/>
    </row>
    <row r="497" spans="1:13" ht="15.75" customHeight="1" x14ac:dyDescent="0.25">
      <c r="A497" s="15"/>
      <c r="B497" s="15"/>
      <c r="C497" s="15"/>
      <c r="D497" s="15"/>
      <c r="E497" s="15"/>
      <c r="F497" s="15"/>
      <c r="G497" s="15"/>
      <c r="H497" s="15"/>
      <c r="I497" s="15"/>
      <c r="J497" s="15"/>
      <c r="K497" s="15"/>
      <c r="L497" s="15"/>
      <c r="M497" s="15"/>
    </row>
    <row r="498" spans="1:13" ht="15.75" customHeight="1" x14ac:dyDescent="0.25">
      <c r="A498" s="15"/>
      <c r="B498" s="15"/>
      <c r="C498" s="15"/>
      <c r="D498" s="15"/>
      <c r="E498" s="15"/>
      <c r="F498" s="15"/>
      <c r="G498" s="15"/>
      <c r="H498" s="15"/>
      <c r="I498" s="15"/>
      <c r="J498" s="15"/>
      <c r="K498" s="15"/>
      <c r="L498" s="15"/>
      <c r="M498" s="15"/>
    </row>
    <row r="499" spans="1:13" ht="15.75" customHeight="1" x14ac:dyDescent="0.25">
      <c r="A499" s="15"/>
      <c r="B499" s="15"/>
      <c r="C499" s="15"/>
      <c r="D499" s="15"/>
      <c r="E499" s="15"/>
      <c r="F499" s="15"/>
      <c r="G499" s="15"/>
      <c r="H499" s="15"/>
      <c r="I499" s="15"/>
      <c r="J499" s="15"/>
      <c r="K499" s="15"/>
      <c r="L499" s="15"/>
      <c r="M499" s="15"/>
    </row>
    <row r="500" spans="1:13" ht="15.75" customHeight="1" x14ac:dyDescent="0.25">
      <c r="A500" s="15"/>
      <c r="B500" s="15"/>
      <c r="C500" s="15"/>
      <c r="D500" s="15"/>
      <c r="E500" s="15"/>
      <c r="F500" s="15"/>
      <c r="G500" s="15"/>
      <c r="H500" s="15"/>
      <c r="I500" s="15"/>
      <c r="J500" s="15"/>
      <c r="K500" s="15"/>
      <c r="L500" s="15"/>
      <c r="M500" s="15"/>
    </row>
    <row r="501" spans="1:13" ht="15.75" customHeight="1" x14ac:dyDescent="0.25">
      <c r="A501" s="15"/>
      <c r="B501" s="15"/>
      <c r="C501" s="15"/>
      <c r="D501" s="15"/>
      <c r="E501" s="15"/>
      <c r="F501" s="15"/>
      <c r="G501" s="15"/>
      <c r="H501" s="15"/>
      <c r="I501" s="15"/>
      <c r="J501" s="15"/>
      <c r="K501" s="15"/>
      <c r="L501" s="15"/>
      <c r="M501" s="15"/>
    </row>
    <row r="502" spans="1:13" ht="15.75" customHeight="1" x14ac:dyDescent="0.25">
      <c r="A502" s="15"/>
      <c r="B502" s="15"/>
      <c r="C502" s="15"/>
      <c r="D502" s="15"/>
      <c r="E502" s="15"/>
      <c r="F502" s="15"/>
      <c r="G502" s="15"/>
      <c r="H502" s="15"/>
      <c r="I502" s="15"/>
      <c r="J502" s="15"/>
      <c r="K502" s="15"/>
      <c r="L502" s="15"/>
      <c r="M502" s="15"/>
    </row>
    <row r="503" spans="1:13" ht="15.75" customHeight="1" x14ac:dyDescent="0.25">
      <c r="A503" s="15"/>
      <c r="B503" s="15"/>
      <c r="C503" s="15"/>
      <c r="D503" s="15"/>
      <c r="E503" s="15"/>
      <c r="F503" s="15"/>
      <c r="G503" s="15"/>
      <c r="H503" s="15"/>
      <c r="I503" s="15"/>
      <c r="J503" s="15"/>
      <c r="K503" s="15"/>
      <c r="L503" s="15"/>
      <c r="M503" s="15"/>
    </row>
    <row r="504" spans="1:13" ht="15.75" customHeight="1" x14ac:dyDescent="0.25">
      <c r="A504" s="15"/>
      <c r="B504" s="15"/>
      <c r="C504" s="15"/>
      <c r="D504" s="15"/>
      <c r="E504" s="15"/>
      <c r="F504" s="15"/>
      <c r="G504" s="15"/>
      <c r="H504" s="15"/>
      <c r="I504" s="15"/>
      <c r="J504" s="15"/>
      <c r="K504" s="15"/>
      <c r="L504" s="15"/>
      <c r="M504" s="15"/>
    </row>
    <row r="505" spans="1:13" ht="15.75" customHeight="1" x14ac:dyDescent="0.25">
      <c r="A505" s="15"/>
      <c r="B505" s="15"/>
      <c r="C505" s="15"/>
      <c r="D505" s="15"/>
      <c r="E505" s="15"/>
      <c r="F505" s="15"/>
      <c r="G505" s="15"/>
      <c r="H505" s="15"/>
      <c r="I505" s="15"/>
      <c r="J505" s="15"/>
      <c r="K505" s="15"/>
      <c r="L505" s="15"/>
      <c r="M505" s="15"/>
    </row>
    <row r="506" spans="1:13" ht="15.75" customHeight="1" x14ac:dyDescent="0.25">
      <c r="A506" s="15"/>
      <c r="B506" s="15"/>
      <c r="C506" s="15"/>
      <c r="D506" s="15"/>
      <c r="E506" s="15"/>
      <c r="F506" s="15"/>
      <c r="G506" s="15"/>
      <c r="H506" s="15"/>
      <c r="I506" s="15"/>
      <c r="J506" s="15"/>
      <c r="K506" s="15"/>
      <c r="L506" s="15"/>
      <c r="M506" s="15"/>
    </row>
    <row r="507" spans="1:13" ht="15.75" customHeight="1" x14ac:dyDescent="0.25">
      <c r="A507" s="15"/>
      <c r="B507" s="15"/>
      <c r="C507" s="15"/>
      <c r="D507" s="15"/>
      <c r="E507" s="15"/>
      <c r="F507" s="15"/>
      <c r="G507" s="15"/>
      <c r="H507" s="15"/>
      <c r="I507" s="15"/>
      <c r="J507" s="15"/>
      <c r="K507" s="15"/>
      <c r="L507" s="15"/>
      <c r="M507" s="15"/>
    </row>
    <row r="508" spans="1:13" ht="15.75" customHeight="1" x14ac:dyDescent="0.25">
      <c r="A508" s="15"/>
      <c r="B508" s="15"/>
      <c r="C508" s="15"/>
      <c r="D508" s="15"/>
      <c r="E508" s="15"/>
      <c r="F508" s="15"/>
      <c r="G508" s="15"/>
      <c r="H508" s="15"/>
      <c r="I508" s="15"/>
      <c r="J508" s="15"/>
      <c r="K508" s="15"/>
      <c r="L508" s="15"/>
      <c r="M508" s="15"/>
    </row>
    <row r="509" spans="1:13" ht="15.75" customHeight="1" x14ac:dyDescent="0.25">
      <c r="A509" s="15"/>
      <c r="B509" s="15"/>
      <c r="C509" s="15"/>
      <c r="D509" s="15"/>
      <c r="E509" s="15"/>
      <c r="F509" s="15"/>
      <c r="G509" s="15"/>
      <c r="H509" s="15"/>
      <c r="I509" s="15"/>
      <c r="J509" s="15"/>
      <c r="K509" s="15"/>
      <c r="L509" s="15"/>
      <c r="M509" s="15"/>
    </row>
    <row r="510" spans="1:13" ht="15.75" customHeight="1" x14ac:dyDescent="0.25">
      <c r="A510" s="15"/>
      <c r="B510" s="15"/>
      <c r="C510" s="15"/>
      <c r="D510" s="15"/>
      <c r="E510" s="15"/>
      <c r="F510" s="15"/>
      <c r="G510" s="15"/>
      <c r="H510" s="15"/>
      <c r="I510" s="15"/>
      <c r="J510" s="15"/>
      <c r="K510" s="15"/>
      <c r="L510" s="15"/>
      <c r="M510" s="15"/>
    </row>
    <row r="511" spans="1:13" ht="15.75" customHeight="1" x14ac:dyDescent="0.25">
      <c r="A511" s="15"/>
      <c r="B511" s="15"/>
      <c r="C511" s="15"/>
      <c r="D511" s="15"/>
      <c r="E511" s="15"/>
      <c r="F511" s="15"/>
      <c r="G511" s="15"/>
      <c r="H511" s="15"/>
      <c r="I511" s="15"/>
      <c r="J511" s="15"/>
      <c r="K511" s="15"/>
      <c r="L511" s="15"/>
      <c r="M511" s="15"/>
    </row>
    <row r="512" spans="1:13" ht="15.75" customHeight="1" x14ac:dyDescent="0.25">
      <c r="A512" s="15"/>
      <c r="B512" s="15"/>
      <c r="C512" s="15"/>
      <c r="D512" s="15"/>
      <c r="E512" s="15"/>
      <c r="F512" s="15"/>
      <c r="G512" s="15"/>
      <c r="H512" s="15"/>
      <c r="I512" s="15"/>
      <c r="J512" s="15"/>
      <c r="K512" s="15"/>
      <c r="L512" s="15"/>
      <c r="M512" s="15"/>
    </row>
    <row r="513" spans="1:13" ht="15.75" customHeight="1" x14ac:dyDescent="0.25">
      <c r="A513" s="15"/>
      <c r="B513" s="15"/>
      <c r="C513" s="15"/>
      <c r="D513" s="15"/>
      <c r="E513" s="15"/>
      <c r="F513" s="15"/>
      <c r="G513" s="15"/>
      <c r="H513" s="15"/>
      <c r="I513" s="15"/>
      <c r="J513" s="15"/>
      <c r="K513" s="15"/>
      <c r="L513" s="15"/>
      <c r="M513" s="15"/>
    </row>
    <row r="514" spans="1:13" ht="15.75" customHeight="1" x14ac:dyDescent="0.25">
      <c r="A514" s="15"/>
      <c r="B514" s="15"/>
      <c r="C514" s="15"/>
      <c r="D514" s="15"/>
      <c r="E514" s="15"/>
      <c r="F514" s="15"/>
      <c r="G514" s="15"/>
      <c r="H514" s="15"/>
      <c r="I514" s="15"/>
      <c r="J514" s="15"/>
      <c r="K514" s="15"/>
      <c r="L514" s="15"/>
      <c r="M514" s="15"/>
    </row>
    <row r="515" spans="1:13" ht="15.75" customHeight="1" x14ac:dyDescent="0.25">
      <c r="A515" s="15"/>
      <c r="B515" s="15"/>
      <c r="C515" s="15"/>
      <c r="D515" s="15"/>
      <c r="E515" s="15"/>
      <c r="F515" s="15"/>
      <c r="G515" s="15"/>
      <c r="H515" s="15"/>
      <c r="I515" s="15"/>
      <c r="J515" s="15"/>
      <c r="K515" s="15"/>
      <c r="L515" s="15"/>
      <c r="M515" s="15"/>
    </row>
    <row r="516" spans="1:13" ht="15.75" customHeight="1" x14ac:dyDescent="0.25">
      <c r="A516" s="15"/>
      <c r="B516" s="15"/>
      <c r="C516" s="15"/>
      <c r="D516" s="15"/>
      <c r="E516" s="15"/>
      <c r="F516" s="15"/>
      <c r="G516" s="15"/>
      <c r="H516" s="15"/>
      <c r="I516" s="15"/>
      <c r="J516" s="15"/>
      <c r="K516" s="15"/>
      <c r="L516" s="15"/>
      <c r="M516" s="15"/>
    </row>
    <row r="517" spans="1:13" ht="15.75" customHeight="1" x14ac:dyDescent="0.25">
      <c r="A517" s="15"/>
      <c r="B517" s="15"/>
      <c r="C517" s="15"/>
      <c r="D517" s="15"/>
      <c r="E517" s="15"/>
      <c r="F517" s="15"/>
      <c r="G517" s="15"/>
      <c r="H517" s="15"/>
      <c r="I517" s="15"/>
      <c r="J517" s="15"/>
      <c r="K517" s="15"/>
      <c r="L517" s="15"/>
      <c r="M517" s="15"/>
    </row>
    <row r="518" spans="1:13" ht="15.75" customHeight="1" x14ac:dyDescent="0.25">
      <c r="A518" s="15"/>
      <c r="B518" s="15"/>
      <c r="C518" s="15"/>
      <c r="D518" s="15"/>
      <c r="E518" s="15"/>
      <c r="F518" s="15"/>
      <c r="G518" s="15"/>
      <c r="H518" s="15"/>
      <c r="I518" s="15"/>
      <c r="J518" s="15"/>
      <c r="K518" s="15"/>
      <c r="L518" s="15"/>
      <c r="M518" s="15"/>
    </row>
    <row r="519" spans="1:13" ht="15.75" customHeight="1" x14ac:dyDescent="0.25">
      <c r="A519" s="15"/>
      <c r="B519" s="15"/>
      <c r="C519" s="15"/>
      <c r="D519" s="15"/>
      <c r="E519" s="15"/>
      <c r="F519" s="15"/>
      <c r="G519" s="15"/>
      <c r="H519" s="15"/>
      <c r="I519" s="15"/>
      <c r="J519" s="15"/>
      <c r="K519" s="15"/>
      <c r="L519" s="15"/>
      <c r="M519" s="15"/>
    </row>
    <row r="520" spans="1:13" ht="15.75" customHeight="1" x14ac:dyDescent="0.25">
      <c r="A520" s="15"/>
      <c r="B520" s="15"/>
      <c r="C520" s="15"/>
      <c r="D520" s="15"/>
      <c r="E520" s="15"/>
      <c r="F520" s="15"/>
      <c r="G520" s="15"/>
      <c r="H520" s="15"/>
      <c r="I520" s="15"/>
      <c r="J520" s="15"/>
      <c r="K520" s="15"/>
      <c r="L520" s="15"/>
      <c r="M520" s="15"/>
    </row>
    <row r="521" spans="1:13" ht="15.75" customHeight="1" x14ac:dyDescent="0.25">
      <c r="A521" s="15"/>
      <c r="B521" s="15"/>
      <c r="C521" s="15"/>
      <c r="D521" s="15"/>
      <c r="E521" s="15"/>
      <c r="F521" s="15"/>
      <c r="G521" s="15"/>
      <c r="H521" s="15"/>
      <c r="I521" s="15"/>
      <c r="J521" s="15"/>
      <c r="K521" s="15"/>
      <c r="L521" s="15"/>
      <c r="M521" s="15"/>
    </row>
    <row r="522" spans="1:13" ht="15.75" customHeight="1" x14ac:dyDescent="0.25">
      <c r="A522" s="15"/>
      <c r="B522" s="15"/>
      <c r="C522" s="15"/>
      <c r="D522" s="15"/>
      <c r="E522" s="15"/>
      <c r="F522" s="15"/>
      <c r="G522" s="15"/>
      <c r="H522" s="15"/>
      <c r="I522" s="15"/>
      <c r="J522" s="15"/>
      <c r="K522" s="15"/>
      <c r="L522" s="15"/>
      <c r="M522" s="15"/>
    </row>
    <row r="523" spans="1:13" ht="15.75" customHeight="1" x14ac:dyDescent="0.25">
      <c r="A523" s="15"/>
      <c r="B523" s="15"/>
      <c r="C523" s="15"/>
      <c r="D523" s="15"/>
      <c r="E523" s="15"/>
      <c r="F523" s="15"/>
      <c r="G523" s="15"/>
      <c r="H523" s="15"/>
      <c r="I523" s="15"/>
      <c r="J523" s="15"/>
      <c r="K523" s="15"/>
      <c r="L523" s="15"/>
      <c r="M523" s="15"/>
    </row>
    <row r="524" spans="1:13" ht="15.75" customHeight="1" x14ac:dyDescent="0.25">
      <c r="A524" s="15"/>
      <c r="B524" s="15"/>
      <c r="C524" s="15"/>
      <c r="D524" s="15"/>
      <c r="E524" s="15"/>
      <c r="F524" s="15"/>
      <c r="G524" s="15"/>
      <c r="H524" s="15"/>
      <c r="I524" s="15"/>
      <c r="J524" s="15"/>
      <c r="K524" s="15"/>
      <c r="L524" s="15"/>
      <c r="M524" s="15"/>
    </row>
    <row r="525" spans="1:13" ht="15.75" customHeight="1" x14ac:dyDescent="0.25">
      <c r="A525" s="15"/>
      <c r="B525" s="15"/>
      <c r="C525" s="15"/>
      <c r="D525" s="15"/>
      <c r="E525" s="15"/>
      <c r="F525" s="15"/>
      <c r="G525" s="15"/>
      <c r="H525" s="15"/>
      <c r="I525" s="15"/>
      <c r="J525" s="15"/>
      <c r="K525" s="15"/>
      <c r="L525" s="15"/>
      <c r="M525" s="15"/>
    </row>
    <row r="526" spans="1:13" ht="15.75" customHeight="1" x14ac:dyDescent="0.25">
      <c r="A526" s="15"/>
      <c r="B526" s="15"/>
      <c r="C526" s="15"/>
      <c r="D526" s="15"/>
      <c r="E526" s="15"/>
      <c r="F526" s="15"/>
      <c r="G526" s="15"/>
      <c r="H526" s="15"/>
      <c r="I526" s="15"/>
      <c r="J526" s="15"/>
      <c r="K526" s="15"/>
      <c r="L526" s="15"/>
      <c r="M526" s="15"/>
    </row>
    <row r="527" spans="1:13" ht="15.75" customHeight="1" x14ac:dyDescent="0.25">
      <c r="A527" s="15"/>
      <c r="B527" s="15"/>
      <c r="C527" s="15"/>
      <c r="D527" s="15"/>
      <c r="E527" s="15"/>
      <c r="F527" s="15"/>
      <c r="G527" s="15"/>
      <c r="H527" s="15"/>
      <c r="I527" s="15"/>
      <c r="J527" s="15"/>
      <c r="K527" s="15"/>
      <c r="L527" s="15"/>
      <c r="M527" s="15"/>
    </row>
    <row r="528" spans="1:13" ht="15.75" customHeight="1" x14ac:dyDescent="0.25">
      <c r="A528" s="15"/>
      <c r="B528" s="15"/>
      <c r="C528" s="15"/>
      <c r="D528" s="15"/>
      <c r="E528" s="15"/>
      <c r="F528" s="15"/>
      <c r="G528" s="15"/>
      <c r="H528" s="15"/>
      <c r="I528" s="15"/>
      <c r="J528" s="15"/>
      <c r="K528" s="15"/>
      <c r="L528" s="15"/>
      <c r="M528" s="15"/>
    </row>
    <row r="529" spans="1:13" ht="15.75" customHeight="1" x14ac:dyDescent="0.25">
      <c r="A529" s="15"/>
      <c r="B529" s="15"/>
      <c r="C529" s="15"/>
      <c r="D529" s="15"/>
      <c r="E529" s="15"/>
      <c r="F529" s="15"/>
      <c r="G529" s="15"/>
      <c r="H529" s="15"/>
      <c r="I529" s="15"/>
      <c r="J529" s="15"/>
      <c r="K529" s="15"/>
      <c r="L529" s="15"/>
      <c r="M529" s="15"/>
    </row>
    <row r="530" spans="1:13" ht="15.75" customHeight="1" x14ac:dyDescent="0.25">
      <c r="A530" s="15"/>
      <c r="B530" s="15"/>
      <c r="C530" s="15"/>
      <c r="D530" s="15"/>
      <c r="E530" s="15"/>
      <c r="F530" s="15"/>
      <c r="G530" s="15"/>
      <c r="H530" s="15"/>
      <c r="I530" s="15"/>
      <c r="J530" s="15"/>
      <c r="K530" s="15"/>
      <c r="L530" s="15"/>
      <c r="M530" s="15"/>
    </row>
    <row r="531" spans="1:13" ht="15.75" customHeight="1" x14ac:dyDescent="0.25">
      <c r="A531" s="15"/>
      <c r="B531" s="15"/>
      <c r="C531" s="15"/>
      <c r="D531" s="15"/>
      <c r="E531" s="15"/>
      <c r="F531" s="15"/>
      <c r="G531" s="15"/>
      <c r="H531" s="15"/>
      <c r="I531" s="15"/>
      <c r="J531" s="15"/>
      <c r="K531" s="15"/>
      <c r="L531" s="15"/>
      <c r="M531" s="15"/>
    </row>
    <row r="532" spans="1:13" ht="15.75" customHeight="1" x14ac:dyDescent="0.25">
      <c r="A532" s="15"/>
      <c r="B532" s="15"/>
      <c r="C532" s="15"/>
      <c r="D532" s="15"/>
      <c r="E532" s="15"/>
      <c r="F532" s="15"/>
      <c r="G532" s="15"/>
      <c r="H532" s="15"/>
      <c r="I532" s="15"/>
      <c r="J532" s="15"/>
      <c r="K532" s="15"/>
      <c r="L532" s="15"/>
      <c r="M532" s="15"/>
    </row>
    <row r="533" spans="1:13" ht="15.75" customHeight="1" x14ac:dyDescent="0.25">
      <c r="A533" s="15"/>
      <c r="B533" s="15"/>
      <c r="C533" s="15"/>
      <c r="D533" s="15"/>
      <c r="E533" s="15"/>
      <c r="F533" s="15"/>
      <c r="G533" s="15"/>
      <c r="H533" s="15"/>
      <c r="I533" s="15"/>
      <c r="J533" s="15"/>
      <c r="K533" s="15"/>
      <c r="L533" s="15"/>
      <c r="M533" s="15"/>
    </row>
    <row r="534" spans="1:13" ht="15.75" customHeight="1" x14ac:dyDescent="0.25">
      <c r="A534" s="15"/>
      <c r="B534" s="15"/>
      <c r="C534" s="15"/>
      <c r="D534" s="15"/>
      <c r="E534" s="15"/>
      <c r="F534" s="15"/>
      <c r="G534" s="15"/>
      <c r="H534" s="15"/>
      <c r="I534" s="15"/>
      <c r="J534" s="15"/>
      <c r="K534" s="15"/>
      <c r="L534" s="15"/>
      <c r="M534" s="15"/>
    </row>
    <row r="535" spans="1:13" ht="15.75" customHeight="1" x14ac:dyDescent="0.25">
      <c r="A535" s="15"/>
      <c r="B535" s="15"/>
      <c r="C535" s="15"/>
      <c r="D535" s="15"/>
      <c r="E535" s="15"/>
      <c r="F535" s="15"/>
      <c r="G535" s="15"/>
      <c r="H535" s="15"/>
      <c r="I535" s="15"/>
      <c r="J535" s="15"/>
      <c r="K535" s="15"/>
      <c r="L535" s="15"/>
      <c r="M535" s="15"/>
    </row>
    <row r="536" spans="1:13" ht="15.75" customHeight="1" x14ac:dyDescent="0.25">
      <c r="A536" s="15"/>
      <c r="B536" s="15"/>
      <c r="C536" s="15"/>
      <c r="D536" s="15"/>
      <c r="E536" s="15"/>
      <c r="F536" s="15"/>
      <c r="G536" s="15"/>
      <c r="H536" s="15"/>
      <c r="I536" s="15"/>
      <c r="J536" s="15"/>
      <c r="K536" s="15"/>
      <c r="L536" s="15"/>
      <c r="M536" s="15"/>
    </row>
    <row r="537" spans="1:13" ht="15.75" customHeight="1" x14ac:dyDescent="0.25">
      <c r="A537" s="15"/>
      <c r="B537" s="15"/>
      <c r="C537" s="15"/>
      <c r="D537" s="15"/>
      <c r="E537" s="15"/>
      <c r="F537" s="15"/>
      <c r="G537" s="15"/>
      <c r="H537" s="15"/>
      <c r="I537" s="15"/>
      <c r="J537" s="15"/>
      <c r="K537" s="15"/>
      <c r="L537" s="15"/>
      <c r="M537" s="15"/>
    </row>
    <row r="538" spans="1:13" ht="15.75" customHeight="1" x14ac:dyDescent="0.25">
      <c r="A538" s="15"/>
      <c r="B538" s="15"/>
      <c r="C538" s="15"/>
      <c r="D538" s="15"/>
      <c r="E538" s="15"/>
      <c r="F538" s="15"/>
      <c r="G538" s="15"/>
      <c r="H538" s="15"/>
      <c r="I538" s="15"/>
      <c r="J538" s="15"/>
      <c r="K538" s="15"/>
      <c r="L538" s="15"/>
      <c r="M538" s="15"/>
    </row>
    <row r="539" spans="1:13" ht="15.75" customHeight="1" x14ac:dyDescent="0.25">
      <c r="A539" s="15"/>
      <c r="B539" s="15"/>
      <c r="C539" s="15"/>
      <c r="D539" s="15"/>
      <c r="E539" s="15"/>
      <c r="F539" s="15"/>
      <c r="G539" s="15"/>
      <c r="H539" s="15"/>
      <c r="I539" s="15"/>
      <c r="J539" s="15"/>
      <c r="K539" s="15"/>
      <c r="L539" s="15"/>
      <c r="M539" s="15"/>
    </row>
    <row r="540" spans="1:13" ht="15.75" customHeight="1" x14ac:dyDescent="0.25">
      <c r="A540" s="15"/>
      <c r="B540" s="15"/>
      <c r="C540" s="15"/>
      <c r="D540" s="15"/>
      <c r="E540" s="15"/>
      <c r="F540" s="15"/>
      <c r="G540" s="15"/>
      <c r="H540" s="15"/>
      <c r="I540" s="15"/>
      <c r="J540" s="15"/>
      <c r="K540" s="15"/>
      <c r="L540" s="15"/>
      <c r="M540" s="15"/>
    </row>
    <row r="541" spans="1:13" ht="15.75" customHeight="1" x14ac:dyDescent="0.25">
      <c r="A541" s="15"/>
      <c r="B541" s="15"/>
      <c r="C541" s="15"/>
      <c r="D541" s="15"/>
      <c r="E541" s="15"/>
      <c r="F541" s="15"/>
      <c r="G541" s="15"/>
      <c r="H541" s="15"/>
      <c r="I541" s="15"/>
      <c r="J541" s="15"/>
      <c r="K541" s="15"/>
      <c r="L541" s="15"/>
      <c r="M541" s="15"/>
    </row>
    <row r="542" spans="1:13" ht="15.75" customHeight="1" x14ac:dyDescent="0.25">
      <c r="A542" s="15"/>
      <c r="B542" s="15"/>
      <c r="C542" s="15"/>
      <c r="D542" s="15"/>
      <c r="E542" s="15"/>
      <c r="F542" s="15"/>
      <c r="G542" s="15"/>
      <c r="H542" s="15"/>
      <c r="I542" s="15"/>
      <c r="J542" s="15"/>
      <c r="K542" s="15"/>
      <c r="L542" s="15"/>
      <c r="M542" s="15"/>
    </row>
    <row r="543" spans="1:13" ht="15.75" customHeight="1" x14ac:dyDescent="0.25">
      <c r="A543" s="15"/>
      <c r="B543" s="15"/>
      <c r="C543" s="15"/>
      <c r="D543" s="15"/>
      <c r="E543" s="15"/>
      <c r="F543" s="15"/>
      <c r="G543" s="15"/>
      <c r="H543" s="15"/>
      <c r="I543" s="15"/>
      <c r="J543" s="15"/>
      <c r="K543" s="15"/>
      <c r="L543" s="15"/>
      <c r="M543" s="15"/>
    </row>
    <row r="544" spans="1:13" ht="15.75" customHeight="1" x14ac:dyDescent="0.25">
      <c r="A544" s="15"/>
      <c r="B544" s="15"/>
      <c r="C544" s="15"/>
      <c r="D544" s="15"/>
      <c r="E544" s="15"/>
      <c r="F544" s="15"/>
      <c r="G544" s="15"/>
      <c r="H544" s="15"/>
      <c r="I544" s="15"/>
      <c r="J544" s="15"/>
      <c r="K544" s="15"/>
      <c r="L544" s="15"/>
      <c r="M544" s="15"/>
    </row>
    <row r="545" spans="1:13" ht="15.75" customHeight="1" x14ac:dyDescent="0.25">
      <c r="A545" s="15"/>
      <c r="B545" s="15"/>
      <c r="C545" s="15"/>
      <c r="D545" s="15"/>
      <c r="E545" s="15"/>
      <c r="F545" s="15"/>
      <c r="G545" s="15"/>
      <c r="H545" s="15"/>
      <c r="I545" s="15"/>
      <c r="J545" s="15"/>
      <c r="K545" s="15"/>
      <c r="L545" s="15"/>
      <c r="M545" s="15"/>
    </row>
    <row r="546" spans="1:13" ht="15.75" customHeight="1" x14ac:dyDescent="0.25">
      <c r="A546" s="15"/>
      <c r="B546" s="15"/>
      <c r="C546" s="15"/>
      <c r="D546" s="15"/>
      <c r="E546" s="15"/>
      <c r="F546" s="15"/>
      <c r="G546" s="15"/>
      <c r="H546" s="15"/>
      <c r="I546" s="15"/>
      <c r="J546" s="15"/>
      <c r="K546" s="15"/>
      <c r="L546" s="15"/>
      <c r="M546" s="15"/>
    </row>
    <row r="547" spans="1:13" ht="15.75" customHeight="1" x14ac:dyDescent="0.25">
      <c r="A547" s="15"/>
      <c r="B547" s="15"/>
      <c r="C547" s="15"/>
      <c r="D547" s="15"/>
      <c r="E547" s="15"/>
      <c r="F547" s="15"/>
      <c r="G547" s="15"/>
      <c r="H547" s="15"/>
      <c r="I547" s="15"/>
      <c r="J547" s="15"/>
      <c r="K547" s="15"/>
      <c r="L547" s="15"/>
      <c r="M547" s="15"/>
    </row>
    <row r="548" spans="1:13" ht="15.75" customHeight="1" x14ac:dyDescent="0.25">
      <c r="A548" s="15"/>
      <c r="B548" s="15"/>
      <c r="C548" s="15"/>
      <c r="D548" s="15"/>
      <c r="E548" s="15"/>
      <c r="F548" s="15"/>
      <c r="G548" s="15"/>
      <c r="H548" s="15"/>
      <c r="I548" s="15"/>
      <c r="J548" s="15"/>
      <c r="K548" s="15"/>
      <c r="L548" s="15"/>
      <c r="M548" s="15"/>
    </row>
    <row r="549" spans="1:13" ht="15.75" customHeight="1" x14ac:dyDescent="0.25">
      <c r="A549" s="15"/>
      <c r="B549" s="15"/>
      <c r="C549" s="15"/>
      <c r="D549" s="15"/>
      <c r="E549" s="15"/>
      <c r="F549" s="15"/>
      <c r="G549" s="15"/>
      <c r="H549" s="15"/>
      <c r="I549" s="15"/>
      <c r="J549" s="15"/>
      <c r="K549" s="15"/>
      <c r="L549" s="15"/>
      <c r="M549" s="15"/>
    </row>
    <row r="550" spans="1:13" ht="15.75" customHeight="1" x14ac:dyDescent="0.25">
      <c r="A550" s="15"/>
      <c r="B550" s="15"/>
      <c r="C550" s="15"/>
      <c r="D550" s="15"/>
      <c r="E550" s="15"/>
      <c r="F550" s="15"/>
      <c r="G550" s="15"/>
      <c r="H550" s="15"/>
      <c r="I550" s="15"/>
      <c r="J550" s="15"/>
      <c r="K550" s="15"/>
      <c r="L550" s="15"/>
      <c r="M550" s="15"/>
    </row>
    <row r="551" spans="1:13" ht="15.75" customHeight="1" x14ac:dyDescent="0.25">
      <c r="A551" s="15"/>
      <c r="B551" s="15"/>
      <c r="C551" s="15"/>
      <c r="D551" s="15"/>
      <c r="E551" s="15"/>
      <c r="F551" s="15"/>
      <c r="G551" s="15"/>
      <c r="H551" s="15"/>
      <c r="I551" s="15"/>
      <c r="J551" s="15"/>
      <c r="K551" s="15"/>
      <c r="L551" s="15"/>
      <c r="M551" s="15"/>
    </row>
    <row r="552" spans="1:13" ht="15.75" customHeight="1" x14ac:dyDescent="0.25">
      <c r="A552" s="15"/>
      <c r="B552" s="15"/>
      <c r="C552" s="15"/>
      <c r="D552" s="15"/>
      <c r="E552" s="15"/>
      <c r="F552" s="15"/>
      <c r="G552" s="15"/>
      <c r="H552" s="15"/>
      <c r="I552" s="15"/>
      <c r="J552" s="15"/>
      <c r="K552" s="15"/>
      <c r="L552" s="15"/>
      <c r="M552" s="15"/>
    </row>
    <row r="553" spans="1:13" ht="15.75" customHeight="1" x14ac:dyDescent="0.25">
      <c r="A553" s="15"/>
      <c r="B553" s="15"/>
      <c r="C553" s="15"/>
      <c r="D553" s="15"/>
      <c r="E553" s="15"/>
      <c r="F553" s="15"/>
      <c r="G553" s="15"/>
      <c r="H553" s="15"/>
      <c r="I553" s="15"/>
      <c r="J553" s="15"/>
      <c r="K553" s="15"/>
      <c r="L553" s="15"/>
      <c r="M553" s="15"/>
    </row>
    <row r="554" spans="1:13" ht="15.75" customHeight="1" x14ac:dyDescent="0.25">
      <c r="A554" s="15"/>
      <c r="B554" s="15"/>
      <c r="C554" s="15"/>
      <c r="D554" s="15"/>
      <c r="E554" s="15"/>
      <c r="F554" s="15"/>
      <c r="G554" s="15"/>
      <c r="H554" s="15"/>
      <c r="I554" s="15"/>
      <c r="J554" s="15"/>
      <c r="K554" s="15"/>
      <c r="L554" s="15"/>
      <c r="M554" s="15"/>
    </row>
    <row r="555" spans="1:13" ht="15.75" customHeight="1" x14ac:dyDescent="0.25">
      <c r="A555" s="15"/>
      <c r="B555" s="15"/>
      <c r="C555" s="15"/>
      <c r="D555" s="15"/>
      <c r="E555" s="15"/>
      <c r="F555" s="15"/>
      <c r="G555" s="15"/>
      <c r="H555" s="15"/>
      <c r="I555" s="15"/>
      <c r="J555" s="15"/>
      <c r="K555" s="15"/>
      <c r="L555" s="15"/>
      <c r="M555" s="15"/>
    </row>
    <row r="556" spans="1:13" ht="15.75" customHeight="1" x14ac:dyDescent="0.25">
      <c r="A556" s="15"/>
      <c r="B556" s="15"/>
      <c r="C556" s="15"/>
      <c r="D556" s="15"/>
      <c r="E556" s="15"/>
      <c r="F556" s="15"/>
      <c r="G556" s="15"/>
      <c r="H556" s="15"/>
      <c r="I556" s="15"/>
      <c r="J556" s="15"/>
      <c r="K556" s="15"/>
      <c r="L556" s="15"/>
      <c r="M556" s="15"/>
    </row>
    <row r="557" spans="1:13" ht="15.75" customHeight="1" x14ac:dyDescent="0.25">
      <c r="A557" s="15"/>
      <c r="B557" s="15"/>
      <c r="C557" s="15"/>
      <c r="D557" s="15"/>
      <c r="E557" s="15"/>
      <c r="F557" s="15"/>
      <c r="G557" s="15"/>
      <c r="H557" s="15"/>
      <c r="I557" s="15"/>
      <c r="J557" s="15"/>
      <c r="K557" s="15"/>
      <c r="L557" s="15"/>
      <c r="M557" s="15"/>
    </row>
    <row r="558" spans="1:13" ht="15.75" customHeight="1" x14ac:dyDescent="0.25">
      <c r="A558" s="15"/>
      <c r="B558" s="15"/>
      <c r="C558" s="15"/>
      <c r="D558" s="15"/>
      <c r="E558" s="15"/>
      <c r="F558" s="15"/>
      <c r="G558" s="15"/>
      <c r="H558" s="15"/>
      <c r="I558" s="15"/>
      <c r="J558" s="15"/>
      <c r="K558" s="15"/>
      <c r="L558" s="15"/>
      <c r="M558" s="15"/>
    </row>
    <row r="559" spans="1:13" ht="15.75" customHeight="1" x14ac:dyDescent="0.25">
      <c r="A559" s="15"/>
      <c r="B559" s="15"/>
      <c r="C559" s="15"/>
      <c r="D559" s="15"/>
      <c r="E559" s="15"/>
      <c r="F559" s="15"/>
      <c r="G559" s="15"/>
      <c r="H559" s="15"/>
      <c r="I559" s="15"/>
      <c r="J559" s="15"/>
      <c r="K559" s="15"/>
      <c r="L559" s="15"/>
      <c r="M559" s="15"/>
    </row>
    <row r="560" spans="1:13" ht="15.75" customHeight="1" x14ac:dyDescent="0.25">
      <c r="A560" s="15"/>
      <c r="B560" s="15"/>
      <c r="C560" s="15"/>
      <c r="D560" s="15"/>
      <c r="E560" s="15"/>
      <c r="F560" s="15"/>
      <c r="G560" s="15"/>
      <c r="H560" s="15"/>
      <c r="I560" s="15"/>
      <c r="J560" s="15"/>
      <c r="K560" s="15"/>
      <c r="L560" s="15"/>
      <c r="M560" s="15"/>
    </row>
    <row r="561" spans="1:13" ht="15.75" customHeight="1" x14ac:dyDescent="0.25">
      <c r="A561" s="15"/>
      <c r="B561" s="15"/>
      <c r="C561" s="15"/>
      <c r="D561" s="15"/>
      <c r="E561" s="15"/>
      <c r="F561" s="15"/>
      <c r="G561" s="15"/>
      <c r="H561" s="15"/>
      <c r="I561" s="15"/>
      <c r="J561" s="15"/>
      <c r="K561" s="15"/>
      <c r="L561" s="15"/>
      <c r="M561" s="15"/>
    </row>
    <row r="562" spans="1:13" ht="15.75" customHeight="1" x14ac:dyDescent="0.25">
      <c r="A562" s="15"/>
      <c r="B562" s="15"/>
      <c r="C562" s="15"/>
      <c r="D562" s="15"/>
      <c r="E562" s="15"/>
      <c r="F562" s="15"/>
      <c r="G562" s="15"/>
      <c r="H562" s="15"/>
      <c r="I562" s="15"/>
      <c r="J562" s="15"/>
      <c r="K562" s="15"/>
      <c r="L562" s="15"/>
      <c r="M562" s="15"/>
    </row>
    <row r="563" spans="1:13" ht="15.75" customHeight="1" x14ac:dyDescent="0.25">
      <c r="A563" s="15"/>
      <c r="B563" s="15"/>
      <c r="C563" s="15"/>
      <c r="D563" s="15"/>
      <c r="E563" s="15"/>
      <c r="F563" s="15"/>
      <c r="G563" s="15"/>
      <c r="H563" s="15"/>
      <c r="I563" s="15"/>
      <c r="J563" s="15"/>
      <c r="K563" s="15"/>
      <c r="L563" s="15"/>
      <c r="M563" s="15"/>
    </row>
    <row r="564" spans="1:13" ht="15.75" customHeight="1" x14ac:dyDescent="0.25">
      <c r="A564" s="15"/>
      <c r="B564" s="15"/>
      <c r="C564" s="15"/>
      <c r="D564" s="15"/>
      <c r="E564" s="15"/>
      <c r="F564" s="15"/>
      <c r="G564" s="15"/>
      <c r="H564" s="15"/>
      <c r="I564" s="15"/>
      <c r="J564" s="15"/>
      <c r="K564" s="15"/>
      <c r="L564" s="15"/>
      <c r="M564" s="15"/>
    </row>
    <row r="565" spans="1:13" ht="15.75" customHeight="1" x14ac:dyDescent="0.25">
      <c r="A565" s="15"/>
      <c r="B565" s="15"/>
      <c r="C565" s="15"/>
      <c r="D565" s="15"/>
      <c r="E565" s="15"/>
      <c r="F565" s="15"/>
      <c r="G565" s="15"/>
      <c r="H565" s="15"/>
      <c r="I565" s="15"/>
      <c r="J565" s="15"/>
      <c r="K565" s="15"/>
      <c r="L565" s="15"/>
      <c r="M565" s="15"/>
    </row>
    <row r="566" spans="1:13" ht="15.75" customHeight="1" x14ac:dyDescent="0.25">
      <c r="A566" s="15"/>
      <c r="B566" s="15"/>
      <c r="C566" s="15"/>
      <c r="D566" s="15"/>
      <c r="E566" s="15"/>
      <c r="F566" s="15"/>
      <c r="G566" s="15"/>
      <c r="H566" s="15"/>
      <c r="I566" s="15"/>
      <c r="J566" s="15"/>
      <c r="K566" s="15"/>
      <c r="L566" s="15"/>
      <c r="M566" s="15"/>
    </row>
    <row r="567" spans="1:13" ht="15.75" customHeight="1" x14ac:dyDescent="0.25">
      <c r="A567" s="15"/>
      <c r="B567" s="15"/>
      <c r="C567" s="15"/>
      <c r="D567" s="15"/>
      <c r="E567" s="15"/>
      <c r="F567" s="15"/>
      <c r="G567" s="15"/>
      <c r="H567" s="15"/>
      <c r="I567" s="15"/>
      <c r="J567" s="15"/>
      <c r="K567" s="15"/>
      <c r="L567" s="15"/>
      <c r="M567" s="15"/>
    </row>
    <row r="568" spans="1:13" ht="15.75" customHeight="1" x14ac:dyDescent="0.25">
      <c r="A568" s="15"/>
      <c r="B568" s="15"/>
      <c r="C568" s="15"/>
      <c r="D568" s="15"/>
      <c r="E568" s="15"/>
      <c r="F568" s="15"/>
      <c r="G568" s="15"/>
      <c r="H568" s="15"/>
      <c r="I568" s="15"/>
      <c r="J568" s="15"/>
      <c r="K568" s="15"/>
      <c r="L568" s="15"/>
      <c r="M568" s="15"/>
    </row>
    <row r="569" spans="1:13" ht="15.75" customHeight="1" x14ac:dyDescent="0.25">
      <c r="A569" s="15"/>
      <c r="B569" s="15"/>
      <c r="C569" s="15"/>
      <c r="D569" s="15"/>
      <c r="E569" s="15"/>
      <c r="F569" s="15"/>
      <c r="G569" s="15"/>
      <c r="H569" s="15"/>
      <c r="I569" s="15"/>
      <c r="J569" s="15"/>
      <c r="K569" s="15"/>
      <c r="L569" s="15"/>
      <c r="M569" s="15"/>
    </row>
    <row r="570" spans="1:13" ht="15.75" customHeight="1" x14ac:dyDescent="0.25">
      <c r="A570" s="15"/>
      <c r="B570" s="15"/>
      <c r="C570" s="15"/>
      <c r="D570" s="15"/>
      <c r="E570" s="15"/>
      <c r="F570" s="15"/>
      <c r="G570" s="15"/>
      <c r="H570" s="15"/>
      <c r="I570" s="15"/>
      <c r="J570" s="15"/>
      <c r="K570" s="15"/>
      <c r="L570" s="15"/>
      <c r="M570" s="15"/>
    </row>
    <row r="571" spans="1:13" ht="15.75" customHeight="1" x14ac:dyDescent="0.25">
      <c r="A571" s="15"/>
      <c r="B571" s="15"/>
      <c r="C571" s="15"/>
      <c r="D571" s="15"/>
      <c r="E571" s="15"/>
      <c r="F571" s="15"/>
      <c r="G571" s="15"/>
      <c r="H571" s="15"/>
      <c r="I571" s="15"/>
      <c r="J571" s="15"/>
      <c r="K571" s="15"/>
      <c r="L571" s="15"/>
      <c r="M571" s="15"/>
    </row>
    <row r="572" spans="1:13" ht="15.75" customHeight="1" x14ac:dyDescent="0.25">
      <c r="A572" s="15"/>
      <c r="B572" s="15"/>
      <c r="C572" s="15"/>
      <c r="D572" s="15"/>
      <c r="E572" s="15"/>
      <c r="F572" s="15"/>
      <c r="G572" s="15"/>
      <c r="H572" s="15"/>
      <c r="I572" s="15"/>
      <c r="J572" s="15"/>
      <c r="K572" s="15"/>
      <c r="L572" s="15"/>
      <c r="M572" s="15"/>
    </row>
    <row r="573" spans="1:13" ht="15.75" customHeight="1" x14ac:dyDescent="0.25">
      <c r="A573" s="15"/>
      <c r="B573" s="15"/>
      <c r="C573" s="15"/>
      <c r="D573" s="15"/>
      <c r="E573" s="15"/>
      <c r="F573" s="15"/>
      <c r="G573" s="15"/>
      <c r="H573" s="15"/>
      <c r="I573" s="15"/>
      <c r="J573" s="15"/>
      <c r="K573" s="15"/>
      <c r="L573" s="15"/>
      <c r="M573" s="15"/>
    </row>
    <row r="574" spans="1:13" ht="15.75" customHeight="1" x14ac:dyDescent="0.25">
      <c r="A574" s="15"/>
      <c r="B574" s="15"/>
      <c r="C574" s="15"/>
      <c r="D574" s="15"/>
      <c r="E574" s="15"/>
      <c r="F574" s="15"/>
      <c r="G574" s="15"/>
      <c r="H574" s="15"/>
      <c r="I574" s="15"/>
      <c r="J574" s="15"/>
      <c r="K574" s="15"/>
      <c r="L574" s="15"/>
      <c r="M574" s="15"/>
    </row>
    <row r="575" spans="1:13" ht="15.75" customHeight="1" x14ac:dyDescent="0.25">
      <c r="A575" s="15"/>
      <c r="B575" s="15"/>
      <c r="C575" s="15"/>
      <c r="D575" s="15"/>
      <c r="E575" s="15"/>
      <c r="F575" s="15"/>
      <c r="G575" s="15"/>
      <c r="H575" s="15"/>
      <c r="I575" s="15"/>
      <c r="J575" s="15"/>
      <c r="K575" s="15"/>
      <c r="L575" s="15"/>
      <c r="M575" s="15"/>
    </row>
    <row r="576" spans="1:13" ht="15.75" customHeight="1" x14ac:dyDescent="0.25">
      <c r="A576" s="15"/>
      <c r="B576" s="15"/>
      <c r="C576" s="15"/>
      <c r="D576" s="15"/>
      <c r="E576" s="15"/>
      <c r="F576" s="15"/>
      <c r="G576" s="15"/>
      <c r="H576" s="15"/>
      <c r="I576" s="15"/>
      <c r="J576" s="15"/>
      <c r="K576" s="15"/>
      <c r="L576" s="15"/>
      <c r="M576" s="15"/>
    </row>
    <row r="577" spans="1:13" ht="15.75" customHeight="1" x14ac:dyDescent="0.25">
      <c r="A577" s="15"/>
      <c r="B577" s="15"/>
      <c r="C577" s="15"/>
      <c r="D577" s="15"/>
      <c r="E577" s="15"/>
      <c r="F577" s="15"/>
      <c r="G577" s="15"/>
      <c r="H577" s="15"/>
      <c r="I577" s="15"/>
      <c r="J577" s="15"/>
      <c r="K577" s="15"/>
      <c r="L577" s="15"/>
      <c r="M577" s="15"/>
    </row>
    <row r="578" spans="1:13" ht="15.75" customHeight="1" x14ac:dyDescent="0.25">
      <c r="A578" s="15"/>
      <c r="B578" s="15"/>
      <c r="C578" s="15"/>
      <c r="D578" s="15"/>
      <c r="E578" s="15"/>
      <c r="F578" s="15"/>
      <c r="G578" s="15"/>
      <c r="H578" s="15"/>
      <c r="I578" s="15"/>
      <c r="J578" s="15"/>
      <c r="K578" s="15"/>
      <c r="L578" s="15"/>
      <c r="M578" s="15"/>
    </row>
    <row r="579" spans="1:13" ht="15.75" customHeight="1" x14ac:dyDescent="0.25">
      <c r="A579" s="15"/>
      <c r="B579" s="15"/>
      <c r="C579" s="15"/>
      <c r="D579" s="15"/>
      <c r="E579" s="15"/>
      <c r="F579" s="15"/>
      <c r="G579" s="15"/>
      <c r="H579" s="15"/>
      <c r="I579" s="15"/>
      <c r="J579" s="15"/>
      <c r="K579" s="15"/>
      <c r="L579" s="15"/>
      <c r="M579" s="15"/>
    </row>
    <row r="580" spans="1:13" ht="15.75" customHeight="1" x14ac:dyDescent="0.25">
      <c r="A580" s="15"/>
      <c r="B580" s="15"/>
      <c r="C580" s="15"/>
      <c r="D580" s="15"/>
      <c r="E580" s="15"/>
      <c r="F580" s="15"/>
      <c r="G580" s="15"/>
      <c r="H580" s="15"/>
      <c r="I580" s="15"/>
      <c r="J580" s="15"/>
      <c r="K580" s="15"/>
      <c r="L580" s="15"/>
      <c r="M580" s="15"/>
    </row>
    <row r="581" spans="1:13" ht="15.75" customHeight="1" x14ac:dyDescent="0.25">
      <c r="A581" s="15"/>
      <c r="B581" s="15"/>
      <c r="C581" s="15"/>
      <c r="D581" s="15"/>
      <c r="E581" s="15"/>
      <c r="F581" s="15"/>
      <c r="G581" s="15"/>
      <c r="H581" s="15"/>
      <c r="I581" s="15"/>
      <c r="J581" s="15"/>
      <c r="K581" s="15"/>
      <c r="L581" s="15"/>
      <c r="M581" s="15"/>
    </row>
    <row r="582" spans="1:13" ht="15.75" customHeight="1" x14ac:dyDescent="0.25">
      <c r="A582" s="15"/>
      <c r="B582" s="15"/>
      <c r="C582" s="15"/>
      <c r="D582" s="15"/>
      <c r="E582" s="15"/>
      <c r="F582" s="15"/>
      <c r="G582" s="15"/>
      <c r="H582" s="15"/>
      <c r="I582" s="15"/>
      <c r="J582" s="15"/>
      <c r="K582" s="15"/>
      <c r="L582" s="15"/>
      <c r="M582" s="15"/>
    </row>
    <row r="583" spans="1:13" ht="15.75" customHeight="1" x14ac:dyDescent="0.25">
      <c r="A583" s="15"/>
      <c r="B583" s="15"/>
      <c r="C583" s="15"/>
      <c r="D583" s="15"/>
      <c r="E583" s="15"/>
      <c r="F583" s="15"/>
      <c r="G583" s="15"/>
      <c r="H583" s="15"/>
      <c r="I583" s="15"/>
      <c r="J583" s="15"/>
      <c r="K583" s="15"/>
      <c r="L583" s="15"/>
      <c r="M583" s="15"/>
    </row>
    <row r="584" spans="1:13" ht="15.75" customHeight="1" x14ac:dyDescent="0.25">
      <c r="A584" s="15"/>
      <c r="B584" s="15"/>
      <c r="C584" s="15"/>
      <c r="D584" s="15"/>
      <c r="E584" s="15"/>
      <c r="F584" s="15"/>
      <c r="G584" s="15"/>
      <c r="H584" s="15"/>
      <c r="I584" s="15"/>
      <c r="J584" s="15"/>
      <c r="K584" s="15"/>
      <c r="L584" s="15"/>
      <c r="M584" s="15"/>
    </row>
    <row r="585" spans="1:13" ht="15.75" customHeight="1" x14ac:dyDescent="0.25">
      <c r="A585" s="15"/>
      <c r="B585" s="15"/>
      <c r="C585" s="15"/>
      <c r="D585" s="15"/>
      <c r="E585" s="15"/>
      <c r="F585" s="15"/>
      <c r="G585" s="15"/>
      <c r="H585" s="15"/>
      <c r="I585" s="15"/>
      <c r="J585" s="15"/>
      <c r="K585" s="15"/>
      <c r="L585" s="15"/>
      <c r="M585" s="15"/>
    </row>
    <row r="586" spans="1:13" ht="15.75" customHeight="1" x14ac:dyDescent="0.25">
      <c r="A586" s="15"/>
      <c r="B586" s="15"/>
      <c r="C586" s="15"/>
      <c r="D586" s="15"/>
      <c r="E586" s="15"/>
      <c r="F586" s="15"/>
      <c r="G586" s="15"/>
      <c r="H586" s="15"/>
      <c r="I586" s="15"/>
      <c r="J586" s="15"/>
      <c r="K586" s="15"/>
      <c r="L586" s="15"/>
      <c r="M586" s="15"/>
    </row>
    <row r="587" spans="1:13" ht="15.75" customHeight="1" x14ac:dyDescent="0.25">
      <c r="A587" s="15"/>
      <c r="B587" s="15"/>
      <c r="C587" s="15"/>
      <c r="D587" s="15"/>
      <c r="E587" s="15"/>
      <c r="F587" s="15"/>
      <c r="G587" s="15"/>
      <c r="H587" s="15"/>
      <c r="I587" s="15"/>
      <c r="J587" s="15"/>
      <c r="K587" s="15"/>
      <c r="L587" s="15"/>
      <c r="M587" s="15"/>
    </row>
    <row r="588" spans="1:13" ht="15.75" customHeight="1" x14ac:dyDescent="0.25">
      <c r="A588" s="15"/>
      <c r="B588" s="15"/>
      <c r="C588" s="15"/>
      <c r="D588" s="15"/>
      <c r="E588" s="15"/>
      <c r="F588" s="15"/>
      <c r="G588" s="15"/>
      <c r="H588" s="15"/>
      <c r="I588" s="15"/>
      <c r="J588" s="15"/>
      <c r="K588" s="15"/>
      <c r="L588" s="15"/>
      <c r="M588" s="15"/>
    </row>
    <row r="589" spans="1:13" ht="15.75" customHeight="1" x14ac:dyDescent="0.25">
      <c r="A589" s="15"/>
      <c r="B589" s="15"/>
      <c r="C589" s="15"/>
      <c r="D589" s="15"/>
      <c r="E589" s="15"/>
      <c r="F589" s="15"/>
      <c r="G589" s="15"/>
      <c r="H589" s="15"/>
      <c r="I589" s="15"/>
      <c r="J589" s="15"/>
      <c r="K589" s="15"/>
      <c r="L589" s="15"/>
      <c r="M589" s="15"/>
    </row>
    <row r="590" spans="1:13" ht="15.75" customHeight="1" x14ac:dyDescent="0.25">
      <c r="A590" s="15"/>
      <c r="B590" s="15"/>
      <c r="C590" s="15"/>
      <c r="D590" s="15"/>
      <c r="E590" s="15"/>
      <c r="F590" s="15"/>
      <c r="G590" s="15"/>
      <c r="H590" s="15"/>
      <c r="I590" s="15"/>
      <c r="J590" s="15"/>
      <c r="K590" s="15"/>
      <c r="L590" s="15"/>
      <c r="M590" s="15"/>
    </row>
    <row r="591" spans="1:13" ht="15.75" customHeight="1" x14ac:dyDescent="0.25">
      <c r="A591" s="15"/>
      <c r="B591" s="15"/>
      <c r="C591" s="15"/>
      <c r="D591" s="15"/>
      <c r="E591" s="15"/>
      <c r="F591" s="15"/>
      <c r="G591" s="15"/>
      <c r="H591" s="15"/>
      <c r="I591" s="15"/>
      <c r="J591" s="15"/>
      <c r="K591" s="15"/>
      <c r="L591" s="15"/>
      <c r="M591" s="15"/>
    </row>
    <row r="592" spans="1:13" ht="15.75" customHeight="1" x14ac:dyDescent="0.25">
      <c r="A592" s="15"/>
      <c r="B592" s="15"/>
      <c r="C592" s="15"/>
      <c r="D592" s="15"/>
      <c r="E592" s="15"/>
      <c r="F592" s="15"/>
      <c r="G592" s="15"/>
      <c r="H592" s="15"/>
      <c r="I592" s="15"/>
      <c r="J592" s="15"/>
      <c r="K592" s="15"/>
      <c r="L592" s="15"/>
      <c r="M592" s="15"/>
    </row>
    <row r="593" spans="1:13" ht="15.75" customHeight="1" x14ac:dyDescent="0.25">
      <c r="A593" s="15"/>
      <c r="B593" s="15"/>
      <c r="C593" s="15"/>
      <c r="D593" s="15"/>
      <c r="E593" s="15"/>
      <c r="F593" s="15"/>
      <c r="G593" s="15"/>
      <c r="H593" s="15"/>
      <c r="I593" s="15"/>
      <c r="J593" s="15"/>
      <c r="K593" s="15"/>
      <c r="L593" s="15"/>
      <c r="M593" s="15"/>
    </row>
    <row r="594" spans="1:13" ht="15.75" customHeight="1" x14ac:dyDescent="0.25">
      <c r="A594" s="15"/>
      <c r="B594" s="15"/>
      <c r="C594" s="15"/>
      <c r="D594" s="15"/>
      <c r="E594" s="15"/>
      <c r="F594" s="15"/>
      <c r="G594" s="15"/>
      <c r="H594" s="15"/>
      <c r="I594" s="15"/>
      <c r="J594" s="15"/>
      <c r="K594" s="15"/>
      <c r="L594" s="15"/>
      <c r="M594" s="15"/>
    </row>
    <row r="595" spans="1:13" ht="15.75" customHeight="1" x14ac:dyDescent="0.25">
      <c r="A595" s="15"/>
      <c r="B595" s="15"/>
      <c r="C595" s="15"/>
      <c r="D595" s="15"/>
      <c r="E595" s="15"/>
      <c r="F595" s="15"/>
      <c r="G595" s="15"/>
      <c r="H595" s="15"/>
      <c r="I595" s="15"/>
      <c r="J595" s="15"/>
      <c r="K595" s="15"/>
      <c r="L595" s="15"/>
      <c r="M595" s="15"/>
    </row>
    <row r="596" spans="1:13" ht="15.75" customHeight="1" x14ac:dyDescent="0.25">
      <c r="A596" s="15"/>
      <c r="B596" s="15"/>
      <c r="C596" s="15"/>
      <c r="D596" s="15"/>
      <c r="E596" s="15"/>
      <c r="F596" s="15"/>
      <c r="G596" s="15"/>
      <c r="H596" s="15"/>
      <c r="I596" s="15"/>
      <c r="J596" s="15"/>
      <c r="K596" s="15"/>
      <c r="L596" s="15"/>
      <c r="M596" s="15"/>
    </row>
    <row r="597" spans="1:13" ht="15.75" customHeight="1" x14ac:dyDescent="0.25">
      <c r="A597" s="15"/>
      <c r="B597" s="15"/>
      <c r="C597" s="15"/>
      <c r="D597" s="15"/>
      <c r="E597" s="15"/>
      <c r="F597" s="15"/>
      <c r="G597" s="15"/>
      <c r="H597" s="15"/>
      <c r="I597" s="15"/>
      <c r="J597" s="15"/>
      <c r="K597" s="15"/>
      <c r="L597" s="15"/>
      <c r="M597" s="15"/>
    </row>
    <row r="598" spans="1:13" ht="15.75" customHeight="1" x14ac:dyDescent="0.25">
      <c r="A598" s="15"/>
      <c r="B598" s="15"/>
      <c r="C598" s="15"/>
      <c r="D598" s="15"/>
      <c r="E598" s="15"/>
      <c r="F598" s="15"/>
      <c r="G598" s="15"/>
      <c r="H598" s="15"/>
      <c r="I598" s="15"/>
      <c r="J598" s="15"/>
      <c r="K598" s="15"/>
      <c r="L598" s="15"/>
      <c r="M598" s="15"/>
    </row>
    <row r="599" spans="1:13" ht="15.75" customHeight="1" x14ac:dyDescent="0.25">
      <c r="A599" s="15"/>
      <c r="B599" s="15"/>
      <c r="C599" s="15"/>
      <c r="D599" s="15"/>
      <c r="E599" s="15"/>
      <c r="F599" s="15"/>
      <c r="G599" s="15"/>
      <c r="H599" s="15"/>
      <c r="I599" s="15"/>
      <c r="J599" s="15"/>
      <c r="K599" s="15"/>
      <c r="L599" s="15"/>
      <c r="M599" s="15"/>
    </row>
    <row r="600" spans="1:13" ht="15.75" customHeight="1" x14ac:dyDescent="0.25">
      <c r="A600" s="15"/>
      <c r="B600" s="15"/>
      <c r="C600" s="15"/>
      <c r="D600" s="15"/>
      <c r="E600" s="15"/>
      <c r="F600" s="15"/>
      <c r="G600" s="15"/>
      <c r="H600" s="15"/>
      <c r="I600" s="15"/>
      <c r="J600" s="15"/>
      <c r="K600" s="15"/>
      <c r="L600" s="15"/>
      <c r="M600" s="15"/>
    </row>
    <row r="601" spans="1:13" ht="15.75" customHeight="1" x14ac:dyDescent="0.25">
      <c r="A601" s="15"/>
      <c r="B601" s="15"/>
      <c r="C601" s="15"/>
      <c r="D601" s="15"/>
      <c r="E601" s="15"/>
      <c r="F601" s="15"/>
      <c r="G601" s="15"/>
      <c r="H601" s="15"/>
      <c r="I601" s="15"/>
      <c r="J601" s="15"/>
      <c r="K601" s="15"/>
      <c r="L601" s="15"/>
      <c r="M601" s="15"/>
    </row>
    <row r="602" spans="1:13" ht="15.75" customHeight="1" x14ac:dyDescent="0.25">
      <c r="A602" s="15"/>
      <c r="B602" s="15"/>
      <c r="C602" s="15"/>
      <c r="D602" s="15"/>
      <c r="E602" s="15"/>
      <c r="F602" s="15"/>
      <c r="G602" s="15"/>
      <c r="H602" s="15"/>
      <c r="I602" s="15"/>
      <c r="J602" s="15"/>
      <c r="K602" s="15"/>
      <c r="L602" s="15"/>
      <c r="M602" s="15"/>
    </row>
    <row r="603" spans="1:13" ht="15.75" customHeight="1" x14ac:dyDescent="0.25">
      <c r="A603" s="15"/>
      <c r="B603" s="15"/>
      <c r="C603" s="15"/>
      <c r="D603" s="15"/>
      <c r="E603" s="15"/>
      <c r="F603" s="15"/>
      <c r="G603" s="15"/>
      <c r="H603" s="15"/>
      <c r="I603" s="15"/>
      <c r="J603" s="15"/>
      <c r="K603" s="15"/>
      <c r="L603" s="15"/>
      <c r="M603" s="15"/>
    </row>
    <row r="604" spans="1:13" ht="15.75" customHeight="1" x14ac:dyDescent="0.25">
      <c r="A604" s="15"/>
      <c r="B604" s="15"/>
      <c r="C604" s="15"/>
      <c r="D604" s="15"/>
      <c r="E604" s="15"/>
      <c r="F604" s="15"/>
      <c r="G604" s="15"/>
      <c r="H604" s="15"/>
      <c r="I604" s="15"/>
      <c r="J604" s="15"/>
      <c r="K604" s="15"/>
      <c r="L604" s="15"/>
      <c r="M604" s="15"/>
    </row>
    <row r="605" spans="1:13" ht="15.75" customHeight="1" x14ac:dyDescent="0.25">
      <c r="A605" s="15"/>
      <c r="B605" s="15"/>
      <c r="C605" s="15"/>
      <c r="D605" s="15"/>
      <c r="E605" s="15"/>
      <c r="F605" s="15"/>
      <c r="G605" s="15"/>
      <c r="H605" s="15"/>
      <c r="I605" s="15"/>
      <c r="J605" s="15"/>
      <c r="K605" s="15"/>
      <c r="L605" s="15"/>
      <c r="M605" s="15"/>
    </row>
    <row r="606" spans="1:13" ht="15.75" customHeight="1" x14ac:dyDescent="0.25">
      <c r="A606" s="15"/>
      <c r="B606" s="15"/>
      <c r="C606" s="15"/>
      <c r="D606" s="15"/>
      <c r="E606" s="15"/>
      <c r="F606" s="15"/>
      <c r="G606" s="15"/>
      <c r="H606" s="15"/>
      <c r="I606" s="15"/>
      <c r="J606" s="15"/>
      <c r="K606" s="15"/>
      <c r="L606" s="15"/>
      <c r="M606" s="15"/>
    </row>
    <row r="607" spans="1:13" ht="15.75" customHeight="1" x14ac:dyDescent="0.25">
      <c r="A607" s="15"/>
      <c r="B607" s="15"/>
      <c r="C607" s="15"/>
      <c r="D607" s="15"/>
      <c r="E607" s="15"/>
      <c r="F607" s="15"/>
      <c r="G607" s="15"/>
      <c r="H607" s="15"/>
      <c r="I607" s="15"/>
      <c r="J607" s="15"/>
      <c r="K607" s="15"/>
      <c r="L607" s="15"/>
      <c r="M607" s="15"/>
    </row>
    <row r="608" spans="1:13" ht="15.75" customHeight="1" x14ac:dyDescent="0.25">
      <c r="A608" s="15"/>
      <c r="B608" s="15"/>
      <c r="C608" s="15"/>
      <c r="D608" s="15"/>
      <c r="E608" s="15"/>
      <c r="F608" s="15"/>
      <c r="G608" s="15"/>
      <c r="H608" s="15"/>
      <c r="I608" s="15"/>
      <c r="J608" s="15"/>
      <c r="K608" s="15"/>
      <c r="L608" s="15"/>
      <c r="M608" s="15"/>
    </row>
    <row r="609" spans="1:13" ht="15.75" customHeight="1" x14ac:dyDescent="0.25">
      <c r="A609" s="15"/>
      <c r="B609" s="15"/>
      <c r="C609" s="15"/>
      <c r="D609" s="15"/>
      <c r="E609" s="15"/>
      <c r="F609" s="15"/>
      <c r="G609" s="15"/>
      <c r="H609" s="15"/>
      <c r="I609" s="15"/>
      <c r="J609" s="15"/>
      <c r="K609" s="15"/>
      <c r="L609" s="15"/>
      <c r="M609" s="15"/>
    </row>
    <row r="610" spans="1:13" ht="15.75" customHeight="1" x14ac:dyDescent="0.25">
      <c r="A610" s="15"/>
      <c r="B610" s="15"/>
      <c r="C610" s="15"/>
      <c r="D610" s="15"/>
      <c r="E610" s="15"/>
      <c r="F610" s="15"/>
      <c r="G610" s="15"/>
      <c r="H610" s="15"/>
      <c r="I610" s="15"/>
      <c r="J610" s="15"/>
      <c r="K610" s="15"/>
      <c r="L610" s="15"/>
      <c r="M610" s="15"/>
    </row>
    <row r="611" spans="1:13" ht="15.75" customHeight="1" x14ac:dyDescent="0.25">
      <c r="A611" s="15"/>
      <c r="B611" s="15"/>
      <c r="C611" s="15"/>
      <c r="D611" s="15"/>
      <c r="E611" s="15"/>
      <c r="F611" s="15"/>
      <c r="G611" s="15"/>
      <c r="H611" s="15"/>
      <c r="I611" s="15"/>
      <c r="J611" s="15"/>
      <c r="K611" s="15"/>
      <c r="L611" s="15"/>
      <c r="M611" s="15"/>
    </row>
    <row r="612" spans="1:13" ht="15.75" customHeight="1" x14ac:dyDescent="0.25">
      <c r="A612" s="15"/>
      <c r="B612" s="15"/>
      <c r="C612" s="15"/>
      <c r="D612" s="15"/>
      <c r="E612" s="15"/>
      <c r="F612" s="15"/>
      <c r="G612" s="15"/>
      <c r="H612" s="15"/>
      <c r="I612" s="15"/>
      <c r="J612" s="15"/>
      <c r="K612" s="15"/>
      <c r="L612" s="15"/>
      <c r="M612" s="15"/>
    </row>
    <row r="613" spans="1:13" ht="15.75" customHeight="1" x14ac:dyDescent="0.25">
      <c r="A613" s="15"/>
      <c r="B613" s="15"/>
      <c r="C613" s="15"/>
      <c r="D613" s="15"/>
      <c r="E613" s="15"/>
      <c r="F613" s="15"/>
      <c r="G613" s="15"/>
      <c r="H613" s="15"/>
      <c r="I613" s="15"/>
      <c r="J613" s="15"/>
      <c r="K613" s="15"/>
      <c r="L613" s="15"/>
      <c r="M613" s="15"/>
    </row>
    <row r="614" spans="1:13" ht="15.75" customHeight="1" x14ac:dyDescent="0.25">
      <c r="A614" s="15"/>
      <c r="B614" s="15"/>
      <c r="C614" s="15"/>
      <c r="D614" s="15"/>
      <c r="E614" s="15"/>
      <c r="F614" s="15"/>
      <c r="G614" s="15"/>
      <c r="H614" s="15"/>
      <c r="I614" s="15"/>
      <c r="J614" s="15"/>
      <c r="K614" s="15"/>
      <c r="L614" s="15"/>
      <c r="M614" s="15"/>
    </row>
    <row r="615" spans="1:13" ht="15.75" customHeight="1" x14ac:dyDescent="0.25">
      <c r="A615" s="15"/>
      <c r="B615" s="15"/>
      <c r="C615" s="15"/>
      <c r="D615" s="15"/>
      <c r="E615" s="15"/>
      <c r="F615" s="15"/>
      <c r="G615" s="15"/>
      <c r="H615" s="15"/>
      <c r="I615" s="15"/>
      <c r="J615" s="15"/>
      <c r="K615" s="15"/>
      <c r="L615" s="15"/>
      <c r="M615" s="15"/>
    </row>
    <row r="616" spans="1:13" ht="15.75" customHeight="1" x14ac:dyDescent="0.25">
      <c r="A616" s="15"/>
      <c r="B616" s="15"/>
      <c r="C616" s="15"/>
      <c r="D616" s="15"/>
      <c r="E616" s="15"/>
      <c r="F616" s="15"/>
      <c r="G616" s="15"/>
      <c r="H616" s="15"/>
      <c r="I616" s="15"/>
      <c r="J616" s="15"/>
      <c r="K616" s="15"/>
      <c r="L616" s="15"/>
      <c r="M616" s="15"/>
    </row>
    <row r="617" spans="1:13" ht="15.75" customHeight="1" x14ac:dyDescent="0.25">
      <c r="A617" s="15"/>
      <c r="B617" s="15"/>
      <c r="C617" s="15"/>
      <c r="D617" s="15"/>
      <c r="E617" s="15"/>
      <c r="F617" s="15"/>
      <c r="G617" s="15"/>
      <c r="H617" s="15"/>
      <c r="I617" s="15"/>
      <c r="J617" s="15"/>
      <c r="K617" s="15"/>
      <c r="L617" s="15"/>
      <c r="M617" s="15"/>
    </row>
    <row r="618" spans="1:13" ht="15.75" customHeight="1" x14ac:dyDescent="0.25">
      <c r="A618" s="15"/>
      <c r="B618" s="15"/>
      <c r="C618" s="15"/>
      <c r="D618" s="15"/>
      <c r="E618" s="15"/>
      <c r="F618" s="15"/>
      <c r="G618" s="15"/>
      <c r="H618" s="15"/>
      <c r="I618" s="15"/>
      <c r="J618" s="15"/>
      <c r="K618" s="15"/>
      <c r="L618" s="15"/>
      <c r="M618" s="15"/>
    </row>
    <row r="619" spans="1:13" ht="15.75" customHeight="1" x14ac:dyDescent="0.25">
      <c r="A619" s="15"/>
      <c r="B619" s="15"/>
      <c r="C619" s="15"/>
      <c r="D619" s="15"/>
      <c r="E619" s="15"/>
      <c r="F619" s="15"/>
      <c r="G619" s="15"/>
      <c r="H619" s="15"/>
      <c r="I619" s="15"/>
      <c r="J619" s="15"/>
      <c r="K619" s="15"/>
      <c r="L619" s="15"/>
      <c r="M619" s="15"/>
    </row>
    <row r="620" spans="1:13" ht="15.75" customHeight="1" x14ac:dyDescent="0.25">
      <c r="A620" s="15"/>
      <c r="B620" s="15"/>
      <c r="C620" s="15"/>
      <c r="D620" s="15"/>
      <c r="E620" s="15"/>
      <c r="F620" s="15"/>
      <c r="G620" s="15"/>
      <c r="H620" s="15"/>
      <c r="I620" s="15"/>
      <c r="J620" s="15"/>
      <c r="K620" s="15"/>
      <c r="L620" s="15"/>
      <c r="M620" s="15"/>
    </row>
    <row r="621" spans="1:13" ht="15.75" customHeight="1" x14ac:dyDescent="0.25">
      <c r="A621" s="15"/>
      <c r="B621" s="15"/>
      <c r="C621" s="15"/>
      <c r="D621" s="15"/>
      <c r="E621" s="15"/>
      <c r="F621" s="15"/>
      <c r="G621" s="15"/>
      <c r="H621" s="15"/>
      <c r="I621" s="15"/>
      <c r="J621" s="15"/>
      <c r="K621" s="15"/>
      <c r="L621" s="15"/>
      <c r="M621" s="15"/>
    </row>
    <row r="622" spans="1:13" ht="15.75" customHeight="1" x14ac:dyDescent="0.25">
      <c r="A622" s="15"/>
      <c r="B622" s="15"/>
      <c r="C622" s="15"/>
      <c r="D622" s="15"/>
      <c r="E622" s="15"/>
      <c r="F622" s="15"/>
      <c r="G622" s="15"/>
      <c r="H622" s="15"/>
      <c r="I622" s="15"/>
      <c r="J622" s="15"/>
      <c r="K622" s="15"/>
      <c r="L622" s="15"/>
      <c r="M622" s="15"/>
    </row>
    <row r="623" spans="1:13" ht="15.75" customHeight="1" x14ac:dyDescent="0.25">
      <c r="A623" s="15"/>
      <c r="B623" s="15"/>
      <c r="C623" s="15"/>
      <c r="D623" s="15"/>
      <c r="E623" s="15"/>
      <c r="F623" s="15"/>
      <c r="G623" s="15"/>
      <c r="H623" s="15"/>
      <c r="I623" s="15"/>
      <c r="J623" s="15"/>
      <c r="K623" s="15"/>
      <c r="L623" s="15"/>
      <c r="M623" s="15"/>
    </row>
    <row r="624" spans="1:13" ht="15.75" customHeight="1" x14ac:dyDescent="0.25">
      <c r="A624" s="15"/>
      <c r="B624" s="15"/>
      <c r="C624" s="15"/>
      <c r="D624" s="15"/>
      <c r="E624" s="15"/>
      <c r="F624" s="15"/>
      <c r="G624" s="15"/>
      <c r="H624" s="15"/>
      <c r="I624" s="15"/>
      <c r="J624" s="15"/>
      <c r="K624" s="15"/>
      <c r="L624" s="15"/>
      <c r="M624" s="15"/>
    </row>
    <row r="625" spans="1:13" ht="15.75" customHeight="1" x14ac:dyDescent="0.25">
      <c r="A625" s="15"/>
      <c r="B625" s="15"/>
      <c r="C625" s="15"/>
      <c r="D625" s="15"/>
      <c r="E625" s="15"/>
      <c r="F625" s="15"/>
      <c r="G625" s="15"/>
      <c r="H625" s="15"/>
      <c r="I625" s="15"/>
      <c r="J625" s="15"/>
      <c r="K625" s="15"/>
      <c r="L625" s="15"/>
      <c r="M625" s="15"/>
    </row>
    <row r="626" spans="1:13" ht="15.75" customHeight="1" x14ac:dyDescent="0.25">
      <c r="A626" s="15"/>
      <c r="B626" s="15"/>
      <c r="C626" s="15"/>
      <c r="D626" s="15"/>
      <c r="E626" s="15"/>
      <c r="F626" s="15"/>
      <c r="G626" s="15"/>
      <c r="H626" s="15"/>
      <c r="I626" s="15"/>
      <c r="J626" s="15"/>
      <c r="K626" s="15"/>
      <c r="L626" s="15"/>
      <c r="M626" s="15"/>
    </row>
    <row r="627" spans="1:13" ht="15.75" customHeight="1" x14ac:dyDescent="0.25">
      <c r="A627" s="15"/>
      <c r="B627" s="15"/>
      <c r="C627" s="15"/>
      <c r="D627" s="15"/>
      <c r="E627" s="15"/>
      <c r="F627" s="15"/>
      <c r="G627" s="15"/>
      <c r="H627" s="15"/>
      <c r="I627" s="15"/>
      <c r="J627" s="15"/>
      <c r="K627" s="15"/>
      <c r="L627" s="15"/>
      <c r="M627" s="15"/>
    </row>
    <row r="628" spans="1:13" ht="15.75" customHeight="1" x14ac:dyDescent="0.25">
      <c r="A628" s="15"/>
      <c r="B628" s="15"/>
      <c r="C628" s="15"/>
      <c r="D628" s="15"/>
      <c r="E628" s="15"/>
      <c r="F628" s="15"/>
      <c r="G628" s="15"/>
      <c r="H628" s="15"/>
      <c r="I628" s="15"/>
      <c r="J628" s="15"/>
      <c r="K628" s="15"/>
      <c r="L628" s="15"/>
      <c r="M628" s="15"/>
    </row>
    <row r="629" spans="1:13" ht="15.75" customHeight="1" x14ac:dyDescent="0.25">
      <c r="A629" s="15"/>
      <c r="B629" s="15"/>
      <c r="C629" s="15"/>
      <c r="D629" s="15"/>
      <c r="E629" s="15"/>
      <c r="F629" s="15"/>
      <c r="G629" s="15"/>
      <c r="H629" s="15"/>
      <c r="I629" s="15"/>
      <c r="J629" s="15"/>
      <c r="K629" s="15"/>
      <c r="L629" s="15"/>
      <c r="M629" s="15"/>
    </row>
    <row r="630" spans="1:13" ht="15.75" customHeight="1" x14ac:dyDescent="0.25">
      <c r="A630" s="15"/>
      <c r="B630" s="15"/>
      <c r="C630" s="15"/>
      <c r="D630" s="15"/>
      <c r="E630" s="15"/>
      <c r="F630" s="15"/>
      <c r="G630" s="15"/>
      <c r="H630" s="15"/>
      <c r="I630" s="15"/>
      <c r="J630" s="15"/>
      <c r="K630" s="15"/>
      <c r="L630" s="15"/>
      <c r="M630" s="15"/>
    </row>
    <row r="631" spans="1:13" ht="15.75" customHeight="1" x14ac:dyDescent="0.25">
      <c r="A631" s="15"/>
      <c r="B631" s="15"/>
      <c r="C631" s="15"/>
      <c r="D631" s="15"/>
      <c r="E631" s="15"/>
      <c r="F631" s="15"/>
      <c r="G631" s="15"/>
      <c r="H631" s="15"/>
      <c r="I631" s="15"/>
      <c r="J631" s="15"/>
      <c r="K631" s="15"/>
      <c r="L631" s="15"/>
      <c r="M631" s="15"/>
    </row>
    <row r="632" spans="1:13" ht="15.75" customHeight="1" x14ac:dyDescent="0.25">
      <c r="A632" s="15"/>
      <c r="B632" s="15"/>
      <c r="C632" s="15"/>
      <c r="D632" s="15"/>
      <c r="E632" s="15"/>
      <c r="F632" s="15"/>
      <c r="G632" s="15"/>
      <c r="H632" s="15"/>
      <c r="I632" s="15"/>
      <c r="J632" s="15"/>
      <c r="K632" s="15"/>
      <c r="L632" s="15"/>
      <c r="M632" s="15"/>
    </row>
    <row r="633" spans="1:13" ht="15.75" customHeight="1" x14ac:dyDescent="0.25">
      <c r="A633" s="15"/>
      <c r="B633" s="15"/>
      <c r="C633" s="15"/>
      <c r="D633" s="15"/>
      <c r="E633" s="15"/>
      <c r="F633" s="15"/>
      <c r="G633" s="15"/>
      <c r="H633" s="15"/>
      <c r="I633" s="15"/>
      <c r="J633" s="15"/>
      <c r="K633" s="15"/>
      <c r="L633" s="15"/>
      <c r="M633" s="15"/>
    </row>
    <row r="634" spans="1:13" ht="15.75" customHeight="1" x14ac:dyDescent="0.25">
      <c r="A634" s="15"/>
      <c r="B634" s="15"/>
      <c r="C634" s="15"/>
      <c r="D634" s="15"/>
      <c r="E634" s="15"/>
      <c r="F634" s="15"/>
      <c r="G634" s="15"/>
      <c r="H634" s="15"/>
      <c r="I634" s="15"/>
      <c r="J634" s="15"/>
      <c r="K634" s="15"/>
      <c r="L634" s="15"/>
      <c r="M634" s="15"/>
    </row>
    <row r="635" spans="1:13" ht="15.75" customHeight="1" x14ac:dyDescent="0.25">
      <c r="A635" s="15"/>
      <c r="B635" s="15"/>
      <c r="C635" s="15"/>
      <c r="D635" s="15"/>
      <c r="E635" s="15"/>
      <c r="F635" s="15"/>
      <c r="G635" s="15"/>
      <c r="H635" s="15"/>
      <c r="I635" s="15"/>
      <c r="J635" s="15"/>
      <c r="K635" s="15"/>
      <c r="L635" s="15"/>
      <c r="M635" s="15"/>
    </row>
    <row r="636" spans="1:13" ht="15.75" customHeight="1" x14ac:dyDescent="0.25">
      <c r="A636" s="15"/>
      <c r="B636" s="15"/>
      <c r="C636" s="15"/>
      <c r="D636" s="15"/>
      <c r="E636" s="15"/>
      <c r="F636" s="15"/>
      <c r="G636" s="15"/>
      <c r="H636" s="15"/>
      <c r="I636" s="15"/>
      <c r="J636" s="15"/>
      <c r="K636" s="15"/>
      <c r="L636" s="15"/>
      <c r="M636" s="15"/>
    </row>
    <row r="637" spans="1:13" ht="15.75" customHeight="1" x14ac:dyDescent="0.25">
      <c r="A637" s="15"/>
      <c r="B637" s="15"/>
      <c r="C637" s="15"/>
      <c r="D637" s="15"/>
      <c r="E637" s="15"/>
      <c r="F637" s="15"/>
      <c r="G637" s="15"/>
      <c r="H637" s="15"/>
      <c r="I637" s="15"/>
      <c r="J637" s="15"/>
      <c r="K637" s="15"/>
      <c r="L637" s="15"/>
      <c r="M637" s="15"/>
    </row>
    <row r="638" spans="1:13" ht="15.75" customHeight="1" x14ac:dyDescent="0.25">
      <c r="A638" s="15"/>
      <c r="B638" s="15"/>
      <c r="C638" s="15"/>
      <c r="D638" s="15"/>
      <c r="E638" s="15"/>
      <c r="F638" s="15"/>
      <c r="G638" s="15"/>
      <c r="H638" s="15"/>
      <c r="I638" s="15"/>
      <c r="J638" s="15"/>
      <c r="K638" s="15"/>
      <c r="L638" s="15"/>
      <c r="M638" s="15"/>
    </row>
    <row r="639" spans="1:13" ht="15.75" customHeight="1" x14ac:dyDescent="0.25">
      <c r="A639" s="15"/>
      <c r="B639" s="15"/>
      <c r="C639" s="15"/>
      <c r="D639" s="15"/>
      <c r="E639" s="15"/>
      <c r="F639" s="15"/>
      <c r="G639" s="15"/>
      <c r="H639" s="15"/>
      <c r="I639" s="15"/>
      <c r="J639" s="15"/>
      <c r="K639" s="15"/>
      <c r="L639" s="15"/>
      <c r="M639" s="15"/>
    </row>
    <row r="640" spans="1:13" ht="15.75" customHeight="1" x14ac:dyDescent="0.25">
      <c r="A640" s="15"/>
      <c r="B640" s="15"/>
      <c r="C640" s="15"/>
      <c r="D640" s="15"/>
      <c r="E640" s="15"/>
      <c r="F640" s="15"/>
      <c r="G640" s="15"/>
      <c r="H640" s="15"/>
      <c r="I640" s="15"/>
      <c r="J640" s="15"/>
      <c r="K640" s="15"/>
      <c r="L640" s="15"/>
      <c r="M640" s="15"/>
    </row>
    <row r="641" spans="1:13" ht="15.75" customHeight="1" x14ac:dyDescent="0.25">
      <c r="A641" s="15"/>
      <c r="B641" s="15"/>
      <c r="C641" s="15"/>
      <c r="D641" s="15"/>
      <c r="E641" s="15"/>
      <c r="F641" s="15"/>
      <c r="G641" s="15"/>
      <c r="H641" s="15"/>
      <c r="I641" s="15"/>
      <c r="J641" s="15"/>
      <c r="K641" s="15"/>
      <c r="L641" s="15"/>
      <c r="M641" s="15"/>
    </row>
    <row r="642" spans="1:13" ht="15.75" customHeight="1" x14ac:dyDescent="0.25">
      <c r="A642" s="15"/>
      <c r="B642" s="15"/>
      <c r="C642" s="15"/>
      <c r="D642" s="15"/>
      <c r="E642" s="15"/>
      <c r="F642" s="15"/>
      <c r="G642" s="15"/>
      <c r="H642" s="15"/>
      <c r="I642" s="15"/>
      <c r="J642" s="15"/>
      <c r="K642" s="15"/>
      <c r="L642" s="15"/>
      <c r="M642" s="15"/>
    </row>
    <row r="643" spans="1:13" ht="15.75" customHeight="1" x14ac:dyDescent="0.25">
      <c r="A643" s="15"/>
      <c r="B643" s="15"/>
      <c r="C643" s="15"/>
      <c r="D643" s="15"/>
      <c r="E643" s="15"/>
      <c r="F643" s="15"/>
      <c r="G643" s="15"/>
      <c r="H643" s="15"/>
      <c r="I643" s="15"/>
      <c r="J643" s="15"/>
      <c r="K643" s="15"/>
      <c r="L643" s="15"/>
      <c r="M643" s="15"/>
    </row>
    <row r="644" spans="1:13" ht="15.75" customHeight="1" x14ac:dyDescent="0.25">
      <c r="A644" s="15"/>
      <c r="B644" s="15"/>
      <c r="C644" s="15"/>
      <c r="D644" s="15"/>
      <c r="E644" s="15"/>
      <c r="F644" s="15"/>
      <c r="G644" s="15"/>
      <c r="H644" s="15"/>
      <c r="I644" s="15"/>
      <c r="J644" s="15"/>
      <c r="K644" s="15"/>
      <c r="L644" s="15"/>
      <c r="M644" s="15"/>
    </row>
    <row r="645" spans="1:13" ht="15.75" customHeight="1" x14ac:dyDescent="0.25">
      <c r="A645" s="15"/>
      <c r="B645" s="15"/>
      <c r="C645" s="15"/>
      <c r="D645" s="15"/>
      <c r="E645" s="15"/>
      <c r="F645" s="15"/>
      <c r="G645" s="15"/>
      <c r="H645" s="15"/>
      <c r="I645" s="15"/>
      <c r="J645" s="15"/>
      <c r="K645" s="15"/>
      <c r="L645" s="15"/>
      <c r="M645" s="15"/>
    </row>
    <row r="646" spans="1:13" ht="15.75" customHeight="1" x14ac:dyDescent="0.25">
      <c r="A646" s="15"/>
      <c r="B646" s="15"/>
      <c r="C646" s="15"/>
      <c r="D646" s="15"/>
      <c r="E646" s="15"/>
      <c r="F646" s="15"/>
      <c r="G646" s="15"/>
      <c r="H646" s="15"/>
      <c r="I646" s="15"/>
      <c r="J646" s="15"/>
      <c r="K646" s="15"/>
      <c r="L646" s="15"/>
      <c r="M646" s="15"/>
    </row>
    <row r="647" spans="1:13" ht="15.75" customHeight="1" x14ac:dyDescent="0.25">
      <c r="A647" s="15"/>
      <c r="B647" s="15"/>
      <c r="C647" s="15"/>
      <c r="D647" s="15"/>
      <c r="E647" s="15"/>
      <c r="F647" s="15"/>
      <c r="G647" s="15"/>
      <c r="H647" s="15"/>
      <c r="I647" s="15"/>
      <c r="J647" s="15"/>
      <c r="K647" s="15"/>
      <c r="L647" s="15"/>
      <c r="M647" s="15"/>
    </row>
    <row r="648" spans="1:13" ht="15.75" customHeight="1" x14ac:dyDescent="0.25">
      <c r="A648" s="15"/>
      <c r="B648" s="15"/>
      <c r="C648" s="15"/>
      <c r="D648" s="15"/>
      <c r="E648" s="15"/>
      <c r="F648" s="15"/>
      <c r="G648" s="15"/>
      <c r="H648" s="15"/>
      <c r="I648" s="15"/>
      <c r="J648" s="15"/>
      <c r="K648" s="15"/>
      <c r="L648" s="15"/>
      <c r="M648" s="15"/>
    </row>
    <row r="649" spans="1:13" ht="15.75" customHeight="1" x14ac:dyDescent="0.25">
      <c r="A649" s="15"/>
      <c r="B649" s="15"/>
      <c r="C649" s="15"/>
      <c r="D649" s="15"/>
      <c r="E649" s="15"/>
      <c r="F649" s="15"/>
      <c r="G649" s="15"/>
      <c r="H649" s="15"/>
      <c r="I649" s="15"/>
      <c r="J649" s="15"/>
      <c r="K649" s="15"/>
      <c r="L649" s="15"/>
      <c r="M649" s="15"/>
    </row>
    <row r="650" spans="1:13" ht="15.75" customHeight="1" x14ac:dyDescent="0.25">
      <c r="A650" s="15"/>
      <c r="B650" s="15"/>
      <c r="C650" s="15"/>
      <c r="D650" s="15"/>
      <c r="E650" s="15"/>
      <c r="F650" s="15"/>
      <c r="G650" s="15"/>
      <c r="H650" s="15"/>
      <c r="I650" s="15"/>
      <c r="J650" s="15"/>
      <c r="K650" s="15"/>
      <c r="L650" s="15"/>
      <c r="M650" s="15"/>
    </row>
    <row r="651" spans="1:13" ht="15.75" customHeight="1" x14ac:dyDescent="0.25">
      <c r="A651" s="15"/>
      <c r="B651" s="15"/>
      <c r="C651" s="15"/>
      <c r="D651" s="15"/>
      <c r="E651" s="15"/>
      <c r="F651" s="15"/>
      <c r="G651" s="15"/>
      <c r="H651" s="15"/>
      <c r="I651" s="15"/>
      <c r="J651" s="15"/>
      <c r="K651" s="15"/>
      <c r="L651" s="15"/>
      <c r="M651" s="15"/>
    </row>
    <row r="652" spans="1:13" ht="15.75" customHeight="1" x14ac:dyDescent="0.25">
      <c r="A652" s="15"/>
      <c r="B652" s="15"/>
      <c r="C652" s="15"/>
      <c r="D652" s="15"/>
      <c r="E652" s="15"/>
      <c r="F652" s="15"/>
      <c r="G652" s="15"/>
      <c r="H652" s="15"/>
      <c r="I652" s="15"/>
      <c r="J652" s="15"/>
      <c r="K652" s="15"/>
      <c r="L652" s="15"/>
      <c r="M652" s="15"/>
    </row>
    <row r="653" spans="1:13" ht="15.75" customHeight="1" x14ac:dyDescent="0.25">
      <c r="A653" s="15"/>
      <c r="B653" s="15"/>
      <c r="C653" s="15"/>
      <c r="D653" s="15"/>
      <c r="E653" s="15"/>
      <c r="F653" s="15"/>
      <c r="G653" s="15"/>
      <c r="H653" s="15"/>
      <c r="I653" s="15"/>
      <c r="J653" s="15"/>
      <c r="K653" s="15"/>
      <c r="L653" s="15"/>
      <c r="M653" s="15"/>
    </row>
    <row r="654" spans="1:13" ht="15.75" customHeight="1" x14ac:dyDescent="0.25">
      <c r="A654" s="15"/>
      <c r="B654" s="15"/>
      <c r="C654" s="15"/>
      <c r="D654" s="15"/>
      <c r="E654" s="15"/>
      <c r="F654" s="15"/>
      <c r="G654" s="15"/>
      <c r="H654" s="15"/>
      <c r="I654" s="15"/>
      <c r="J654" s="15"/>
      <c r="K654" s="15"/>
      <c r="L654" s="15"/>
      <c r="M654" s="15"/>
    </row>
    <row r="655" spans="1:13" ht="15.75" customHeight="1" x14ac:dyDescent="0.25">
      <c r="A655" s="15"/>
      <c r="B655" s="15"/>
      <c r="C655" s="15"/>
      <c r="D655" s="15"/>
      <c r="E655" s="15"/>
      <c r="F655" s="15"/>
      <c r="G655" s="15"/>
      <c r="H655" s="15"/>
      <c r="I655" s="15"/>
      <c r="J655" s="15"/>
      <c r="K655" s="15"/>
      <c r="L655" s="15"/>
      <c r="M655" s="15"/>
    </row>
    <row r="656" spans="1:13" ht="15.75" customHeight="1" x14ac:dyDescent="0.25">
      <c r="A656" s="15"/>
      <c r="B656" s="15"/>
      <c r="C656" s="15"/>
      <c r="D656" s="15"/>
      <c r="E656" s="15"/>
      <c r="F656" s="15"/>
      <c r="G656" s="15"/>
      <c r="H656" s="15"/>
      <c r="I656" s="15"/>
      <c r="J656" s="15"/>
      <c r="K656" s="15"/>
      <c r="L656" s="15"/>
      <c r="M656" s="15"/>
    </row>
    <row r="657" spans="1:13" ht="15.75" customHeight="1" x14ac:dyDescent="0.25">
      <c r="A657" s="15"/>
      <c r="B657" s="15"/>
      <c r="C657" s="15"/>
      <c r="D657" s="15"/>
      <c r="E657" s="15"/>
      <c r="F657" s="15"/>
      <c r="G657" s="15"/>
      <c r="H657" s="15"/>
      <c r="I657" s="15"/>
      <c r="J657" s="15"/>
      <c r="K657" s="15"/>
      <c r="L657" s="15"/>
      <c r="M657" s="15"/>
    </row>
    <row r="658" spans="1:13" ht="15.75" customHeight="1" x14ac:dyDescent="0.25">
      <c r="A658" s="15"/>
      <c r="B658" s="15"/>
      <c r="C658" s="15"/>
      <c r="D658" s="15"/>
      <c r="E658" s="15"/>
      <c r="F658" s="15"/>
      <c r="G658" s="15"/>
      <c r="H658" s="15"/>
      <c r="I658" s="15"/>
      <c r="J658" s="15"/>
      <c r="K658" s="15"/>
      <c r="L658" s="15"/>
      <c r="M658" s="15"/>
    </row>
    <row r="659" spans="1:13" ht="15.75" customHeight="1" x14ac:dyDescent="0.25">
      <c r="A659" s="15"/>
      <c r="B659" s="15"/>
      <c r="C659" s="15"/>
      <c r="D659" s="15"/>
      <c r="E659" s="15"/>
      <c r="F659" s="15"/>
      <c r="G659" s="15"/>
      <c r="H659" s="15"/>
      <c r="I659" s="15"/>
      <c r="J659" s="15"/>
      <c r="K659" s="15"/>
      <c r="L659" s="15"/>
      <c r="M659" s="15"/>
    </row>
    <row r="660" spans="1:13" ht="15.75" customHeight="1" x14ac:dyDescent="0.25">
      <c r="A660" s="15"/>
      <c r="B660" s="15"/>
      <c r="C660" s="15"/>
      <c r="D660" s="15"/>
      <c r="E660" s="15"/>
      <c r="F660" s="15"/>
      <c r="G660" s="15"/>
      <c r="H660" s="15"/>
      <c r="I660" s="15"/>
      <c r="J660" s="15"/>
      <c r="K660" s="15"/>
      <c r="L660" s="15"/>
      <c r="M660" s="15"/>
    </row>
    <row r="661" spans="1:13" ht="15.75" customHeight="1" x14ac:dyDescent="0.25">
      <c r="A661" s="15"/>
      <c r="B661" s="15"/>
      <c r="C661" s="15"/>
      <c r="D661" s="15"/>
      <c r="E661" s="15"/>
      <c r="F661" s="15"/>
      <c r="G661" s="15"/>
      <c r="H661" s="15"/>
      <c r="I661" s="15"/>
      <c r="J661" s="15"/>
      <c r="K661" s="15"/>
      <c r="L661" s="15"/>
      <c r="M661" s="15"/>
    </row>
    <row r="662" spans="1:13" ht="15.75" customHeight="1" x14ac:dyDescent="0.25">
      <c r="A662" s="15"/>
      <c r="B662" s="15"/>
      <c r="C662" s="15"/>
      <c r="D662" s="15"/>
      <c r="E662" s="15"/>
      <c r="F662" s="15"/>
      <c r="G662" s="15"/>
      <c r="H662" s="15"/>
      <c r="I662" s="15"/>
      <c r="J662" s="15"/>
      <c r="K662" s="15"/>
      <c r="L662" s="15"/>
      <c r="M662" s="15"/>
    </row>
    <row r="663" spans="1:13" ht="15.75" customHeight="1" x14ac:dyDescent="0.25">
      <c r="A663" s="15"/>
      <c r="B663" s="15"/>
      <c r="C663" s="15"/>
      <c r="D663" s="15"/>
      <c r="E663" s="15"/>
      <c r="F663" s="15"/>
      <c r="G663" s="15"/>
      <c r="H663" s="15"/>
      <c r="I663" s="15"/>
      <c r="J663" s="15"/>
      <c r="K663" s="15"/>
      <c r="L663" s="15"/>
      <c r="M663" s="15"/>
    </row>
    <row r="664" spans="1:13" ht="15.75" customHeight="1" x14ac:dyDescent="0.25">
      <c r="A664" s="15"/>
      <c r="B664" s="15"/>
      <c r="C664" s="15"/>
      <c r="D664" s="15"/>
      <c r="E664" s="15"/>
      <c r="F664" s="15"/>
      <c r="G664" s="15"/>
      <c r="H664" s="15"/>
      <c r="I664" s="15"/>
      <c r="J664" s="15"/>
      <c r="K664" s="15"/>
      <c r="L664" s="15"/>
      <c r="M664" s="15"/>
    </row>
    <row r="665" spans="1:13" ht="15.75" customHeight="1" x14ac:dyDescent="0.25">
      <c r="A665" s="15"/>
      <c r="B665" s="15"/>
      <c r="C665" s="15"/>
      <c r="D665" s="15"/>
      <c r="E665" s="15"/>
      <c r="F665" s="15"/>
      <c r="G665" s="15"/>
      <c r="H665" s="15"/>
      <c r="I665" s="15"/>
      <c r="J665" s="15"/>
      <c r="K665" s="15"/>
      <c r="L665" s="15"/>
      <c r="M665" s="15"/>
    </row>
    <row r="666" spans="1:13" ht="15.75" customHeight="1" x14ac:dyDescent="0.25">
      <c r="A666" s="15"/>
      <c r="B666" s="15"/>
      <c r="C666" s="15"/>
      <c r="D666" s="15"/>
      <c r="E666" s="15"/>
      <c r="F666" s="15"/>
      <c r="G666" s="15"/>
      <c r="H666" s="15"/>
      <c r="I666" s="15"/>
      <c r="J666" s="15"/>
      <c r="K666" s="15"/>
      <c r="L666" s="15"/>
      <c r="M666" s="15"/>
    </row>
    <row r="667" spans="1:13" ht="15.75" customHeight="1" x14ac:dyDescent="0.25">
      <c r="A667" s="15"/>
      <c r="B667" s="15"/>
      <c r="C667" s="15"/>
      <c r="D667" s="15"/>
      <c r="E667" s="15"/>
      <c r="F667" s="15"/>
      <c r="G667" s="15"/>
      <c r="H667" s="15"/>
      <c r="I667" s="15"/>
      <c r="J667" s="15"/>
      <c r="K667" s="15"/>
      <c r="L667" s="15"/>
      <c r="M667" s="15"/>
    </row>
    <row r="668" spans="1:13" ht="15.75" customHeight="1" x14ac:dyDescent="0.25">
      <c r="A668" s="15"/>
      <c r="B668" s="15"/>
      <c r="C668" s="15"/>
      <c r="D668" s="15"/>
      <c r="E668" s="15"/>
      <c r="F668" s="15"/>
      <c r="G668" s="15"/>
      <c r="H668" s="15"/>
      <c r="I668" s="15"/>
      <c r="J668" s="15"/>
      <c r="K668" s="15"/>
      <c r="L668" s="15"/>
      <c r="M668" s="15"/>
    </row>
    <row r="669" spans="1:13" ht="15.75" customHeight="1" x14ac:dyDescent="0.25">
      <c r="A669" s="15"/>
      <c r="B669" s="15"/>
      <c r="C669" s="15"/>
      <c r="D669" s="15"/>
      <c r="E669" s="15"/>
      <c r="F669" s="15"/>
      <c r="G669" s="15"/>
      <c r="H669" s="15"/>
      <c r="I669" s="15"/>
      <c r="J669" s="15"/>
      <c r="K669" s="15"/>
      <c r="L669" s="15"/>
      <c r="M669" s="15"/>
    </row>
    <row r="670" spans="1:13" ht="15.75" customHeight="1" x14ac:dyDescent="0.25">
      <c r="A670" s="15"/>
      <c r="B670" s="15"/>
      <c r="C670" s="15"/>
      <c r="D670" s="15"/>
      <c r="E670" s="15"/>
      <c r="F670" s="15"/>
      <c r="G670" s="15"/>
      <c r="H670" s="15"/>
      <c r="I670" s="15"/>
      <c r="J670" s="15"/>
      <c r="K670" s="15"/>
      <c r="L670" s="15"/>
      <c r="M670" s="15"/>
    </row>
    <row r="671" spans="1:13" ht="15.75" customHeight="1" x14ac:dyDescent="0.25">
      <c r="A671" s="15"/>
      <c r="B671" s="15"/>
      <c r="C671" s="15"/>
      <c r="D671" s="15"/>
      <c r="E671" s="15"/>
      <c r="F671" s="15"/>
      <c r="G671" s="15"/>
      <c r="H671" s="15"/>
      <c r="I671" s="15"/>
      <c r="J671" s="15"/>
      <c r="K671" s="15"/>
      <c r="L671" s="15"/>
      <c r="M671" s="15"/>
    </row>
    <row r="672" spans="1:13" ht="15.75" customHeight="1" x14ac:dyDescent="0.25">
      <c r="A672" s="15"/>
      <c r="B672" s="15"/>
      <c r="C672" s="15"/>
      <c r="D672" s="15"/>
      <c r="E672" s="15"/>
      <c r="F672" s="15"/>
      <c r="G672" s="15"/>
      <c r="H672" s="15"/>
      <c r="I672" s="15"/>
      <c r="J672" s="15"/>
      <c r="K672" s="15"/>
      <c r="L672" s="15"/>
      <c r="M672" s="15"/>
    </row>
    <row r="673" spans="1:13" ht="15.75" customHeight="1" x14ac:dyDescent="0.25">
      <c r="A673" s="15"/>
      <c r="B673" s="15"/>
      <c r="C673" s="15"/>
      <c r="D673" s="15"/>
      <c r="E673" s="15"/>
      <c r="F673" s="15"/>
      <c r="G673" s="15"/>
      <c r="H673" s="15"/>
      <c r="I673" s="15"/>
      <c r="J673" s="15"/>
      <c r="K673" s="15"/>
      <c r="L673" s="15"/>
      <c r="M673" s="15"/>
    </row>
    <row r="674" spans="1:13" ht="15.75" customHeight="1" x14ac:dyDescent="0.25">
      <c r="A674" s="15"/>
      <c r="B674" s="15"/>
      <c r="C674" s="15"/>
      <c r="D674" s="15"/>
      <c r="E674" s="15"/>
      <c r="F674" s="15"/>
      <c r="G674" s="15"/>
      <c r="H674" s="15"/>
      <c r="I674" s="15"/>
      <c r="J674" s="15"/>
      <c r="K674" s="15"/>
      <c r="L674" s="15"/>
      <c r="M674" s="15"/>
    </row>
    <row r="675" spans="1:13" ht="15.75" customHeight="1" x14ac:dyDescent="0.25">
      <c r="A675" s="15"/>
      <c r="B675" s="15"/>
      <c r="C675" s="15"/>
      <c r="D675" s="15"/>
      <c r="E675" s="15"/>
      <c r="F675" s="15"/>
      <c r="G675" s="15"/>
      <c r="H675" s="15"/>
      <c r="I675" s="15"/>
      <c r="J675" s="15"/>
      <c r="K675" s="15"/>
      <c r="L675" s="15"/>
      <c r="M675" s="15"/>
    </row>
    <row r="676" spans="1:13" ht="15.75" customHeight="1" x14ac:dyDescent="0.25">
      <c r="A676" s="15"/>
      <c r="B676" s="15"/>
      <c r="C676" s="15"/>
      <c r="D676" s="15"/>
      <c r="E676" s="15"/>
      <c r="F676" s="15"/>
      <c r="G676" s="15"/>
      <c r="H676" s="15"/>
      <c r="I676" s="15"/>
      <c r="J676" s="15"/>
      <c r="K676" s="15"/>
      <c r="L676" s="15"/>
      <c r="M676" s="15"/>
    </row>
    <row r="677" spans="1:13" ht="15.75" customHeight="1" x14ac:dyDescent="0.25">
      <c r="A677" s="15"/>
      <c r="B677" s="15"/>
      <c r="C677" s="15"/>
      <c r="D677" s="15"/>
      <c r="E677" s="15"/>
      <c r="F677" s="15"/>
      <c r="G677" s="15"/>
      <c r="H677" s="15"/>
      <c r="I677" s="15"/>
      <c r="J677" s="15"/>
      <c r="K677" s="15"/>
      <c r="L677" s="15"/>
      <c r="M677" s="15"/>
    </row>
    <row r="678" spans="1:13" ht="15.75" customHeight="1" x14ac:dyDescent="0.25">
      <c r="A678" s="15"/>
      <c r="B678" s="15"/>
      <c r="C678" s="15"/>
      <c r="D678" s="15"/>
      <c r="E678" s="15"/>
      <c r="F678" s="15"/>
      <c r="G678" s="15"/>
      <c r="H678" s="15"/>
      <c r="I678" s="15"/>
      <c r="J678" s="15"/>
      <c r="K678" s="15"/>
      <c r="L678" s="15"/>
      <c r="M678" s="15"/>
    </row>
    <row r="679" spans="1:13" ht="15.75" customHeight="1" x14ac:dyDescent="0.25">
      <c r="A679" s="15"/>
      <c r="B679" s="15"/>
      <c r="C679" s="15"/>
      <c r="D679" s="15"/>
      <c r="E679" s="15"/>
      <c r="F679" s="15"/>
      <c r="G679" s="15"/>
      <c r="H679" s="15"/>
      <c r="I679" s="15"/>
      <c r="J679" s="15"/>
      <c r="K679" s="15"/>
      <c r="L679" s="15"/>
      <c r="M679" s="15"/>
    </row>
    <row r="680" spans="1:13" ht="15.75" customHeight="1" x14ac:dyDescent="0.25">
      <c r="A680" s="15"/>
      <c r="B680" s="15"/>
      <c r="C680" s="15"/>
      <c r="D680" s="15"/>
      <c r="E680" s="15"/>
      <c r="F680" s="15"/>
      <c r="G680" s="15"/>
      <c r="H680" s="15"/>
      <c r="I680" s="15"/>
      <c r="J680" s="15"/>
      <c r="K680" s="15"/>
      <c r="L680" s="15"/>
      <c r="M680" s="15"/>
    </row>
    <row r="681" spans="1:13" ht="15.75" customHeight="1" x14ac:dyDescent="0.25">
      <c r="A681" s="15"/>
      <c r="B681" s="15"/>
      <c r="C681" s="15"/>
      <c r="D681" s="15"/>
      <c r="E681" s="15"/>
      <c r="F681" s="15"/>
      <c r="G681" s="15"/>
      <c r="H681" s="15"/>
      <c r="I681" s="15"/>
      <c r="J681" s="15"/>
      <c r="K681" s="15"/>
      <c r="L681" s="15"/>
      <c r="M681" s="15"/>
    </row>
    <row r="682" spans="1:13" ht="15.75" customHeight="1" x14ac:dyDescent="0.25">
      <c r="A682" s="15"/>
      <c r="B682" s="15"/>
      <c r="C682" s="15"/>
      <c r="D682" s="15"/>
      <c r="E682" s="15"/>
      <c r="F682" s="15"/>
      <c r="G682" s="15"/>
      <c r="H682" s="15"/>
      <c r="I682" s="15"/>
      <c r="J682" s="15"/>
      <c r="K682" s="15"/>
      <c r="L682" s="15"/>
      <c r="M682" s="15"/>
    </row>
    <row r="683" spans="1:13" ht="15.75" customHeight="1" x14ac:dyDescent="0.25">
      <c r="A683" s="15"/>
      <c r="B683" s="15"/>
      <c r="C683" s="15"/>
      <c r="D683" s="15"/>
      <c r="E683" s="15"/>
      <c r="F683" s="15"/>
      <c r="G683" s="15"/>
      <c r="H683" s="15"/>
      <c r="I683" s="15"/>
      <c r="J683" s="15"/>
      <c r="K683" s="15"/>
      <c r="L683" s="15"/>
      <c r="M683" s="15"/>
    </row>
    <row r="684" spans="1:13" ht="15.75" customHeight="1" x14ac:dyDescent="0.25">
      <c r="A684" s="15"/>
      <c r="B684" s="15"/>
      <c r="C684" s="15"/>
      <c r="D684" s="15"/>
      <c r="E684" s="15"/>
      <c r="F684" s="15"/>
      <c r="G684" s="15"/>
      <c r="H684" s="15"/>
      <c r="I684" s="15"/>
      <c r="J684" s="15"/>
      <c r="K684" s="15"/>
      <c r="L684" s="15"/>
      <c r="M684" s="15"/>
    </row>
    <row r="685" spans="1:13" ht="15.75" customHeight="1" x14ac:dyDescent="0.25">
      <c r="A685" s="15"/>
      <c r="B685" s="15"/>
      <c r="C685" s="15"/>
      <c r="D685" s="15"/>
      <c r="E685" s="15"/>
      <c r="F685" s="15"/>
      <c r="G685" s="15"/>
      <c r="H685" s="15"/>
      <c r="I685" s="15"/>
      <c r="J685" s="15"/>
      <c r="K685" s="15"/>
      <c r="L685" s="15"/>
      <c r="M685" s="15"/>
    </row>
    <row r="686" spans="1:13" ht="15.75" customHeight="1" x14ac:dyDescent="0.25">
      <c r="A686" s="15"/>
      <c r="B686" s="15"/>
      <c r="C686" s="15"/>
      <c r="D686" s="15"/>
      <c r="E686" s="15"/>
      <c r="F686" s="15"/>
      <c r="G686" s="15"/>
      <c r="H686" s="15"/>
      <c r="I686" s="15"/>
      <c r="J686" s="15"/>
      <c r="K686" s="15"/>
      <c r="L686" s="15"/>
      <c r="M686" s="15"/>
    </row>
    <row r="687" spans="1:13" ht="15.75" customHeight="1" x14ac:dyDescent="0.25">
      <c r="A687" s="15"/>
      <c r="B687" s="15"/>
      <c r="C687" s="15"/>
      <c r="D687" s="15"/>
      <c r="E687" s="15"/>
      <c r="F687" s="15"/>
      <c r="G687" s="15"/>
      <c r="H687" s="15"/>
      <c r="I687" s="15"/>
      <c r="J687" s="15"/>
      <c r="K687" s="15"/>
      <c r="L687" s="15"/>
      <c r="M687" s="15"/>
    </row>
    <row r="688" spans="1:13" ht="15.75" customHeight="1" x14ac:dyDescent="0.25">
      <c r="A688" s="15"/>
      <c r="B688" s="15"/>
      <c r="C688" s="15"/>
      <c r="D688" s="15"/>
      <c r="E688" s="15"/>
      <c r="F688" s="15"/>
      <c r="G688" s="15"/>
      <c r="H688" s="15"/>
      <c r="I688" s="15"/>
      <c r="J688" s="15"/>
      <c r="K688" s="15"/>
      <c r="L688" s="15"/>
      <c r="M688" s="15"/>
    </row>
    <row r="689" spans="1:13" ht="15.75" customHeight="1" x14ac:dyDescent="0.25">
      <c r="A689" s="15"/>
      <c r="B689" s="15"/>
      <c r="C689" s="15"/>
      <c r="D689" s="15"/>
      <c r="E689" s="15"/>
      <c r="F689" s="15"/>
      <c r="G689" s="15"/>
      <c r="H689" s="15"/>
      <c r="I689" s="15"/>
      <c r="J689" s="15"/>
      <c r="K689" s="15"/>
      <c r="L689" s="15"/>
      <c r="M689" s="15"/>
    </row>
    <row r="690" spans="1:13" ht="15.75" customHeight="1" x14ac:dyDescent="0.25">
      <c r="A690" s="15"/>
      <c r="B690" s="15"/>
      <c r="C690" s="15"/>
      <c r="D690" s="15"/>
      <c r="E690" s="15"/>
      <c r="F690" s="15"/>
      <c r="G690" s="15"/>
      <c r="H690" s="15"/>
      <c r="I690" s="15"/>
      <c r="J690" s="15"/>
      <c r="K690" s="15"/>
      <c r="L690" s="15"/>
      <c r="M690" s="15"/>
    </row>
    <row r="691" spans="1:13" ht="15.75" customHeight="1" x14ac:dyDescent="0.25">
      <c r="A691" s="15"/>
      <c r="B691" s="15"/>
      <c r="C691" s="15"/>
      <c r="D691" s="15"/>
      <c r="E691" s="15"/>
      <c r="F691" s="15"/>
      <c r="G691" s="15"/>
      <c r="H691" s="15"/>
      <c r="I691" s="15"/>
      <c r="J691" s="15"/>
      <c r="K691" s="15"/>
      <c r="L691" s="15"/>
      <c r="M691" s="15"/>
    </row>
    <row r="692" spans="1:13" ht="15.75" customHeight="1" x14ac:dyDescent="0.25">
      <c r="A692" s="15"/>
      <c r="B692" s="15"/>
      <c r="C692" s="15"/>
      <c r="D692" s="15"/>
      <c r="E692" s="15"/>
      <c r="F692" s="15"/>
      <c r="G692" s="15"/>
      <c r="H692" s="15"/>
      <c r="I692" s="15"/>
      <c r="J692" s="15"/>
      <c r="K692" s="15"/>
      <c r="L692" s="15"/>
      <c r="M692" s="15"/>
    </row>
    <row r="693" spans="1:13" ht="15.75" customHeight="1" x14ac:dyDescent="0.25">
      <c r="A693" s="15"/>
      <c r="B693" s="15"/>
      <c r="C693" s="15"/>
      <c r="D693" s="15"/>
      <c r="E693" s="15"/>
      <c r="F693" s="15"/>
      <c r="G693" s="15"/>
      <c r="H693" s="15"/>
      <c r="I693" s="15"/>
      <c r="J693" s="15"/>
      <c r="K693" s="15"/>
      <c r="L693" s="15"/>
      <c r="M693" s="15"/>
    </row>
    <row r="694" spans="1:13" ht="15.75" customHeight="1" x14ac:dyDescent="0.25">
      <c r="A694" s="15"/>
      <c r="B694" s="15"/>
      <c r="C694" s="15"/>
      <c r="D694" s="15"/>
      <c r="E694" s="15"/>
      <c r="F694" s="15"/>
      <c r="G694" s="15"/>
      <c r="H694" s="15"/>
      <c r="I694" s="15"/>
      <c r="J694" s="15"/>
      <c r="K694" s="15"/>
      <c r="L694" s="15"/>
      <c r="M694" s="15"/>
    </row>
    <row r="695" spans="1:13" ht="15.75" customHeight="1" x14ac:dyDescent="0.25">
      <c r="A695" s="15"/>
      <c r="B695" s="15"/>
      <c r="C695" s="15"/>
      <c r="D695" s="15"/>
      <c r="E695" s="15"/>
      <c r="F695" s="15"/>
      <c r="G695" s="15"/>
      <c r="H695" s="15"/>
      <c r="I695" s="15"/>
      <c r="J695" s="15"/>
      <c r="K695" s="15"/>
      <c r="L695" s="15"/>
      <c r="M695" s="15"/>
    </row>
    <row r="696" spans="1:13" ht="15.75" customHeight="1" x14ac:dyDescent="0.25">
      <c r="A696" s="15"/>
      <c r="B696" s="15"/>
      <c r="C696" s="15"/>
      <c r="D696" s="15"/>
      <c r="E696" s="15"/>
      <c r="F696" s="15"/>
      <c r="G696" s="15"/>
      <c r="H696" s="15"/>
      <c r="I696" s="15"/>
      <c r="J696" s="15"/>
      <c r="K696" s="15"/>
      <c r="L696" s="15"/>
      <c r="M696" s="15"/>
    </row>
    <row r="697" spans="1:13" ht="15.75" customHeight="1" x14ac:dyDescent="0.25">
      <c r="A697" s="15"/>
      <c r="B697" s="15"/>
      <c r="C697" s="15"/>
      <c r="D697" s="15"/>
      <c r="E697" s="15"/>
      <c r="F697" s="15"/>
      <c r="G697" s="15"/>
      <c r="H697" s="15"/>
      <c r="I697" s="15"/>
      <c r="J697" s="15"/>
      <c r="K697" s="15"/>
      <c r="L697" s="15"/>
      <c r="M697" s="15"/>
    </row>
    <row r="698" spans="1:13" ht="15.75" customHeight="1" x14ac:dyDescent="0.25">
      <c r="A698" s="15"/>
      <c r="B698" s="15"/>
      <c r="C698" s="15"/>
      <c r="D698" s="15"/>
      <c r="E698" s="15"/>
      <c r="F698" s="15"/>
      <c r="G698" s="15"/>
      <c r="H698" s="15"/>
      <c r="I698" s="15"/>
      <c r="J698" s="15"/>
      <c r="K698" s="15"/>
      <c r="L698" s="15"/>
      <c r="M698" s="15"/>
    </row>
    <row r="699" spans="1:13" ht="15.75" customHeight="1" x14ac:dyDescent="0.25">
      <c r="A699" s="15"/>
      <c r="B699" s="15"/>
      <c r="C699" s="15"/>
      <c r="D699" s="15"/>
      <c r="E699" s="15"/>
      <c r="F699" s="15"/>
      <c r="G699" s="15"/>
      <c r="H699" s="15"/>
      <c r="I699" s="15"/>
      <c r="J699" s="15"/>
      <c r="K699" s="15"/>
      <c r="L699" s="15"/>
      <c r="M699" s="15"/>
    </row>
    <row r="700" spans="1:13" ht="15.75" customHeight="1" x14ac:dyDescent="0.25">
      <c r="A700" s="15"/>
      <c r="B700" s="15"/>
      <c r="C700" s="15"/>
      <c r="D700" s="15"/>
      <c r="E700" s="15"/>
      <c r="F700" s="15"/>
      <c r="G700" s="15"/>
      <c r="H700" s="15"/>
      <c r="I700" s="15"/>
      <c r="J700" s="15"/>
      <c r="K700" s="15"/>
      <c r="L700" s="15"/>
      <c r="M700" s="15"/>
    </row>
    <row r="701" spans="1:13" ht="15.75" customHeight="1" x14ac:dyDescent="0.25">
      <c r="A701" s="15"/>
      <c r="B701" s="15"/>
      <c r="C701" s="15"/>
      <c r="D701" s="15"/>
      <c r="E701" s="15"/>
      <c r="F701" s="15"/>
      <c r="G701" s="15"/>
      <c r="H701" s="15"/>
      <c r="I701" s="15"/>
      <c r="J701" s="15"/>
      <c r="K701" s="15"/>
      <c r="L701" s="15"/>
      <c r="M701" s="15"/>
    </row>
    <row r="702" spans="1:13" ht="15.75" customHeight="1" x14ac:dyDescent="0.25">
      <c r="A702" s="15"/>
      <c r="B702" s="15"/>
      <c r="C702" s="15"/>
      <c r="D702" s="15"/>
      <c r="E702" s="15"/>
      <c r="F702" s="15"/>
      <c r="G702" s="15"/>
      <c r="H702" s="15"/>
      <c r="I702" s="15"/>
      <c r="J702" s="15"/>
      <c r="K702" s="15"/>
      <c r="L702" s="15"/>
      <c r="M702" s="15"/>
    </row>
    <row r="703" spans="1:13" ht="15.75" customHeight="1" x14ac:dyDescent="0.25">
      <c r="A703" s="15"/>
      <c r="B703" s="15"/>
      <c r="C703" s="15"/>
      <c r="D703" s="15"/>
      <c r="E703" s="15"/>
      <c r="F703" s="15"/>
      <c r="G703" s="15"/>
      <c r="H703" s="15"/>
      <c r="I703" s="15"/>
      <c r="J703" s="15"/>
      <c r="K703" s="15"/>
      <c r="L703" s="15"/>
      <c r="M703" s="15"/>
    </row>
    <row r="704" spans="1:13" ht="15.75" customHeight="1" x14ac:dyDescent="0.25">
      <c r="A704" s="15"/>
      <c r="B704" s="15"/>
      <c r="C704" s="15"/>
      <c r="D704" s="15"/>
      <c r="E704" s="15"/>
      <c r="F704" s="15"/>
      <c r="G704" s="15"/>
      <c r="H704" s="15"/>
      <c r="I704" s="15"/>
      <c r="J704" s="15"/>
      <c r="K704" s="15"/>
      <c r="L704" s="15"/>
      <c r="M704" s="15"/>
    </row>
    <row r="705" spans="1:13" ht="15.75" customHeight="1" x14ac:dyDescent="0.25">
      <c r="A705" s="15"/>
      <c r="B705" s="15"/>
      <c r="C705" s="15"/>
      <c r="D705" s="15"/>
      <c r="E705" s="15"/>
      <c r="F705" s="15"/>
      <c r="G705" s="15"/>
      <c r="H705" s="15"/>
      <c r="I705" s="15"/>
      <c r="J705" s="15"/>
      <c r="K705" s="15"/>
      <c r="L705" s="15"/>
      <c r="M705" s="15"/>
    </row>
    <row r="706" spans="1:13" ht="15.75" customHeight="1" x14ac:dyDescent="0.25">
      <c r="A706" s="15"/>
      <c r="B706" s="15"/>
      <c r="C706" s="15"/>
      <c r="D706" s="15"/>
      <c r="E706" s="15"/>
      <c r="F706" s="15"/>
      <c r="G706" s="15"/>
      <c r="H706" s="15"/>
      <c r="I706" s="15"/>
      <c r="J706" s="15"/>
      <c r="K706" s="15"/>
      <c r="L706" s="15"/>
      <c r="M706" s="15"/>
    </row>
    <row r="707" spans="1:13" ht="15.75" customHeight="1" x14ac:dyDescent="0.25">
      <c r="A707" s="15"/>
      <c r="B707" s="15"/>
      <c r="C707" s="15"/>
      <c r="D707" s="15"/>
      <c r="E707" s="15"/>
      <c r="F707" s="15"/>
      <c r="G707" s="15"/>
      <c r="H707" s="15"/>
      <c r="I707" s="15"/>
      <c r="J707" s="15"/>
      <c r="K707" s="15"/>
      <c r="L707" s="15"/>
      <c r="M707" s="15"/>
    </row>
    <row r="708" spans="1:13" ht="15.75" customHeight="1" x14ac:dyDescent="0.25">
      <c r="A708" s="15"/>
      <c r="B708" s="15"/>
      <c r="C708" s="15"/>
      <c r="D708" s="15"/>
      <c r="E708" s="15"/>
      <c r="F708" s="15"/>
      <c r="G708" s="15"/>
      <c r="H708" s="15"/>
      <c r="I708" s="15"/>
      <c r="J708" s="15"/>
      <c r="K708" s="15"/>
      <c r="L708" s="15"/>
      <c r="M708" s="15"/>
    </row>
    <row r="709" spans="1:13" ht="15.75" customHeight="1" x14ac:dyDescent="0.25">
      <c r="A709" s="15"/>
      <c r="B709" s="15"/>
      <c r="C709" s="15"/>
      <c r="D709" s="15"/>
      <c r="E709" s="15"/>
      <c r="F709" s="15"/>
      <c r="G709" s="15"/>
      <c r="H709" s="15"/>
      <c r="I709" s="15"/>
      <c r="J709" s="15"/>
      <c r="K709" s="15"/>
      <c r="L709" s="15"/>
      <c r="M709" s="15"/>
    </row>
    <row r="710" spans="1:13" ht="15.75" customHeight="1" x14ac:dyDescent="0.25">
      <c r="A710" s="15"/>
      <c r="B710" s="15"/>
      <c r="C710" s="15"/>
      <c r="D710" s="15"/>
      <c r="E710" s="15"/>
      <c r="F710" s="15"/>
      <c r="G710" s="15"/>
      <c r="H710" s="15"/>
      <c r="I710" s="15"/>
      <c r="J710" s="15"/>
      <c r="K710" s="15"/>
      <c r="L710" s="15"/>
      <c r="M710" s="15"/>
    </row>
    <row r="711" spans="1:13" ht="15.75" customHeight="1" x14ac:dyDescent="0.25">
      <c r="A711" s="15"/>
      <c r="B711" s="15"/>
      <c r="C711" s="15"/>
      <c r="D711" s="15"/>
      <c r="E711" s="15"/>
      <c r="F711" s="15"/>
      <c r="G711" s="15"/>
      <c r="H711" s="15"/>
      <c r="I711" s="15"/>
      <c r="J711" s="15"/>
      <c r="K711" s="15"/>
      <c r="L711" s="15"/>
      <c r="M711" s="15"/>
    </row>
    <row r="712" spans="1:13" ht="15.75" customHeight="1" x14ac:dyDescent="0.25">
      <c r="A712" s="15"/>
      <c r="B712" s="15"/>
      <c r="C712" s="15"/>
      <c r="D712" s="15"/>
      <c r="E712" s="15"/>
      <c r="F712" s="15"/>
      <c r="G712" s="15"/>
      <c r="H712" s="15"/>
      <c r="I712" s="15"/>
      <c r="J712" s="15"/>
      <c r="K712" s="15"/>
      <c r="L712" s="15"/>
      <c r="M712" s="15"/>
    </row>
    <row r="713" spans="1:13" ht="15.75" customHeight="1" x14ac:dyDescent="0.25">
      <c r="A713" s="15"/>
      <c r="B713" s="15"/>
      <c r="C713" s="15"/>
      <c r="D713" s="15"/>
      <c r="E713" s="15"/>
      <c r="F713" s="15"/>
      <c r="G713" s="15"/>
      <c r="H713" s="15"/>
      <c r="I713" s="15"/>
      <c r="J713" s="15"/>
      <c r="K713" s="15"/>
      <c r="L713" s="15"/>
      <c r="M713" s="15"/>
    </row>
    <row r="714" spans="1:13" ht="15.75" customHeight="1" x14ac:dyDescent="0.25">
      <c r="A714" s="15"/>
      <c r="B714" s="15"/>
      <c r="C714" s="15"/>
      <c r="D714" s="15"/>
      <c r="E714" s="15"/>
      <c r="F714" s="15"/>
      <c r="G714" s="15"/>
      <c r="H714" s="15"/>
      <c r="I714" s="15"/>
      <c r="J714" s="15"/>
      <c r="K714" s="15"/>
      <c r="L714" s="15"/>
      <c r="M714" s="15"/>
    </row>
    <row r="715" spans="1:13" ht="15.75" customHeight="1" x14ac:dyDescent="0.25">
      <c r="A715" s="15"/>
      <c r="B715" s="15"/>
      <c r="C715" s="15"/>
      <c r="D715" s="15"/>
      <c r="E715" s="15"/>
      <c r="F715" s="15"/>
      <c r="G715" s="15"/>
      <c r="H715" s="15"/>
      <c r="I715" s="15"/>
      <c r="J715" s="15"/>
      <c r="K715" s="15"/>
      <c r="L715" s="15"/>
      <c r="M715" s="15"/>
    </row>
    <row r="716" spans="1:13" ht="15.75" customHeight="1" x14ac:dyDescent="0.25">
      <c r="A716" s="15"/>
      <c r="B716" s="15"/>
      <c r="C716" s="15"/>
      <c r="D716" s="15"/>
      <c r="E716" s="15"/>
      <c r="F716" s="15"/>
      <c r="G716" s="15"/>
      <c r="H716" s="15"/>
      <c r="I716" s="15"/>
      <c r="J716" s="15"/>
      <c r="K716" s="15"/>
      <c r="L716" s="15"/>
      <c r="M716" s="15"/>
    </row>
    <row r="717" spans="1:13" ht="15.75" customHeight="1" x14ac:dyDescent="0.25">
      <c r="A717" s="15"/>
      <c r="B717" s="15"/>
      <c r="C717" s="15"/>
      <c r="D717" s="15"/>
      <c r="E717" s="15"/>
      <c r="F717" s="15"/>
      <c r="G717" s="15"/>
      <c r="H717" s="15"/>
      <c r="I717" s="15"/>
      <c r="J717" s="15"/>
      <c r="K717" s="15"/>
      <c r="L717" s="15"/>
      <c r="M717" s="15"/>
    </row>
    <row r="718" spans="1:13" ht="15.75" customHeight="1" x14ac:dyDescent="0.25">
      <c r="A718" s="15"/>
      <c r="B718" s="15"/>
      <c r="C718" s="15"/>
      <c r="D718" s="15"/>
      <c r="E718" s="15"/>
      <c r="F718" s="15"/>
      <c r="G718" s="15"/>
      <c r="H718" s="15"/>
      <c r="I718" s="15"/>
      <c r="J718" s="15"/>
      <c r="K718" s="15"/>
      <c r="L718" s="15"/>
      <c r="M718" s="15"/>
    </row>
    <row r="719" spans="1:13" ht="15.75" customHeight="1" x14ac:dyDescent="0.25">
      <c r="A719" s="15"/>
      <c r="B719" s="15"/>
      <c r="C719" s="15"/>
      <c r="D719" s="15"/>
      <c r="E719" s="15"/>
      <c r="F719" s="15"/>
      <c r="G719" s="15"/>
      <c r="H719" s="15"/>
      <c r="I719" s="15"/>
      <c r="J719" s="15"/>
      <c r="K719" s="15"/>
      <c r="L719" s="15"/>
      <c r="M719" s="15"/>
    </row>
    <row r="720" spans="1:13" ht="15.75" customHeight="1" x14ac:dyDescent="0.25">
      <c r="A720" s="15"/>
      <c r="B720" s="15"/>
      <c r="C720" s="15"/>
      <c r="D720" s="15"/>
      <c r="E720" s="15"/>
      <c r="F720" s="15"/>
      <c r="G720" s="15"/>
      <c r="H720" s="15"/>
      <c r="I720" s="15"/>
      <c r="J720" s="15"/>
      <c r="K720" s="15"/>
      <c r="L720" s="15"/>
      <c r="M720" s="15"/>
    </row>
    <row r="721" spans="1:13" ht="15.75" customHeight="1" x14ac:dyDescent="0.25">
      <c r="A721" s="15"/>
      <c r="B721" s="15"/>
      <c r="C721" s="15"/>
      <c r="D721" s="15"/>
      <c r="E721" s="15"/>
      <c r="F721" s="15"/>
      <c r="G721" s="15"/>
      <c r="H721" s="15"/>
      <c r="I721" s="15"/>
      <c r="J721" s="15"/>
      <c r="K721" s="15"/>
      <c r="L721" s="15"/>
      <c r="M721" s="15"/>
    </row>
    <row r="722" spans="1:13" ht="15.75" customHeight="1" x14ac:dyDescent="0.25">
      <c r="A722" s="15"/>
      <c r="B722" s="15"/>
      <c r="C722" s="15"/>
      <c r="D722" s="15"/>
      <c r="E722" s="15"/>
      <c r="F722" s="15"/>
      <c r="G722" s="15"/>
      <c r="H722" s="15"/>
      <c r="I722" s="15"/>
      <c r="J722" s="15"/>
      <c r="K722" s="15"/>
      <c r="L722" s="15"/>
      <c r="M722" s="15"/>
    </row>
    <row r="723" spans="1:13" ht="15.75" customHeight="1" x14ac:dyDescent="0.25">
      <c r="A723" s="15"/>
      <c r="B723" s="15"/>
      <c r="C723" s="15"/>
      <c r="D723" s="15"/>
      <c r="E723" s="15"/>
      <c r="F723" s="15"/>
      <c r="G723" s="15"/>
      <c r="H723" s="15"/>
      <c r="I723" s="15"/>
      <c r="J723" s="15"/>
      <c r="K723" s="15"/>
      <c r="L723" s="15"/>
      <c r="M723" s="15"/>
    </row>
    <row r="724" spans="1:13" ht="15.75" customHeight="1" x14ac:dyDescent="0.25">
      <c r="A724" s="15"/>
      <c r="B724" s="15"/>
      <c r="C724" s="15"/>
      <c r="D724" s="15"/>
      <c r="E724" s="15"/>
      <c r="F724" s="15"/>
      <c r="G724" s="15"/>
      <c r="H724" s="15"/>
      <c r="I724" s="15"/>
      <c r="J724" s="15"/>
      <c r="K724" s="15"/>
      <c r="L724" s="15"/>
      <c r="M724" s="15"/>
    </row>
    <row r="725" spans="1:13" ht="15.75" customHeight="1" x14ac:dyDescent="0.25">
      <c r="A725" s="15"/>
      <c r="B725" s="15"/>
      <c r="C725" s="15"/>
      <c r="D725" s="15"/>
      <c r="E725" s="15"/>
      <c r="F725" s="15"/>
      <c r="G725" s="15"/>
      <c r="H725" s="15"/>
      <c r="I725" s="15"/>
      <c r="J725" s="15"/>
      <c r="K725" s="15"/>
      <c r="L725" s="15"/>
      <c r="M725" s="15"/>
    </row>
    <row r="726" spans="1:13" ht="15.75" customHeight="1" x14ac:dyDescent="0.25">
      <c r="A726" s="15"/>
      <c r="B726" s="15"/>
      <c r="C726" s="15"/>
      <c r="D726" s="15"/>
      <c r="E726" s="15"/>
      <c r="F726" s="15"/>
      <c r="G726" s="15"/>
      <c r="H726" s="15"/>
      <c r="I726" s="15"/>
      <c r="J726" s="15"/>
      <c r="K726" s="15"/>
      <c r="L726" s="15"/>
      <c r="M726" s="15"/>
    </row>
    <row r="727" spans="1:13" ht="15.75" customHeight="1" x14ac:dyDescent="0.25">
      <c r="A727" s="15"/>
      <c r="B727" s="15"/>
      <c r="C727" s="15"/>
      <c r="D727" s="15"/>
      <c r="E727" s="15"/>
      <c r="F727" s="15"/>
      <c r="G727" s="15"/>
      <c r="H727" s="15"/>
      <c r="I727" s="15"/>
      <c r="J727" s="15"/>
      <c r="K727" s="15"/>
      <c r="L727" s="15"/>
      <c r="M727" s="15"/>
    </row>
    <row r="728" spans="1:13" ht="15.75" customHeight="1" x14ac:dyDescent="0.25">
      <c r="A728" s="15"/>
      <c r="B728" s="15"/>
      <c r="C728" s="15"/>
      <c r="D728" s="15"/>
      <c r="E728" s="15"/>
      <c r="F728" s="15"/>
      <c r="G728" s="15"/>
      <c r="H728" s="15"/>
      <c r="I728" s="15"/>
      <c r="J728" s="15"/>
      <c r="K728" s="15"/>
      <c r="L728" s="15"/>
      <c r="M728" s="15"/>
    </row>
    <row r="729" spans="1:13" ht="15.75" customHeight="1" x14ac:dyDescent="0.25">
      <c r="A729" s="15"/>
      <c r="B729" s="15"/>
      <c r="C729" s="15"/>
      <c r="D729" s="15"/>
      <c r="E729" s="15"/>
      <c r="F729" s="15"/>
      <c r="G729" s="15"/>
      <c r="H729" s="15"/>
      <c r="I729" s="15"/>
      <c r="J729" s="15"/>
      <c r="K729" s="15"/>
      <c r="L729" s="15"/>
      <c r="M729" s="15"/>
    </row>
    <row r="730" spans="1:13" ht="15.75" customHeight="1" x14ac:dyDescent="0.25">
      <c r="A730" s="15"/>
      <c r="B730" s="15"/>
      <c r="C730" s="15"/>
      <c r="D730" s="15"/>
      <c r="E730" s="15"/>
      <c r="F730" s="15"/>
      <c r="G730" s="15"/>
      <c r="H730" s="15"/>
      <c r="I730" s="15"/>
      <c r="J730" s="15"/>
      <c r="K730" s="15"/>
      <c r="L730" s="15"/>
      <c r="M730" s="15"/>
    </row>
    <row r="731" spans="1:13" ht="15.75" customHeight="1" x14ac:dyDescent="0.25">
      <c r="A731" s="15"/>
      <c r="B731" s="15"/>
      <c r="C731" s="15"/>
      <c r="D731" s="15"/>
      <c r="E731" s="15"/>
      <c r="F731" s="15"/>
      <c r="G731" s="15"/>
      <c r="H731" s="15"/>
      <c r="I731" s="15"/>
      <c r="J731" s="15"/>
      <c r="K731" s="15"/>
      <c r="L731" s="15"/>
      <c r="M731" s="15"/>
    </row>
    <row r="732" spans="1:13" ht="15.75" customHeight="1" x14ac:dyDescent="0.25">
      <c r="A732" s="15"/>
      <c r="B732" s="15"/>
      <c r="C732" s="15"/>
      <c r="D732" s="15"/>
      <c r="E732" s="15"/>
      <c r="F732" s="15"/>
      <c r="G732" s="15"/>
      <c r="H732" s="15"/>
      <c r="I732" s="15"/>
      <c r="J732" s="15"/>
      <c r="K732" s="15"/>
      <c r="L732" s="15"/>
      <c r="M732" s="15"/>
    </row>
    <row r="733" spans="1:13" ht="15.75" customHeight="1" x14ac:dyDescent="0.25">
      <c r="A733" s="15"/>
      <c r="B733" s="15"/>
      <c r="C733" s="15"/>
      <c r="D733" s="15"/>
      <c r="E733" s="15"/>
      <c r="F733" s="15"/>
      <c r="G733" s="15"/>
      <c r="H733" s="15"/>
      <c r="I733" s="15"/>
      <c r="J733" s="15"/>
      <c r="K733" s="15"/>
      <c r="L733" s="15"/>
      <c r="M733" s="15"/>
    </row>
    <row r="734" spans="1:13" ht="15.75" customHeight="1" x14ac:dyDescent="0.25">
      <c r="A734" s="15"/>
      <c r="B734" s="15"/>
      <c r="C734" s="15"/>
      <c r="D734" s="15"/>
      <c r="E734" s="15"/>
      <c r="F734" s="15"/>
      <c r="G734" s="15"/>
      <c r="H734" s="15"/>
      <c r="I734" s="15"/>
      <c r="J734" s="15"/>
      <c r="K734" s="15"/>
      <c r="L734" s="15"/>
      <c r="M734" s="15"/>
    </row>
    <row r="735" spans="1:13" ht="15.75" customHeight="1" x14ac:dyDescent="0.25">
      <c r="A735" s="15"/>
      <c r="B735" s="15"/>
      <c r="C735" s="15"/>
      <c r="D735" s="15"/>
      <c r="E735" s="15"/>
      <c r="F735" s="15"/>
      <c r="G735" s="15"/>
      <c r="H735" s="15"/>
      <c r="I735" s="15"/>
      <c r="J735" s="15"/>
      <c r="K735" s="15"/>
      <c r="L735" s="15"/>
      <c r="M735" s="15"/>
    </row>
    <row r="736" spans="1:13" ht="15.75" customHeight="1" x14ac:dyDescent="0.25">
      <c r="A736" s="15"/>
      <c r="B736" s="15"/>
      <c r="C736" s="15"/>
      <c r="D736" s="15"/>
      <c r="E736" s="15"/>
      <c r="F736" s="15"/>
      <c r="G736" s="15"/>
      <c r="H736" s="15"/>
      <c r="I736" s="15"/>
      <c r="J736" s="15"/>
      <c r="K736" s="15"/>
      <c r="L736" s="15"/>
      <c r="M736" s="15"/>
    </row>
    <row r="737" spans="1:13" ht="15.75" customHeight="1" x14ac:dyDescent="0.25">
      <c r="A737" s="15"/>
      <c r="B737" s="15"/>
      <c r="C737" s="15"/>
      <c r="D737" s="15"/>
      <c r="E737" s="15"/>
      <c r="F737" s="15"/>
      <c r="G737" s="15"/>
      <c r="H737" s="15"/>
      <c r="I737" s="15"/>
      <c r="J737" s="15"/>
      <c r="K737" s="15"/>
      <c r="L737" s="15"/>
      <c r="M737" s="15"/>
    </row>
    <row r="738" spans="1:13" ht="15.75" customHeight="1" x14ac:dyDescent="0.25">
      <c r="A738" s="15"/>
      <c r="B738" s="15"/>
      <c r="C738" s="15"/>
      <c r="D738" s="15"/>
      <c r="E738" s="15"/>
      <c r="F738" s="15"/>
      <c r="G738" s="15"/>
      <c r="H738" s="15"/>
      <c r="I738" s="15"/>
      <c r="J738" s="15"/>
      <c r="K738" s="15"/>
      <c r="L738" s="15"/>
      <c r="M738" s="15"/>
    </row>
    <row r="739" spans="1:13" ht="15.75" customHeight="1" x14ac:dyDescent="0.25">
      <c r="A739" s="15"/>
      <c r="B739" s="15"/>
      <c r="C739" s="15"/>
      <c r="D739" s="15"/>
      <c r="E739" s="15"/>
      <c r="F739" s="15"/>
      <c r="G739" s="15"/>
      <c r="H739" s="15"/>
      <c r="I739" s="15"/>
      <c r="J739" s="15"/>
      <c r="K739" s="15"/>
      <c r="L739" s="15"/>
      <c r="M739" s="15"/>
    </row>
    <row r="740" spans="1:13" ht="15.75" customHeight="1" x14ac:dyDescent="0.25">
      <c r="A740" s="15"/>
      <c r="B740" s="15"/>
      <c r="C740" s="15"/>
      <c r="D740" s="15"/>
      <c r="E740" s="15"/>
      <c r="F740" s="15"/>
      <c r="G740" s="15"/>
      <c r="H740" s="15"/>
      <c r="I740" s="15"/>
      <c r="J740" s="15"/>
      <c r="K740" s="15"/>
      <c r="L740" s="15"/>
      <c r="M740" s="15"/>
    </row>
    <row r="741" spans="1:13" ht="15.75" customHeight="1" x14ac:dyDescent="0.25">
      <c r="A741" s="15"/>
      <c r="B741" s="15"/>
      <c r="C741" s="15"/>
      <c r="D741" s="15"/>
      <c r="E741" s="15"/>
      <c r="F741" s="15"/>
      <c r="G741" s="15"/>
      <c r="H741" s="15"/>
      <c r="I741" s="15"/>
      <c r="J741" s="15"/>
      <c r="K741" s="15"/>
      <c r="L741" s="15"/>
      <c r="M741" s="15"/>
    </row>
    <row r="742" spans="1:13" ht="15.75" customHeight="1" x14ac:dyDescent="0.25">
      <c r="A742" s="15"/>
      <c r="B742" s="15"/>
      <c r="C742" s="15"/>
      <c r="D742" s="15"/>
      <c r="E742" s="15"/>
      <c r="F742" s="15"/>
      <c r="G742" s="15"/>
      <c r="H742" s="15"/>
      <c r="I742" s="15"/>
      <c r="J742" s="15"/>
      <c r="K742" s="15"/>
      <c r="L742" s="15"/>
      <c r="M742" s="15"/>
    </row>
    <row r="743" spans="1:13" ht="15.75" customHeight="1" x14ac:dyDescent="0.25">
      <c r="A743" s="15"/>
      <c r="B743" s="15"/>
      <c r="C743" s="15"/>
      <c r="D743" s="15"/>
      <c r="E743" s="15"/>
      <c r="F743" s="15"/>
      <c r="G743" s="15"/>
      <c r="H743" s="15"/>
      <c r="I743" s="15"/>
      <c r="J743" s="15"/>
      <c r="K743" s="15"/>
      <c r="L743" s="15"/>
      <c r="M743" s="15"/>
    </row>
    <row r="744" spans="1:13" ht="15.75" customHeight="1" x14ac:dyDescent="0.25">
      <c r="A744" s="15"/>
      <c r="B744" s="15"/>
      <c r="C744" s="15"/>
      <c r="D744" s="15"/>
      <c r="E744" s="15"/>
      <c r="F744" s="15"/>
      <c r="G744" s="15"/>
      <c r="H744" s="15"/>
      <c r="I744" s="15"/>
      <c r="J744" s="15"/>
      <c r="K744" s="15"/>
      <c r="L744" s="15"/>
      <c r="M744" s="15"/>
    </row>
    <row r="745" spans="1:13" ht="15.75" customHeight="1" x14ac:dyDescent="0.25">
      <c r="A745" s="15"/>
      <c r="B745" s="15"/>
      <c r="C745" s="15"/>
      <c r="D745" s="15"/>
      <c r="E745" s="15"/>
      <c r="F745" s="15"/>
      <c r="G745" s="15"/>
      <c r="H745" s="15"/>
      <c r="I745" s="15"/>
      <c r="J745" s="15"/>
      <c r="K745" s="15"/>
      <c r="L745" s="15"/>
      <c r="M745" s="15"/>
    </row>
    <row r="746" spans="1:13" ht="15.75" customHeight="1" x14ac:dyDescent="0.25">
      <c r="A746" s="15"/>
      <c r="B746" s="15"/>
      <c r="C746" s="15"/>
      <c r="D746" s="15"/>
      <c r="E746" s="15"/>
      <c r="F746" s="15"/>
      <c r="G746" s="15"/>
      <c r="H746" s="15"/>
      <c r="I746" s="15"/>
      <c r="J746" s="15"/>
      <c r="K746" s="15"/>
      <c r="L746" s="15"/>
      <c r="M746" s="15"/>
    </row>
    <row r="747" spans="1:13" ht="15.75" customHeight="1" x14ac:dyDescent="0.25">
      <c r="A747" s="15"/>
      <c r="B747" s="15"/>
      <c r="C747" s="15"/>
      <c r="D747" s="15"/>
      <c r="E747" s="15"/>
      <c r="F747" s="15"/>
      <c r="G747" s="15"/>
      <c r="H747" s="15"/>
      <c r="I747" s="15"/>
      <c r="J747" s="15"/>
      <c r="K747" s="15"/>
      <c r="L747" s="15"/>
      <c r="M747" s="15"/>
    </row>
    <row r="748" spans="1:13" ht="15.75" customHeight="1" x14ac:dyDescent="0.25">
      <c r="A748" s="15"/>
      <c r="B748" s="15"/>
      <c r="C748" s="15"/>
      <c r="D748" s="15"/>
      <c r="E748" s="15"/>
      <c r="F748" s="15"/>
      <c r="G748" s="15"/>
      <c r="H748" s="15"/>
      <c r="I748" s="15"/>
      <c r="J748" s="15"/>
      <c r="K748" s="15"/>
      <c r="L748" s="15"/>
      <c r="M748" s="15"/>
    </row>
    <row r="749" spans="1:13" ht="15.75" customHeight="1" x14ac:dyDescent="0.25">
      <c r="A749" s="15"/>
      <c r="B749" s="15"/>
      <c r="C749" s="15"/>
      <c r="D749" s="15"/>
      <c r="E749" s="15"/>
      <c r="F749" s="15"/>
      <c r="G749" s="15"/>
      <c r="H749" s="15"/>
      <c r="I749" s="15"/>
      <c r="J749" s="15"/>
      <c r="K749" s="15"/>
      <c r="L749" s="15"/>
      <c r="M749" s="15"/>
    </row>
    <row r="750" spans="1:13" ht="15.75" customHeight="1" x14ac:dyDescent="0.25">
      <c r="A750" s="15"/>
      <c r="B750" s="15"/>
      <c r="C750" s="15"/>
      <c r="D750" s="15"/>
      <c r="E750" s="15"/>
      <c r="F750" s="15"/>
      <c r="G750" s="15"/>
      <c r="H750" s="15"/>
      <c r="I750" s="15"/>
      <c r="J750" s="15"/>
      <c r="K750" s="15"/>
      <c r="L750" s="15"/>
      <c r="M750" s="15"/>
    </row>
    <row r="751" spans="1:13" ht="15.75" customHeight="1" x14ac:dyDescent="0.25">
      <c r="A751" s="15"/>
      <c r="B751" s="15"/>
      <c r="C751" s="15"/>
      <c r="D751" s="15"/>
      <c r="E751" s="15"/>
      <c r="F751" s="15"/>
      <c r="G751" s="15"/>
      <c r="H751" s="15"/>
      <c r="I751" s="15"/>
      <c r="J751" s="15"/>
      <c r="K751" s="15"/>
      <c r="L751" s="15"/>
      <c r="M751" s="15"/>
    </row>
    <row r="752" spans="1:13" ht="15.75" customHeight="1" x14ac:dyDescent="0.25">
      <c r="A752" s="15"/>
      <c r="B752" s="15"/>
      <c r="C752" s="15"/>
      <c r="D752" s="15"/>
      <c r="E752" s="15"/>
      <c r="F752" s="15"/>
      <c r="G752" s="15"/>
      <c r="H752" s="15"/>
      <c r="I752" s="15"/>
      <c r="J752" s="15"/>
      <c r="K752" s="15"/>
      <c r="L752" s="15"/>
      <c r="M752" s="15"/>
    </row>
    <row r="753" spans="1:13" ht="15.75" customHeight="1" x14ac:dyDescent="0.25">
      <c r="A753" s="15"/>
      <c r="B753" s="15"/>
      <c r="C753" s="15"/>
      <c r="D753" s="15"/>
      <c r="E753" s="15"/>
      <c r="F753" s="15"/>
      <c r="G753" s="15"/>
      <c r="H753" s="15"/>
      <c r="I753" s="15"/>
      <c r="J753" s="15"/>
      <c r="K753" s="15"/>
      <c r="L753" s="15"/>
      <c r="M753" s="15"/>
    </row>
    <row r="754" spans="1:13" ht="15.75" customHeight="1" x14ac:dyDescent="0.25">
      <c r="A754" s="15"/>
      <c r="B754" s="15"/>
      <c r="C754" s="15"/>
      <c r="D754" s="15"/>
      <c r="E754" s="15"/>
      <c r="F754" s="15"/>
      <c r="G754" s="15"/>
      <c r="H754" s="15"/>
      <c r="I754" s="15"/>
      <c r="J754" s="15"/>
      <c r="K754" s="15"/>
      <c r="L754" s="15"/>
      <c r="M754" s="15"/>
    </row>
    <row r="755" spans="1:13" ht="15.75" customHeight="1" x14ac:dyDescent="0.25">
      <c r="A755" s="15"/>
      <c r="B755" s="15"/>
      <c r="C755" s="15"/>
      <c r="D755" s="15"/>
      <c r="E755" s="15"/>
      <c r="F755" s="15"/>
      <c r="G755" s="15"/>
      <c r="H755" s="15"/>
      <c r="I755" s="15"/>
      <c r="J755" s="15"/>
      <c r="K755" s="15"/>
      <c r="L755" s="15"/>
      <c r="M755" s="15"/>
    </row>
    <row r="756" spans="1:13" ht="15.75" customHeight="1" x14ac:dyDescent="0.25">
      <c r="A756" s="15"/>
      <c r="B756" s="15"/>
      <c r="C756" s="15"/>
      <c r="D756" s="15"/>
      <c r="E756" s="15"/>
      <c r="F756" s="15"/>
      <c r="G756" s="15"/>
      <c r="H756" s="15"/>
      <c r="I756" s="15"/>
      <c r="J756" s="15"/>
      <c r="K756" s="15"/>
      <c r="L756" s="15"/>
      <c r="M756" s="15"/>
    </row>
    <row r="757" spans="1:13" ht="15.75" customHeight="1" x14ac:dyDescent="0.25">
      <c r="A757" s="15"/>
      <c r="B757" s="15"/>
      <c r="C757" s="15"/>
      <c r="D757" s="15"/>
      <c r="E757" s="15"/>
      <c r="F757" s="15"/>
      <c r="G757" s="15"/>
      <c r="H757" s="15"/>
      <c r="I757" s="15"/>
      <c r="J757" s="15"/>
      <c r="K757" s="15"/>
      <c r="L757" s="15"/>
      <c r="M757" s="15"/>
    </row>
    <row r="758" spans="1:13" ht="15.75" customHeight="1" x14ac:dyDescent="0.25">
      <c r="A758" s="15"/>
      <c r="B758" s="15"/>
      <c r="C758" s="15"/>
      <c r="D758" s="15"/>
      <c r="E758" s="15"/>
      <c r="F758" s="15"/>
      <c r="G758" s="15"/>
      <c r="H758" s="15"/>
      <c r="I758" s="15"/>
      <c r="J758" s="15"/>
      <c r="K758" s="15"/>
      <c r="L758" s="15"/>
      <c r="M758" s="15"/>
    </row>
    <row r="759" spans="1:13" ht="15.75" customHeight="1" x14ac:dyDescent="0.25">
      <c r="A759" s="15"/>
      <c r="B759" s="15"/>
      <c r="C759" s="15"/>
      <c r="D759" s="15"/>
      <c r="E759" s="15"/>
      <c r="F759" s="15"/>
      <c r="G759" s="15"/>
      <c r="H759" s="15"/>
      <c r="I759" s="15"/>
      <c r="J759" s="15"/>
      <c r="K759" s="15"/>
      <c r="L759" s="15"/>
      <c r="M759" s="15"/>
    </row>
    <row r="760" spans="1:13" ht="15.75" customHeight="1" x14ac:dyDescent="0.25">
      <c r="A760" s="15"/>
      <c r="B760" s="15"/>
      <c r="C760" s="15"/>
      <c r="D760" s="15"/>
      <c r="E760" s="15"/>
      <c r="F760" s="15"/>
      <c r="G760" s="15"/>
      <c r="H760" s="15"/>
      <c r="I760" s="15"/>
      <c r="J760" s="15"/>
      <c r="K760" s="15"/>
      <c r="L760" s="15"/>
      <c r="M760" s="15"/>
    </row>
    <row r="761" spans="1:13" ht="15.75" customHeight="1" x14ac:dyDescent="0.25">
      <c r="A761" s="15"/>
      <c r="B761" s="15"/>
      <c r="C761" s="15"/>
      <c r="D761" s="15"/>
      <c r="E761" s="15"/>
      <c r="F761" s="15"/>
      <c r="G761" s="15"/>
      <c r="H761" s="15"/>
      <c r="I761" s="15"/>
      <c r="J761" s="15"/>
      <c r="K761" s="15"/>
      <c r="L761" s="15"/>
      <c r="M761" s="15"/>
    </row>
    <row r="762" spans="1:13" ht="15.75" customHeight="1" x14ac:dyDescent="0.25">
      <c r="A762" s="15"/>
      <c r="B762" s="15"/>
      <c r="C762" s="15"/>
      <c r="D762" s="15"/>
      <c r="E762" s="15"/>
      <c r="F762" s="15"/>
      <c r="G762" s="15"/>
      <c r="H762" s="15"/>
      <c r="I762" s="15"/>
      <c r="J762" s="15"/>
      <c r="K762" s="15"/>
      <c r="L762" s="15"/>
      <c r="M762" s="15"/>
    </row>
    <row r="763" spans="1:13" ht="15.75" customHeight="1" x14ac:dyDescent="0.25">
      <c r="A763" s="15"/>
      <c r="B763" s="15"/>
      <c r="C763" s="15"/>
      <c r="D763" s="15"/>
      <c r="E763" s="15"/>
      <c r="F763" s="15"/>
      <c r="G763" s="15"/>
      <c r="H763" s="15"/>
      <c r="I763" s="15"/>
      <c r="J763" s="15"/>
      <c r="K763" s="15"/>
      <c r="L763" s="15"/>
      <c r="M763" s="15"/>
    </row>
    <row r="764" spans="1:13" ht="15.75" customHeight="1" x14ac:dyDescent="0.25">
      <c r="A764" s="15"/>
      <c r="B764" s="15"/>
      <c r="C764" s="15"/>
      <c r="D764" s="15"/>
      <c r="E764" s="15"/>
      <c r="F764" s="15"/>
      <c r="G764" s="15"/>
      <c r="H764" s="15"/>
      <c r="I764" s="15"/>
      <c r="J764" s="15"/>
      <c r="K764" s="15"/>
      <c r="L764" s="15"/>
      <c r="M764" s="15"/>
    </row>
    <row r="765" spans="1:13" ht="15.75" customHeight="1" x14ac:dyDescent="0.25">
      <c r="A765" s="15"/>
      <c r="B765" s="15"/>
      <c r="C765" s="15"/>
      <c r="D765" s="15"/>
      <c r="E765" s="15"/>
      <c r="F765" s="15"/>
      <c r="G765" s="15"/>
      <c r="H765" s="15"/>
      <c r="I765" s="15"/>
      <c r="J765" s="15"/>
      <c r="K765" s="15"/>
      <c r="L765" s="15"/>
      <c r="M765" s="15"/>
    </row>
    <row r="766" spans="1:13" ht="15.75" customHeight="1" x14ac:dyDescent="0.25">
      <c r="A766" s="15"/>
      <c r="B766" s="15"/>
      <c r="C766" s="15"/>
      <c r="D766" s="15"/>
      <c r="E766" s="15"/>
      <c r="F766" s="15"/>
      <c r="G766" s="15"/>
      <c r="H766" s="15"/>
      <c r="I766" s="15"/>
      <c r="J766" s="15"/>
      <c r="K766" s="15"/>
      <c r="L766" s="15"/>
      <c r="M766" s="15"/>
    </row>
    <row r="767" spans="1:13" ht="15.75" customHeight="1" x14ac:dyDescent="0.25">
      <c r="A767" s="15"/>
      <c r="B767" s="15"/>
      <c r="C767" s="15"/>
      <c r="D767" s="15"/>
      <c r="E767" s="15"/>
      <c r="F767" s="15"/>
      <c r="G767" s="15"/>
      <c r="H767" s="15"/>
      <c r="I767" s="15"/>
      <c r="J767" s="15"/>
      <c r="K767" s="15"/>
      <c r="L767" s="15"/>
      <c r="M767" s="15"/>
    </row>
    <row r="768" spans="1:13" ht="15.75" customHeight="1" x14ac:dyDescent="0.25">
      <c r="A768" s="15"/>
      <c r="B768" s="15"/>
      <c r="C768" s="15"/>
      <c r="D768" s="15"/>
      <c r="E768" s="15"/>
      <c r="F768" s="15"/>
      <c r="G768" s="15"/>
      <c r="H768" s="15"/>
      <c r="I768" s="15"/>
      <c r="J768" s="15"/>
      <c r="K768" s="15"/>
      <c r="L768" s="15"/>
      <c r="M768" s="15"/>
    </row>
    <row r="769" spans="1:13" ht="15.75" customHeight="1" x14ac:dyDescent="0.25">
      <c r="A769" s="15"/>
      <c r="B769" s="15"/>
      <c r="C769" s="15"/>
      <c r="D769" s="15"/>
      <c r="E769" s="15"/>
      <c r="F769" s="15"/>
      <c r="G769" s="15"/>
      <c r="H769" s="15"/>
      <c r="I769" s="15"/>
      <c r="J769" s="15"/>
      <c r="K769" s="15"/>
      <c r="L769" s="15"/>
      <c r="M769" s="15"/>
    </row>
    <row r="770" spans="1:13" ht="15.75" customHeight="1" x14ac:dyDescent="0.25">
      <c r="A770" s="15"/>
      <c r="B770" s="15"/>
      <c r="C770" s="15"/>
      <c r="D770" s="15"/>
      <c r="E770" s="15"/>
      <c r="F770" s="15"/>
      <c r="G770" s="15"/>
      <c r="H770" s="15"/>
      <c r="I770" s="15"/>
      <c r="J770" s="15"/>
      <c r="K770" s="15"/>
      <c r="L770" s="15"/>
      <c r="M770" s="15"/>
    </row>
    <row r="771" spans="1:13" ht="15.75" customHeight="1" x14ac:dyDescent="0.25">
      <c r="A771" s="15"/>
      <c r="B771" s="15"/>
      <c r="C771" s="15"/>
      <c r="D771" s="15"/>
      <c r="E771" s="15"/>
      <c r="F771" s="15"/>
      <c r="G771" s="15"/>
      <c r="H771" s="15"/>
      <c r="I771" s="15"/>
      <c r="J771" s="15"/>
      <c r="K771" s="15"/>
      <c r="L771" s="15"/>
      <c r="M771" s="15"/>
    </row>
    <row r="772" spans="1:13" ht="15.75" customHeight="1" x14ac:dyDescent="0.25">
      <c r="A772" s="15"/>
      <c r="B772" s="15"/>
      <c r="C772" s="15"/>
      <c r="D772" s="15"/>
      <c r="E772" s="15"/>
      <c r="F772" s="15"/>
      <c r="G772" s="15"/>
      <c r="H772" s="15"/>
      <c r="I772" s="15"/>
      <c r="J772" s="15"/>
      <c r="K772" s="15"/>
      <c r="L772" s="15"/>
      <c r="M772" s="15"/>
    </row>
    <row r="773" spans="1:13" ht="15.75" customHeight="1" x14ac:dyDescent="0.25">
      <c r="A773" s="15"/>
      <c r="B773" s="15"/>
      <c r="C773" s="15"/>
      <c r="D773" s="15"/>
      <c r="E773" s="15"/>
      <c r="F773" s="15"/>
      <c r="G773" s="15"/>
      <c r="H773" s="15"/>
      <c r="I773" s="15"/>
      <c r="J773" s="15"/>
      <c r="K773" s="15"/>
      <c r="L773" s="15"/>
      <c r="M773" s="15"/>
    </row>
    <row r="774" spans="1:13" ht="15.75" customHeight="1" x14ac:dyDescent="0.25">
      <c r="A774" s="15"/>
      <c r="B774" s="15"/>
      <c r="C774" s="15"/>
      <c r="D774" s="15"/>
      <c r="E774" s="15"/>
      <c r="F774" s="15"/>
      <c r="G774" s="15"/>
      <c r="H774" s="15"/>
      <c r="I774" s="15"/>
      <c r="J774" s="15"/>
      <c r="K774" s="15"/>
      <c r="L774" s="15"/>
      <c r="M774" s="15"/>
    </row>
    <row r="775" spans="1:13" ht="15.75" customHeight="1" x14ac:dyDescent="0.25">
      <c r="A775" s="15"/>
      <c r="B775" s="15"/>
      <c r="C775" s="15"/>
      <c r="D775" s="15"/>
      <c r="E775" s="15"/>
      <c r="F775" s="15"/>
      <c r="G775" s="15"/>
      <c r="H775" s="15"/>
      <c r="I775" s="15"/>
      <c r="J775" s="15"/>
      <c r="K775" s="15"/>
      <c r="L775" s="15"/>
      <c r="M775" s="15"/>
    </row>
    <row r="776" spans="1:13" ht="15.75" customHeight="1" x14ac:dyDescent="0.25">
      <c r="A776" s="15"/>
      <c r="B776" s="15"/>
      <c r="C776" s="15"/>
      <c r="D776" s="15"/>
      <c r="E776" s="15"/>
      <c r="F776" s="15"/>
      <c r="G776" s="15"/>
      <c r="H776" s="15"/>
      <c r="I776" s="15"/>
      <c r="J776" s="15"/>
      <c r="K776" s="15"/>
      <c r="L776" s="15"/>
      <c r="M776" s="15"/>
    </row>
    <row r="777" spans="1:13" ht="15.75" customHeight="1" x14ac:dyDescent="0.25">
      <c r="A777" s="15"/>
      <c r="B777" s="15"/>
      <c r="C777" s="15"/>
      <c r="D777" s="15"/>
      <c r="E777" s="15"/>
      <c r="F777" s="15"/>
      <c r="G777" s="15"/>
      <c r="H777" s="15"/>
      <c r="I777" s="15"/>
      <c r="J777" s="15"/>
      <c r="K777" s="15"/>
      <c r="L777" s="15"/>
      <c r="M777" s="15"/>
    </row>
    <row r="778" spans="1:13" ht="15.75" customHeight="1" x14ac:dyDescent="0.25">
      <c r="A778" s="15"/>
      <c r="B778" s="15"/>
      <c r="C778" s="15"/>
      <c r="D778" s="15"/>
      <c r="E778" s="15"/>
      <c r="F778" s="15"/>
      <c r="G778" s="15"/>
      <c r="H778" s="15"/>
      <c r="I778" s="15"/>
      <c r="J778" s="15"/>
      <c r="K778" s="15"/>
      <c r="L778" s="15"/>
      <c r="M778" s="15"/>
    </row>
    <row r="779" spans="1:13" ht="15.75" customHeight="1" x14ac:dyDescent="0.25">
      <c r="A779" s="15"/>
      <c r="B779" s="15"/>
      <c r="C779" s="15"/>
      <c r="D779" s="15"/>
      <c r="E779" s="15"/>
      <c r="F779" s="15"/>
      <c r="G779" s="15"/>
      <c r="H779" s="15"/>
      <c r="I779" s="15"/>
      <c r="J779" s="15"/>
      <c r="K779" s="15"/>
      <c r="L779" s="15"/>
      <c r="M779" s="15"/>
    </row>
    <row r="780" spans="1:13" ht="15.75" customHeight="1" x14ac:dyDescent="0.25">
      <c r="A780" s="15"/>
      <c r="B780" s="15"/>
      <c r="C780" s="15"/>
      <c r="D780" s="15"/>
      <c r="E780" s="15"/>
      <c r="F780" s="15"/>
      <c r="G780" s="15"/>
      <c r="H780" s="15"/>
      <c r="I780" s="15"/>
      <c r="J780" s="15"/>
      <c r="K780" s="15"/>
      <c r="L780" s="15"/>
      <c r="M780" s="15"/>
    </row>
    <row r="781" spans="1:13" ht="15.75" customHeight="1" x14ac:dyDescent="0.25">
      <c r="A781" s="15"/>
      <c r="B781" s="15"/>
      <c r="C781" s="15"/>
      <c r="D781" s="15"/>
      <c r="E781" s="15"/>
      <c r="F781" s="15"/>
      <c r="G781" s="15"/>
      <c r="H781" s="15"/>
      <c r="I781" s="15"/>
      <c r="J781" s="15"/>
      <c r="K781" s="15"/>
      <c r="L781" s="15"/>
      <c r="M781" s="15"/>
    </row>
    <row r="782" spans="1:13" ht="15.75" customHeight="1" x14ac:dyDescent="0.25">
      <c r="A782" s="15"/>
      <c r="B782" s="15"/>
      <c r="C782" s="15"/>
      <c r="D782" s="15"/>
      <c r="E782" s="15"/>
      <c r="F782" s="15"/>
      <c r="G782" s="15"/>
      <c r="H782" s="15"/>
      <c r="I782" s="15"/>
      <c r="J782" s="15"/>
      <c r="K782" s="15"/>
      <c r="L782" s="15"/>
      <c r="M782" s="15"/>
    </row>
    <row r="783" spans="1:13" ht="15.75" customHeight="1" x14ac:dyDescent="0.25">
      <c r="A783" s="15"/>
      <c r="B783" s="15"/>
      <c r="C783" s="15"/>
      <c r="D783" s="15"/>
      <c r="E783" s="15"/>
      <c r="F783" s="15"/>
      <c r="G783" s="15"/>
      <c r="H783" s="15"/>
      <c r="I783" s="15"/>
      <c r="J783" s="15"/>
      <c r="K783" s="15"/>
      <c r="L783" s="15"/>
      <c r="M783" s="15"/>
    </row>
    <row r="784" spans="1:13" ht="15.75" customHeight="1" x14ac:dyDescent="0.25">
      <c r="A784" s="15"/>
      <c r="B784" s="15"/>
      <c r="C784" s="15"/>
      <c r="D784" s="15"/>
      <c r="E784" s="15"/>
      <c r="F784" s="15"/>
      <c r="G784" s="15"/>
      <c r="H784" s="15"/>
      <c r="I784" s="15"/>
      <c r="J784" s="15"/>
      <c r="K784" s="15"/>
      <c r="L784" s="15"/>
      <c r="M784" s="15"/>
    </row>
    <row r="785" spans="1:13" ht="15.75" customHeight="1" x14ac:dyDescent="0.25">
      <c r="A785" s="15"/>
      <c r="B785" s="15"/>
      <c r="C785" s="15"/>
      <c r="D785" s="15"/>
      <c r="E785" s="15"/>
      <c r="F785" s="15"/>
      <c r="G785" s="15"/>
      <c r="H785" s="15"/>
      <c r="I785" s="15"/>
      <c r="J785" s="15"/>
      <c r="K785" s="15"/>
      <c r="L785" s="15"/>
      <c r="M785" s="15"/>
    </row>
    <row r="786" spans="1:13" ht="15.75" customHeight="1" x14ac:dyDescent="0.25">
      <c r="A786" s="15"/>
      <c r="B786" s="15"/>
      <c r="C786" s="15"/>
      <c r="D786" s="15"/>
      <c r="E786" s="15"/>
      <c r="F786" s="15"/>
      <c r="G786" s="15"/>
      <c r="H786" s="15"/>
      <c r="I786" s="15"/>
      <c r="J786" s="15"/>
      <c r="K786" s="15"/>
      <c r="L786" s="15"/>
      <c r="M786" s="15"/>
    </row>
    <row r="787" spans="1:13" ht="15.75" customHeight="1" x14ac:dyDescent="0.25">
      <c r="A787" s="15"/>
      <c r="B787" s="15"/>
      <c r="C787" s="15"/>
      <c r="D787" s="15"/>
      <c r="E787" s="15"/>
      <c r="F787" s="15"/>
      <c r="G787" s="15"/>
      <c r="H787" s="15"/>
      <c r="I787" s="15"/>
      <c r="J787" s="15"/>
      <c r="K787" s="15"/>
      <c r="L787" s="15"/>
      <c r="M787" s="15"/>
    </row>
    <row r="788" spans="1:13" ht="15.75" customHeight="1" x14ac:dyDescent="0.25">
      <c r="A788" s="15"/>
      <c r="B788" s="15"/>
      <c r="C788" s="15"/>
      <c r="D788" s="15"/>
      <c r="E788" s="15"/>
      <c r="F788" s="15"/>
      <c r="G788" s="15"/>
      <c r="H788" s="15"/>
      <c r="I788" s="15"/>
      <c r="J788" s="15"/>
      <c r="K788" s="15"/>
      <c r="L788" s="15"/>
      <c r="M788" s="15"/>
    </row>
    <row r="789" spans="1:13" ht="15.75" customHeight="1" x14ac:dyDescent="0.25">
      <c r="A789" s="15"/>
      <c r="B789" s="15"/>
      <c r="C789" s="15"/>
      <c r="D789" s="15"/>
      <c r="E789" s="15"/>
      <c r="F789" s="15"/>
      <c r="G789" s="15"/>
      <c r="H789" s="15"/>
      <c r="I789" s="15"/>
      <c r="J789" s="15"/>
      <c r="K789" s="15"/>
      <c r="L789" s="15"/>
      <c r="M789" s="15"/>
    </row>
    <row r="790" spans="1:13" ht="15.75" customHeight="1" x14ac:dyDescent="0.25">
      <c r="A790" s="15"/>
      <c r="B790" s="15"/>
      <c r="C790" s="15"/>
      <c r="D790" s="15"/>
      <c r="E790" s="15"/>
      <c r="F790" s="15"/>
      <c r="G790" s="15"/>
      <c r="H790" s="15"/>
      <c r="I790" s="15"/>
      <c r="J790" s="15"/>
      <c r="K790" s="15"/>
      <c r="L790" s="15"/>
      <c r="M790" s="15"/>
    </row>
    <row r="791" spans="1:13" ht="15.75" customHeight="1" x14ac:dyDescent="0.25">
      <c r="A791" s="15"/>
      <c r="B791" s="15"/>
      <c r="C791" s="15"/>
      <c r="D791" s="15"/>
      <c r="E791" s="15"/>
      <c r="F791" s="15"/>
      <c r="G791" s="15"/>
      <c r="H791" s="15"/>
      <c r="I791" s="15"/>
      <c r="J791" s="15"/>
      <c r="K791" s="15"/>
      <c r="L791" s="15"/>
      <c r="M791" s="15"/>
    </row>
    <row r="792" spans="1:13" ht="15.75" customHeight="1" x14ac:dyDescent="0.25">
      <c r="A792" s="15"/>
      <c r="B792" s="15"/>
      <c r="C792" s="15"/>
      <c r="D792" s="15"/>
      <c r="E792" s="15"/>
      <c r="F792" s="15"/>
      <c r="G792" s="15"/>
      <c r="H792" s="15"/>
      <c r="I792" s="15"/>
      <c r="J792" s="15"/>
      <c r="K792" s="15"/>
      <c r="L792" s="15"/>
      <c r="M792" s="15"/>
    </row>
    <row r="793" spans="1:13" ht="15.75" customHeight="1" x14ac:dyDescent="0.25">
      <c r="A793" s="15"/>
      <c r="B793" s="15"/>
      <c r="C793" s="15"/>
      <c r="D793" s="15"/>
      <c r="E793" s="15"/>
      <c r="F793" s="15"/>
      <c r="G793" s="15"/>
      <c r="H793" s="15"/>
      <c r="I793" s="15"/>
      <c r="J793" s="15"/>
      <c r="K793" s="15"/>
      <c r="L793" s="15"/>
      <c r="M793" s="15"/>
    </row>
    <row r="794" spans="1:13" ht="15.75" customHeight="1" x14ac:dyDescent="0.25">
      <c r="A794" s="15"/>
      <c r="B794" s="15"/>
      <c r="C794" s="15"/>
      <c r="D794" s="15"/>
      <c r="E794" s="15"/>
      <c r="F794" s="15"/>
      <c r="G794" s="15"/>
      <c r="H794" s="15"/>
      <c r="I794" s="15"/>
      <c r="J794" s="15"/>
      <c r="K794" s="15"/>
      <c r="L794" s="15"/>
      <c r="M794" s="15"/>
    </row>
    <row r="795" spans="1:13" ht="15.75" customHeight="1" x14ac:dyDescent="0.25">
      <c r="A795" s="15"/>
      <c r="B795" s="15"/>
      <c r="C795" s="15"/>
      <c r="D795" s="15"/>
      <c r="E795" s="15"/>
      <c r="F795" s="15"/>
      <c r="G795" s="15"/>
      <c r="H795" s="15"/>
      <c r="I795" s="15"/>
      <c r="J795" s="15"/>
      <c r="K795" s="15"/>
      <c r="L795" s="15"/>
      <c r="M795" s="15"/>
    </row>
    <row r="796" spans="1:13" ht="15.75" customHeight="1" x14ac:dyDescent="0.25">
      <c r="A796" s="15"/>
      <c r="B796" s="15"/>
      <c r="C796" s="15"/>
      <c r="D796" s="15"/>
      <c r="E796" s="15"/>
      <c r="F796" s="15"/>
      <c r="G796" s="15"/>
      <c r="H796" s="15"/>
      <c r="I796" s="15"/>
      <c r="J796" s="15"/>
      <c r="K796" s="15"/>
      <c r="L796" s="15"/>
      <c r="M796" s="15"/>
    </row>
    <row r="797" spans="1:13" ht="15.75" customHeight="1" x14ac:dyDescent="0.25">
      <c r="A797" s="15"/>
      <c r="B797" s="15"/>
      <c r="C797" s="15"/>
      <c r="D797" s="15"/>
      <c r="E797" s="15"/>
      <c r="F797" s="15"/>
      <c r="G797" s="15"/>
      <c r="H797" s="15"/>
      <c r="I797" s="15"/>
      <c r="J797" s="15"/>
      <c r="K797" s="15"/>
      <c r="L797" s="15"/>
      <c r="M797" s="15"/>
    </row>
    <row r="798" spans="1:13" ht="15.75" customHeight="1" x14ac:dyDescent="0.25">
      <c r="A798" s="15"/>
      <c r="B798" s="15"/>
      <c r="C798" s="15"/>
      <c r="D798" s="15"/>
      <c r="E798" s="15"/>
      <c r="F798" s="15"/>
      <c r="G798" s="15"/>
      <c r="H798" s="15"/>
      <c r="I798" s="15"/>
      <c r="J798" s="15"/>
      <c r="K798" s="15"/>
      <c r="L798" s="15"/>
      <c r="M798" s="15"/>
    </row>
    <row r="799" spans="1:13" ht="15.75" customHeight="1" x14ac:dyDescent="0.25">
      <c r="A799" s="15"/>
      <c r="B799" s="15"/>
      <c r="C799" s="15"/>
      <c r="D799" s="15"/>
      <c r="E799" s="15"/>
      <c r="F799" s="15"/>
      <c r="G799" s="15"/>
      <c r="H799" s="15"/>
      <c r="I799" s="15"/>
      <c r="J799" s="15"/>
      <c r="K799" s="15"/>
      <c r="L799" s="15"/>
      <c r="M799" s="15"/>
    </row>
    <row r="800" spans="1:13" ht="15.75" customHeight="1" x14ac:dyDescent="0.25">
      <c r="A800" s="15"/>
      <c r="B800" s="15"/>
      <c r="C800" s="15"/>
      <c r="D800" s="15"/>
      <c r="E800" s="15"/>
      <c r="F800" s="15"/>
      <c r="G800" s="15"/>
      <c r="H800" s="15"/>
      <c r="I800" s="15"/>
      <c r="J800" s="15"/>
      <c r="K800" s="15"/>
      <c r="L800" s="15"/>
      <c r="M800" s="15"/>
    </row>
    <row r="801" spans="1:13" ht="15.75" customHeight="1" x14ac:dyDescent="0.25">
      <c r="A801" s="15"/>
      <c r="B801" s="15"/>
      <c r="C801" s="15"/>
      <c r="D801" s="15"/>
      <c r="E801" s="15"/>
      <c r="F801" s="15"/>
      <c r="G801" s="15"/>
      <c r="H801" s="15"/>
      <c r="I801" s="15"/>
      <c r="J801" s="15"/>
      <c r="K801" s="15"/>
      <c r="L801" s="15"/>
      <c r="M801" s="15"/>
    </row>
    <row r="802" spans="1:13" ht="15.75" customHeight="1" x14ac:dyDescent="0.25">
      <c r="A802" s="15"/>
      <c r="B802" s="15"/>
      <c r="C802" s="15"/>
      <c r="D802" s="15"/>
      <c r="E802" s="15"/>
      <c r="F802" s="15"/>
      <c r="G802" s="15"/>
      <c r="H802" s="15"/>
      <c r="I802" s="15"/>
      <c r="J802" s="15"/>
      <c r="K802" s="15"/>
      <c r="L802" s="15"/>
      <c r="M802" s="15"/>
    </row>
    <row r="803" spans="1:13" ht="15.75" customHeight="1" x14ac:dyDescent="0.25">
      <c r="A803" s="15"/>
      <c r="B803" s="15"/>
      <c r="C803" s="15"/>
      <c r="D803" s="15"/>
      <c r="E803" s="15"/>
      <c r="F803" s="15"/>
      <c r="G803" s="15"/>
      <c r="H803" s="15"/>
      <c r="I803" s="15"/>
      <c r="J803" s="15"/>
      <c r="K803" s="15"/>
      <c r="L803" s="15"/>
      <c r="M803" s="15"/>
    </row>
    <row r="804" spans="1:13" ht="15.75" customHeight="1" x14ac:dyDescent="0.25">
      <c r="A804" s="15"/>
      <c r="B804" s="15"/>
      <c r="C804" s="15"/>
      <c r="D804" s="15"/>
      <c r="E804" s="15"/>
      <c r="F804" s="15"/>
      <c r="G804" s="15"/>
      <c r="H804" s="15"/>
      <c r="I804" s="15"/>
      <c r="J804" s="15"/>
      <c r="K804" s="15"/>
      <c r="L804" s="15"/>
      <c r="M804" s="15"/>
    </row>
    <row r="805" spans="1:13" ht="15.75" customHeight="1" x14ac:dyDescent="0.25">
      <c r="A805" s="15"/>
      <c r="B805" s="15"/>
      <c r="C805" s="15"/>
      <c r="D805" s="15"/>
      <c r="E805" s="15"/>
      <c r="F805" s="15"/>
      <c r="G805" s="15"/>
      <c r="H805" s="15"/>
      <c r="I805" s="15"/>
      <c r="J805" s="15"/>
      <c r="K805" s="15"/>
      <c r="L805" s="15"/>
      <c r="M805" s="15"/>
    </row>
    <row r="806" spans="1:13" ht="15.75" customHeight="1" x14ac:dyDescent="0.25">
      <c r="A806" s="15"/>
      <c r="B806" s="15"/>
      <c r="C806" s="15"/>
      <c r="D806" s="15"/>
      <c r="E806" s="15"/>
      <c r="F806" s="15"/>
      <c r="G806" s="15"/>
      <c r="H806" s="15"/>
      <c r="I806" s="15"/>
      <c r="J806" s="15"/>
      <c r="K806" s="15"/>
      <c r="L806" s="15"/>
      <c r="M806" s="15"/>
    </row>
    <row r="807" spans="1:13" ht="15.75" customHeight="1" x14ac:dyDescent="0.25">
      <c r="A807" s="15"/>
      <c r="B807" s="15"/>
      <c r="C807" s="15"/>
      <c r="D807" s="15"/>
      <c r="E807" s="15"/>
      <c r="F807" s="15"/>
      <c r="G807" s="15"/>
      <c r="H807" s="15"/>
      <c r="I807" s="15"/>
      <c r="J807" s="15"/>
      <c r="K807" s="15"/>
      <c r="L807" s="15"/>
      <c r="M807" s="15"/>
    </row>
    <row r="808" spans="1:13" ht="15.75" customHeight="1" x14ac:dyDescent="0.25">
      <c r="A808" s="15"/>
      <c r="B808" s="15"/>
      <c r="C808" s="15"/>
      <c r="D808" s="15"/>
      <c r="E808" s="15"/>
      <c r="F808" s="15"/>
      <c r="G808" s="15"/>
      <c r="H808" s="15"/>
      <c r="I808" s="15"/>
      <c r="J808" s="15"/>
      <c r="K808" s="15"/>
      <c r="L808" s="15"/>
      <c r="M808" s="15"/>
    </row>
    <row r="809" spans="1:13" ht="15.75" customHeight="1" x14ac:dyDescent="0.25">
      <c r="A809" s="15"/>
      <c r="B809" s="15"/>
      <c r="C809" s="15"/>
      <c r="D809" s="15"/>
      <c r="E809" s="15"/>
      <c r="F809" s="15"/>
      <c r="G809" s="15"/>
      <c r="H809" s="15"/>
      <c r="I809" s="15"/>
      <c r="J809" s="15"/>
      <c r="K809" s="15"/>
      <c r="L809" s="15"/>
      <c r="M809" s="15"/>
    </row>
    <row r="810" spans="1:13" ht="15.75" customHeight="1" x14ac:dyDescent="0.25">
      <c r="A810" s="15"/>
      <c r="B810" s="15"/>
      <c r="C810" s="15"/>
      <c r="D810" s="15"/>
      <c r="E810" s="15"/>
      <c r="F810" s="15"/>
      <c r="G810" s="15"/>
      <c r="H810" s="15"/>
      <c r="I810" s="15"/>
      <c r="J810" s="15"/>
      <c r="K810" s="15"/>
      <c r="L810" s="15"/>
      <c r="M810" s="15"/>
    </row>
    <row r="811" spans="1:13" ht="15.75" customHeight="1" x14ac:dyDescent="0.25">
      <c r="A811" s="15"/>
      <c r="B811" s="15"/>
      <c r="C811" s="15"/>
      <c r="D811" s="15"/>
      <c r="E811" s="15"/>
      <c r="F811" s="15"/>
      <c r="G811" s="15"/>
      <c r="H811" s="15"/>
      <c r="I811" s="15"/>
      <c r="J811" s="15"/>
      <c r="K811" s="15"/>
      <c r="L811" s="15"/>
      <c r="M811" s="15"/>
    </row>
    <row r="812" spans="1:13" ht="15.75" customHeight="1" x14ac:dyDescent="0.25">
      <c r="A812" s="15"/>
      <c r="B812" s="15"/>
      <c r="C812" s="15"/>
      <c r="D812" s="15"/>
      <c r="E812" s="15"/>
      <c r="F812" s="15"/>
      <c r="G812" s="15"/>
      <c r="H812" s="15"/>
      <c r="I812" s="15"/>
      <c r="J812" s="15"/>
      <c r="K812" s="15"/>
      <c r="L812" s="15"/>
      <c r="M812" s="15"/>
    </row>
    <row r="813" spans="1:13" ht="15.75" customHeight="1" x14ac:dyDescent="0.25">
      <c r="A813" s="15"/>
      <c r="B813" s="15"/>
      <c r="C813" s="15"/>
      <c r="D813" s="15"/>
      <c r="E813" s="15"/>
      <c r="F813" s="15"/>
      <c r="G813" s="15"/>
      <c r="H813" s="15"/>
      <c r="I813" s="15"/>
      <c r="J813" s="15"/>
      <c r="K813" s="15"/>
      <c r="L813" s="15"/>
      <c r="M813" s="15"/>
    </row>
    <row r="814" spans="1:13" ht="15.75" customHeight="1" x14ac:dyDescent="0.25">
      <c r="A814" s="15"/>
      <c r="B814" s="15"/>
      <c r="C814" s="15"/>
      <c r="D814" s="15"/>
      <c r="E814" s="15"/>
      <c r="F814" s="15"/>
      <c r="G814" s="15"/>
      <c r="H814" s="15"/>
      <c r="I814" s="15"/>
      <c r="J814" s="15"/>
      <c r="K814" s="15"/>
      <c r="L814" s="15"/>
      <c r="M814" s="15"/>
    </row>
    <row r="815" spans="1:13" ht="15.75" customHeight="1" x14ac:dyDescent="0.25">
      <c r="A815" s="15"/>
      <c r="B815" s="15"/>
      <c r="C815" s="15"/>
      <c r="D815" s="15"/>
      <c r="E815" s="15"/>
      <c r="F815" s="15"/>
      <c r="G815" s="15"/>
      <c r="H815" s="15"/>
      <c r="I815" s="15"/>
      <c r="J815" s="15"/>
      <c r="K815" s="15"/>
      <c r="L815" s="15"/>
      <c r="M815" s="15"/>
    </row>
    <row r="816" spans="1:13" ht="15.75" customHeight="1" x14ac:dyDescent="0.25">
      <c r="A816" s="15"/>
      <c r="B816" s="15"/>
      <c r="C816" s="15"/>
      <c r="D816" s="15"/>
      <c r="E816" s="15"/>
      <c r="F816" s="15"/>
      <c r="G816" s="15"/>
      <c r="H816" s="15"/>
      <c r="I816" s="15"/>
      <c r="J816" s="15"/>
      <c r="K816" s="15"/>
      <c r="L816" s="15"/>
      <c r="M816" s="15"/>
    </row>
    <row r="817" spans="1:13" ht="15.75" customHeight="1" x14ac:dyDescent="0.25">
      <c r="A817" s="15"/>
      <c r="B817" s="15"/>
      <c r="C817" s="15"/>
      <c r="D817" s="15"/>
      <c r="E817" s="15"/>
      <c r="F817" s="15"/>
      <c r="G817" s="15"/>
      <c r="H817" s="15"/>
      <c r="I817" s="15"/>
      <c r="J817" s="15"/>
      <c r="K817" s="15"/>
      <c r="L817" s="15"/>
      <c r="M817" s="15"/>
    </row>
    <row r="818" spans="1:13" ht="15.75" customHeight="1" x14ac:dyDescent="0.25">
      <c r="A818" s="15"/>
      <c r="B818" s="15"/>
      <c r="C818" s="15"/>
      <c r="D818" s="15"/>
      <c r="E818" s="15"/>
      <c r="F818" s="15"/>
      <c r="G818" s="15"/>
      <c r="H818" s="15"/>
      <c r="I818" s="15"/>
      <c r="J818" s="15"/>
      <c r="K818" s="15"/>
      <c r="L818" s="15"/>
      <c r="M818" s="15"/>
    </row>
    <row r="819" spans="1:13" ht="15.75" customHeight="1" x14ac:dyDescent="0.25">
      <c r="A819" s="15"/>
      <c r="B819" s="15"/>
      <c r="C819" s="15"/>
      <c r="D819" s="15"/>
      <c r="E819" s="15"/>
      <c r="F819" s="15"/>
      <c r="G819" s="15"/>
      <c r="H819" s="15"/>
      <c r="I819" s="15"/>
      <c r="J819" s="15"/>
      <c r="K819" s="15"/>
      <c r="L819" s="15"/>
      <c r="M819" s="15"/>
    </row>
    <row r="820" spans="1:13" ht="15.75" customHeight="1" x14ac:dyDescent="0.25">
      <c r="A820" s="15"/>
      <c r="B820" s="15"/>
      <c r="C820" s="15"/>
      <c r="D820" s="15"/>
      <c r="E820" s="15"/>
      <c r="F820" s="15"/>
      <c r="G820" s="15"/>
      <c r="H820" s="15"/>
      <c r="I820" s="15"/>
      <c r="J820" s="15"/>
      <c r="K820" s="15"/>
      <c r="L820" s="15"/>
      <c r="M820" s="15"/>
    </row>
    <row r="821" spans="1:13" ht="15.75" customHeight="1" x14ac:dyDescent="0.25">
      <c r="A821" s="15"/>
      <c r="B821" s="15"/>
      <c r="C821" s="15"/>
      <c r="D821" s="15"/>
      <c r="E821" s="15"/>
      <c r="F821" s="15"/>
      <c r="G821" s="15"/>
      <c r="H821" s="15"/>
      <c r="I821" s="15"/>
      <c r="J821" s="15"/>
      <c r="K821" s="15"/>
      <c r="L821" s="15"/>
      <c r="M821" s="15"/>
    </row>
    <row r="822" spans="1:13" ht="15.75" customHeight="1" x14ac:dyDescent="0.25">
      <c r="A822" s="15"/>
      <c r="B822" s="15"/>
      <c r="C822" s="15"/>
      <c r="D822" s="15"/>
      <c r="E822" s="15"/>
      <c r="F822" s="15"/>
      <c r="G822" s="15"/>
      <c r="H822" s="15"/>
      <c r="I822" s="15"/>
      <c r="J822" s="15"/>
      <c r="K822" s="15"/>
      <c r="L822" s="15"/>
      <c r="M822" s="15"/>
    </row>
    <row r="823" spans="1:13" ht="15.75" customHeight="1" x14ac:dyDescent="0.25">
      <c r="A823" s="15"/>
      <c r="B823" s="15"/>
      <c r="C823" s="15"/>
      <c r="D823" s="15"/>
      <c r="E823" s="15"/>
      <c r="F823" s="15"/>
      <c r="G823" s="15"/>
      <c r="H823" s="15"/>
      <c r="I823" s="15"/>
      <c r="J823" s="15"/>
      <c r="K823" s="15"/>
      <c r="L823" s="15"/>
      <c r="M823" s="15"/>
    </row>
    <row r="824" spans="1:13" ht="15.75" customHeight="1" x14ac:dyDescent="0.25">
      <c r="A824" s="15"/>
      <c r="B824" s="15"/>
      <c r="C824" s="15"/>
      <c r="D824" s="15"/>
      <c r="E824" s="15"/>
      <c r="F824" s="15"/>
      <c r="G824" s="15"/>
      <c r="H824" s="15"/>
      <c r="I824" s="15"/>
      <c r="J824" s="15"/>
      <c r="K824" s="15"/>
      <c r="L824" s="15"/>
      <c r="M824" s="15"/>
    </row>
    <row r="825" spans="1:13" ht="15.75" customHeight="1" x14ac:dyDescent="0.25">
      <c r="A825" s="15"/>
      <c r="B825" s="15"/>
      <c r="C825" s="15"/>
      <c r="D825" s="15"/>
      <c r="E825" s="15"/>
      <c r="F825" s="15"/>
      <c r="G825" s="15"/>
      <c r="H825" s="15"/>
      <c r="I825" s="15"/>
      <c r="J825" s="15"/>
      <c r="K825" s="15"/>
      <c r="L825" s="15"/>
      <c r="M825" s="15"/>
    </row>
    <row r="826" spans="1:13" ht="15.75" customHeight="1" x14ac:dyDescent="0.25">
      <c r="A826" s="15"/>
      <c r="B826" s="15"/>
      <c r="C826" s="15"/>
      <c r="D826" s="15"/>
      <c r="E826" s="15"/>
      <c r="F826" s="15"/>
      <c r="G826" s="15"/>
      <c r="H826" s="15"/>
      <c r="I826" s="15"/>
      <c r="J826" s="15"/>
      <c r="K826" s="15"/>
      <c r="L826" s="15"/>
      <c r="M826" s="15"/>
    </row>
    <row r="827" spans="1:13" ht="15.75" customHeight="1" x14ac:dyDescent="0.25">
      <c r="A827" s="15"/>
      <c r="B827" s="15"/>
      <c r="C827" s="15"/>
      <c r="D827" s="15"/>
      <c r="E827" s="15"/>
      <c r="F827" s="15"/>
      <c r="G827" s="15"/>
      <c r="H827" s="15"/>
      <c r="I827" s="15"/>
      <c r="J827" s="15"/>
      <c r="K827" s="15"/>
      <c r="L827" s="15"/>
      <c r="M827" s="15"/>
    </row>
    <row r="828" spans="1:13" ht="15.75" customHeight="1" x14ac:dyDescent="0.25">
      <c r="A828" s="15"/>
      <c r="B828" s="15"/>
      <c r="C828" s="15"/>
      <c r="D828" s="15"/>
      <c r="E828" s="15"/>
      <c r="F828" s="15"/>
      <c r="G828" s="15"/>
      <c r="H828" s="15"/>
      <c r="I828" s="15"/>
      <c r="J828" s="15"/>
      <c r="K828" s="15"/>
      <c r="L828" s="15"/>
      <c r="M828" s="15"/>
    </row>
    <row r="829" spans="1:13" ht="15.75" customHeight="1" x14ac:dyDescent="0.25">
      <c r="A829" s="15"/>
      <c r="B829" s="15"/>
      <c r="C829" s="15"/>
      <c r="D829" s="15"/>
      <c r="E829" s="15"/>
      <c r="F829" s="15"/>
      <c r="G829" s="15"/>
      <c r="H829" s="15"/>
      <c r="I829" s="15"/>
      <c r="J829" s="15"/>
      <c r="K829" s="15"/>
      <c r="L829" s="15"/>
      <c r="M829" s="15"/>
    </row>
    <row r="830" spans="1:13" ht="15.75" customHeight="1" x14ac:dyDescent="0.25">
      <c r="A830" s="15"/>
      <c r="B830" s="15"/>
      <c r="C830" s="15"/>
      <c r="D830" s="15"/>
      <c r="E830" s="15"/>
      <c r="F830" s="15"/>
      <c r="G830" s="15"/>
      <c r="H830" s="15"/>
      <c r="I830" s="15"/>
      <c r="J830" s="15"/>
      <c r="K830" s="15"/>
      <c r="L830" s="15"/>
      <c r="M830" s="15"/>
    </row>
    <row r="831" spans="1:13" ht="15.75" customHeight="1" x14ac:dyDescent="0.25">
      <c r="A831" s="15"/>
      <c r="B831" s="15"/>
      <c r="C831" s="15"/>
      <c r="D831" s="15"/>
      <c r="E831" s="15"/>
      <c r="F831" s="15"/>
      <c r="G831" s="15"/>
      <c r="H831" s="15"/>
      <c r="I831" s="15"/>
      <c r="J831" s="15"/>
      <c r="K831" s="15"/>
      <c r="L831" s="15"/>
      <c r="M831" s="15"/>
    </row>
    <row r="832" spans="1:13" ht="15.75" customHeight="1" x14ac:dyDescent="0.25">
      <c r="A832" s="15"/>
      <c r="B832" s="15"/>
      <c r="C832" s="15"/>
      <c r="D832" s="15"/>
      <c r="E832" s="15"/>
      <c r="F832" s="15"/>
      <c r="G832" s="15"/>
      <c r="H832" s="15"/>
      <c r="I832" s="15"/>
      <c r="J832" s="15"/>
      <c r="K832" s="15"/>
      <c r="L832" s="15"/>
      <c r="M832" s="15"/>
    </row>
    <row r="833" spans="1:13" ht="15.75" customHeight="1" x14ac:dyDescent="0.25">
      <c r="A833" s="15"/>
      <c r="B833" s="15"/>
      <c r="C833" s="15"/>
      <c r="D833" s="15"/>
      <c r="E833" s="15"/>
      <c r="F833" s="15"/>
      <c r="G833" s="15"/>
      <c r="H833" s="15"/>
      <c r="I833" s="15"/>
      <c r="J833" s="15"/>
      <c r="K833" s="15"/>
      <c r="L833" s="15"/>
      <c r="M833" s="15"/>
    </row>
    <row r="834" spans="1:13" ht="15.75" customHeight="1" x14ac:dyDescent="0.25">
      <c r="A834" s="15"/>
      <c r="B834" s="15"/>
      <c r="C834" s="15"/>
      <c r="D834" s="15"/>
      <c r="E834" s="15"/>
      <c r="F834" s="15"/>
      <c r="G834" s="15"/>
      <c r="H834" s="15"/>
      <c r="I834" s="15"/>
      <c r="J834" s="15"/>
      <c r="K834" s="15"/>
      <c r="L834" s="15"/>
      <c r="M834" s="15"/>
    </row>
    <row r="835" spans="1:13" ht="15.75" customHeight="1" x14ac:dyDescent="0.25">
      <c r="A835" s="15"/>
      <c r="B835" s="15"/>
      <c r="C835" s="15"/>
      <c r="D835" s="15"/>
      <c r="E835" s="15"/>
      <c r="F835" s="15"/>
      <c r="G835" s="15"/>
      <c r="H835" s="15"/>
      <c r="I835" s="15"/>
      <c r="J835" s="15"/>
      <c r="K835" s="15"/>
      <c r="L835" s="15"/>
      <c r="M835" s="15"/>
    </row>
    <row r="836" spans="1:13" ht="15.75" customHeight="1" x14ac:dyDescent="0.25">
      <c r="A836" s="15"/>
      <c r="B836" s="15"/>
      <c r="C836" s="15"/>
      <c r="D836" s="15"/>
      <c r="E836" s="15"/>
      <c r="F836" s="15"/>
      <c r="G836" s="15"/>
      <c r="H836" s="15"/>
      <c r="I836" s="15"/>
      <c r="J836" s="15"/>
      <c r="K836" s="15"/>
      <c r="L836" s="15"/>
      <c r="M836" s="15"/>
    </row>
    <row r="837" spans="1:13" ht="15.75" customHeight="1" x14ac:dyDescent="0.25">
      <c r="A837" s="15"/>
      <c r="B837" s="15"/>
      <c r="C837" s="15"/>
      <c r="D837" s="15"/>
      <c r="E837" s="15"/>
      <c r="F837" s="15"/>
      <c r="G837" s="15"/>
      <c r="H837" s="15"/>
      <c r="I837" s="15"/>
      <c r="J837" s="15"/>
      <c r="K837" s="15"/>
      <c r="L837" s="15"/>
      <c r="M837" s="15"/>
    </row>
    <row r="838" spans="1:13" ht="15.75" customHeight="1" x14ac:dyDescent="0.25">
      <c r="A838" s="15"/>
      <c r="B838" s="15"/>
      <c r="C838" s="15"/>
      <c r="D838" s="15"/>
      <c r="E838" s="15"/>
      <c r="F838" s="15"/>
      <c r="G838" s="15"/>
      <c r="H838" s="15"/>
      <c r="I838" s="15"/>
      <c r="J838" s="15"/>
      <c r="K838" s="15"/>
      <c r="L838" s="15"/>
      <c r="M838" s="15"/>
    </row>
    <row r="839" spans="1:13" ht="15.75" customHeight="1" x14ac:dyDescent="0.25">
      <c r="A839" s="15"/>
      <c r="B839" s="15"/>
      <c r="C839" s="15"/>
      <c r="D839" s="15"/>
      <c r="E839" s="15"/>
      <c r="F839" s="15"/>
      <c r="G839" s="15"/>
      <c r="H839" s="15"/>
      <c r="I839" s="15"/>
      <c r="J839" s="15"/>
      <c r="K839" s="15"/>
      <c r="L839" s="15"/>
      <c r="M839" s="15"/>
    </row>
    <row r="840" spans="1:13" ht="15.75" customHeight="1" x14ac:dyDescent="0.25">
      <c r="A840" s="15"/>
      <c r="B840" s="15"/>
      <c r="C840" s="15"/>
      <c r="D840" s="15"/>
      <c r="E840" s="15"/>
      <c r="F840" s="15"/>
      <c r="G840" s="15"/>
      <c r="H840" s="15"/>
      <c r="I840" s="15"/>
      <c r="J840" s="15"/>
      <c r="K840" s="15"/>
      <c r="L840" s="15"/>
      <c r="M840" s="15"/>
    </row>
    <row r="841" spans="1:13" ht="15.75" customHeight="1" x14ac:dyDescent="0.25">
      <c r="A841" s="15"/>
      <c r="B841" s="15"/>
      <c r="C841" s="15"/>
      <c r="D841" s="15"/>
      <c r="E841" s="15"/>
      <c r="F841" s="15"/>
      <c r="G841" s="15"/>
      <c r="H841" s="15"/>
      <c r="I841" s="15"/>
      <c r="J841" s="15"/>
      <c r="K841" s="15"/>
      <c r="L841" s="15"/>
      <c r="M841" s="15"/>
    </row>
    <row r="842" spans="1:13" ht="15.75" customHeight="1" x14ac:dyDescent="0.25">
      <c r="A842" s="15"/>
      <c r="B842" s="15"/>
      <c r="C842" s="15"/>
      <c r="D842" s="15"/>
      <c r="E842" s="15"/>
      <c r="F842" s="15"/>
      <c r="G842" s="15"/>
      <c r="H842" s="15"/>
      <c r="I842" s="15"/>
      <c r="J842" s="15"/>
      <c r="K842" s="15"/>
      <c r="L842" s="15"/>
      <c r="M842" s="15"/>
    </row>
    <row r="843" spans="1:13" ht="15.75" customHeight="1" x14ac:dyDescent="0.25">
      <c r="A843" s="15"/>
      <c r="B843" s="15"/>
      <c r="C843" s="15"/>
      <c r="D843" s="15"/>
      <c r="E843" s="15"/>
      <c r="F843" s="15"/>
      <c r="G843" s="15"/>
      <c r="H843" s="15"/>
      <c r="I843" s="15"/>
      <c r="J843" s="15"/>
      <c r="K843" s="15"/>
      <c r="L843" s="15"/>
      <c r="M843" s="15"/>
    </row>
    <row r="844" spans="1:13" ht="15.75" customHeight="1" x14ac:dyDescent="0.25">
      <c r="A844" s="15"/>
      <c r="B844" s="15"/>
      <c r="C844" s="15"/>
      <c r="D844" s="15"/>
      <c r="E844" s="15"/>
      <c r="F844" s="15"/>
      <c r="G844" s="15"/>
      <c r="H844" s="15"/>
      <c r="I844" s="15"/>
      <c r="J844" s="15"/>
      <c r="K844" s="15"/>
      <c r="L844" s="15"/>
      <c r="M844" s="15"/>
    </row>
    <row r="845" spans="1:13" ht="15.75" customHeight="1" x14ac:dyDescent="0.25">
      <c r="A845" s="15"/>
      <c r="B845" s="15"/>
      <c r="C845" s="15"/>
      <c r="D845" s="15"/>
      <c r="E845" s="15"/>
      <c r="F845" s="15"/>
      <c r="G845" s="15"/>
      <c r="H845" s="15"/>
      <c r="I845" s="15"/>
      <c r="J845" s="15"/>
      <c r="K845" s="15"/>
      <c r="L845" s="15"/>
      <c r="M845" s="15"/>
    </row>
    <row r="846" spans="1:13" ht="15.75" customHeight="1" x14ac:dyDescent="0.25">
      <c r="A846" s="15"/>
      <c r="B846" s="15"/>
      <c r="C846" s="15"/>
      <c r="D846" s="15"/>
      <c r="E846" s="15"/>
      <c r="F846" s="15"/>
      <c r="G846" s="15"/>
      <c r="H846" s="15"/>
      <c r="I846" s="15"/>
      <c r="J846" s="15"/>
      <c r="K846" s="15"/>
      <c r="L846" s="15"/>
      <c r="M846" s="15"/>
    </row>
    <row r="847" spans="1:13" ht="15.75" customHeight="1" x14ac:dyDescent="0.25">
      <c r="A847" s="15"/>
      <c r="B847" s="15"/>
      <c r="C847" s="15"/>
      <c r="D847" s="15"/>
      <c r="E847" s="15"/>
      <c r="F847" s="15"/>
      <c r="G847" s="15"/>
      <c r="H847" s="15"/>
      <c r="I847" s="15"/>
      <c r="J847" s="15"/>
      <c r="K847" s="15"/>
      <c r="L847" s="15"/>
      <c r="M847" s="15"/>
    </row>
    <row r="848" spans="1:13" ht="15.75" customHeight="1" x14ac:dyDescent="0.25">
      <c r="A848" s="15"/>
      <c r="B848" s="15"/>
      <c r="C848" s="15"/>
      <c r="D848" s="15"/>
      <c r="E848" s="15"/>
      <c r="F848" s="15"/>
      <c r="G848" s="15"/>
      <c r="H848" s="15"/>
      <c r="I848" s="15"/>
      <c r="J848" s="15"/>
      <c r="K848" s="15"/>
      <c r="L848" s="15"/>
      <c r="M848" s="15"/>
    </row>
    <row r="849" spans="1:13" ht="15.75" customHeight="1" x14ac:dyDescent="0.25">
      <c r="A849" s="15"/>
      <c r="B849" s="15"/>
      <c r="C849" s="15"/>
      <c r="D849" s="15"/>
      <c r="E849" s="15"/>
      <c r="F849" s="15"/>
      <c r="G849" s="15"/>
      <c r="H849" s="15"/>
      <c r="I849" s="15"/>
      <c r="J849" s="15"/>
      <c r="K849" s="15"/>
      <c r="L849" s="15"/>
      <c r="M849" s="15"/>
    </row>
    <row r="850" spans="1:13" ht="15.75" customHeight="1" x14ac:dyDescent="0.25">
      <c r="A850" s="15"/>
      <c r="B850" s="15"/>
      <c r="C850" s="15"/>
      <c r="D850" s="15"/>
      <c r="E850" s="15"/>
      <c r="F850" s="15"/>
      <c r="G850" s="15"/>
      <c r="H850" s="15"/>
      <c r="I850" s="15"/>
      <c r="J850" s="15"/>
      <c r="K850" s="15"/>
      <c r="L850" s="15"/>
      <c r="M850" s="15"/>
    </row>
    <row r="851" spans="1:13" ht="15.75" customHeight="1" x14ac:dyDescent="0.25">
      <c r="A851" s="15"/>
      <c r="B851" s="15"/>
      <c r="C851" s="15"/>
      <c r="D851" s="15"/>
      <c r="E851" s="15"/>
      <c r="F851" s="15"/>
      <c r="G851" s="15"/>
      <c r="H851" s="15"/>
      <c r="I851" s="15"/>
      <c r="J851" s="15"/>
      <c r="K851" s="15"/>
      <c r="L851" s="15"/>
      <c r="M851" s="15"/>
    </row>
    <row r="852" spans="1:13" ht="15.75" customHeight="1" x14ac:dyDescent="0.25">
      <c r="A852" s="15"/>
      <c r="B852" s="15"/>
      <c r="C852" s="15"/>
      <c r="D852" s="15"/>
      <c r="E852" s="15"/>
      <c r="F852" s="15"/>
      <c r="G852" s="15"/>
      <c r="H852" s="15"/>
      <c r="I852" s="15"/>
      <c r="J852" s="15"/>
      <c r="K852" s="15"/>
      <c r="L852" s="15"/>
      <c r="M852" s="15"/>
    </row>
    <row r="853" spans="1:13" ht="15.75" customHeight="1" x14ac:dyDescent="0.25">
      <c r="A853" s="15"/>
      <c r="B853" s="15"/>
      <c r="C853" s="15"/>
      <c r="D853" s="15"/>
      <c r="E853" s="15"/>
      <c r="F853" s="15"/>
      <c r="G853" s="15"/>
      <c r="H853" s="15"/>
      <c r="I853" s="15"/>
      <c r="J853" s="15"/>
      <c r="K853" s="15"/>
      <c r="L853" s="15"/>
      <c r="M853" s="15"/>
    </row>
    <row r="854" spans="1:13" ht="15.75" customHeight="1" x14ac:dyDescent="0.25">
      <c r="A854" s="15"/>
      <c r="B854" s="15"/>
      <c r="C854" s="15"/>
      <c r="D854" s="15"/>
      <c r="E854" s="15"/>
      <c r="F854" s="15"/>
      <c r="G854" s="15"/>
      <c r="H854" s="15"/>
      <c r="I854" s="15"/>
      <c r="J854" s="15"/>
      <c r="K854" s="15"/>
      <c r="L854" s="15"/>
      <c r="M854" s="15"/>
    </row>
    <row r="855" spans="1:13" ht="15.75" customHeight="1" x14ac:dyDescent="0.25">
      <c r="A855" s="15"/>
      <c r="B855" s="15"/>
      <c r="C855" s="15"/>
      <c r="D855" s="15"/>
      <c r="E855" s="15"/>
      <c r="F855" s="15"/>
      <c r="G855" s="15"/>
      <c r="H855" s="15"/>
      <c r="I855" s="15"/>
      <c r="J855" s="15"/>
      <c r="K855" s="15"/>
      <c r="L855" s="15"/>
      <c r="M855" s="15"/>
    </row>
    <row r="856" spans="1:13" ht="15.75" customHeight="1" x14ac:dyDescent="0.25">
      <c r="A856" s="15"/>
      <c r="B856" s="15"/>
      <c r="C856" s="15"/>
      <c r="D856" s="15"/>
      <c r="E856" s="15"/>
      <c r="F856" s="15"/>
      <c r="G856" s="15"/>
      <c r="H856" s="15"/>
      <c r="I856" s="15"/>
      <c r="J856" s="15"/>
      <c r="K856" s="15"/>
      <c r="L856" s="15"/>
      <c r="M856" s="15"/>
    </row>
    <row r="857" spans="1:13" ht="15.75" customHeight="1" x14ac:dyDescent="0.25">
      <c r="A857" s="15"/>
      <c r="B857" s="15"/>
      <c r="C857" s="15"/>
      <c r="D857" s="15"/>
      <c r="E857" s="15"/>
      <c r="F857" s="15"/>
      <c r="G857" s="15"/>
      <c r="H857" s="15"/>
      <c r="I857" s="15"/>
      <c r="J857" s="15"/>
      <c r="K857" s="15"/>
      <c r="L857" s="15"/>
      <c r="M857" s="15"/>
    </row>
    <row r="858" spans="1:13" ht="15.75" customHeight="1" x14ac:dyDescent="0.25">
      <c r="A858" s="15"/>
      <c r="B858" s="15"/>
      <c r="C858" s="15"/>
      <c r="D858" s="15"/>
      <c r="E858" s="15"/>
      <c r="F858" s="15"/>
      <c r="G858" s="15"/>
      <c r="H858" s="15"/>
      <c r="I858" s="15"/>
      <c r="J858" s="15"/>
      <c r="K858" s="15"/>
      <c r="L858" s="15"/>
      <c r="M858" s="15"/>
    </row>
    <row r="859" spans="1:13" ht="15.75" customHeight="1" x14ac:dyDescent="0.25">
      <c r="A859" s="15"/>
      <c r="B859" s="15"/>
      <c r="C859" s="15"/>
      <c r="D859" s="15"/>
      <c r="E859" s="15"/>
      <c r="F859" s="15"/>
      <c r="G859" s="15"/>
      <c r="H859" s="15"/>
      <c r="I859" s="15"/>
      <c r="J859" s="15"/>
      <c r="K859" s="15"/>
      <c r="L859" s="15"/>
      <c r="M859" s="15"/>
    </row>
    <row r="860" spans="1:13" ht="15.75" customHeight="1" x14ac:dyDescent="0.25">
      <c r="A860" s="15"/>
      <c r="B860" s="15"/>
      <c r="C860" s="15"/>
      <c r="D860" s="15"/>
      <c r="E860" s="15"/>
      <c r="F860" s="15"/>
      <c r="G860" s="15"/>
      <c r="H860" s="15"/>
      <c r="I860" s="15"/>
      <c r="J860" s="15"/>
      <c r="K860" s="15"/>
      <c r="L860" s="15"/>
      <c r="M860" s="15"/>
    </row>
    <row r="861" spans="1:13" ht="15.75" customHeight="1" x14ac:dyDescent="0.25">
      <c r="A861" s="15"/>
      <c r="B861" s="15"/>
      <c r="C861" s="15"/>
      <c r="D861" s="15"/>
      <c r="E861" s="15"/>
      <c r="F861" s="15"/>
      <c r="G861" s="15"/>
      <c r="H861" s="15"/>
      <c r="I861" s="15"/>
      <c r="J861" s="15"/>
      <c r="K861" s="15"/>
      <c r="L861" s="15"/>
      <c r="M861" s="15"/>
    </row>
    <row r="862" spans="1:13" ht="15.75" customHeight="1" x14ac:dyDescent="0.25">
      <c r="A862" s="15"/>
      <c r="B862" s="15"/>
      <c r="C862" s="15"/>
      <c r="D862" s="15"/>
      <c r="E862" s="15"/>
      <c r="F862" s="15"/>
      <c r="G862" s="15"/>
      <c r="H862" s="15"/>
      <c r="I862" s="15"/>
      <c r="J862" s="15"/>
      <c r="K862" s="15"/>
      <c r="L862" s="15"/>
      <c r="M862" s="15"/>
    </row>
    <row r="863" spans="1:13" ht="15.75" customHeight="1" x14ac:dyDescent="0.25">
      <c r="A863" s="15"/>
      <c r="B863" s="15"/>
      <c r="C863" s="15"/>
      <c r="D863" s="15"/>
      <c r="E863" s="15"/>
      <c r="F863" s="15"/>
      <c r="G863" s="15"/>
      <c r="H863" s="15"/>
      <c r="I863" s="15"/>
      <c r="J863" s="15"/>
      <c r="K863" s="15"/>
      <c r="L863" s="15"/>
      <c r="M863" s="15"/>
    </row>
    <row r="864" spans="1:13" ht="15.75" customHeight="1" x14ac:dyDescent="0.25">
      <c r="A864" s="15"/>
      <c r="B864" s="15"/>
      <c r="C864" s="15"/>
      <c r="D864" s="15"/>
      <c r="E864" s="15"/>
      <c r="F864" s="15"/>
      <c r="G864" s="15"/>
      <c r="H864" s="15"/>
      <c r="I864" s="15"/>
      <c r="J864" s="15"/>
      <c r="K864" s="15"/>
      <c r="L864" s="15"/>
      <c r="M864" s="15"/>
    </row>
    <row r="865" spans="1:13" ht="15.75" customHeight="1" x14ac:dyDescent="0.25">
      <c r="A865" s="15"/>
      <c r="B865" s="15"/>
      <c r="C865" s="15"/>
      <c r="D865" s="15"/>
      <c r="E865" s="15"/>
      <c r="F865" s="15"/>
      <c r="G865" s="15"/>
      <c r="H865" s="15"/>
      <c r="I865" s="15"/>
      <c r="J865" s="15"/>
      <c r="K865" s="15"/>
      <c r="L865" s="15"/>
      <c r="M865" s="15"/>
    </row>
    <row r="866" spans="1:13" ht="15.75" customHeight="1" x14ac:dyDescent="0.25">
      <c r="A866" s="15"/>
      <c r="B866" s="15"/>
      <c r="C866" s="15"/>
      <c r="D866" s="15"/>
      <c r="E866" s="15"/>
      <c r="F866" s="15"/>
      <c r="G866" s="15"/>
      <c r="H866" s="15"/>
      <c r="I866" s="15"/>
      <c r="J866" s="15"/>
      <c r="K866" s="15"/>
      <c r="L866" s="15"/>
      <c r="M866" s="15"/>
    </row>
    <row r="867" spans="1:13" ht="15.75" customHeight="1" x14ac:dyDescent="0.25">
      <c r="A867" s="15"/>
      <c r="B867" s="15"/>
      <c r="C867" s="15"/>
      <c r="D867" s="15"/>
      <c r="E867" s="15"/>
      <c r="F867" s="15"/>
      <c r="G867" s="15"/>
      <c r="H867" s="15"/>
      <c r="I867" s="15"/>
      <c r="J867" s="15"/>
      <c r="K867" s="15"/>
      <c r="L867" s="15"/>
      <c r="M867" s="15"/>
    </row>
    <row r="868" spans="1:13" ht="15.75" customHeight="1" x14ac:dyDescent="0.25">
      <c r="A868" s="15"/>
      <c r="B868" s="15"/>
      <c r="C868" s="15"/>
      <c r="D868" s="15"/>
      <c r="E868" s="15"/>
      <c r="F868" s="15"/>
      <c r="G868" s="15"/>
      <c r="H868" s="15"/>
      <c r="I868" s="15"/>
      <c r="J868" s="15"/>
      <c r="K868" s="15"/>
      <c r="L868" s="15"/>
      <c r="M868" s="15"/>
    </row>
    <row r="869" spans="1:13" ht="15.75" customHeight="1" x14ac:dyDescent="0.25">
      <c r="A869" s="15"/>
      <c r="B869" s="15"/>
      <c r="C869" s="15"/>
      <c r="D869" s="15"/>
      <c r="E869" s="15"/>
      <c r="F869" s="15"/>
      <c r="G869" s="15"/>
      <c r="H869" s="15"/>
      <c r="I869" s="15"/>
      <c r="J869" s="15"/>
      <c r="K869" s="15"/>
      <c r="L869" s="15"/>
      <c r="M869" s="15"/>
    </row>
    <row r="870" spans="1:13" ht="15.75" customHeight="1" x14ac:dyDescent="0.25">
      <c r="A870" s="15"/>
      <c r="B870" s="15"/>
      <c r="C870" s="15"/>
      <c r="D870" s="15"/>
      <c r="E870" s="15"/>
      <c r="F870" s="15"/>
      <c r="G870" s="15"/>
      <c r="H870" s="15"/>
      <c r="I870" s="15"/>
      <c r="J870" s="15"/>
      <c r="K870" s="15"/>
      <c r="L870" s="15"/>
      <c r="M870" s="15"/>
    </row>
    <row r="871" spans="1:13" ht="15.75" customHeight="1" x14ac:dyDescent="0.25">
      <c r="A871" s="15"/>
      <c r="B871" s="15"/>
      <c r="C871" s="15"/>
      <c r="D871" s="15"/>
      <c r="E871" s="15"/>
      <c r="F871" s="15"/>
      <c r="G871" s="15"/>
      <c r="H871" s="15"/>
      <c r="I871" s="15"/>
      <c r="J871" s="15"/>
      <c r="K871" s="15"/>
      <c r="L871" s="15"/>
      <c r="M871" s="15"/>
    </row>
    <row r="872" spans="1:13" ht="15.75" customHeight="1" x14ac:dyDescent="0.25">
      <c r="A872" s="15"/>
      <c r="B872" s="15"/>
      <c r="C872" s="15"/>
      <c r="D872" s="15"/>
      <c r="E872" s="15"/>
      <c r="F872" s="15"/>
      <c r="G872" s="15"/>
      <c r="H872" s="15"/>
      <c r="I872" s="15"/>
      <c r="J872" s="15"/>
      <c r="K872" s="15"/>
      <c r="L872" s="15"/>
      <c r="M872" s="15"/>
    </row>
    <row r="873" spans="1:13" ht="15.75" customHeight="1" x14ac:dyDescent="0.25">
      <c r="A873" s="15"/>
      <c r="B873" s="15"/>
      <c r="C873" s="15"/>
      <c r="D873" s="15"/>
      <c r="E873" s="15"/>
      <c r="F873" s="15"/>
      <c r="G873" s="15"/>
      <c r="H873" s="15"/>
      <c r="I873" s="15"/>
      <c r="J873" s="15"/>
      <c r="K873" s="15"/>
      <c r="L873" s="15"/>
      <c r="M873" s="15"/>
    </row>
    <row r="874" spans="1:13" ht="15.75" customHeight="1" x14ac:dyDescent="0.25">
      <c r="A874" s="15"/>
      <c r="B874" s="15"/>
      <c r="C874" s="15"/>
      <c r="D874" s="15"/>
      <c r="E874" s="15"/>
      <c r="F874" s="15"/>
      <c r="G874" s="15"/>
      <c r="H874" s="15"/>
      <c r="I874" s="15"/>
      <c r="J874" s="15"/>
      <c r="K874" s="15"/>
      <c r="L874" s="15"/>
      <c r="M874" s="15"/>
    </row>
    <row r="875" spans="1:13" ht="15.75" customHeight="1" x14ac:dyDescent="0.25">
      <c r="A875" s="15"/>
      <c r="B875" s="15"/>
      <c r="C875" s="15"/>
      <c r="D875" s="15"/>
      <c r="E875" s="15"/>
      <c r="F875" s="15"/>
      <c r="G875" s="15"/>
      <c r="H875" s="15"/>
      <c r="I875" s="15"/>
      <c r="J875" s="15"/>
      <c r="K875" s="15"/>
      <c r="L875" s="15"/>
      <c r="M875" s="15"/>
    </row>
    <row r="876" spans="1:13" ht="15.75" customHeight="1" x14ac:dyDescent="0.25">
      <c r="A876" s="15"/>
      <c r="B876" s="15"/>
      <c r="C876" s="15"/>
      <c r="D876" s="15"/>
      <c r="E876" s="15"/>
      <c r="F876" s="15"/>
      <c r="G876" s="15"/>
      <c r="H876" s="15"/>
      <c r="I876" s="15"/>
      <c r="J876" s="15"/>
      <c r="K876" s="15"/>
      <c r="L876" s="15"/>
      <c r="M876" s="15"/>
    </row>
    <row r="877" spans="1:13" ht="15.75" customHeight="1" x14ac:dyDescent="0.25">
      <c r="A877" s="15"/>
      <c r="B877" s="15"/>
      <c r="C877" s="15"/>
      <c r="D877" s="15"/>
      <c r="E877" s="15"/>
      <c r="F877" s="15"/>
      <c r="G877" s="15"/>
      <c r="H877" s="15"/>
      <c r="I877" s="15"/>
      <c r="J877" s="15"/>
      <c r="K877" s="15"/>
      <c r="L877" s="15"/>
      <c r="M877" s="15"/>
    </row>
    <row r="878" spans="1:13" ht="15.75" customHeight="1" x14ac:dyDescent="0.25">
      <c r="A878" s="15"/>
      <c r="B878" s="15"/>
      <c r="C878" s="15"/>
      <c r="D878" s="15"/>
      <c r="E878" s="15"/>
      <c r="F878" s="15"/>
      <c r="G878" s="15"/>
      <c r="H878" s="15"/>
      <c r="I878" s="15"/>
      <c r="J878" s="15"/>
      <c r="K878" s="15"/>
      <c r="L878" s="15"/>
      <c r="M878" s="15"/>
    </row>
    <row r="879" spans="1:13" ht="15.75" customHeight="1" x14ac:dyDescent="0.25">
      <c r="A879" s="15"/>
      <c r="B879" s="15"/>
      <c r="C879" s="15"/>
      <c r="D879" s="15"/>
      <c r="E879" s="15"/>
      <c r="F879" s="15"/>
      <c r="G879" s="15"/>
      <c r="H879" s="15"/>
      <c r="I879" s="15"/>
      <c r="J879" s="15"/>
      <c r="K879" s="15"/>
      <c r="L879" s="15"/>
      <c r="M879" s="15"/>
    </row>
    <row r="880" spans="1:13" ht="15.75" customHeight="1" x14ac:dyDescent="0.25">
      <c r="A880" s="15"/>
      <c r="B880" s="15"/>
      <c r="C880" s="15"/>
      <c r="D880" s="15"/>
      <c r="E880" s="15"/>
      <c r="F880" s="15"/>
      <c r="G880" s="15"/>
      <c r="H880" s="15"/>
      <c r="I880" s="15"/>
      <c r="J880" s="15"/>
      <c r="K880" s="15"/>
      <c r="L880" s="15"/>
      <c r="M880" s="15"/>
    </row>
    <row r="881" spans="1:13" ht="15.75" customHeight="1" x14ac:dyDescent="0.25">
      <c r="A881" s="15"/>
      <c r="B881" s="15"/>
      <c r="C881" s="15"/>
      <c r="D881" s="15"/>
      <c r="E881" s="15"/>
      <c r="F881" s="15"/>
      <c r="G881" s="15"/>
      <c r="H881" s="15"/>
      <c r="I881" s="15"/>
      <c r="J881" s="15"/>
      <c r="K881" s="15"/>
      <c r="L881" s="15"/>
      <c r="M881" s="15"/>
    </row>
    <row r="882" spans="1:13" ht="15.75" customHeight="1" x14ac:dyDescent="0.25">
      <c r="A882" s="15"/>
      <c r="B882" s="15"/>
      <c r="C882" s="15"/>
      <c r="D882" s="15"/>
      <c r="E882" s="15"/>
      <c r="F882" s="15"/>
      <c r="G882" s="15"/>
      <c r="H882" s="15"/>
      <c r="I882" s="15"/>
      <c r="J882" s="15"/>
      <c r="K882" s="15"/>
      <c r="L882" s="15"/>
      <c r="M882" s="15"/>
    </row>
    <row r="883" spans="1:13" ht="15.75" customHeight="1" x14ac:dyDescent="0.25">
      <c r="A883" s="15"/>
      <c r="B883" s="15"/>
      <c r="C883" s="15"/>
      <c r="D883" s="15"/>
      <c r="E883" s="15"/>
      <c r="F883" s="15"/>
      <c r="G883" s="15"/>
      <c r="H883" s="15"/>
      <c r="I883" s="15"/>
      <c r="J883" s="15"/>
      <c r="K883" s="15"/>
      <c r="L883" s="15"/>
      <c r="M883" s="15"/>
    </row>
    <row r="884" spans="1:13" ht="15.75" customHeight="1" x14ac:dyDescent="0.25">
      <c r="A884" s="15"/>
      <c r="B884" s="15"/>
      <c r="C884" s="15"/>
      <c r="D884" s="15"/>
      <c r="E884" s="15"/>
      <c r="F884" s="15"/>
      <c r="G884" s="15"/>
      <c r="H884" s="15"/>
      <c r="I884" s="15"/>
      <c r="J884" s="15"/>
      <c r="K884" s="15"/>
      <c r="L884" s="15"/>
      <c r="M884" s="15"/>
    </row>
    <row r="885" spans="1:13" ht="15.75" customHeight="1" x14ac:dyDescent="0.25">
      <c r="A885" s="15"/>
      <c r="B885" s="15"/>
      <c r="C885" s="15"/>
      <c r="D885" s="15"/>
      <c r="E885" s="15"/>
      <c r="F885" s="15"/>
      <c r="G885" s="15"/>
      <c r="H885" s="15"/>
      <c r="I885" s="15"/>
      <c r="J885" s="15"/>
      <c r="K885" s="15"/>
      <c r="L885" s="15"/>
      <c r="M885" s="15"/>
    </row>
    <row r="886" spans="1:13" ht="15.75" customHeight="1" x14ac:dyDescent="0.25">
      <c r="A886" s="15"/>
      <c r="B886" s="15"/>
      <c r="C886" s="15"/>
      <c r="D886" s="15"/>
      <c r="E886" s="15"/>
      <c r="F886" s="15"/>
      <c r="G886" s="15"/>
      <c r="H886" s="15"/>
      <c r="I886" s="15"/>
      <c r="J886" s="15"/>
      <c r="K886" s="15"/>
      <c r="L886" s="15"/>
      <c r="M886" s="15"/>
    </row>
    <row r="887" spans="1:13" ht="15.75" customHeight="1" x14ac:dyDescent="0.25">
      <c r="A887" s="15"/>
      <c r="B887" s="15"/>
      <c r="C887" s="15"/>
      <c r="D887" s="15"/>
      <c r="E887" s="15"/>
      <c r="F887" s="15"/>
      <c r="G887" s="15"/>
      <c r="H887" s="15"/>
      <c r="I887" s="15"/>
      <c r="J887" s="15"/>
      <c r="K887" s="15"/>
      <c r="L887" s="15"/>
      <c r="M887" s="15"/>
    </row>
    <row r="888" spans="1:13" ht="15.75" customHeight="1" x14ac:dyDescent="0.25">
      <c r="A888" s="15"/>
      <c r="B888" s="15"/>
      <c r="C888" s="15"/>
      <c r="D888" s="15"/>
      <c r="E888" s="15"/>
      <c r="F888" s="15"/>
      <c r="G888" s="15"/>
      <c r="H888" s="15"/>
      <c r="I888" s="15"/>
      <c r="J888" s="15"/>
      <c r="K888" s="15"/>
      <c r="L888" s="15"/>
      <c r="M888" s="15"/>
    </row>
    <row r="889" spans="1:13" ht="15.75" customHeight="1" x14ac:dyDescent="0.25">
      <c r="A889" s="15"/>
      <c r="B889" s="15"/>
      <c r="C889" s="15"/>
      <c r="D889" s="15"/>
      <c r="E889" s="15"/>
      <c r="F889" s="15"/>
      <c r="G889" s="15"/>
      <c r="H889" s="15"/>
      <c r="I889" s="15"/>
      <c r="J889" s="15"/>
      <c r="K889" s="15"/>
      <c r="L889" s="15"/>
      <c r="M889" s="15"/>
    </row>
    <row r="890" spans="1:13" ht="15.75" customHeight="1" x14ac:dyDescent="0.25">
      <c r="A890" s="15"/>
      <c r="B890" s="15"/>
      <c r="C890" s="15"/>
      <c r="D890" s="15"/>
      <c r="E890" s="15"/>
      <c r="F890" s="15"/>
      <c r="G890" s="15"/>
      <c r="H890" s="15"/>
      <c r="I890" s="15"/>
      <c r="J890" s="15"/>
      <c r="K890" s="15"/>
      <c r="L890" s="15"/>
      <c r="M890" s="15"/>
    </row>
    <row r="891" spans="1:13" ht="15.75" customHeight="1" x14ac:dyDescent="0.25">
      <c r="A891" s="15"/>
      <c r="B891" s="15"/>
      <c r="C891" s="15"/>
      <c r="D891" s="15"/>
      <c r="E891" s="15"/>
      <c r="F891" s="15"/>
      <c r="G891" s="15"/>
      <c r="H891" s="15"/>
      <c r="I891" s="15"/>
      <c r="J891" s="15"/>
      <c r="K891" s="15"/>
      <c r="L891" s="15"/>
      <c r="M891" s="15"/>
    </row>
    <row r="892" spans="1:13" ht="15.75" customHeight="1" x14ac:dyDescent="0.25">
      <c r="A892" s="15"/>
      <c r="B892" s="15"/>
      <c r="C892" s="15"/>
      <c r="D892" s="15"/>
      <c r="E892" s="15"/>
      <c r="F892" s="15"/>
      <c r="G892" s="15"/>
      <c r="H892" s="15"/>
      <c r="I892" s="15"/>
      <c r="J892" s="15"/>
      <c r="K892" s="15"/>
      <c r="L892" s="15"/>
      <c r="M892" s="15"/>
    </row>
    <row r="893" spans="1:13" ht="15.75" customHeight="1" x14ac:dyDescent="0.25">
      <c r="A893" s="15"/>
      <c r="B893" s="15"/>
      <c r="C893" s="15"/>
      <c r="D893" s="15"/>
      <c r="E893" s="15"/>
      <c r="F893" s="15"/>
      <c r="G893" s="15"/>
      <c r="H893" s="15"/>
      <c r="I893" s="15"/>
      <c r="J893" s="15"/>
      <c r="K893" s="15"/>
      <c r="L893" s="15"/>
      <c r="M893" s="15"/>
    </row>
    <row r="894" spans="1:13" ht="15.75" customHeight="1" x14ac:dyDescent="0.25">
      <c r="A894" s="15"/>
      <c r="B894" s="15"/>
      <c r="C894" s="15"/>
      <c r="D894" s="15"/>
      <c r="E894" s="15"/>
      <c r="F894" s="15"/>
      <c r="G894" s="15"/>
      <c r="H894" s="15"/>
      <c r="I894" s="15"/>
      <c r="J894" s="15"/>
      <c r="K894" s="15"/>
      <c r="L894" s="15"/>
      <c r="M894" s="15"/>
    </row>
    <row r="895" spans="1:13" ht="15.75" customHeight="1" x14ac:dyDescent="0.25">
      <c r="A895" s="15"/>
      <c r="B895" s="15"/>
      <c r="C895" s="15"/>
      <c r="D895" s="15"/>
      <c r="E895" s="15"/>
      <c r="F895" s="15"/>
      <c r="G895" s="15"/>
      <c r="H895" s="15"/>
      <c r="I895" s="15"/>
      <c r="J895" s="15"/>
      <c r="K895" s="15"/>
      <c r="L895" s="15"/>
      <c r="M895" s="15"/>
    </row>
    <row r="896" spans="1:13" ht="15.75" customHeight="1" x14ac:dyDescent="0.25">
      <c r="A896" s="15"/>
      <c r="B896" s="15"/>
      <c r="C896" s="15"/>
      <c r="D896" s="15"/>
      <c r="E896" s="15"/>
      <c r="F896" s="15"/>
      <c r="G896" s="15"/>
      <c r="H896" s="15"/>
      <c r="I896" s="15"/>
      <c r="J896" s="15"/>
      <c r="K896" s="15"/>
      <c r="L896" s="15"/>
      <c r="M896" s="15"/>
    </row>
    <row r="897" spans="1:13" ht="15.75" customHeight="1" x14ac:dyDescent="0.25">
      <c r="A897" s="15"/>
      <c r="B897" s="15"/>
      <c r="C897" s="15"/>
      <c r="D897" s="15"/>
      <c r="E897" s="15"/>
      <c r="F897" s="15"/>
      <c r="G897" s="15"/>
      <c r="H897" s="15"/>
      <c r="I897" s="15"/>
      <c r="J897" s="15"/>
      <c r="K897" s="15"/>
      <c r="L897" s="15"/>
      <c r="M897" s="15"/>
    </row>
    <row r="898" spans="1:13" ht="15.75" customHeight="1" x14ac:dyDescent="0.25">
      <c r="A898" s="15"/>
      <c r="B898" s="15"/>
      <c r="C898" s="15"/>
      <c r="D898" s="15"/>
      <c r="E898" s="15"/>
      <c r="F898" s="15"/>
      <c r="G898" s="15"/>
      <c r="H898" s="15"/>
      <c r="I898" s="15"/>
      <c r="J898" s="15"/>
      <c r="K898" s="15"/>
      <c r="L898" s="15"/>
      <c r="M898" s="15"/>
    </row>
    <row r="899" spans="1:13" ht="15.75" customHeight="1" x14ac:dyDescent="0.25">
      <c r="A899" s="15"/>
      <c r="B899" s="15"/>
      <c r="C899" s="15"/>
      <c r="D899" s="15"/>
      <c r="E899" s="15"/>
      <c r="F899" s="15"/>
      <c r="G899" s="15"/>
      <c r="H899" s="15"/>
      <c r="I899" s="15"/>
      <c r="J899" s="15"/>
      <c r="K899" s="15"/>
      <c r="L899" s="15"/>
      <c r="M899" s="15"/>
    </row>
    <row r="900" spans="1:13" ht="15.75" customHeight="1" x14ac:dyDescent="0.25">
      <c r="A900" s="15"/>
      <c r="B900" s="15"/>
      <c r="C900" s="15"/>
      <c r="D900" s="15"/>
      <c r="E900" s="15"/>
      <c r="F900" s="15"/>
      <c r="G900" s="15"/>
      <c r="H900" s="15"/>
      <c r="I900" s="15"/>
      <c r="J900" s="15"/>
      <c r="K900" s="15"/>
      <c r="L900" s="15"/>
      <c r="M900" s="15"/>
    </row>
    <row r="901" spans="1:13" ht="15.75" customHeight="1" x14ac:dyDescent="0.25">
      <c r="A901" s="15"/>
      <c r="B901" s="15"/>
      <c r="C901" s="15"/>
      <c r="D901" s="15"/>
      <c r="E901" s="15"/>
      <c r="F901" s="15"/>
      <c r="G901" s="15"/>
      <c r="H901" s="15"/>
      <c r="I901" s="15"/>
      <c r="J901" s="15"/>
      <c r="K901" s="15"/>
      <c r="L901" s="15"/>
      <c r="M901" s="15"/>
    </row>
    <row r="902" spans="1:13" ht="15.75" customHeight="1" x14ac:dyDescent="0.25">
      <c r="A902" s="15"/>
      <c r="B902" s="15"/>
      <c r="C902" s="15"/>
      <c r="D902" s="15"/>
      <c r="E902" s="15"/>
      <c r="F902" s="15"/>
      <c r="G902" s="15"/>
      <c r="H902" s="15"/>
      <c r="I902" s="15"/>
      <c r="J902" s="15"/>
      <c r="K902" s="15"/>
      <c r="L902" s="15"/>
      <c r="M902" s="15"/>
    </row>
    <row r="903" spans="1:13" ht="15.75" customHeight="1" x14ac:dyDescent="0.25">
      <c r="A903" s="15"/>
      <c r="B903" s="15"/>
      <c r="C903" s="15"/>
      <c r="D903" s="15"/>
      <c r="E903" s="15"/>
      <c r="F903" s="15"/>
      <c r="G903" s="15"/>
      <c r="H903" s="15"/>
      <c r="I903" s="15"/>
      <c r="J903" s="15"/>
      <c r="K903" s="15"/>
      <c r="L903" s="15"/>
      <c r="M903" s="15"/>
    </row>
    <row r="904" spans="1:13" ht="15.75" customHeight="1" x14ac:dyDescent="0.25">
      <c r="A904" s="15"/>
      <c r="B904" s="15"/>
      <c r="C904" s="15"/>
      <c r="D904" s="15"/>
      <c r="E904" s="15"/>
      <c r="F904" s="15"/>
      <c r="G904" s="15"/>
      <c r="H904" s="15"/>
      <c r="I904" s="15"/>
      <c r="J904" s="15"/>
      <c r="K904" s="15"/>
      <c r="L904" s="15"/>
      <c r="M904" s="15"/>
    </row>
    <row r="905" spans="1:13" ht="15.75" customHeight="1" x14ac:dyDescent="0.25">
      <c r="A905" s="15"/>
      <c r="B905" s="15"/>
      <c r="C905" s="15"/>
      <c r="D905" s="15"/>
      <c r="E905" s="15"/>
      <c r="F905" s="15"/>
      <c r="G905" s="15"/>
      <c r="H905" s="15"/>
      <c r="I905" s="15"/>
      <c r="J905" s="15"/>
      <c r="K905" s="15"/>
      <c r="L905" s="15"/>
      <c r="M905" s="15"/>
    </row>
    <row r="906" spans="1:13" ht="15.75" customHeight="1" x14ac:dyDescent="0.25">
      <c r="A906" s="15"/>
      <c r="B906" s="15"/>
      <c r="C906" s="15"/>
      <c r="D906" s="15"/>
      <c r="E906" s="15"/>
      <c r="F906" s="15"/>
      <c r="G906" s="15"/>
      <c r="H906" s="15"/>
      <c r="I906" s="15"/>
      <c r="J906" s="15"/>
      <c r="K906" s="15"/>
      <c r="L906" s="15"/>
      <c r="M906" s="15"/>
    </row>
    <row r="907" spans="1:13" ht="15.75" customHeight="1" x14ac:dyDescent="0.25">
      <c r="A907" s="15"/>
      <c r="B907" s="15"/>
      <c r="C907" s="15"/>
      <c r="D907" s="15"/>
      <c r="E907" s="15"/>
      <c r="F907" s="15"/>
      <c r="G907" s="15"/>
      <c r="H907" s="15"/>
      <c r="I907" s="15"/>
      <c r="J907" s="15"/>
      <c r="K907" s="15"/>
      <c r="L907" s="15"/>
      <c r="M907" s="15"/>
    </row>
    <row r="908" spans="1:13" ht="15.75" customHeight="1" x14ac:dyDescent="0.25">
      <c r="A908" s="15"/>
      <c r="B908" s="15"/>
      <c r="C908" s="15"/>
      <c r="D908" s="15"/>
      <c r="E908" s="15"/>
      <c r="F908" s="15"/>
      <c r="G908" s="15"/>
      <c r="H908" s="15"/>
      <c r="I908" s="15"/>
      <c r="J908" s="15"/>
      <c r="K908" s="15"/>
      <c r="L908" s="15"/>
      <c r="M908" s="15"/>
    </row>
    <row r="909" spans="1:13" ht="15.75" customHeight="1" x14ac:dyDescent="0.25">
      <c r="A909" s="15"/>
      <c r="B909" s="15"/>
      <c r="C909" s="15"/>
      <c r="D909" s="15"/>
      <c r="E909" s="15"/>
      <c r="F909" s="15"/>
      <c r="G909" s="15"/>
      <c r="H909" s="15"/>
      <c r="I909" s="15"/>
      <c r="J909" s="15"/>
      <c r="K909" s="15"/>
      <c r="L909" s="15"/>
      <c r="M909" s="15"/>
    </row>
    <row r="910" spans="1:13" ht="15.75" customHeight="1" x14ac:dyDescent="0.25">
      <c r="A910" s="15"/>
      <c r="B910" s="15"/>
      <c r="C910" s="15"/>
      <c r="D910" s="15"/>
      <c r="E910" s="15"/>
      <c r="F910" s="15"/>
      <c r="G910" s="15"/>
      <c r="H910" s="15"/>
      <c r="I910" s="15"/>
      <c r="J910" s="15"/>
      <c r="K910" s="15"/>
      <c r="L910" s="15"/>
      <c r="M910" s="15"/>
    </row>
    <row r="911" spans="1:13" ht="15.75" customHeight="1" x14ac:dyDescent="0.25">
      <c r="A911" s="15"/>
      <c r="B911" s="15"/>
      <c r="C911" s="15"/>
      <c r="D911" s="15"/>
      <c r="E911" s="15"/>
      <c r="F911" s="15"/>
      <c r="G911" s="15"/>
      <c r="H911" s="15"/>
      <c r="I911" s="15"/>
      <c r="J911" s="15"/>
      <c r="K911" s="15"/>
      <c r="L911" s="15"/>
      <c r="M911" s="15"/>
    </row>
    <row r="912" spans="1:13" ht="15.75" customHeight="1" x14ac:dyDescent="0.25">
      <c r="A912" s="15"/>
      <c r="B912" s="15"/>
      <c r="C912" s="15"/>
      <c r="D912" s="15"/>
      <c r="E912" s="15"/>
      <c r="F912" s="15"/>
      <c r="G912" s="15"/>
      <c r="H912" s="15"/>
      <c r="I912" s="15"/>
      <c r="J912" s="15"/>
      <c r="K912" s="15"/>
      <c r="L912" s="15"/>
      <c r="M912" s="15"/>
    </row>
    <row r="913" spans="1:13" ht="15.75" customHeight="1" x14ac:dyDescent="0.25">
      <c r="A913" s="15"/>
      <c r="B913" s="15"/>
      <c r="C913" s="15"/>
      <c r="D913" s="15"/>
      <c r="E913" s="15"/>
      <c r="F913" s="15"/>
      <c r="G913" s="15"/>
      <c r="H913" s="15"/>
      <c r="I913" s="15"/>
      <c r="J913" s="15"/>
      <c r="K913" s="15"/>
      <c r="L913" s="15"/>
      <c r="M913" s="15"/>
    </row>
    <row r="914" spans="1:13" ht="15.75" customHeight="1" x14ac:dyDescent="0.25">
      <c r="A914" s="15"/>
      <c r="B914" s="15"/>
      <c r="C914" s="15"/>
      <c r="D914" s="15"/>
      <c r="E914" s="15"/>
      <c r="F914" s="15"/>
      <c r="G914" s="15"/>
      <c r="H914" s="15"/>
      <c r="I914" s="15"/>
      <c r="J914" s="15"/>
      <c r="K914" s="15"/>
      <c r="L914" s="15"/>
      <c r="M914" s="15"/>
    </row>
    <row r="915" spans="1:13" ht="15.75" customHeight="1" x14ac:dyDescent="0.25">
      <c r="A915" s="15"/>
      <c r="B915" s="15"/>
      <c r="C915" s="15"/>
      <c r="D915" s="15"/>
      <c r="E915" s="15"/>
      <c r="F915" s="15"/>
      <c r="G915" s="15"/>
      <c r="H915" s="15"/>
      <c r="I915" s="15"/>
      <c r="J915" s="15"/>
      <c r="K915" s="15"/>
      <c r="L915" s="15"/>
      <c r="M915" s="15"/>
    </row>
    <row r="916" spans="1:13" ht="15.75" customHeight="1" x14ac:dyDescent="0.25">
      <c r="A916" s="15"/>
      <c r="B916" s="15"/>
      <c r="C916" s="15"/>
      <c r="D916" s="15"/>
      <c r="E916" s="15"/>
      <c r="F916" s="15"/>
      <c r="G916" s="15"/>
      <c r="H916" s="15"/>
      <c r="I916" s="15"/>
      <c r="J916" s="15"/>
      <c r="K916" s="15"/>
      <c r="L916" s="15"/>
      <c r="M916" s="15"/>
    </row>
    <row r="917" spans="1:13" ht="15.75" customHeight="1" x14ac:dyDescent="0.25">
      <c r="A917" s="15"/>
      <c r="B917" s="15"/>
      <c r="C917" s="15"/>
      <c r="D917" s="15"/>
      <c r="E917" s="15"/>
      <c r="F917" s="15"/>
      <c r="G917" s="15"/>
      <c r="H917" s="15"/>
      <c r="I917" s="15"/>
      <c r="J917" s="15"/>
      <c r="K917" s="15"/>
      <c r="L917" s="15"/>
      <c r="M917" s="15"/>
    </row>
    <row r="918" spans="1:13" ht="15.75" customHeight="1" x14ac:dyDescent="0.25">
      <c r="A918" s="15"/>
      <c r="B918" s="15"/>
      <c r="C918" s="15"/>
      <c r="D918" s="15"/>
      <c r="E918" s="15"/>
      <c r="F918" s="15"/>
      <c r="G918" s="15"/>
      <c r="H918" s="15"/>
      <c r="I918" s="15"/>
      <c r="J918" s="15"/>
      <c r="K918" s="15"/>
      <c r="L918" s="15"/>
      <c r="M918" s="15"/>
    </row>
    <row r="919" spans="1:13" ht="15.75" customHeight="1" x14ac:dyDescent="0.25">
      <c r="A919" s="15"/>
      <c r="B919" s="15"/>
      <c r="C919" s="15"/>
      <c r="D919" s="15"/>
      <c r="E919" s="15"/>
      <c r="F919" s="15"/>
      <c r="G919" s="15"/>
      <c r="H919" s="15"/>
      <c r="I919" s="15"/>
      <c r="J919" s="15"/>
      <c r="K919" s="15"/>
      <c r="L919" s="15"/>
      <c r="M919" s="15"/>
    </row>
    <row r="920" spans="1:13" ht="15.75" customHeight="1" x14ac:dyDescent="0.25">
      <c r="A920" s="15"/>
      <c r="B920" s="15"/>
      <c r="C920" s="15"/>
      <c r="D920" s="15"/>
      <c r="E920" s="15"/>
      <c r="F920" s="15"/>
      <c r="G920" s="15"/>
      <c r="H920" s="15"/>
      <c r="I920" s="15"/>
      <c r="J920" s="15"/>
      <c r="K920" s="15"/>
      <c r="L920" s="15"/>
      <c r="M920" s="15"/>
    </row>
    <row r="921" spans="1:13" ht="15.75" customHeight="1" x14ac:dyDescent="0.25">
      <c r="A921" s="15"/>
      <c r="B921" s="15"/>
      <c r="C921" s="15"/>
      <c r="D921" s="15"/>
      <c r="E921" s="15"/>
      <c r="F921" s="15"/>
      <c r="G921" s="15"/>
      <c r="H921" s="15"/>
      <c r="I921" s="15"/>
      <c r="J921" s="15"/>
      <c r="K921" s="15"/>
      <c r="L921" s="15"/>
      <c r="M921" s="15"/>
    </row>
    <row r="922" spans="1:13" ht="15.75" customHeight="1" x14ac:dyDescent="0.25">
      <c r="A922" s="15"/>
      <c r="B922" s="15"/>
      <c r="C922" s="15"/>
      <c r="D922" s="15"/>
      <c r="E922" s="15"/>
      <c r="F922" s="15"/>
      <c r="G922" s="15"/>
      <c r="H922" s="15"/>
      <c r="I922" s="15"/>
      <c r="J922" s="15"/>
      <c r="K922" s="15"/>
      <c r="L922" s="15"/>
      <c r="M922" s="15"/>
    </row>
    <row r="923" spans="1:13" ht="15.75" customHeight="1" x14ac:dyDescent="0.25">
      <c r="A923" s="15"/>
      <c r="B923" s="15"/>
      <c r="C923" s="15"/>
      <c r="D923" s="15"/>
      <c r="E923" s="15"/>
      <c r="F923" s="15"/>
      <c r="G923" s="15"/>
      <c r="H923" s="15"/>
      <c r="I923" s="15"/>
      <c r="J923" s="15"/>
      <c r="K923" s="15"/>
      <c r="L923" s="15"/>
      <c r="M923" s="15"/>
    </row>
    <row r="924" spans="1:13" ht="15.75" customHeight="1" x14ac:dyDescent="0.25">
      <c r="A924" s="15"/>
      <c r="B924" s="15"/>
      <c r="C924" s="15"/>
      <c r="D924" s="15"/>
      <c r="E924" s="15"/>
      <c r="F924" s="15"/>
      <c r="G924" s="15"/>
      <c r="H924" s="15"/>
      <c r="I924" s="15"/>
      <c r="J924" s="15"/>
      <c r="K924" s="15"/>
      <c r="L924" s="15"/>
      <c r="M924" s="15"/>
    </row>
    <row r="925" spans="1:13" ht="15.75" customHeight="1" x14ac:dyDescent="0.25">
      <c r="A925" s="15"/>
      <c r="B925" s="15"/>
      <c r="C925" s="15"/>
      <c r="D925" s="15"/>
      <c r="E925" s="15"/>
      <c r="F925" s="15"/>
      <c r="G925" s="15"/>
      <c r="H925" s="15"/>
      <c r="I925" s="15"/>
      <c r="J925" s="15"/>
      <c r="K925" s="15"/>
      <c r="L925" s="15"/>
      <c r="M925" s="15"/>
    </row>
    <row r="926" spans="1:13" ht="15.75" customHeight="1" x14ac:dyDescent="0.25">
      <c r="A926" s="15"/>
      <c r="B926" s="15"/>
      <c r="C926" s="15"/>
      <c r="D926" s="15"/>
      <c r="E926" s="15"/>
      <c r="F926" s="15"/>
      <c r="G926" s="15"/>
      <c r="H926" s="15"/>
      <c r="I926" s="15"/>
      <c r="J926" s="15"/>
      <c r="K926" s="15"/>
      <c r="L926" s="15"/>
      <c r="M926" s="15"/>
    </row>
    <row r="927" spans="1:13" ht="15.75" customHeight="1" x14ac:dyDescent="0.25">
      <c r="A927" s="15"/>
      <c r="B927" s="15"/>
      <c r="C927" s="15"/>
      <c r="D927" s="15"/>
      <c r="E927" s="15"/>
      <c r="F927" s="15"/>
      <c r="G927" s="15"/>
      <c r="H927" s="15"/>
      <c r="I927" s="15"/>
      <c r="J927" s="15"/>
      <c r="K927" s="15"/>
      <c r="L927" s="15"/>
      <c r="M927" s="15"/>
    </row>
    <row r="928" spans="1:13" ht="15.75" customHeight="1" x14ac:dyDescent="0.25">
      <c r="A928" s="15"/>
      <c r="B928" s="15"/>
      <c r="C928" s="15"/>
      <c r="D928" s="15"/>
      <c r="E928" s="15"/>
      <c r="F928" s="15"/>
      <c r="G928" s="15"/>
      <c r="H928" s="15"/>
      <c r="I928" s="15"/>
      <c r="J928" s="15"/>
      <c r="K928" s="15"/>
      <c r="L928" s="15"/>
      <c r="M928" s="15"/>
    </row>
    <row r="929" spans="1:13" ht="15.75" customHeight="1" x14ac:dyDescent="0.25">
      <c r="A929" s="15"/>
      <c r="B929" s="15"/>
      <c r="C929" s="15"/>
      <c r="D929" s="15"/>
      <c r="E929" s="15"/>
      <c r="F929" s="15"/>
      <c r="G929" s="15"/>
      <c r="H929" s="15"/>
      <c r="I929" s="15"/>
      <c r="J929" s="15"/>
      <c r="K929" s="15"/>
      <c r="L929" s="15"/>
      <c r="M929" s="15"/>
    </row>
    <row r="930" spans="1:13" ht="15.75" customHeight="1" x14ac:dyDescent="0.25">
      <c r="A930" s="15"/>
      <c r="B930" s="15"/>
      <c r="C930" s="15"/>
      <c r="D930" s="15"/>
      <c r="E930" s="15"/>
      <c r="F930" s="15"/>
      <c r="G930" s="15"/>
      <c r="H930" s="15"/>
      <c r="I930" s="15"/>
      <c r="J930" s="15"/>
      <c r="K930" s="15"/>
      <c r="L930" s="15"/>
      <c r="M930" s="15"/>
    </row>
    <row r="931" spans="1:13" ht="15.75" customHeight="1" x14ac:dyDescent="0.25">
      <c r="A931" s="15"/>
      <c r="B931" s="15"/>
      <c r="C931" s="15"/>
      <c r="D931" s="15"/>
      <c r="E931" s="15"/>
      <c r="F931" s="15"/>
      <c r="G931" s="15"/>
      <c r="H931" s="15"/>
      <c r="I931" s="15"/>
      <c r="J931" s="15"/>
      <c r="K931" s="15"/>
      <c r="L931" s="15"/>
      <c r="M931" s="15"/>
    </row>
    <row r="932" spans="1:13" ht="15.75" customHeight="1" x14ac:dyDescent="0.25">
      <c r="A932" s="15"/>
      <c r="B932" s="15"/>
      <c r="C932" s="15"/>
      <c r="D932" s="15"/>
      <c r="E932" s="15"/>
      <c r="F932" s="15"/>
      <c r="G932" s="15"/>
      <c r="H932" s="15"/>
      <c r="I932" s="15"/>
      <c r="J932" s="15"/>
      <c r="K932" s="15"/>
      <c r="L932" s="15"/>
      <c r="M932" s="15"/>
    </row>
    <row r="933" spans="1:13" ht="15.75" customHeight="1" x14ac:dyDescent="0.25">
      <c r="A933" s="15"/>
      <c r="B933" s="15"/>
      <c r="C933" s="15"/>
      <c r="D933" s="15"/>
      <c r="E933" s="15"/>
      <c r="F933" s="15"/>
      <c r="G933" s="15"/>
      <c r="H933" s="15"/>
      <c r="I933" s="15"/>
      <c r="J933" s="15"/>
      <c r="K933" s="15"/>
      <c r="L933" s="15"/>
      <c r="M933" s="15"/>
    </row>
    <row r="934" spans="1:13" ht="15.75" customHeight="1" x14ac:dyDescent="0.25">
      <c r="A934" s="15"/>
      <c r="B934" s="15"/>
      <c r="C934" s="15"/>
      <c r="D934" s="15"/>
      <c r="E934" s="15"/>
      <c r="F934" s="15"/>
      <c r="G934" s="15"/>
      <c r="H934" s="15"/>
      <c r="I934" s="15"/>
      <c r="J934" s="15"/>
      <c r="K934" s="15"/>
      <c r="L934" s="15"/>
      <c r="M934" s="15"/>
    </row>
    <row r="935" spans="1:13" ht="15.75" customHeight="1" x14ac:dyDescent="0.25">
      <c r="A935" s="15"/>
      <c r="B935" s="15"/>
      <c r="C935" s="15"/>
      <c r="D935" s="15"/>
      <c r="E935" s="15"/>
      <c r="F935" s="15"/>
      <c r="G935" s="15"/>
      <c r="H935" s="15"/>
      <c r="I935" s="15"/>
      <c r="J935" s="15"/>
      <c r="K935" s="15"/>
      <c r="L935" s="15"/>
      <c r="M935" s="15"/>
    </row>
    <row r="936" spans="1:13" ht="15.75" customHeight="1" x14ac:dyDescent="0.25">
      <c r="A936" s="15"/>
      <c r="B936" s="15"/>
      <c r="C936" s="15"/>
      <c r="D936" s="15"/>
      <c r="E936" s="15"/>
      <c r="F936" s="15"/>
      <c r="G936" s="15"/>
      <c r="H936" s="15"/>
      <c r="I936" s="15"/>
      <c r="J936" s="15"/>
      <c r="K936" s="15"/>
      <c r="L936" s="15"/>
      <c r="M936" s="15"/>
    </row>
    <row r="937" spans="1:13" ht="15.75" customHeight="1" x14ac:dyDescent="0.25">
      <c r="A937" s="15"/>
      <c r="B937" s="15"/>
      <c r="C937" s="15"/>
      <c r="D937" s="15"/>
      <c r="E937" s="15"/>
      <c r="F937" s="15"/>
      <c r="G937" s="15"/>
      <c r="H937" s="15"/>
      <c r="I937" s="15"/>
      <c r="J937" s="15"/>
      <c r="K937" s="15"/>
      <c r="L937" s="15"/>
      <c r="M937" s="15"/>
    </row>
    <row r="938" spans="1:13" ht="15.75" customHeight="1" x14ac:dyDescent="0.25">
      <c r="A938" s="15"/>
      <c r="B938" s="15"/>
      <c r="C938" s="15"/>
      <c r="D938" s="15"/>
      <c r="E938" s="15"/>
      <c r="F938" s="15"/>
      <c r="G938" s="15"/>
      <c r="H938" s="15"/>
      <c r="I938" s="15"/>
      <c r="J938" s="15"/>
      <c r="K938" s="15"/>
      <c r="L938" s="15"/>
      <c r="M938" s="15"/>
    </row>
    <row r="939" spans="1:13" ht="15.75" customHeight="1" x14ac:dyDescent="0.25">
      <c r="A939" s="15"/>
      <c r="B939" s="15"/>
      <c r="C939" s="15"/>
      <c r="D939" s="15"/>
      <c r="E939" s="15"/>
      <c r="F939" s="15"/>
      <c r="G939" s="15"/>
      <c r="H939" s="15"/>
      <c r="I939" s="15"/>
      <c r="J939" s="15"/>
      <c r="K939" s="15"/>
      <c r="L939" s="15"/>
      <c r="M939" s="15"/>
    </row>
    <row r="940" spans="1:13" ht="15.75" customHeight="1" x14ac:dyDescent="0.25">
      <c r="A940" s="15"/>
      <c r="B940" s="15"/>
      <c r="C940" s="15"/>
      <c r="D940" s="15"/>
      <c r="E940" s="15"/>
      <c r="F940" s="15"/>
      <c r="G940" s="15"/>
      <c r="H940" s="15"/>
      <c r="I940" s="15"/>
      <c r="J940" s="15"/>
      <c r="K940" s="15"/>
      <c r="L940" s="15"/>
      <c r="M940" s="15"/>
    </row>
    <row r="941" spans="1:13" ht="15.75" customHeight="1" x14ac:dyDescent="0.25">
      <c r="A941" s="15"/>
      <c r="B941" s="15"/>
      <c r="C941" s="15"/>
      <c r="D941" s="15"/>
      <c r="E941" s="15"/>
      <c r="F941" s="15"/>
      <c r="G941" s="15"/>
      <c r="H941" s="15"/>
      <c r="I941" s="15"/>
      <c r="J941" s="15"/>
      <c r="K941" s="15"/>
      <c r="L941" s="15"/>
      <c r="M941" s="15"/>
    </row>
    <row r="942" spans="1:13" ht="15.75" customHeight="1" x14ac:dyDescent="0.25">
      <c r="A942" s="15"/>
      <c r="B942" s="15"/>
      <c r="C942" s="15"/>
      <c r="D942" s="15"/>
      <c r="E942" s="15"/>
      <c r="F942" s="15"/>
      <c r="G942" s="15"/>
      <c r="H942" s="15"/>
      <c r="I942" s="15"/>
      <c r="J942" s="15"/>
      <c r="K942" s="15"/>
      <c r="L942" s="15"/>
      <c r="M942" s="15"/>
    </row>
    <row r="943" spans="1:13" ht="15.75" customHeight="1" x14ac:dyDescent="0.25">
      <c r="A943" s="15"/>
      <c r="B943" s="15"/>
      <c r="C943" s="15"/>
      <c r="D943" s="15"/>
      <c r="E943" s="15"/>
      <c r="F943" s="15"/>
      <c r="G943" s="15"/>
      <c r="H943" s="15"/>
      <c r="I943" s="15"/>
      <c r="J943" s="15"/>
      <c r="K943" s="15"/>
      <c r="L943" s="15"/>
      <c r="M943" s="15"/>
    </row>
    <row r="944" spans="1:13" ht="15.75" customHeight="1" x14ac:dyDescent="0.25">
      <c r="A944" s="15"/>
      <c r="B944" s="15"/>
      <c r="C944" s="15"/>
      <c r="D944" s="15"/>
      <c r="E944" s="15"/>
      <c r="F944" s="15"/>
      <c r="G944" s="15"/>
      <c r="H944" s="15"/>
      <c r="I944" s="15"/>
      <c r="J944" s="15"/>
      <c r="K944" s="15"/>
      <c r="L944" s="15"/>
      <c r="M944" s="15"/>
    </row>
    <row r="945" spans="1:13" ht="15.75" customHeight="1" x14ac:dyDescent="0.25">
      <c r="A945" s="15"/>
      <c r="B945" s="15"/>
      <c r="C945" s="15"/>
      <c r="D945" s="15"/>
      <c r="E945" s="15"/>
      <c r="F945" s="15"/>
      <c r="G945" s="15"/>
      <c r="H945" s="15"/>
      <c r="I945" s="15"/>
      <c r="J945" s="15"/>
      <c r="K945" s="15"/>
      <c r="L945" s="15"/>
      <c r="M945" s="15"/>
    </row>
    <row r="946" spans="1:13" ht="15.75" customHeight="1" x14ac:dyDescent="0.25">
      <c r="A946" s="15"/>
      <c r="B946" s="15"/>
      <c r="C946" s="15"/>
      <c r="D946" s="15"/>
      <c r="E946" s="15"/>
      <c r="F946" s="15"/>
      <c r="G946" s="15"/>
      <c r="H946" s="15"/>
      <c r="I946" s="15"/>
      <c r="J946" s="15"/>
      <c r="K946" s="15"/>
      <c r="L946" s="15"/>
      <c r="M946" s="15"/>
    </row>
    <row r="947" spans="1:13" ht="15.75" customHeight="1" x14ac:dyDescent="0.25">
      <c r="A947" s="15"/>
      <c r="B947" s="15"/>
      <c r="C947" s="15"/>
      <c r="D947" s="15"/>
      <c r="E947" s="15"/>
      <c r="F947" s="15"/>
      <c r="G947" s="15"/>
      <c r="H947" s="15"/>
      <c r="I947" s="15"/>
      <c r="J947" s="15"/>
      <c r="K947" s="15"/>
      <c r="L947" s="15"/>
      <c r="M947" s="15"/>
    </row>
    <row r="948" spans="1:13" ht="15.75" customHeight="1" x14ac:dyDescent="0.25">
      <c r="A948" s="15"/>
      <c r="B948" s="15"/>
      <c r="C948" s="15"/>
      <c r="D948" s="15"/>
      <c r="E948" s="15"/>
      <c r="F948" s="15"/>
      <c r="G948" s="15"/>
      <c r="H948" s="15"/>
      <c r="I948" s="15"/>
      <c r="J948" s="15"/>
      <c r="K948" s="15"/>
      <c r="L948" s="15"/>
      <c r="M948" s="15"/>
    </row>
    <row r="949" spans="1:13" ht="15.75" customHeight="1" x14ac:dyDescent="0.25">
      <c r="A949" s="15"/>
      <c r="B949" s="15"/>
      <c r="C949" s="15"/>
      <c r="D949" s="15"/>
      <c r="E949" s="15"/>
      <c r="F949" s="15"/>
      <c r="G949" s="15"/>
      <c r="H949" s="15"/>
      <c r="I949" s="15"/>
      <c r="J949" s="15"/>
      <c r="K949" s="15"/>
      <c r="L949" s="15"/>
      <c r="M949" s="15"/>
    </row>
    <row r="950" spans="1:13" ht="15.75" customHeight="1" x14ac:dyDescent="0.25">
      <c r="A950" s="15"/>
      <c r="B950" s="15"/>
      <c r="C950" s="15"/>
      <c r="D950" s="15"/>
      <c r="E950" s="15"/>
      <c r="F950" s="15"/>
      <c r="G950" s="15"/>
      <c r="H950" s="15"/>
      <c r="I950" s="15"/>
      <c r="J950" s="15"/>
      <c r="K950" s="15"/>
      <c r="L950" s="15"/>
      <c r="M950" s="15"/>
    </row>
    <row r="951" spans="1:13" ht="15.75" customHeight="1" x14ac:dyDescent="0.25">
      <c r="A951" s="15"/>
      <c r="B951" s="15"/>
      <c r="C951" s="15"/>
      <c r="D951" s="15"/>
      <c r="E951" s="15"/>
      <c r="F951" s="15"/>
      <c r="G951" s="15"/>
      <c r="H951" s="15"/>
      <c r="I951" s="15"/>
      <c r="J951" s="15"/>
      <c r="K951" s="15"/>
      <c r="L951" s="15"/>
      <c r="M951" s="15"/>
    </row>
    <row r="952" spans="1:13" ht="15.75" customHeight="1" x14ac:dyDescent="0.25">
      <c r="A952" s="15"/>
      <c r="B952" s="15"/>
      <c r="C952" s="15"/>
      <c r="D952" s="15"/>
      <c r="E952" s="15"/>
      <c r="F952" s="15"/>
      <c r="G952" s="15"/>
      <c r="H952" s="15"/>
      <c r="I952" s="15"/>
      <c r="J952" s="15"/>
      <c r="K952" s="15"/>
      <c r="L952" s="15"/>
      <c r="M952" s="15"/>
    </row>
    <row r="953" spans="1:13" ht="15.75" customHeight="1" x14ac:dyDescent="0.25">
      <c r="A953" s="15"/>
      <c r="B953" s="15"/>
      <c r="C953" s="15"/>
      <c r="D953" s="15"/>
      <c r="E953" s="15"/>
      <c r="F953" s="15"/>
      <c r="G953" s="15"/>
      <c r="H953" s="15"/>
      <c r="I953" s="15"/>
      <c r="J953" s="15"/>
      <c r="K953" s="15"/>
      <c r="L953" s="15"/>
      <c r="M953" s="15"/>
    </row>
    <row r="954" spans="1:13" ht="15.75" customHeight="1" x14ac:dyDescent="0.25">
      <c r="A954" s="15"/>
      <c r="B954" s="15"/>
      <c r="C954" s="15"/>
      <c r="D954" s="15"/>
      <c r="E954" s="15"/>
      <c r="F954" s="15"/>
      <c r="G954" s="15"/>
      <c r="H954" s="15"/>
      <c r="I954" s="15"/>
      <c r="J954" s="15"/>
      <c r="K954" s="15"/>
      <c r="L954" s="15"/>
      <c r="M954" s="15"/>
    </row>
    <row r="955" spans="1:13" ht="15.75" customHeight="1" x14ac:dyDescent="0.25">
      <c r="A955" s="15"/>
      <c r="B955" s="15"/>
      <c r="C955" s="15"/>
      <c r="D955" s="15"/>
      <c r="E955" s="15"/>
      <c r="F955" s="15"/>
      <c r="G955" s="15"/>
      <c r="H955" s="15"/>
      <c r="I955" s="15"/>
      <c r="J955" s="15"/>
      <c r="K955" s="15"/>
      <c r="L955" s="15"/>
      <c r="M955" s="15"/>
    </row>
    <row r="956" spans="1:13" ht="15.75" customHeight="1" x14ac:dyDescent="0.25">
      <c r="A956" s="15"/>
      <c r="B956" s="15"/>
      <c r="C956" s="15"/>
      <c r="D956" s="15"/>
      <c r="E956" s="15"/>
      <c r="F956" s="15"/>
      <c r="G956" s="15"/>
      <c r="H956" s="15"/>
      <c r="I956" s="15"/>
      <c r="J956" s="15"/>
      <c r="K956" s="15"/>
      <c r="L956" s="15"/>
      <c r="M956" s="15"/>
    </row>
    <row r="957" spans="1:13" ht="15.75" customHeight="1" x14ac:dyDescent="0.25">
      <c r="A957" s="15"/>
      <c r="B957" s="15"/>
      <c r="C957" s="15"/>
      <c r="D957" s="15"/>
      <c r="E957" s="15"/>
      <c r="F957" s="15"/>
      <c r="G957" s="15"/>
      <c r="H957" s="15"/>
      <c r="I957" s="15"/>
      <c r="J957" s="15"/>
      <c r="K957" s="15"/>
      <c r="L957" s="15"/>
      <c r="M957" s="15"/>
    </row>
    <row r="958" spans="1:13" ht="15.75" customHeight="1" x14ac:dyDescent="0.25">
      <c r="A958" s="15"/>
      <c r="B958" s="15"/>
      <c r="C958" s="15"/>
      <c r="D958" s="15"/>
      <c r="E958" s="15"/>
      <c r="F958" s="15"/>
      <c r="G958" s="15"/>
      <c r="H958" s="15"/>
      <c r="I958" s="15"/>
      <c r="J958" s="15"/>
      <c r="K958" s="15"/>
      <c r="L958" s="15"/>
      <c r="M958" s="15"/>
    </row>
    <row r="959" spans="1:13" ht="15.75" customHeight="1" x14ac:dyDescent="0.25">
      <c r="A959" s="15"/>
      <c r="B959" s="15"/>
      <c r="C959" s="15"/>
      <c r="D959" s="15"/>
      <c r="E959" s="15"/>
      <c r="F959" s="15"/>
      <c r="G959" s="15"/>
      <c r="H959" s="15"/>
      <c r="I959" s="15"/>
      <c r="J959" s="15"/>
      <c r="K959" s="15"/>
      <c r="L959" s="15"/>
      <c r="M959" s="15"/>
    </row>
    <row r="960" spans="1:13" ht="15.75" customHeight="1" x14ac:dyDescent="0.25">
      <c r="A960" s="15"/>
      <c r="B960" s="15"/>
      <c r="C960" s="15"/>
      <c r="D960" s="15"/>
      <c r="E960" s="15"/>
      <c r="F960" s="15"/>
      <c r="G960" s="15"/>
      <c r="H960" s="15"/>
      <c r="I960" s="15"/>
      <c r="J960" s="15"/>
      <c r="K960" s="15"/>
      <c r="L960" s="15"/>
      <c r="M960" s="15"/>
    </row>
    <row r="961" spans="1:13" ht="15.75" customHeight="1" x14ac:dyDescent="0.25">
      <c r="A961" s="15"/>
      <c r="B961" s="15"/>
      <c r="C961" s="15"/>
      <c r="D961" s="15"/>
      <c r="E961" s="15"/>
      <c r="F961" s="15"/>
      <c r="G961" s="15"/>
      <c r="H961" s="15"/>
      <c r="I961" s="15"/>
      <c r="J961" s="15"/>
      <c r="K961" s="15"/>
      <c r="L961" s="15"/>
      <c r="M961" s="15"/>
    </row>
    <row r="962" spans="1:13" ht="15.75" customHeight="1" x14ac:dyDescent="0.25">
      <c r="A962" s="15"/>
      <c r="B962" s="15"/>
      <c r="C962" s="15"/>
      <c r="D962" s="15"/>
      <c r="E962" s="15"/>
      <c r="F962" s="15"/>
      <c r="G962" s="15"/>
      <c r="H962" s="15"/>
      <c r="I962" s="15"/>
      <c r="J962" s="15"/>
      <c r="K962" s="15"/>
      <c r="L962" s="15"/>
      <c r="M962" s="15"/>
    </row>
    <row r="963" spans="1:13" ht="15.75" customHeight="1" x14ac:dyDescent="0.25">
      <c r="A963" s="15"/>
      <c r="B963" s="15"/>
      <c r="C963" s="15"/>
      <c r="D963" s="15"/>
      <c r="E963" s="15"/>
      <c r="F963" s="15"/>
      <c r="G963" s="15"/>
      <c r="H963" s="15"/>
      <c r="I963" s="15"/>
      <c r="J963" s="15"/>
      <c r="K963" s="15"/>
      <c r="L963" s="15"/>
      <c r="M963" s="15"/>
    </row>
    <row r="964" spans="1:13" ht="15.75" customHeight="1" x14ac:dyDescent="0.25">
      <c r="A964" s="15"/>
      <c r="B964" s="15"/>
      <c r="C964" s="15"/>
      <c r="D964" s="15"/>
      <c r="E964" s="15"/>
      <c r="F964" s="15"/>
      <c r="G964" s="15"/>
      <c r="H964" s="15"/>
      <c r="I964" s="15"/>
      <c r="J964" s="15"/>
      <c r="K964" s="15"/>
      <c r="L964" s="15"/>
      <c r="M964" s="15"/>
    </row>
    <row r="965" spans="1:13" ht="15.75" customHeight="1" x14ac:dyDescent="0.25">
      <c r="A965" s="15"/>
      <c r="B965" s="15"/>
      <c r="C965" s="15"/>
      <c r="D965" s="15"/>
      <c r="E965" s="15"/>
      <c r="F965" s="15"/>
      <c r="G965" s="15"/>
      <c r="H965" s="15"/>
      <c r="I965" s="15"/>
      <c r="J965" s="15"/>
      <c r="K965" s="15"/>
      <c r="L965" s="15"/>
      <c r="M965" s="15"/>
    </row>
    <row r="966" spans="1:13" ht="15.75" customHeight="1" x14ac:dyDescent="0.25">
      <c r="A966" s="15"/>
      <c r="B966" s="15"/>
      <c r="C966" s="15"/>
      <c r="D966" s="15"/>
      <c r="E966" s="15"/>
      <c r="F966" s="15"/>
      <c r="G966" s="15"/>
      <c r="H966" s="15"/>
      <c r="I966" s="15"/>
      <c r="J966" s="15"/>
      <c r="K966" s="15"/>
      <c r="L966" s="15"/>
      <c r="M966" s="15"/>
    </row>
    <row r="967" spans="1:13" ht="15.75" customHeight="1" x14ac:dyDescent="0.25">
      <c r="A967" s="15"/>
      <c r="B967" s="15"/>
      <c r="C967" s="15"/>
      <c r="D967" s="15"/>
      <c r="E967" s="15"/>
      <c r="F967" s="15"/>
      <c r="G967" s="15"/>
      <c r="H967" s="15"/>
      <c r="I967" s="15"/>
      <c r="J967" s="15"/>
      <c r="K967" s="15"/>
      <c r="L967" s="15"/>
      <c r="M967" s="15"/>
    </row>
    <row r="968" spans="1:13" ht="15.75" customHeight="1" x14ac:dyDescent="0.25">
      <c r="A968" s="15"/>
      <c r="B968" s="15"/>
      <c r="C968" s="15"/>
      <c r="D968" s="15"/>
      <c r="E968" s="15"/>
      <c r="F968" s="15"/>
      <c r="G968" s="15"/>
      <c r="H968" s="15"/>
      <c r="I968" s="15"/>
      <c r="J968" s="15"/>
      <c r="K968" s="15"/>
      <c r="L968" s="15"/>
      <c r="M968" s="15"/>
    </row>
    <row r="969" spans="1:13" ht="15.75" customHeight="1" x14ac:dyDescent="0.25">
      <c r="A969" s="15"/>
      <c r="B969" s="15"/>
      <c r="C969" s="15"/>
      <c r="D969" s="15"/>
      <c r="E969" s="15"/>
      <c r="F969" s="15"/>
      <c r="G969" s="15"/>
      <c r="H969" s="15"/>
      <c r="I969" s="15"/>
      <c r="J969" s="15"/>
      <c r="K969" s="15"/>
      <c r="L969" s="15"/>
      <c r="M969" s="15"/>
    </row>
    <row r="970" spans="1:13" ht="15.75" customHeight="1" x14ac:dyDescent="0.25">
      <c r="A970" s="15"/>
      <c r="B970" s="15"/>
      <c r="C970" s="15"/>
      <c r="D970" s="15"/>
      <c r="E970" s="15"/>
      <c r="F970" s="15"/>
      <c r="G970" s="15"/>
      <c r="H970" s="15"/>
      <c r="I970" s="15"/>
      <c r="J970" s="15"/>
      <c r="K970" s="15"/>
      <c r="L970" s="15"/>
      <c r="M970" s="15"/>
    </row>
    <row r="971" spans="1:13" ht="15.75" customHeight="1" x14ac:dyDescent="0.25">
      <c r="A971" s="15"/>
      <c r="B971" s="15"/>
      <c r="C971" s="15"/>
      <c r="D971" s="15"/>
      <c r="E971" s="15"/>
      <c r="F971" s="15"/>
      <c r="G971" s="15"/>
      <c r="H971" s="15"/>
      <c r="I971" s="15"/>
      <c r="J971" s="15"/>
      <c r="K971" s="15"/>
      <c r="L971" s="15"/>
      <c r="M971" s="15"/>
    </row>
    <row r="972" spans="1:13" ht="15.75" customHeight="1" x14ac:dyDescent="0.25">
      <c r="A972" s="15"/>
      <c r="B972" s="15"/>
      <c r="C972" s="15"/>
      <c r="D972" s="15"/>
      <c r="E972" s="15"/>
      <c r="F972" s="15"/>
      <c r="G972" s="15"/>
      <c r="H972" s="15"/>
      <c r="I972" s="15"/>
      <c r="J972" s="15"/>
      <c r="K972" s="15"/>
      <c r="L972" s="15"/>
      <c r="M972" s="15"/>
    </row>
    <row r="973" spans="1:13" ht="15.75" customHeight="1" x14ac:dyDescent="0.25">
      <c r="A973" s="15"/>
      <c r="B973" s="15"/>
      <c r="C973" s="15"/>
      <c r="D973" s="15"/>
      <c r="E973" s="15"/>
      <c r="F973" s="15"/>
      <c r="G973" s="15"/>
      <c r="H973" s="15"/>
      <c r="I973" s="15"/>
      <c r="J973" s="15"/>
      <c r="K973" s="15"/>
      <c r="L973" s="15"/>
      <c r="M973" s="15"/>
    </row>
    <row r="974" spans="1:13" ht="15.75" customHeight="1" x14ac:dyDescent="0.25">
      <c r="A974" s="15"/>
      <c r="B974" s="15"/>
      <c r="C974" s="15"/>
      <c r="D974" s="15"/>
      <c r="E974" s="15"/>
      <c r="F974" s="15"/>
      <c r="G974" s="15"/>
      <c r="H974" s="15"/>
      <c r="I974" s="15"/>
      <c r="J974" s="15"/>
      <c r="K974" s="15"/>
      <c r="L974" s="15"/>
      <c r="M974" s="15"/>
    </row>
    <row r="975" spans="1:13" ht="15.75" customHeight="1" x14ac:dyDescent="0.25">
      <c r="A975" s="15"/>
      <c r="B975" s="15"/>
      <c r="C975" s="15"/>
      <c r="D975" s="15"/>
      <c r="E975" s="15"/>
      <c r="F975" s="15"/>
      <c r="G975" s="15"/>
      <c r="H975" s="15"/>
      <c r="I975" s="15"/>
      <c r="J975" s="15"/>
      <c r="K975" s="15"/>
      <c r="L975" s="15"/>
      <c r="M975" s="15"/>
    </row>
    <row r="976" spans="1:13" ht="15.75" customHeight="1" x14ac:dyDescent="0.25">
      <c r="A976" s="15"/>
      <c r="B976" s="15"/>
      <c r="C976" s="15"/>
      <c r="D976" s="15"/>
      <c r="E976" s="15"/>
      <c r="F976" s="15"/>
      <c r="G976" s="15"/>
      <c r="H976" s="15"/>
      <c r="I976" s="15"/>
      <c r="J976" s="15"/>
      <c r="K976" s="15"/>
      <c r="L976" s="15"/>
      <c r="M976" s="15"/>
    </row>
    <row r="977" spans="1:13" ht="15.75" customHeight="1" x14ac:dyDescent="0.25">
      <c r="A977" s="15"/>
      <c r="B977" s="15"/>
      <c r="C977" s="15"/>
      <c r="D977" s="15"/>
      <c r="E977" s="15"/>
      <c r="F977" s="15"/>
      <c r="G977" s="15"/>
      <c r="H977" s="15"/>
      <c r="I977" s="15"/>
      <c r="J977" s="15"/>
      <c r="K977" s="15"/>
      <c r="L977" s="15"/>
      <c r="M977" s="15"/>
    </row>
    <row r="978" spans="1:13" ht="15.75" customHeight="1" x14ac:dyDescent="0.25">
      <c r="A978" s="15"/>
      <c r="B978" s="15"/>
      <c r="C978" s="15"/>
      <c r="D978" s="15"/>
      <c r="E978" s="15"/>
      <c r="F978" s="15"/>
      <c r="G978" s="15"/>
      <c r="H978" s="15"/>
      <c r="I978" s="15"/>
      <c r="J978" s="15"/>
      <c r="K978" s="15"/>
      <c r="L978" s="15"/>
      <c r="M978" s="15"/>
    </row>
    <row r="979" spans="1:13" ht="15.75" customHeight="1" x14ac:dyDescent="0.25">
      <c r="A979" s="15"/>
      <c r="B979" s="15"/>
      <c r="C979" s="15"/>
      <c r="D979" s="15"/>
      <c r="E979" s="15"/>
      <c r="F979" s="15"/>
      <c r="G979" s="15"/>
      <c r="H979" s="15"/>
      <c r="I979" s="15"/>
      <c r="J979" s="15"/>
      <c r="K979" s="15"/>
      <c r="L979" s="15"/>
      <c r="M979" s="15"/>
    </row>
    <row r="980" spans="1:13" ht="15.75" customHeight="1" x14ac:dyDescent="0.25">
      <c r="A980" s="15"/>
      <c r="B980" s="15"/>
      <c r="C980" s="15"/>
      <c r="D980" s="15"/>
      <c r="E980" s="15"/>
      <c r="F980" s="15"/>
      <c r="G980" s="15"/>
      <c r="H980" s="15"/>
      <c r="I980" s="15"/>
      <c r="J980" s="15"/>
      <c r="K980" s="15"/>
      <c r="L980" s="15"/>
      <c r="M980" s="15"/>
    </row>
    <row r="981" spans="1:13" ht="15.75" customHeight="1" x14ac:dyDescent="0.25">
      <c r="A981" s="15"/>
      <c r="B981" s="15"/>
      <c r="C981" s="15"/>
      <c r="D981" s="15"/>
      <c r="E981" s="15"/>
      <c r="F981" s="15"/>
      <c r="G981" s="15"/>
      <c r="H981" s="15"/>
      <c r="I981" s="15"/>
      <c r="J981" s="15"/>
      <c r="K981" s="15"/>
      <c r="L981" s="15"/>
      <c r="M981" s="15"/>
    </row>
    <row r="982" spans="1:13" ht="15.75" customHeight="1" x14ac:dyDescent="0.25">
      <c r="A982" s="15"/>
      <c r="B982" s="15"/>
      <c r="C982" s="15"/>
      <c r="D982" s="15"/>
      <c r="E982" s="15"/>
      <c r="F982" s="15"/>
      <c r="G982" s="15"/>
      <c r="H982" s="15"/>
      <c r="I982" s="15"/>
      <c r="J982" s="15"/>
      <c r="K982" s="15"/>
      <c r="L982" s="15"/>
      <c r="M982" s="15"/>
    </row>
    <row r="983" spans="1:13" ht="15.75" customHeight="1" x14ac:dyDescent="0.25">
      <c r="A983" s="15"/>
      <c r="B983" s="15"/>
      <c r="C983" s="15"/>
      <c r="D983" s="15"/>
      <c r="E983" s="15"/>
      <c r="F983" s="15"/>
      <c r="G983" s="15"/>
      <c r="H983" s="15"/>
      <c r="I983" s="15"/>
      <c r="J983" s="15"/>
      <c r="K983" s="15"/>
      <c r="L983" s="15"/>
      <c r="M983" s="15"/>
    </row>
    <row r="984" spans="1:13" ht="15.75" customHeight="1" x14ac:dyDescent="0.25">
      <c r="A984" s="15"/>
      <c r="B984" s="15"/>
      <c r="C984" s="15"/>
      <c r="D984" s="15"/>
      <c r="E984" s="15"/>
      <c r="F984" s="15"/>
      <c r="G984" s="15"/>
      <c r="H984" s="15"/>
      <c r="I984" s="15"/>
      <c r="J984" s="15"/>
      <c r="K984" s="15"/>
      <c r="L984" s="15"/>
      <c r="M984" s="15"/>
    </row>
    <row r="985" spans="1:13" ht="15.75" customHeight="1" x14ac:dyDescent="0.25">
      <c r="A985" s="15"/>
      <c r="B985" s="15"/>
      <c r="C985" s="15"/>
      <c r="D985" s="15"/>
      <c r="E985" s="15"/>
      <c r="F985" s="15"/>
      <c r="G985" s="15"/>
      <c r="H985" s="15"/>
      <c r="I985" s="15"/>
      <c r="J985" s="15"/>
      <c r="K985" s="15"/>
      <c r="L985" s="15"/>
      <c r="M985" s="15"/>
    </row>
    <row r="986" spans="1:13" ht="15.75" customHeight="1" x14ac:dyDescent="0.25">
      <c r="A986" s="15"/>
      <c r="B986" s="15"/>
      <c r="C986" s="15"/>
      <c r="D986" s="15"/>
      <c r="E986" s="15"/>
      <c r="F986" s="15"/>
      <c r="G986" s="15"/>
      <c r="H986" s="15"/>
      <c r="I986" s="15"/>
      <c r="J986" s="15"/>
      <c r="K986" s="15"/>
      <c r="L986" s="15"/>
      <c r="M986" s="15"/>
    </row>
    <row r="987" spans="1:13" ht="15.75" customHeight="1" x14ac:dyDescent="0.25">
      <c r="A987" s="15"/>
      <c r="B987" s="15"/>
      <c r="C987" s="15"/>
      <c r="D987" s="15"/>
      <c r="E987" s="15"/>
      <c r="F987" s="15"/>
      <c r="G987" s="15"/>
      <c r="H987" s="15"/>
      <c r="I987" s="15"/>
      <c r="J987" s="15"/>
      <c r="K987" s="15"/>
      <c r="L987" s="15"/>
      <c r="M987" s="15"/>
    </row>
    <row r="988" spans="1:13" ht="15.75" customHeight="1" x14ac:dyDescent="0.25">
      <c r="A988" s="15"/>
      <c r="B988" s="15"/>
      <c r="C988" s="15"/>
      <c r="D988" s="15"/>
      <c r="E988" s="15"/>
      <c r="F988" s="15"/>
      <c r="G988" s="15"/>
      <c r="H988" s="15"/>
      <c r="I988" s="15"/>
      <c r="J988" s="15"/>
      <c r="K988" s="15"/>
      <c r="L988" s="15"/>
      <c r="M988" s="15"/>
    </row>
    <row r="989" spans="1:13" ht="15.75" customHeight="1" x14ac:dyDescent="0.25">
      <c r="A989" s="15"/>
      <c r="B989" s="15"/>
      <c r="C989" s="15"/>
      <c r="D989" s="15"/>
      <c r="E989" s="15"/>
      <c r="F989" s="15"/>
      <c r="G989" s="15"/>
      <c r="H989" s="15"/>
      <c r="I989" s="15"/>
      <c r="J989" s="15"/>
      <c r="K989" s="15"/>
      <c r="L989" s="15"/>
      <c r="M989" s="15"/>
    </row>
    <row r="990" spans="1:13" ht="15.75" customHeight="1" x14ac:dyDescent="0.25">
      <c r="A990" s="15"/>
      <c r="B990" s="15"/>
      <c r="C990" s="15"/>
      <c r="D990" s="15"/>
      <c r="E990" s="15"/>
      <c r="F990" s="15"/>
      <c r="G990" s="15"/>
      <c r="H990" s="15"/>
      <c r="I990" s="15"/>
      <c r="J990" s="15"/>
      <c r="K990" s="15"/>
      <c r="L990" s="15"/>
      <c r="M990" s="15"/>
    </row>
    <row r="991" spans="1:13" ht="15.75" customHeight="1" x14ac:dyDescent="0.25">
      <c r="A991" s="15"/>
      <c r="B991" s="15"/>
      <c r="C991" s="15"/>
      <c r="D991" s="15"/>
      <c r="E991" s="15"/>
      <c r="F991" s="15"/>
      <c r="G991" s="15"/>
      <c r="H991" s="15"/>
      <c r="I991" s="15"/>
      <c r="J991" s="15"/>
      <c r="K991" s="15"/>
      <c r="L991" s="15"/>
      <c r="M991" s="15"/>
    </row>
    <row r="992" spans="1:13" ht="15.75" customHeight="1" x14ac:dyDescent="0.25">
      <c r="A992" s="15"/>
      <c r="B992" s="15"/>
      <c r="C992" s="15"/>
      <c r="D992" s="15"/>
      <c r="E992" s="15"/>
      <c r="F992" s="15"/>
      <c r="G992" s="15"/>
      <c r="H992" s="15"/>
      <c r="I992" s="15"/>
      <c r="J992" s="15"/>
      <c r="K992" s="15"/>
      <c r="L992" s="15"/>
      <c r="M992" s="15"/>
    </row>
    <row r="993" spans="1:13" ht="15.75" customHeight="1" x14ac:dyDescent="0.25">
      <c r="A993" s="15"/>
      <c r="B993" s="15"/>
      <c r="C993" s="15"/>
      <c r="D993" s="15"/>
      <c r="E993" s="15"/>
      <c r="F993" s="15"/>
      <c r="G993" s="15"/>
      <c r="H993" s="15"/>
      <c r="I993" s="15"/>
      <c r="J993" s="15"/>
      <c r="K993" s="15"/>
      <c r="L993" s="15"/>
      <c r="M993" s="15"/>
    </row>
    <row r="994" spans="1:13" ht="15.75" customHeight="1" x14ac:dyDescent="0.25">
      <c r="A994" s="15"/>
      <c r="B994" s="15"/>
      <c r="C994" s="15"/>
      <c r="D994" s="15"/>
      <c r="E994" s="15"/>
      <c r="F994" s="15"/>
      <c r="G994" s="15"/>
      <c r="H994" s="15"/>
      <c r="I994" s="15"/>
      <c r="J994" s="15"/>
      <c r="K994" s="15"/>
      <c r="L994" s="15"/>
      <c r="M994" s="15"/>
    </row>
    <row r="995" spans="1:13" ht="15.75" customHeight="1" x14ac:dyDescent="0.25">
      <c r="A995" s="15"/>
      <c r="B995" s="15"/>
      <c r="C995" s="15"/>
      <c r="D995" s="15"/>
      <c r="E995" s="15"/>
      <c r="F995" s="15"/>
      <c r="G995" s="15"/>
      <c r="H995" s="15"/>
      <c r="I995" s="15"/>
      <c r="J995" s="15"/>
      <c r="K995" s="15"/>
      <c r="L995" s="15"/>
      <c r="M995" s="15"/>
    </row>
    <row r="996" spans="1:13" ht="15.75" customHeight="1" x14ac:dyDescent="0.25">
      <c r="A996" s="15"/>
      <c r="B996" s="15"/>
      <c r="C996" s="15"/>
      <c r="D996" s="15"/>
      <c r="E996" s="15"/>
      <c r="F996" s="15"/>
      <c r="G996" s="15"/>
      <c r="H996" s="15"/>
      <c r="I996" s="15"/>
      <c r="J996" s="15"/>
      <c r="K996" s="15"/>
      <c r="L996" s="15"/>
      <c r="M996" s="15"/>
    </row>
    <row r="997" spans="1:13" ht="15.75" customHeight="1" x14ac:dyDescent="0.25">
      <c r="A997" s="15"/>
      <c r="B997" s="15"/>
      <c r="C997" s="15"/>
      <c r="D997" s="15"/>
      <c r="E997" s="15"/>
      <c r="F997" s="15"/>
      <c r="G997" s="15"/>
      <c r="H997" s="15"/>
      <c r="I997" s="15"/>
      <c r="J997" s="15"/>
      <c r="K997" s="15"/>
      <c r="L997" s="15"/>
      <c r="M997" s="15"/>
    </row>
    <row r="998" spans="1:13" ht="15.75" customHeight="1" x14ac:dyDescent="0.25">
      <c r="A998" s="15"/>
      <c r="B998" s="15"/>
      <c r="C998" s="15"/>
      <c r="D998" s="15"/>
      <c r="E998" s="15"/>
      <c r="F998" s="15"/>
      <c r="G998" s="15"/>
      <c r="H998" s="15"/>
      <c r="I998" s="15"/>
      <c r="J998" s="15"/>
      <c r="K998" s="15"/>
      <c r="L998" s="15"/>
      <c r="M998" s="15"/>
    </row>
    <row r="999" spans="1:13" ht="15.75" customHeight="1" x14ac:dyDescent="0.25">
      <c r="A999" s="15"/>
      <c r="B999" s="15"/>
      <c r="C999" s="15"/>
      <c r="D999" s="15"/>
      <c r="E999" s="15"/>
      <c r="F999" s="15"/>
      <c r="G999" s="15"/>
      <c r="H999" s="15"/>
      <c r="I999" s="15"/>
      <c r="J999" s="15"/>
      <c r="K999" s="15"/>
      <c r="L999" s="15"/>
      <c r="M999" s="15"/>
    </row>
    <row r="1000" spans="1:13" ht="15.75" customHeight="1" x14ac:dyDescent="0.25">
      <c r="A1000" s="15"/>
      <c r="B1000" s="15"/>
      <c r="C1000" s="15"/>
      <c r="D1000" s="15"/>
      <c r="E1000" s="15"/>
      <c r="F1000" s="15"/>
      <c r="G1000" s="15"/>
      <c r="H1000" s="15"/>
      <c r="I1000" s="15"/>
      <c r="J1000" s="15"/>
      <c r="K1000" s="15"/>
      <c r="L1000" s="15"/>
      <c r="M1000" s="15"/>
    </row>
  </sheetData>
  <mergeCells count="3">
    <mergeCell ref="D16:D19"/>
    <mergeCell ref="F16:F19"/>
    <mergeCell ref="H16:H19"/>
  </mergeCells>
  <hyperlinks>
    <hyperlink ref="F4" r:id="rId1" xr:uid="{00000000-0004-0000-0300-000000000000}"/>
    <hyperlink ref="F7" r:id="rId2" xr:uid="{00000000-0004-0000-0300-000001000000}"/>
    <hyperlink ref="F8" r:id="rId3" xr:uid="{00000000-0004-0000-0300-000002000000}"/>
    <hyperlink ref="F10" r:id="rId4" xr:uid="{00000000-0004-0000-0300-000003000000}"/>
    <hyperlink ref="F11" r:id="rId5" xr:uid="{00000000-0004-0000-0300-000004000000}"/>
    <hyperlink ref="F12" r:id="rId6" xr:uid="{00000000-0004-0000-0300-000005000000}"/>
    <hyperlink ref="F13" r:id="rId7" xr:uid="{00000000-0004-0000-0300-000006000000}"/>
    <hyperlink ref="F14" r:id="rId8" xr:uid="{00000000-0004-0000-0300-000007000000}"/>
    <hyperlink ref="F15" r:id="rId9" xr:uid="{00000000-0004-0000-0300-000008000000}"/>
    <hyperlink ref="F16" r:id="rId10" location="/groups/UKR" xr:uid="{00000000-0004-0000-0300-000009000000}"/>
    <hyperlink ref="D22" r:id="rId11" xr:uid="{00000000-0004-0000-0300-00000A000000}"/>
  </hyperlinks>
  <pageMargins left="0.7" right="0.7" top="0.75" bottom="0.75" header="0" footer="0"/>
  <pageSetup orientation="landscape"/>
  <drawing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48135"/>
  </sheetPr>
  <dimension ref="A1:BD1000"/>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x14ac:dyDescent="0.25"/>
  <cols>
    <col min="1" max="1" width="2.42578125" customWidth="1"/>
    <col min="2" max="2" width="15.140625" customWidth="1"/>
    <col min="3" max="3" width="9.42578125" customWidth="1"/>
    <col min="4" max="4" width="21.42578125" customWidth="1"/>
    <col min="5" max="6" width="15.140625" customWidth="1"/>
    <col min="7" max="7" width="13.7109375" customWidth="1"/>
    <col min="8" max="8" width="10.7109375" customWidth="1"/>
    <col min="9" max="9" width="13.42578125" customWidth="1"/>
    <col min="10" max="10" width="14.140625" customWidth="1"/>
    <col min="11" max="11" width="13.7109375" customWidth="1"/>
    <col min="12" max="12" width="16.85546875" customWidth="1"/>
    <col min="13" max="13" width="20.42578125" customWidth="1"/>
    <col min="14" max="14" width="17.28515625" customWidth="1"/>
    <col min="15" max="15" width="13.42578125" customWidth="1"/>
    <col min="16" max="16" width="20.42578125" customWidth="1"/>
    <col min="17" max="17" width="17.28515625" customWidth="1"/>
    <col min="18" max="18" width="14.140625" customWidth="1"/>
    <col min="19" max="19" width="13.7109375" customWidth="1"/>
    <col min="20" max="20" width="12.85546875" customWidth="1"/>
    <col min="21" max="21" width="16.28515625" customWidth="1"/>
    <col min="22" max="22" width="27.7109375" customWidth="1"/>
    <col min="23" max="23" width="18.85546875" customWidth="1"/>
    <col min="24" max="24" width="14.85546875" customWidth="1"/>
    <col min="25" max="25" width="10.7109375" customWidth="1"/>
    <col min="26" max="26" width="14.85546875" customWidth="1"/>
    <col min="27" max="27" width="10.7109375" customWidth="1"/>
    <col min="28" max="28" width="12.28515625" customWidth="1"/>
    <col min="29" max="29" width="14.140625" customWidth="1"/>
    <col min="30" max="30" width="20" customWidth="1"/>
    <col min="31" max="31" width="15.7109375" customWidth="1"/>
    <col min="32" max="32" width="13.28515625" customWidth="1"/>
    <col min="33" max="33" width="16.42578125" customWidth="1"/>
    <col min="34" max="34" width="14.140625" customWidth="1"/>
    <col min="35" max="35" width="10.7109375" customWidth="1"/>
    <col min="36" max="36" width="13.140625" customWidth="1"/>
    <col min="37" max="37" width="10.7109375" customWidth="1"/>
    <col min="38" max="38" width="16" customWidth="1"/>
    <col min="39" max="39" width="13.42578125" customWidth="1"/>
    <col min="40" max="40" width="10.7109375" customWidth="1"/>
    <col min="41" max="41" width="18.85546875" customWidth="1"/>
    <col min="42" max="42" width="14.85546875" customWidth="1"/>
    <col min="43" max="43" width="17.28515625" customWidth="1"/>
    <col min="44" max="44" width="13.7109375" customWidth="1"/>
    <col min="45" max="45" width="16.85546875" customWidth="1"/>
    <col min="46" max="46" width="21.85546875" customWidth="1"/>
    <col min="47" max="47" width="14.85546875" customWidth="1"/>
    <col min="48" max="48" width="10.7109375" customWidth="1"/>
    <col min="49" max="49" width="13.85546875" customWidth="1"/>
    <col min="50" max="50" width="10.7109375" customWidth="1"/>
    <col min="51" max="51" width="14.85546875" customWidth="1"/>
    <col min="52" max="56" width="10.7109375" customWidth="1"/>
  </cols>
  <sheetData>
    <row r="1" spans="1:56" ht="15" customHeight="1" x14ac:dyDescent="0.25">
      <c r="A1" s="259" t="s">
        <v>0</v>
      </c>
      <c r="B1" s="260"/>
      <c r="C1" s="260"/>
      <c r="D1" s="261"/>
      <c r="E1" s="265" t="s">
        <v>684</v>
      </c>
      <c r="F1" s="267" t="s">
        <v>685</v>
      </c>
      <c r="G1" s="268" t="s">
        <v>686</v>
      </c>
      <c r="H1" s="247"/>
      <c r="I1" s="243"/>
      <c r="J1" s="269" t="s">
        <v>687</v>
      </c>
      <c r="K1" s="252"/>
      <c r="L1" s="218"/>
      <c r="M1" s="270" t="s">
        <v>688</v>
      </c>
      <c r="N1" s="203"/>
      <c r="O1" s="271" t="s">
        <v>689</v>
      </c>
      <c r="P1" s="220" t="s">
        <v>690</v>
      </c>
      <c r="Q1" s="203"/>
      <c r="R1" s="220" t="s">
        <v>691</v>
      </c>
      <c r="S1" s="203"/>
      <c r="T1" s="221" t="s">
        <v>570</v>
      </c>
      <c r="U1" s="224" t="s">
        <v>692</v>
      </c>
      <c r="V1" s="203"/>
      <c r="W1" s="225" t="s">
        <v>577</v>
      </c>
      <c r="X1" s="217" t="s">
        <v>693</v>
      </c>
      <c r="Y1" s="218"/>
      <c r="Z1" s="219" t="s">
        <v>694</v>
      </c>
      <c r="AA1" s="203"/>
      <c r="AB1" s="228" t="s">
        <v>583</v>
      </c>
      <c r="AC1" s="248" t="s">
        <v>695</v>
      </c>
      <c r="AD1" s="243"/>
      <c r="AE1" s="249" t="s">
        <v>696</v>
      </c>
      <c r="AF1" s="218"/>
      <c r="AG1" s="231" t="s">
        <v>587</v>
      </c>
      <c r="AH1" s="250" t="s">
        <v>697</v>
      </c>
      <c r="AI1" s="243"/>
      <c r="AJ1" s="251" t="s">
        <v>698</v>
      </c>
      <c r="AK1" s="252"/>
      <c r="AL1" s="218"/>
      <c r="AM1" s="253" t="s">
        <v>699</v>
      </c>
      <c r="AN1" s="247"/>
      <c r="AO1" s="243"/>
      <c r="AP1" s="254" t="s">
        <v>700</v>
      </c>
      <c r="AQ1" s="218"/>
      <c r="AR1" s="242" t="s">
        <v>701</v>
      </c>
      <c r="AS1" s="243"/>
      <c r="AT1" s="234" t="s">
        <v>604</v>
      </c>
      <c r="AU1" s="244" t="s">
        <v>702</v>
      </c>
      <c r="AV1" s="243"/>
      <c r="AW1" s="245" t="s">
        <v>703</v>
      </c>
      <c r="AX1" s="218"/>
      <c r="AY1" s="236" t="s">
        <v>608</v>
      </c>
      <c r="AZ1" s="48"/>
      <c r="BA1" s="246" t="s">
        <v>704</v>
      </c>
      <c r="BB1" s="247"/>
      <c r="BC1" s="247"/>
      <c r="BD1" s="243"/>
    </row>
    <row r="2" spans="1:56" ht="15" customHeight="1" x14ac:dyDescent="0.25">
      <c r="A2" s="262"/>
      <c r="B2" s="263"/>
      <c r="C2" s="263"/>
      <c r="D2" s="264"/>
      <c r="E2" s="266"/>
      <c r="F2" s="232"/>
      <c r="G2" s="255" t="s">
        <v>544</v>
      </c>
      <c r="H2" s="203"/>
      <c r="I2" s="256" t="s">
        <v>554</v>
      </c>
      <c r="J2" s="257" t="s">
        <v>544</v>
      </c>
      <c r="K2" s="203"/>
      <c r="L2" s="258" t="s">
        <v>705</v>
      </c>
      <c r="M2" s="270" t="s">
        <v>544</v>
      </c>
      <c r="N2" s="203"/>
      <c r="O2" s="226"/>
      <c r="P2" s="220" t="s">
        <v>544</v>
      </c>
      <c r="Q2" s="203"/>
      <c r="R2" s="220" t="s">
        <v>544</v>
      </c>
      <c r="S2" s="203"/>
      <c r="T2" s="222"/>
      <c r="U2" s="224" t="s">
        <v>544</v>
      </c>
      <c r="V2" s="203"/>
      <c r="W2" s="226"/>
      <c r="X2" s="219" t="s">
        <v>544</v>
      </c>
      <c r="Y2" s="203"/>
      <c r="Z2" s="219" t="s">
        <v>544</v>
      </c>
      <c r="AA2" s="203"/>
      <c r="AB2" s="226"/>
      <c r="AC2" s="273" t="s">
        <v>544</v>
      </c>
      <c r="AD2" s="203"/>
      <c r="AE2" s="273" t="s">
        <v>544</v>
      </c>
      <c r="AF2" s="203"/>
      <c r="AG2" s="232"/>
      <c r="AH2" s="238" t="s">
        <v>544</v>
      </c>
      <c r="AI2" s="203"/>
      <c r="AJ2" s="238" t="s">
        <v>544</v>
      </c>
      <c r="AK2" s="203"/>
      <c r="AL2" s="239" t="s">
        <v>591</v>
      </c>
      <c r="AM2" s="274" t="s">
        <v>544</v>
      </c>
      <c r="AN2" s="203"/>
      <c r="AO2" s="241" t="s">
        <v>706</v>
      </c>
      <c r="AP2" s="229" t="s">
        <v>544</v>
      </c>
      <c r="AQ2" s="203"/>
      <c r="AR2" s="229" t="s">
        <v>544</v>
      </c>
      <c r="AS2" s="203"/>
      <c r="AT2" s="222"/>
      <c r="AU2" s="230" t="s">
        <v>544</v>
      </c>
      <c r="AV2" s="203"/>
      <c r="AW2" s="230" t="s">
        <v>544</v>
      </c>
      <c r="AX2" s="203"/>
      <c r="AY2" s="232"/>
      <c r="AZ2" s="12"/>
      <c r="BA2" s="275" t="s">
        <v>707</v>
      </c>
      <c r="BB2" s="277" t="s">
        <v>708</v>
      </c>
      <c r="BC2" s="277" t="s">
        <v>709</v>
      </c>
      <c r="BD2" s="277" t="s">
        <v>710</v>
      </c>
    </row>
    <row r="3" spans="1:56" ht="45" customHeight="1" x14ac:dyDescent="0.25">
      <c r="A3" s="1" t="s">
        <v>11</v>
      </c>
      <c r="B3" s="1" t="s">
        <v>12</v>
      </c>
      <c r="C3" s="1" t="s">
        <v>13</v>
      </c>
      <c r="D3" s="1" t="s">
        <v>14</v>
      </c>
      <c r="E3" s="266"/>
      <c r="F3" s="233"/>
      <c r="G3" s="49" t="s">
        <v>15</v>
      </c>
      <c r="H3" s="49" t="s">
        <v>711</v>
      </c>
      <c r="I3" s="240"/>
      <c r="J3" s="50" t="s">
        <v>15</v>
      </c>
      <c r="K3" s="50" t="s">
        <v>16</v>
      </c>
      <c r="L3" s="240"/>
      <c r="M3" s="51" t="s">
        <v>15</v>
      </c>
      <c r="N3" s="51" t="s">
        <v>16</v>
      </c>
      <c r="O3" s="272"/>
      <c r="P3" s="52" t="s">
        <v>15</v>
      </c>
      <c r="Q3" s="52" t="s">
        <v>16</v>
      </c>
      <c r="R3" s="52" t="s">
        <v>15</v>
      </c>
      <c r="S3" s="52" t="s">
        <v>16</v>
      </c>
      <c r="T3" s="223"/>
      <c r="U3" s="53" t="s">
        <v>15</v>
      </c>
      <c r="V3" s="53" t="s">
        <v>711</v>
      </c>
      <c r="W3" s="227"/>
      <c r="X3" s="54" t="s">
        <v>15</v>
      </c>
      <c r="Y3" s="54" t="s">
        <v>16</v>
      </c>
      <c r="Z3" s="54" t="s">
        <v>15</v>
      </c>
      <c r="AA3" s="54" t="s">
        <v>16</v>
      </c>
      <c r="AB3" s="227"/>
      <c r="AC3" s="55" t="s">
        <v>15</v>
      </c>
      <c r="AD3" s="55" t="s">
        <v>16</v>
      </c>
      <c r="AE3" s="55" t="s">
        <v>15</v>
      </c>
      <c r="AF3" s="55" t="s">
        <v>16</v>
      </c>
      <c r="AG3" s="233"/>
      <c r="AH3" s="56" t="s">
        <v>15</v>
      </c>
      <c r="AI3" s="56" t="s">
        <v>16</v>
      </c>
      <c r="AJ3" s="56" t="s">
        <v>15</v>
      </c>
      <c r="AK3" s="56" t="s">
        <v>16</v>
      </c>
      <c r="AL3" s="240"/>
      <c r="AM3" s="57" t="s">
        <v>15</v>
      </c>
      <c r="AN3" s="57" t="s">
        <v>16</v>
      </c>
      <c r="AO3" s="240"/>
      <c r="AP3" s="58" t="s">
        <v>15</v>
      </c>
      <c r="AQ3" s="58" t="s">
        <v>16</v>
      </c>
      <c r="AR3" s="58" t="s">
        <v>15</v>
      </c>
      <c r="AS3" s="58" t="s">
        <v>16</v>
      </c>
      <c r="AT3" s="235"/>
      <c r="AU3" s="59" t="s">
        <v>15</v>
      </c>
      <c r="AV3" s="59" t="s">
        <v>16</v>
      </c>
      <c r="AW3" s="59" t="s">
        <v>15</v>
      </c>
      <c r="AX3" s="59" t="s">
        <v>16</v>
      </c>
      <c r="AY3" s="237"/>
      <c r="AZ3" s="12"/>
      <c r="BA3" s="276"/>
      <c r="BB3" s="278"/>
      <c r="BC3" s="278"/>
      <c r="BD3" s="278"/>
    </row>
    <row r="4" spans="1:56" ht="30" x14ac:dyDescent="0.25">
      <c r="A4" s="60" t="s">
        <v>11</v>
      </c>
      <c r="B4" s="60" t="s">
        <v>712</v>
      </c>
      <c r="C4" s="60" t="s">
        <v>13</v>
      </c>
      <c r="D4" s="60" t="s">
        <v>713</v>
      </c>
      <c r="E4" s="240"/>
      <c r="F4" s="61" t="s">
        <v>714</v>
      </c>
      <c r="G4" s="49" t="s">
        <v>715</v>
      </c>
      <c r="H4" s="49" t="s">
        <v>716</v>
      </c>
      <c r="I4" s="62" t="s">
        <v>717</v>
      </c>
      <c r="J4" s="63" t="s">
        <v>718</v>
      </c>
      <c r="K4" s="63" t="s">
        <v>719</v>
      </c>
      <c r="L4" s="63" t="s">
        <v>720</v>
      </c>
      <c r="M4" s="64" t="s">
        <v>721</v>
      </c>
      <c r="N4" s="64" t="s">
        <v>722</v>
      </c>
      <c r="O4" s="64" t="s">
        <v>723</v>
      </c>
      <c r="P4" s="65" t="s">
        <v>724</v>
      </c>
      <c r="Q4" s="65" t="s">
        <v>725</v>
      </c>
      <c r="R4" s="65" t="s">
        <v>726</v>
      </c>
      <c r="S4" s="65" t="s">
        <v>727</v>
      </c>
      <c r="T4" s="65" t="s">
        <v>728</v>
      </c>
      <c r="U4" s="66" t="s">
        <v>729</v>
      </c>
      <c r="V4" s="66" t="s">
        <v>730</v>
      </c>
      <c r="W4" s="66" t="s">
        <v>731</v>
      </c>
      <c r="X4" s="54" t="s">
        <v>732</v>
      </c>
      <c r="Y4" s="54" t="s">
        <v>733</v>
      </c>
      <c r="Z4" s="54" t="s">
        <v>734</v>
      </c>
      <c r="AA4" s="54" t="s">
        <v>735</v>
      </c>
      <c r="AB4" s="54" t="s">
        <v>736</v>
      </c>
      <c r="AC4" s="55" t="s">
        <v>737</v>
      </c>
      <c r="AD4" s="55" t="s">
        <v>738</v>
      </c>
      <c r="AE4" s="55" t="s">
        <v>739</v>
      </c>
      <c r="AF4" s="55" t="s">
        <v>740</v>
      </c>
      <c r="AG4" s="55" t="s">
        <v>741</v>
      </c>
      <c r="AH4" s="67" t="s">
        <v>742</v>
      </c>
      <c r="AI4" s="67" t="s">
        <v>743</v>
      </c>
      <c r="AJ4" s="67" t="s">
        <v>744</v>
      </c>
      <c r="AK4" s="67" t="s">
        <v>745</v>
      </c>
      <c r="AL4" s="67" t="s">
        <v>746</v>
      </c>
      <c r="AM4" s="68" t="s">
        <v>747</v>
      </c>
      <c r="AN4" s="68" t="s">
        <v>748</v>
      </c>
      <c r="AO4" s="68" t="s">
        <v>749</v>
      </c>
      <c r="AP4" s="69" t="s">
        <v>750</v>
      </c>
      <c r="AQ4" s="69" t="s">
        <v>751</v>
      </c>
      <c r="AR4" s="69" t="s">
        <v>752</v>
      </c>
      <c r="AS4" s="69" t="s">
        <v>753</v>
      </c>
      <c r="AT4" s="69" t="s">
        <v>754</v>
      </c>
      <c r="AU4" s="70" t="s">
        <v>755</v>
      </c>
      <c r="AV4" s="70" t="s">
        <v>756</v>
      </c>
      <c r="AW4" s="70" t="s">
        <v>757</v>
      </c>
      <c r="AX4" s="70" t="s">
        <v>758</v>
      </c>
      <c r="AY4" s="70" t="s">
        <v>759</v>
      </c>
      <c r="AZ4" s="12"/>
      <c r="BA4" s="71" t="s">
        <v>760</v>
      </c>
      <c r="BB4" s="71" t="s">
        <v>761</v>
      </c>
      <c r="BC4" s="71" t="s">
        <v>762</v>
      </c>
      <c r="BD4" s="71" t="s">
        <v>763</v>
      </c>
    </row>
    <row r="5" spans="1:56" ht="15" customHeight="1" x14ac:dyDescent="0.25">
      <c r="A5" s="4" t="s">
        <v>391</v>
      </c>
      <c r="B5" s="4" t="s">
        <v>392</v>
      </c>
      <c r="C5" s="4" t="s">
        <v>106</v>
      </c>
      <c r="D5" s="4" t="s">
        <v>393</v>
      </c>
      <c r="E5" s="4">
        <v>0</v>
      </c>
      <c r="F5" s="4">
        <v>38041754</v>
      </c>
      <c r="G5" s="5"/>
      <c r="H5" s="5"/>
      <c r="I5" s="72" t="str">
        <f t="shared" ref="I5:I252" si="0">+IF(AND(F5&lt;&gt;"",H5&lt;&gt;""),(H5/F5)*100000,"")</f>
        <v/>
      </c>
      <c r="J5" s="5">
        <v>2017</v>
      </c>
      <c r="K5" s="5">
        <v>30000</v>
      </c>
      <c r="L5" s="72">
        <f t="shared" ref="L5:L253" si="1">+IF(AND(F5&lt;&gt;"",K5&lt;&gt;""),(K5/F5)*100000,"")</f>
        <v>78.860717095221204</v>
      </c>
      <c r="O5" s="72" t="str">
        <f t="shared" ref="O5:O253" si="2">+IF(AND(F5&lt;&gt;"",N5&lt;&gt;""),(N5/F5)*100000,"")</f>
        <v/>
      </c>
      <c r="R5" s="5">
        <v>2017</v>
      </c>
      <c r="S5" s="5">
        <v>30000</v>
      </c>
      <c r="T5" s="72" t="str">
        <f t="shared" ref="T5:T253" si="3">+IF(AND(Q5&lt;&gt;"",S5&lt;&gt;""),(Q5/S5)*1000,"")</f>
        <v/>
      </c>
      <c r="U5" s="72"/>
      <c r="V5" s="72"/>
      <c r="W5" s="72" t="str">
        <f t="shared" ref="W5:W253" si="4">+IF(AND(F5&lt;&gt;"",V5&lt;&gt;""),(V5/F5)*100000,"")</f>
        <v/>
      </c>
      <c r="Z5" s="5"/>
      <c r="AA5" s="5"/>
      <c r="AB5" s="73" t="str">
        <f t="shared" ref="AB5:AB253" si="5">+IF(AND(Y5&lt;&gt;"",AA5&lt;&gt;""),(Y5/AA5),"")</f>
        <v/>
      </c>
      <c r="AC5" s="5">
        <v>2017</v>
      </c>
      <c r="AD5" s="5">
        <v>30000</v>
      </c>
      <c r="AG5" s="73" t="str">
        <f t="shared" ref="AG5:AG253" si="6">+IF(AND(AD5&lt;&gt;"",AF5&lt;&gt;""),(AD5/AF5),"")</f>
        <v/>
      </c>
      <c r="AH5" s="5">
        <v>2017</v>
      </c>
      <c r="AI5" s="5">
        <v>30000</v>
      </c>
      <c r="AJ5" s="4">
        <v>2015</v>
      </c>
      <c r="AK5" s="4">
        <v>8297</v>
      </c>
      <c r="AL5" s="73">
        <f t="shared" ref="AL5:AL253" si="7">+IF(AND(AI5&lt;&gt;"",AK5&lt;&gt;""),(AK5/AI5),"")</f>
        <v>0.27656666666666668</v>
      </c>
      <c r="AM5" s="5">
        <v>2017</v>
      </c>
      <c r="AN5" s="4">
        <v>2515</v>
      </c>
      <c r="AO5" s="72">
        <f t="shared" ref="AO5:AO253" si="8">+IF(AND(F5&lt;&gt;"",AN5&lt;&gt;""),(AN5/F5)*100000,"")</f>
        <v>6.6111567831493785</v>
      </c>
      <c r="AT5" s="73" t="str">
        <f t="shared" ref="AT5:AT253" si="9">+IF(AND(AS5&lt;&gt;"",AQ5&lt;&gt;""),(AS5/AQ5),"")</f>
        <v/>
      </c>
      <c r="AY5" s="73" t="str">
        <f t="shared" ref="AY5:AY253" si="10">+IF(AND(AV5&lt;&gt;"",AX5&lt;&gt;""),(AV5/AX5),"")</f>
        <v/>
      </c>
      <c r="BA5" s="4">
        <v>0.32</v>
      </c>
      <c r="BB5" s="4">
        <v>0.24</v>
      </c>
      <c r="BC5" s="4">
        <v>0.28999999999999998</v>
      </c>
      <c r="BD5" s="4">
        <v>0.28999999999999998</v>
      </c>
    </row>
    <row r="6" spans="1:56" x14ac:dyDescent="0.25">
      <c r="A6" s="4" t="s">
        <v>410</v>
      </c>
      <c r="B6" s="4" t="s">
        <v>411</v>
      </c>
      <c r="C6" s="4" t="s">
        <v>181</v>
      </c>
      <c r="D6" s="4" t="s">
        <v>412</v>
      </c>
      <c r="E6" s="4">
        <v>1</v>
      </c>
      <c r="F6" s="4">
        <v>2880917</v>
      </c>
      <c r="G6" s="5">
        <v>2017</v>
      </c>
      <c r="H6" s="5">
        <v>10651</v>
      </c>
      <c r="I6" s="72">
        <f t="shared" si="0"/>
        <v>369.70867262055799</v>
      </c>
      <c r="J6" s="5">
        <v>2017</v>
      </c>
      <c r="K6" s="5">
        <v>5674</v>
      </c>
      <c r="L6" s="72">
        <f t="shared" si="1"/>
        <v>196.95117908638116</v>
      </c>
      <c r="M6" s="5">
        <v>2017</v>
      </c>
      <c r="N6" s="4">
        <v>3964</v>
      </c>
      <c r="O6" s="72">
        <f t="shared" si="2"/>
        <v>137.59507823377072</v>
      </c>
      <c r="P6" s="5">
        <v>2017</v>
      </c>
      <c r="Q6" s="4">
        <v>3964</v>
      </c>
      <c r="R6" s="5">
        <v>2017</v>
      </c>
      <c r="S6" s="5">
        <v>5674</v>
      </c>
      <c r="T6" s="72">
        <f t="shared" si="3"/>
        <v>698.62530842439196</v>
      </c>
      <c r="U6" s="72"/>
      <c r="V6" s="72">
        <v>397</v>
      </c>
      <c r="W6" s="72">
        <f t="shared" si="4"/>
        <v>13.78033452543062</v>
      </c>
      <c r="X6" s="5">
        <v>2017</v>
      </c>
      <c r="Y6" s="4">
        <v>15959</v>
      </c>
      <c r="Z6" s="5">
        <v>2017</v>
      </c>
      <c r="AA6" s="5">
        <v>397</v>
      </c>
      <c r="AB6" s="73">
        <f t="shared" si="5"/>
        <v>40.19899244332494</v>
      </c>
      <c r="AC6" s="5">
        <v>2017</v>
      </c>
      <c r="AD6" s="5">
        <v>5674</v>
      </c>
      <c r="AE6" s="5">
        <v>2017</v>
      </c>
      <c r="AF6" s="4">
        <v>14614</v>
      </c>
      <c r="AG6" s="73">
        <f t="shared" si="6"/>
        <v>0.38825783495278499</v>
      </c>
      <c r="AH6" s="5">
        <v>2017</v>
      </c>
      <c r="AI6" s="5">
        <v>5674</v>
      </c>
      <c r="AJ6" s="4">
        <v>2017</v>
      </c>
      <c r="AK6" s="4">
        <v>2374</v>
      </c>
      <c r="AL6" s="73">
        <f t="shared" si="7"/>
        <v>0.4183997180119845</v>
      </c>
      <c r="AM6" s="5">
        <v>2017</v>
      </c>
      <c r="AN6" s="4">
        <v>68</v>
      </c>
      <c r="AO6" s="72">
        <f t="shared" si="8"/>
        <v>2.3603595660687207</v>
      </c>
      <c r="AP6" s="5">
        <v>2017</v>
      </c>
      <c r="AQ6" s="4">
        <v>15959</v>
      </c>
      <c r="AR6" s="5">
        <v>2017</v>
      </c>
      <c r="AS6" s="4">
        <v>34674</v>
      </c>
      <c r="AT6" s="73">
        <f t="shared" si="9"/>
        <v>2.172692524594273</v>
      </c>
      <c r="AU6" s="5">
        <v>2017</v>
      </c>
      <c r="AV6" s="4">
        <v>15959</v>
      </c>
      <c r="AW6" s="5">
        <v>2017</v>
      </c>
      <c r="AX6" s="4">
        <v>863</v>
      </c>
      <c r="AY6" s="73">
        <f t="shared" si="10"/>
        <v>18.492468134414832</v>
      </c>
      <c r="BA6" s="4">
        <v>0.41</v>
      </c>
      <c r="BB6" s="4">
        <v>0.37</v>
      </c>
      <c r="BC6" s="4">
        <v>0.56999999999999995</v>
      </c>
      <c r="BD6" s="4">
        <v>0.56999999999999995</v>
      </c>
    </row>
    <row r="7" spans="1:56" x14ac:dyDescent="0.25">
      <c r="A7" s="4" t="s">
        <v>248</v>
      </c>
      <c r="B7" s="4" t="s">
        <v>249</v>
      </c>
      <c r="C7" s="4" t="s">
        <v>118</v>
      </c>
      <c r="D7" s="4" t="s">
        <v>250</v>
      </c>
      <c r="E7" s="4">
        <v>1</v>
      </c>
      <c r="F7" s="4">
        <v>43053054</v>
      </c>
      <c r="G7" s="5">
        <v>2015</v>
      </c>
      <c r="H7" s="5">
        <v>173178</v>
      </c>
      <c r="I7" s="72">
        <f t="shared" si="0"/>
        <v>402.24324155958834</v>
      </c>
      <c r="J7" s="5">
        <v>2017</v>
      </c>
      <c r="K7" s="5">
        <v>60000</v>
      </c>
      <c r="L7" s="72">
        <f t="shared" si="1"/>
        <v>139.36293578615818</v>
      </c>
      <c r="O7" s="72" t="str">
        <f t="shared" si="2"/>
        <v/>
      </c>
      <c r="R7" s="5">
        <v>2017</v>
      </c>
      <c r="S7" s="5">
        <v>60000</v>
      </c>
      <c r="T7" s="72" t="str">
        <f t="shared" si="3"/>
        <v/>
      </c>
      <c r="U7" s="72"/>
      <c r="V7" s="72"/>
      <c r="W7" s="72" t="str">
        <f t="shared" si="4"/>
        <v/>
      </c>
      <c r="X7" s="5">
        <v>2016</v>
      </c>
      <c r="Y7" s="4">
        <v>1140152</v>
      </c>
      <c r="Z7" s="5">
        <v>2015</v>
      </c>
      <c r="AA7" s="5">
        <v>5813</v>
      </c>
      <c r="AB7" s="73">
        <f t="shared" si="5"/>
        <v>196.13831068295201</v>
      </c>
      <c r="AC7" s="5">
        <v>2017</v>
      </c>
      <c r="AD7" s="5">
        <v>60000</v>
      </c>
      <c r="AE7" s="5">
        <v>2016</v>
      </c>
      <c r="AF7" s="4">
        <v>15152</v>
      </c>
      <c r="AG7" s="73">
        <f t="shared" si="6"/>
        <v>3.9598732840549102</v>
      </c>
      <c r="AH7" s="5">
        <v>2017</v>
      </c>
      <c r="AI7" s="5">
        <v>60000</v>
      </c>
      <c r="AJ7" s="4">
        <v>2015</v>
      </c>
      <c r="AK7" s="4">
        <v>5352</v>
      </c>
      <c r="AL7" s="73">
        <f t="shared" si="7"/>
        <v>8.9200000000000002E-2</v>
      </c>
      <c r="AM7" s="5">
        <v>2015</v>
      </c>
      <c r="AN7" s="4">
        <v>542</v>
      </c>
      <c r="AO7" s="72">
        <f t="shared" si="8"/>
        <v>1.2589118532682955</v>
      </c>
      <c r="AP7" s="5">
        <v>2016</v>
      </c>
      <c r="AQ7" s="4">
        <v>1140152</v>
      </c>
      <c r="AR7" s="5">
        <v>2016</v>
      </c>
      <c r="AS7" s="4">
        <v>313943</v>
      </c>
      <c r="AT7" s="73">
        <f t="shared" si="9"/>
        <v>0.27535188290684048</v>
      </c>
      <c r="AU7" s="5">
        <v>2016</v>
      </c>
      <c r="AV7" s="4">
        <v>1140152</v>
      </c>
      <c r="AY7" s="73" t="str">
        <f t="shared" si="10"/>
        <v/>
      </c>
      <c r="BA7" s="4">
        <v>0.5</v>
      </c>
      <c r="BB7" s="4">
        <v>0.55000000000000004</v>
      </c>
      <c r="BC7" s="4">
        <v>0.52</v>
      </c>
      <c r="BD7" s="4">
        <v>0.52</v>
      </c>
    </row>
    <row r="8" spans="1:56" x14ac:dyDescent="0.25">
      <c r="A8" s="4" t="s">
        <v>307</v>
      </c>
      <c r="B8" s="4" t="s">
        <v>308</v>
      </c>
      <c r="C8" s="4" t="s">
        <v>22</v>
      </c>
      <c r="D8" s="4" t="s">
        <v>309</v>
      </c>
      <c r="E8" s="4">
        <v>0</v>
      </c>
      <c r="F8" s="4">
        <v>55312</v>
      </c>
      <c r="G8" s="5"/>
      <c r="H8" s="5"/>
      <c r="I8" s="72" t="str">
        <f t="shared" si="0"/>
        <v/>
      </c>
      <c r="J8" s="5">
        <v>2017</v>
      </c>
      <c r="K8" s="5">
        <v>193</v>
      </c>
      <c r="L8" s="72">
        <f t="shared" si="1"/>
        <v>348.92970783916689</v>
      </c>
      <c r="O8" s="72" t="str">
        <f t="shared" si="2"/>
        <v/>
      </c>
      <c r="R8" s="5">
        <v>2017</v>
      </c>
      <c r="S8" s="5">
        <v>193</v>
      </c>
      <c r="T8" s="72" t="str">
        <f t="shared" si="3"/>
        <v/>
      </c>
      <c r="U8" s="72"/>
      <c r="V8" s="72"/>
      <c r="W8" s="72" t="str">
        <f t="shared" si="4"/>
        <v/>
      </c>
      <c r="Z8" s="5"/>
      <c r="AA8" s="5"/>
      <c r="AB8" s="73" t="str">
        <f t="shared" si="5"/>
        <v/>
      </c>
      <c r="AC8" s="5">
        <v>2017</v>
      </c>
      <c r="AD8" s="5">
        <v>193</v>
      </c>
      <c r="AG8" s="73" t="str">
        <f t="shared" si="6"/>
        <v/>
      </c>
      <c r="AH8" s="5">
        <v>2017</v>
      </c>
      <c r="AI8" s="5">
        <v>193</v>
      </c>
      <c r="AJ8" s="4">
        <v>2005</v>
      </c>
      <c r="AK8" s="4">
        <v>33</v>
      </c>
      <c r="AL8" s="73">
        <f t="shared" si="7"/>
        <v>0.17098445595854922</v>
      </c>
      <c r="AM8" s="5">
        <v>2016</v>
      </c>
      <c r="AN8" s="4">
        <v>3</v>
      </c>
      <c r="AO8" s="72">
        <f t="shared" si="8"/>
        <v>5.4237778420595895</v>
      </c>
      <c r="AT8" s="73" t="str">
        <f t="shared" si="9"/>
        <v/>
      </c>
      <c r="AY8" s="73" t="str">
        <f t="shared" si="10"/>
        <v/>
      </c>
      <c r="BA8" s="4">
        <v>0</v>
      </c>
      <c r="BB8" s="4">
        <v>0</v>
      </c>
      <c r="BC8" s="4">
        <v>0</v>
      </c>
      <c r="BD8" s="4">
        <v>0</v>
      </c>
    </row>
    <row r="9" spans="1:56" x14ac:dyDescent="0.25">
      <c r="A9" s="4" t="s">
        <v>413</v>
      </c>
      <c r="B9" s="4" t="s">
        <v>414</v>
      </c>
      <c r="C9" s="4" t="s">
        <v>181</v>
      </c>
      <c r="D9" s="4" t="s">
        <v>412</v>
      </c>
      <c r="E9" s="4">
        <v>0</v>
      </c>
      <c r="F9" s="4">
        <v>77142</v>
      </c>
      <c r="G9" s="5">
        <v>2015</v>
      </c>
      <c r="H9" s="5">
        <v>230</v>
      </c>
      <c r="I9" s="72">
        <f t="shared" si="0"/>
        <v>298.15146094215862</v>
      </c>
      <c r="J9" s="5">
        <v>2017</v>
      </c>
      <c r="K9" s="5">
        <v>52</v>
      </c>
      <c r="L9" s="72">
        <f t="shared" si="1"/>
        <v>67.408156386922826</v>
      </c>
      <c r="O9" s="72" t="str">
        <f t="shared" si="2"/>
        <v/>
      </c>
      <c r="R9" s="5">
        <v>2017</v>
      </c>
      <c r="S9" s="5">
        <v>52</v>
      </c>
      <c r="T9" s="72" t="str">
        <f t="shared" si="3"/>
        <v/>
      </c>
      <c r="U9" s="72"/>
      <c r="V9" s="72"/>
      <c r="W9" s="72" t="str">
        <f t="shared" si="4"/>
        <v/>
      </c>
      <c r="X9" s="5">
        <v>2016</v>
      </c>
      <c r="Y9" s="4">
        <v>220</v>
      </c>
      <c r="Z9" s="5">
        <v>2015</v>
      </c>
      <c r="AA9" s="5">
        <v>26</v>
      </c>
      <c r="AB9" s="73">
        <f t="shared" si="5"/>
        <v>8.4615384615384617</v>
      </c>
      <c r="AC9" s="5">
        <v>2017</v>
      </c>
      <c r="AD9" s="5">
        <v>52</v>
      </c>
      <c r="AE9" s="5">
        <v>2016</v>
      </c>
      <c r="AF9" s="4">
        <v>156</v>
      </c>
      <c r="AG9" s="73">
        <f t="shared" si="6"/>
        <v>0.33333333333333331</v>
      </c>
      <c r="AH9" s="5">
        <v>2017</v>
      </c>
      <c r="AI9" s="5">
        <v>52</v>
      </c>
      <c r="AJ9" s="4">
        <v>2016</v>
      </c>
      <c r="AK9" s="4">
        <v>26</v>
      </c>
      <c r="AL9" s="73">
        <f t="shared" si="7"/>
        <v>0.5</v>
      </c>
      <c r="AM9" s="5">
        <v>2015</v>
      </c>
      <c r="AN9" s="4">
        <v>0</v>
      </c>
      <c r="AO9" s="72">
        <f t="shared" si="8"/>
        <v>0</v>
      </c>
      <c r="AP9" s="5">
        <v>2016</v>
      </c>
      <c r="AQ9" s="4">
        <v>220</v>
      </c>
      <c r="AR9" s="5">
        <v>2016</v>
      </c>
      <c r="AS9" s="4">
        <v>2110</v>
      </c>
      <c r="AT9" s="73">
        <f t="shared" si="9"/>
        <v>9.5909090909090917</v>
      </c>
      <c r="AU9" s="5">
        <v>2016</v>
      </c>
      <c r="AV9" s="4">
        <v>220</v>
      </c>
      <c r="AW9" s="5">
        <v>2013</v>
      </c>
      <c r="AX9" s="4">
        <v>5</v>
      </c>
      <c r="AY9" s="73">
        <f t="shared" si="10"/>
        <v>44</v>
      </c>
      <c r="BA9" s="4">
        <v>0</v>
      </c>
      <c r="BB9" s="4">
        <v>0</v>
      </c>
      <c r="BC9" s="4">
        <v>0</v>
      </c>
      <c r="BD9" s="4">
        <v>0</v>
      </c>
    </row>
    <row r="10" spans="1:56" x14ac:dyDescent="0.25">
      <c r="A10" s="4" t="s">
        <v>229</v>
      </c>
      <c r="B10" s="4" t="s">
        <v>230</v>
      </c>
      <c r="C10" s="4" t="s">
        <v>118</v>
      </c>
      <c r="D10" s="4" t="s">
        <v>231</v>
      </c>
      <c r="E10" s="4">
        <v>0</v>
      </c>
      <c r="F10" s="4">
        <v>31825295</v>
      </c>
      <c r="G10" s="5"/>
      <c r="H10" s="5"/>
      <c r="I10" s="72" t="str">
        <f t="shared" si="0"/>
        <v/>
      </c>
      <c r="J10" s="5">
        <v>2016</v>
      </c>
      <c r="K10" s="5">
        <v>24000</v>
      </c>
      <c r="L10" s="72">
        <f t="shared" si="1"/>
        <v>75.411712601564261</v>
      </c>
      <c r="O10" s="72" t="str">
        <f t="shared" si="2"/>
        <v/>
      </c>
      <c r="R10" s="5">
        <v>2016</v>
      </c>
      <c r="S10" s="5">
        <v>24000</v>
      </c>
      <c r="T10" s="72" t="str">
        <f t="shared" si="3"/>
        <v/>
      </c>
      <c r="U10" s="72"/>
      <c r="V10" s="72"/>
      <c r="W10" s="72" t="str">
        <f t="shared" si="4"/>
        <v/>
      </c>
      <c r="Z10" s="5"/>
      <c r="AA10" s="5"/>
      <c r="AB10" s="73" t="str">
        <f t="shared" si="5"/>
        <v/>
      </c>
      <c r="AC10" s="5">
        <v>2016</v>
      </c>
      <c r="AD10" s="5">
        <v>24000</v>
      </c>
      <c r="AG10" s="73" t="str">
        <f t="shared" si="6"/>
        <v/>
      </c>
      <c r="AH10" s="5">
        <v>2016</v>
      </c>
      <c r="AI10" s="5">
        <v>24000</v>
      </c>
      <c r="AJ10" s="4">
        <v>2016</v>
      </c>
      <c r="AK10" s="4">
        <v>10992</v>
      </c>
      <c r="AL10" s="73">
        <f t="shared" si="7"/>
        <v>0.45800000000000002</v>
      </c>
      <c r="AM10" s="5">
        <v>2012</v>
      </c>
      <c r="AN10" s="4">
        <v>1217</v>
      </c>
      <c r="AO10" s="72">
        <f t="shared" si="8"/>
        <v>3.8240022598376546</v>
      </c>
      <c r="AT10" s="73" t="str">
        <f t="shared" si="9"/>
        <v/>
      </c>
      <c r="AY10" s="73" t="str">
        <f t="shared" si="10"/>
        <v/>
      </c>
    </row>
    <row r="11" spans="1:56" x14ac:dyDescent="0.25">
      <c r="A11" s="4" t="s">
        <v>26</v>
      </c>
      <c r="B11" s="4" t="s">
        <v>27</v>
      </c>
      <c r="C11" s="4" t="s">
        <v>28</v>
      </c>
      <c r="D11" s="4" t="s">
        <v>29</v>
      </c>
      <c r="E11" s="4">
        <v>0</v>
      </c>
      <c r="F11" s="4">
        <v>14869</v>
      </c>
      <c r="G11" s="5"/>
      <c r="H11" s="5"/>
      <c r="I11" s="72" t="str">
        <f t="shared" si="0"/>
        <v/>
      </c>
      <c r="J11" s="5">
        <v>2017</v>
      </c>
      <c r="K11" s="5">
        <v>55</v>
      </c>
      <c r="L11" s="72">
        <f t="shared" si="1"/>
        <v>369.89710135180582</v>
      </c>
      <c r="O11" s="72" t="str">
        <f t="shared" si="2"/>
        <v/>
      </c>
      <c r="R11" s="5">
        <v>2017</v>
      </c>
      <c r="S11" s="5">
        <v>55</v>
      </c>
      <c r="T11" s="72" t="str">
        <f t="shared" si="3"/>
        <v/>
      </c>
      <c r="U11" s="72"/>
      <c r="V11" s="72"/>
      <c r="W11" s="72" t="str">
        <f t="shared" si="4"/>
        <v/>
      </c>
      <c r="Z11" s="5"/>
      <c r="AA11" s="5"/>
      <c r="AB11" s="73" t="str">
        <f t="shared" si="5"/>
        <v/>
      </c>
      <c r="AC11" s="5">
        <v>2017</v>
      </c>
      <c r="AD11" s="5">
        <v>55</v>
      </c>
      <c r="AG11" s="73" t="str">
        <f t="shared" si="6"/>
        <v/>
      </c>
      <c r="AH11" s="5">
        <v>2017</v>
      </c>
      <c r="AI11" s="5">
        <v>55</v>
      </c>
      <c r="AJ11" s="4">
        <v>2017</v>
      </c>
      <c r="AK11" s="4">
        <v>25</v>
      </c>
      <c r="AL11" s="73">
        <f t="shared" si="7"/>
        <v>0.45454545454545453</v>
      </c>
      <c r="AM11" s="5">
        <v>2014</v>
      </c>
      <c r="AN11" s="4">
        <v>4</v>
      </c>
      <c r="AO11" s="72">
        <f t="shared" si="8"/>
        <v>26.901607371040424</v>
      </c>
      <c r="AT11" s="73" t="str">
        <f t="shared" si="9"/>
        <v/>
      </c>
      <c r="AY11" s="73" t="str">
        <f t="shared" si="10"/>
        <v/>
      </c>
      <c r="BA11" s="4">
        <v>0</v>
      </c>
      <c r="BB11" s="4">
        <v>0</v>
      </c>
      <c r="BC11" s="4">
        <v>0</v>
      </c>
      <c r="BD11" s="4">
        <v>0</v>
      </c>
    </row>
    <row r="12" spans="1:56" x14ac:dyDescent="0.25">
      <c r="A12" s="4" t="s">
        <v>30</v>
      </c>
      <c r="B12" s="4" t="s">
        <v>31</v>
      </c>
      <c r="C12" s="4" t="s">
        <v>28</v>
      </c>
      <c r="D12" s="4" t="s">
        <v>29</v>
      </c>
      <c r="E12" s="4">
        <v>0</v>
      </c>
      <c r="F12" s="4">
        <v>97118</v>
      </c>
      <c r="G12" s="5"/>
      <c r="H12" s="5"/>
      <c r="I12" s="72" t="str">
        <f t="shared" si="0"/>
        <v/>
      </c>
      <c r="J12" s="5">
        <v>2017</v>
      </c>
      <c r="K12" s="5">
        <v>305</v>
      </c>
      <c r="L12" s="72">
        <f t="shared" si="1"/>
        <v>314.05094833089646</v>
      </c>
      <c r="O12" s="72" t="str">
        <f t="shared" si="2"/>
        <v/>
      </c>
      <c r="R12" s="5">
        <v>2017</v>
      </c>
      <c r="S12" s="5">
        <v>305</v>
      </c>
      <c r="T12" s="72" t="str">
        <f t="shared" si="3"/>
        <v/>
      </c>
      <c r="U12" s="72"/>
      <c r="V12" s="72"/>
      <c r="W12" s="72" t="str">
        <f t="shared" si="4"/>
        <v/>
      </c>
      <c r="Z12" s="5"/>
      <c r="AA12" s="5"/>
      <c r="AB12" s="73" t="str">
        <f t="shared" si="5"/>
        <v/>
      </c>
      <c r="AC12" s="5">
        <v>2017</v>
      </c>
      <c r="AD12" s="5">
        <v>305</v>
      </c>
      <c r="AG12" s="73" t="str">
        <f t="shared" si="6"/>
        <v/>
      </c>
      <c r="AH12" s="5">
        <v>2017</v>
      </c>
      <c r="AI12" s="5">
        <v>305</v>
      </c>
      <c r="AJ12" s="4">
        <v>2016</v>
      </c>
      <c r="AK12" s="4">
        <v>143</v>
      </c>
      <c r="AL12" s="73">
        <f t="shared" si="7"/>
        <v>0.46885245901639344</v>
      </c>
      <c r="AM12" s="5">
        <v>2012</v>
      </c>
      <c r="AN12" s="4">
        <v>10</v>
      </c>
      <c r="AO12" s="72">
        <f t="shared" si="8"/>
        <v>10.296752404291686</v>
      </c>
      <c r="AT12" s="73" t="str">
        <f t="shared" si="9"/>
        <v/>
      </c>
      <c r="AY12" s="73" t="str">
        <f t="shared" si="10"/>
        <v/>
      </c>
      <c r="BA12" s="4">
        <v>0.45</v>
      </c>
      <c r="BB12" s="4">
        <v>0.48</v>
      </c>
      <c r="BC12" s="4">
        <v>0.6</v>
      </c>
      <c r="BD12" s="4">
        <v>0.6</v>
      </c>
    </row>
    <row r="13" spans="1:56" x14ac:dyDescent="0.25">
      <c r="A13" s="4" t="s">
        <v>326</v>
      </c>
      <c r="B13" s="4" t="s">
        <v>327</v>
      </c>
      <c r="C13" s="4" t="s">
        <v>28</v>
      </c>
      <c r="D13" s="4" t="s">
        <v>328</v>
      </c>
      <c r="E13" s="4">
        <v>1</v>
      </c>
      <c r="F13" s="4">
        <v>44780677</v>
      </c>
      <c r="G13" s="5">
        <v>2015</v>
      </c>
      <c r="H13" s="5">
        <v>348766</v>
      </c>
      <c r="I13" s="72">
        <f t="shared" si="0"/>
        <v>778.83145893484379</v>
      </c>
      <c r="J13" s="5">
        <v>2017</v>
      </c>
      <c r="K13" s="5">
        <v>85283</v>
      </c>
      <c r="L13" s="72">
        <f t="shared" si="1"/>
        <v>190.44598186847421</v>
      </c>
      <c r="O13" s="72" t="str">
        <f t="shared" si="2"/>
        <v/>
      </c>
      <c r="R13" s="5">
        <v>2017</v>
      </c>
      <c r="S13" s="5">
        <v>85283</v>
      </c>
      <c r="T13" s="72" t="str">
        <f t="shared" si="3"/>
        <v/>
      </c>
      <c r="U13" s="72"/>
      <c r="V13" s="72">
        <v>2098</v>
      </c>
      <c r="W13" s="72">
        <f t="shared" si="4"/>
        <v>4.6850564586149517</v>
      </c>
      <c r="Z13" s="5">
        <v>2017</v>
      </c>
      <c r="AA13" s="5">
        <v>2098</v>
      </c>
      <c r="AB13" s="73" t="str">
        <f t="shared" si="5"/>
        <v/>
      </c>
      <c r="AC13" s="5">
        <v>2017</v>
      </c>
      <c r="AD13" s="5">
        <v>85283</v>
      </c>
      <c r="AE13" s="5">
        <v>2017</v>
      </c>
      <c r="AF13" s="4">
        <v>37063</v>
      </c>
      <c r="AG13" s="73">
        <f t="shared" si="6"/>
        <v>2.3010279793864501</v>
      </c>
      <c r="AH13" s="5">
        <v>2017</v>
      </c>
      <c r="AI13" s="5">
        <v>85283</v>
      </c>
      <c r="AJ13" s="4">
        <v>2017</v>
      </c>
      <c r="AK13" s="4">
        <v>38315</v>
      </c>
      <c r="AL13" s="73">
        <f t="shared" si="7"/>
        <v>0.4492689047055099</v>
      </c>
      <c r="AM13" s="5">
        <v>2017</v>
      </c>
      <c r="AN13" s="4">
        <v>2279</v>
      </c>
      <c r="AO13" s="72">
        <f t="shared" si="8"/>
        <v>5.0892486507070895</v>
      </c>
      <c r="AT13" s="73" t="str">
        <f t="shared" si="9"/>
        <v/>
      </c>
      <c r="AY13" s="73" t="str">
        <f t="shared" si="10"/>
        <v/>
      </c>
      <c r="BA13" s="4">
        <v>0.42</v>
      </c>
      <c r="BB13" s="4">
        <v>0.5</v>
      </c>
      <c r="BC13" s="4">
        <v>0.57999999999999996</v>
      </c>
      <c r="BD13" s="4">
        <v>0.57999999999999996</v>
      </c>
    </row>
    <row r="14" spans="1:56" x14ac:dyDescent="0.25">
      <c r="A14" s="4" t="s">
        <v>482</v>
      </c>
      <c r="B14" s="4" t="s">
        <v>483</v>
      </c>
      <c r="C14" s="4" t="s">
        <v>106</v>
      </c>
      <c r="D14" s="4" t="s">
        <v>484</v>
      </c>
      <c r="E14" s="4">
        <v>1</v>
      </c>
      <c r="F14" s="4">
        <v>2957731</v>
      </c>
      <c r="G14" s="5"/>
      <c r="H14" s="5"/>
      <c r="I14" s="72" t="str">
        <f t="shared" si="0"/>
        <v/>
      </c>
      <c r="J14" s="5">
        <v>2017</v>
      </c>
      <c r="K14" s="5">
        <v>3536</v>
      </c>
      <c r="L14" s="72">
        <f t="shared" si="1"/>
        <v>119.5511018412425</v>
      </c>
      <c r="O14" s="72" t="str">
        <f t="shared" si="2"/>
        <v/>
      </c>
      <c r="R14" s="5">
        <v>2017</v>
      </c>
      <c r="S14" s="5">
        <v>3536</v>
      </c>
      <c r="T14" s="72" t="str">
        <f t="shared" si="3"/>
        <v/>
      </c>
      <c r="U14" s="72"/>
      <c r="V14" s="72">
        <v>226</v>
      </c>
      <c r="W14" s="72">
        <f t="shared" si="4"/>
        <v>7.6409923688124453</v>
      </c>
      <c r="X14" s="5">
        <v>2016</v>
      </c>
      <c r="Y14" s="4">
        <v>2908</v>
      </c>
      <c r="Z14" s="5">
        <v>2017</v>
      </c>
      <c r="AA14" s="5">
        <v>226</v>
      </c>
      <c r="AB14" s="73">
        <f t="shared" si="5"/>
        <v>12.867256637168142</v>
      </c>
      <c r="AC14" s="5">
        <v>2017</v>
      </c>
      <c r="AD14" s="5">
        <v>3536</v>
      </c>
      <c r="AE14" s="5">
        <v>2017</v>
      </c>
      <c r="AF14" s="4">
        <v>2533</v>
      </c>
      <c r="AG14" s="73">
        <f t="shared" si="6"/>
        <v>1.3959731543624161</v>
      </c>
      <c r="AH14" s="5">
        <v>2017</v>
      </c>
      <c r="AI14" s="5">
        <v>3536</v>
      </c>
      <c r="AJ14" s="4">
        <v>2017</v>
      </c>
      <c r="AK14" s="4">
        <v>1297</v>
      </c>
      <c r="AL14" s="73">
        <f t="shared" si="7"/>
        <v>0.36679864253393663</v>
      </c>
      <c r="AM14" s="5">
        <v>2017</v>
      </c>
      <c r="AN14" s="4">
        <v>70</v>
      </c>
      <c r="AO14" s="72">
        <f t="shared" si="8"/>
        <v>2.3666790522870405</v>
      </c>
      <c r="AP14" s="5">
        <v>2016</v>
      </c>
      <c r="AQ14" s="4">
        <v>2908</v>
      </c>
      <c r="AR14" s="5">
        <v>2017</v>
      </c>
      <c r="AS14" s="4">
        <v>11194</v>
      </c>
      <c r="AT14" s="73">
        <f t="shared" si="9"/>
        <v>3.8493810178817056</v>
      </c>
      <c r="AU14" s="5">
        <v>2016</v>
      </c>
      <c r="AV14" s="4">
        <v>2908</v>
      </c>
      <c r="AW14" s="5">
        <v>2013</v>
      </c>
      <c r="AX14" s="4">
        <v>301</v>
      </c>
      <c r="AY14" s="73">
        <f t="shared" si="10"/>
        <v>9.661129568106313</v>
      </c>
      <c r="BA14" s="4">
        <v>0</v>
      </c>
      <c r="BB14" s="4">
        <v>0</v>
      </c>
      <c r="BC14" s="4">
        <v>0</v>
      </c>
      <c r="BD14" s="4">
        <v>0</v>
      </c>
    </row>
    <row r="15" spans="1:56" x14ac:dyDescent="0.25">
      <c r="A15" s="4" t="s">
        <v>32</v>
      </c>
      <c r="B15" s="4" t="s">
        <v>33</v>
      </c>
      <c r="C15" s="4" t="s">
        <v>28</v>
      </c>
      <c r="D15" s="4" t="s">
        <v>29</v>
      </c>
      <c r="E15" s="4">
        <v>0</v>
      </c>
      <c r="F15" s="4">
        <v>106314</v>
      </c>
      <c r="G15" s="5"/>
      <c r="H15" s="5"/>
      <c r="I15" s="72" t="str">
        <f t="shared" si="0"/>
        <v/>
      </c>
      <c r="J15" s="5">
        <v>2014</v>
      </c>
      <c r="K15" s="5">
        <v>170</v>
      </c>
      <c r="L15" s="72">
        <f t="shared" si="1"/>
        <v>159.90368154711513</v>
      </c>
      <c r="O15" s="72" t="str">
        <f t="shared" si="2"/>
        <v/>
      </c>
      <c r="R15" s="5">
        <v>2014</v>
      </c>
      <c r="S15" s="5">
        <v>170</v>
      </c>
      <c r="T15" s="72" t="str">
        <f t="shared" si="3"/>
        <v/>
      </c>
      <c r="U15" s="72"/>
      <c r="V15" s="72"/>
      <c r="W15" s="72" t="str">
        <f t="shared" si="4"/>
        <v/>
      </c>
      <c r="Z15" s="5"/>
      <c r="AA15" s="5"/>
      <c r="AB15" s="73" t="str">
        <f t="shared" si="5"/>
        <v/>
      </c>
      <c r="AC15" s="5">
        <v>2014</v>
      </c>
      <c r="AD15" s="5">
        <v>170</v>
      </c>
      <c r="AG15" s="73" t="str">
        <f t="shared" si="6"/>
        <v/>
      </c>
      <c r="AH15" s="5">
        <v>2014</v>
      </c>
      <c r="AI15" s="5">
        <v>170</v>
      </c>
      <c r="AJ15" s="4">
        <v>2007</v>
      </c>
      <c r="AK15" s="4">
        <v>46</v>
      </c>
      <c r="AL15" s="73">
        <f t="shared" si="7"/>
        <v>0.27058823529411763</v>
      </c>
      <c r="AM15" s="5">
        <v>2014</v>
      </c>
      <c r="AN15" s="4">
        <v>2</v>
      </c>
      <c r="AO15" s="72">
        <f t="shared" si="8"/>
        <v>1.881219782907237</v>
      </c>
      <c r="AT15" s="73" t="str">
        <f t="shared" si="9"/>
        <v/>
      </c>
      <c r="AY15" s="73" t="str">
        <f t="shared" si="10"/>
        <v/>
      </c>
    </row>
    <row r="16" spans="1:56" x14ac:dyDescent="0.25">
      <c r="A16" s="4" t="s">
        <v>20</v>
      </c>
      <c r="B16" s="4" t="s">
        <v>21</v>
      </c>
      <c r="C16" s="4" t="s">
        <v>22</v>
      </c>
      <c r="D16" s="4" t="s">
        <v>23</v>
      </c>
      <c r="E16" s="4">
        <v>1</v>
      </c>
      <c r="F16" s="4">
        <v>25203.198</v>
      </c>
      <c r="G16" s="5">
        <v>2017</v>
      </c>
      <c r="H16" s="5">
        <v>66888</v>
      </c>
      <c r="I16" s="72">
        <f t="shared" si="0"/>
        <v>265394.89155304816</v>
      </c>
      <c r="J16" s="5">
        <v>2017</v>
      </c>
      <c r="K16" s="5">
        <v>41202</v>
      </c>
      <c r="L16" s="72">
        <f t="shared" si="1"/>
        <v>163479.25370423228</v>
      </c>
      <c r="O16" s="72" t="str">
        <f t="shared" si="2"/>
        <v/>
      </c>
      <c r="R16" s="5">
        <v>2017</v>
      </c>
      <c r="S16" s="5">
        <v>41202</v>
      </c>
      <c r="T16" s="72" t="str">
        <f t="shared" si="3"/>
        <v/>
      </c>
      <c r="U16" s="72"/>
      <c r="V16" s="72">
        <v>1078</v>
      </c>
      <c r="W16" s="72">
        <f t="shared" si="4"/>
        <v>4277.234976291501</v>
      </c>
      <c r="X16" s="5">
        <v>2017</v>
      </c>
      <c r="Y16" s="4">
        <v>602759</v>
      </c>
      <c r="Z16" s="5">
        <v>2017</v>
      </c>
      <c r="AA16" s="5">
        <v>1078</v>
      </c>
      <c r="AB16" s="73">
        <f t="shared" si="5"/>
        <v>559.14564007421154</v>
      </c>
      <c r="AC16" s="5">
        <v>2017</v>
      </c>
      <c r="AD16" s="5">
        <v>41202</v>
      </c>
      <c r="AE16" s="5">
        <v>2017</v>
      </c>
      <c r="AF16" s="4">
        <v>316642</v>
      </c>
      <c r="AG16" s="73">
        <f t="shared" si="6"/>
        <v>0.13012171474409587</v>
      </c>
      <c r="AH16" s="5">
        <v>2017</v>
      </c>
      <c r="AI16" s="5">
        <v>41202</v>
      </c>
      <c r="AJ16" s="4">
        <v>2017</v>
      </c>
      <c r="AK16" s="4">
        <v>12911</v>
      </c>
      <c r="AL16" s="73">
        <f t="shared" si="7"/>
        <v>0.31335857482646473</v>
      </c>
      <c r="AM16" s="5">
        <v>2017</v>
      </c>
      <c r="AN16" s="4">
        <v>203</v>
      </c>
      <c r="AO16" s="72">
        <f t="shared" si="8"/>
        <v>805.45333969125659</v>
      </c>
      <c r="AP16" s="5">
        <v>2017</v>
      </c>
      <c r="AQ16" s="4">
        <v>602759</v>
      </c>
      <c r="AR16" s="5">
        <v>2017</v>
      </c>
      <c r="AS16" s="4">
        <v>422067</v>
      </c>
      <c r="AT16" s="73">
        <f t="shared" si="9"/>
        <v>0.70022513143727427</v>
      </c>
      <c r="AU16" s="5">
        <v>2017</v>
      </c>
      <c r="AV16" s="4">
        <v>602759</v>
      </c>
      <c r="AY16" s="73" t="str">
        <f t="shared" si="10"/>
        <v/>
      </c>
      <c r="BA16" s="4">
        <v>0.78</v>
      </c>
      <c r="BB16" s="4">
        <v>0.87</v>
      </c>
      <c r="BC16" s="4">
        <v>0.76</v>
      </c>
      <c r="BD16" s="4">
        <v>0.76</v>
      </c>
    </row>
    <row r="17" spans="1:56" x14ac:dyDescent="0.25">
      <c r="A17" s="4" t="s">
        <v>523</v>
      </c>
      <c r="B17" s="4" t="s">
        <v>524</v>
      </c>
      <c r="C17" s="4" t="s">
        <v>181</v>
      </c>
      <c r="D17" s="4" t="s">
        <v>525</v>
      </c>
      <c r="E17" s="4">
        <v>1</v>
      </c>
      <c r="F17" s="4">
        <v>8955102</v>
      </c>
      <c r="G17" s="5">
        <v>2015</v>
      </c>
      <c r="H17" s="5">
        <v>27957</v>
      </c>
      <c r="I17" s="72">
        <f t="shared" si="0"/>
        <v>312.19074891609279</v>
      </c>
      <c r="J17" s="5">
        <v>2017</v>
      </c>
      <c r="K17" s="5">
        <v>8692</v>
      </c>
      <c r="L17" s="72">
        <f t="shared" si="1"/>
        <v>97.061987680318992</v>
      </c>
      <c r="M17" s="5">
        <v>2017</v>
      </c>
      <c r="N17" s="4">
        <v>4158</v>
      </c>
      <c r="O17" s="72">
        <f t="shared" si="2"/>
        <v>46.431631934510627</v>
      </c>
      <c r="P17" s="5">
        <v>2017</v>
      </c>
      <c r="Q17" s="4">
        <v>4158</v>
      </c>
      <c r="R17" s="5">
        <v>2017</v>
      </c>
      <c r="S17" s="5">
        <v>8692</v>
      </c>
      <c r="T17" s="72">
        <f t="shared" si="3"/>
        <v>478.37091578462952</v>
      </c>
      <c r="U17" s="72"/>
      <c r="V17" s="72">
        <v>394</v>
      </c>
      <c r="W17" s="72">
        <f t="shared" si="4"/>
        <v>4.3997265469449705</v>
      </c>
      <c r="X17" s="5">
        <v>2015</v>
      </c>
      <c r="Y17" s="4">
        <v>66497</v>
      </c>
      <c r="Z17" s="5">
        <v>2017</v>
      </c>
      <c r="AA17" s="5">
        <v>394</v>
      </c>
      <c r="AB17" s="73">
        <f t="shared" si="5"/>
        <v>168.7741116751269</v>
      </c>
      <c r="AC17" s="5">
        <v>2017</v>
      </c>
      <c r="AD17" s="5">
        <v>8692</v>
      </c>
      <c r="AE17" s="5">
        <v>2017</v>
      </c>
      <c r="AF17" s="4">
        <v>30450</v>
      </c>
      <c r="AG17" s="73">
        <f t="shared" si="6"/>
        <v>0.28545155993431853</v>
      </c>
      <c r="AH17" s="5">
        <v>2017</v>
      </c>
      <c r="AI17" s="5">
        <v>8692</v>
      </c>
      <c r="AJ17" s="4">
        <v>2017</v>
      </c>
      <c r="AK17" s="4">
        <v>1853</v>
      </c>
      <c r="AL17" s="73">
        <f t="shared" si="7"/>
        <v>0.21318453750575242</v>
      </c>
      <c r="AM17" s="5">
        <v>2016</v>
      </c>
      <c r="AN17" s="4">
        <v>57</v>
      </c>
      <c r="AO17" s="72">
        <f t="shared" si="8"/>
        <v>0.63650866288290187</v>
      </c>
      <c r="AP17" s="5">
        <v>2015</v>
      </c>
      <c r="AQ17" s="4">
        <v>66497</v>
      </c>
      <c r="AR17" s="5">
        <v>2017</v>
      </c>
      <c r="AS17" s="4">
        <v>270160</v>
      </c>
      <c r="AT17" s="73">
        <f t="shared" si="9"/>
        <v>4.0627396724664271</v>
      </c>
      <c r="AU17" s="5">
        <v>2015</v>
      </c>
      <c r="AV17" s="4">
        <v>66497</v>
      </c>
      <c r="AW17" s="5">
        <v>2017</v>
      </c>
      <c r="AX17" s="4">
        <v>514</v>
      </c>
      <c r="AY17" s="73">
        <f t="shared" si="10"/>
        <v>129.3715953307393</v>
      </c>
      <c r="BA17" s="4">
        <v>0.82</v>
      </c>
      <c r="BB17" s="4">
        <v>0.84</v>
      </c>
      <c r="BC17" s="4">
        <v>0.82</v>
      </c>
      <c r="BD17" s="4">
        <v>0.82</v>
      </c>
    </row>
    <row r="18" spans="1:56" x14ac:dyDescent="0.25">
      <c r="A18" s="4" t="s">
        <v>485</v>
      </c>
      <c r="B18" s="4" t="s">
        <v>486</v>
      </c>
      <c r="C18" s="4" t="s">
        <v>106</v>
      </c>
      <c r="D18" s="4" t="s">
        <v>484</v>
      </c>
      <c r="E18" s="4">
        <v>0</v>
      </c>
      <c r="F18" s="4">
        <v>10047718</v>
      </c>
      <c r="G18" s="5">
        <v>2006</v>
      </c>
      <c r="H18" s="5">
        <v>11696</v>
      </c>
      <c r="I18" s="72">
        <f t="shared" si="0"/>
        <v>116.40454081215258</v>
      </c>
      <c r="J18" s="5">
        <v>2017</v>
      </c>
      <c r="K18" s="5">
        <v>23319</v>
      </c>
      <c r="L18" s="72">
        <f t="shared" si="1"/>
        <v>232.08254849509115</v>
      </c>
      <c r="O18" s="72" t="str">
        <f t="shared" si="2"/>
        <v/>
      </c>
      <c r="R18" s="5">
        <v>2017</v>
      </c>
      <c r="S18" s="5">
        <v>23319</v>
      </c>
      <c r="T18" s="72" t="str">
        <f t="shared" si="3"/>
        <v/>
      </c>
      <c r="U18" s="72"/>
      <c r="V18" s="72">
        <v>483</v>
      </c>
      <c r="W18" s="72">
        <f t="shared" si="4"/>
        <v>4.8070616631557535</v>
      </c>
      <c r="X18" s="5">
        <v>2009</v>
      </c>
      <c r="Y18" s="4">
        <v>16144</v>
      </c>
      <c r="Z18" s="5">
        <v>2017</v>
      </c>
      <c r="AA18" s="5">
        <v>483</v>
      </c>
      <c r="AB18" s="73">
        <f t="shared" si="5"/>
        <v>33.424430641821949</v>
      </c>
      <c r="AC18" s="5">
        <v>2017</v>
      </c>
      <c r="AD18" s="5">
        <v>23319</v>
      </c>
      <c r="AE18" s="5">
        <v>2017</v>
      </c>
      <c r="AF18" s="4">
        <v>13758</v>
      </c>
      <c r="AG18" s="73">
        <f t="shared" si="6"/>
        <v>1.6949411251635411</v>
      </c>
      <c r="AH18" s="5">
        <v>2017</v>
      </c>
      <c r="AI18" s="5">
        <v>23319</v>
      </c>
      <c r="AJ18" s="4">
        <v>2017</v>
      </c>
      <c r="AK18" s="4">
        <v>3512</v>
      </c>
      <c r="AL18" s="73">
        <f t="shared" si="7"/>
        <v>0.15060680132081136</v>
      </c>
      <c r="AM18" s="5">
        <v>2017</v>
      </c>
      <c r="AN18" s="4">
        <v>201</v>
      </c>
      <c r="AO18" s="72">
        <f t="shared" si="8"/>
        <v>2.0004542324933881</v>
      </c>
      <c r="AP18" s="5">
        <v>2009</v>
      </c>
      <c r="AQ18" s="4">
        <v>16144</v>
      </c>
      <c r="AR18" s="5">
        <v>2017</v>
      </c>
      <c r="AS18" s="4">
        <v>13959</v>
      </c>
      <c r="AT18" s="73">
        <f t="shared" si="9"/>
        <v>0.86465559960356786</v>
      </c>
      <c r="AU18" s="5">
        <v>2009</v>
      </c>
      <c r="AV18" s="4">
        <v>16144</v>
      </c>
      <c r="AY18" s="73" t="str">
        <f t="shared" si="10"/>
        <v/>
      </c>
      <c r="BA18" s="4">
        <v>0</v>
      </c>
      <c r="BB18" s="4">
        <v>0</v>
      </c>
      <c r="BC18" s="4">
        <v>0</v>
      </c>
      <c r="BD18" s="4">
        <v>0</v>
      </c>
    </row>
    <row r="19" spans="1:56" x14ac:dyDescent="0.25">
      <c r="A19" s="4" t="s">
        <v>34</v>
      </c>
      <c r="B19" s="4" t="s">
        <v>35</v>
      </c>
      <c r="C19" s="4" t="s">
        <v>28</v>
      </c>
      <c r="D19" s="4" t="s">
        <v>29</v>
      </c>
      <c r="E19" s="4">
        <v>0</v>
      </c>
      <c r="F19" s="4">
        <v>389482</v>
      </c>
      <c r="G19" s="5">
        <v>2012</v>
      </c>
      <c r="H19" s="5">
        <v>2765</v>
      </c>
      <c r="I19" s="72">
        <f t="shared" si="0"/>
        <v>709.91727473926915</v>
      </c>
      <c r="J19" s="5">
        <v>2016</v>
      </c>
      <c r="K19" s="5">
        <v>1746</v>
      </c>
      <c r="L19" s="72">
        <f t="shared" si="1"/>
        <v>448.28772574855839</v>
      </c>
      <c r="O19" s="72" t="str">
        <f t="shared" si="2"/>
        <v/>
      </c>
      <c r="R19" s="5">
        <v>2016</v>
      </c>
      <c r="S19" s="5">
        <v>1746</v>
      </c>
      <c r="T19" s="72" t="str">
        <f t="shared" si="3"/>
        <v/>
      </c>
      <c r="U19" s="72"/>
      <c r="V19" s="72"/>
      <c r="W19" s="72" t="str">
        <f t="shared" si="4"/>
        <v/>
      </c>
      <c r="Z19" s="5">
        <v>2012</v>
      </c>
      <c r="AA19" s="5">
        <v>44</v>
      </c>
      <c r="AB19" s="73" t="str">
        <f t="shared" si="5"/>
        <v/>
      </c>
      <c r="AC19" s="5">
        <v>2016</v>
      </c>
      <c r="AD19" s="5">
        <v>1746</v>
      </c>
      <c r="AG19" s="73" t="str">
        <f t="shared" si="6"/>
        <v/>
      </c>
      <c r="AH19" s="5">
        <v>2016</v>
      </c>
      <c r="AI19" s="5">
        <v>1746</v>
      </c>
      <c r="AJ19" s="4">
        <v>2013</v>
      </c>
      <c r="AK19" s="4">
        <v>600</v>
      </c>
      <c r="AL19" s="73">
        <f t="shared" si="7"/>
        <v>0.3436426116838488</v>
      </c>
      <c r="AM19" s="5">
        <v>2017</v>
      </c>
      <c r="AN19" s="4">
        <v>122</v>
      </c>
      <c r="AO19" s="72">
        <f t="shared" si="8"/>
        <v>31.323655521949668</v>
      </c>
      <c r="AR19" s="5">
        <v>2011</v>
      </c>
      <c r="AS19" s="4">
        <v>4287</v>
      </c>
      <c r="AT19" s="73" t="str">
        <f t="shared" si="9"/>
        <v/>
      </c>
      <c r="AY19" s="73" t="str">
        <f t="shared" si="10"/>
        <v/>
      </c>
    </row>
    <row r="20" spans="1:56" x14ac:dyDescent="0.25">
      <c r="A20" s="4" t="s">
        <v>487</v>
      </c>
      <c r="B20" s="4" t="s">
        <v>488</v>
      </c>
      <c r="C20" s="4" t="s">
        <v>106</v>
      </c>
      <c r="D20" s="4" t="s">
        <v>484</v>
      </c>
      <c r="E20" s="4">
        <v>0</v>
      </c>
      <c r="F20" s="4">
        <v>1641172</v>
      </c>
      <c r="G20" s="5">
        <v>2004</v>
      </c>
      <c r="H20" s="5">
        <v>13285</v>
      </c>
      <c r="I20" s="72">
        <f t="shared" si="0"/>
        <v>809.48249178026435</v>
      </c>
      <c r="J20" s="5">
        <v>2017</v>
      </c>
      <c r="K20" s="5">
        <v>3485</v>
      </c>
      <c r="L20" s="72">
        <f t="shared" si="1"/>
        <v>212.34824869056993</v>
      </c>
      <c r="O20" s="72" t="str">
        <f t="shared" si="2"/>
        <v/>
      </c>
      <c r="R20" s="5">
        <v>2017</v>
      </c>
      <c r="S20" s="5">
        <v>3485</v>
      </c>
      <c r="T20" s="72" t="str">
        <f t="shared" si="3"/>
        <v/>
      </c>
      <c r="U20" s="72"/>
      <c r="V20" s="72"/>
      <c r="W20" s="72" t="str">
        <f t="shared" si="4"/>
        <v/>
      </c>
      <c r="X20" s="5">
        <v>2005</v>
      </c>
      <c r="Y20" s="4">
        <v>207</v>
      </c>
      <c r="Z20" s="5">
        <v>2005</v>
      </c>
      <c r="AA20" s="5">
        <v>116</v>
      </c>
      <c r="AB20" s="73">
        <f t="shared" si="5"/>
        <v>1.7844827586206897</v>
      </c>
      <c r="AC20" s="5">
        <v>2017</v>
      </c>
      <c r="AD20" s="5">
        <v>3485</v>
      </c>
      <c r="AE20" s="5">
        <v>2005</v>
      </c>
      <c r="AF20" s="4">
        <v>2152</v>
      </c>
      <c r="AG20" s="73">
        <f t="shared" si="6"/>
        <v>1.6194237918215613</v>
      </c>
      <c r="AH20" s="5">
        <v>2017</v>
      </c>
      <c r="AI20" s="5">
        <v>3485</v>
      </c>
      <c r="AJ20" s="4">
        <v>2017</v>
      </c>
      <c r="AK20" s="4">
        <v>895.64499999999998</v>
      </c>
      <c r="AL20" s="73">
        <f t="shared" si="7"/>
        <v>0.25700000000000001</v>
      </c>
      <c r="AM20" s="5">
        <v>2014</v>
      </c>
      <c r="AN20" s="4">
        <v>7</v>
      </c>
      <c r="AO20" s="72">
        <f t="shared" si="8"/>
        <v>0.42652445934978173</v>
      </c>
      <c r="AP20" s="5">
        <v>2005</v>
      </c>
      <c r="AQ20" s="4">
        <v>207</v>
      </c>
      <c r="AR20" s="5">
        <v>2009</v>
      </c>
      <c r="AS20" s="4">
        <v>13282</v>
      </c>
      <c r="AT20" s="73">
        <f t="shared" si="9"/>
        <v>64.164251207729464</v>
      </c>
      <c r="AU20" s="5">
        <v>2005</v>
      </c>
      <c r="AV20" s="4">
        <v>207</v>
      </c>
      <c r="AY20" s="73" t="str">
        <f t="shared" si="10"/>
        <v/>
      </c>
      <c r="BA20" s="4">
        <v>0</v>
      </c>
      <c r="BB20" s="4">
        <v>0</v>
      </c>
      <c r="BC20" s="4">
        <v>0</v>
      </c>
      <c r="BD20" s="4">
        <v>0</v>
      </c>
    </row>
    <row r="21" spans="1:56" ht="15.75" customHeight="1" x14ac:dyDescent="0.25">
      <c r="A21" s="4" t="s">
        <v>394</v>
      </c>
      <c r="B21" s="4" t="s">
        <v>395</v>
      </c>
      <c r="C21" s="4" t="s">
        <v>106</v>
      </c>
      <c r="D21" s="4" t="s">
        <v>393</v>
      </c>
      <c r="E21" s="4">
        <v>0</v>
      </c>
      <c r="F21" s="4">
        <v>163046161</v>
      </c>
      <c r="G21" s="5">
        <v>2006</v>
      </c>
      <c r="H21" s="5">
        <v>123197</v>
      </c>
      <c r="I21" s="72">
        <f t="shared" si="0"/>
        <v>75.559583399206801</v>
      </c>
      <c r="J21" s="5">
        <v>2017</v>
      </c>
      <c r="K21" s="5">
        <v>88424</v>
      </c>
      <c r="L21" s="72">
        <f t="shared" si="1"/>
        <v>54.232494317974165</v>
      </c>
      <c r="O21" s="72" t="str">
        <f t="shared" si="2"/>
        <v/>
      </c>
      <c r="R21" s="5">
        <v>2017</v>
      </c>
      <c r="S21" s="5">
        <v>88424</v>
      </c>
      <c r="T21" s="72" t="str">
        <f t="shared" si="3"/>
        <v/>
      </c>
      <c r="U21" s="72"/>
      <c r="V21" s="72"/>
      <c r="W21" s="72" t="str">
        <f t="shared" si="4"/>
        <v/>
      </c>
      <c r="Z21" s="5"/>
      <c r="AA21" s="5"/>
      <c r="AB21" s="73" t="str">
        <f t="shared" si="5"/>
        <v/>
      </c>
      <c r="AC21" s="5">
        <v>2017</v>
      </c>
      <c r="AD21" s="5">
        <v>88424</v>
      </c>
      <c r="AG21" s="73" t="str">
        <f t="shared" si="6"/>
        <v/>
      </c>
      <c r="AH21" s="5">
        <v>2017</v>
      </c>
      <c r="AI21" s="5">
        <v>88424</v>
      </c>
      <c r="AJ21" s="4">
        <v>2017</v>
      </c>
      <c r="AK21" s="4">
        <v>69189</v>
      </c>
      <c r="AL21" s="73">
        <f t="shared" si="7"/>
        <v>0.78246856057179048</v>
      </c>
      <c r="AM21" s="5">
        <v>2017</v>
      </c>
      <c r="AN21" s="4">
        <v>3549</v>
      </c>
      <c r="AO21" s="72">
        <f t="shared" si="8"/>
        <v>2.1766841845482028</v>
      </c>
      <c r="AR21" s="5">
        <v>2007</v>
      </c>
      <c r="AS21" s="4">
        <v>154355</v>
      </c>
      <c r="AT21" s="73" t="str">
        <f t="shared" si="9"/>
        <v/>
      </c>
      <c r="AY21" s="73" t="str">
        <f t="shared" si="10"/>
        <v/>
      </c>
      <c r="BA21" s="4">
        <v>0.38</v>
      </c>
      <c r="BB21" s="4">
        <v>0.32</v>
      </c>
      <c r="BC21" s="4">
        <v>0.26</v>
      </c>
      <c r="BD21" s="4">
        <v>0.26</v>
      </c>
    </row>
    <row r="22" spans="1:56" ht="15.75" customHeight="1" x14ac:dyDescent="0.25">
      <c r="A22" s="4" t="s">
        <v>36</v>
      </c>
      <c r="B22" s="4" t="s">
        <v>37</v>
      </c>
      <c r="C22" s="4" t="s">
        <v>28</v>
      </c>
      <c r="D22" s="4" t="s">
        <v>29</v>
      </c>
      <c r="E22" s="4">
        <v>1</v>
      </c>
      <c r="F22" s="4">
        <v>287025</v>
      </c>
      <c r="G22" s="5">
        <v>2015</v>
      </c>
      <c r="H22" s="5">
        <v>1405</v>
      </c>
      <c r="I22" s="72">
        <f t="shared" si="0"/>
        <v>489.504398571553</v>
      </c>
      <c r="J22" s="5">
        <v>2017</v>
      </c>
      <c r="K22" s="5">
        <v>874</v>
      </c>
      <c r="L22" s="72">
        <f t="shared" si="1"/>
        <v>304.50309206515112</v>
      </c>
      <c r="O22" s="72" t="str">
        <f t="shared" si="2"/>
        <v/>
      </c>
      <c r="R22" s="5">
        <v>2017</v>
      </c>
      <c r="S22" s="5">
        <v>874</v>
      </c>
      <c r="T22" s="72" t="str">
        <f t="shared" si="3"/>
        <v/>
      </c>
      <c r="U22" s="72"/>
      <c r="V22" s="72"/>
      <c r="W22" s="72" t="str">
        <f t="shared" si="4"/>
        <v/>
      </c>
      <c r="X22" s="5">
        <v>2017</v>
      </c>
      <c r="Y22" s="4">
        <v>2485</v>
      </c>
      <c r="Z22" s="5">
        <v>2015</v>
      </c>
      <c r="AA22" s="5">
        <v>24</v>
      </c>
      <c r="AB22" s="73">
        <f t="shared" si="5"/>
        <v>103.54166666666667</v>
      </c>
      <c r="AC22" s="5">
        <v>2017</v>
      </c>
      <c r="AD22" s="5">
        <v>874</v>
      </c>
      <c r="AE22" s="5">
        <v>2017</v>
      </c>
      <c r="AF22" s="4">
        <v>1337</v>
      </c>
      <c r="AG22" s="73">
        <f t="shared" si="6"/>
        <v>0.65370231862378458</v>
      </c>
      <c r="AH22" s="5">
        <v>2017</v>
      </c>
      <c r="AI22" s="5">
        <v>874</v>
      </c>
      <c r="AJ22" s="4">
        <v>2016</v>
      </c>
      <c r="AK22" s="4">
        <v>505</v>
      </c>
      <c r="AL22" s="73">
        <f t="shared" si="7"/>
        <v>0.5778032036613272</v>
      </c>
      <c r="AM22" s="5">
        <v>2017</v>
      </c>
      <c r="AN22" s="4">
        <v>30</v>
      </c>
      <c r="AO22" s="72">
        <f t="shared" si="8"/>
        <v>10.452051215050954</v>
      </c>
      <c r="AP22" s="5">
        <v>2017</v>
      </c>
      <c r="AQ22" s="4">
        <v>2485</v>
      </c>
      <c r="AR22" s="5">
        <v>2017</v>
      </c>
      <c r="AS22" s="4">
        <v>2691</v>
      </c>
      <c r="AT22" s="73">
        <f t="shared" si="9"/>
        <v>1.0828973843058349</v>
      </c>
      <c r="AU22" s="5">
        <v>2017</v>
      </c>
      <c r="AV22" s="4">
        <v>2485</v>
      </c>
      <c r="AY22" s="73" t="str">
        <f t="shared" si="10"/>
        <v/>
      </c>
      <c r="BA22" s="4">
        <v>0.45</v>
      </c>
      <c r="BB22" s="4">
        <v>0.71</v>
      </c>
      <c r="BC22" s="4">
        <v>0.56999999999999995</v>
      </c>
      <c r="BD22" s="4">
        <v>0.56999999999999995</v>
      </c>
    </row>
    <row r="23" spans="1:56" ht="15.75" customHeight="1" x14ac:dyDescent="0.25">
      <c r="A23" s="4" t="s">
        <v>179</v>
      </c>
      <c r="B23" s="4" t="s">
        <v>180</v>
      </c>
      <c r="C23" s="4" t="s">
        <v>181</v>
      </c>
      <c r="D23" s="4" t="s">
        <v>182</v>
      </c>
      <c r="E23" s="4">
        <v>0</v>
      </c>
      <c r="F23" s="4">
        <v>9452411</v>
      </c>
      <c r="G23" s="5">
        <v>2004</v>
      </c>
      <c r="H23" s="5">
        <v>32100</v>
      </c>
      <c r="I23" s="72">
        <f t="shared" si="0"/>
        <v>339.59589780850621</v>
      </c>
      <c r="J23" s="5">
        <v>2017</v>
      </c>
      <c r="K23" s="5">
        <v>32500</v>
      </c>
      <c r="L23" s="72">
        <f t="shared" si="1"/>
        <v>343.82762239178976</v>
      </c>
      <c r="O23" s="72" t="str">
        <f t="shared" si="2"/>
        <v/>
      </c>
      <c r="R23" s="5">
        <v>2017</v>
      </c>
      <c r="S23" s="5">
        <v>32500</v>
      </c>
      <c r="T23" s="72" t="str">
        <f t="shared" si="3"/>
        <v/>
      </c>
      <c r="U23" s="72"/>
      <c r="V23" s="72">
        <v>1201</v>
      </c>
      <c r="W23" s="72">
        <f t="shared" si="4"/>
        <v>12.705753061308908</v>
      </c>
      <c r="X23" s="5">
        <v>2015</v>
      </c>
      <c r="Y23" s="4">
        <v>45040</v>
      </c>
      <c r="Z23" s="5">
        <v>2017</v>
      </c>
      <c r="AA23" s="5">
        <v>1201</v>
      </c>
      <c r="AB23" s="73">
        <f t="shared" si="5"/>
        <v>37.502081598667779</v>
      </c>
      <c r="AC23" s="5">
        <v>2017</v>
      </c>
      <c r="AD23" s="5">
        <v>32500</v>
      </c>
      <c r="AE23" s="5">
        <v>2015</v>
      </c>
      <c r="AF23" s="4">
        <v>40617</v>
      </c>
      <c r="AG23" s="73">
        <f t="shared" si="6"/>
        <v>0.80015756949060735</v>
      </c>
      <c r="AH23" s="5">
        <v>2017</v>
      </c>
      <c r="AI23" s="5">
        <v>32500</v>
      </c>
      <c r="AJ23" s="4">
        <v>2017</v>
      </c>
      <c r="AK23" s="4">
        <v>5000</v>
      </c>
      <c r="AL23" s="73">
        <f t="shared" si="7"/>
        <v>0.15384615384615385</v>
      </c>
      <c r="AM23" s="5">
        <v>2014</v>
      </c>
      <c r="AN23" s="4">
        <v>340</v>
      </c>
      <c r="AO23" s="72">
        <f t="shared" si="8"/>
        <v>3.5969658957910311</v>
      </c>
      <c r="AP23" s="5">
        <v>2015</v>
      </c>
      <c r="AQ23" s="4">
        <v>45040</v>
      </c>
      <c r="AR23" s="5">
        <v>2015</v>
      </c>
      <c r="AS23" s="4">
        <v>49943</v>
      </c>
      <c r="AT23" s="73">
        <f t="shared" si="9"/>
        <v>1.1088587921847246</v>
      </c>
      <c r="AU23" s="5">
        <v>2015</v>
      </c>
      <c r="AV23" s="4">
        <v>45040</v>
      </c>
      <c r="AY23" s="73" t="str">
        <f t="shared" si="10"/>
        <v/>
      </c>
      <c r="BA23" s="4">
        <v>0.56000000000000005</v>
      </c>
      <c r="BB23" s="4">
        <v>0.39</v>
      </c>
      <c r="BC23" s="4">
        <v>0.46</v>
      </c>
      <c r="BD23" s="4">
        <v>0.46</v>
      </c>
    </row>
    <row r="24" spans="1:56" ht="15.75" customHeight="1" x14ac:dyDescent="0.25">
      <c r="A24" s="4" t="s">
        <v>526</v>
      </c>
      <c r="B24" s="4" t="s">
        <v>527</v>
      </c>
      <c r="C24" s="4" t="s">
        <v>181</v>
      </c>
      <c r="D24" s="4" t="s">
        <v>525</v>
      </c>
      <c r="E24" s="4">
        <v>0</v>
      </c>
      <c r="F24" s="4">
        <v>11539328</v>
      </c>
      <c r="G24" s="5">
        <v>2017</v>
      </c>
      <c r="H24" s="5">
        <v>38052</v>
      </c>
      <c r="I24" s="72">
        <f t="shared" si="0"/>
        <v>329.75923727967518</v>
      </c>
      <c r="J24" s="5">
        <v>2017</v>
      </c>
      <c r="K24" s="5">
        <v>10073</v>
      </c>
      <c r="L24" s="72">
        <f t="shared" si="1"/>
        <v>87.292778227640298</v>
      </c>
      <c r="O24" s="72" t="str">
        <f t="shared" si="2"/>
        <v/>
      </c>
      <c r="R24" s="5">
        <v>2017</v>
      </c>
      <c r="S24" s="5">
        <v>10073</v>
      </c>
      <c r="T24" s="72" t="str">
        <f t="shared" si="3"/>
        <v/>
      </c>
      <c r="U24" s="72"/>
      <c r="V24" s="72"/>
      <c r="W24" s="72" t="str">
        <f t="shared" si="4"/>
        <v/>
      </c>
      <c r="X24" s="5">
        <v>2016</v>
      </c>
      <c r="Y24" s="4">
        <v>339333</v>
      </c>
      <c r="Z24" s="5">
        <v>2015</v>
      </c>
      <c r="AA24" s="5">
        <v>2455</v>
      </c>
      <c r="AB24" s="73">
        <f t="shared" si="5"/>
        <v>138.22118126272912</v>
      </c>
      <c r="AC24" s="5">
        <v>2017</v>
      </c>
      <c r="AD24" s="5">
        <v>10073</v>
      </c>
      <c r="AE24" s="5">
        <v>2016</v>
      </c>
      <c r="AF24" s="4">
        <v>132122</v>
      </c>
      <c r="AG24" s="73">
        <f t="shared" si="6"/>
        <v>7.6240141687228466E-2</v>
      </c>
      <c r="AH24" s="5">
        <v>2017</v>
      </c>
      <c r="AI24" s="5">
        <v>10073</v>
      </c>
      <c r="AJ24" s="4">
        <v>2017</v>
      </c>
      <c r="AK24" s="4">
        <v>3586</v>
      </c>
      <c r="AL24" s="73">
        <f t="shared" si="7"/>
        <v>0.35600119130348457</v>
      </c>
      <c r="AM24" s="5">
        <v>2017</v>
      </c>
      <c r="AN24" s="4">
        <v>193</v>
      </c>
      <c r="AO24" s="72">
        <f t="shared" si="8"/>
        <v>1.6725410699825847</v>
      </c>
      <c r="AP24" s="5">
        <v>2016</v>
      </c>
      <c r="AQ24" s="4">
        <v>339333</v>
      </c>
      <c r="AR24" s="5">
        <v>2016</v>
      </c>
      <c r="AS24" s="4">
        <v>244796</v>
      </c>
      <c r="AT24" s="73">
        <f t="shared" si="9"/>
        <v>0.72140345913895787</v>
      </c>
      <c r="AU24" s="5">
        <v>2016</v>
      </c>
      <c r="AV24" s="4">
        <v>339333</v>
      </c>
      <c r="AY24" s="73" t="str">
        <f t="shared" si="10"/>
        <v/>
      </c>
      <c r="BA24" s="4">
        <v>0.74</v>
      </c>
      <c r="BB24" s="4">
        <v>0.85</v>
      </c>
      <c r="BC24" s="4">
        <v>0.8</v>
      </c>
      <c r="BD24" s="4">
        <v>0.8</v>
      </c>
    </row>
    <row r="25" spans="1:56" ht="15.75" customHeight="1" x14ac:dyDescent="0.25">
      <c r="A25" s="4" t="s">
        <v>87</v>
      </c>
      <c r="B25" s="4" t="s">
        <v>88</v>
      </c>
      <c r="C25" s="4" t="s">
        <v>28</v>
      </c>
      <c r="D25" s="4" t="s">
        <v>89</v>
      </c>
      <c r="E25" s="4">
        <v>0</v>
      </c>
      <c r="F25" s="4">
        <v>390353</v>
      </c>
      <c r="G25" s="5">
        <v>2014</v>
      </c>
      <c r="H25" s="5">
        <v>1726</v>
      </c>
      <c r="I25" s="72">
        <f t="shared" si="0"/>
        <v>442.16388755818451</v>
      </c>
      <c r="J25" s="5">
        <v>2017</v>
      </c>
      <c r="K25" s="5">
        <v>1297</v>
      </c>
      <c r="L25" s="72">
        <f t="shared" si="1"/>
        <v>332.26336162396603</v>
      </c>
      <c r="O25" s="72" t="str">
        <f t="shared" si="2"/>
        <v/>
      </c>
      <c r="R25" s="5">
        <v>2017</v>
      </c>
      <c r="S25" s="5">
        <v>1297</v>
      </c>
      <c r="T25" s="72" t="str">
        <f t="shared" si="3"/>
        <v/>
      </c>
      <c r="U25" s="72"/>
      <c r="V25" s="72"/>
      <c r="W25" s="72" t="str">
        <f t="shared" si="4"/>
        <v/>
      </c>
      <c r="X25" s="5">
        <v>2017</v>
      </c>
      <c r="Y25" s="4">
        <v>11574</v>
      </c>
      <c r="Z25" s="5">
        <v>2014</v>
      </c>
      <c r="AA25" s="5">
        <v>10</v>
      </c>
      <c r="AB25" s="73">
        <f t="shared" si="5"/>
        <v>1157.4000000000001</v>
      </c>
      <c r="AC25" s="5">
        <v>2017</v>
      </c>
      <c r="AD25" s="5">
        <v>1297</v>
      </c>
      <c r="AE25" s="5">
        <v>2017</v>
      </c>
      <c r="AF25" s="4">
        <v>6496</v>
      </c>
      <c r="AG25" s="73">
        <f t="shared" si="6"/>
        <v>0.19966133004926109</v>
      </c>
      <c r="AH25" s="5">
        <v>2017</v>
      </c>
      <c r="AI25" s="5">
        <v>1297</v>
      </c>
      <c r="AJ25" s="4">
        <v>2016</v>
      </c>
      <c r="AK25" s="4">
        <v>1080</v>
      </c>
      <c r="AL25" s="73">
        <f t="shared" si="7"/>
        <v>0.83269082498072478</v>
      </c>
      <c r="AM25" s="5">
        <v>2017</v>
      </c>
      <c r="AN25" s="4">
        <v>142</v>
      </c>
      <c r="AO25" s="72">
        <f t="shared" si="8"/>
        <v>36.37733026260846</v>
      </c>
      <c r="AP25" s="5">
        <v>2017</v>
      </c>
      <c r="AQ25" s="4">
        <v>11574</v>
      </c>
      <c r="AR25" s="5">
        <v>2017</v>
      </c>
      <c r="AS25" s="4">
        <v>4093</v>
      </c>
      <c r="AT25" s="73">
        <f t="shared" si="9"/>
        <v>0.35363746327976497</v>
      </c>
      <c r="AU25" s="5">
        <v>2017</v>
      </c>
      <c r="AV25" s="4">
        <v>11574</v>
      </c>
      <c r="AY25" s="73" t="str">
        <f t="shared" si="10"/>
        <v/>
      </c>
      <c r="BA25" s="4">
        <v>0.24</v>
      </c>
      <c r="BB25" s="4">
        <v>0.37</v>
      </c>
      <c r="BC25" s="4">
        <v>0.35</v>
      </c>
      <c r="BD25" s="4">
        <v>0.35</v>
      </c>
    </row>
    <row r="26" spans="1:56" ht="15.75" customHeight="1" x14ac:dyDescent="0.25">
      <c r="A26" s="4" t="s">
        <v>447</v>
      </c>
      <c r="B26" s="4" t="s">
        <v>448</v>
      </c>
      <c r="C26" s="4" t="s">
        <v>118</v>
      </c>
      <c r="D26" s="4" t="s">
        <v>449</v>
      </c>
      <c r="E26" s="4">
        <v>0</v>
      </c>
      <c r="F26" s="4">
        <v>11801151</v>
      </c>
      <c r="G26" s="5"/>
      <c r="H26" s="5"/>
      <c r="I26" s="72" t="str">
        <f t="shared" si="0"/>
        <v/>
      </c>
      <c r="J26" s="5">
        <v>2017</v>
      </c>
      <c r="K26" s="5">
        <v>7801</v>
      </c>
      <c r="L26" s="72">
        <f t="shared" si="1"/>
        <v>66.103721577666448</v>
      </c>
      <c r="O26" s="72" t="str">
        <f t="shared" si="2"/>
        <v/>
      </c>
      <c r="R26" s="5">
        <v>2017</v>
      </c>
      <c r="S26" s="5">
        <v>7801</v>
      </c>
      <c r="T26" s="72" t="str">
        <f t="shared" si="3"/>
        <v/>
      </c>
      <c r="U26" s="72"/>
      <c r="V26" s="72">
        <v>131</v>
      </c>
      <c r="W26" s="72">
        <f t="shared" si="4"/>
        <v>1.1100612135206134</v>
      </c>
      <c r="Z26" s="5">
        <v>2017</v>
      </c>
      <c r="AA26" s="5">
        <v>131</v>
      </c>
      <c r="AB26" s="73" t="str">
        <f t="shared" si="5"/>
        <v/>
      </c>
      <c r="AC26" s="5">
        <v>2017</v>
      </c>
      <c r="AD26" s="5">
        <v>7801</v>
      </c>
      <c r="AG26" s="73" t="str">
        <f t="shared" si="6"/>
        <v/>
      </c>
      <c r="AH26" s="5">
        <v>2017</v>
      </c>
      <c r="AI26" s="5">
        <v>7801</v>
      </c>
      <c r="AJ26" s="4">
        <v>2017</v>
      </c>
      <c r="AK26" s="4">
        <v>4857</v>
      </c>
      <c r="AL26" s="73">
        <f t="shared" si="7"/>
        <v>0.62261248557877191</v>
      </c>
      <c r="AM26" s="5">
        <v>2017</v>
      </c>
      <c r="AN26" s="4">
        <v>126</v>
      </c>
      <c r="AO26" s="72">
        <f t="shared" si="8"/>
        <v>1.0676924649129564</v>
      </c>
      <c r="AT26" s="73" t="str">
        <f t="shared" si="9"/>
        <v/>
      </c>
      <c r="AW26" s="5">
        <v>2017</v>
      </c>
      <c r="AX26" s="4">
        <v>48</v>
      </c>
      <c r="AY26" s="73" t="str">
        <f t="shared" si="10"/>
        <v/>
      </c>
      <c r="BA26" s="4">
        <v>0.5</v>
      </c>
      <c r="BB26" s="4">
        <v>0.38</v>
      </c>
      <c r="BC26" s="4">
        <v>0.51</v>
      </c>
      <c r="BD26" s="4">
        <v>0.51</v>
      </c>
    </row>
    <row r="27" spans="1:56" ht="15.75" customHeight="1" x14ac:dyDescent="0.25">
      <c r="A27" s="4" t="s">
        <v>263</v>
      </c>
      <c r="B27" s="4" t="s">
        <v>264</v>
      </c>
      <c r="C27" s="4" t="s">
        <v>28</v>
      </c>
      <c r="D27" s="4" t="s">
        <v>265</v>
      </c>
      <c r="E27" s="4">
        <v>0</v>
      </c>
      <c r="F27" s="4">
        <v>62506</v>
      </c>
      <c r="G27" s="5">
        <v>2017</v>
      </c>
      <c r="H27" s="5">
        <v>478</v>
      </c>
      <c r="I27" s="72">
        <f t="shared" si="0"/>
        <v>764.72658624772021</v>
      </c>
      <c r="J27" s="5">
        <v>2015</v>
      </c>
      <c r="K27" s="5">
        <v>209</v>
      </c>
      <c r="L27" s="72">
        <f t="shared" si="1"/>
        <v>334.36790068153454</v>
      </c>
      <c r="M27" s="5">
        <v>2017</v>
      </c>
      <c r="N27" s="4">
        <v>202</v>
      </c>
      <c r="O27" s="72">
        <f t="shared" si="2"/>
        <v>323.16897577832526</v>
      </c>
      <c r="P27" s="5">
        <v>2017</v>
      </c>
      <c r="Q27" s="4">
        <v>202</v>
      </c>
      <c r="R27" s="5">
        <v>2015</v>
      </c>
      <c r="S27" s="5">
        <v>209</v>
      </c>
      <c r="T27" s="72">
        <f t="shared" si="3"/>
        <v>966.50717703349289</v>
      </c>
      <c r="U27" s="72"/>
      <c r="V27" s="72"/>
      <c r="W27" s="72" t="str">
        <f t="shared" si="4"/>
        <v/>
      </c>
      <c r="X27" s="5">
        <v>2014</v>
      </c>
      <c r="Y27" s="4">
        <v>11182</v>
      </c>
      <c r="Z27" s="5">
        <v>2013</v>
      </c>
      <c r="AA27" s="5">
        <v>12</v>
      </c>
      <c r="AB27" s="73">
        <f t="shared" si="5"/>
        <v>931.83333333333337</v>
      </c>
      <c r="AC27" s="5">
        <v>2015</v>
      </c>
      <c r="AD27" s="5">
        <v>209</v>
      </c>
      <c r="AE27" s="5">
        <v>2014</v>
      </c>
      <c r="AF27" s="4">
        <v>7921</v>
      </c>
      <c r="AG27" s="73">
        <f t="shared" si="6"/>
        <v>2.6385557379118799E-2</v>
      </c>
      <c r="AH27" s="5">
        <v>2015</v>
      </c>
      <c r="AI27" s="5">
        <v>209</v>
      </c>
      <c r="AJ27" s="4">
        <v>2007</v>
      </c>
      <c r="AK27" s="4">
        <v>25</v>
      </c>
      <c r="AL27" s="73">
        <f t="shared" si="7"/>
        <v>0.11961722488038277</v>
      </c>
      <c r="AM27" s="5">
        <v>2017</v>
      </c>
      <c r="AN27" s="4">
        <v>5</v>
      </c>
      <c r="AO27" s="72">
        <f t="shared" si="8"/>
        <v>7.9992320737209228</v>
      </c>
      <c r="AP27" s="5">
        <v>2014</v>
      </c>
      <c r="AQ27" s="4">
        <v>11182</v>
      </c>
      <c r="AR27" s="5">
        <v>2017</v>
      </c>
      <c r="AS27" s="4">
        <v>5200</v>
      </c>
      <c r="AT27" s="73">
        <f t="shared" si="9"/>
        <v>0.46503308889286354</v>
      </c>
      <c r="AU27" s="5">
        <v>2014</v>
      </c>
      <c r="AV27" s="4">
        <v>11182</v>
      </c>
      <c r="AW27" s="5">
        <v>2014</v>
      </c>
      <c r="AX27" s="4">
        <v>12</v>
      </c>
      <c r="AY27" s="73">
        <f t="shared" si="10"/>
        <v>931.83333333333337</v>
      </c>
      <c r="BA27" s="4">
        <v>0</v>
      </c>
      <c r="BB27" s="4">
        <v>0</v>
      </c>
      <c r="BC27" s="4">
        <v>0</v>
      </c>
      <c r="BD27" s="4">
        <v>0</v>
      </c>
    </row>
    <row r="28" spans="1:56" ht="15.75" customHeight="1" x14ac:dyDescent="0.25">
      <c r="A28" s="4" t="s">
        <v>396</v>
      </c>
      <c r="B28" s="4" t="s">
        <v>397</v>
      </c>
      <c r="C28" s="4" t="s">
        <v>106</v>
      </c>
      <c r="D28" s="4" t="s">
        <v>393</v>
      </c>
      <c r="E28" s="4">
        <v>0</v>
      </c>
      <c r="F28" s="4">
        <v>763092</v>
      </c>
      <c r="G28" s="5">
        <v>2017</v>
      </c>
      <c r="H28" s="5">
        <v>4332</v>
      </c>
      <c r="I28" s="72">
        <f t="shared" si="0"/>
        <v>567.6903964397477</v>
      </c>
      <c r="J28" s="5">
        <v>2014</v>
      </c>
      <c r="K28" s="5">
        <v>1119</v>
      </c>
      <c r="L28" s="72">
        <f t="shared" si="1"/>
        <v>146.64024783381296</v>
      </c>
      <c r="O28" s="72" t="str">
        <f t="shared" si="2"/>
        <v/>
      </c>
      <c r="R28" s="5">
        <v>2014</v>
      </c>
      <c r="S28" s="5">
        <v>1119</v>
      </c>
      <c r="T28" s="72" t="str">
        <f t="shared" si="3"/>
        <v/>
      </c>
      <c r="U28" s="72"/>
      <c r="V28" s="72"/>
      <c r="W28" s="72" t="str">
        <f t="shared" si="4"/>
        <v/>
      </c>
      <c r="Z28" s="5"/>
      <c r="AA28" s="5"/>
      <c r="AB28" s="73" t="str">
        <f t="shared" si="5"/>
        <v/>
      </c>
      <c r="AC28" s="5">
        <v>2014</v>
      </c>
      <c r="AD28" s="5">
        <v>1119</v>
      </c>
      <c r="AG28" s="73" t="str">
        <f t="shared" si="6"/>
        <v/>
      </c>
      <c r="AH28" s="5">
        <v>2014</v>
      </c>
      <c r="AI28" s="5">
        <v>1119</v>
      </c>
      <c r="AL28" s="73" t="str">
        <f t="shared" si="7"/>
        <v/>
      </c>
      <c r="AM28" s="5">
        <v>2017</v>
      </c>
      <c r="AN28" s="4">
        <v>13</v>
      </c>
      <c r="AO28" s="72">
        <f t="shared" si="8"/>
        <v>1.7035953725107849</v>
      </c>
      <c r="AT28" s="73" t="str">
        <f t="shared" si="9"/>
        <v/>
      </c>
      <c r="AY28" s="73" t="str">
        <f t="shared" si="10"/>
        <v/>
      </c>
      <c r="BA28" s="4">
        <v>0</v>
      </c>
      <c r="BB28" s="4">
        <v>0</v>
      </c>
      <c r="BC28" s="4">
        <v>0</v>
      </c>
      <c r="BD28" s="4">
        <v>0</v>
      </c>
    </row>
    <row r="29" spans="1:56" ht="15.75" customHeight="1" x14ac:dyDescent="0.25">
      <c r="A29" s="4" t="s">
        <v>329</v>
      </c>
      <c r="B29" s="4" t="s">
        <v>330</v>
      </c>
      <c r="C29" s="4" t="s">
        <v>28</v>
      </c>
      <c r="D29" s="4" t="s">
        <v>328</v>
      </c>
      <c r="E29" s="4">
        <v>0</v>
      </c>
      <c r="F29" s="4">
        <v>11513100</v>
      </c>
      <c r="G29" s="5">
        <v>2011</v>
      </c>
      <c r="H29" s="5">
        <v>35908</v>
      </c>
      <c r="I29" s="72">
        <f t="shared" si="0"/>
        <v>311.88819692350449</v>
      </c>
      <c r="J29" s="5">
        <v>2017</v>
      </c>
      <c r="K29" s="5">
        <v>17946</v>
      </c>
      <c r="L29" s="72">
        <f t="shared" si="1"/>
        <v>155.87461239805091</v>
      </c>
      <c r="O29" s="72" t="str">
        <f t="shared" si="2"/>
        <v/>
      </c>
      <c r="R29" s="5">
        <v>2017</v>
      </c>
      <c r="S29" s="5">
        <v>17946</v>
      </c>
      <c r="T29" s="72" t="str">
        <f t="shared" si="3"/>
        <v/>
      </c>
      <c r="U29" s="72"/>
      <c r="V29" s="72"/>
      <c r="W29" s="72" t="str">
        <f t="shared" si="4"/>
        <v/>
      </c>
      <c r="X29" s="5">
        <v>2007</v>
      </c>
      <c r="Y29" s="4">
        <v>75686</v>
      </c>
      <c r="Z29" s="5">
        <v>2006</v>
      </c>
      <c r="AA29" s="5">
        <v>963</v>
      </c>
      <c r="AB29" s="73">
        <f t="shared" si="5"/>
        <v>78.593977154724811</v>
      </c>
      <c r="AC29" s="5">
        <v>2017</v>
      </c>
      <c r="AD29" s="5">
        <v>17946</v>
      </c>
      <c r="AE29" s="5">
        <v>2007</v>
      </c>
      <c r="AF29" s="4">
        <v>1915</v>
      </c>
      <c r="AG29" s="73">
        <f t="shared" si="6"/>
        <v>9.3712793733681465</v>
      </c>
      <c r="AH29" s="5">
        <v>2017</v>
      </c>
      <c r="AI29" s="5">
        <v>17946</v>
      </c>
      <c r="AJ29" s="4">
        <v>2017</v>
      </c>
      <c r="AK29" s="4">
        <v>12537</v>
      </c>
      <c r="AL29" s="73">
        <f t="shared" si="7"/>
        <v>0.69859578736208627</v>
      </c>
      <c r="AM29" s="5">
        <v>2016</v>
      </c>
      <c r="AN29" s="4">
        <v>686</v>
      </c>
      <c r="AO29" s="72">
        <f t="shared" si="8"/>
        <v>5.9584299623906682</v>
      </c>
      <c r="AP29" s="5">
        <v>2007</v>
      </c>
      <c r="AQ29" s="4">
        <v>75686</v>
      </c>
      <c r="AT29" s="73" t="str">
        <f t="shared" si="9"/>
        <v/>
      </c>
      <c r="AU29" s="5">
        <v>2007</v>
      </c>
      <c r="AV29" s="4">
        <v>75686</v>
      </c>
      <c r="AY29" s="73" t="str">
        <f t="shared" si="10"/>
        <v/>
      </c>
    </row>
    <row r="30" spans="1:56" ht="15.75" customHeight="1" x14ac:dyDescent="0.25">
      <c r="A30" s="4" t="s">
        <v>38</v>
      </c>
      <c r="B30" s="4" t="s">
        <v>39</v>
      </c>
      <c r="C30" s="4" t="s">
        <v>28</v>
      </c>
      <c r="D30" s="4" t="s">
        <v>29</v>
      </c>
      <c r="E30" s="4">
        <v>0</v>
      </c>
      <c r="F30" s="4">
        <v>25979</v>
      </c>
      <c r="G30" s="5"/>
      <c r="H30" s="5"/>
      <c r="I30" s="72" t="str">
        <f t="shared" si="0"/>
        <v/>
      </c>
      <c r="J30" s="5"/>
      <c r="K30" s="5"/>
      <c r="L30" s="72" t="str">
        <f t="shared" si="1"/>
        <v/>
      </c>
      <c r="O30" s="72" t="str">
        <f t="shared" si="2"/>
        <v/>
      </c>
      <c r="R30" s="5"/>
      <c r="S30" s="5"/>
      <c r="T30" s="72" t="str">
        <f t="shared" si="3"/>
        <v/>
      </c>
      <c r="U30" s="72"/>
      <c r="V30" s="72"/>
      <c r="W30" s="72" t="str">
        <f t="shared" si="4"/>
        <v/>
      </c>
      <c r="Z30" s="5"/>
      <c r="AA30" s="5"/>
      <c r="AB30" s="73" t="str">
        <f t="shared" si="5"/>
        <v/>
      </c>
      <c r="AC30" s="5"/>
      <c r="AD30" s="5"/>
      <c r="AG30" s="73" t="str">
        <f t="shared" si="6"/>
        <v/>
      </c>
      <c r="AH30" s="5"/>
      <c r="AI30" s="5"/>
      <c r="AL30" s="73" t="str">
        <f t="shared" si="7"/>
        <v/>
      </c>
      <c r="AN30" s="4" t="s">
        <v>40</v>
      </c>
      <c r="AO30" s="72" t="str">
        <f t="shared" si="8"/>
        <v/>
      </c>
      <c r="AT30" s="73" t="str">
        <f t="shared" si="9"/>
        <v/>
      </c>
      <c r="AY30" s="73" t="str">
        <f t="shared" si="10"/>
        <v/>
      </c>
    </row>
    <row r="31" spans="1:56" ht="15.75" customHeight="1" x14ac:dyDescent="0.25">
      <c r="A31" s="4" t="s">
        <v>415</v>
      </c>
      <c r="B31" s="4" t="s">
        <v>416</v>
      </c>
      <c r="C31" s="4" t="s">
        <v>181</v>
      </c>
      <c r="D31" s="4" t="s">
        <v>412</v>
      </c>
      <c r="E31" s="4">
        <v>1</v>
      </c>
      <c r="F31" s="4">
        <v>3301000</v>
      </c>
      <c r="G31" s="5">
        <v>2016</v>
      </c>
      <c r="H31" s="5">
        <v>15289</v>
      </c>
      <c r="I31" s="72">
        <f t="shared" si="0"/>
        <v>463.16267797637084</v>
      </c>
      <c r="J31" s="5">
        <v>2016</v>
      </c>
      <c r="K31" s="5">
        <v>2832</v>
      </c>
      <c r="L31" s="72">
        <f t="shared" si="1"/>
        <v>85.792184186610129</v>
      </c>
      <c r="O31" s="72" t="str">
        <f t="shared" si="2"/>
        <v/>
      </c>
      <c r="R31" s="5">
        <v>2016</v>
      </c>
      <c r="S31" s="5">
        <v>2832</v>
      </c>
      <c r="T31" s="72" t="str">
        <f t="shared" si="3"/>
        <v/>
      </c>
      <c r="U31" s="72"/>
      <c r="V31" s="72">
        <v>1119</v>
      </c>
      <c r="W31" s="72">
        <f t="shared" si="4"/>
        <v>33.898818539836412</v>
      </c>
      <c r="X31" s="5">
        <v>2017</v>
      </c>
      <c r="Y31" s="4">
        <v>17448</v>
      </c>
      <c r="Z31" s="5">
        <v>2017</v>
      </c>
      <c r="AA31" s="5">
        <v>1119</v>
      </c>
      <c r="AB31" s="73">
        <f t="shared" si="5"/>
        <v>15.592493297587131</v>
      </c>
      <c r="AC31" s="5">
        <v>2016</v>
      </c>
      <c r="AD31" s="5">
        <v>2832</v>
      </c>
      <c r="AE31" s="5">
        <v>2017</v>
      </c>
      <c r="AF31" s="4">
        <v>16592</v>
      </c>
      <c r="AG31" s="73">
        <f t="shared" si="6"/>
        <v>0.17068466730954676</v>
      </c>
      <c r="AH31" s="5">
        <v>2016</v>
      </c>
      <c r="AI31" s="5">
        <v>2832</v>
      </c>
      <c r="AJ31" s="4">
        <v>2016</v>
      </c>
      <c r="AK31" s="4">
        <v>435</v>
      </c>
      <c r="AL31" s="73">
        <f t="shared" si="7"/>
        <v>0.15360169491525424</v>
      </c>
      <c r="AM31" s="5">
        <v>2017</v>
      </c>
      <c r="AN31" s="4">
        <v>42</v>
      </c>
      <c r="AO31" s="72">
        <f t="shared" si="8"/>
        <v>1.2723417146319298</v>
      </c>
      <c r="AP31" s="5">
        <v>2017</v>
      </c>
      <c r="AQ31" s="4">
        <v>17448</v>
      </c>
      <c r="AR31" s="5">
        <v>2017</v>
      </c>
      <c r="AS31" s="4">
        <v>21589</v>
      </c>
      <c r="AT31" s="73">
        <f t="shared" si="9"/>
        <v>1.237333791838606</v>
      </c>
      <c r="AU31" s="5">
        <v>2017</v>
      </c>
      <c r="AV31" s="4">
        <v>17448</v>
      </c>
      <c r="AW31" s="5">
        <v>2017</v>
      </c>
      <c r="AX31" s="4">
        <v>374</v>
      </c>
      <c r="AY31" s="73">
        <f t="shared" si="10"/>
        <v>46.652406417112303</v>
      </c>
      <c r="BA31" s="4">
        <v>0.35</v>
      </c>
      <c r="BB31" s="4">
        <v>0.49</v>
      </c>
      <c r="BC31" s="4">
        <v>0.64</v>
      </c>
      <c r="BD31" s="4">
        <v>0.64</v>
      </c>
    </row>
    <row r="32" spans="1:56" ht="15.75" customHeight="1" x14ac:dyDescent="0.25">
      <c r="A32" s="4" t="s">
        <v>378</v>
      </c>
      <c r="B32" s="4" t="s">
        <v>379</v>
      </c>
      <c r="C32" s="4" t="s">
        <v>118</v>
      </c>
      <c r="D32" s="4" t="s">
        <v>380</v>
      </c>
      <c r="E32" s="4">
        <v>0</v>
      </c>
      <c r="F32" s="4">
        <v>2303697</v>
      </c>
      <c r="G32" s="5">
        <v>2011</v>
      </c>
      <c r="H32" s="5">
        <v>8790</v>
      </c>
      <c r="I32" s="72">
        <f t="shared" si="0"/>
        <v>381.56059585961174</v>
      </c>
      <c r="J32" s="5">
        <v>2017</v>
      </c>
      <c r="K32" s="5">
        <v>4343</v>
      </c>
      <c r="L32" s="72">
        <f t="shared" si="1"/>
        <v>188.5230566346182</v>
      </c>
      <c r="O32" s="72" t="str">
        <f t="shared" si="2"/>
        <v/>
      </c>
      <c r="R32" s="5">
        <v>2017</v>
      </c>
      <c r="S32" s="5">
        <v>4343</v>
      </c>
      <c r="T32" s="72" t="str">
        <f t="shared" si="3"/>
        <v/>
      </c>
      <c r="U32" s="72"/>
      <c r="V32" s="72"/>
      <c r="W32" s="72" t="str">
        <f t="shared" si="4"/>
        <v/>
      </c>
      <c r="Z32" s="5"/>
      <c r="AA32" s="5"/>
      <c r="AB32" s="73" t="str">
        <f t="shared" si="5"/>
        <v/>
      </c>
      <c r="AC32" s="5">
        <v>2017</v>
      </c>
      <c r="AD32" s="5">
        <v>4343</v>
      </c>
      <c r="AG32" s="73" t="str">
        <f t="shared" si="6"/>
        <v/>
      </c>
      <c r="AH32" s="5">
        <v>2017</v>
      </c>
      <c r="AI32" s="5">
        <v>4343</v>
      </c>
      <c r="AJ32" s="4">
        <v>2015</v>
      </c>
      <c r="AK32" s="4">
        <v>970</v>
      </c>
      <c r="AL32" s="73">
        <f t="shared" si="7"/>
        <v>0.22334791618696753</v>
      </c>
      <c r="AM32" s="5">
        <v>2010</v>
      </c>
      <c r="AN32" s="4">
        <v>303</v>
      </c>
      <c r="AO32" s="72">
        <f t="shared" si="8"/>
        <v>13.152771393112896</v>
      </c>
      <c r="AR32" s="5">
        <v>2015</v>
      </c>
      <c r="AS32" s="4">
        <v>224839</v>
      </c>
      <c r="AT32" s="73" t="str">
        <f t="shared" si="9"/>
        <v/>
      </c>
      <c r="AY32" s="73" t="str">
        <f t="shared" si="10"/>
        <v/>
      </c>
      <c r="BA32" s="4">
        <v>0.52</v>
      </c>
      <c r="BB32" s="4">
        <v>0.61</v>
      </c>
      <c r="BC32" s="4">
        <v>0.56000000000000005</v>
      </c>
      <c r="BD32" s="4">
        <v>0.56000000000000005</v>
      </c>
    </row>
    <row r="33" spans="1:56" ht="15.75" customHeight="1" x14ac:dyDescent="0.25">
      <c r="A33" s="4" t="s">
        <v>331</v>
      </c>
      <c r="B33" s="4" t="s">
        <v>332</v>
      </c>
      <c r="C33" s="4" t="s">
        <v>28</v>
      </c>
      <c r="D33" s="4" t="s">
        <v>328</v>
      </c>
      <c r="E33" s="4">
        <v>1</v>
      </c>
      <c r="F33" s="4">
        <v>211049527</v>
      </c>
      <c r="G33" s="5">
        <v>2013</v>
      </c>
      <c r="H33" s="5">
        <v>536018</v>
      </c>
      <c r="I33" s="72">
        <f t="shared" si="0"/>
        <v>253.9773519606135</v>
      </c>
      <c r="J33" s="5">
        <v>2017</v>
      </c>
      <c r="K33" s="5">
        <v>700489</v>
      </c>
      <c r="L33" s="72">
        <f t="shared" si="1"/>
        <v>331.90740105283436</v>
      </c>
      <c r="O33" s="72" t="str">
        <f t="shared" si="2"/>
        <v/>
      </c>
      <c r="R33" s="5">
        <v>2017</v>
      </c>
      <c r="S33" s="5">
        <v>700489</v>
      </c>
      <c r="T33" s="72" t="str">
        <f t="shared" si="3"/>
        <v/>
      </c>
      <c r="U33" s="72"/>
      <c r="V33" s="72"/>
      <c r="W33" s="72" t="str">
        <f t="shared" si="4"/>
        <v/>
      </c>
      <c r="Z33" s="5"/>
      <c r="AA33" s="5"/>
      <c r="AB33" s="73" t="str">
        <f t="shared" si="5"/>
        <v/>
      </c>
      <c r="AC33" s="5">
        <v>2017</v>
      </c>
      <c r="AD33" s="5">
        <v>700489</v>
      </c>
      <c r="AG33" s="73" t="str">
        <f t="shared" si="6"/>
        <v/>
      </c>
      <c r="AH33" s="5">
        <v>2017</v>
      </c>
      <c r="AI33" s="5">
        <v>700489</v>
      </c>
      <c r="AJ33" s="4">
        <v>2017</v>
      </c>
      <c r="AK33" s="4">
        <v>239531</v>
      </c>
      <c r="AL33" s="73">
        <f t="shared" si="7"/>
        <v>0.34194826756737079</v>
      </c>
      <c r="AM33" s="5">
        <v>2017</v>
      </c>
      <c r="AN33" s="4">
        <v>63895</v>
      </c>
      <c r="AO33" s="72">
        <f t="shared" si="8"/>
        <v>30.274884245535411</v>
      </c>
      <c r="AT33" s="73" t="str">
        <f t="shared" si="9"/>
        <v/>
      </c>
      <c r="AY33" s="73" t="str">
        <f t="shared" si="10"/>
        <v/>
      </c>
      <c r="BA33" s="4">
        <v>0.31</v>
      </c>
      <c r="BB33" s="4">
        <v>0.54</v>
      </c>
      <c r="BC33" s="4">
        <v>0.36</v>
      </c>
      <c r="BD33" s="4">
        <v>0.36</v>
      </c>
    </row>
    <row r="34" spans="1:56" ht="15.75" customHeight="1" x14ac:dyDescent="0.25">
      <c r="A34" s="4" t="s">
        <v>41</v>
      </c>
      <c r="B34" s="4" t="s">
        <v>42</v>
      </c>
      <c r="C34" s="4" t="s">
        <v>28</v>
      </c>
      <c r="D34" s="4" t="s">
        <v>29</v>
      </c>
      <c r="E34" s="4">
        <v>0</v>
      </c>
      <c r="F34" s="4">
        <v>30030</v>
      </c>
      <c r="G34" s="5"/>
      <c r="H34" s="5"/>
      <c r="I34" s="72" t="str">
        <f t="shared" si="0"/>
        <v/>
      </c>
      <c r="J34" s="5">
        <v>2014</v>
      </c>
      <c r="K34" s="5">
        <v>134</v>
      </c>
      <c r="L34" s="72">
        <f t="shared" si="1"/>
        <v>446.22044622044621</v>
      </c>
      <c r="O34" s="72" t="str">
        <f t="shared" si="2"/>
        <v/>
      </c>
      <c r="R34" s="5">
        <v>2014</v>
      </c>
      <c r="S34" s="5">
        <v>134</v>
      </c>
      <c r="T34" s="72" t="str">
        <f t="shared" si="3"/>
        <v/>
      </c>
      <c r="U34" s="72"/>
      <c r="V34" s="72"/>
      <c r="W34" s="72" t="str">
        <f t="shared" si="4"/>
        <v/>
      </c>
      <c r="Z34" s="5"/>
      <c r="AA34" s="5"/>
      <c r="AB34" s="73" t="str">
        <f t="shared" si="5"/>
        <v/>
      </c>
      <c r="AC34" s="5">
        <v>2014</v>
      </c>
      <c r="AD34" s="5">
        <v>134</v>
      </c>
      <c r="AG34" s="73" t="str">
        <f t="shared" si="6"/>
        <v/>
      </c>
      <c r="AH34" s="5">
        <v>2014</v>
      </c>
      <c r="AI34" s="5">
        <v>134</v>
      </c>
      <c r="AJ34" s="4">
        <v>2015</v>
      </c>
      <c r="AK34" s="4">
        <v>49.58</v>
      </c>
      <c r="AL34" s="73">
        <f t="shared" si="7"/>
        <v>0.37</v>
      </c>
      <c r="AM34" s="5">
        <v>2006</v>
      </c>
      <c r="AN34" s="4">
        <v>2</v>
      </c>
      <c r="AO34" s="72">
        <f t="shared" si="8"/>
        <v>6.6600066600066601</v>
      </c>
      <c r="AT34" s="73" t="str">
        <f t="shared" si="9"/>
        <v/>
      </c>
      <c r="AY34" s="73" t="str">
        <f t="shared" si="10"/>
        <v/>
      </c>
    </row>
    <row r="35" spans="1:56" ht="15.75" customHeight="1" x14ac:dyDescent="0.25">
      <c r="A35" s="4" t="s">
        <v>355</v>
      </c>
      <c r="B35" s="4" t="s">
        <v>356</v>
      </c>
      <c r="C35" s="4" t="s">
        <v>106</v>
      </c>
      <c r="D35" s="4" t="s">
        <v>357</v>
      </c>
      <c r="E35" s="4">
        <v>0</v>
      </c>
      <c r="F35" s="4">
        <v>433285</v>
      </c>
      <c r="G35" s="5">
        <v>2006</v>
      </c>
      <c r="H35" s="5">
        <v>4101</v>
      </c>
      <c r="I35" s="72">
        <f t="shared" si="0"/>
        <v>946.49018544376099</v>
      </c>
      <c r="J35" s="5">
        <v>2015</v>
      </c>
      <c r="K35" s="5">
        <v>565</v>
      </c>
      <c r="L35" s="72">
        <f t="shared" si="1"/>
        <v>130.39915990629723</v>
      </c>
      <c r="O35" s="72" t="str">
        <f t="shared" si="2"/>
        <v/>
      </c>
      <c r="R35" s="5">
        <v>2015</v>
      </c>
      <c r="S35" s="5">
        <v>565</v>
      </c>
      <c r="T35" s="72" t="str">
        <f t="shared" si="3"/>
        <v/>
      </c>
      <c r="U35" s="72"/>
      <c r="V35" s="72"/>
      <c r="W35" s="72" t="str">
        <f t="shared" si="4"/>
        <v/>
      </c>
      <c r="Z35" s="5"/>
      <c r="AA35" s="5"/>
      <c r="AB35" s="73" t="str">
        <f t="shared" si="5"/>
        <v/>
      </c>
      <c r="AC35" s="5">
        <v>2015</v>
      </c>
      <c r="AD35" s="5">
        <v>565</v>
      </c>
      <c r="AG35" s="73" t="str">
        <f t="shared" si="6"/>
        <v/>
      </c>
      <c r="AH35" s="5">
        <v>2015</v>
      </c>
      <c r="AI35" s="5">
        <v>565</v>
      </c>
      <c r="AJ35" s="4">
        <v>2015</v>
      </c>
      <c r="AK35" s="4">
        <v>40</v>
      </c>
      <c r="AL35" s="73">
        <f t="shared" si="7"/>
        <v>7.0796460176991149E-2</v>
      </c>
      <c r="AM35" s="5">
        <v>2013</v>
      </c>
      <c r="AN35" s="4">
        <v>2</v>
      </c>
      <c r="AO35" s="72">
        <f t="shared" si="8"/>
        <v>0.46158994657096369</v>
      </c>
      <c r="AR35" s="5">
        <v>2007</v>
      </c>
      <c r="AS35" s="4">
        <v>2127</v>
      </c>
      <c r="AT35" s="73" t="str">
        <f t="shared" si="9"/>
        <v/>
      </c>
      <c r="AY35" s="73" t="str">
        <f t="shared" si="10"/>
        <v/>
      </c>
    </row>
    <row r="36" spans="1:56" ht="15.75" customHeight="1" x14ac:dyDescent="0.25">
      <c r="A36" s="4" t="s">
        <v>183</v>
      </c>
      <c r="B36" s="4" t="s">
        <v>184</v>
      </c>
      <c r="C36" s="4" t="s">
        <v>181</v>
      </c>
      <c r="D36" s="4" t="s">
        <v>182</v>
      </c>
      <c r="E36" s="4">
        <v>1</v>
      </c>
      <c r="F36" s="4">
        <v>7000119</v>
      </c>
      <c r="G36" s="5">
        <v>2017</v>
      </c>
      <c r="H36" s="5">
        <v>28299</v>
      </c>
      <c r="I36" s="72">
        <f t="shared" si="0"/>
        <v>404.26455607397531</v>
      </c>
      <c r="J36" s="5">
        <v>2017</v>
      </c>
      <c r="K36" s="5">
        <v>6988</v>
      </c>
      <c r="L36" s="72">
        <f t="shared" si="1"/>
        <v>99.826874371707106</v>
      </c>
      <c r="M36" s="5">
        <v>2017</v>
      </c>
      <c r="N36" s="4">
        <v>1643</v>
      </c>
      <c r="O36" s="72">
        <f t="shared" si="2"/>
        <v>23.471029563925985</v>
      </c>
      <c r="P36" s="5">
        <v>2017</v>
      </c>
      <c r="Q36" s="4">
        <v>1643</v>
      </c>
      <c r="R36" s="5">
        <v>2017</v>
      </c>
      <c r="S36" s="5">
        <v>6988</v>
      </c>
      <c r="T36" s="72">
        <f t="shared" si="3"/>
        <v>235.11734401831711</v>
      </c>
      <c r="U36" s="72"/>
      <c r="V36" s="72">
        <v>2235</v>
      </c>
      <c r="W36" s="72">
        <f t="shared" si="4"/>
        <v>31.928028652084343</v>
      </c>
      <c r="X36" s="5">
        <v>2017</v>
      </c>
      <c r="Y36" s="4">
        <v>34101</v>
      </c>
      <c r="Z36" s="5">
        <v>2017</v>
      </c>
      <c r="AA36" s="5">
        <v>2235</v>
      </c>
      <c r="AB36" s="73">
        <f t="shared" si="5"/>
        <v>15.25771812080537</v>
      </c>
      <c r="AC36" s="5">
        <v>2017</v>
      </c>
      <c r="AD36" s="5">
        <v>6988</v>
      </c>
      <c r="AE36" s="5">
        <v>2017</v>
      </c>
      <c r="AF36" s="4">
        <v>28301</v>
      </c>
      <c r="AG36" s="73">
        <f t="shared" si="6"/>
        <v>0.24691707006819547</v>
      </c>
      <c r="AH36" s="5">
        <v>2017</v>
      </c>
      <c r="AI36" s="5">
        <v>6988</v>
      </c>
      <c r="AJ36" s="4">
        <v>2017</v>
      </c>
      <c r="AK36" s="4">
        <v>639</v>
      </c>
      <c r="AL36" s="73">
        <f t="shared" si="7"/>
        <v>9.1442472810532346E-2</v>
      </c>
      <c r="AM36" s="5">
        <v>2017</v>
      </c>
      <c r="AN36" s="4">
        <v>103</v>
      </c>
      <c r="AO36" s="72">
        <f t="shared" si="8"/>
        <v>1.4714035575680928</v>
      </c>
      <c r="AP36" s="5">
        <v>2017</v>
      </c>
      <c r="AQ36" s="4">
        <v>34101</v>
      </c>
      <c r="AR36" s="5">
        <v>2017</v>
      </c>
      <c r="AS36" s="4">
        <v>46191</v>
      </c>
      <c r="AT36" s="73">
        <f t="shared" si="9"/>
        <v>1.3545350576229436</v>
      </c>
      <c r="AU36" s="5">
        <v>2017</v>
      </c>
      <c r="AV36" s="4">
        <v>34101</v>
      </c>
      <c r="AW36" s="5">
        <v>2017</v>
      </c>
      <c r="AX36" s="4">
        <v>1945</v>
      </c>
      <c r="AY36" s="73">
        <f t="shared" si="10"/>
        <v>17.532647814910025</v>
      </c>
      <c r="BA36" s="4">
        <v>0.28999999999999998</v>
      </c>
      <c r="BB36" s="4">
        <v>0.37</v>
      </c>
      <c r="BC36" s="4">
        <v>0.55000000000000004</v>
      </c>
      <c r="BD36" s="4">
        <v>0.55000000000000004</v>
      </c>
    </row>
    <row r="37" spans="1:56" ht="15.75" customHeight="1" x14ac:dyDescent="0.25">
      <c r="A37" s="4" t="s">
        <v>450</v>
      </c>
      <c r="B37" s="4" t="s">
        <v>451</v>
      </c>
      <c r="C37" s="4" t="s">
        <v>118</v>
      </c>
      <c r="D37" s="4" t="s">
        <v>449</v>
      </c>
      <c r="E37" s="4">
        <v>0</v>
      </c>
      <c r="F37" s="4">
        <v>20321378</v>
      </c>
      <c r="G37" s="5"/>
      <c r="H37" s="5"/>
      <c r="I37" s="72" t="str">
        <f t="shared" si="0"/>
        <v/>
      </c>
      <c r="J37" s="5">
        <v>2016</v>
      </c>
      <c r="K37" s="5">
        <v>7670</v>
      </c>
      <c r="L37" s="72">
        <f t="shared" si="1"/>
        <v>37.743503417927663</v>
      </c>
      <c r="O37" s="72" t="str">
        <f t="shared" si="2"/>
        <v/>
      </c>
      <c r="R37" s="5">
        <v>2016</v>
      </c>
      <c r="S37" s="5">
        <v>7670</v>
      </c>
      <c r="T37" s="72" t="str">
        <f t="shared" si="3"/>
        <v/>
      </c>
      <c r="U37" s="72"/>
      <c r="V37" s="72"/>
      <c r="W37" s="72" t="str">
        <f t="shared" si="4"/>
        <v/>
      </c>
      <c r="X37" s="5">
        <v>2008</v>
      </c>
      <c r="Y37" s="4">
        <v>6652</v>
      </c>
      <c r="Z37" s="5">
        <v>2011</v>
      </c>
      <c r="AA37" s="5">
        <v>310</v>
      </c>
      <c r="AB37" s="73">
        <f t="shared" si="5"/>
        <v>21.458064516129031</v>
      </c>
      <c r="AC37" s="5">
        <v>2016</v>
      </c>
      <c r="AD37" s="5">
        <v>7670</v>
      </c>
      <c r="AE37" s="5">
        <v>2012</v>
      </c>
      <c r="AF37" s="4">
        <v>3159</v>
      </c>
      <c r="AG37" s="73">
        <f t="shared" si="6"/>
        <v>2.42798353909465</v>
      </c>
      <c r="AH37" s="5">
        <v>2016</v>
      </c>
      <c r="AI37" s="5">
        <v>7670</v>
      </c>
      <c r="AJ37" s="4">
        <v>2016</v>
      </c>
      <c r="AK37" s="4">
        <v>3218</v>
      </c>
      <c r="AL37" s="73">
        <f t="shared" si="7"/>
        <v>0.41955671447196868</v>
      </c>
      <c r="AM37" s="5">
        <v>2017</v>
      </c>
      <c r="AN37" s="4">
        <v>240</v>
      </c>
      <c r="AO37" s="72">
        <f t="shared" si="8"/>
        <v>1.1810222712258982</v>
      </c>
      <c r="AP37" s="5">
        <v>2008</v>
      </c>
      <c r="AQ37" s="4">
        <v>6652</v>
      </c>
      <c r="AT37" s="73" t="str">
        <f t="shared" si="9"/>
        <v/>
      </c>
      <c r="AU37" s="5">
        <v>2008</v>
      </c>
      <c r="AV37" s="4">
        <v>6652</v>
      </c>
      <c r="AY37" s="73" t="str">
        <f t="shared" si="10"/>
        <v/>
      </c>
    </row>
    <row r="38" spans="1:56" ht="15.75" customHeight="1" x14ac:dyDescent="0.25">
      <c r="A38" s="4" t="s">
        <v>116</v>
      </c>
      <c r="B38" s="4" t="s">
        <v>117</v>
      </c>
      <c r="C38" s="4" t="s">
        <v>118</v>
      </c>
      <c r="D38" s="4" t="s">
        <v>119</v>
      </c>
      <c r="E38" s="4">
        <v>0</v>
      </c>
      <c r="F38" s="4">
        <v>11530580</v>
      </c>
      <c r="G38" s="5">
        <v>2014</v>
      </c>
      <c r="H38" s="5">
        <v>16173</v>
      </c>
      <c r="I38" s="72">
        <f t="shared" si="0"/>
        <v>140.26180816576442</v>
      </c>
      <c r="J38" s="5">
        <v>2017</v>
      </c>
      <c r="K38" s="5">
        <v>10093</v>
      </c>
      <c r="L38" s="72">
        <f t="shared" si="1"/>
        <v>87.532457170411206</v>
      </c>
      <c r="O38" s="72" t="str">
        <f t="shared" si="2"/>
        <v/>
      </c>
      <c r="R38" s="5">
        <v>2017</v>
      </c>
      <c r="S38" s="5">
        <v>10093</v>
      </c>
      <c r="T38" s="72" t="str">
        <f t="shared" si="3"/>
        <v/>
      </c>
      <c r="U38" s="72"/>
      <c r="V38" s="72"/>
      <c r="W38" s="72" t="str">
        <f t="shared" si="4"/>
        <v/>
      </c>
      <c r="X38" s="5">
        <v>2015</v>
      </c>
      <c r="Y38" s="4">
        <v>14457</v>
      </c>
      <c r="Z38" s="5">
        <v>2014</v>
      </c>
      <c r="AA38" s="5">
        <v>689</v>
      </c>
      <c r="AB38" s="73">
        <f t="shared" si="5"/>
        <v>20.982583454281567</v>
      </c>
      <c r="AC38" s="5">
        <v>2017</v>
      </c>
      <c r="AD38" s="5">
        <v>10093</v>
      </c>
      <c r="AG38" s="73" t="str">
        <f t="shared" si="6"/>
        <v/>
      </c>
      <c r="AH38" s="5">
        <v>2017</v>
      </c>
      <c r="AI38" s="5">
        <v>10093</v>
      </c>
      <c r="AJ38" s="4">
        <v>2017</v>
      </c>
      <c r="AK38" s="4">
        <v>5580</v>
      </c>
      <c r="AL38" s="73">
        <f t="shared" si="7"/>
        <v>0.55285841672446245</v>
      </c>
      <c r="AM38" s="5">
        <v>2016</v>
      </c>
      <c r="AN38" s="4">
        <v>635</v>
      </c>
      <c r="AO38" s="72">
        <f t="shared" si="8"/>
        <v>5.5070950463896873</v>
      </c>
      <c r="AP38" s="5">
        <v>2015</v>
      </c>
      <c r="AQ38" s="4">
        <v>14457</v>
      </c>
      <c r="AR38" s="5">
        <v>2015</v>
      </c>
      <c r="AS38" s="4">
        <v>21297</v>
      </c>
      <c r="AT38" s="73">
        <f t="shared" si="9"/>
        <v>1.4731272048142767</v>
      </c>
      <c r="AU38" s="5">
        <v>2015</v>
      </c>
      <c r="AV38" s="4">
        <v>14457</v>
      </c>
      <c r="AY38" s="73" t="str">
        <f t="shared" si="10"/>
        <v/>
      </c>
      <c r="BA38" s="4">
        <v>0</v>
      </c>
      <c r="BB38" s="4">
        <v>0</v>
      </c>
      <c r="BC38" s="4">
        <v>0</v>
      </c>
      <c r="BD38" s="4">
        <v>0</v>
      </c>
    </row>
    <row r="39" spans="1:56" ht="15.75" customHeight="1" x14ac:dyDescent="0.25">
      <c r="A39" s="4" t="s">
        <v>452</v>
      </c>
      <c r="B39" s="4" t="s">
        <v>453</v>
      </c>
      <c r="C39" s="4" t="s">
        <v>118</v>
      </c>
      <c r="D39" s="4" t="s">
        <v>449</v>
      </c>
      <c r="E39" s="4">
        <v>0</v>
      </c>
      <c r="F39" s="4">
        <v>549935</v>
      </c>
      <c r="G39" s="5">
        <v>2015</v>
      </c>
      <c r="H39" s="5">
        <v>1825</v>
      </c>
      <c r="I39" s="72">
        <f t="shared" si="0"/>
        <v>331.85740132924798</v>
      </c>
      <c r="J39" s="5">
        <v>2017</v>
      </c>
      <c r="K39" s="5">
        <v>1542</v>
      </c>
      <c r="L39" s="72">
        <f t="shared" si="1"/>
        <v>280.39677416421938</v>
      </c>
      <c r="O39" s="72" t="str">
        <f t="shared" si="2"/>
        <v/>
      </c>
      <c r="R39" s="5">
        <v>2017</v>
      </c>
      <c r="S39" s="5">
        <v>1542</v>
      </c>
      <c r="T39" s="72" t="str">
        <f t="shared" si="3"/>
        <v/>
      </c>
      <c r="U39" s="72"/>
      <c r="V39" s="72"/>
      <c r="W39" s="72" t="str">
        <f t="shared" si="4"/>
        <v/>
      </c>
      <c r="Z39" s="5">
        <v>2015</v>
      </c>
      <c r="AA39" s="5">
        <v>64</v>
      </c>
      <c r="AB39" s="73" t="str">
        <f t="shared" si="5"/>
        <v/>
      </c>
      <c r="AC39" s="5">
        <v>2017</v>
      </c>
      <c r="AD39" s="5">
        <v>1542</v>
      </c>
      <c r="AG39" s="73" t="str">
        <f t="shared" si="6"/>
        <v/>
      </c>
      <c r="AH39" s="5">
        <v>2017</v>
      </c>
      <c r="AI39" s="5">
        <v>1542</v>
      </c>
      <c r="AJ39" s="4">
        <v>2017</v>
      </c>
      <c r="AK39" s="4">
        <v>359.286</v>
      </c>
      <c r="AL39" s="73">
        <f t="shared" si="7"/>
        <v>0.23300000000000001</v>
      </c>
      <c r="AM39" s="5">
        <v>2016</v>
      </c>
      <c r="AN39" s="4">
        <v>62</v>
      </c>
      <c r="AO39" s="72">
        <f t="shared" si="8"/>
        <v>11.27405966159637</v>
      </c>
      <c r="AR39" s="5">
        <v>2016</v>
      </c>
      <c r="AS39" s="4">
        <v>16555</v>
      </c>
      <c r="AT39" s="73" t="str">
        <f t="shared" si="9"/>
        <v/>
      </c>
      <c r="AW39" s="5">
        <v>2013</v>
      </c>
      <c r="AX39" s="4">
        <v>39</v>
      </c>
      <c r="AY39" s="73" t="str">
        <f t="shared" si="10"/>
        <v/>
      </c>
      <c r="BA39" s="4">
        <v>0</v>
      </c>
      <c r="BB39" s="4">
        <v>0</v>
      </c>
      <c r="BC39" s="4">
        <v>0</v>
      </c>
      <c r="BD39" s="4">
        <v>0</v>
      </c>
    </row>
    <row r="40" spans="1:56" ht="15.75" customHeight="1" x14ac:dyDescent="0.25">
      <c r="A40" s="4" t="s">
        <v>358</v>
      </c>
      <c r="B40" s="4" t="s">
        <v>359</v>
      </c>
      <c r="C40" s="4" t="s">
        <v>106</v>
      </c>
      <c r="D40" s="4" t="s">
        <v>357</v>
      </c>
      <c r="E40" s="4">
        <v>0</v>
      </c>
      <c r="F40" s="4">
        <v>16486542.000000002</v>
      </c>
      <c r="G40" s="5"/>
      <c r="H40" s="5"/>
      <c r="I40" s="72" t="str">
        <f t="shared" si="0"/>
        <v/>
      </c>
      <c r="J40" s="5">
        <v>2017</v>
      </c>
      <c r="K40" s="5">
        <v>31008</v>
      </c>
      <c r="L40" s="72">
        <f t="shared" si="1"/>
        <v>188.08067816768366</v>
      </c>
      <c r="O40" s="72" t="str">
        <f t="shared" si="2"/>
        <v/>
      </c>
      <c r="R40" s="5">
        <v>2017</v>
      </c>
      <c r="S40" s="5">
        <v>31008</v>
      </c>
      <c r="T40" s="72" t="str">
        <f t="shared" si="3"/>
        <v/>
      </c>
      <c r="U40" s="72"/>
      <c r="V40" s="72"/>
      <c r="W40" s="72" t="str">
        <f t="shared" si="4"/>
        <v/>
      </c>
      <c r="Z40" s="5"/>
      <c r="AA40" s="5"/>
      <c r="AB40" s="73" t="str">
        <f t="shared" si="5"/>
        <v/>
      </c>
      <c r="AC40" s="5">
        <v>2017</v>
      </c>
      <c r="AD40" s="5">
        <v>31008</v>
      </c>
      <c r="AG40" s="73" t="str">
        <f t="shared" si="6"/>
        <v/>
      </c>
      <c r="AH40" s="5">
        <v>2017</v>
      </c>
      <c r="AI40" s="5">
        <v>31008</v>
      </c>
      <c r="AJ40" s="4">
        <v>2017</v>
      </c>
      <c r="AK40" s="4">
        <v>8886</v>
      </c>
      <c r="AL40" s="73">
        <f t="shared" si="7"/>
        <v>0.28657120743034054</v>
      </c>
      <c r="AM40" s="5">
        <v>2011</v>
      </c>
      <c r="AN40" s="4">
        <v>268</v>
      </c>
      <c r="AO40" s="72">
        <f t="shared" si="8"/>
        <v>1.625568296856915</v>
      </c>
      <c r="AT40" s="73" t="str">
        <f t="shared" si="9"/>
        <v/>
      </c>
      <c r="AY40" s="73" t="str">
        <f t="shared" si="10"/>
        <v/>
      </c>
      <c r="BA40" s="4">
        <v>0.27</v>
      </c>
      <c r="BB40" s="4">
        <v>0.14000000000000001</v>
      </c>
      <c r="BC40" s="4">
        <v>0.25</v>
      </c>
      <c r="BD40" s="4">
        <v>0.25</v>
      </c>
    </row>
    <row r="41" spans="1:56" ht="15.75" customHeight="1" x14ac:dyDescent="0.25">
      <c r="A41" s="4" t="s">
        <v>232</v>
      </c>
      <c r="B41" s="4" t="s">
        <v>233</v>
      </c>
      <c r="C41" s="4" t="s">
        <v>118</v>
      </c>
      <c r="D41" s="4" t="s">
        <v>231</v>
      </c>
      <c r="E41" s="4">
        <v>1</v>
      </c>
      <c r="F41" s="4">
        <v>25876380</v>
      </c>
      <c r="G41" s="5">
        <v>2013</v>
      </c>
      <c r="H41" s="5">
        <v>3839</v>
      </c>
      <c r="I41" s="72">
        <f t="shared" si="0"/>
        <v>14.835923726579992</v>
      </c>
      <c r="J41" s="5">
        <v>2016</v>
      </c>
      <c r="K41" s="5">
        <v>29341</v>
      </c>
      <c r="L41" s="72">
        <f t="shared" si="1"/>
        <v>113.38912166230361</v>
      </c>
      <c r="M41" s="5">
        <v>2017</v>
      </c>
      <c r="N41" s="4">
        <v>6705</v>
      </c>
      <c r="O41" s="72">
        <f t="shared" si="2"/>
        <v>25.911661522979646</v>
      </c>
      <c r="P41" s="5">
        <v>2017</v>
      </c>
      <c r="Q41" s="4">
        <v>6705</v>
      </c>
      <c r="R41" s="5">
        <v>2016</v>
      </c>
      <c r="S41" s="5">
        <v>29341</v>
      </c>
      <c r="T41" s="72">
        <f t="shared" si="3"/>
        <v>228.51981868375313</v>
      </c>
      <c r="U41" s="72"/>
      <c r="V41" s="72"/>
      <c r="W41" s="72" t="str">
        <f t="shared" si="4"/>
        <v/>
      </c>
      <c r="X41" s="5">
        <v>2014</v>
      </c>
      <c r="Y41" s="4">
        <v>61044</v>
      </c>
      <c r="Z41" s="5">
        <v>2013</v>
      </c>
      <c r="AA41" s="5">
        <v>1043</v>
      </c>
      <c r="AB41" s="73">
        <f t="shared" si="5"/>
        <v>58.527325023969318</v>
      </c>
      <c r="AC41" s="5">
        <v>2016</v>
      </c>
      <c r="AD41" s="5">
        <v>29341</v>
      </c>
      <c r="AE41" s="5">
        <v>2014</v>
      </c>
      <c r="AF41" s="4">
        <v>30852</v>
      </c>
      <c r="AG41" s="73">
        <f t="shared" si="6"/>
        <v>0.95102424478153769</v>
      </c>
      <c r="AH41" s="5">
        <v>2016</v>
      </c>
      <c r="AI41" s="5">
        <v>29341</v>
      </c>
      <c r="AJ41" s="4">
        <v>2017</v>
      </c>
      <c r="AK41" s="4">
        <v>16439</v>
      </c>
      <c r="AL41" s="73">
        <f t="shared" si="7"/>
        <v>0.56027401929041276</v>
      </c>
      <c r="AM41" s="5">
        <v>2017</v>
      </c>
      <c r="AN41" s="4">
        <v>341</v>
      </c>
      <c r="AO41" s="72">
        <f t="shared" si="8"/>
        <v>1.3178041132492258</v>
      </c>
      <c r="AP41" s="5">
        <v>2014</v>
      </c>
      <c r="AQ41" s="4">
        <v>61044</v>
      </c>
      <c r="AT41" s="73" t="str">
        <f t="shared" si="9"/>
        <v/>
      </c>
      <c r="AU41" s="5">
        <v>2014</v>
      </c>
      <c r="AV41" s="4">
        <v>61044</v>
      </c>
      <c r="AY41" s="73" t="str">
        <f t="shared" si="10"/>
        <v/>
      </c>
      <c r="BA41" s="4">
        <v>0.4</v>
      </c>
      <c r="BB41" s="4">
        <v>0.41</v>
      </c>
      <c r="BC41" s="4">
        <v>0.34</v>
      </c>
      <c r="BD41" s="4">
        <v>0.34</v>
      </c>
    </row>
    <row r="42" spans="1:56" ht="15.75" customHeight="1" x14ac:dyDescent="0.25">
      <c r="A42" s="4" t="s">
        <v>266</v>
      </c>
      <c r="B42" s="4" t="s">
        <v>267</v>
      </c>
      <c r="C42" s="4" t="s">
        <v>28</v>
      </c>
      <c r="D42" s="4" t="s">
        <v>265</v>
      </c>
      <c r="E42" s="4">
        <v>1</v>
      </c>
      <c r="F42" s="4">
        <v>37411047</v>
      </c>
      <c r="G42" s="5">
        <v>2017</v>
      </c>
      <c r="H42" s="5">
        <v>69027</v>
      </c>
      <c r="I42" s="72">
        <f t="shared" si="0"/>
        <v>184.50967170205101</v>
      </c>
      <c r="J42" s="5">
        <v>2016</v>
      </c>
      <c r="K42" s="5">
        <v>41145</v>
      </c>
      <c r="L42" s="72">
        <f t="shared" si="1"/>
        <v>109.98088345402363</v>
      </c>
      <c r="M42" s="5">
        <v>2016</v>
      </c>
      <c r="N42" s="4">
        <v>28146</v>
      </c>
      <c r="O42" s="72">
        <f t="shared" si="2"/>
        <v>75.23446216300762</v>
      </c>
      <c r="P42" s="5">
        <v>2016</v>
      </c>
      <c r="Q42" s="4">
        <v>28146</v>
      </c>
      <c r="R42" s="5">
        <v>2016</v>
      </c>
      <c r="S42" s="5">
        <v>41145</v>
      </c>
      <c r="T42" s="72">
        <f t="shared" si="3"/>
        <v>684.06853809697407</v>
      </c>
      <c r="U42" s="72"/>
      <c r="V42" s="72"/>
      <c r="W42" s="72" t="str">
        <f t="shared" si="4"/>
        <v/>
      </c>
      <c r="X42" s="5">
        <v>2016</v>
      </c>
      <c r="Y42" s="4">
        <v>373637</v>
      </c>
      <c r="Z42" s="5">
        <v>2003</v>
      </c>
      <c r="AA42" s="5">
        <v>2068</v>
      </c>
      <c r="AB42" s="73">
        <f t="shared" si="5"/>
        <v>180.67553191489361</v>
      </c>
      <c r="AC42" s="5">
        <v>2016</v>
      </c>
      <c r="AD42" s="5">
        <v>41145</v>
      </c>
      <c r="AE42" s="5">
        <v>2016</v>
      </c>
      <c r="AF42" s="4">
        <v>217577</v>
      </c>
      <c r="AG42" s="73">
        <f t="shared" si="6"/>
        <v>0.18910546611084811</v>
      </c>
      <c r="AH42" s="5">
        <v>2016</v>
      </c>
      <c r="AI42" s="5">
        <v>41145</v>
      </c>
      <c r="AJ42" s="4">
        <v>2016</v>
      </c>
      <c r="AK42" s="4">
        <v>15897</v>
      </c>
      <c r="AL42" s="73">
        <f t="shared" si="7"/>
        <v>0.38636529347429821</v>
      </c>
      <c r="AM42" s="5">
        <v>2017</v>
      </c>
      <c r="AN42" s="4">
        <v>660</v>
      </c>
      <c r="AO42" s="72">
        <f t="shared" si="8"/>
        <v>1.7641847874506158</v>
      </c>
      <c r="AP42" s="5">
        <v>2016</v>
      </c>
      <c r="AQ42" s="4">
        <v>373637</v>
      </c>
      <c r="AR42" s="5">
        <v>2017</v>
      </c>
      <c r="AS42" s="4">
        <v>1005466</v>
      </c>
      <c r="AT42" s="73">
        <f t="shared" si="9"/>
        <v>2.6910236405923396</v>
      </c>
      <c r="AU42" s="5">
        <v>2016</v>
      </c>
      <c r="AV42" s="4">
        <v>373637</v>
      </c>
      <c r="AY42" s="73" t="str">
        <f t="shared" si="10"/>
        <v/>
      </c>
      <c r="BA42" s="4">
        <v>0.78</v>
      </c>
      <c r="BB42" s="4">
        <v>0.86</v>
      </c>
      <c r="BC42" s="4">
        <v>0.79</v>
      </c>
      <c r="BD42" s="4">
        <v>0.79</v>
      </c>
    </row>
    <row r="43" spans="1:56" ht="15.75" customHeight="1" x14ac:dyDescent="0.25">
      <c r="A43" s="4" t="s">
        <v>43</v>
      </c>
      <c r="B43" s="4" t="s">
        <v>44</v>
      </c>
      <c r="C43" s="4" t="s">
        <v>28</v>
      </c>
      <c r="D43" s="4" t="s">
        <v>29</v>
      </c>
      <c r="E43" s="4">
        <v>0</v>
      </c>
      <c r="F43" s="4">
        <v>64947.999999999993</v>
      </c>
      <c r="G43" s="5"/>
      <c r="H43" s="5"/>
      <c r="I43" s="72" t="str">
        <f t="shared" si="0"/>
        <v/>
      </c>
      <c r="J43" s="5">
        <v>2017</v>
      </c>
      <c r="K43" s="5">
        <v>253</v>
      </c>
      <c r="L43" s="72">
        <f t="shared" si="1"/>
        <v>389.5424031532919</v>
      </c>
      <c r="O43" s="72" t="str">
        <f t="shared" si="2"/>
        <v/>
      </c>
      <c r="R43" s="5">
        <v>2017</v>
      </c>
      <c r="S43" s="5">
        <v>253</v>
      </c>
      <c r="T43" s="72" t="str">
        <f t="shared" si="3"/>
        <v/>
      </c>
      <c r="U43" s="72"/>
      <c r="V43" s="72"/>
      <c r="W43" s="72" t="str">
        <f t="shared" si="4"/>
        <v/>
      </c>
      <c r="Z43" s="5"/>
      <c r="AA43" s="5"/>
      <c r="AB43" s="73" t="str">
        <f t="shared" si="5"/>
        <v/>
      </c>
      <c r="AC43" s="5">
        <v>2017</v>
      </c>
      <c r="AD43" s="5">
        <v>253</v>
      </c>
      <c r="AG43" s="73" t="str">
        <f t="shared" si="6"/>
        <v/>
      </c>
      <c r="AH43" s="5">
        <v>2017</v>
      </c>
      <c r="AI43" s="5">
        <v>253</v>
      </c>
      <c r="AJ43" s="4">
        <v>2015</v>
      </c>
      <c r="AK43" s="4">
        <v>56</v>
      </c>
      <c r="AL43" s="73">
        <f t="shared" si="7"/>
        <v>0.22134387351778656</v>
      </c>
      <c r="AM43" s="5">
        <v>2014</v>
      </c>
      <c r="AN43" s="4">
        <v>5</v>
      </c>
      <c r="AO43" s="72">
        <f t="shared" si="8"/>
        <v>7.6984664654800765</v>
      </c>
      <c r="AT43" s="73" t="str">
        <f t="shared" si="9"/>
        <v/>
      </c>
      <c r="AY43" s="73" t="str">
        <f t="shared" si="10"/>
        <v/>
      </c>
      <c r="BA43" s="4">
        <v>0</v>
      </c>
      <c r="BB43" s="4">
        <v>0</v>
      </c>
      <c r="BC43" s="4">
        <v>0</v>
      </c>
      <c r="BD43" s="4">
        <v>0</v>
      </c>
    </row>
    <row r="44" spans="1:56" ht="15.75" customHeight="1" x14ac:dyDescent="0.25">
      <c r="A44" s="4" t="s">
        <v>234</v>
      </c>
      <c r="B44" s="4" t="s">
        <v>235</v>
      </c>
      <c r="C44" s="4" t="s">
        <v>118</v>
      </c>
      <c r="D44" s="4" t="s">
        <v>231</v>
      </c>
      <c r="E44" s="4">
        <v>0</v>
      </c>
      <c r="F44" s="4">
        <v>4745185</v>
      </c>
      <c r="G44" s="5"/>
      <c r="H44" s="5"/>
      <c r="I44" s="72" t="str">
        <f t="shared" si="0"/>
        <v/>
      </c>
      <c r="J44" s="5">
        <v>2015</v>
      </c>
      <c r="K44" s="5">
        <v>764</v>
      </c>
      <c r="L44" s="72">
        <f t="shared" si="1"/>
        <v>16.100531380757548</v>
      </c>
      <c r="O44" s="72" t="str">
        <f t="shared" si="2"/>
        <v/>
      </c>
      <c r="R44" s="5">
        <v>2015</v>
      </c>
      <c r="S44" s="5">
        <v>764</v>
      </c>
      <c r="T44" s="72" t="str">
        <f t="shared" si="3"/>
        <v/>
      </c>
      <c r="U44" s="72"/>
      <c r="V44" s="72"/>
      <c r="W44" s="72" t="str">
        <f t="shared" si="4"/>
        <v/>
      </c>
      <c r="Z44" s="5"/>
      <c r="AA44" s="5"/>
      <c r="AB44" s="73" t="str">
        <f t="shared" si="5"/>
        <v/>
      </c>
      <c r="AC44" s="5">
        <v>2015</v>
      </c>
      <c r="AD44" s="5">
        <v>764</v>
      </c>
      <c r="AG44" s="73" t="str">
        <f t="shared" si="6"/>
        <v/>
      </c>
      <c r="AH44" s="5">
        <v>2015</v>
      </c>
      <c r="AI44" s="5">
        <v>764</v>
      </c>
      <c r="AL44" s="73" t="str">
        <f t="shared" si="7"/>
        <v/>
      </c>
      <c r="AM44" s="5">
        <v>2016</v>
      </c>
      <c r="AN44" s="4">
        <v>913</v>
      </c>
      <c r="AO44" s="72">
        <f t="shared" si="8"/>
        <v>19.240556479884344</v>
      </c>
      <c r="AT44" s="73" t="str">
        <f t="shared" si="9"/>
        <v/>
      </c>
      <c r="AY44" s="73" t="str">
        <f t="shared" si="10"/>
        <v/>
      </c>
    </row>
    <row r="45" spans="1:56" ht="15.75" customHeight="1" x14ac:dyDescent="0.25">
      <c r="A45" s="4" t="s">
        <v>236</v>
      </c>
      <c r="B45" s="4" t="s">
        <v>237</v>
      </c>
      <c r="C45" s="4" t="s">
        <v>118</v>
      </c>
      <c r="D45" s="4" t="s">
        <v>231</v>
      </c>
      <c r="E45" s="4">
        <v>0</v>
      </c>
      <c r="F45" s="4">
        <v>15946876</v>
      </c>
      <c r="G45" s="5"/>
      <c r="H45" s="5"/>
      <c r="I45" s="72" t="str">
        <f t="shared" si="0"/>
        <v/>
      </c>
      <c r="J45" s="5">
        <v>2015</v>
      </c>
      <c r="K45" s="5">
        <v>8000</v>
      </c>
      <c r="L45" s="72">
        <f t="shared" si="1"/>
        <v>50.166565539231634</v>
      </c>
      <c r="O45" s="72" t="str">
        <f t="shared" si="2"/>
        <v/>
      </c>
      <c r="R45" s="5">
        <v>2015</v>
      </c>
      <c r="S45" s="5">
        <v>8000</v>
      </c>
      <c r="T45" s="72" t="str">
        <f t="shared" si="3"/>
        <v/>
      </c>
      <c r="U45" s="72"/>
      <c r="V45" s="72"/>
      <c r="W45" s="72" t="str">
        <f t="shared" si="4"/>
        <v/>
      </c>
      <c r="Z45" s="5"/>
      <c r="AA45" s="5"/>
      <c r="AB45" s="73" t="str">
        <f t="shared" si="5"/>
        <v/>
      </c>
      <c r="AC45" s="5">
        <v>2015</v>
      </c>
      <c r="AD45" s="5">
        <v>8000</v>
      </c>
      <c r="AG45" s="73" t="str">
        <f t="shared" si="6"/>
        <v/>
      </c>
      <c r="AH45" s="5">
        <v>2015</v>
      </c>
      <c r="AI45" s="5">
        <v>8000</v>
      </c>
      <c r="AJ45" s="4">
        <v>2011</v>
      </c>
      <c r="AK45" s="4">
        <v>3064</v>
      </c>
      <c r="AL45" s="73">
        <f t="shared" si="7"/>
        <v>0.38300000000000001</v>
      </c>
      <c r="AN45" s="4" t="s">
        <v>40</v>
      </c>
      <c r="AO45" s="72" t="str">
        <f t="shared" si="8"/>
        <v/>
      </c>
      <c r="AT45" s="73" t="str">
        <f t="shared" si="9"/>
        <v/>
      </c>
      <c r="AY45" s="73" t="str">
        <f t="shared" si="10"/>
        <v/>
      </c>
    </row>
    <row r="46" spans="1:56" ht="15.75" customHeight="1" x14ac:dyDescent="0.25">
      <c r="A46" s="4" t="s">
        <v>274</v>
      </c>
      <c r="B46" s="4" t="s">
        <v>275</v>
      </c>
      <c r="C46" s="4" t="s">
        <v>181</v>
      </c>
      <c r="D46" s="4" t="s">
        <v>276</v>
      </c>
      <c r="E46" s="4">
        <v>0</v>
      </c>
      <c r="F46" s="4">
        <v>172259</v>
      </c>
      <c r="G46" s="5"/>
      <c r="H46" s="5"/>
      <c r="I46" s="72" t="str">
        <f t="shared" si="0"/>
        <v/>
      </c>
      <c r="J46" s="5"/>
      <c r="K46" s="5"/>
      <c r="L46" s="72" t="str">
        <f t="shared" si="1"/>
        <v/>
      </c>
      <c r="O46" s="72" t="str">
        <f t="shared" si="2"/>
        <v/>
      </c>
      <c r="R46" s="5"/>
      <c r="S46" s="5"/>
      <c r="T46" s="72" t="str">
        <f t="shared" si="3"/>
        <v/>
      </c>
      <c r="U46" s="72"/>
      <c r="V46" s="72"/>
      <c r="W46" s="72" t="str">
        <f t="shared" si="4"/>
        <v/>
      </c>
      <c r="Z46" s="5"/>
      <c r="AA46" s="5"/>
      <c r="AB46" s="73" t="str">
        <f t="shared" si="5"/>
        <v/>
      </c>
      <c r="AC46" s="5"/>
      <c r="AD46" s="5"/>
      <c r="AG46" s="73" t="str">
        <f t="shared" si="6"/>
        <v/>
      </c>
      <c r="AH46" s="5"/>
      <c r="AI46" s="5"/>
      <c r="AL46" s="73" t="str">
        <f t="shared" si="7"/>
        <v/>
      </c>
      <c r="AM46" s="5">
        <v>2010</v>
      </c>
      <c r="AN46" s="4">
        <v>0</v>
      </c>
      <c r="AO46" s="72">
        <f t="shared" si="8"/>
        <v>0</v>
      </c>
      <c r="AT46" s="73" t="str">
        <f t="shared" si="9"/>
        <v/>
      </c>
      <c r="AY46" s="73" t="str">
        <f t="shared" si="10"/>
        <v/>
      </c>
    </row>
    <row r="47" spans="1:56" ht="15.75" customHeight="1" x14ac:dyDescent="0.25">
      <c r="A47" s="4" t="s">
        <v>333</v>
      </c>
      <c r="B47" s="4" t="s">
        <v>334</v>
      </c>
      <c r="C47" s="4" t="s">
        <v>28</v>
      </c>
      <c r="D47" s="4" t="s">
        <v>328</v>
      </c>
      <c r="E47" s="4">
        <v>1</v>
      </c>
      <c r="F47" s="4">
        <v>18952038</v>
      </c>
      <c r="G47" s="5">
        <v>2017</v>
      </c>
      <c r="H47" s="5">
        <v>58085</v>
      </c>
      <c r="I47" s="72">
        <f t="shared" si="0"/>
        <v>306.48418919379543</v>
      </c>
      <c r="J47" s="5">
        <v>2017</v>
      </c>
      <c r="K47" s="5">
        <v>41762</v>
      </c>
      <c r="L47" s="72">
        <f t="shared" si="1"/>
        <v>220.35624875804913</v>
      </c>
      <c r="M47" s="5">
        <v>2017</v>
      </c>
      <c r="N47" s="4">
        <v>22582</v>
      </c>
      <c r="O47" s="72">
        <f t="shared" si="2"/>
        <v>119.15341241928704</v>
      </c>
      <c r="P47" s="5">
        <v>2017</v>
      </c>
      <c r="Q47" s="4">
        <v>22582</v>
      </c>
      <c r="R47" s="5">
        <v>2017</v>
      </c>
      <c r="S47" s="5">
        <v>41762</v>
      </c>
      <c r="T47" s="72">
        <f t="shared" si="3"/>
        <v>540.73080791149857</v>
      </c>
      <c r="U47" s="72"/>
      <c r="V47" s="72">
        <v>971</v>
      </c>
      <c r="W47" s="72">
        <f t="shared" si="4"/>
        <v>5.1234595456172043</v>
      </c>
      <c r="X47" s="5">
        <v>2017</v>
      </c>
      <c r="Y47" s="4">
        <v>402503</v>
      </c>
      <c r="Z47" s="5">
        <v>2017</v>
      </c>
      <c r="AA47" s="5">
        <v>971</v>
      </c>
      <c r="AB47" s="73">
        <f t="shared" si="5"/>
        <v>414.524201853759</v>
      </c>
      <c r="AC47" s="5">
        <v>2017</v>
      </c>
      <c r="AD47" s="5">
        <v>41762</v>
      </c>
      <c r="AE47" s="5">
        <v>2017</v>
      </c>
      <c r="AF47" s="4">
        <v>25360</v>
      </c>
      <c r="AG47" s="73">
        <f t="shared" si="6"/>
        <v>1.6467665615141955</v>
      </c>
      <c r="AH47" s="5">
        <v>2017</v>
      </c>
      <c r="AI47" s="5">
        <v>41762</v>
      </c>
      <c r="AJ47" s="4">
        <v>2017</v>
      </c>
      <c r="AK47" s="4">
        <v>15226</v>
      </c>
      <c r="AL47" s="73">
        <f t="shared" si="7"/>
        <v>0.36458981849528277</v>
      </c>
      <c r="AM47" s="5">
        <v>2017</v>
      </c>
      <c r="AN47" s="4">
        <v>779</v>
      </c>
      <c r="AO47" s="72">
        <f t="shared" si="8"/>
        <v>4.1103758867515987</v>
      </c>
      <c r="AP47" s="5">
        <v>2017</v>
      </c>
      <c r="AQ47" s="4">
        <v>402503</v>
      </c>
      <c r="AR47" s="5">
        <v>2016</v>
      </c>
      <c r="AS47" s="4">
        <v>432018</v>
      </c>
      <c r="AT47" s="73">
        <f t="shared" si="9"/>
        <v>1.0733286459976696</v>
      </c>
      <c r="AU47" s="5">
        <v>2017</v>
      </c>
      <c r="AV47" s="4">
        <v>402503</v>
      </c>
      <c r="AW47" s="5">
        <v>2017</v>
      </c>
      <c r="AX47" s="4">
        <v>1237</v>
      </c>
      <c r="AY47" s="73">
        <f t="shared" si="10"/>
        <v>325.38641875505255</v>
      </c>
      <c r="BA47" s="4">
        <v>0.59</v>
      </c>
      <c r="BB47" s="4">
        <v>0.53</v>
      </c>
      <c r="BC47" s="4">
        <v>0.64</v>
      </c>
      <c r="BD47" s="4">
        <v>0.64</v>
      </c>
    </row>
    <row r="48" spans="1:56" ht="15.75" customHeight="1" x14ac:dyDescent="0.25">
      <c r="A48" s="4" t="s">
        <v>158</v>
      </c>
      <c r="B48" s="4" t="s">
        <v>159</v>
      </c>
      <c r="C48" s="4" t="s">
        <v>106</v>
      </c>
      <c r="D48" s="4" t="s">
        <v>160</v>
      </c>
      <c r="E48" s="4">
        <v>0</v>
      </c>
      <c r="F48" s="4">
        <v>1433783686</v>
      </c>
      <c r="G48" s="5"/>
      <c r="H48" s="5"/>
      <c r="I48" s="72" t="str">
        <f t="shared" si="0"/>
        <v/>
      </c>
      <c r="J48" s="5">
        <v>2016</v>
      </c>
      <c r="K48" s="5">
        <v>1561086</v>
      </c>
      <c r="L48" s="72">
        <f t="shared" si="1"/>
        <v>108.87876708620884</v>
      </c>
      <c r="O48" s="72" t="str">
        <f t="shared" si="2"/>
        <v/>
      </c>
      <c r="R48" s="5">
        <v>2016</v>
      </c>
      <c r="S48" s="5">
        <v>1561086</v>
      </c>
      <c r="T48" s="72" t="str">
        <f t="shared" si="3"/>
        <v/>
      </c>
      <c r="U48" s="72"/>
      <c r="V48" s="72">
        <v>122590</v>
      </c>
      <c r="W48" s="72">
        <f t="shared" si="4"/>
        <v>8.5501042588930662</v>
      </c>
      <c r="X48" s="5">
        <v>2016</v>
      </c>
      <c r="Y48" s="4">
        <v>1232695</v>
      </c>
      <c r="Z48" s="5">
        <v>2017</v>
      </c>
      <c r="AA48" s="5">
        <v>122590</v>
      </c>
      <c r="AB48" s="73">
        <f t="shared" si="5"/>
        <v>10.05542866465454</v>
      </c>
      <c r="AC48" s="5">
        <v>2016</v>
      </c>
      <c r="AD48" s="5">
        <v>1561086</v>
      </c>
      <c r="AE48" s="5">
        <v>2017</v>
      </c>
      <c r="AF48" s="4">
        <v>1219569</v>
      </c>
      <c r="AG48" s="73">
        <f t="shared" si="6"/>
        <v>1.2800308961608569</v>
      </c>
      <c r="AH48" s="5">
        <v>2016</v>
      </c>
      <c r="AI48" s="5">
        <v>1561086</v>
      </c>
      <c r="AL48" s="73" t="str">
        <f t="shared" si="7"/>
        <v/>
      </c>
      <c r="AM48" s="5">
        <v>2017</v>
      </c>
      <c r="AN48" s="4">
        <v>7990</v>
      </c>
      <c r="AO48" s="72">
        <f t="shared" si="8"/>
        <v>0.55726676750595983</v>
      </c>
      <c r="AP48" s="5">
        <v>2016</v>
      </c>
      <c r="AQ48" s="4">
        <v>1232695</v>
      </c>
      <c r="AT48" s="73" t="str">
        <f t="shared" si="9"/>
        <v/>
      </c>
      <c r="AU48" s="5">
        <v>2016</v>
      </c>
      <c r="AV48" s="4">
        <v>1232695</v>
      </c>
      <c r="AW48" s="5">
        <v>2013</v>
      </c>
      <c r="AX48" s="4">
        <v>158046</v>
      </c>
      <c r="AY48" s="73">
        <f t="shared" si="10"/>
        <v>7.7995963200587175</v>
      </c>
      <c r="BA48" s="4">
        <v>0.5</v>
      </c>
      <c r="BB48" s="4">
        <v>0.32</v>
      </c>
      <c r="BC48" s="4">
        <v>0.51</v>
      </c>
      <c r="BD48" s="4">
        <v>0.51</v>
      </c>
    </row>
    <row r="49" spans="1:56" ht="15.75" customHeight="1" x14ac:dyDescent="0.25">
      <c r="A49" s="4" t="s">
        <v>161</v>
      </c>
      <c r="B49" s="4" t="s">
        <v>162</v>
      </c>
      <c r="C49" s="4" t="s">
        <v>106</v>
      </c>
      <c r="D49" s="4" t="s">
        <v>160</v>
      </c>
      <c r="E49" s="4">
        <v>0</v>
      </c>
      <c r="F49" s="4">
        <v>7436154</v>
      </c>
      <c r="G49" s="5"/>
      <c r="H49" s="5"/>
      <c r="I49" s="72" t="str">
        <f t="shared" si="0"/>
        <v/>
      </c>
      <c r="J49" s="5">
        <v>2017</v>
      </c>
      <c r="K49" s="5">
        <v>8306</v>
      </c>
      <c r="L49" s="72">
        <f t="shared" si="1"/>
        <v>111.697525360556</v>
      </c>
      <c r="O49" s="72" t="str">
        <f t="shared" si="2"/>
        <v/>
      </c>
      <c r="R49" s="5">
        <v>2017</v>
      </c>
      <c r="S49" s="5">
        <v>8306</v>
      </c>
      <c r="T49" s="72" t="str">
        <f t="shared" si="3"/>
        <v/>
      </c>
      <c r="U49" s="72"/>
      <c r="V49" s="72"/>
      <c r="W49" s="72" t="str">
        <f t="shared" si="4"/>
        <v/>
      </c>
      <c r="X49" s="5">
        <v>2014</v>
      </c>
      <c r="Y49" s="4">
        <v>23032</v>
      </c>
      <c r="Z49" s="5"/>
      <c r="AA49" s="5"/>
      <c r="AB49" s="73" t="str">
        <f t="shared" si="5"/>
        <v/>
      </c>
      <c r="AC49" s="5">
        <v>2017</v>
      </c>
      <c r="AD49" s="5">
        <v>8306</v>
      </c>
      <c r="AE49" s="5">
        <v>2014</v>
      </c>
      <c r="AF49" s="4">
        <v>17177</v>
      </c>
      <c r="AG49" s="73">
        <f t="shared" si="6"/>
        <v>0.48355358910170576</v>
      </c>
      <c r="AH49" s="5">
        <v>2017</v>
      </c>
      <c r="AI49" s="5">
        <v>8306</v>
      </c>
      <c r="AJ49" s="4">
        <v>2017</v>
      </c>
      <c r="AK49" s="4">
        <v>1954</v>
      </c>
      <c r="AL49" s="73">
        <f t="shared" si="7"/>
        <v>0.23525162533108596</v>
      </c>
      <c r="AM49" s="5">
        <v>2017</v>
      </c>
      <c r="AN49" s="4">
        <v>24</v>
      </c>
      <c r="AO49" s="72">
        <f t="shared" si="8"/>
        <v>0.32274748478850762</v>
      </c>
      <c r="AP49" s="5">
        <v>2014</v>
      </c>
      <c r="AQ49" s="4">
        <v>23032</v>
      </c>
      <c r="AR49" s="5">
        <v>2014</v>
      </c>
      <c r="AS49" s="4">
        <v>36828</v>
      </c>
      <c r="AT49" s="73">
        <f t="shared" si="9"/>
        <v>1.5989927058006252</v>
      </c>
      <c r="AU49" s="5">
        <v>2014</v>
      </c>
      <c r="AV49" s="4">
        <v>23032</v>
      </c>
      <c r="AY49" s="73" t="str">
        <f t="shared" si="10"/>
        <v/>
      </c>
      <c r="BA49" s="4">
        <v>0</v>
      </c>
      <c r="BB49" s="4">
        <v>0</v>
      </c>
      <c r="BC49" s="4">
        <v>0</v>
      </c>
      <c r="BD49" s="4">
        <v>0</v>
      </c>
    </row>
    <row r="50" spans="1:56" ht="15.75" customHeight="1" x14ac:dyDescent="0.25">
      <c r="A50" s="4" t="s">
        <v>163</v>
      </c>
      <c r="B50" s="4" t="s">
        <v>164</v>
      </c>
      <c r="C50" s="4" t="s">
        <v>106</v>
      </c>
      <c r="D50" s="4" t="s">
        <v>160</v>
      </c>
      <c r="E50" s="4">
        <v>0</v>
      </c>
      <c r="F50" s="4">
        <v>640445</v>
      </c>
      <c r="G50" s="5"/>
      <c r="H50" s="5"/>
      <c r="I50" s="72" t="str">
        <f t="shared" si="0"/>
        <v/>
      </c>
      <c r="J50" s="5"/>
      <c r="K50" s="5"/>
      <c r="L50" s="72" t="str">
        <f t="shared" si="1"/>
        <v/>
      </c>
      <c r="O50" s="72" t="str">
        <f t="shared" si="2"/>
        <v/>
      </c>
      <c r="R50" s="5"/>
      <c r="S50" s="5"/>
      <c r="T50" s="72" t="str">
        <f t="shared" si="3"/>
        <v/>
      </c>
      <c r="U50" s="72"/>
      <c r="V50" s="72"/>
      <c r="W50" s="72" t="str">
        <f t="shared" si="4"/>
        <v/>
      </c>
      <c r="X50" s="5">
        <v>2017</v>
      </c>
      <c r="Y50" s="4">
        <v>6858</v>
      </c>
      <c r="Z50" s="5"/>
      <c r="AA50" s="5"/>
      <c r="AB50" s="73" t="str">
        <f t="shared" si="5"/>
        <v/>
      </c>
      <c r="AC50" s="5"/>
      <c r="AD50" s="5"/>
      <c r="AE50" s="5">
        <v>2017</v>
      </c>
      <c r="AF50" s="4">
        <v>3786</v>
      </c>
      <c r="AG50" s="73" t="str">
        <f t="shared" si="6"/>
        <v/>
      </c>
      <c r="AH50" s="5"/>
      <c r="AI50" s="5"/>
      <c r="AL50" s="73" t="str">
        <f t="shared" si="7"/>
        <v/>
      </c>
      <c r="AM50" s="5">
        <v>2017</v>
      </c>
      <c r="AN50" s="4">
        <v>2</v>
      </c>
      <c r="AO50" s="72">
        <f t="shared" si="8"/>
        <v>0.31228286581985959</v>
      </c>
      <c r="AP50" s="5">
        <v>2017</v>
      </c>
      <c r="AQ50" s="4">
        <v>6858</v>
      </c>
      <c r="AR50" s="5">
        <v>2017</v>
      </c>
      <c r="AS50" s="4">
        <v>10248</v>
      </c>
      <c r="AT50" s="73">
        <f t="shared" si="9"/>
        <v>1.4943132108486439</v>
      </c>
      <c r="AU50" s="5">
        <v>2017</v>
      </c>
      <c r="AV50" s="4">
        <v>6858</v>
      </c>
      <c r="AY50" s="73" t="str">
        <f t="shared" si="10"/>
        <v/>
      </c>
    </row>
    <row r="51" spans="1:56" ht="15.75" customHeight="1" x14ac:dyDescent="0.25">
      <c r="A51" s="4" t="s">
        <v>165</v>
      </c>
      <c r="B51" s="4" t="s">
        <v>166</v>
      </c>
      <c r="C51" s="4" t="s">
        <v>106</v>
      </c>
      <c r="D51" s="4" t="s">
        <v>160</v>
      </c>
      <c r="E51" s="4">
        <v>0</v>
      </c>
      <c r="F51" s="4">
        <v>23773876</v>
      </c>
      <c r="G51" s="5"/>
      <c r="H51" s="5"/>
      <c r="I51" s="72" t="str">
        <f t="shared" si="0"/>
        <v/>
      </c>
      <c r="J51" s="5">
        <v>2017</v>
      </c>
      <c r="K51" s="5">
        <v>62634</v>
      </c>
      <c r="L51" s="72">
        <f t="shared" si="1"/>
        <v>263.45725030281142</v>
      </c>
      <c r="O51" s="72" t="str">
        <f t="shared" si="2"/>
        <v/>
      </c>
      <c r="R51" s="5">
        <v>2017</v>
      </c>
      <c r="S51" s="5">
        <v>62634</v>
      </c>
      <c r="T51" s="72" t="str">
        <f t="shared" si="3"/>
        <v/>
      </c>
      <c r="U51" s="72"/>
      <c r="V51" s="72"/>
      <c r="W51" s="72" t="str">
        <f t="shared" si="4"/>
        <v/>
      </c>
      <c r="Z51" s="5"/>
      <c r="AA51" s="5"/>
      <c r="AB51" s="73" t="str">
        <f t="shared" si="5"/>
        <v/>
      </c>
      <c r="AC51" s="5">
        <v>2017</v>
      </c>
      <c r="AD51" s="5">
        <v>62634</v>
      </c>
      <c r="AG51" s="73" t="str">
        <f t="shared" si="6"/>
        <v/>
      </c>
      <c r="AH51" s="5">
        <v>2017</v>
      </c>
      <c r="AI51" s="5">
        <v>62634</v>
      </c>
      <c r="AJ51" s="4">
        <v>2017</v>
      </c>
      <c r="AK51" s="4">
        <v>3257</v>
      </c>
      <c r="AL51" s="73">
        <f t="shared" si="7"/>
        <v>5.2000510904620496E-2</v>
      </c>
      <c r="AM51" s="5">
        <v>2015</v>
      </c>
      <c r="AN51" s="4">
        <v>192</v>
      </c>
      <c r="AO51" s="72">
        <f t="shared" si="8"/>
        <v>0.80760915889356866</v>
      </c>
      <c r="AT51" s="73" t="str">
        <f t="shared" si="9"/>
        <v/>
      </c>
      <c r="AY51" s="73" t="str">
        <f t="shared" si="10"/>
        <v/>
      </c>
      <c r="BA51" s="4">
        <v>0</v>
      </c>
      <c r="BB51" s="4">
        <v>0</v>
      </c>
      <c r="BC51" s="4">
        <v>0</v>
      </c>
      <c r="BD51" s="4">
        <v>0</v>
      </c>
    </row>
    <row r="52" spans="1:56" ht="15.75" customHeight="1" x14ac:dyDescent="0.25">
      <c r="A52" s="4" t="s">
        <v>335</v>
      </c>
      <c r="B52" s="4" t="s">
        <v>336</v>
      </c>
      <c r="C52" s="4" t="s">
        <v>28</v>
      </c>
      <c r="D52" s="4" t="s">
        <v>328</v>
      </c>
      <c r="E52" s="4">
        <v>1</v>
      </c>
      <c r="F52" s="4">
        <v>50339443</v>
      </c>
      <c r="G52" s="5">
        <v>2017</v>
      </c>
      <c r="H52" s="5">
        <v>179875</v>
      </c>
      <c r="I52" s="72">
        <f t="shared" si="0"/>
        <v>357.32417619320898</v>
      </c>
      <c r="J52" s="5">
        <v>2017</v>
      </c>
      <c r="K52" s="5">
        <v>119491</v>
      </c>
      <c r="L52" s="72">
        <f t="shared" si="1"/>
        <v>237.37052473941756</v>
      </c>
      <c r="M52" s="5">
        <v>2017</v>
      </c>
      <c r="N52" s="4">
        <v>14852</v>
      </c>
      <c r="O52" s="72">
        <f t="shared" si="2"/>
        <v>29.503703487541571</v>
      </c>
      <c r="P52" s="5">
        <v>2017</v>
      </c>
      <c r="Q52" s="4">
        <v>14852</v>
      </c>
      <c r="R52" s="5">
        <v>2017</v>
      </c>
      <c r="S52" s="5">
        <v>119491</v>
      </c>
      <c r="T52" s="72">
        <f t="shared" si="3"/>
        <v>124.29387987379803</v>
      </c>
      <c r="U52" s="72"/>
      <c r="V52" s="72">
        <v>2783</v>
      </c>
      <c r="W52" s="72">
        <f t="shared" si="4"/>
        <v>5.5284680047016019</v>
      </c>
      <c r="X52" s="5">
        <v>2016</v>
      </c>
      <c r="Y52" s="4">
        <v>73106</v>
      </c>
      <c r="Z52" s="5">
        <v>2017</v>
      </c>
      <c r="AA52" s="5">
        <v>2783</v>
      </c>
      <c r="AB52" s="73">
        <f t="shared" si="5"/>
        <v>26.268774703557312</v>
      </c>
      <c r="AC52" s="5">
        <v>2017</v>
      </c>
      <c r="AD52" s="5">
        <v>119491</v>
      </c>
      <c r="AE52" s="5">
        <v>2016</v>
      </c>
      <c r="AF52" s="4">
        <v>63396</v>
      </c>
      <c r="AG52" s="73">
        <f t="shared" si="6"/>
        <v>1.8848350053631144</v>
      </c>
      <c r="AH52" s="5">
        <v>2017</v>
      </c>
      <c r="AI52" s="5">
        <v>119491</v>
      </c>
      <c r="AJ52" s="4">
        <v>2017</v>
      </c>
      <c r="AK52" s="4">
        <v>40070</v>
      </c>
      <c r="AL52" s="73">
        <f t="shared" si="7"/>
        <v>0.33533906319304385</v>
      </c>
      <c r="AM52" s="5">
        <v>2017</v>
      </c>
      <c r="AN52" s="4">
        <v>12237</v>
      </c>
      <c r="AO52" s="72">
        <f t="shared" si="8"/>
        <v>24.308969807234458</v>
      </c>
      <c r="AP52" s="5">
        <v>2016</v>
      </c>
      <c r="AQ52" s="4">
        <v>73106</v>
      </c>
      <c r="AR52" s="5">
        <v>2016</v>
      </c>
      <c r="AS52" s="4">
        <v>260543</v>
      </c>
      <c r="AT52" s="73">
        <f t="shared" si="9"/>
        <v>3.5639072032391321</v>
      </c>
      <c r="AU52" s="5">
        <v>2016</v>
      </c>
      <c r="AV52" s="4">
        <v>73106</v>
      </c>
      <c r="AW52" s="5">
        <v>2017</v>
      </c>
      <c r="AX52" s="4">
        <v>23075</v>
      </c>
      <c r="AY52" s="73">
        <f t="shared" si="10"/>
        <v>3.1681906825568795</v>
      </c>
      <c r="BA52" s="4">
        <v>0.41</v>
      </c>
      <c r="BB52" s="4">
        <v>0.42</v>
      </c>
      <c r="BC52" s="4">
        <v>0.4</v>
      </c>
      <c r="BD52" s="4">
        <v>0.4</v>
      </c>
    </row>
    <row r="53" spans="1:56" ht="15.75" customHeight="1" x14ac:dyDescent="0.25">
      <c r="A53" s="4" t="s">
        <v>120</v>
      </c>
      <c r="B53" s="4" t="s">
        <v>121</v>
      </c>
      <c r="C53" s="4" t="s">
        <v>118</v>
      </c>
      <c r="D53" s="4" t="s">
        <v>119</v>
      </c>
      <c r="E53" s="4">
        <v>0</v>
      </c>
      <c r="F53" s="4">
        <v>850886</v>
      </c>
      <c r="G53" s="5"/>
      <c r="H53" s="5"/>
      <c r="I53" s="72" t="str">
        <f t="shared" si="0"/>
        <v/>
      </c>
      <c r="J53" s="5">
        <v>2017</v>
      </c>
      <c r="K53" s="5">
        <v>191</v>
      </c>
      <c r="L53" s="72">
        <f t="shared" si="1"/>
        <v>22.447190340421631</v>
      </c>
      <c r="O53" s="72" t="str">
        <f t="shared" si="2"/>
        <v/>
      </c>
      <c r="R53" s="5">
        <v>2017</v>
      </c>
      <c r="S53" s="5">
        <v>191</v>
      </c>
      <c r="T53" s="72" t="str">
        <f t="shared" si="3"/>
        <v/>
      </c>
      <c r="U53" s="72"/>
      <c r="V53" s="72"/>
      <c r="W53" s="72" t="str">
        <f t="shared" si="4"/>
        <v/>
      </c>
      <c r="Z53" s="5"/>
      <c r="AA53" s="5"/>
      <c r="AB53" s="73" t="str">
        <f t="shared" si="5"/>
        <v/>
      </c>
      <c r="AC53" s="5">
        <v>2017</v>
      </c>
      <c r="AD53" s="5">
        <v>191</v>
      </c>
      <c r="AG53" s="73" t="str">
        <f t="shared" si="6"/>
        <v/>
      </c>
      <c r="AH53" s="5">
        <v>2017</v>
      </c>
      <c r="AI53" s="5">
        <v>191</v>
      </c>
      <c r="AJ53" s="4">
        <v>2015</v>
      </c>
      <c r="AK53" s="4">
        <v>42</v>
      </c>
      <c r="AL53" s="73">
        <f t="shared" si="7"/>
        <v>0.21989528795811519</v>
      </c>
      <c r="AN53" s="4" t="s">
        <v>40</v>
      </c>
      <c r="AO53" s="72" t="str">
        <f t="shared" si="8"/>
        <v/>
      </c>
      <c r="AT53" s="73" t="str">
        <f t="shared" si="9"/>
        <v/>
      </c>
      <c r="AY53" s="73" t="str">
        <f t="shared" si="10"/>
        <v/>
      </c>
      <c r="BA53" s="4">
        <v>0</v>
      </c>
      <c r="BB53" s="4">
        <v>0</v>
      </c>
      <c r="BC53" s="4">
        <v>0</v>
      </c>
      <c r="BD53" s="4">
        <v>0</v>
      </c>
    </row>
    <row r="54" spans="1:56" ht="15.75" customHeight="1" x14ac:dyDescent="0.25">
      <c r="A54" s="4" t="s">
        <v>238</v>
      </c>
      <c r="B54" s="4" t="s">
        <v>239</v>
      </c>
      <c r="C54" s="4" t="s">
        <v>118</v>
      </c>
      <c r="D54" s="4" t="s">
        <v>231</v>
      </c>
      <c r="E54" s="4">
        <v>0</v>
      </c>
      <c r="F54" s="4">
        <v>5380508</v>
      </c>
      <c r="G54" s="5"/>
      <c r="H54" s="5"/>
      <c r="I54" s="72" t="str">
        <f t="shared" si="0"/>
        <v/>
      </c>
      <c r="J54" s="5">
        <v>2014</v>
      </c>
      <c r="K54" s="5">
        <v>1240</v>
      </c>
      <c r="L54" s="72">
        <f t="shared" si="1"/>
        <v>23.046151032579079</v>
      </c>
      <c r="O54" s="72" t="str">
        <f t="shared" si="2"/>
        <v/>
      </c>
      <c r="R54" s="5">
        <v>2014</v>
      </c>
      <c r="S54" s="5">
        <v>1240</v>
      </c>
      <c r="T54" s="72" t="str">
        <f t="shared" si="3"/>
        <v/>
      </c>
      <c r="U54" s="72"/>
      <c r="V54" s="72"/>
      <c r="W54" s="72" t="str">
        <f t="shared" si="4"/>
        <v/>
      </c>
      <c r="Z54" s="5"/>
      <c r="AA54" s="5"/>
      <c r="AB54" s="73" t="str">
        <f t="shared" si="5"/>
        <v/>
      </c>
      <c r="AC54" s="5">
        <v>2014</v>
      </c>
      <c r="AD54" s="5">
        <v>1240</v>
      </c>
      <c r="AG54" s="73" t="str">
        <f t="shared" si="6"/>
        <v/>
      </c>
      <c r="AH54" s="5">
        <v>2014</v>
      </c>
      <c r="AI54" s="5">
        <v>1240</v>
      </c>
      <c r="AJ54" s="4">
        <v>2015</v>
      </c>
      <c r="AK54" s="4">
        <v>744</v>
      </c>
      <c r="AL54" s="73">
        <f t="shared" si="7"/>
        <v>0.6</v>
      </c>
      <c r="AN54" s="4" t="s">
        <v>40</v>
      </c>
      <c r="AO54" s="72" t="str">
        <f t="shared" si="8"/>
        <v/>
      </c>
      <c r="AT54" s="73" t="str">
        <f t="shared" si="9"/>
        <v/>
      </c>
      <c r="AY54" s="73" t="str">
        <f t="shared" si="10"/>
        <v/>
      </c>
    </row>
    <row r="55" spans="1:56" ht="15.75" customHeight="1" x14ac:dyDescent="0.25">
      <c r="A55" s="4" t="s">
        <v>310</v>
      </c>
      <c r="B55" s="4" t="s">
        <v>311</v>
      </c>
      <c r="C55" s="4" t="s">
        <v>22</v>
      </c>
      <c r="D55" s="4" t="s">
        <v>309</v>
      </c>
      <c r="E55" s="4">
        <v>0</v>
      </c>
      <c r="F55" s="4">
        <v>17548</v>
      </c>
      <c r="G55" s="5"/>
      <c r="H55" s="5"/>
      <c r="I55" s="72" t="str">
        <f t="shared" si="0"/>
        <v/>
      </c>
      <c r="J55" s="5">
        <v>2016</v>
      </c>
      <c r="K55" s="5">
        <v>48</v>
      </c>
      <c r="L55" s="72">
        <f t="shared" si="1"/>
        <v>273.53544563483018</v>
      </c>
      <c r="O55" s="72" t="str">
        <f t="shared" si="2"/>
        <v/>
      </c>
      <c r="R55" s="5">
        <v>2016</v>
      </c>
      <c r="S55" s="5">
        <v>48</v>
      </c>
      <c r="T55" s="72" t="str">
        <f t="shared" si="3"/>
        <v/>
      </c>
      <c r="U55" s="72"/>
      <c r="V55" s="72"/>
      <c r="W55" s="72" t="str">
        <f t="shared" si="4"/>
        <v/>
      </c>
      <c r="Z55" s="5"/>
      <c r="AA55" s="5"/>
      <c r="AB55" s="73" t="str">
        <f t="shared" si="5"/>
        <v/>
      </c>
      <c r="AC55" s="5">
        <v>2016</v>
      </c>
      <c r="AD55" s="5">
        <v>48</v>
      </c>
      <c r="AG55" s="73" t="str">
        <f t="shared" si="6"/>
        <v/>
      </c>
      <c r="AH55" s="5">
        <v>2016</v>
      </c>
      <c r="AI55" s="5">
        <v>48</v>
      </c>
      <c r="AJ55" s="4">
        <v>2016</v>
      </c>
      <c r="AK55" s="4">
        <v>7.0079999999999902</v>
      </c>
      <c r="AL55" s="73">
        <f t="shared" si="7"/>
        <v>0.1459999999999998</v>
      </c>
      <c r="AM55" s="5">
        <v>2012</v>
      </c>
      <c r="AN55" s="4">
        <v>1</v>
      </c>
      <c r="AO55" s="72">
        <f t="shared" si="8"/>
        <v>5.6986551173922955</v>
      </c>
      <c r="AT55" s="73" t="str">
        <f t="shared" si="9"/>
        <v/>
      </c>
      <c r="AY55" s="73" t="str">
        <f t="shared" si="10"/>
        <v/>
      </c>
    </row>
    <row r="56" spans="1:56" ht="15.75" customHeight="1" x14ac:dyDescent="0.25">
      <c r="A56" s="4" t="s">
        <v>90</v>
      </c>
      <c r="B56" s="4" t="s">
        <v>91</v>
      </c>
      <c r="C56" s="4" t="s">
        <v>28</v>
      </c>
      <c r="D56" s="4" t="s">
        <v>89</v>
      </c>
      <c r="E56" s="4">
        <v>1</v>
      </c>
      <c r="F56" s="4">
        <v>5047561</v>
      </c>
      <c r="G56" s="5">
        <v>2015</v>
      </c>
      <c r="H56" s="5">
        <v>13455</v>
      </c>
      <c r="I56" s="72">
        <f t="shared" si="0"/>
        <v>266.5643862451588</v>
      </c>
      <c r="J56" s="5">
        <v>2017</v>
      </c>
      <c r="K56" s="5">
        <v>14224</v>
      </c>
      <c r="L56" s="72">
        <f t="shared" si="1"/>
        <v>281.7994671089661</v>
      </c>
      <c r="M56" s="5">
        <v>2017</v>
      </c>
      <c r="N56" s="4">
        <v>5033</v>
      </c>
      <c r="O56" s="72">
        <f t="shared" si="2"/>
        <v>99.711524041017029</v>
      </c>
      <c r="P56" s="5">
        <v>2017</v>
      </c>
      <c r="Q56" s="4">
        <v>5033</v>
      </c>
      <c r="R56" s="5">
        <v>2017</v>
      </c>
      <c r="S56" s="5">
        <v>14224</v>
      </c>
      <c r="T56" s="72">
        <f t="shared" si="3"/>
        <v>353.83858267716533</v>
      </c>
      <c r="U56" s="72"/>
      <c r="V56" s="72">
        <v>277</v>
      </c>
      <c r="W56" s="72">
        <f t="shared" si="4"/>
        <v>5.4877989587446292</v>
      </c>
      <c r="X56" s="5">
        <v>2015</v>
      </c>
      <c r="Y56" s="4">
        <v>13439</v>
      </c>
      <c r="Z56" s="5">
        <v>2017</v>
      </c>
      <c r="AA56" s="5">
        <v>277</v>
      </c>
      <c r="AB56" s="73">
        <f t="shared" si="5"/>
        <v>48.516245487364621</v>
      </c>
      <c r="AC56" s="5">
        <v>2017</v>
      </c>
      <c r="AD56" s="5">
        <v>14224</v>
      </c>
      <c r="AE56" s="5">
        <v>2015</v>
      </c>
      <c r="AF56" s="4">
        <v>8869</v>
      </c>
      <c r="AG56" s="73">
        <f t="shared" si="6"/>
        <v>1.6037884767166535</v>
      </c>
      <c r="AH56" s="5">
        <v>2017</v>
      </c>
      <c r="AI56" s="5">
        <v>14224</v>
      </c>
      <c r="AJ56" s="4">
        <v>2017</v>
      </c>
      <c r="AK56" s="4">
        <v>3083</v>
      </c>
      <c r="AL56" s="73">
        <f t="shared" si="7"/>
        <v>0.21674634420697414</v>
      </c>
      <c r="AM56" s="5">
        <v>2017</v>
      </c>
      <c r="AN56" s="4">
        <v>603</v>
      </c>
      <c r="AO56" s="72">
        <f t="shared" si="8"/>
        <v>11.94636379827802</v>
      </c>
      <c r="AP56" s="5">
        <v>2015</v>
      </c>
      <c r="AQ56" s="4">
        <v>13439</v>
      </c>
      <c r="AR56" s="5">
        <v>2007</v>
      </c>
      <c r="AS56" s="4">
        <v>9144</v>
      </c>
      <c r="AT56" s="73">
        <f t="shared" si="9"/>
        <v>0.68040776843515138</v>
      </c>
      <c r="AU56" s="5">
        <v>2015</v>
      </c>
      <c r="AV56" s="4">
        <v>13439</v>
      </c>
      <c r="AW56" s="5">
        <v>2017</v>
      </c>
      <c r="AX56" s="4">
        <v>580</v>
      </c>
      <c r="AY56" s="73">
        <f t="shared" si="10"/>
        <v>23.170689655172414</v>
      </c>
      <c r="BA56" s="4">
        <v>0.57999999999999996</v>
      </c>
      <c r="BB56" s="4">
        <v>0.7</v>
      </c>
      <c r="BC56" s="4">
        <v>0.7</v>
      </c>
      <c r="BD56" s="4">
        <v>0.7</v>
      </c>
    </row>
    <row r="57" spans="1:56" ht="15.75" customHeight="1" x14ac:dyDescent="0.25">
      <c r="A57" s="4" t="s">
        <v>454</v>
      </c>
      <c r="B57" s="4" t="s">
        <v>455</v>
      </c>
      <c r="C57" s="4" t="s">
        <v>118</v>
      </c>
      <c r="D57" s="4" t="s">
        <v>449</v>
      </c>
      <c r="E57" s="4">
        <v>0</v>
      </c>
      <c r="F57" s="4">
        <v>25716544</v>
      </c>
      <c r="G57" s="5">
        <v>2008</v>
      </c>
      <c r="H57" s="5">
        <v>15770</v>
      </c>
      <c r="I57" s="72">
        <f t="shared" si="0"/>
        <v>61.322392309013217</v>
      </c>
      <c r="J57" s="5">
        <v>2017</v>
      </c>
      <c r="K57" s="5">
        <v>13767</v>
      </c>
      <c r="L57" s="72">
        <f t="shared" si="1"/>
        <v>53.533631890817055</v>
      </c>
      <c r="O57" s="72" t="str">
        <f t="shared" si="2"/>
        <v/>
      </c>
      <c r="R57" s="5">
        <v>2017</v>
      </c>
      <c r="S57" s="5">
        <v>13767</v>
      </c>
      <c r="T57" s="72" t="str">
        <f t="shared" si="3"/>
        <v/>
      </c>
      <c r="U57" s="72"/>
      <c r="V57" s="72"/>
      <c r="W57" s="72" t="str">
        <f t="shared" si="4"/>
        <v/>
      </c>
      <c r="Z57" s="5"/>
      <c r="AA57" s="5"/>
      <c r="AB57" s="73" t="str">
        <f t="shared" si="5"/>
        <v/>
      </c>
      <c r="AC57" s="5">
        <v>2017</v>
      </c>
      <c r="AD57" s="5">
        <v>13767</v>
      </c>
      <c r="AG57" s="73" t="str">
        <f t="shared" si="6"/>
        <v/>
      </c>
      <c r="AH57" s="5">
        <v>2017</v>
      </c>
      <c r="AI57" s="5">
        <v>13767</v>
      </c>
      <c r="AJ57" s="4">
        <v>2017</v>
      </c>
      <c r="AK57" s="4">
        <v>5603</v>
      </c>
      <c r="AL57" s="73">
        <f t="shared" si="7"/>
        <v>0.40698772426817753</v>
      </c>
      <c r="AN57" s="4" t="s">
        <v>40</v>
      </c>
      <c r="AO57" s="72" t="str">
        <f t="shared" si="8"/>
        <v/>
      </c>
      <c r="AR57" s="5">
        <v>2009</v>
      </c>
      <c r="AS57" s="4">
        <v>12632</v>
      </c>
      <c r="AT57" s="73" t="str">
        <f t="shared" si="9"/>
        <v/>
      </c>
      <c r="AY57" s="73" t="str">
        <f t="shared" si="10"/>
        <v/>
      </c>
    </row>
    <row r="58" spans="1:56" ht="15.75" customHeight="1" x14ac:dyDescent="0.25">
      <c r="A58" s="4" t="s">
        <v>417</v>
      </c>
      <c r="B58" s="4" t="s">
        <v>418</v>
      </c>
      <c r="C58" s="4" t="s">
        <v>181</v>
      </c>
      <c r="D58" s="4" t="s">
        <v>412</v>
      </c>
      <c r="E58" s="4">
        <v>1</v>
      </c>
      <c r="F58" s="4">
        <v>4130304</v>
      </c>
      <c r="G58" s="5">
        <v>2017</v>
      </c>
      <c r="H58" s="5">
        <v>20496</v>
      </c>
      <c r="I58" s="72">
        <f t="shared" si="0"/>
        <v>496.23465972480471</v>
      </c>
      <c r="J58" s="5">
        <v>2016</v>
      </c>
      <c r="K58" s="5">
        <v>3108</v>
      </c>
      <c r="L58" s="72">
        <f t="shared" si="1"/>
        <v>75.248698400892522</v>
      </c>
      <c r="O58" s="72" t="str">
        <f t="shared" si="2"/>
        <v/>
      </c>
      <c r="R58" s="5">
        <v>2016</v>
      </c>
      <c r="S58" s="5">
        <v>3108</v>
      </c>
      <c r="T58" s="72" t="str">
        <f t="shared" si="3"/>
        <v/>
      </c>
      <c r="U58" s="72"/>
      <c r="V58" s="72">
        <v>1788</v>
      </c>
      <c r="W58" s="72">
        <f t="shared" si="4"/>
        <v>43.289791744142804</v>
      </c>
      <c r="X58" s="5">
        <v>2017</v>
      </c>
      <c r="Y58" s="4">
        <v>16311</v>
      </c>
      <c r="Z58" s="5">
        <v>2017</v>
      </c>
      <c r="AA58" s="5">
        <v>1788</v>
      </c>
      <c r="AB58" s="73">
        <f t="shared" si="5"/>
        <v>9.1224832214765108</v>
      </c>
      <c r="AC58" s="5">
        <v>2016</v>
      </c>
      <c r="AD58" s="5">
        <v>3108</v>
      </c>
      <c r="AE58" s="5">
        <v>2017</v>
      </c>
      <c r="AF58" s="4">
        <v>13777</v>
      </c>
      <c r="AG58" s="73">
        <f t="shared" si="6"/>
        <v>0.22559338027146694</v>
      </c>
      <c r="AH58" s="5">
        <v>2016</v>
      </c>
      <c r="AI58" s="5">
        <v>3108</v>
      </c>
      <c r="AJ58" s="4">
        <v>2017</v>
      </c>
      <c r="AK58" s="4">
        <v>770</v>
      </c>
      <c r="AL58" s="73">
        <f t="shared" si="7"/>
        <v>0.24774774774774774</v>
      </c>
      <c r="AM58" s="5">
        <v>2017</v>
      </c>
      <c r="AN58" s="4">
        <v>46</v>
      </c>
      <c r="AO58" s="72">
        <f t="shared" si="8"/>
        <v>1.1137194744018843</v>
      </c>
      <c r="AP58" s="5">
        <v>2017</v>
      </c>
      <c r="AQ58" s="4">
        <v>16311</v>
      </c>
      <c r="AR58" s="5">
        <v>2017</v>
      </c>
      <c r="AS58" s="4">
        <v>18728</v>
      </c>
      <c r="AT58" s="73">
        <f t="shared" si="9"/>
        <v>1.1481822083256699</v>
      </c>
      <c r="AU58" s="5">
        <v>2017</v>
      </c>
      <c r="AV58" s="4">
        <v>16311</v>
      </c>
      <c r="AW58" s="5">
        <v>2017</v>
      </c>
      <c r="AX58" s="4">
        <v>613</v>
      </c>
      <c r="AY58" s="73">
        <f t="shared" si="10"/>
        <v>26.608482871125613</v>
      </c>
      <c r="BA58" s="4">
        <v>0.48</v>
      </c>
      <c r="BB58" s="4">
        <v>0.39</v>
      </c>
      <c r="BC58" s="4">
        <v>0.62</v>
      </c>
      <c r="BD58" s="4">
        <v>0.62</v>
      </c>
    </row>
    <row r="59" spans="1:56" ht="15.75" customHeight="1" x14ac:dyDescent="0.25">
      <c r="A59" s="4" t="s">
        <v>45</v>
      </c>
      <c r="B59" s="4" t="s">
        <v>46</v>
      </c>
      <c r="C59" s="4" t="s">
        <v>28</v>
      </c>
      <c r="D59" s="4" t="s">
        <v>29</v>
      </c>
      <c r="E59" s="4">
        <v>0</v>
      </c>
      <c r="F59" s="4">
        <v>11333483</v>
      </c>
      <c r="G59" s="5"/>
      <c r="H59" s="5"/>
      <c r="I59" s="72" t="str">
        <f t="shared" si="0"/>
        <v/>
      </c>
      <c r="J59" s="5">
        <v>2012</v>
      </c>
      <c r="K59" s="5">
        <v>57337</v>
      </c>
      <c r="L59" s="72">
        <f t="shared" si="1"/>
        <v>505.90802492049443</v>
      </c>
      <c r="O59" s="72" t="str">
        <f t="shared" si="2"/>
        <v/>
      </c>
      <c r="R59" s="5">
        <v>2012</v>
      </c>
      <c r="S59" s="5">
        <v>57337</v>
      </c>
      <c r="T59" s="72" t="str">
        <f t="shared" si="3"/>
        <v/>
      </c>
      <c r="U59" s="72"/>
      <c r="V59" s="72"/>
      <c r="W59" s="72" t="str">
        <f t="shared" si="4"/>
        <v/>
      </c>
      <c r="Z59" s="5"/>
      <c r="AA59" s="5"/>
      <c r="AB59" s="73" t="str">
        <f t="shared" si="5"/>
        <v/>
      </c>
      <c r="AC59" s="5">
        <v>2012</v>
      </c>
      <c r="AD59" s="5">
        <v>57337</v>
      </c>
      <c r="AG59" s="73" t="str">
        <f t="shared" si="6"/>
        <v/>
      </c>
      <c r="AH59" s="5">
        <v>2012</v>
      </c>
      <c r="AI59" s="5">
        <v>57337</v>
      </c>
      <c r="AL59" s="73" t="str">
        <f t="shared" si="7"/>
        <v/>
      </c>
      <c r="AM59" s="5">
        <v>2016</v>
      </c>
      <c r="AN59" s="4">
        <v>572</v>
      </c>
      <c r="AO59" s="72">
        <f t="shared" si="8"/>
        <v>5.0469921735445311</v>
      </c>
      <c r="AT59" s="73" t="str">
        <f t="shared" si="9"/>
        <v/>
      </c>
      <c r="AY59" s="73" t="str">
        <f t="shared" si="10"/>
        <v/>
      </c>
    </row>
    <row r="60" spans="1:56" ht="15.75" customHeight="1" x14ac:dyDescent="0.25">
      <c r="A60" s="4" t="s">
        <v>47</v>
      </c>
      <c r="B60" s="4" t="s">
        <v>48</v>
      </c>
      <c r="C60" s="4" t="s">
        <v>28</v>
      </c>
      <c r="D60" s="4" t="s">
        <v>29</v>
      </c>
      <c r="E60" s="4">
        <v>0</v>
      </c>
      <c r="F60" s="4">
        <v>163424</v>
      </c>
      <c r="G60" s="5"/>
      <c r="H60" s="5"/>
      <c r="I60" s="72" t="str">
        <f t="shared" si="0"/>
        <v/>
      </c>
      <c r="J60" s="5">
        <v>2016</v>
      </c>
      <c r="K60" s="5">
        <v>377</v>
      </c>
      <c r="L60" s="72">
        <f t="shared" si="1"/>
        <v>230.68827100058741</v>
      </c>
      <c r="O60" s="72" t="str">
        <f t="shared" si="2"/>
        <v/>
      </c>
      <c r="R60" s="5">
        <v>2016</v>
      </c>
      <c r="S60" s="5">
        <v>377</v>
      </c>
      <c r="T60" s="72" t="str">
        <f t="shared" si="3"/>
        <v/>
      </c>
      <c r="U60" s="72"/>
      <c r="V60" s="72"/>
      <c r="W60" s="72" t="str">
        <f t="shared" si="4"/>
        <v/>
      </c>
      <c r="Z60" s="5"/>
      <c r="AA60" s="5"/>
      <c r="AB60" s="73" t="str">
        <f t="shared" si="5"/>
        <v/>
      </c>
      <c r="AC60" s="5">
        <v>2016</v>
      </c>
      <c r="AD60" s="5">
        <v>377</v>
      </c>
      <c r="AG60" s="73" t="str">
        <f t="shared" si="6"/>
        <v/>
      </c>
      <c r="AH60" s="5">
        <v>2016</v>
      </c>
      <c r="AI60" s="5">
        <v>377</v>
      </c>
      <c r="AJ60" s="4">
        <v>2007</v>
      </c>
      <c r="AK60" s="4">
        <v>242</v>
      </c>
      <c r="AL60" s="73">
        <f t="shared" si="7"/>
        <v>0.64190981432360739</v>
      </c>
      <c r="AM60" s="5">
        <v>2007</v>
      </c>
      <c r="AN60" s="4">
        <v>26</v>
      </c>
      <c r="AO60" s="72">
        <f t="shared" si="8"/>
        <v>15.909535931074995</v>
      </c>
      <c r="AT60" s="73" t="str">
        <f t="shared" si="9"/>
        <v/>
      </c>
      <c r="AY60" s="73" t="str">
        <f t="shared" si="10"/>
        <v/>
      </c>
    </row>
    <row r="61" spans="1:56" ht="15.75" customHeight="1" x14ac:dyDescent="0.25">
      <c r="A61" s="4" t="s">
        <v>489</v>
      </c>
      <c r="B61" s="4" t="s">
        <v>490</v>
      </c>
      <c r="C61" s="4" t="s">
        <v>106</v>
      </c>
      <c r="D61" s="4" t="s">
        <v>484</v>
      </c>
      <c r="E61" s="4">
        <v>0</v>
      </c>
      <c r="F61" s="4">
        <v>1198575</v>
      </c>
      <c r="G61" s="5">
        <v>2017</v>
      </c>
      <c r="H61" s="5">
        <v>5001</v>
      </c>
      <c r="I61" s="72">
        <f t="shared" si="0"/>
        <v>417.24547900631995</v>
      </c>
      <c r="J61" s="5">
        <v>2017</v>
      </c>
      <c r="K61" s="5">
        <v>592</v>
      </c>
      <c r="L61" s="72">
        <f t="shared" si="1"/>
        <v>49.391986317084871</v>
      </c>
      <c r="M61" s="5">
        <v>2017</v>
      </c>
      <c r="N61" s="4">
        <v>410</v>
      </c>
      <c r="O61" s="72">
        <f t="shared" si="2"/>
        <v>34.207287820954051</v>
      </c>
      <c r="P61" s="5">
        <v>2017</v>
      </c>
      <c r="Q61" s="4">
        <v>410</v>
      </c>
      <c r="R61" s="5">
        <v>2017</v>
      </c>
      <c r="S61" s="5">
        <v>592</v>
      </c>
      <c r="T61" s="72">
        <f t="shared" si="3"/>
        <v>692.56756756756749</v>
      </c>
      <c r="U61" s="72"/>
      <c r="V61" s="72">
        <v>119</v>
      </c>
      <c r="W61" s="72">
        <f t="shared" si="4"/>
        <v>9.9284567090086142</v>
      </c>
      <c r="X61" s="5">
        <v>2017</v>
      </c>
      <c r="Y61" s="4">
        <v>82891</v>
      </c>
      <c r="Z61" s="5">
        <v>2017</v>
      </c>
      <c r="AA61" s="5">
        <v>119</v>
      </c>
      <c r="AB61" s="73">
        <f t="shared" si="5"/>
        <v>696.56302521008399</v>
      </c>
      <c r="AC61" s="5">
        <v>2017</v>
      </c>
      <c r="AD61" s="5">
        <v>592</v>
      </c>
      <c r="AE61" s="5">
        <v>2017</v>
      </c>
      <c r="AF61" s="4">
        <v>45324</v>
      </c>
      <c r="AG61" s="73">
        <f t="shared" si="6"/>
        <v>1.3061512664372077E-2</v>
      </c>
      <c r="AH61" s="5">
        <v>2017</v>
      </c>
      <c r="AI61" s="5">
        <v>592</v>
      </c>
      <c r="AJ61" s="4">
        <v>2017</v>
      </c>
      <c r="AK61" s="4">
        <v>151</v>
      </c>
      <c r="AL61" s="73">
        <f t="shared" si="7"/>
        <v>0.25506756756756754</v>
      </c>
      <c r="AM61" s="5">
        <v>2017</v>
      </c>
      <c r="AN61" s="4">
        <v>7</v>
      </c>
      <c r="AO61" s="72">
        <f t="shared" si="8"/>
        <v>0.58402686523580083</v>
      </c>
      <c r="AP61" s="5">
        <v>2017</v>
      </c>
      <c r="AQ61" s="4">
        <v>82891</v>
      </c>
      <c r="AR61" s="5">
        <v>2017</v>
      </c>
      <c r="AS61" s="4">
        <v>4474</v>
      </c>
      <c r="AT61" s="73">
        <f t="shared" si="9"/>
        <v>5.3974496628101963E-2</v>
      </c>
      <c r="AU61" s="5">
        <v>2017</v>
      </c>
      <c r="AV61" s="4">
        <v>82891</v>
      </c>
      <c r="AY61" s="73" t="str">
        <f t="shared" si="10"/>
        <v/>
      </c>
      <c r="BA61" s="4">
        <v>0</v>
      </c>
      <c r="BB61" s="4">
        <v>0</v>
      </c>
      <c r="BC61" s="4">
        <v>0</v>
      </c>
      <c r="BD61" s="4">
        <v>0</v>
      </c>
    </row>
    <row r="62" spans="1:56" ht="15.75" customHeight="1" x14ac:dyDescent="0.25">
      <c r="A62" s="4" t="s">
        <v>185</v>
      </c>
      <c r="B62" s="4" t="s">
        <v>186</v>
      </c>
      <c r="C62" s="4" t="s">
        <v>181</v>
      </c>
      <c r="D62" s="4" t="s">
        <v>182</v>
      </c>
      <c r="E62" s="4">
        <v>1</v>
      </c>
      <c r="F62" s="4">
        <v>10689209</v>
      </c>
      <c r="G62" s="5">
        <v>2015</v>
      </c>
      <c r="H62" s="5">
        <v>39768</v>
      </c>
      <c r="I62" s="72">
        <f t="shared" si="0"/>
        <v>372.0387542240029</v>
      </c>
      <c r="J62" s="5">
        <v>2017</v>
      </c>
      <c r="K62" s="5">
        <v>22159</v>
      </c>
      <c r="L62" s="72">
        <f t="shared" si="1"/>
        <v>207.30252350758602</v>
      </c>
      <c r="M62" s="5">
        <v>2017</v>
      </c>
      <c r="N62" s="4">
        <v>11051</v>
      </c>
      <c r="O62" s="72">
        <f t="shared" si="2"/>
        <v>103.38463772202415</v>
      </c>
      <c r="P62" s="5">
        <v>2017</v>
      </c>
      <c r="Q62" s="4">
        <v>11051</v>
      </c>
      <c r="R62" s="5">
        <v>2017</v>
      </c>
      <c r="S62" s="5">
        <v>22159</v>
      </c>
      <c r="T62" s="72">
        <f t="shared" si="3"/>
        <v>498.71384087729592</v>
      </c>
      <c r="U62" s="72"/>
      <c r="V62" s="72">
        <v>763</v>
      </c>
      <c r="W62" s="72">
        <f t="shared" si="4"/>
        <v>7.1380398680575894</v>
      </c>
      <c r="Z62" s="5">
        <v>2017</v>
      </c>
      <c r="AA62" s="5">
        <v>763</v>
      </c>
      <c r="AB62" s="73" t="str">
        <f t="shared" si="5"/>
        <v/>
      </c>
      <c r="AC62" s="5">
        <v>2017</v>
      </c>
      <c r="AD62" s="5">
        <v>22159</v>
      </c>
      <c r="AG62" s="73" t="str">
        <f t="shared" si="6"/>
        <v/>
      </c>
      <c r="AH62" s="5">
        <v>2017</v>
      </c>
      <c r="AI62" s="5">
        <v>22159</v>
      </c>
      <c r="AJ62" s="4">
        <v>2017</v>
      </c>
      <c r="AK62" s="4">
        <v>1809</v>
      </c>
      <c r="AL62" s="73">
        <f t="shared" si="7"/>
        <v>8.1637257999007173E-2</v>
      </c>
      <c r="AO62" s="72" t="str">
        <f t="shared" si="8"/>
        <v/>
      </c>
      <c r="AT62" s="73" t="str">
        <f t="shared" si="9"/>
        <v/>
      </c>
      <c r="AW62" s="5">
        <v>2017</v>
      </c>
      <c r="AX62" s="4">
        <v>1243</v>
      </c>
      <c r="AY62" s="73" t="str">
        <f t="shared" si="10"/>
        <v/>
      </c>
      <c r="BA62" s="4">
        <v>0.62</v>
      </c>
      <c r="BB62" s="4">
        <v>0.62</v>
      </c>
      <c r="BC62" s="4">
        <v>0.77</v>
      </c>
      <c r="BD62" s="4">
        <v>0.77</v>
      </c>
    </row>
    <row r="63" spans="1:56" ht="15.75" customHeight="1" x14ac:dyDescent="0.25">
      <c r="A63" s="5" t="s">
        <v>187</v>
      </c>
      <c r="B63" s="5" t="s">
        <v>188</v>
      </c>
      <c r="C63" s="4" t="s">
        <v>181</v>
      </c>
      <c r="D63" s="4" t="s">
        <v>182</v>
      </c>
      <c r="E63" s="4">
        <v>0</v>
      </c>
      <c r="F63" s="4">
        <v>10689209</v>
      </c>
      <c r="G63" s="5"/>
      <c r="H63" s="5"/>
      <c r="I63" s="72" t="str">
        <f t="shared" si="0"/>
        <v/>
      </c>
      <c r="J63" s="5"/>
      <c r="K63" s="5"/>
      <c r="L63" s="72" t="str">
        <f t="shared" si="1"/>
        <v/>
      </c>
      <c r="O63" s="72" t="str">
        <f t="shared" si="2"/>
        <v/>
      </c>
      <c r="R63" s="5"/>
      <c r="S63" s="5"/>
      <c r="T63" s="72" t="str">
        <f t="shared" si="3"/>
        <v/>
      </c>
      <c r="U63" s="72"/>
      <c r="V63" s="72"/>
      <c r="W63" s="72" t="str">
        <f t="shared" si="4"/>
        <v/>
      </c>
      <c r="X63" s="5">
        <v>2017</v>
      </c>
      <c r="Y63" s="4">
        <v>78159</v>
      </c>
      <c r="Z63" s="5"/>
      <c r="AA63" s="5"/>
      <c r="AB63" s="73" t="str">
        <f t="shared" si="5"/>
        <v/>
      </c>
      <c r="AC63" s="5"/>
      <c r="AD63" s="5"/>
      <c r="AE63" s="5">
        <v>2017</v>
      </c>
      <c r="AF63" s="4">
        <v>61423</v>
      </c>
      <c r="AG63" s="73" t="str">
        <f t="shared" si="6"/>
        <v/>
      </c>
      <c r="AH63" s="5"/>
      <c r="AI63" s="5"/>
      <c r="AL63" s="73" t="str">
        <f t="shared" si="7"/>
        <v/>
      </c>
      <c r="AM63" s="5">
        <v>2017</v>
      </c>
      <c r="AN63" s="4">
        <v>66</v>
      </c>
      <c r="AO63" s="72">
        <f t="shared" si="8"/>
        <v>0.61744512620157388</v>
      </c>
      <c r="AP63" s="5">
        <v>2017</v>
      </c>
      <c r="AQ63" s="4">
        <v>78159</v>
      </c>
      <c r="AR63" s="5">
        <v>2017</v>
      </c>
      <c r="AS63" s="4">
        <v>91599</v>
      </c>
      <c r="AT63" s="73">
        <f t="shared" si="9"/>
        <v>1.1719571642421218</v>
      </c>
      <c r="AU63" s="5">
        <v>2017</v>
      </c>
      <c r="AV63" s="4">
        <v>78159</v>
      </c>
      <c r="AY63" s="73" t="str">
        <f t="shared" si="10"/>
        <v/>
      </c>
    </row>
    <row r="64" spans="1:56" ht="15.75" customHeight="1" x14ac:dyDescent="0.25">
      <c r="A64" s="4" t="s">
        <v>167</v>
      </c>
      <c r="B64" s="4" t="s">
        <v>168</v>
      </c>
      <c r="C64" s="4" t="s">
        <v>106</v>
      </c>
      <c r="D64" s="4" t="s">
        <v>160</v>
      </c>
      <c r="E64" s="4">
        <v>0</v>
      </c>
      <c r="F64" s="4">
        <v>25666161</v>
      </c>
      <c r="G64" s="5"/>
      <c r="H64" s="5"/>
      <c r="I64" s="72" t="str">
        <f t="shared" si="0"/>
        <v/>
      </c>
      <c r="J64" s="5"/>
      <c r="K64" s="5"/>
      <c r="L64" s="72" t="str">
        <f t="shared" si="1"/>
        <v/>
      </c>
      <c r="O64" s="72" t="str">
        <f t="shared" si="2"/>
        <v/>
      </c>
      <c r="R64" s="5"/>
      <c r="S64" s="5"/>
      <c r="T64" s="72" t="str">
        <f t="shared" si="3"/>
        <v/>
      </c>
      <c r="U64" s="72"/>
      <c r="V64" s="72"/>
      <c r="W64" s="72" t="str">
        <f t="shared" si="4"/>
        <v/>
      </c>
      <c r="Z64" s="5"/>
      <c r="AA64" s="5"/>
      <c r="AB64" s="73" t="str">
        <f t="shared" si="5"/>
        <v/>
      </c>
      <c r="AC64" s="5"/>
      <c r="AD64" s="5"/>
      <c r="AG64" s="73" t="str">
        <f t="shared" si="6"/>
        <v/>
      </c>
      <c r="AH64" s="5"/>
      <c r="AI64" s="5"/>
      <c r="AL64" s="73" t="str">
        <f t="shared" si="7"/>
        <v/>
      </c>
      <c r="AN64" s="4" t="s">
        <v>40</v>
      </c>
      <c r="AO64" s="72" t="str">
        <f t="shared" si="8"/>
        <v/>
      </c>
      <c r="AT64" s="73" t="str">
        <f t="shared" si="9"/>
        <v/>
      </c>
      <c r="AY64" s="73" t="str">
        <f t="shared" si="10"/>
        <v/>
      </c>
    </row>
    <row r="65" spans="1:56" ht="15.75" customHeight="1" x14ac:dyDescent="0.25">
      <c r="A65" s="4" t="s">
        <v>240</v>
      </c>
      <c r="B65" s="4" t="s">
        <v>241</v>
      </c>
      <c r="C65" s="4" t="s">
        <v>118</v>
      </c>
      <c r="D65" s="4" t="s">
        <v>231</v>
      </c>
      <c r="E65" s="4">
        <v>0</v>
      </c>
      <c r="F65" s="4">
        <v>86790567</v>
      </c>
      <c r="G65" s="5"/>
      <c r="H65" s="5"/>
      <c r="I65" s="72" t="str">
        <f t="shared" si="0"/>
        <v/>
      </c>
      <c r="J65" s="5">
        <v>2015</v>
      </c>
      <c r="K65" s="5">
        <v>20550</v>
      </c>
      <c r="L65" s="72">
        <f t="shared" si="1"/>
        <v>23.677688382886128</v>
      </c>
      <c r="O65" s="72" t="str">
        <f t="shared" si="2"/>
        <v/>
      </c>
      <c r="R65" s="5">
        <v>2015</v>
      </c>
      <c r="S65" s="5">
        <v>20550</v>
      </c>
      <c r="T65" s="72" t="str">
        <f t="shared" si="3"/>
        <v/>
      </c>
      <c r="U65" s="72"/>
      <c r="V65" s="72"/>
      <c r="W65" s="72" t="str">
        <f t="shared" si="4"/>
        <v/>
      </c>
      <c r="Z65" s="5"/>
      <c r="AA65" s="5"/>
      <c r="AB65" s="73" t="str">
        <f t="shared" si="5"/>
        <v/>
      </c>
      <c r="AC65" s="5">
        <v>2015</v>
      </c>
      <c r="AD65" s="5">
        <v>20550</v>
      </c>
      <c r="AG65" s="73" t="str">
        <f t="shared" si="6"/>
        <v/>
      </c>
      <c r="AH65" s="5">
        <v>2015</v>
      </c>
      <c r="AI65" s="5">
        <v>20550</v>
      </c>
      <c r="AJ65" s="4">
        <v>2015</v>
      </c>
      <c r="AK65" s="4">
        <v>15001.5</v>
      </c>
      <c r="AL65" s="73">
        <f t="shared" si="7"/>
        <v>0.73</v>
      </c>
      <c r="AN65" s="4" t="s">
        <v>40</v>
      </c>
      <c r="AO65" s="72" t="str">
        <f t="shared" si="8"/>
        <v/>
      </c>
      <c r="AT65" s="73" t="str">
        <f t="shared" si="9"/>
        <v/>
      </c>
      <c r="AY65" s="73" t="str">
        <f t="shared" si="10"/>
        <v/>
      </c>
    </row>
    <row r="66" spans="1:56" ht="15.75" customHeight="1" x14ac:dyDescent="0.25">
      <c r="A66" s="4" t="s">
        <v>277</v>
      </c>
      <c r="B66" s="4" t="s">
        <v>278</v>
      </c>
      <c r="C66" s="4" t="s">
        <v>181</v>
      </c>
      <c r="D66" s="4" t="s">
        <v>276</v>
      </c>
      <c r="E66" s="4">
        <v>1</v>
      </c>
      <c r="F66" s="4">
        <v>5771876</v>
      </c>
      <c r="G66" s="5">
        <v>2017</v>
      </c>
      <c r="H66" s="5">
        <v>10823</v>
      </c>
      <c r="I66" s="72">
        <f t="shared" si="0"/>
        <v>187.51269084782831</v>
      </c>
      <c r="J66" s="5">
        <v>2017</v>
      </c>
      <c r="K66" s="5">
        <v>3635</v>
      </c>
      <c r="L66" s="72">
        <f t="shared" si="1"/>
        <v>62.977790929673468</v>
      </c>
      <c r="M66" s="5">
        <v>2017</v>
      </c>
      <c r="N66" s="4">
        <v>3157</v>
      </c>
      <c r="O66" s="72">
        <f t="shared" si="2"/>
        <v>54.696254735895224</v>
      </c>
      <c r="P66" s="5">
        <v>2017</v>
      </c>
      <c r="Q66" s="4">
        <v>3157</v>
      </c>
      <c r="R66" s="5">
        <v>2017</v>
      </c>
      <c r="S66" s="5">
        <v>3635</v>
      </c>
      <c r="T66" s="72">
        <f t="shared" si="3"/>
        <v>868.50068775790919</v>
      </c>
      <c r="U66" s="72"/>
      <c r="V66" s="72">
        <v>759</v>
      </c>
      <c r="W66" s="72">
        <f t="shared" si="4"/>
        <v>13.149970650790143</v>
      </c>
      <c r="X66" s="5">
        <v>2017</v>
      </c>
      <c r="Y66" s="4">
        <v>210867</v>
      </c>
      <c r="Z66" s="5">
        <v>2017</v>
      </c>
      <c r="AA66" s="5">
        <v>759</v>
      </c>
      <c r="AB66" s="73">
        <f t="shared" si="5"/>
        <v>277.82213438735175</v>
      </c>
      <c r="AC66" s="5">
        <v>2017</v>
      </c>
      <c r="AD66" s="5">
        <v>3635</v>
      </c>
      <c r="AE66" s="5">
        <v>2017</v>
      </c>
      <c r="AF66" s="4">
        <v>196486</v>
      </c>
      <c r="AG66" s="73">
        <f t="shared" si="6"/>
        <v>1.8500045804790165E-2</v>
      </c>
      <c r="AH66" s="5">
        <v>2017</v>
      </c>
      <c r="AI66" s="5">
        <v>3635</v>
      </c>
      <c r="AJ66" s="4">
        <v>2017</v>
      </c>
      <c r="AK66" s="4">
        <v>1290</v>
      </c>
      <c r="AL66" s="73">
        <f t="shared" si="7"/>
        <v>0.35488308115543327</v>
      </c>
      <c r="AM66" s="5">
        <v>2017</v>
      </c>
      <c r="AN66" s="4">
        <v>71</v>
      </c>
      <c r="AO66" s="72">
        <f t="shared" si="8"/>
        <v>1.2301026563980237</v>
      </c>
      <c r="AP66" s="5">
        <v>2017</v>
      </c>
      <c r="AQ66" s="4">
        <v>210867</v>
      </c>
      <c r="AR66" s="5">
        <v>2017</v>
      </c>
      <c r="AS66" s="4">
        <v>34850</v>
      </c>
      <c r="AT66" s="73">
        <f t="shared" si="9"/>
        <v>0.16527005173877374</v>
      </c>
      <c r="AU66" s="5">
        <v>2017</v>
      </c>
      <c r="AV66" s="4">
        <v>210867</v>
      </c>
      <c r="AW66" s="5">
        <v>2017</v>
      </c>
      <c r="AX66" s="4">
        <v>1236</v>
      </c>
      <c r="AY66" s="73">
        <f t="shared" si="10"/>
        <v>170.60436893203882</v>
      </c>
      <c r="BA66" s="4">
        <v>0.93</v>
      </c>
      <c r="BB66" s="4">
        <v>0.92</v>
      </c>
      <c r="BC66" s="4">
        <v>0.88</v>
      </c>
      <c r="BD66" s="4">
        <v>0.88</v>
      </c>
    </row>
    <row r="67" spans="1:56" ht="15.75" customHeight="1" x14ac:dyDescent="0.25">
      <c r="A67" s="4" t="s">
        <v>122</v>
      </c>
      <c r="B67" s="4" t="s">
        <v>123</v>
      </c>
      <c r="C67" s="4" t="s">
        <v>118</v>
      </c>
      <c r="D67" s="4" t="s">
        <v>119</v>
      </c>
      <c r="E67" s="4">
        <v>0</v>
      </c>
      <c r="F67" s="4">
        <v>973560</v>
      </c>
      <c r="G67" s="5"/>
      <c r="H67" s="5"/>
      <c r="I67" s="72" t="str">
        <f t="shared" si="0"/>
        <v/>
      </c>
      <c r="J67" s="5">
        <v>2016</v>
      </c>
      <c r="K67" s="5">
        <v>600</v>
      </c>
      <c r="L67" s="72">
        <f t="shared" si="1"/>
        <v>61.629483544927893</v>
      </c>
      <c r="O67" s="72" t="str">
        <f t="shared" si="2"/>
        <v/>
      </c>
      <c r="R67" s="5">
        <v>2016</v>
      </c>
      <c r="S67" s="5">
        <v>600</v>
      </c>
      <c r="T67" s="72" t="str">
        <f t="shared" si="3"/>
        <v/>
      </c>
      <c r="U67" s="72"/>
      <c r="V67" s="72"/>
      <c r="W67" s="72" t="str">
        <f t="shared" si="4"/>
        <v/>
      </c>
      <c r="Z67" s="5"/>
      <c r="AA67" s="5"/>
      <c r="AB67" s="73" t="str">
        <f t="shared" si="5"/>
        <v/>
      </c>
      <c r="AC67" s="5">
        <v>2016</v>
      </c>
      <c r="AD67" s="5">
        <v>600</v>
      </c>
      <c r="AG67" s="73" t="str">
        <f t="shared" si="6"/>
        <v/>
      </c>
      <c r="AH67" s="5">
        <v>2016</v>
      </c>
      <c r="AI67" s="5">
        <v>600</v>
      </c>
      <c r="AJ67" s="4">
        <v>2016</v>
      </c>
      <c r="AK67" s="4">
        <v>120</v>
      </c>
      <c r="AL67" s="73">
        <f t="shared" si="7"/>
        <v>0.2</v>
      </c>
      <c r="AN67" s="4" t="s">
        <v>40</v>
      </c>
      <c r="AO67" s="72" t="str">
        <f t="shared" si="8"/>
        <v/>
      </c>
      <c r="AT67" s="73" t="str">
        <f t="shared" si="9"/>
        <v/>
      </c>
      <c r="AY67" s="73" t="str">
        <f t="shared" si="10"/>
        <v/>
      </c>
    </row>
    <row r="68" spans="1:56" ht="15.75" customHeight="1" x14ac:dyDescent="0.25">
      <c r="A68" s="4" t="s">
        <v>49</v>
      </c>
      <c r="B68" s="4" t="s">
        <v>50</v>
      </c>
      <c r="C68" s="4" t="s">
        <v>28</v>
      </c>
      <c r="D68" s="4" t="s">
        <v>29</v>
      </c>
      <c r="E68" s="4">
        <v>0</v>
      </c>
      <c r="F68" s="4">
        <v>71808</v>
      </c>
      <c r="G68" s="5"/>
      <c r="H68" s="5"/>
      <c r="I68" s="72" t="str">
        <f t="shared" si="0"/>
        <v/>
      </c>
      <c r="J68" s="5">
        <v>2016</v>
      </c>
      <c r="K68" s="5">
        <v>211</v>
      </c>
      <c r="L68" s="72">
        <f t="shared" si="1"/>
        <v>293.83912655971477</v>
      </c>
      <c r="O68" s="72" t="str">
        <f t="shared" si="2"/>
        <v/>
      </c>
      <c r="R68" s="5">
        <v>2016</v>
      </c>
      <c r="S68" s="5">
        <v>211</v>
      </c>
      <c r="T68" s="72" t="str">
        <f t="shared" si="3"/>
        <v/>
      </c>
      <c r="U68" s="72"/>
      <c r="V68" s="72"/>
      <c r="W68" s="72" t="str">
        <f t="shared" si="4"/>
        <v/>
      </c>
      <c r="Z68" s="5"/>
      <c r="AA68" s="5"/>
      <c r="AB68" s="73" t="str">
        <f t="shared" si="5"/>
        <v/>
      </c>
      <c r="AC68" s="5">
        <v>2016</v>
      </c>
      <c r="AD68" s="5">
        <v>211</v>
      </c>
      <c r="AG68" s="73" t="str">
        <f t="shared" si="6"/>
        <v/>
      </c>
      <c r="AH68" s="5">
        <v>2016</v>
      </c>
      <c r="AI68" s="5">
        <v>211</v>
      </c>
      <c r="AJ68" s="4">
        <v>2016</v>
      </c>
      <c r="AK68" s="4">
        <v>50.006999999999998</v>
      </c>
      <c r="AL68" s="73">
        <f t="shared" si="7"/>
        <v>0.23699999999999999</v>
      </c>
      <c r="AM68" s="5">
        <v>2017</v>
      </c>
      <c r="AN68" s="4">
        <v>19</v>
      </c>
      <c r="AO68" s="72">
        <f t="shared" si="8"/>
        <v>26.459447415329766</v>
      </c>
      <c r="AT68" s="73" t="str">
        <f t="shared" si="9"/>
        <v/>
      </c>
      <c r="AY68" s="73" t="str">
        <f t="shared" si="10"/>
        <v/>
      </c>
    </row>
    <row r="69" spans="1:56" ht="15.75" customHeight="1" x14ac:dyDescent="0.25">
      <c r="A69" s="4" t="s">
        <v>51</v>
      </c>
      <c r="B69" s="4" t="s">
        <v>52</v>
      </c>
      <c r="C69" s="4" t="s">
        <v>28</v>
      </c>
      <c r="D69" s="4" t="s">
        <v>29</v>
      </c>
      <c r="E69" s="4">
        <v>1</v>
      </c>
      <c r="F69" s="4">
        <v>10738958</v>
      </c>
      <c r="G69" s="5">
        <v>2014</v>
      </c>
      <c r="H69" s="5">
        <v>35177</v>
      </c>
      <c r="I69" s="72">
        <f t="shared" si="0"/>
        <v>327.56436890804491</v>
      </c>
      <c r="J69" s="5">
        <v>2017</v>
      </c>
      <c r="K69" s="5">
        <v>26286</v>
      </c>
      <c r="L69" s="72">
        <f t="shared" si="1"/>
        <v>244.77235128398863</v>
      </c>
      <c r="O69" s="72" t="str">
        <f t="shared" si="2"/>
        <v/>
      </c>
      <c r="R69" s="5">
        <v>2017</v>
      </c>
      <c r="S69" s="5">
        <v>26286</v>
      </c>
      <c r="T69" s="72" t="str">
        <f t="shared" si="3"/>
        <v/>
      </c>
      <c r="U69" s="72"/>
      <c r="V69" s="72"/>
      <c r="W69" s="72" t="str">
        <f t="shared" si="4"/>
        <v/>
      </c>
      <c r="X69" s="5">
        <v>2010</v>
      </c>
      <c r="Y69" s="4">
        <v>20405</v>
      </c>
      <c r="Z69" s="5">
        <v>2011</v>
      </c>
      <c r="AA69" s="5">
        <v>674</v>
      </c>
      <c r="AB69" s="73">
        <f t="shared" si="5"/>
        <v>30.274480712166174</v>
      </c>
      <c r="AC69" s="5">
        <v>2017</v>
      </c>
      <c r="AD69" s="5">
        <v>26286</v>
      </c>
      <c r="AE69" s="5">
        <v>2007</v>
      </c>
      <c r="AF69" s="4">
        <v>3629</v>
      </c>
      <c r="AG69" s="73">
        <f t="shared" si="6"/>
        <v>7.2433177183797186</v>
      </c>
      <c r="AH69" s="5">
        <v>2017</v>
      </c>
      <c r="AI69" s="5">
        <v>26286</v>
      </c>
      <c r="AJ69" s="4">
        <v>2017</v>
      </c>
      <c r="AK69" s="4">
        <v>15854</v>
      </c>
      <c r="AL69" s="73">
        <f t="shared" si="7"/>
        <v>0.60313474853534199</v>
      </c>
      <c r="AM69" s="5">
        <v>2017</v>
      </c>
      <c r="AN69" s="4">
        <v>1216</v>
      </c>
      <c r="AO69" s="72">
        <f t="shared" si="8"/>
        <v>11.323258737020854</v>
      </c>
      <c r="AP69" s="5">
        <v>2010</v>
      </c>
      <c r="AQ69" s="4">
        <v>20405</v>
      </c>
      <c r="AR69" s="5">
        <v>2015</v>
      </c>
      <c r="AS69" s="4">
        <v>39356</v>
      </c>
      <c r="AT69" s="73">
        <f t="shared" si="9"/>
        <v>1.9287429551580495</v>
      </c>
      <c r="AU69" s="5">
        <v>2010</v>
      </c>
      <c r="AV69" s="4">
        <v>20405</v>
      </c>
      <c r="AY69" s="73" t="str">
        <f t="shared" si="10"/>
        <v/>
      </c>
      <c r="BA69" s="4">
        <v>0.33</v>
      </c>
      <c r="BB69" s="4">
        <v>0.19</v>
      </c>
      <c r="BC69" s="4">
        <v>0.4</v>
      </c>
      <c r="BD69" s="4">
        <v>0.4</v>
      </c>
    </row>
    <row r="70" spans="1:56" ht="15.75" customHeight="1" x14ac:dyDescent="0.25">
      <c r="A70" s="4" t="s">
        <v>337</v>
      </c>
      <c r="B70" s="4" t="s">
        <v>338</v>
      </c>
      <c r="C70" s="4" t="s">
        <v>28</v>
      </c>
      <c r="D70" s="4" t="s">
        <v>328</v>
      </c>
      <c r="E70" s="4">
        <v>1</v>
      </c>
      <c r="F70" s="4">
        <v>17373662</v>
      </c>
      <c r="G70" s="5">
        <v>2014</v>
      </c>
      <c r="H70" s="5">
        <v>43593</v>
      </c>
      <c r="I70" s="72">
        <f t="shared" si="0"/>
        <v>250.91428623395575</v>
      </c>
      <c r="J70" s="5">
        <v>2017</v>
      </c>
      <c r="K70" s="5">
        <v>37497</v>
      </c>
      <c r="L70" s="72">
        <f t="shared" si="1"/>
        <v>215.82669215045166</v>
      </c>
      <c r="O70" s="72" t="str">
        <f t="shared" si="2"/>
        <v/>
      </c>
      <c r="R70" s="5">
        <v>2017</v>
      </c>
      <c r="S70" s="5">
        <v>37497</v>
      </c>
      <c r="T70" s="72" t="str">
        <f t="shared" si="3"/>
        <v/>
      </c>
      <c r="U70" s="72"/>
      <c r="V70" s="72"/>
      <c r="W70" s="72" t="str">
        <f t="shared" si="4"/>
        <v/>
      </c>
      <c r="X70" s="5">
        <v>2005</v>
      </c>
      <c r="Y70" s="4">
        <v>3722</v>
      </c>
      <c r="Z70" s="5">
        <v>2004</v>
      </c>
      <c r="AA70" s="5">
        <v>132</v>
      </c>
      <c r="AB70" s="73">
        <f t="shared" si="5"/>
        <v>28.196969696969695</v>
      </c>
      <c r="AC70" s="5">
        <v>2017</v>
      </c>
      <c r="AD70" s="5">
        <v>37497</v>
      </c>
      <c r="AE70" s="5">
        <v>2005</v>
      </c>
      <c r="AF70" s="4">
        <v>2345</v>
      </c>
      <c r="AG70" s="73">
        <f t="shared" si="6"/>
        <v>15.990191897654585</v>
      </c>
      <c r="AH70" s="5">
        <v>2017</v>
      </c>
      <c r="AI70" s="5">
        <v>37497</v>
      </c>
      <c r="AJ70" s="4">
        <v>2017</v>
      </c>
      <c r="AK70" s="4">
        <v>13073</v>
      </c>
      <c r="AL70" s="73">
        <f t="shared" si="7"/>
        <v>0.34864122463130381</v>
      </c>
      <c r="AM70" s="5">
        <v>2017</v>
      </c>
      <c r="AN70" s="4">
        <v>972</v>
      </c>
      <c r="AO70" s="72">
        <f t="shared" si="8"/>
        <v>5.5946754345744729</v>
      </c>
      <c r="AP70" s="5">
        <v>2005</v>
      </c>
      <c r="AQ70" s="4">
        <v>3722</v>
      </c>
      <c r="AR70" s="5">
        <v>2015</v>
      </c>
      <c r="AS70" s="4">
        <v>32794</v>
      </c>
      <c r="AT70" s="73">
        <f t="shared" si="9"/>
        <v>8.8108543793659315</v>
      </c>
      <c r="AU70" s="5">
        <v>2005</v>
      </c>
      <c r="AV70" s="4">
        <v>3722</v>
      </c>
      <c r="AY70" s="73" t="str">
        <f t="shared" si="10"/>
        <v/>
      </c>
      <c r="BA70" s="4">
        <v>0.38</v>
      </c>
      <c r="BB70" s="4">
        <v>0.36</v>
      </c>
      <c r="BC70" s="4">
        <v>0.42</v>
      </c>
      <c r="BD70" s="4">
        <v>0.42</v>
      </c>
    </row>
    <row r="71" spans="1:56" ht="15.75" customHeight="1" x14ac:dyDescent="0.25">
      <c r="A71" s="4" t="s">
        <v>251</v>
      </c>
      <c r="B71" s="4" t="s">
        <v>252</v>
      </c>
      <c r="C71" s="4" t="s">
        <v>118</v>
      </c>
      <c r="D71" s="4" t="s">
        <v>250</v>
      </c>
      <c r="E71" s="4">
        <v>0</v>
      </c>
      <c r="F71" s="4">
        <v>100388073</v>
      </c>
      <c r="G71" s="5"/>
      <c r="H71" s="5"/>
      <c r="I71" s="72" t="str">
        <f t="shared" si="0"/>
        <v/>
      </c>
      <c r="J71" s="5">
        <v>2016</v>
      </c>
      <c r="K71" s="5">
        <v>106000</v>
      </c>
      <c r="L71" s="72">
        <f t="shared" si="1"/>
        <v>105.59023281580473</v>
      </c>
      <c r="O71" s="72" t="str">
        <f t="shared" si="2"/>
        <v/>
      </c>
      <c r="R71" s="5">
        <v>2016</v>
      </c>
      <c r="S71" s="5">
        <v>106000</v>
      </c>
      <c r="T71" s="72" t="str">
        <f t="shared" si="3"/>
        <v/>
      </c>
      <c r="U71" s="72"/>
      <c r="V71" s="72"/>
      <c r="W71" s="72" t="str">
        <f t="shared" si="4"/>
        <v/>
      </c>
      <c r="X71" s="5">
        <v>2007</v>
      </c>
      <c r="Y71" s="4">
        <v>5923898</v>
      </c>
      <c r="Z71" s="5">
        <v>2006</v>
      </c>
      <c r="AA71" s="5">
        <v>7680</v>
      </c>
      <c r="AB71" s="73">
        <f t="shared" si="5"/>
        <v>771.34088541666665</v>
      </c>
      <c r="AC71" s="5">
        <v>2016</v>
      </c>
      <c r="AD71" s="5">
        <v>106000</v>
      </c>
      <c r="AE71" s="5">
        <v>2007</v>
      </c>
      <c r="AF71" s="4">
        <v>5585058</v>
      </c>
      <c r="AG71" s="73">
        <f t="shared" si="6"/>
        <v>1.8979212033250148E-2</v>
      </c>
      <c r="AH71" s="5">
        <v>2016</v>
      </c>
      <c r="AI71" s="5">
        <v>106000</v>
      </c>
      <c r="AJ71" s="4">
        <v>2006</v>
      </c>
      <c r="AK71" s="4">
        <v>6392</v>
      </c>
      <c r="AL71" s="73">
        <f t="shared" si="7"/>
        <v>6.0301886792452832E-2</v>
      </c>
      <c r="AM71" s="5">
        <v>2012</v>
      </c>
      <c r="AN71" s="4">
        <v>2207</v>
      </c>
      <c r="AO71" s="72">
        <f t="shared" si="8"/>
        <v>2.1984683379668022</v>
      </c>
      <c r="AP71" s="5">
        <v>2007</v>
      </c>
      <c r="AQ71" s="4">
        <v>5923898</v>
      </c>
      <c r="AR71" s="5">
        <v>2012</v>
      </c>
      <c r="AS71" s="4">
        <v>59250</v>
      </c>
      <c r="AT71" s="73">
        <f t="shared" si="9"/>
        <v>1.0001860261604774E-2</v>
      </c>
      <c r="AU71" s="5">
        <v>2007</v>
      </c>
      <c r="AV71" s="4">
        <v>5923898</v>
      </c>
      <c r="AY71" s="73" t="str">
        <f t="shared" si="10"/>
        <v/>
      </c>
    </row>
    <row r="72" spans="1:56" ht="15.75" customHeight="1" x14ac:dyDescent="0.25">
      <c r="A72" s="4" t="s">
        <v>92</v>
      </c>
      <c r="B72" s="4" t="s">
        <v>93</v>
      </c>
      <c r="C72" s="4" t="s">
        <v>28</v>
      </c>
      <c r="D72" s="4" t="s">
        <v>89</v>
      </c>
      <c r="E72" s="4">
        <v>1</v>
      </c>
      <c r="F72" s="4">
        <v>6453553</v>
      </c>
      <c r="G72" s="5">
        <v>2015</v>
      </c>
      <c r="H72" s="5">
        <v>23093</v>
      </c>
      <c r="I72" s="72">
        <f t="shared" si="0"/>
        <v>357.83389398057164</v>
      </c>
      <c r="J72" s="5">
        <v>2017</v>
      </c>
      <c r="K72" s="5">
        <v>38330</v>
      </c>
      <c r="L72" s="72">
        <f t="shared" si="1"/>
        <v>593.93639441715288</v>
      </c>
      <c r="O72" s="72" t="str">
        <f t="shared" si="2"/>
        <v/>
      </c>
      <c r="R72" s="5">
        <v>2017</v>
      </c>
      <c r="S72" s="5">
        <v>38330</v>
      </c>
      <c r="T72" s="72" t="str">
        <f t="shared" si="3"/>
        <v/>
      </c>
      <c r="U72" s="72"/>
      <c r="V72" s="72"/>
      <c r="W72" s="72" t="str">
        <f t="shared" si="4"/>
        <v/>
      </c>
      <c r="X72" s="5">
        <v>2016</v>
      </c>
      <c r="Y72" s="4">
        <v>38845</v>
      </c>
      <c r="Z72" s="5">
        <v>2015</v>
      </c>
      <c r="AA72" s="5">
        <v>684</v>
      </c>
      <c r="AB72" s="73">
        <f t="shared" si="5"/>
        <v>56.790935672514621</v>
      </c>
      <c r="AC72" s="5">
        <v>2017</v>
      </c>
      <c r="AD72" s="5">
        <v>38330</v>
      </c>
      <c r="AE72" s="5">
        <v>2016</v>
      </c>
      <c r="AF72" s="4">
        <v>6012</v>
      </c>
      <c r="AG72" s="73">
        <f t="shared" si="6"/>
        <v>6.3755821689953427</v>
      </c>
      <c r="AH72" s="5">
        <v>2017</v>
      </c>
      <c r="AI72" s="5">
        <v>38330</v>
      </c>
      <c r="AJ72" s="4">
        <v>2017</v>
      </c>
      <c r="AK72" s="4">
        <v>10784</v>
      </c>
      <c r="AL72" s="73">
        <f t="shared" si="7"/>
        <v>0.28134620401774069</v>
      </c>
      <c r="AM72" s="5">
        <v>2017</v>
      </c>
      <c r="AN72" s="4">
        <v>3942</v>
      </c>
      <c r="AO72" s="72">
        <f t="shared" si="8"/>
        <v>61.082631536457512</v>
      </c>
      <c r="AP72" s="5">
        <v>2016</v>
      </c>
      <c r="AQ72" s="4">
        <v>38845</v>
      </c>
      <c r="AR72" s="5">
        <v>2016</v>
      </c>
      <c r="AS72" s="4">
        <v>39645</v>
      </c>
      <c r="AT72" s="73">
        <f t="shared" si="9"/>
        <v>1.0205946711288454</v>
      </c>
      <c r="AU72" s="5">
        <v>2016</v>
      </c>
      <c r="AV72" s="4">
        <v>38845</v>
      </c>
      <c r="AY72" s="73" t="str">
        <f t="shared" si="10"/>
        <v/>
      </c>
      <c r="BA72" s="4">
        <v>0.35</v>
      </c>
      <c r="BB72" s="4">
        <v>0.37</v>
      </c>
      <c r="BC72" s="4">
        <v>0.32</v>
      </c>
      <c r="BD72" s="4">
        <v>0.32</v>
      </c>
    </row>
    <row r="73" spans="1:56" ht="15.75" customHeight="1" x14ac:dyDescent="0.25">
      <c r="A73" s="4" t="s">
        <v>242</v>
      </c>
      <c r="B73" s="4" t="s">
        <v>243</v>
      </c>
      <c r="C73" s="4" t="s">
        <v>118</v>
      </c>
      <c r="D73" s="4" t="s">
        <v>231</v>
      </c>
      <c r="E73" s="4">
        <v>0</v>
      </c>
      <c r="F73" s="4">
        <v>1355986</v>
      </c>
      <c r="G73" s="5"/>
      <c r="H73" s="5"/>
      <c r="I73" s="72" t="str">
        <f t="shared" si="0"/>
        <v/>
      </c>
      <c r="J73" s="5">
        <v>2015</v>
      </c>
      <c r="K73" s="5">
        <v>500</v>
      </c>
      <c r="L73" s="72">
        <f t="shared" si="1"/>
        <v>36.873537042417844</v>
      </c>
      <c r="O73" s="72" t="str">
        <f t="shared" si="2"/>
        <v/>
      </c>
      <c r="R73" s="5">
        <v>2015</v>
      </c>
      <c r="S73" s="5">
        <v>500</v>
      </c>
      <c r="T73" s="72" t="str">
        <f t="shared" si="3"/>
        <v/>
      </c>
      <c r="U73" s="72"/>
      <c r="V73" s="72"/>
      <c r="W73" s="72" t="str">
        <f t="shared" si="4"/>
        <v/>
      </c>
      <c r="Z73" s="5"/>
      <c r="AA73" s="5"/>
      <c r="AB73" s="73" t="str">
        <f t="shared" si="5"/>
        <v/>
      </c>
      <c r="AC73" s="5">
        <v>2015</v>
      </c>
      <c r="AD73" s="5">
        <v>500</v>
      </c>
      <c r="AG73" s="73" t="str">
        <f t="shared" si="6"/>
        <v/>
      </c>
      <c r="AH73" s="5">
        <v>2015</v>
      </c>
      <c r="AI73" s="5">
        <v>500</v>
      </c>
      <c r="AL73" s="73" t="str">
        <f t="shared" si="7"/>
        <v/>
      </c>
      <c r="AN73" s="4" t="s">
        <v>40</v>
      </c>
      <c r="AO73" s="72" t="str">
        <f t="shared" si="8"/>
        <v/>
      </c>
      <c r="AT73" s="73" t="str">
        <f t="shared" si="9"/>
        <v/>
      </c>
      <c r="AY73" s="73" t="str">
        <f t="shared" si="10"/>
        <v/>
      </c>
    </row>
    <row r="74" spans="1:56" ht="15.75" customHeight="1" x14ac:dyDescent="0.25">
      <c r="A74" s="4" t="s">
        <v>124</v>
      </c>
      <c r="B74" s="4" t="s">
        <v>125</v>
      </c>
      <c r="C74" s="4" t="s">
        <v>118</v>
      </c>
      <c r="D74" s="4" t="s">
        <v>119</v>
      </c>
      <c r="E74" s="4">
        <v>0</v>
      </c>
      <c r="F74" s="4">
        <v>3497117</v>
      </c>
      <c r="G74" s="5"/>
      <c r="H74" s="5"/>
      <c r="I74" s="72" t="str">
        <f t="shared" si="0"/>
        <v/>
      </c>
      <c r="J74" s="5"/>
      <c r="K74" s="5"/>
      <c r="L74" s="72" t="str">
        <f t="shared" si="1"/>
        <v/>
      </c>
      <c r="O74" s="72" t="str">
        <f t="shared" si="2"/>
        <v/>
      </c>
      <c r="R74" s="5"/>
      <c r="S74" s="5"/>
      <c r="T74" s="72" t="str">
        <f t="shared" si="3"/>
        <v/>
      </c>
      <c r="U74" s="72"/>
      <c r="V74" s="72"/>
      <c r="W74" s="72" t="str">
        <f t="shared" si="4"/>
        <v/>
      </c>
      <c r="Z74" s="5"/>
      <c r="AA74" s="5"/>
      <c r="AB74" s="73" t="str">
        <f t="shared" si="5"/>
        <v/>
      </c>
      <c r="AC74" s="5"/>
      <c r="AD74" s="5"/>
      <c r="AG74" s="73" t="str">
        <f t="shared" si="6"/>
        <v/>
      </c>
      <c r="AH74" s="5"/>
      <c r="AI74" s="5"/>
      <c r="AL74" s="73" t="str">
        <f t="shared" si="7"/>
        <v/>
      </c>
      <c r="AN74" s="4" t="s">
        <v>40</v>
      </c>
      <c r="AO74" s="72" t="str">
        <f t="shared" si="8"/>
        <v/>
      </c>
      <c r="AT74" s="73" t="str">
        <f t="shared" si="9"/>
        <v/>
      </c>
      <c r="AY74" s="73" t="str">
        <f t="shared" si="10"/>
        <v/>
      </c>
    </row>
    <row r="75" spans="1:56" ht="15.75" customHeight="1" x14ac:dyDescent="0.25">
      <c r="A75" s="4" t="s">
        <v>279</v>
      </c>
      <c r="B75" s="4" t="s">
        <v>280</v>
      </c>
      <c r="C75" s="4" t="s">
        <v>181</v>
      </c>
      <c r="D75" s="4" t="s">
        <v>276</v>
      </c>
      <c r="E75" s="4">
        <v>1</v>
      </c>
      <c r="F75" s="4">
        <v>1325648</v>
      </c>
      <c r="G75" s="5">
        <v>2017</v>
      </c>
      <c r="H75" s="5">
        <v>3895</v>
      </c>
      <c r="I75" s="72">
        <f t="shared" si="0"/>
        <v>293.81857023885675</v>
      </c>
      <c r="J75" s="5">
        <v>2017</v>
      </c>
      <c r="K75" s="5">
        <v>2576</v>
      </c>
      <c r="L75" s="72">
        <f t="shared" si="1"/>
        <v>194.32006083062774</v>
      </c>
      <c r="M75" s="5">
        <v>2017</v>
      </c>
      <c r="N75" s="4">
        <v>1211</v>
      </c>
      <c r="O75" s="72">
        <f t="shared" si="2"/>
        <v>91.351550336137493</v>
      </c>
      <c r="P75" s="5">
        <v>2017</v>
      </c>
      <c r="Q75" s="4">
        <v>1211</v>
      </c>
      <c r="R75" s="5">
        <v>2017</v>
      </c>
      <c r="S75" s="5">
        <v>2576</v>
      </c>
      <c r="T75" s="72">
        <f t="shared" si="3"/>
        <v>470.10869565217388</v>
      </c>
      <c r="U75" s="72"/>
      <c r="V75" s="72">
        <v>230</v>
      </c>
      <c r="W75" s="72">
        <f t="shared" si="4"/>
        <v>17.350005431306048</v>
      </c>
      <c r="X75" s="5">
        <v>2005</v>
      </c>
      <c r="Y75" s="4">
        <v>14789</v>
      </c>
      <c r="Z75" s="5">
        <v>2017</v>
      </c>
      <c r="AA75" s="5">
        <v>230</v>
      </c>
      <c r="AB75" s="73">
        <f t="shared" si="5"/>
        <v>64.3</v>
      </c>
      <c r="AC75" s="5">
        <v>2017</v>
      </c>
      <c r="AD75" s="5">
        <v>2576</v>
      </c>
      <c r="AE75" s="5">
        <v>2016</v>
      </c>
      <c r="AF75" s="4">
        <v>7375</v>
      </c>
      <c r="AG75" s="73">
        <f t="shared" si="6"/>
        <v>0.34928813559322036</v>
      </c>
      <c r="AH75" s="5">
        <v>2017</v>
      </c>
      <c r="AI75" s="5">
        <v>2576</v>
      </c>
      <c r="AJ75" s="4">
        <v>2017</v>
      </c>
      <c r="AK75" s="4">
        <v>530</v>
      </c>
      <c r="AL75" s="73">
        <f t="shared" si="7"/>
        <v>0.20574534161490685</v>
      </c>
      <c r="AM75" s="5">
        <v>2017</v>
      </c>
      <c r="AN75" s="4">
        <v>29</v>
      </c>
      <c r="AO75" s="72">
        <f t="shared" si="8"/>
        <v>2.1876093804690235</v>
      </c>
      <c r="AP75" s="5">
        <v>2005</v>
      </c>
      <c r="AQ75" s="4">
        <v>14789</v>
      </c>
      <c r="AR75" s="5">
        <v>2012</v>
      </c>
      <c r="AS75" s="4">
        <v>19744</v>
      </c>
      <c r="AT75" s="73">
        <f t="shared" si="9"/>
        <v>1.3350463182094801</v>
      </c>
      <c r="AU75" s="5">
        <v>2005</v>
      </c>
      <c r="AV75" s="4">
        <v>14789</v>
      </c>
      <c r="AW75" s="5">
        <v>2017</v>
      </c>
      <c r="AX75" s="4">
        <v>168</v>
      </c>
      <c r="AY75" s="73">
        <f t="shared" si="10"/>
        <v>88.029761904761898</v>
      </c>
      <c r="BA75" s="4">
        <v>0.8</v>
      </c>
      <c r="BB75" s="4">
        <v>0.66</v>
      </c>
      <c r="BC75" s="4">
        <v>0.78</v>
      </c>
      <c r="BD75" s="4">
        <v>0.78</v>
      </c>
    </row>
    <row r="76" spans="1:56" ht="15.75" customHeight="1" x14ac:dyDescent="0.25">
      <c r="A76" s="4" t="s">
        <v>381</v>
      </c>
      <c r="B76" s="4" t="s">
        <v>382</v>
      </c>
      <c r="C76" s="4" t="s">
        <v>118</v>
      </c>
      <c r="D76" s="4" t="s">
        <v>380</v>
      </c>
      <c r="E76" s="4">
        <v>0</v>
      </c>
      <c r="F76" s="4">
        <v>1148130</v>
      </c>
      <c r="G76" s="5">
        <v>2004</v>
      </c>
      <c r="H76" s="5">
        <v>2937</v>
      </c>
      <c r="I76" s="72">
        <f t="shared" si="0"/>
        <v>255.80726921167465</v>
      </c>
      <c r="J76" s="5">
        <v>2015</v>
      </c>
      <c r="K76" s="5">
        <v>3610</v>
      </c>
      <c r="L76" s="72">
        <f t="shared" si="1"/>
        <v>314.42432477158508</v>
      </c>
      <c r="O76" s="72" t="str">
        <f t="shared" si="2"/>
        <v/>
      </c>
      <c r="R76" s="5">
        <v>2015</v>
      </c>
      <c r="S76" s="5">
        <v>3610</v>
      </c>
      <c r="T76" s="72" t="str">
        <f t="shared" si="3"/>
        <v/>
      </c>
      <c r="U76" s="72"/>
      <c r="V76" s="72"/>
      <c r="W76" s="72" t="str">
        <f t="shared" si="4"/>
        <v/>
      </c>
      <c r="Z76" s="5"/>
      <c r="AA76" s="5"/>
      <c r="AB76" s="73" t="str">
        <f t="shared" si="5"/>
        <v/>
      </c>
      <c r="AC76" s="5">
        <v>2015</v>
      </c>
      <c r="AD76" s="5">
        <v>3610</v>
      </c>
      <c r="AG76" s="73" t="str">
        <f t="shared" si="6"/>
        <v/>
      </c>
      <c r="AH76" s="5">
        <v>2015</v>
      </c>
      <c r="AI76" s="5">
        <v>3610</v>
      </c>
      <c r="AJ76" s="4">
        <v>2012</v>
      </c>
      <c r="AK76" s="4">
        <v>619</v>
      </c>
      <c r="AL76" s="73">
        <f t="shared" si="7"/>
        <v>0.17146814404432134</v>
      </c>
      <c r="AM76" s="5">
        <v>2017</v>
      </c>
      <c r="AN76" s="4">
        <v>130</v>
      </c>
      <c r="AO76" s="72">
        <f t="shared" si="8"/>
        <v>11.322759617813313</v>
      </c>
      <c r="AT76" s="73" t="str">
        <f t="shared" si="9"/>
        <v/>
      </c>
      <c r="AY76" s="73" t="str">
        <f t="shared" si="10"/>
        <v/>
      </c>
    </row>
    <row r="77" spans="1:56" ht="15.75" customHeight="1" x14ac:dyDescent="0.25">
      <c r="A77" s="4" t="s">
        <v>126</v>
      </c>
      <c r="B77" s="4" t="s">
        <v>127</v>
      </c>
      <c r="C77" s="4" t="s">
        <v>118</v>
      </c>
      <c r="D77" s="4" t="s">
        <v>119</v>
      </c>
      <c r="E77" s="4">
        <v>0</v>
      </c>
      <c r="F77" s="4">
        <v>112078730</v>
      </c>
      <c r="G77" s="5"/>
      <c r="H77" s="5"/>
      <c r="I77" s="72" t="str">
        <f t="shared" si="0"/>
        <v/>
      </c>
      <c r="J77" s="5">
        <v>2014</v>
      </c>
      <c r="K77" s="5">
        <v>113727</v>
      </c>
      <c r="L77" s="72">
        <f t="shared" si="1"/>
        <v>101.47063586462836</v>
      </c>
      <c r="O77" s="72" t="str">
        <f t="shared" si="2"/>
        <v/>
      </c>
      <c r="R77" s="5">
        <v>2014</v>
      </c>
      <c r="S77" s="5">
        <v>113727</v>
      </c>
      <c r="T77" s="72" t="str">
        <f t="shared" si="3"/>
        <v/>
      </c>
      <c r="U77" s="72"/>
      <c r="V77" s="72"/>
      <c r="W77" s="72" t="str">
        <f t="shared" si="4"/>
        <v/>
      </c>
      <c r="Z77" s="5"/>
      <c r="AA77" s="5"/>
      <c r="AB77" s="73" t="str">
        <f t="shared" si="5"/>
        <v/>
      </c>
      <c r="AC77" s="5">
        <v>2014</v>
      </c>
      <c r="AD77" s="5">
        <v>113727</v>
      </c>
      <c r="AG77" s="73" t="str">
        <f t="shared" si="6"/>
        <v/>
      </c>
      <c r="AH77" s="5">
        <v>2014</v>
      </c>
      <c r="AI77" s="5">
        <v>113727</v>
      </c>
      <c r="AJ77" s="4">
        <v>2012</v>
      </c>
      <c r="AK77" s="4">
        <v>16585</v>
      </c>
      <c r="AL77" s="73">
        <f t="shared" si="7"/>
        <v>0.14583168464832449</v>
      </c>
      <c r="AN77" s="4" t="s">
        <v>40</v>
      </c>
      <c r="AO77" s="72" t="str">
        <f t="shared" si="8"/>
        <v/>
      </c>
      <c r="AT77" s="73" t="str">
        <f t="shared" si="9"/>
        <v/>
      </c>
      <c r="AY77" s="73" t="str">
        <f t="shared" si="10"/>
        <v/>
      </c>
    </row>
    <row r="78" spans="1:56" ht="15.75" customHeight="1" x14ac:dyDescent="0.25">
      <c r="A78" s="4" t="s">
        <v>281</v>
      </c>
      <c r="B78" s="5" t="s">
        <v>282</v>
      </c>
      <c r="C78" s="4" t="s">
        <v>181</v>
      </c>
      <c r="D78" s="4" t="s">
        <v>276</v>
      </c>
      <c r="E78" s="4">
        <v>0</v>
      </c>
      <c r="F78" s="4">
        <v>48678</v>
      </c>
      <c r="G78" s="5">
        <v>2014</v>
      </c>
      <c r="H78" s="5">
        <v>116</v>
      </c>
      <c r="I78" s="72">
        <f t="shared" si="0"/>
        <v>238.30066970705454</v>
      </c>
      <c r="J78" s="5"/>
      <c r="K78" s="5"/>
      <c r="L78" s="72" t="str">
        <f t="shared" si="1"/>
        <v/>
      </c>
      <c r="O78" s="72" t="str">
        <f t="shared" si="2"/>
        <v/>
      </c>
      <c r="R78" s="5"/>
      <c r="S78" s="5"/>
      <c r="T78" s="72" t="str">
        <f t="shared" si="3"/>
        <v/>
      </c>
      <c r="U78" s="72"/>
      <c r="V78" s="72"/>
      <c r="W78" s="72" t="str">
        <f t="shared" si="4"/>
        <v/>
      </c>
      <c r="X78" s="5">
        <v>2015</v>
      </c>
      <c r="Y78" s="4">
        <v>625</v>
      </c>
      <c r="Z78" s="5">
        <v>2014</v>
      </c>
      <c r="AA78" s="5">
        <v>6</v>
      </c>
      <c r="AB78" s="73">
        <f t="shared" si="5"/>
        <v>104.16666666666667</v>
      </c>
      <c r="AC78" s="5"/>
      <c r="AD78" s="5"/>
      <c r="AG78" s="73" t="str">
        <f t="shared" si="6"/>
        <v/>
      </c>
      <c r="AH78" s="5"/>
      <c r="AI78" s="5"/>
      <c r="AJ78" s="4">
        <v>2016</v>
      </c>
      <c r="AK78" s="4">
        <v>2.1440000000000001</v>
      </c>
      <c r="AL78" s="73" t="str">
        <f t="shared" si="7"/>
        <v/>
      </c>
      <c r="AO78" s="72" t="str">
        <f t="shared" si="8"/>
        <v/>
      </c>
      <c r="AP78" s="5">
        <v>2015</v>
      </c>
      <c r="AQ78" s="4">
        <v>625</v>
      </c>
      <c r="AT78" s="73" t="str">
        <f t="shared" si="9"/>
        <v/>
      </c>
      <c r="AU78" s="5">
        <v>2015</v>
      </c>
      <c r="AV78" s="4">
        <v>625</v>
      </c>
      <c r="AY78" s="73" t="str">
        <f t="shared" si="10"/>
        <v/>
      </c>
    </row>
    <row r="79" spans="1:56" ht="15.75" customHeight="1" x14ac:dyDescent="0.25">
      <c r="A79" s="4" t="s">
        <v>339</v>
      </c>
      <c r="B79" s="4" t="s">
        <v>340</v>
      </c>
      <c r="C79" s="4" t="s">
        <v>28</v>
      </c>
      <c r="D79" s="4" t="s">
        <v>328</v>
      </c>
      <c r="E79" s="4">
        <v>0</v>
      </c>
      <c r="F79" s="4">
        <v>3377</v>
      </c>
      <c r="G79" s="5"/>
      <c r="H79" s="5"/>
      <c r="I79" s="72" t="str">
        <f t="shared" si="0"/>
        <v/>
      </c>
      <c r="J79" s="5"/>
      <c r="K79" s="5"/>
      <c r="L79" s="72" t="str">
        <f t="shared" si="1"/>
        <v/>
      </c>
      <c r="O79" s="72" t="str">
        <f t="shared" si="2"/>
        <v/>
      </c>
      <c r="R79" s="5"/>
      <c r="S79" s="5"/>
      <c r="T79" s="72" t="str">
        <f t="shared" si="3"/>
        <v/>
      </c>
      <c r="U79" s="72"/>
      <c r="V79" s="72"/>
      <c r="W79" s="72" t="str">
        <f t="shared" si="4"/>
        <v/>
      </c>
      <c r="Z79" s="5"/>
      <c r="AA79" s="5"/>
      <c r="AB79" s="73" t="str">
        <f t="shared" si="5"/>
        <v/>
      </c>
      <c r="AC79" s="5"/>
      <c r="AD79" s="5"/>
      <c r="AG79" s="73" t="str">
        <f t="shared" si="6"/>
        <v/>
      </c>
      <c r="AH79" s="5"/>
      <c r="AI79" s="5"/>
      <c r="AL79" s="73" t="str">
        <f t="shared" si="7"/>
        <v/>
      </c>
      <c r="AN79" s="4" t="s">
        <v>40</v>
      </c>
      <c r="AO79" s="72" t="str">
        <f t="shared" si="8"/>
        <v/>
      </c>
      <c r="AT79" s="73" t="str">
        <f t="shared" si="9"/>
        <v/>
      </c>
      <c r="AY79" s="73" t="str">
        <f t="shared" si="10"/>
        <v/>
      </c>
    </row>
    <row r="80" spans="1:56" ht="15.75" customHeight="1" x14ac:dyDescent="0.25">
      <c r="A80" s="4" t="s">
        <v>203</v>
      </c>
      <c r="B80" s="4" t="s">
        <v>204</v>
      </c>
      <c r="C80" s="4" t="s">
        <v>22</v>
      </c>
      <c r="D80" s="4" t="s">
        <v>205</v>
      </c>
      <c r="E80" s="4">
        <v>0</v>
      </c>
      <c r="F80" s="4">
        <v>889953</v>
      </c>
      <c r="G80" s="5"/>
      <c r="H80" s="5"/>
      <c r="I80" s="72" t="str">
        <f t="shared" si="0"/>
        <v/>
      </c>
      <c r="J80" s="5">
        <v>2016</v>
      </c>
      <c r="K80" s="5">
        <v>1826</v>
      </c>
      <c r="L80" s="72">
        <f t="shared" si="1"/>
        <v>205.17937464113274</v>
      </c>
      <c r="O80" s="72" t="str">
        <f t="shared" si="2"/>
        <v/>
      </c>
      <c r="R80" s="5">
        <v>2016</v>
      </c>
      <c r="S80" s="5">
        <v>1826</v>
      </c>
      <c r="T80" s="72" t="str">
        <f t="shared" si="3"/>
        <v/>
      </c>
      <c r="U80" s="72"/>
      <c r="V80" s="72"/>
      <c r="W80" s="72" t="str">
        <f t="shared" si="4"/>
        <v/>
      </c>
      <c r="Z80" s="5"/>
      <c r="AA80" s="5"/>
      <c r="AB80" s="73" t="str">
        <f t="shared" si="5"/>
        <v/>
      </c>
      <c r="AC80" s="5">
        <v>2016</v>
      </c>
      <c r="AD80" s="5">
        <v>1826</v>
      </c>
      <c r="AG80" s="73" t="str">
        <f t="shared" si="6"/>
        <v/>
      </c>
      <c r="AH80" s="5">
        <v>2016</v>
      </c>
      <c r="AI80" s="5">
        <v>1826</v>
      </c>
      <c r="AJ80" s="4">
        <v>2016</v>
      </c>
      <c r="AK80" s="4">
        <v>473</v>
      </c>
      <c r="AL80" s="73">
        <f t="shared" si="7"/>
        <v>0.25903614457831325</v>
      </c>
      <c r="AM80" s="5">
        <v>2014</v>
      </c>
      <c r="AN80" s="4">
        <v>20</v>
      </c>
      <c r="AO80" s="72">
        <f t="shared" si="8"/>
        <v>2.2473096893880911</v>
      </c>
      <c r="AT80" s="73" t="str">
        <f t="shared" si="9"/>
        <v/>
      </c>
      <c r="AY80" s="73" t="str">
        <f t="shared" si="10"/>
        <v/>
      </c>
    </row>
    <row r="81" spans="1:56" ht="15.75" customHeight="1" x14ac:dyDescent="0.25">
      <c r="A81" s="4" t="s">
        <v>283</v>
      </c>
      <c r="B81" s="4" t="s">
        <v>284</v>
      </c>
      <c r="C81" s="4" t="s">
        <v>181</v>
      </c>
      <c r="D81" s="4" t="s">
        <v>276</v>
      </c>
      <c r="E81" s="4">
        <v>1</v>
      </c>
      <c r="F81" s="4">
        <v>5532156</v>
      </c>
      <c r="G81" s="5">
        <v>2017</v>
      </c>
      <c r="H81" s="5">
        <v>7515</v>
      </c>
      <c r="I81" s="72">
        <f t="shared" si="0"/>
        <v>135.84215629494179</v>
      </c>
      <c r="J81" s="5">
        <v>2017</v>
      </c>
      <c r="K81" s="5">
        <v>3082</v>
      </c>
      <c r="L81" s="72">
        <f t="shared" si="1"/>
        <v>55.710648795876324</v>
      </c>
      <c r="M81" s="5">
        <v>2017</v>
      </c>
      <c r="N81" s="4">
        <v>2083</v>
      </c>
      <c r="O81" s="72">
        <f t="shared" si="2"/>
        <v>37.652589695590656</v>
      </c>
      <c r="P81" s="5">
        <v>2017</v>
      </c>
      <c r="Q81" s="4">
        <v>2083</v>
      </c>
      <c r="R81" s="5">
        <v>2017</v>
      </c>
      <c r="S81" s="5">
        <v>3082</v>
      </c>
      <c r="T81" s="72">
        <f t="shared" si="3"/>
        <v>675.85983127839063</v>
      </c>
      <c r="U81" s="72"/>
      <c r="V81" s="72">
        <v>1045</v>
      </c>
      <c r="W81" s="72">
        <f t="shared" si="4"/>
        <v>18.88956132111965</v>
      </c>
      <c r="X81" s="5">
        <v>2017</v>
      </c>
      <c r="Y81" s="4">
        <v>158795</v>
      </c>
      <c r="Z81" s="5">
        <v>2017</v>
      </c>
      <c r="AA81" s="5">
        <v>1045</v>
      </c>
      <c r="AB81" s="73">
        <f t="shared" si="5"/>
        <v>151.95693779904306</v>
      </c>
      <c r="AC81" s="5">
        <v>2017</v>
      </c>
      <c r="AD81" s="5">
        <v>3082</v>
      </c>
      <c r="AE81" s="5">
        <v>2017</v>
      </c>
      <c r="AF81" s="4">
        <v>156034</v>
      </c>
      <c r="AG81" s="73">
        <f t="shared" si="6"/>
        <v>1.9752105310381071E-2</v>
      </c>
      <c r="AH81" s="5">
        <v>2017</v>
      </c>
      <c r="AI81" s="5">
        <v>3082</v>
      </c>
      <c r="AJ81" s="4">
        <v>2017</v>
      </c>
      <c r="AK81" s="4">
        <v>615</v>
      </c>
      <c r="AL81" s="73">
        <f t="shared" si="7"/>
        <v>0.19954574951330306</v>
      </c>
      <c r="AM81" s="5">
        <v>2017</v>
      </c>
      <c r="AN81" s="4">
        <v>69</v>
      </c>
      <c r="AO81" s="72">
        <f t="shared" si="8"/>
        <v>1.2472533312509626</v>
      </c>
      <c r="AP81" s="5">
        <v>2017</v>
      </c>
      <c r="AQ81" s="4">
        <v>158795</v>
      </c>
      <c r="AR81" s="5">
        <v>2017</v>
      </c>
      <c r="AS81" s="4">
        <v>401952</v>
      </c>
      <c r="AT81" s="73">
        <f t="shared" si="9"/>
        <v>2.5312635788280486</v>
      </c>
      <c r="AU81" s="5">
        <v>2017</v>
      </c>
      <c r="AV81" s="4">
        <v>158795</v>
      </c>
      <c r="AW81" s="5">
        <v>2017</v>
      </c>
      <c r="AX81" s="4">
        <v>551</v>
      </c>
      <c r="AY81" s="73">
        <f t="shared" si="10"/>
        <v>288.19419237749548</v>
      </c>
      <c r="BA81" s="4">
        <v>0.93</v>
      </c>
      <c r="BB81" s="4">
        <v>0.94</v>
      </c>
      <c r="BC81" s="4">
        <v>0.92</v>
      </c>
      <c r="BD81" s="4">
        <v>0.92</v>
      </c>
    </row>
    <row r="82" spans="1:56" ht="15.75" customHeight="1" x14ac:dyDescent="0.25">
      <c r="A82" s="4" t="s">
        <v>528</v>
      </c>
      <c r="B82" s="4" t="s">
        <v>529</v>
      </c>
      <c r="C82" s="4" t="s">
        <v>181</v>
      </c>
      <c r="D82" s="4" t="s">
        <v>525</v>
      </c>
      <c r="E82" s="4">
        <v>1</v>
      </c>
      <c r="F82" s="4">
        <v>65129728</v>
      </c>
      <c r="G82" s="5">
        <v>2017</v>
      </c>
      <c r="H82" s="5">
        <v>214729</v>
      </c>
      <c r="I82" s="72">
        <f t="shared" si="0"/>
        <v>329.69429873866511</v>
      </c>
      <c r="J82" s="5">
        <v>2017</v>
      </c>
      <c r="K82" s="5">
        <v>68974</v>
      </c>
      <c r="L82" s="72">
        <f t="shared" si="1"/>
        <v>105.90248434631877</v>
      </c>
      <c r="O82" s="72" t="str">
        <f t="shared" si="2"/>
        <v/>
      </c>
      <c r="R82" s="5">
        <v>2017</v>
      </c>
      <c r="S82" s="5">
        <v>68974</v>
      </c>
      <c r="T82" s="72" t="str">
        <f t="shared" si="3"/>
        <v/>
      </c>
      <c r="U82" s="72"/>
      <c r="V82" s="72"/>
      <c r="W82" s="72" t="str">
        <f t="shared" si="4"/>
        <v/>
      </c>
      <c r="X82" s="5">
        <v>2017</v>
      </c>
      <c r="Y82" s="4">
        <v>1057027</v>
      </c>
      <c r="Z82" s="5">
        <v>2015</v>
      </c>
      <c r="AA82" s="5">
        <v>5720</v>
      </c>
      <c r="AB82" s="73">
        <f t="shared" si="5"/>
        <v>184.79493006993007</v>
      </c>
      <c r="AC82" s="5">
        <v>2017</v>
      </c>
      <c r="AD82" s="5">
        <v>68974</v>
      </c>
      <c r="AE82" s="5">
        <v>2017</v>
      </c>
      <c r="AF82" s="4">
        <v>645336</v>
      </c>
      <c r="AG82" s="73">
        <f t="shared" si="6"/>
        <v>0.10688075669108806</v>
      </c>
      <c r="AH82" s="5">
        <v>2017</v>
      </c>
      <c r="AI82" s="5">
        <v>68974</v>
      </c>
      <c r="AJ82" s="4">
        <v>2017</v>
      </c>
      <c r="AK82" s="4">
        <v>19815</v>
      </c>
      <c r="AL82" s="73">
        <f t="shared" si="7"/>
        <v>0.28728216429379189</v>
      </c>
      <c r="AM82" s="5">
        <v>2017</v>
      </c>
      <c r="AN82" s="4">
        <v>824</v>
      </c>
      <c r="AO82" s="72">
        <f t="shared" si="8"/>
        <v>1.2651672673959271</v>
      </c>
      <c r="AP82" s="5">
        <v>2017</v>
      </c>
      <c r="AQ82" s="4">
        <v>1057027</v>
      </c>
      <c r="AR82" s="5">
        <v>2017</v>
      </c>
      <c r="AS82" s="4">
        <v>1059237</v>
      </c>
      <c r="AT82" s="73">
        <f t="shared" si="9"/>
        <v>1.0020907696775958</v>
      </c>
      <c r="AU82" s="5">
        <v>2017</v>
      </c>
      <c r="AV82" s="4">
        <v>1057027</v>
      </c>
      <c r="AY82" s="73" t="str">
        <f t="shared" si="10"/>
        <v/>
      </c>
      <c r="BA82" s="4">
        <v>0.66</v>
      </c>
      <c r="BB82" s="4">
        <v>0.77</v>
      </c>
      <c r="BC82" s="4">
        <v>0.68</v>
      </c>
      <c r="BD82" s="4">
        <v>0.68</v>
      </c>
    </row>
    <row r="83" spans="1:56" ht="15.75" customHeight="1" x14ac:dyDescent="0.25">
      <c r="A83" s="4" t="s">
        <v>341</v>
      </c>
      <c r="B83" s="4" t="s">
        <v>342</v>
      </c>
      <c r="C83" s="4" t="s">
        <v>28</v>
      </c>
      <c r="D83" s="4" t="s">
        <v>328</v>
      </c>
      <c r="E83" s="4">
        <v>0</v>
      </c>
      <c r="F83" s="4">
        <v>290832</v>
      </c>
      <c r="G83" s="5"/>
      <c r="H83" s="5"/>
      <c r="I83" s="72" t="str">
        <f t="shared" si="0"/>
        <v/>
      </c>
      <c r="J83" s="5">
        <v>2017</v>
      </c>
      <c r="K83" s="5">
        <v>726</v>
      </c>
      <c r="L83" s="72">
        <f t="shared" si="1"/>
        <v>249.62865159267204</v>
      </c>
      <c r="O83" s="72" t="str">
        <f t="shared" si="2"/>
        <v/>
      </c>
      <c r="R83" s="5">
        <v>2017</v>
      </c>
      <c r="S83" s="5">
        <v>726</v>
      </c>
      <c r="T83" s="72" t="str">
        <f t="shared" si="3"/>
        <v/>
      </c>
      <c r="U83" s="72"/>
      <c r="V83" s="72"/>
      <c r="W83" s="72" t="str">
        <f t="shared" si="4"/>
        <v/>
      </c>
      <c r="Z83" s="5"/>
      <c r="AA83" s="5"/>
      <c r="AB83" s="73" t="str">
        <f t="shared" si="5"/>
        <v/>
      </c>
      <c r="AC83" s="5">
        <v>2017</v>
      </c>
      <c r="AD83" s="5">
        <v>726</v>
      </c>
      <c r="AG83" s="73" t="str">
        <f t="shared" si="6"/>
        <v/>
      </c>
      <c r="AH83" s="5">
        <v>2017</v>
      </c>
      <c r="AI83" s="5">
        <v>726</v>
      </c>
      <c r="AJ83" s="4">
        <v>2016</v>
      </c>
      <c r="AK83" s="4">
        <v>228</v>
      </c>
      <c r="AL83" s="73">
        <f t="shared" si="7"/>
        <v>0.31404958677685951</v>
      </c>
      <c r="AM83" s="5">
        <v>2009</v>
      </c>
      <c r="AN83" s="4">
        <v>30</v>
      </c>
      <c r="AO83" s="72">
        <f t="shared" si="8"/>
        <v>10.315233536887275</v>
      </c>
      <c r="AT83" s="73" t="str">
        <f t="shared" si="9"/>
        <v/>
      </c>
      <c r="AY83" s="73" t="str">
        <f t="shared" si="10"/>
        <v/>
      </c>
      <c r="BA83" s="4">
        <v>0</v>
      </c>
      <c r="BB83" s="4">
        <v>0</v>
      </c>
      <c r="BC83" s="4">
        <v>0</v>
      </c>
      <c r="BD83" s="4">
        <v>0</v>
      </c>
    </row>
    <row r="84" spans="1:56" ht="15.75" customHeight="1" x14ac:dyDescent="0.25">
      <c r="A84" s="4" t="s">
        <v>312</v>
      </c>
      <c r="B84" s="4" t="s">
        <v>313</v>
      </c>
      <c r="C84" s="4" t="s">
        <v>22</v>
      </c>
      <c r="D84" s="4" t="s">
        <v>309</v>
      </c>
      <c r="E84" s="4">
        <v>0</v>
      </c>
      <c r="F84" s="4">
        <v>279287</v>
      </c>
      <c r="G84" s="5"/>
      <c r="H84" s="5"/>
      <c r="I84" s="72" t="str">
        <f t="shared" si="0"/>
        <v/>
      </c>
      <c r="J84" s="5">
        <v>2017</v>
      </c>
      <c r="K84" s="5">
        <v>569</v>
      </c>
      <c r="L84" s="72">
        <f t="shared" si="1"/>
        <v>203.73307744363328</v>
      </c>
      <c r="O84" s="72" t="str">
        <f t="shared" si="2"/>
        <v/>
      </c>
      <c r="R84" s="5">
        <v>2017</v>
      </c>
      <c r="S84" s="5">
        <v>569</v>
      </c>
      <c r="T84" s="72" t="str">
        <f t="shared" si="3"/>
        <v/>
      </c>
      <c r="U84" s="72"/>
      <c r="V84" s="72"/>
      <c r="W84" s="72" t="str">
        <f t="shared" si="4"/>
        <v/>
      </c>
      <c r="Z84" s="5"/>
      <c r="AA84" s="5"/>
      <c r="AB84" s="73" t="str">
        <f t="shared" si="5"/>
        <v/>
      </c>
      <c r="AC84" s="5">
        <v>2017</v>
      </c>
      <c r="AD84" s="5">
        <v>569</v>
      </c>
      <c r="AG84" s="73" t="str">
        <f t="shared" si="6"/>
        <v/>
      </c>
      <c r="AH84" s="5">
        <v>2017</v>
      </c>
      <c r="AI84" s="5">
        <v>569</v>
      </c>
      <c r="AJ84" s="4">
        <v>2016</v>
      </c>
      <c r="AK84" s="4">
        <v>57.167999999999992</v>
      </c>
      <c r="AL84" s="73">
        <f t="shared" si="7"/>
        <v>0.10047100175746923</v>
      </c>
      <c r="AM84" s="5">
        <v>2009</v>
      </c>
      <c r="AN84" s="4">
        <v>1</v>
      </c>
      <c r="AO84" s="72">
        <f t="shared" si="8"/>
        <v>0.35805461765137653</v>
      </c>
      <c r="AT84" s="73" t="str">
        <f t="shared" si="9"/>
        <v/>
      </c>
      <c r="AY84" s="73" t="str">
        <f t="shared" si="10"/>
        <v/>
      </c>
      <c r="BA84" s="4">
        <v>0</v>
      </c>
      <c r="BB84" s="4">
        <v>0</v>
      </c>
      <c r="BC84" s="4">
        <v>0</v>
      </c>
      <c r="BD84" s="4">
        <v>0</v>
      </c>
    </row>
    <row r="85" spans="1:56" ht="15.75" customHeight="1" x14ac:dyDescent="0.25">
      <c r="A85" s="4" t="s">
        <v>244</v>
      </c>
      <c r="B85" s="4" t="s">
        <v>245</v>
      </c>
      <c r="C85" s="4" t="s">
        <v>118</v>
      </c>
      <c r="D85" s="4" t="s">
        <v>231</v>
      </c>
      <c r="E85" s="4">
        <v>0</v>
      </c>
      <c r="F85" s="4">
        <v>2172579</v>
      </c>
      <c r="G85" s="5"/>
      <c r="H85" s="5"/>
      <c r="I85" s="72" t="str">
        <f t="shared" si="0"/>
        <v/>
      </c>
      <c r="J85" s="5">
        <v>2015</v>
      </c>
      <c r="K85" s="5">
        <v>3373</v>
      </c>
      <c r="L85" s="72">
        <f t="shared" si="1"/>
        <v>155.25327272333942</v>
      </c>
      <c r="O85" s="72" t="str">
        <f t="shared" si="2"/>
        <v/>
      </c>
      <c r="R85" s="5">
        <v>2015</v>
      </c>
      <c r="S85" s="5">
        <v>3373</v>
      </c>
      <c r="T85" s="72" t="str">
        <f t="shared" si="3"/>
        <v/>
      </c>
      <c r="U85" s="72"/>
      <c r="V85" s="72"/>
      <c r="W85" s="72" t="str">
        <f t="shared" si="4"/>
        <v/>
      </c>
      <c r="Z85" s="5"/>
      <c r="AA85" s="5"/>
      <c r="AB85" s="73" t="str">
        <f t="shared" si="5"/>
        <v/>
      </c>
      <c r="AC85" s="5">
        <v>2015</v>
      </c>
      <c r="AD85" s="5">
        <v>3373</v>
      </c>
      <c r="AG85" s="73" t="str">
        <f t="shared" si="6"/>
        <v/>
      </c>
      <c r="AH85" s="5">
        <v>2015</v>
      </c>
      <c r="AI85" s="5">
        <v>3373</v>
      </c>
      <c r="AJ85" s="4">
        <v>2015</v>
      </c>
      <c r="AK85" s="4">
        <v>2250</v>
      </c>
      <c r="AL85" s="73">
        <f t="shared" si="7"/>
        <v>0.6670619626445301</v>
      </c>
      <c r="AN85" s="4" t="s">
        <v>40</v>
      </c>
      <c r="AO85" s="72" t="str">
        <f t="shared" si="8"/>
        <v/>
      </c>
      <c r="AT85" s="73" t="str">
        <f t="shared" si="9"/>
        <v/>
      </c>
      <c r="AY85" s="73" t="str">
        <f t="shared" si="10"/>
        <v/>
      </c>
    </row>
    <row r="86" spans="1:56" ht="15.75" customHeight="1" x14ac:dyDescent="0.25">
      <c r="A86" s="4" t="s">
        <v>456</v>
      </c>
      <c r="B86" s="4" t="s">
        <v>457</v>
      </c>
      <c r="C86" s="4" t="s">
        <v>118</v>
      </c>
      <c r="D86" s="4" t="s">
        <v>449</v>
      </c>
      <c r="E86" s="4">
        <v>0</v>
      </c>
      <c r="F86" s="4">
        <v>2347706</v>
      </c>
      <c r="G86" s="5"/>
      <c r="H86" s="5"/>
      <c r="I86" s="72" t="str">
        <f t="shared" si="0"/>
        <v/>
      </c>
      <c r="J86" s="5">
        <v>2014</v>
      </c>
      <c r="K86" s="5">
        <v>1121</v>
      </c>
      <c r="L86" s="72">
        <f t="shared" si="1"/>
        <v>47.74873855584984</v>
      </c>
      <c r="O86" s="72" t="str">
        <f t="shared" si="2"/>
        <v/>
      </c>
      <c r="R86" s="5">
        <v>2014</v>
      </c>
      <c r="S86" s="5">
        <v>1121</v>
      </c>
      <c r="T86" s="72" t="str">
        <f t="shared" si="3"/>
        <v/>
      </c>
      <c r="U86" s="72"/>
      <c r="V86" s="72"/>
      <c r="W86" s="72" t="str">
        <f t="shared" si="4"/>
        <v/>
      </c>
      <c r="Z86" s="5"/>
      <c r="AA86" s="5"/>
      <c r="AB86" s="73" t="str">
        <f t="shared" si="5"/>
        <v/>
      </c>
      <c r="AC86" s="5">
        <v>2014</v>
      </c>
      <c r="AD86" s="5">
        <v>1121</v>
      </c>
      <c r="AG86" s="73" t="str">
        <f t="shared" si="6"/>
        <v/>
      </c>
      <c r="AH86" s="5">
        <v>2014</v>
      </c>
      <c r="AI86" s="5">
        <v>1121</v>
      </c>
      <c r="AJ86" s="4">
        <v>2015</v>
      </c>
      <c r="AK86" s="4">
        <v>203</v>
      </c>
      <c r="AL86" s="73">
        <f t="shared" si="7"/>
        <v>0.18108831400535236</v>
      </c>
      <c r="AN86" s="4" t="s">
        <v>40</v>
      </c>
      <c r="AO86" s="72" t="str">
        <f t="shared" si="8"/>
        <v/>
      </c>
      <c r="AT86" s="73" t="str">
        <f t="shared" si="9"/>
        <v/>
      </c>
      <c r="AY86" s="73" t="str">
        <f t="shared" si="10"/>
        <v/>
      </c>
    </row>
    <row r="87" spans="1:56" ht="15.75" customHeight="1" x14ac:dyDescent="0.25">
      <c r="A87" s="4" t="s">
        <v>491</v>
      </c>
      <c r="B87" s="4" t="s">
        <v>492</v>
      </c>
      <c r="C87" s="4" t="s">
        <v>106</v>
      </c>
      <c r="D87" s="4" t="s">
        <v>484</v>
      </c>
      <c r="E87" s="4">
        <v>1</v>
      </c>
      <c r="F87" s="4">
        <v>3996765</v>
      </c>
      <c r="G87" s="5">
        <v>2014</v>
      </c>
      <c r="H87" s="5">
        <v>9623</v>
      </c>
      <c r="I87" s="72">
        <f t="shared" si="0"/>
        <v>240.76972251308246</v>
      </c>
      <c r="J87" s="5">
        <v>2017</v>
      </c>
      <c r="K87" s="5">
        <v>9990</v>
      </c>
      <c r="L87" s="72">
        <f t="shared" si="1"/>
        <v>249.95214880034226</v>
      </c>
      <c r="O87" s="72" t="str">
        <f t="shared" si="2"/>
        <v/>
      </c>
      <c r="R87" s="5">
        <v>2017</v>
      </c>
      <c r="S87" s="5">
        <v>9990</v>
      </c>
      <c r="T87" s="72" t="str">
        <f t="shared" si="3"/>
        <v/>
      </c>
      <c r="U87" s="72"/>
      <c r="V87" s="72">
        <v>294</v>
      </c>
      <c r="W87" s="72">
        <f t="shared" si="4"/>
        <v>7.3559491238539163</v>
      </c>
      <c r="X87" s="5">
        <v>2017</v>
      </c>
      <c r="Y87" s="4">
        <v>16024</v>
      </c>
      <c r="Z87" s="5">
        <v>2017</v>
      </c>
      <c r="AA87" s="5">
        <v>294</v>
      </c>
      <c r="AB87" s="73">
        <f t="shared" si="5"/>
        <v>54.503401360544217</v>
      </c>
      <c r="AC87" s="5">
        <v>2017</v>
      </c>
      <c r="AD87" s="5">
        <v>9990</v>
      </c>
      <c r="AE87" s="5">
        <v>2017</v>
      </c>
      <c r="AF87" s="4">
        <v>15640</v>
      </c>
      <c r="AG87" s="73">
        <f t="shared" si="6"/>
        <v>0.63874680306905374</v>
      </c>
      <c r="AH87" s="5">
        <v>2017</v>
      </c>
      <c r="AI87" s="5">
        <v>9990</v>
      </c>
      <c r="AJ87" s="4">
        <v>2016</v>
      </c>
      <c r="AK87" s="4">
        <v>1104</v>
      </c>
      <c r="AL87" s="73">
        <f t="shared" si="7"/>
        <v>0.11051051051051052</v>
      </c>
      <c r="AM87" s="5">
        <v>2016</v>
      </c>
      <c r="AN87" s="4">
        <v>39</v>
      </c>
      <c r="AO87" s="72">
        <f t="shared" si="8"/>
        <v>0.97578916949082561</v>
      </c>
      <c r="AP87" s="5">
        <v>2017</v>
      </c>
      <c r="AQ87" s="4">
        <v>16024</v>
      </c>
      <c r="AR87" s="5">
        <v>2011</v>
      </c>
      <c r="AS87" s="4">
        <v>18219</v>
      </c>
      <c r="AT87" s="73">
        <f t="shared" si="9"/>
        <v>1.1369820269595607</v>
      </c>
      <c r="AU87" s="5">
        <v>2017</v>
      </c>
      <c r="AV87" s="4">
        <v>16024</v>
      </c>
      <c r="AY87" s="73" t="str">
        <f t="shared" si="10"/>
        <v/>
      </c>
      <c r="BA87" s="4">
        <v>0.41</v>
      </c>
      <c r="BB87" s="4">
        <v>0.36</v>
      </c>
      <c r="BC87" s="4">
        <v>0.59</v>
      </c>
      <c r="BD87" s="4">
        <v>0.59</v>
      </c>
    </row>
    <row r="88" spans="1:56" ht="15.75" customHeight="1" x14ac:dyDescent="0.25">
      <c r="A88" s="4" t="s">
        <v>530</v>
      </c>
      <c r="B88" s="4" t="s">
        <v>531</v>
      </c>
      <c r="C88" s="4" t="s">
        <v>181</v>
      </c>
      <c r="D88" s="4" t="s">
        <v>525</v>
      </c>
      <c r="E88" s="4">
        <v>1</v>
      </c>
      <c r="F88" s="4">
        <v>83517045</v>
      </c>
      <c r="G88" s="5">
        <v>2017</v>
      </c>
      <c r="H88" s="5">
        <v>246604</v>
      </c>
      <c r="I88" s="72">
        <f t="shared" si="0"/>
        <v>295.27385697135236</v>
      </c>
      <c r="J88" s="5">
        <v>2017</v>
      </c>
      <c r="K88" s="5">
        <v>62902</v>
      </c>
      <c r="L88" s="72">
        <f t="shared" si="1"/>
        <v>75.316362067168441</v>
      </c>
      <c r="M88" s="5">
        <v>2017</v>
      </c>
      <c r="N88" s="4">
        <v>36284</v>
      </c>
      <c r="O88" s="72">
        <f t="shared" si="2"/>
        <v>43.445023707436007</v>
      </c>
      <c r="P88" s="5">
        <v>2017</v>
      </c>
      <c r="Q88" s="4">
        <v>36284</v>
      </c>
      <c r="R88" s="5">
        <v>2017</v>
      </c>
      <c r="S88" s="5">
        <v>62902</v>
      </c>
      <c r="T88" s="72">
        <f t="shared" si="3"/>
        <v>576.83380496645577</v>
      </c>
      <c r="U88" s="72"/>
      <c r="V88" s="72"/>
      <c r="W88" s="72" t="str">
        <f t="shared" si="4"/>
        <v/>
      </c>
      <c r="X88" s="5">
        <v>2017</v>
      </c>
      <c r="Y88" s="4">
        <v>900615</v>
      </c>
      <c r="Z88" s="5">
        <v>2016</v>
      </c>
      <c r="AA88" s="5">
        <v>20739</v>
      </c>
      <c r="AB88" s="73">
        <f t="shared" si="5"/>
        <v>43.426153623607696</v>
      </c>
      <c r="AC88" s="5">
        <v>2017</v>
      </c>
      <c r="AD88" s="5">
        <v>62902</v>
      </c>
      <c r="AE88" s="5">
        <v>2017</v>
      </c>
      <c r="AF88" s="4">
        <v>737873</v>
      </c>
      <c r="AG88" s="73">
        <f t="shared" si="6"/>
        <v>8.5247732333341916E-2</v>
      </c>
      <c r="AH88" s="5">
        <v>2017</v>
      </c>
      <c r="AI88" s="5">
        <v>62902</v>
      </c>
      <c r="AJ88" s="4">
        <v>2017</v>
      </c>
      <c r="AK88" s="4">
        <v>13628</v>
      </c>
      <c r="AL88" s="73">
        <f t="shared" si="7"/>
        <v>0.2166544783949636</v>
      </c>
      <c r="AM88" s="5">
        <v>2017</v>
      </c>
      <c r="AN88" s="4">
        <v>813</v>
      </c>
      <c r="AO88" s="72">
        <f t="shared" si="8"/>
        <v>0.97345398175905284</v>
      </c>
      <c r="AP88" s="5">
        <v>2017</v>
      </c>
      <c r="AQ88" s="4">
        <v>900615</v>
      </c>
      <c r="AR88" s="5">
        <v>2017</v>
      </c>
      <c r="AS88" s="4">
        <v>2360806</v>
      </c>
      <c r="AT88" s="73">
        <f t="shared" si="9"/>
        <v>2.6213265379768269</v>
      </c>
      <c r="AU88" s="5">
        <v>2017</v>
      </c>
      <c r="AV88" s="4">
        <v>900615</v>
      </c>
      <c r="AW88" s="5">
        <v>2016</v>
      </c>
      <c r="AX88" s="4">
        <v>5503</v>
      </c>
      <c r="AY88" s="73">
        <f t="shared" si="10"/>
        <v>163.65891332000726</v>
      </c>
      <c r="BA88" s="4">
        <v>0.79</v>
      </c>
      <c r="BB88" s="4">
        <v>0.87</v>
      </c>
      <c r="BC88" s="4">
        <v>0.82</v>
      </c>
      <c r="BD88" s="4">
        <v>0.82</v>
      </c>
    </row>
    <row r="89" spans="1:56" ht="15.75" customHeight="1" x14ac:dyDescent="0.25">
      <c r="A89" s="4" t="s">
        <v>458</v>
      </c>
      <c r="B89" s="4" t="s">
        <v>459</v>
      </c>
      <c r="C89" s="4" t="s">
        <v>118</v>
      </c>
      <c r="D89" s="4" t="s">
        <v>449</v>
      </c>
      <c r="E89" s="4">
        <v>0</v>
      </c>
      <c r="F89" s="4">
        <v>30417856</v>
      </c>
      <c r="G89" s="5"/>
      <c r="H89" s="5"/>
      <c r="I89" s="72" t="str">
        <f t="shared" si="0"/>
        <v/>
      </c>
      <c r="J89" s="5">
        <v>2017</v>
      </c>
      <c r="K89" s="5">
        <v>14846</v>
      </c>
      <c r="L89" s="72">
        <f t="shared" si="1"/>
        <v>48.806858708253472</v>
      </c>
      <c r="O89" s="72" t="str">
        <f t="shared" si="2"/>
        <v/>
      </c>
      <c r="R89" s="5">
        <v>2017</v>
      </c>
      <c r="S89" s="5">
        <v>14846</v>
      </c>
      <c r="T89" s="72" t="str">
        <f t="shared" si="3"/>
        <v/>
      </c>
      <c r="U89" s="72"/>
      <c r="V89" s="72"/>
      <c r="W89" s="72" t="str">
        <f t="shared" si="4"/>
        <v/>
      </c>
      <c r="Z89" s="5"/>
      <c r="AA89" s="5"/>
      <c r="AB89" s="73" t="str">
        <f t="shared" si="5"/>
        <v/>
      </c>
      <c r="AC89" s="5">
        <v>2017</v>
      </c>
      <c r="AD89" s="5">
        <v>14846</v>
      </c>
      <c r="AG89" s="73" t="str">
        <f t="shared" si="6"/>
        <v/>
      </c>
      <c r="AH89" s="5">
        <v>2017</v>
      </c>
      <c r="AI89" s="5">
        <v>14846</v>
      </c>
      <c r="AJ89" s="4">
        <v>2017</v>
      </c>
      <c r="AK89" s="4">
        <v>1786</v>
      </c>
      <c r="AL89" s="73">
        <f t="shared" si="7"/>
        <v>0.1203017647851273</v>
      </c>
      <c r="AM89" s="5">
        <v>2017</v>
      </c>
      <c r="AN89" s="4">
        <v>609</v>
      </c>
      <c r="AO89" s="72">
        <f t="shared" si="8"/>
        <v>2.0021134954416246</v>
      </c>
      <c r="AT89" s="73" t="str">
        <f t="shared" si="9"/>
        <v/>
      </c>
      <c r="AY89" s="73" t="str">
        <f t="shared" si="10"/>
        <v/>
      </c>
      <c r="BA89" s="4">
        <v>0.56000000000000005</v>
      </c>
      <c r="BB89" s="4">
        <v>0.64</v>
      </c>
      <c r="BC89" s="4">
        <v>0.46</v>
      </c>
      <c r="BD89" s="4">
        <v>0.46</v>
      </c>
    </row>
    <row r="90" spans="1:56" ht="15.75" customHeight="1" x14ac:dyDescent="0.25">
      <c r="A90" s="4" t="s">
        <v>419</v>
      </c>
      <c r="B90" s="4" t="s">
        <v>420</v>
      </c>
      <c r="C90" s="4" t="s">
        <v>181</v>
      </c>
      <c r="D90" s="4" t="s">
        <v>412</v>
      </c>
      <c r="E90" s="4">
        <v>0</v>
      </c>
      <c r="F90" s="4">
        <v>33701</v>
      </c>
      <c r="G90" s="5"/>
      <c r="H90" s="5"/>
      <c r="I90" s="72" t="str">
        <f t="shared" si="0"/>
        <v/>
      </c>
      <c r="J90" s="5">
        <v>2016</v>
      </c>
      <c r="K90" s="5">
        <v>56</v>
      </c>
      <c r="L90" s="72">
        <f t="shared" si="1"/>
        <v>166.16717604818848</v>
      </c>
      <c r="O90" s="72" t="str">
        <f t="shared" si="2"/>
        <v/>
      </c>
      <c r="R90" s="5">
        <v>2016</v>
      </c>
      <c r="S90" s="5">
        <v>56</v>
      </c>
      <c r="T90" s="72" t="str">
        <f t="shared" si="3"/>
        <v/>
      </c>
      <c r="U90" s="72"/>
      <c r="V90" s="72"/>
      <c r="W90" s="72" t="str">
        <f t="shared" si="4"/>
        <v/>
      </c>
      <c r="Z90" s="5"/>
      <c r="AA90" s="5"/>
      <c r="AB90" s="73" t="str">
        <f t="shared" si="5"/>
        <v/>
      </c>
      <c r="AC90" s="5">
        <v>2016</v>
      </c>
      <c r="AD90" s="5">
        <v>56</v>
      </c>
      <c r="AG90" s="73" t="str">
        <f t="shared" si="6"/>
        <v/>
      </c>
      <c r="AH90" s="5">
        <v>2016</v>
      </c>
      <c r="AI90" s="5">
        <v>56</v>
      </c>
      <c r="AJ90" s="4">
        <v>2016</v>
      </c>
      <c r="AK90" s="4">
        <v>15.008000000000001</v>
      </c>
      <c r="AL90" s="73">
        <f t="shared" si="7"/>
        <v>0.26800000000000002</v>
      </c>
      <c r="AM90" s="5">
        <v>2010</v>
      </c>
      <c r="AN90" s="4">
        <v>1</v>
      </c>
      <c r="AO90" s="72">
        <f t="shared" si="8"/>
        <v>2.9672710008605083</v>
      </c>
      <c r="AT90" s="73" t="str">
        <f t="shared" si="9"/>
        <v/>
      </c>
      <c r="AY90" s="73" t="str">
        <f t="shared" si="10"/>
        <v/>
      </c>
    </row>
    <row r="91" spans="1:56" ht="15.75" customHeight="1" x14ac:dyDescent="0.25">
      <c r="A91" s="4" t="s">
        <v>421</v>
      </c>
      <c r="B91" s="4" t="s">
        <v>422</v>
      </c>
      <c r="C91" s="4" t="s">
        <v>181</v>
      </c>
      <c r="D91" s="4" t="s">
        <v>412</v>
      </c>
      <c r="E91" s="4">
        <v>1</v>
      </c>
      <c r="F91" s="4">
        <v>10473455</v>
      </c>
      <c r="G91" s="5">
        <v>2017</v>
      </c>
      <c r="H91" s="5">
        <v>53483</v>
      </c>
      <c r="I91" s="72">
        <f t="shared" si="0"/>
        <v>510.65288388597645</v>
      </c>
      <c r="J91" s="5">
        <v>2017</v>
      </c>
      <c r="K91" s="5">
        <v>10011</v>
      </c>
      <c r="L91" s="72">
        <f t="shared" si="1"/>
        <v>95.584503871931474</v>
      </c>
      <c r="M91" s="5">
        <v>2017</v>
      </c>
      <c r="N91" s="4">
        <v>4502</v>
      </c>
      <c r="O91" s="72">
        <f t="shared" si="2"/>
        <v>42.984860296817047</v>
      </c>
      <c r="P91" s="5">
        <v>2017</v>
      </c>
      <c r="Q91" s="4">
        <v>4502</v>
      </c>
      <c r="R91" s="5">
        <v>2017</v>
      </c>
      <c r="S91" s="5">
        <v>10011</v>
      </c>
      <c r="T91" s="72">
        <f t="shared" si="3"/>
        <v>449.70532414344223</v>
      </c>
      <c r="U91" s="72"/>
      <c r="V91" s="72">
        <v>4329</v>
      </c>
      <c r="W91" s="72">
        <f t="shared" si="4"/>
        <v>41.333065354269436</v>
      </c>
      <c r="Z91" s="5">
        <v>2017</v>
      </c>
      <c r="AA91" s="5">
        <v>4329</v>
      </c>
      <c r="AB91" s="73" t="str">
        <f t="shared" si="5"/>
        <v/>
      </c>
      <c r="AC91" s="5">
        <v>2017</v>
      </c>
      <c r="AD91" s="5">
        <v>10011</v>
      </c>
      <c r="AG91" s="73" t="str">
        <f t="shared" si="6"/>
        <v/>
      </c>
      <c r="AH91" s="5">
        <v>2017</v>
      </c>
      <c r="AI91" s="5">
        <v>10011</v>
      </c>
      <c r="AJ91" s="4">
        <v>2017</v>
      </c>
      <c r="AK91" s="4">
        <v>3260</v>
      </c>
      <c r="AL91" s="73">
        <f t="shared" si="7"/>
        <v>0.32564179402657079</v>
      </c>
      <c r="AM91" s="5">
        <v>2017</v>
      </c>
      <c r="AN91" s="4">
        <v>82</v>
      </c>
      <c r="AO91" s="72">
        <f t="shared" si="8"/>
        <v>0.78293170687227864</v>
      </c>
      <c r="AR91" s="5">
        <v>2017</v>
      </c>
      <c r="AS91" s="4">
        <v>111534</v>
      </c>
      <c r="AT91" s="73" t="str">
        <f t="shared" si="9"/>
        <v/>
      </c>
      <c r="AW91" s="5">
        <v>2013</v>
      </c>
      <c r="AX91" s="4">
        <v>557</v>
      </c>
      <c r="AY91" s="73" t="str">
        <f t="shared" si="10"/>
        <v/>
      </c>
      <c r="BA91" s="4">
        <v>0.55000000000000004</v>
      </c>
      <c r="BB91" s="4">
        <v>0.44</v>
      </c>
      <c r="BC91" s="4">
        <v>0.56000000000000005</v>
      </c>
      <c r="BD91" s="4">
        <v>0.56000000000000005</v>
      </c>
    </row>
    <row r="92" spans="1:56" ht="15.75" customHeight="1" x14ac:dyDescent="0.25">
      <c r="A92" s="4" t="s">
        <v>268</v>
      </c>
      <c r="B92" s="4" t="s">
        <v>269</v>
      </c>
      <c r="C92" s="4" t="s">
        <v>28</v>
      </c>
      <c r="D92" s="4" t="s">
        <v>265</v>
      </c>
      <c r="E92" s="4">
        <v>0</v>
      </c>
      <c r="F92" s="4">
        <v>56672</v>
      </c>
      <c r="G92" s="5"/>
      <c r="H92" s="5"/>
      <c r="I92" s="72" t="str">
        <f t="shared" si="0"/>
        <v/>
      </c>
      <c r="J92" s="5">
        <v>2017</v>
      </c>
      <c r="K92" s="5">
        <v>139</v>
      </c>
      <c r="L92" s="72">
        <f t="shared" si="1"/>
        <v>245.27103331451158</v>
      </c>
      <c r="O92" s="72" t="str">
        <f t="shared" si="2"/>
        <v/>
      </c>
      <c r="R92" s="5">
        <v>2017</v>
      </c>
      <c r="S92" s="5">
        <v>139</v>
      </c>
      <c r="T92" s="72" t="str">
        <f t="shared" si="3"/>
        <v/>
      </c>
      <c r="U92" s="72"/>
      <c r="V92" s="72"/>
      <c r="W92" s="72" t="str">
        <f t="shared" si="4"/>
        <v/>
      </c>
      <c r="Z92" s="5"/>
      <c r="AA92" s="5"/>
      <c r="AB92" s="73" t="str">
        <f t="shared" si="5"/>
        <v/>
      </c>
      <c r="AC92" s="5">
        <v>2017</v>
      </c>
      <c r="AD92" s="5">
        <v>139</v>
      </c>
      <c r="AG92" s="73" t="str">
        <f t="shared" si="6"/>
        <v/>
      </c>
      <c r="AH92" s="5">
        <v>2017</v>
      </c>
      <c r="AI92" s="5">
        <v>139</v>
      </c>
      <c r="AJ92" s="4">
        <v>2016</v>
      </c>
      <c r="AK92" s="4">
        <v>41</v>
      </c>
      <c r="AL92" s="73">
        <f t="shared" si="7"/>
        <v>0.29496402877697842</v>
      </c>
      <c r="AM92" s="5">
        <v>2016</v>
      </c>
      <c r="AN92" s="4">
        <v>3</v>
      </c>
      <c r="AO92" s="72">
        <f t="shared" si="8"/>
        <v>5.2936194240542074</v>
      </c>
      <c r="AT92" s="73" t="str">
        <f t="shared" si="9"/>
        <v/>
      </c>
      <c r="AY92" s="73" t="str">
        <f t="shared" si="10"/>
        <v/>
      </c>
      <c r="BA92" s="4">
        <v>0</v>
      </c>
      <c r="BB92" s="4">
        <v>0</v>
      </c>
      <c r="BC92" s="4">
        <v>0</v>
      </c>
      <c r="BD92" s="4">
        <v>0</v>
      </c>
    </row>
    <row r="93" spans="1:56" ht="15.75" customHeight="1" x14ac:dyDescent="0.25">
      <c r="A93" s="4" t="s">
        <v>53</v>
      </c>
      <c r="B93" s="4" t="s">
        <v>54</v>
      </c>
      <c r="C93" s="4" t="s">
        <v>28</v>
      </c>
      <c r="D93" s="4" t="s">
        <v>29</v>
      </c>
      <c r="E93" s="4">
        <v>1</v>
      </c>
      <c r="F93" s="4">
        <v>112003</v>
      </c>
      <c r="G93" s="5">
        <v>2017</v>
      </c>
      <c r="H93" s="5">
        <v>932</v>
      </c>
      <c r="I93" s="72">
        <f t="shared" si="0"/>
        <v>832.12056819906616</v>
      </c>
      <c r="J93" s="5">
        <v>2016</v>
      </c>
      <c r="K93" s="5">
        <v>457</v>
      </c>
      <c r="L93" s="72">
        <f t="shared" si="1"/>
        <v>408.02478505040045</v>
      </c>
      <c r="M93" s="5">
        <v>2017</v>
      </c>
      <c r="N93" s="4">
        <v>165</v>
      </c>
      <c r="O93" s="72">
        <f t="shared" si="2"/>
        <v>147.31748256743123</v>
      </c>
      <c r="P93" s="5">
        <v>2017</v>
      </c>
      <c r="Q93" s="4">
        <v>165</v>
      </c>
      <c r="R93" s="5">
        <v>2016</v>
      </c>
      <c r="S93" s="5">
        <v>457</v>
      </c>
      <c r="T93" s="72">
        <f t="shared" si="3"/>
        <v>361.05032822757113</v>
      </c>
      <c r="U93" s="72"/>
      <c r="V93" s="72"/>
      <c r="W93" s="72" t="str">
        <f t="shared" si="4"/>
        <v/>
      </c>
      <c r="Z93" s="5"/>
      <c r="AA93" s="5"/>
      <c r="AB93" s="73" t="str">
        <f t="shared" si="5"/>
        <v/>
      </c>
      <c r="AC93" s="5">
        <v>2016</v>
      </c>
      <c r="AD93" s="5">
        <v>457</v>
      </c>
      <c r="AE93" s="5">
        <v>2013</v>
      </c>
      <c r="AF93" s="4">
        <v>1214</v>
      </c>
      <c r="AG93" s="73">
        <f t="shared" si="6"/>
        <v>0.37644151565074135</v>
      </c>
      <c r="AH93" s="5">
        <v>2016</v>
      </c>
      <c r="AI93" s="5">
        <v>457</v>
      </c>
      <c r="AJ93" s="4">
        <v>2016</v>
      </c>
      <c r="AK93" s="4">
        <v>88</v>
      </c>
      <c r="AL93" s="73">
        <f t="shared" si="7"/>
        <v>0.1925601750547046</v>
      </c>
      <c r="AM93" s="5">
        <v>2017</v>
      </c>
      <c r="AN93" s="4">
        <v>12</v>
      </c>
      <c r="AO93" s="72">
        <f t="shared" si="8"/>
        <v>10.713998732176817</v>
      </c>
      <c r="AR93" s="5">
        <v>2017</v>
      </c>
      <c r="AS93" s="4">
        <v>4613</v>
      </c>
      <c r="AT93" s="73" t="str">
        <f t="shared" si="9"/>
        <v/>
      </c>
      <c r="AY93" s="73" t="str">
        <f t="shared" si="10"/>
        <v/>
      </c>
      <c r="BA93" s="4">
        <v>0.45</v>
      </c>
      <c r="BB93" s="4">
        <v>0.42</v>
      </c>
      <c r="BC93" s="4">
        <v>0.43</v>
      </c>
      <c r="BD93" s="4">
        <v>0.43</v>
      </c>
    </row>
    <row r="94" spans="1:56" ht="15.75" customHeight="1" x14ac:dyDescent="0.25">
      <c r="A94" s="4" t="s">
        <v>55</v>
      </c>
      <c r="B94" s="4" t="s">
        <v>56</v>
      </c>
      <c r="C94" s="4" t="s">
        <v>28</v>
      </c>
      <c r="D94" s="4" t="s">
        <v>29</v>
      </c>
      <c r="E94" s="4">
        <v>0</v>
      </c>
      <c r="F94" s="4">
        <v>400056</v>
      </c>
      <c r="G94" s="5"/>
      <c r="H94" s="5"/>
      <c r="I94" s="72" t="str">
        <f t="shared" si="0"/>
        <v/>
      </c>
      <c r="J94" s="5">
        <v>2017</v>
      </c>
      <c r="K94" s="5">
        <v>956</v>
      </c>
      <c r="L94" s="72">
        <f t="shared" si="1"/>
        <v>238.9665446837443</v>
      </c>
      <c r="O94" s="72" t="str">
        <f t="shared" si="2"/>
        <v/>
      </c>
      <c r="R94" s="5">
        <v>2017</v>
      </c>
      <c r="S94" s="5">
        <v>956</v>
      </c>
      <c r="T94" s="72" t="str">
        <f t="shared" si="3"/>
        <v/>
      </c>
      <c r="U94" s="72"/>
      <c r="V94" s="72"/>
      <c r="W94" s="72" t="str">
        <f t="shared" si="4"/>
        <v/>
      </c>
      <c r="Z94" s="5"/>
      <c r="AA94" s="5"/>
      <c r="AB94" s="73" t="str">
        <f t="shared" si="5"/>
        <v/>
      </c>
      <c r="AC94" s="5">
        <v>2017</v>
      </c>
      <c r="AD94" s="5">
        <v>956</v>
      </c>
      <c r="AG94" s="73" t="str">
        <f t="shared" si="6"/>
        <v/>
      </c>
      <c r="AH94" s="5">
        <v>2017</v>
      </c>
      <c r="AI94" s="5">
        <v>956</v>
      </c>
      <c r="AL94" s="73" t="str">
        <f t="shared" si="7"/>
        <v/>
      </c>
      <c r="AM94" s="5">
        <v>2016</v>
      </c>
      <c r="AN94" s="4">
        <v>23</v>
      </c>
      <c r="AO94" s="72">
        <f t="shared" si="8"/>
        <v>5.749195112684224</v>
      </c>
      <c r="AT94" s="73" t="str">
        <f t="shared" si="9"/>
        <v/>
      </c>
      <c r="AY94" s="73" t="str">
        <f t="shared" si="10"/>
        <v/>
      </c>
      <c r="BA94" s="4">
        <v>0</v>
      </c>
      <c r="BB94" s="4">
        <v>0</v>
      </c>
      <c r="BC94" s="4">
        <v>0</v>
      </c>
      <c r="BD94" s="4">
        <v>0</v>
      </c>
    </row>
    <row r="95" spans="1:56" ht="15.75" customHeight="1" x14ac:dyDescent="0.25">
      <c r="A95" s="4" t="s">
        <v>214</v>
      </c>
      <c r="B95" s="4" t="s">
        <v>215</v>
      </c>
      <c r="C95" s="4" t="s">
        <v>22</v>
      </c>
      <c r="D95" s="4" t="s">
        <v>216</v>
      </c>
      <c r="E95" s="4">
        <v>0</v>
      </c>
      <c r="F95" s="4">
        <v>167294</v>
      </c>
      <c r="G95" s="5"/>
      <c r="H95" s="5"/>
      <c r="I95" s="72" t="str">
        <f t="shared" si="0"/>
        <v/>
      </c>
      <c r="J95" s="5">
        <v>2017</v>
      </c>
      <c r="K95" s="5">
        <v>667</v>
      </c>
      <c r="L95" s="72">
        <f t="shared" si="1"/>
        <v>398.69929585041899</v>
      </c>
      <c r="O95" s="72" t="str">
        <f t="shared" si="2"/>
        <v/>
      </c>
      <c r="R95" s="5">
        <v>2017</v>
      </c>
      <c r="S95" s="5">
        <v>667</v>
      </c>
      <c r="T95" s="72" t="str">
        <f t="shared" si="3"/>
        <v/>
      </c>
      <c r="U95" s="72"/>
      <c r="V95" s="72"/>
      <c r="W95" s="72" t="str">
        <f t="shared" si="4"/>
        <v/>
      </c>
      <c r="Z95" s="5"/>
      <c r="AA95" s="5"/>
      <c r="AB95" s="73" t="str">
        <f t="shared" si="5"/>
        <v/>
      </c>
      <c r="AC95" s="5">
        <v>2017</v>
      </c>
      <c r="AD95" s="5">
        <v>667</v>
      </c>
      <c r="AG95" s="73" t="str">
        <f t="shared" si="6"/>
        <v/>
      </c>
      <c r="AH95" s="5">
        <v>2017</v>
      </c>
      <c r="AI95" s="5">
        <v>667</v>
      </c>
      <c r="AJ95" s="4">
        <v>2017</v>
      </c>
      <c r="AK95" s="4">
        <v>301</v>
      </c>
      <c r="AL95" s="73">
        <f t="shared" si="7"/>
        <v>0.45127436281859068</v>
      </c>
      <c r="AM95" s="5">
        <v>2011</v>
      </c>
      <c r="AN95" s="4">
        <v>4</v>
      </c>
      <c r="AO95" s="72">
        <f t="shared" si="8"/>
        <v>2.3910002749650316</v>
      </c>
      <c r="AT95" s="73" t="str">
        <f t="shared" si="9"/>
        <v/>
      </c>
      <c r="AY95" s="73" t="str">
        <f t="shared" si="10"/>
        <v/>
      </c>
      <c r="BA95" s="4">
        <v>0</v>
      </c>
      <c r="BB95" s="4">
        <v>0</v>
      </c>
      <c r="BC95" s="4">
        <v>0</v>
      </c>
      <c r="BD95" s="4">
        <v>0</v>
      </c>
    </row>
    <row r="96" spans="1:56" ht="15.75" customHeight="1" x14ac:dyDescent="0.25">
      <c r="A96" s="4" t="s">
        <v>94</v>
      </c>
      <c r="B96" s="4" t="s">
        <v>95</v>
      </c>
      <c r="C96" s="4" t="s">
        <v>28</v>
      </c>
      <c r="D96" s="4" t="s">
        <v>89</v>
      </c>
      <c r="E96" s="4">
        <v>1</v>
      </c>
      <c r="F96" s="4">
        <v>17581472</v>
      </c>
      <c r="G96" s="5">
        <v>2014</v>
      </c>
      <c r="H96" s="5">
        <v>30841</v>
      </c>
      <c r="I96" s="72">
        <f t="shared" si="0"/>
        <v>175.4176214596821</v>
      </c>
      <c r="J96" s="5">
        <v>2017</v>
      </c>
      <c r="K96" s="5">
        <v>24386</v>
      </c>
      <c r="L96" s="72">
        <f t="shared" si="1"/>
        <v>138.7028344384361</v>
      </c>
      <c r="O96" s="72" t="str">
        <f t="shared" si="2"/>
        <v/>
      </c>
      <c r="R96" s="5">
        <v>2017</v>
      </c>
      <c r="S96" s="5">
        <v>24386</v>
      </c>
      <c r="T96" s="72" t="str">
        <f t="shared" si="3"/>
        <v/>
      </c>
      <c r="U96" s="72"/>
      <c r="V96" s="72"/>
      <c r="W96" s="72" t="str">
        <f t="shared" si="4"/>
        <v/>
      </c>
      <c r="X96" s="5">
        <v>2015</v>
      </c>
      <c r="Y96" s="4">
        <v>72383</v>
      </c>
      <c r="Z96" s="5">
        <v>2014</v>
      </c>
      <c r="AA96" s="5">
        <v>724</v>
      </c>
      <c r="AB96" s="73">
        <f t="shared" si="5"/>
        <v>99.976519337016569</v>
      </c>
      <c r="AC96" s="5">
        <v>2017</v>
      </c>
      <c r="AD96" s="5">
        <v>24386</v>
      </c>
      <c r="AE96" s="5">
        <v>2015</v>
      </c>
      <c r="AF96" s="4">
        <v>22203</v>
      </c>
      <c r="AG96" s="73">
        <f t="shared" si="6"/>
        <v>1.098320046840517</v>
      </c>
      <c r="AH96" s="5">
        <v>2017</v>
      </c>
      <c r="AI96" s="5">
        <v>24386</v>
      </c>
      <c r="AJ96" s="4">
        <v>2017</v>
      </c>
      <c r="AK96" s="4">
        <v>12636</v>
      </c>
      <c r="AL96" s="73">
        <f t="shared" si="7"/>
        <v>0.51816616091199874</v>
      </c>
      <c r="AM96" s="5">
        <v>2017</v>
      </c>
      <c r="AN96" s="4">
        <v>4410</v>
      </c>
      <c r="AO96" s="72">
        <f t="shared" si="8"/>
        <v>25.083223975785419</v>
      </c>
      <c r="AP96" s="5">
        <v>2015</v>
      </c>
      <c r="AQ96" s="4">
        <v>72383</v>
      </c>
      <c r="AR96" s="5">
        <v>2015</v>
      </c>
      <c r="AS96" s="4">
        <v>54325</v>
      </c>
      <c r="AT96" s="73">
        <f t="shared" si="9"/>
        <v>0.75052153129878563</v>
      </c>
      <c r="AU96" s="5">
        <v>2015</v>
      </c>
      <c r="AV96" s="4">
        <v>72383</v>
      </c>
      <c r="AY96" s="73" t="str">
        <f t="shared" si="10"/>
        <v/>
      </c>
      <c r="BA96" s="4">
        <v>0.4</v>
      </c>
      <c r="BB96" s="4">
        <v>0.3</v>
      </c>
      <c r="BC96" s="4">
        <v>0.4</v>
      </c>
      <c r="BD96" s="4">
        <v>0.4</v>
      </c>
    </row>
    <row r="97" spans="1:56" ht="15.75" customHeight="1" x14ac:dyDescent="0.25">
      <c r="A97" s="4" t="s">
        <v>460</v>
      </c>
      <c r="B97" s="4" t="s">
        <v>461</v>
      </c>
      <c r="C97" s="4" t="s">
        <v>118</v>
      </c>
      <c r="D97" s="4" t="s">
        <v>449</v>
      </c>
      <c r="E97" s="4">
        <v>0</v>
      </c>
      <c r="F97" s="4">
        <v>12771246</v>
      </c>
      <c r="G97" s="5">
        <v>2008</v>
      </c>
      <c r="H97" s="5">
        <v>5617</v>
      </c>
      <c r="I97" s="72">
        <f t="shared" si="0"/>
        <v>43.981613070486624</v>
      </c>
      <c r="J97" s="5">
        <v>2017</v>
      </c>
      <c r="K97" s="5">
        <v>3200</v>
      </c>
      <c r="L97" s="72">
        <f t="shared" si="1"/>
        <v>25.056286598817376</v>
      </c>
      <c r="O97" s="72" t="str">
        <f t="shared" si="2"/>
        <v/>
      </c>
      <c r="R97" s="5">
        <v>2017</v>
      </c>
      <c r="S97" s="5">
        <v>3200</v>
      </c>
      <c r="T97" s="72" t="str">
        <f t="shared" si="3"/>
        <v/>
      </c>
      <c r="U97" s="72"/>
      <c r="V97" s="72"/>
      <c r="W97" s="72" t="str">
        <f t="shared" si="4"/>
        <v/>
      </c>
      <c r="Z97" s="5"/>
      <c r="AA97" s="5"/>
      <c r="AB97" s="73" t="str">
        <f t="shared" si="5"/>
        <v/>
      </c>
      <c r="AC97" s="5">
        <v>2017</v>
      </c>
      <c r="AD97" s="5">
        <v>3200</v>
      </c>
      <c r="AG97" s="73" t="str">
        <f t="shared" si="6"/>
        <v/>
      </c>
      <c r="AH97" s="5">
        <v>2017</v>
      </c>
      <c r="AI97" s="5">
        <v>3200</v>
      </c>
      <c r="AJ97" s="4">
        <v>2013</v>
      </c>
      <c r="AK97" s="4">
        <v>1690</v>
      </c>
      <c r="AL97" s="73">
        <f t="shared" si="7"/>
        <v>0.52812499999999996</v>
      </c>
      <c r="AN97" s="4" t="s">
        <v>40</v>
      </c>
      <c r="AO97" s="72" t="str">
        <f t="shared" si="8"/>
        <v/>
      </c>
      <c r="AT97" s="73" t="str">
        <f t="shared" si="9"/>
        <v/>
      </c>
      <c r="AY97" s="73" t="str">
        <f t="shared" si="10"/>
        <v/>
      </c>
      <c r="BA97" s="4">
        <v>0.28000000000000003</v>
      </c>
      <c r="BB97" s="4">
        <v>0.49</v>
      </c>
      <c r="BC97" s="4">
        <v>0.35</v>
      </c>
      <c r="BD97" s="4">
        <v>0.35</v>
      </c>
    </row>
    <row r="98" spans="1:56" ht="15.75" customHeight="1" x14ac:dyDescent="0.25">
      <c r="A98" s="4" t="s">
        <v>462</v>
      </c>
      <c r="B98" s="4" t="s">
        <v>463</v>
      </c>
      <c r="C98" s="4" t="s">
        <v>118</v>
      </c>
      <c r="D98" s="4" t="s">
        <v>449</v>
      </c>
      <c r="E98" s="4">
        <v>0</v>
      </c>
      <c r="F98" s="4">
        <v>1920922</v>
      </c>
      <c r="G98" s="5"/>
      <c r="H98" s="5"/>
      <c r="I98" s="72" t="str">
        <f t="shared" si="0"/>
        <v/>
      </c>
      <c r="J98" s="5">
        <v>2017</v>
      </c>
      <c r="K98" s="5">
        <v>596</v>
      </c>
      <c r="L98" s="72">
        <f t="shared" si="1"/>
        <v>31.026767354426678</v>
      </c>
      <c r="M98" s="5">
        <v>2017</v>
      </c>
      <c r="N98" s="4">
        <v>102</v>
      </c>
      <c r="O98" s="72">
        <f t="shared" si="2"/>
        <v>5.3099501177038944</v>
      </c>
      <c r="P98" s="5">
        <v>2017</v>
      </c>
      <c r="Q98" s="4">
        <v>102</v>
      </c>
      <c r="R98" s="5">
        <v>2017</v>
      </c>
      <c r="S98" s="5">
        <v>596</v>
      </c>
      <c r="T98" s="72">
        <f t="shared" si="3"/>
        <v>171.14093959731545</v>
      </c>
      <c r="U98" s="72"/>
      <c r="V98" s="72"/>
      <c r="W98" s="72" t="str">
        <f t="shared" si="4"/>
        <v/>
      </c>
      <c r="Z98" s="5"/>
      <c r="AA98" s="5"/>
      <c r="AB98" s="73" t="str">
        <f t="shared" si="5"/>
        <v/>
      </c>
      <c r="AC98" s="5">
        <v>2017</v>
      </c>
      <c r="AD98" s="5">
        <v>596</v>
      </c>
      <c r="AG98" s="73" t="str">
        <f t="shared" si="6"/>
        <v/>
      </c>
      <c r="AH98" s="5">
        <v>2017</v>
      </c>
      <c r="AI98" s="5">
        <v>596</v>
      </c>
      <c r="AJ98" s="4">
        <v>2017</v>
      </c>
      <c r="AK98" s="4">
        <v>331</v>
      </c>
      <c r="AL98" s="73">
        <f t="shared" si="7"/>
        <v>0.55536912751677847</v>
      </c>
      <c r="AM98" s="5">
        <v>2017</v>
      </c>
      <c r="AN98" s="4">
        <v>21</v>
      </c>
      <c r="AO98" s="72">
        <f t="shared" si="8"/>
        <v>1.0932250242331547</v>
      </c>
      <c r="AT98" s="73" t="str">
        <f t="shared" si="9"/>
        <v/>
      </c>
      <c r="AY98" s="73" t="str">
        <f t="shared" si="10"/>
        <v/>
      </c>
      <c r="BA98" s="4">
        <v>0</v>
      </c>
      <c r="BB98" s="4">
        <v>0</v>
      </c>
      <c r="BC98" s="4">
        <v>0</v>
      </c>
      <c r="BD98" s="4">
        <v>0</v>
      </c>
    </row>
    <row r="99" spans="1:56" ht="15.75" customHeight="1" x14ac:dyDescent="0.25">
      <c r="A99" s="4" t="s">
        <v>343</v>
      </c>
      <c r="B99" s="4" t="s">
        <v>344</v>
      </c>
      <c r="C99" s="4" t="s">
        <v>28</v>
      </c>
      <c r="D99" s="4" t="s">
        <v>328</v>
      </c>
      <c r="E99" s="4">
        <v>0</v>
      </c>
      <c r="F99" s="4">
        <v>782766</v>
      </c>
      <c r="G99" s="5">
        <v>2015</v>
      </c>
      <c r="H99" s="5">
        <v>3640</v>
      </c>
      <c r="I99" s="72">
        <f t="shared" si="0"/>
        <v>465.01764256495551</v>
      </c>
      <c r="J99" s="5">
        <v>2017</v>
      </c>
      <c r="K99" s="5">
        <v>2226</v>
      </c>
      <c r="L99" s="72">
        <f t="shared" si="1"/>
        <v>284.3761737224151</v>
      </c>
      <c r="M99" s="5">
        <v>2017</v>
      </c>
      <c r="N99" s="4">
        <v>510</v>
      </c>
      <c r="O99" s="72">
        <f t="shared" si="2"/>
        <v>65.153570798936073</v>
      </c>
      <c r="P99" s="5">
        <v>2017</v>
      </c>
      <c r="Q99" s="4">
        <v>510</v>
      </c>
      <c r="R99" s="5">
        <v>2017</v>
      </c>
      <c r="S99" s="5">
        <v>2226</v>
      </c>
      <c r="T99" s="72">
        <f t="shared" si="3"/>
        <v>229.11051212938006</v>
      </c>
      <c r="U99" s="72"/>
      <c r="V99" s="72"/>
      <c r="W99" s="72" t="str">
        <f t="shared" si="4"/>
        <v/>
      </c>
      <c r="X99" s="5">
        <v>2016</v>
      </c>
      <c r="Y99" s="4">
        <v>4145</v>
      </c>
      <c r="Z99" s="5">
        <v>2015</v>
      </c>
      <c r="AA99" s="5">
        <v>41</v>
      </c>
      <c r="AB99" s="73">
        <f t="shared" si="5"/>
        <v>101.09756097560975</v>
      </c>
      <c r="AC99" s="5">
        <v>2017</v>
      </c>
      <c r="AD99" s="5">
        <v>2226</v>
      </c>
      <c r="AE99" s="5">
        <v>2017</v>
      </c>
      <c r="AF99" s="4">
        <v>29567</v>
      </c>
      <c r="AG99" s="73">
        <f t="shared" si="6"/>
        <v>7.528663712923192E-2</v>
      </c>
      <c r="AH99" s="5">
        <v>2017</v>
      </c>
      <c r="AI99" s="5">
        <v>2226</v>
      </c>
      <c r="AJ99" s="4">
        <v>2017</v>
      </c>
      <c r="AK99" s="4">
        <v>699</v>
      </c>
      <c r="AL99" s="73">
        <f t="shared" si="7"/>
        <v>0.31401617250673852</v>
      </c>
      <c r="AM99" s="5">
        <v>2017</v>
      </c>
      <c r="AN99" s="4">
        <v>115</v>
      </c>
      <c r="AO99" s="72">
        <f t="shared" si="8"/>
        <v>14.691491454662058</v>
      </c>
      <c r="AP99" s="5">
        <v>2016</v>
      </c>
      <c r="AQ99" s="4">
        <v>4145</v>
      </c>
      <c r="AR99" s="5">
        <v>2017</v>
      </c>
      <c r="AS99" s="4">
        <v>54853</v>
      </c>
      <c r="AT99" s="73">
        <f t="shared" si="9"/>
        <v>13.233534378769601</v>
      </c>
      <c r="AU99" s="5">
        <v>2016</v>
      </c>
      <c r="AV99" s="4">
        <v>4145</v>
      </c>
      <c r="AW99" s="5">
        <v>2013</v>
      </c>
      <c r="AX99" s="4">
        <v>11</v>
      </c>
      <c r="AY99" s="73">
        <f t="shared" si="10"/>
        <v>376.81818181818181</v>
      </c>
      <c r="BA99" s="4">
        <v>0.41</v>
      </c>
      <c r="BB99" s="4">
        <v>0.37</v>
      </c>
      <c r="BC99" s="4">
        <v>0.37</v>
      </c>
      <c r="BD99" s="4">
        <v>0.37</v>
      </c>
    </row>
    <row r="100" spans="1:56" ht="15.75" customHeight="1" x14ac:dyDescent="0.25">
      <c r="A100" s="4" t="s">
        <v>57</v>
      </c>
      <c r="B100" s="4" t="s">
        <v>58</v>
      </c>
      <c r="C100" s="4" t="s">
        <v>28</v>
      </c>
      <c r="D100" s="4" t="s">
        <v>29</v>
      </c>
      <c r="E100" s="4">
        <v>0</v>
      </c>
      <c r="F100" s="4">
        <v>11263077</v>
      </c>
      <c r="G100" s="5"/>
      <c r="H100" s="5"/>
      <c r="I100" s="72" t="str">
        <f t="shared" si="0"/>
        <v/>
      </c>
      <c r="J100" s="5">
        <v>2017</v>
      </c>
      <c r="K100" s="5">
        <v>8882</v>
      </c>
      <c r="L100" s="72">
        <f t="shared" si="1"/>
        <v>78.859444892368217</v>
      </c>
      <c r="O100" s="72" t="str">
        <f t="shared" si="2"/>
        <v/>
      </c>
      <c r="R100" s="5">
        <v>2017</v>
      </c>
      <c r="S100" s="5">
        <v>8882</v>
      </c>
      <c r="T100" s="72" t="str">
        <f t="shared" si="3"/>
        <v/>
      </c>
      <c r="U100" s="72"/>
      <c r="V100" s="72"/>
      <c r="W100" s="72" t="str">
        <f t="shared" si="4"/>
        <v/>
      </c>
      <c r="Z100" s="5"/>
      <c r="AA100" s="5"/>
      <c r="AB100" s="73" t="str">
        <f t="shared" si="5"/>
        <v/>
      </c>
      <c r="AC100" s="5">
        <v>2017</v>
      </c>
      <c r="AD100" s="5">
        <v>8882</v>
      </c>
      <c r="AG100" s="73" t="str">
        <f t="shared" si="6"/>
        <v/>
      </c>
      <c r="AH100" s="5">
        <v>2017</v>
      </c>
      <c r="AI100" s="5">
        <v>8882</v>
      </c>
      <c r="AJ100" s="4">
        <v>2017</v>
      </c>
      <c r="AK100" s="4">
        <v>5929</v>
      </c>
      <c r="AL100" s="73">
        <f t="shared" si="7"/>
        <v>0.66752983562260748</v>
      </c>
      <c r="AM100" s="5">
        <v>2016</v>
      </c>
      <c r="AN100" s="4">
        <v>1028</v>
      </c>
      <c r="AO100" s="72">
        <f t="shared" si="8"/>
        <v>9.1271683572792757</v>
      </c>
      <c r="AT100" s="73" t="str">
        <f t="shared" si="9"/>
        <v/>
      </c>
      <c r="AY100" s="73" t="str">
        <f t="shared" si="10"/>
        <v/>
      </c>
      <c r="BA100" s="4">
        <v>0</v>
      </c>
      <c r="BB100" s="4">
        <v>0</v>
      </c>
      <c r="BC100" s="4">
        <v>0</v>
      </c>
      <c r="BD100" s="4">
        <v>0</v>
      </c>
    </row>
    <row r="101" spans="1:56" ht="15.75" customHeight="1" x14ac:dyDescent="0.25">
      <c r="A101" s="4" t="s">
        <v>423</v>
      </c>
      <c r="B101" s="4" t="s">
        <v>424</v>
      </c>
      <c r="C101" s="4" t="s">
        <v>181</v>
      </c>
      <c r="D101" s="4" t="s">
        <v>412</v>
      </c>
      <c r="E101" s="4">
        <v>0</v>
      </c>
      <c r="F101" s="4">
        <v>799</v>
      </c>
      <c r="G101" s="5">
        <v>2015</v>
      </c>
      <c r="H101" s="5">
        <v>145</v>
      </c>
      <c r="I101" s="72">
        <f t="shared" si="0"/>
        <v>18147.684605757197</v>
      </c>
      <c r="J101" s="5">
        <v>2015</v>
      </c>
      <c r="K101" s="5">
        <v>1</v>
      </c>
      <c r="L101" s="72">
        <f t="shared" si="1"/>
        <v>125.15644555694618</v>
      </c>
      <c r="O101" s="72" t="str">
        <f t="shared" si="2"/>
        <v/>
      </c>
      <c r="R101" s="5">
        <v>2015</v>
      </c>
      <c r="S101" s="5">
        <v>1</v>
      </c>
      <c r="T101" s="72" t="str">
        <f t="shared" si="3"/>
        <v/>
      </c>
      <c r="U101" s="72"/>
      <c r="V101" s="72"/>
      <c r="W101" s="72" t="str">
        <f t="shared" si="4"/>
        <v/>
      </c>
      <c r="X101" s="5">
        <v>2016</v>
      </c>
      <c r="Y101" s="4">
        <v>19</v>
      </c>
      <c r="Z101" s="5">
        <v>2015</v>
      </c>
      <c r="AA101" s="5">
        <v>15</v>
      </c>
      <c r="AB101" s="73">
        <f t="shared" si="5"/>
        <v>1.2666666666666666</v>
      </c>
      <c r="AC101" s="5">
        <v>2015</v>
      </c>
      <c r="AD101" s="5">
        <v>1</v>
      </c>
      <c r="AE101" s="5">
        <v>2016</v>
      </c>
      <c r="AF101" s="4">
        <v>8</v>
      </c>
      <c r="AG101" s="73">
        <f t="shared" si="6"/>
        <v>0.125</v>
      </c>
      <c r="AH101" s="5">
        <v>2015</v>
      </c>
      <c r="AI101" s="5">
        <v>1</v>
      </c>
      <c r="AJ101" s="4">
        <v>2015</v>
      </c>
      <c r="AK101" s="4">
        <v>0</v>
      </c>
      <c r="AL101" s="73">
        <f t="shared" si="7"/>
        <v>0</v>
      </c>
      <c r="AM101" s="5">
        <v>2015</v>
      </c>
      <c r="AN101" s="4">
        <v>0</v>
      </c>
      <c r="AO101" s="72">
        <f t="shared" si="8"/>
        <v>0</v>
      </c>
      <c r="AP101" s="5">
        <v>2016</v>
      </c>
      <c r="AQ101" s="4">
        <v>19</v>
      </c>
      <c r="AR101" s="5">
        <v>2016</v>
      </c>
      <c r="AS101" s="4">
        <v>0</v>
      </c>
      <c r="AT101" s="73">
        <f t="shared" si="9"/>
        <v>0</v>
      </c>
      <c r="AU101" s="5">
        <v>2016</v>
      </c>
      <c r="AV101" s="4">
        <v>19</v>
      </c>
      <c r="AY101" s="73" t="str">
        <f t="shared" si="10"/>
        <v/>
      </c>
    </row>
    <row r="102" spans="1:56" ht="15.75" customHeight="1" x14ac:dyDescent="0.25">
      <c r="A102" s="4" t="s">
        <v>96</v>
      </c>
      <c r="B102" s="4" t="s">
        <v>97</v>
      </c>
      <c r="C102" s="4" t="s">
        <v>28</v>
      </c>
      <c r="D102" s="4" t="s">
        <v>89</v>
      </c>
      <c r="E102" s="4">
        <v>1</v>
      </c>
      <c r="F102" s="4">
        <v>9746117</v>
      </c>
      <c r="G102" s="5">
        <v>2017</v>
      </c>
      <c r="H102" s="5">
        <v>15068</v>
      </c>
      <c r="I102" s="72">
        <f t="shared" si="0"/>
        <v>154.60516224051077</v>
      </c>
      <c r="J102" s="5">
        <v>2017</v>
      </c>
      <c r="K102" s="5">
        <v>19335</v>
      </c>
      <c r="L102" s="72">
        <f t="shared" si="1"/>
        <v>198.38670108310828</v>
      </c>
      <c r="M102" s="5">
        <v>2017</v>
      </c>
      <c r="N102" s="4">
        <v>2221</v>
      </c>
      <c r="O102" s="72">
        <f t="shared" si="2"/>
        <v>22.788562870730978</v>
      </c>
      <c r="P102" s="5">
        <v>2017</v>
      </c>
      <c r="Q102" s="4">
        <v>2221</v>
      </c>
      <c r="R102" s="5">
        <v>2017</v>
      </c>
      <c r="S102" s="5">
        <v>19335</v>
      </c>
      <c r="T102" s="72">
        <f t="shared" si="3"/>
        <v>114.86940780967159</v>
      </c>
      <c r="U102" s="72"/>
      <c r="V102" s="72"/>
      <c r="W102" s="72" t="str">
        <f t="shared" si="4"/>
        <v/>
      </c>
      <c r="X102" s="5">
        <v>2017</v>
      </c>
      <c r="Y102" s="4">
        <v>22730</v>
      </c>
      <c r="Z102" s="5">
        <v>2015</v>
      </c>
      <c r="AA102" s="5">
        <v>847</v>
      </c>
      <c r="AB102" s="73">
        <f t="shared" si="5"/>
        <v>26.835891381345927</v>
      </c>
      <c r="AC102" s="5">
        <v>2017</v>
      </c>
      <c r="AD102" s="5">
        <v>19335</v>
      </c>
      <c r="AE102" s="5">
        <v>2017</v>
      </c>
      <c r="AF102" s="4">
        <v>5900</v>
      </c>
      <c r="AG102" s="73">
        <f t="shared" si="6"/>
        <v>3.2771186440677966</v>
      </c>
      <c r="AH102" s="5">
        <v>2017</v>
      </c>
      <c r="AI102" s="5">
        <v>19335</v>
      </c>
      <c r="AJ102" s="4">
        <v>2017</v>
      </c>
      <c r="AK102" s="4">
        <v>11325</v>
      </c>
      <c r="AL102" s="73">
        <f t="shared" si="7"/>
        <v>0.58572536850271528</v>
      </c>
      <c r="AM102" s="5">
        <v>2017</v>
      </c>
      <c r="AN102" s="4">
        <v>3864</v>
      </c>
      <c r="AO102" s="72">
        <f t="shared" si="8"/>
        <v>39.646558726926834</v>
      </c>
      <c r="AP102" s="5">
        <v>2017</v>
      </c>
      <c r="AQ102" s="4">
        <v>22730</v>
      </c>
      <c r="AR102" s="5">
        <v>2016</v>
      </c>
      <c r="AS102" s="4">
        <v>21895</v>
      </c>
      <c r="AT102" s="73">
        <f t="shared" si="9"/>
        <v>0.96326440827100746</v>
      </c>
      <c r="AU102" s="5">
        <v>2017</v>
      </c>
      <c r="AV102" s="4">
        <v>22730</v>
      </c>
      <c r="AW102" s="5">
        <v>2017</v>
      </c>
      <c r="AX102" s="4">
        <v>62</v>
      </c>
      <c r="AY102" s="73">
        <f t="shared" si="10"/>
        <v>366.61290322580646</v>
      </c>
      <c r="BA102" s="4">
        <v>0.27</v>
      </c>
      <c r="BB102" s="4">
        <v>0.2</v>
      </c>
      <c r="BC102" s="4">
        <v>0.31</v>
      </c>
      <c r="BD102" s="4">
        <v>0.31</v>
      </c>
    </row>
    <row r="103" spans="1:56" ht="15.75" customHeight="1" x14ac:dyDescent="0.25">
      <c r="A103" s="5" t="s">
        <v>169</v>
      </c>
      <c r="B103" s="5" t="s">
        <v>170</v>
      </c>
      <c r="C103" s="5" t="s">
        <v>106</v>
      </c>
      <c r="D103" s="4" t="s">
        <v>160</v>
      </c>
      <c r="E103" s="4">
        <v>0</v>
      </c>
      <c r="F103" s="4">
        <v>7436154</v>
      </c>
      <c r="G103" s="5">
        <v>2013</v>
      </c>
      <c r="H103" s="5">
        <v>32128</v>
      </c>
      <c r="I103" s="72">
        <f t="shared" si="0"/>
        <v>432.05129963688222</v>
      </c>
      <c r="J103" s="5"/>
      <c r="K103" s="5"/>
      <c r="L103" s="72" t="str">
        <f t="shared" si="1"/>
        <v/>
      </c>
      <c r="O103" s="72" t="str">
        <f t="shared" si="2"/>
        <v/>
      </c>
      <c r="R103" s="5"/>
      <c r="S103" s="5"/>
      <c r="T103" s="72" t="str">
        <f t="shared" si="3"/>
        <v/>
      </c>
      <c r="U103" s="72"/>
      <c r="V103" s="72"/>
      <c r="W103" s="72" t="str">
        <f t="shared" si="4"/>
        <v/>
      </c>
      <c r="Z103" s="5">
        <v>2013</v>
      </c>
      <c r="AA103" s="5">
        <v>161</v>
      </c>
      <c r="AB103" s="73" t="str">
        <f t="shared" si="5"/>
        <v/>
      </c>
      <c r="AC103" s="5"/>
      <c r="AD103" s="5"/>
      <c r="AG103" s="73" t="str">
        <f t="shared" si="6"/>
        <v/>
      </c>
      <c r="AH103" s="5"/>
      <c r="AI103" s="5"/>
      <c r="AL103" s="73" t="str">
        <f t="shared" si="7"/>
        <v/>
      </c>
      <c r="AO103" s="72" t="str">
        <f t="shared" si="8"/>
        <v/>
      </c>
      <c r="AT103" s="73" t="str">
        <f t="shared" si="9"/>
        <v/>
      </c>
      <c r="AW103" s="5">
        <v>2013</v>
      </c>
      <c r="AX103" s="4">
        <v>214</v>
      </c>
      <c r="AY103" s="73" t="str">
        <f t="shared" si="10"/>
        <v/>
      </c>
    </row>
    <row r="104" spans="1:56" ht="15.75" customHeight="1" x14ac:dyDescent="0.25">
      <c r="A104" s="4" t="s">
        <v>189</v>
      </c>
      <c r="B104" s="4" t="s">
        <v>190</v>
      </c>
      <c r="C104" s="4" t="s">
        <v>181</v>
      </c>
      <c r="D104" s="4" t="s">
        <v>182</v>
      </c>
      <c r="E104" s="4">
        <v>1</v>
      </c>
      <c r="F104" s="4">
        <v>9684679</v>
      </c>
      <c r="G104" s="5">
        <v>2017</v>
      </c>
      <c r="H104" s="5">
        <v>39813</v>
      </c>
      <c r="I104" s="72">
        <f t="shared" si="0"/>
        <v>411.09261339482703</v>
      </c>
      <c r="J104" s="5">
        <v>2017</v>
      </c>
      <c r="K104" s="5">
        <v>17343</v>
      </c>
      <c r="L104" s="72">
        <f t="shared" si="1"/>
        <v>179.07666325337163</v>
      </c>
      <c r="M104" s="5">
        <v>2017</v>
      </c>
      <c r="N104" s="4">
        <v>8802</v>
      </c>
      <c r="O104" s="72">
        <f t="shared" si="2"/>
        <v>90.885820789723638</v>
      </c>
      <c r="P104" s="5">
        <v>2017</v>
      </c>
      <c r="Q104" s="4">
        <v>8802</v>
      </c>
      <c r="R104" s="5">
        <v>2017</v>
      </c>
      <c r="S104" s="5">
        <v>17343</v>
      </c>
      <c r="T104" s="72">
        <f t="shared" si="3"/>
        <v>507.52464971458221</v>
      </c>
      <c r="U104" s="72"/>
      <c r="V104" s="72">
        <v>2862</v>
      </c>
      <c r="W104" s="72">
        <f t="shared" si="4"/>
        <v>29.551831299726089</v>
      </c>
      <c r="X104" s="5">
        <v>2017</v>
      </c>
      <c r="Y104" s="4">
        <v>73947</v>
      </c>
      <c r="Z104" s="5">
        <v>2017</v>
      </c>
      <c r="AA104" s="5">
        <v>2862</v>
      </c>
      <c r="AB104" s="73">
        <f t="shared" si="5"/>
        <v>25.837526205450732</v>
      </c>
      <c r="AC104" s="5">
        <v>2017</v>
      </c>
      <c r="AD104" s="5">
        <v>17343</v>
      </c>
      <c r="AE104" s="5">
        <v>2017</v>
      </c>
      <c r="AF104" s="4">
        <v>69371</v>
      </c>
      <c r="AG104" s="73">
        <f t="shared" si="6"/>
        <v>0.25000360381139092</v>
      </c>
      <c r="AH104" s="5">
        <v>2017</v>
      </c>
      <c r="AI104" s="5">
        <v>17343</v>
      </c>
      <c r="AJ104" s="4">
        <v>2017</v>
      </c>
      <c r="AK104" s="4">
        <v>3401</v>
      </c>
      <c r="AL104" s="73">
        <f t="shared" si="7"/>
        <v>0.19610217378769532</v>
      </c>
      <c r="AM104" s="5">
        <v>2017</v>
      </c>
      <c r="AN104" s="4">
        <v>242</v>
      </c>
      <c r="AO104" s="72">
        <f t="shared" si="8"/>
        <v>2.4987921644073077</v>
      </c>
      <c r="AP104" s="5">
        <v>2017</v>
      </c>
      <c r="AQ104" s="4">
        <v>73947</v>
      </c>
      <c r="AR104" s="5">
        <v>2017</v>
      </c>
      <c r="AS104" s="4">
        <v>97151</v>
      </c>
      <c r="AT104" s="73">
        <f t="shared" si="9"/>
        <v>1.3137923107090212</v>
      </c>
      <c r="AU104" s="5">
        <v>2017</v>
      </c>
      <c r="AV104" s="4">
        <v>73947</v>
      </c>
      <c r="AW104" s="5">
        <v>2017</v>
      </c>
      <c r="AX104" s="4">
        <v>2213</v>
      </c>
      <c r="AY104" s="73">
        <f t="shared" si="10"/>
        <v>33.41482150926344</v>
      </c>
      <c r="BA104" s="4">
        <v>0.33</v>
      </c>
      <c r="BB104" s="4">
        <v>0.32</v>
      </c>
      <c r="BC104" s="4">
        <v>0.57999999999999996</v>
      </c>
      <c r="BD104" s="4">
        <v>0.57999999999999996</v>
      </c>
    </row>
    <row r="105" spans="1:56" ht="15.75" customHeight="1" x14ac:dyDescent="0.25">
      <c r="A105" s="4" t="s">
        <v>285</v>
      </c>
      <c r="B105" s="4" t="s">
        <v>286</v>
      </c>
      <c r="C105" s="4" t="s">
        <v>181</v>
      </c>
      <c r="D105" s="4" t="s">
        <v>276</v>
      </c>
      <c r="E105" s="4">
        <v>1</v>
      </c>
      <c r="F105" s="4">
        <v>339031</v>
      </c>
      <c r="G105" s="5">
        <v>2017</v>
      </c>
      <c r="H105" s="5">
        <v>648</v>
      </c>
      <c r="I105" s="72">
        <f t="shared" si="0"/>
        <v>191.13296424220792</v>
      </c>
      <c r="J105" s="5">
        <v>2017</v>
      </c>
      <c r="K105" s="5">
        <v>131</v>
      </c>
      <c r="L105" s="72">
        <f t="shared" si="1"/>
        <v>38.639534437853769</v>
      </c>
      <c r="M105" s="5">
        <v>2017</v>
      </c>
      <c r="N105" s="4">
        <v>113</v>
      </c>
      <c r="O105" s="72">
        <f t="shared" si="2"/>
        <v>33.330285431125773</v>
      </c>
      <c r="P105" s="5">
        <v>2017</v>
      </c>
      <c r="Q105" s="4">
        <v>113</v>
      </c>
      <c r="R105" s="5">
        <v>2017</v>
      </c>
      <c r="S105" s="5">
        <v>131</v>
      </c>
      <c r="T105" s="72">
        <f t="shared" si="3"/>
        <v>862.59541984732823</v>
      </c>
      <c r="U105" s="72"/>
      <c r="V105" s="72">
        <v>51</v>
      </c>
      <c r="W105" s="72">
        <f t="shared" si="4"/>
        <v>15.04287218572933</v>
      </c>
      <c r="X105" s="5">
        <v>2014</v>
      </c>
      <c r="Y105" s="4">
        <v>1840</v>
      </c>
      <c r="Z105" s="5">
        <v>2017</v>
      </c>
      <c r="AA105" s="5">
        <v>51</v>
      </c>
      <c r="AB105" s="73">
        <f t="shared" si="5"/>
        <v>36.078431372549019</v>
      </c>
      <c r="AC105" s="5">
        <v>2017</v>
      </c>
      <c r="AD105" s="5">
        <v>131</v>
      </c>
      <c r="AE105" s="5">
        <v>2005</v>
      </c>
      <c r="AF105" s="4">
        <v>2568</v>
      </c>
      <c r="AG105" s="73">
        <f t="shared" si="6"/>
        <v>5.101246105919003E-2</v>
      </c>
      <c r="AH105" s="5">
        <v>2017</v>
      </c>
      <c r="AI105" s="5">
        <v>131</v>
      </c>
      <c r="AJ105" s="4">
        <v>2017</v>
      </c>
      <c r="AK105" s="4">
        <v>23</v>
      </c>
      <c r="AL105" s="73">
        <f t="shared" si="7"/>
        <v>0.17557251908396945</v>
      </c>
      <c r="AM105" s="5">
        <v>2017</v>
      </c>
      <c r="AN105" s="4">
        <v>3</v>
      </c>
      <c r="AO105" s="72">
        <f t="shared" si="8"/>
        <v>0.88487483445466641</v>
      </c>
      <c r="AP105" s="5">
        <v>2014</v>
      </c>
      <c r="AQ105" s="4">
        <v>1840</v>
      </c>
      <c r="AR105" s="5">
        <v>2017</v>
      </c>
      <c r="AS105" s="4">
        <v>3844</v>
      </c>
      <c r="AT105" s="73">
        <f t="shared" si="9"/>
        <v>2.0891304347826085</v>
      </c>
      <c r="AU105" s="5">
        <v>2014</v>
      </c>
      <c r="AV105" s="4">
        <v>1840</v>
      </c>
      <c r="AW105" s="5">
        <v>2017</v>
      </c>
      <c r="AX105" s="4">
        <v>8</v>
      </c>
      <c r="AY105" s="73">
        <f t="shared" si="10"/>
        <v>230</v>
      </c>
      <c r="BA105" s="4">
        <v>0</v>
      </c>
      <c r="BB105" s="4">
        <v>0</v>
      </c>
      <c r="BC105" s="4">
        <v>0</v>
      </c>
      <c r="BD105" s="4">
        <v>0</v>
      </c>
    </row>
    <row r="106" spans="1:56" ht="15.75" customHeight="1" x14ac:dyDescent="0.25">
      <c r="A106" s="4" t="s">
        <v>398</v>
      </c>
      <c r="B106" s="4" t="s">
        <v>399</v>
      </c>
      <c r="C106" s="4" t="s">
        <v>106</v>
      </c>
      <c r="D106" s="4" t="s">
        <v>393</v>
      </c>
      <c r="E106" s="4">
        <v>1</v>
      </c>
      <c r="F106" s="4">
        <v>1366417754</v>
      </c>
      <c r="G106" s="5">
        <v>2013</v>
      </c>
      <c r="H106" s="5">
        <v>1731537</v>
      </c>
      <c r="I106" s="72">
        <f t="shared" si="0"/>
        <v>126.72090910200514</v>
      </c>
      <c r="J106" s="5">
        <v>2015</v>
      </c>
      <c r="K106" s="5">
        <v>419623</v>
      </c>
      <c r="L106" s="72">
        <f t="shared" si="1"/>
        <v>30.709715149090488</v>
      </c>
      <c r="O106" s="72" t="str">
        <f t="shared" si="2"/>
        <v/>
      </c>
      <c r="R106" s="5">
        <v>2015</v>
      </c>
      <c r="S106" s="5">
        <v>419623</v>
      </c>
      <c r="T106" s="72" t="str">
        <f t="shared" si="3"/>
        <v/>
      </c>
      <c r="U106" s="72"/>
      <c r="V106" s="72"/>
      <c r="W106" s="72" t="str">
        <f t="shared" si="4"/>
        <v/>
      </c>
      <c r="X106" s="5">
        <v>2014</v>
      </c>
      <c r="Y106" s="4">
        <v>17660316</v>
      </c>
      <c r="Z106" s="5"/>
      <c r="AA106" s="5"/>
      <c r="AB106" s="73" t="str">
        <f t="shared" si="5"/>
        <v/>
      </c>
      <c r="AC106" s="5">
        <v>2015</v>
      </c>
      <c r="AD106" s="5">
        <v>419623</v>
      </c>
      <c r="AE106" s="5">
        <v>2014</v>
      </c>
      <c r="AF106" s="4">
        <v>761368</v>
      </c>
      <c r="AG106" s="73">
        <f t="shared" si="6"/>
        <v>0.55114346807325765</v>
      </c>
      <c r="AH106" s="5">
        <v>2015</v>
      </c>
      <c r="AI106" s="5">
        <v>419623</v>
      </c>
      <c r="AJ106" s="4">
        <v>2015</v>
      </c>
      <c r="AK106" s="4">
        <v>282076</v>
      </c>
      <c r="AL106" s="73">
        <f t="shared" si="7"/>
        <v>0.67221291492601698</v>
      </c>
      <c r="AM106" s="5">
        <v>2016</v>
      </c>
      <c r="AN106" s="4">
        <v>42678</v>
      </c>
      <c r="AO106" s="72">
        <f t="shared" si="8"/>
        <v>3.1233493472304521</v>
      </c>
      <c r="AP106" s="5">
        <v>2014</v>
      </c>
      <c r="AQ106" s="4">
        <v>17660316</v>
      </c>
      <c r="AR106" s="5">
        <v>2014</v>
      </c>
      <c r="AS106" s="4">
        <v>3523577</v>
      </c>
      <c r="AT106" s="73">
        <f t="shared" si="9"/>
        <v>0.19951947632194122</v>
      </c>
      <c r="AU106" s="5">
        <v>2014</v>
      </c>
      <c r="AV106" s="4">
        <v>17660316</v>
      </c>
      <c r="AY106" s="73" t="str">
        <f t="shared" si="10"/>
        <v/>
      </c>
    </row>
    <row r="107" spans="1:56" ht="15.75" customHeight="1" x14ac:dyDescent="0.25">
      <c r="A107" s="4" t="s">
        <v>360</v>
      </c>
      <c r="B107" s="4" t="s">
        <v>361</v>
      </c>
      <c r="C107" s="4" t="s">
        <v>106</v>
      </c>
      <c r="D107" s="4" t="s">
        <v>357</v>
      </c>
      <c r="E107" s="4">
        <v>0</v>
      </c>
      <c r="F107" s="4">
        <v>270625568</v>
      </c>
      <c r="G107" s="5">
        <v>2010</v>
      </c>
      <c r="H107" s="5">
        <v>389341</v>
      </c>
      <c r="I107" s="72">
        <f t="shared" si="0"/>
        <v>143.8670421561942</v>
      </c>
      <c r="J107" s="5">
        <v>2017</v>
      </c>
      <c r="K107" s="5">
        <v>246005</v>
      </c>
      <c r="L107" s="72">
        <f t="shared" si="1"/>
        <v>90.902349625738239</v>
      </c>
      <c r="M107" s="5">
        <v>2017</v>
      </c>
      <c r="N107" s="4">
        <v>25659</v>
      </c>
      <c r="O107" s="72">
        <f t="shared" si="2"/>
        <v>9.4813657813736203</v>
      </c>
      <c r="P107" s="5">
        <v>2017</v>
      </c>
      <c r="Q107" s="4">
        <v>25659</v>
      </c>
      <c r="R107" s="5">
        <v>2017</v>
      </c>
      <c r="S107" s="5">
        <v>246005</v>
      </c>
      <c r="T107" s="72">
        <f t="shared" si="3"/>
        <v>104.30275807402288</v>
      </c>
      <c r="U107" s="72"/>
      <c r="V107" s="72"/>
      <c r="W107" s="72" t="str">
        <f t="shared" si="4"/>
        <v/>
      </c>
      <c r="Z107" s="5"/>
      <c r="AA107" s="5"/>
      <c r="AB107" s="73" t="str">
        <f t="shared" si="5"/>
        <v/>
      </c>
      <c r="AC107" s="5">
        <v>2017</v>
      </c>
      <c r="AD107" s="5">
        <v>246005</v>
      </c>
      <c r="AG107" s="73" t="str">
        <f t="shared" si="6"/>
        <v/>
      </c>
      <c r="AH107" s="5">
        <v>2017</v>
      </c>
      <c r="AI107" s="5">
        <v>246005</v>
      </c>
      <c r="AJ107" s="4">
        <v>2017</v>
      </c>
      <c r="AK107" s="4">
        <v>70160</v>
      </c>
      <c r="AL107" s="73">
        <f t="shared" si="7"/>
        <v>0.28519745533627366</v>
      </c>
      <c r="AM107" s="5">
        <v>2017</v>
      </c>
      <c r="AN107" s="4">
        <v>1150</v>
      </c>
      <c r="AO107" s="72">
        <f t="shared" si="8"/>
        <v>0.42494137139326021</v>
      </c>
      <c r="AT107" s="73" t="str">
        <f t="shared" si="9"/>
        <v/>
      </c>
      <c r="AY107" s="73" t="str">
        <f t="shared" si="10"/>
        <v/>
      </c>
      <c r="BA107" s="4">
        <v>0.57999999999999996</v>
      </c>
      <c r="BB107" s="4">
        <v>0.43</v>
      </c>
      <c r="BC107" s="4">
        <v>0.4</v>
      </c>
      <c r="BD107" s="4">
        <v>0.4</v>
      </c>
    </row>
    <row r="108" spans="1:56" ht="15.75" customHeight="1" x14ac:dyDescent="0.25">
      <c r="A108" s="4" t="s">
        <v>400</v>
      </c>
      <c r="B108" s="4" t="s">
        <v>401</v>
      </c>
      <c r="C108" s="4" t="s">
        <v>106</v>
      </c>
      <c r="D108" s="4" t="s">
        <v>393</v>
      </c>
      <c r="E108" s="4">
        <v>0</v>
      </c>
      <c r="F108" s="4">
        <v>82913906</v>
      </c>
      <c r="G108" s="5"/>
      <c r="H108" s="5"/>
      <c r="I108" s="72" t="str">
        <f t="shared" si="0"/>
        <v/>
      </c>
      <c r="J108" s="5">
        <v>2017</v>
      </c>
      <c r="K108" s="5">
        <v>230000</v>
      </c>
      <c r="L108" s="72">
        <f t="shared" si="1"/>
        <v>277.39617043249655</v>
      </c>
      <c r="O108" s="72" t="str">
        <f t="shared" si="2"/>
        <v/>
      </c>
      <c r="R108" s="5">
        <v>2017</v>
      </c>
      <c r="S108" s="5">
        <v>230000</v>
      </c>
      <c r="T108" s="72" t="str">
        <f t="shared" si="3"/>
        <v/>
      </c>
      <c r="U108" s="72"/>
      <c r="V108" s="72"/>
      <c r="W108" s="72" t="str">
        <f t="shared" si="4"/>
        <v/>
      </c>
      <c r="Z108" s="5"/>
      <c r="AA108" s="5"/>
      <c r="AB108" s="73" t="str">
        <f t="shared" si="5"/>
        <v/>
      </c>
      <c r="AC108" s="5">
        <v>2017</v>
      </c>
      <c r="AD108" s="5">
        <v>230000</v>
      </c>
      <c r="AG108" s="73" t="str">
        <f t="shared" si="6"/>
        <v/>
      </c>
      <c r="AH108" s="5">
        <v>2017</v>
      </c>
      <c r="AI108" s="5">
        <v>230000</v>
      </c>
      <c r="AJ108" s="4">
        <v>2015</v>
      </c>
      <c r="AK108" s="4">
        <v>56650</v>
      </c>
      <c r="AL108" s="73">
        <f t="shared" si="7"/>
        <v>0.24630434782608696</v>
      </c>
      <c r="AM108" s="5">
        <v>2014</v>
      </c>
      <c r="AN108" s="4">
        <v>1936</v>
      </c>
      <c r="AO108" s="72">
        <f t="shared" si="8"/>
        <v>2.3349521128578838</v>
      </c>
      <c r="AT108" s="73" t="str">
        <f t="shared" si="9"/>
        <v/>
      </c>
      <c r="AY108" s="73" t="str">
        <f t="shared" si="10"/>
        <v/>
      </c>
      <c r="BA108" s="4">
        <v>0</v>
      </c>
      <c r="BB108" s="4">
        <v>0</v>
      </c>
      <c r="BC108" s="4">
        <v>0</v>
      </c>
      <c r="BD108" s="4">
        <v>0</v>
      </c>
    </row>
    <row r="109" spans="1:56" ht="15.75" customHeight="1" x14ac:dyDescent="0.25">
      <c r="A109" s="4" t="s">
        <v>493</v>
      </c>
      <c r="B109" s="4" t="s">
        <v>494</v>
      </c>
      <c r="C109" s="4" t="s">
        <v>106</v>
      </c>
      <c r="D109" s="4" t="s">
        <v>484</v>
      </c>
      <c r="E109" s="4">
        <v>0</v>
      </c>
      <c r="F109" s="4">
        <v>39309783</v>
      </c>
      <c r="G109" s="5"/>
      <c r="H109" s="5"/>
      <c r="I109" s="72" t="str">
        <f t="shared" si="0"/>
        <v/>
      </c>
      <c r="J109" s="5"/>
      <c r="K109" s="5"/>
      <c r="L109" s="72" t="str">
        <f t="shared" si="1"/>
        <v/>
      </c>
      <c r="O109" s="72" t="str">
        <f t="shared" si="2"/>
        <v/>
      </c>
      <c r="R109" s="5"/>
      <c r="S109" s="5"/>
      <c r="T109" s="72" t="str">
        <f t="shared" si="3"/>
        <v/>
      </c>
      <c r="U109" s="72"/>
      <c r="V109" s="72"/>
      <c r="W109" s="72" t="str">
        <f t="shared" si="4"/>
        <v/>
      </c>
      <c r="Z109" s="5"/>
      <c r="AA109" s="5"/>
      <c r="AB109" s="73" t="str">
        <f t="shared" si="5"/>
        <v/>
      </c>
      <c r="AC109" s="5"/>
      <c r="AD109" s="5"/>
      <c r="AG109" s="73" t="str">
        <f t="shared" si="6"/>
        <v/>
      </c>
      <c r="AH109" s="5"/>
      <c r="AI109" s="5"/>
      <c r="AL109" s="73" t="str">
        <f t="shared" si="7"/>
        <v/>
      </c>
      <c r="AM109" s="5">
        <v>2013</v>
      </c>
      <c r="AN109" s="4">
        <v>3339</v>
      </c>
      <c r="AO109" s="72">
        <f t="shared" si="8"/>
        <v>8.4940687665459773</v>
      </c>
      <c r="AT109" s="73" t="str">
        <f t="shared" si="9"/>
        <v/>
      </c>
      <c r="AY109" s="73" t="str">
        <f t="shared" si="10"/>
        <v/>
      </c>
    </row>
    <row r="110" spans="1:56" ht="15.75" customHeight="1" x14ac:dyDescent="0.25">
      <c r="A110" s="4" t="s">
        <v>495</v>
      </c>
      <c r="B110" s="4" t="s">
        <v>496</v>
      </c>
      <c r="C110" s="4" t="s">
        <v>106</v>
      </c>
      <c r="D110" s="4" t="s">
        <v>484</v>
      </c>
      <c r="E110" s="4">
        <v>0</v>
      </c>
      <c r="G110" s="5">
        <v>2013</v>
      </c>
      <c r="H110" s="5">
        <v>275584</v>
      </c>
      <c r="I110" s="72" t="str">
        <f t="shared" si="0"/>
        <v/>
      </c>
      <c r="J110" s="5">
        <v>2015</v>
      </c>
      <c r="K110" s="5">
        <v>45000</v>
      </c>
      <c r="L110" s="72" t="str">
        <f t="shared" si="1"/>
        <v/>
      </c>
      <c r="O110" s="72" t="str">
        <f t="shared" si="2"/>
        <v/>
      </c>
      <c r="R110" s="5">
        <v>2015</v>
      </c>
      <c r="S110" s="5">
        <v>45000</v>
      </c>
      <c r="T110" s="72" t="str">
        <f t="shared" si="3"/>
        <v/>
      </c>
      <c r="U110" s="72"/>
      <c r="V110" s="72"/>
      <c r="W110" s="72" t="str">
        <f t="shared" si="4"/>
        <v/>
      </c>
      <c r="X110" s="5">
        <v>2014</v>
      </c>
      <c r="Y110" s="4">
        <v>25838</v>
      </c>
      <c r="Z110" s="5"/>
      <c r="AA110" s="5"/>
      <c r="AB110" s="73" t="str">
        <f t="shared" si="5"/>
        <v/>
      </c>
      <c r="AC110" s="5">
        <v>2015</v>
      </c>
      <c r="AD110" s="5">
        <v>45000</v>
      </c>
      <c r="AE110" s="5">
        <v>2014</v>
      </c>
      <c r="AF110" s="4">
        <v>12696</v>
      </c>
      <c r="AG110" s="73">
        <f t="shared" si="6"/>
        <v>3.5444234404536861</v>
      </c>
      <c r="AH110" s="5">
        <v>2015</v>
      </c>
      <c r="AI110" s="5">
        <v>45000</v>
      </c>
      <c r="AJ110" s="4">
        <v>2013</v>
      </c>
      <c r="AK110" s="4">
        <v>8072</v>
      </c>
      <c r="AL110" s="73">
        <f t="shared" si="7"/>
        <v>0.17937777777777777</v>
      </c>
      <c r="AM110" s="5">
        <v>2014</v>
      </c>
      <c r="AN110" s="4">
        <v>3029</v>
      </c>
      <c r="AO110" s="72" t="str">
        <f t="shared" si="8"/>
        <v/>
      </c>
      <c r="AP110" s="5">
        <v>2014</v>
      </c>
      <c r="AQ110" s="4">
        <v>25838</v>
      </c>
      <c r="AR110" s="5">
        <v>2015</v>
      </c>
      <c r="AS110" s="4">
        <v>117317</v>
      </c>
      <c r="AT110" s="73">
        <f t="shared" si="9"/>
        <v>4.5404830095208606</v>
      </c>
      <c r="AU110" s="5">
        <v>2014</v>
      </c>
      <c r="AV110" s="4">
        <v>25838</v>
      </c>
      <c r="AY110" s="73" t="str">
        <f t="shared" si="10"/>
        <v/>
      </c>
    </row>
    <row r="111" spans="1:56" ht="15.75" customHeight="1" x14ac:dyDescent="0.25">
      <c r="A111" s="4" t="s">
        <v>497</v>
      </c>
      <c r="B111" s="4" t="s">
        <v>498</v>
      </c>
      <c r="C111" s="4" t="s">
        <v>106</v>
      </c>
      <c r="D111" s="4" t="s">
        <v>484</v>
      </c>
      <c r="E111" s="4">
        <v>0</v>
      </c>
      <c r="G111" s="5"/>
      <c r="H111" s="5"/>
      <c r="I111" s="72" t="str">
        <f t="shared" si="0"/>
        <v/>
      </c>
      <c r="J111" s="5"/>
      <c r="K111" s="5"/>
      <c r="L111" s="72" t="str">
        <f t="shared" si="1"/>
        <v/>
      </c>
      <c r="O111" s="72" t="str">
        <f t="shared" si="2"/>
        <v/>
      </c>
      <c r="R111" s="5"/>
      <c r="S111" s="5"/>
      <c r="T111" s="72" t="str">
        <f t="shared" si="3"/>
        <v/>
      </c>
      <c r="U111" s="72"/>
      <c r="V111" s="72"/>
      <c r="W111" s="72" t="str">
        <f t="shared" si="4"/>
        <v/>
      </c>
      <c r="Z111" s="5"/>
      <c r="AA111" s="5"/>
      <c r="AB111" s="73" t="str">
        <f t="shared" si="5"/>
        <v/>
      </c>
      <c r="AC111" s="5"/>
      <c r="AD111" s="5"/>
      <c r="AG111" s="73" t="str">
        <f t="shared" si="6"/>
        <v/>
      </c>
      <c r="AH111" s="5"/>
      <c r="AI111" s="5"/>
      <c r="AL111" s="73" t="str">
        <f t="shared" si="7"/>
        <v/>
      </c>
      <c r="AM111" s="5">
        <v>2013</v>
      </c>
      <c r="AN111" s="4">
        <v>111</v>
      </c>
      <c r="AO111" s="72" t="str">
        <f t="shared" si="8"/>
        <v/>
      </c>
      <c r="AT111" s="73" t="str">
        <f t="shared" si="9"/>
        <v/>
      </c>
      <c r="AY111" s="73" t="str">
        <f t="shared" si="10"/>
        <v/>
      </c>
    </row>
    <row r="112" spans="1:56" ht="15.75" customHeight="1" x14ac:dyDescent="0.25">
      <c r="A112" s="4" t="s">
        <v>287</v>
      </c>
      <c r="B112" s="4" t="s">
        <v>288</v>
      </c>
      <c r="C112" s="4" t="s">
        <v>181</v>
      </c>
      <c r="D112" s="4" t="s">
        <v>276</v>
      </c>
      <c r="E112" s="4">
        <v>1</v>
      </c>
      <c r="F112" s="4">
        <v>4882495</v>
      </c>
      <c r="G112" s="5">
        <v>2014</v>
      </c>
      <c r="H112" s="5">
        <v>12799</v>
      </c>
      <c r="I112" s="72">
        <f t="shared" si="0"/>
        <v>262.14056542812642</v>
      </c>
      <c r="J112" s="5">
        <v>2017</v>
      </c>
      <c r="K112" s="5">
        <v>3738</v>
      </c>
      <c r="L112" s="72">
        <f t="shared" si="1"/>
        <v>76.559218186603374</v>
      </c>
      <c r="O112" s="72" t="str">
        <f t="shared" si="2"/>
        <v/>
      </c>
      <c r="R112" s="5">
        <v>2017</v>
      </c>
      <c r="S112" s="5">
        <v>3738</v>
      </c>
      <c r="T112" s="72" t="str">
        <f t="shared" si="3"/>
        <v/>
      </c>
      <c r="U112" s="72"/>
      <c r="V112" s="72"/>
      <c r="W112" s="72" t="str">
        <f t="shared" si="4"/>
        <v/>
      </c>
      <c r="X112" s="5">
        <v>2016</v>
      </c>
      <c r="Y112" s="4">
        <v>436471</v>
      </c>
      <c r="Z112" s="5">
        <v>2015</v>
      </c>
      <c r="AA112" s="5">
        <v>161</v>
      </c>
      <c r="AB112" s="73">
        <f t="shared" si="5"/>
        <v>2711</v>
      </c>
      <c r="AC112" s="5">
        <v>2017</v>
      </c>
      <c r="AD112" s="5">
        <v>3738</v>
      </c>
      <c r="AG112" s="73" t="str">
        <f t="shared" si="6"/>
        <v/>
      </c>
      <c r="AH112" s="5">
        <v>2017</v>
      </c>
      <c r="AI112" s="5">
        <v>3738</v>
      </c>
      <c r="AJ112" s="4">
        <v>2016</v>
      </c>
      <c r="AK112" s="4">
        <v>639</v>
      </c>
      <c r="AL112" s="73">
        <f t="shared" si="7"/>
        <v>0.1709470304975923</v>
      </c>
      <c r="AM112" s="5">
        <v>2017</v>
      </c>
      <c r="AN112" s="4">
        <v>41</v>
      </c>
      <c r="AO112" s="72">
        <f t="shared" si="8"/>
        <v>0.83973460290281909</v>
      </c>
      <c r="AP112" s="5">
        <v>2016</v>
      </c>
      <c r="AQ112" s="4">
        <v>436471</v>
      </c>
      <c r="AR112" s="5">
        <v>2007</v>
      </c>
      <c r="AS112" s="4">
        <v>51280</v>
      </c>
      <c r="AT112" s="73">
        <f t="shared" si="9"/>
        <v>0.11748775978243686</v>
      </c>
      <c r="AU112" s="5">
        <v>2016</v>
      </c>
      <c r="AV112" s="4">
        <v>436471</v>
      </c>
      <c r="AY112" s="73" t="str">
        <f t="shared" si="10"/>
        <v/>
      </c>
      <c r="BA112" s="4">
        <v>0</v>
      </c>
      <c r="BB112" s="4">
        <v>0</v>
      </c>
      <c r="BC112" s="4">
        <v>0</v>
      </c>
      <c r="BD112" s="4">
        <v>0</v>
      </c>
    </row>
    <row r="113" spans="1:56" ht="15.75" customHeight="1" x14ac:dyDescent="0.25">
      <c r="A113" s="4" t="s">
        <v>289</v>
      </c>
      <c r="B113" s="4" t="s">
        <v>290</v>
      </c>
      <c r="C113" s="4" t="s">
        <v>181</v>
      </c>
      <c r="D113" s="4" t="s">
        <v>276</v>
      </c>
      <c r="E113" s="4">
        <v>0</v>
      </c>
      <c r="F113" s="4">
        <v>84584</v>
      </c>
      <c r="G113" s="5"/>
      <c r="H113" s="5"/>
      <c r="I113" s="72" t="str">
        <f t="shared" si="0"/>
        <v/>
      </c>
      <c r="J113" s="5">
        <v>2017</v>
      </c>
      <c r="K113" s="5">
        <v>106</v>
      </c>
      <c r="L113" s="72">
        <f t="shared" si="1"/>
        <v>125.31920930672469</v>
      </c>
      <c r="O113" s="72" t="str">
        <f t="shared" si="2"/>
        <v/>
      </c>
      <c r="R113" s="5">
        <v>2017</v>
      </c>
      <c r="S113" s="5">
        <v>106</v>
      </c>
      <c r="T113" s="72" t="str">
        <f t="shared" si="3"/>
        <v/>
      </c>
      <c r="U113" s="72"/>
      <c r="V113" s="72"/>
      <c r="W113" s="72" t="str">
        <f t="shared" si="4"/>
        <v/>
      </c>
      <c r="Z113" s="5"/>
      <c r="AA113" s="5"/>
      <c r="AB113" s="73" t="str">
        <f t="shared" si="5"/>
        <v/>
      </c>
      <c r="AC113" s="5">
        <v>2017</v>
      </c>
      <c r="AD113" s="5">
        <v>106</v>
      </c>
      <c r="AG113" s="73" t="str">
        <f t="shared" si="6"/>
        <v/>
      </c>
      <c r="AH113" s="5">
        <v>2017</v>
      </c>
      <c r="AI113" s="5">
        <v>106</v>
      </c>
      <c r="AJ113" s="4">
        <v>2017</v>
      </c>
      <c r="AK113" s="4">
        <v>7</v>
      </c>
      <c r="AL113" s="73">
        <f t="shared" si="7"/>
        <v>6.6037735849056603E-2</v>
      </c>
      <c r="AM113" s="5">
        <v>2016</v>
      </c>
      <c r="AN113" s="4">
        <v>0</v>
      </c>
      <c r="AO113" s="72">
        <f t="shared" si="8"/>
        <v>0</v>
      </c>
      <c r="AT113" s="73" t="str">
        <f t="shared" si="9"/>
        <v/>
      </c>
      <c r="AY113" s="73" t="str">
        <f t="shared" si="10"/>
        <v/>
      </c>
      <c r="BA113" s="4">
        <v>0</v>
      </c>
      <c r="BB113" s="4">
        <v>0</v>
      </c>
      <c r="BC113" s="4">
        <v>0</v>
      </c>
      <c r="BD113" s="4">
        <v>0</v>
      </c>
    </row>
    <row r="114" spans="1:56" ht="15.75" customHeight="1" x14ac:dyDescent="0.25">
      <c r="A114" s="4" t="s">
        <v>499</v>
      </c>
      <c r="B114" s="4" t="s">
        <v>500</v>
      </c>
      <c r="C114" s="4" t="s">
        <v>106</v>
      </c>
      <c r="D114" s="4" t="s">
        <v>484</v>
      </c>
      <c r="E114" s="4">
        <v>0</v>
      </c>
      <c r="F114" s="4">
        <v>8519377</v>
      </c>
      <c r="G114" s="5">
        <v>2011</v>
      </c>
      <c r="H114" s="5">
        <v>27128</v>
      </c>
      <c r="I114" s="72">
        <f t="shared" si="0"/>
        <v>318.42703991148647</v>
      </c>
      <c r="J114" s="5">
        <v>2017</v>
      </c>
      <c r="K114" s="5">
        <v>19325</v>
      </c>
      <c r="L114" s="72">
        <f t="shared" si="1"/>
        <v>226.8358355311662</v>
      </c>
      <c r="O114" s="72" t="str">
        <f t="shared" si="2"/>
        <v/>
      </c>
      <c r="R114" s="5">
        <v>2017</v>
      </c>
      <c r="S114" s="5">
        <v>19325</v>
      </c>
      <c r="T114" s="72" t="str">
        <f t="shared" si="3"/>
        <v/>
      </c>
      <c r="U114" s="72"/>
      <c r="V114" s="72"/>
      <c r="W114" s="72" t="str">
        <f t="shared" si="4"/>
        <v/>
      </c>
      <c r="X114" s="5">
        <v>2012</v>
      </c>
      <c r="Y114" s="4">
        <v>45749</v>
      </c>
      <c r="Z114" s="5">
        <v>2011</v>
      </c>
      <c r="AA114" s="5">
        <v>633</v>
      </c>
      <c r="AB114" s="73">
        <f t="shared" si="5"/>
        <v>72.273301737756711</v>
      </c>
      <c r="AC114" s="5">
        <v>2017</v>
      </c>
      <c r="AD114" s="5">
        <v>19325</v>
      </c>
      <c r="AE114" s="5">
        <v>2009</v>
      </c>
      <c r="AF114" s="4">
        <v>32764</v>
      </c>
      <c r="AG114" s="73">
        <f t="shared" si="6"/>
        <v>0.58982419728970825</v>
      </c>
      <c r="AH114" s="5">
        <v>2017</v>
      </c>
      <c r="AI114" s="5">
        <v>19325</v>
      </c>
      <c r="AJ114" s="4">
        <v>2015</v>
      </c>
      <c r="AK114" s="4">
        <v>5244</v>
      </c>
      <c r="AL114" s="73">
        <f t="shared" si="7"/>
        <v>0.27135834411384219</v>
      </c>
      <c r="AM114" s="5">
        <v>2015</v>
      </c>
      <c r="AN114" s="4">
        <v>110</v>
      </c>
      <c r="AO114" s="72">
        <f t="shared" si="8"/>
        <v>1.291174225533158</v>
      </c>
      <c r="AP114" s="5">
        <v>2012</v>
      </c>
      <c r="AQ114" s="4">
        <v>45749</v>
      </c>
      <c r="AR114" s="5">
        <v>2012</v>
      </c>
      <c r="AS114" s="4">
        <v>208751</v>
      </c>
      <c r="AT114" s="73">
        <f t="shared" si="9"/>
        <v>4.5629631248770464</v>
      </c>
      <c r="AU114" s="5">
        <v>2012</v>
      </c>
      <c r="AV114" s="4">
        <v>45749</v>
      </c>
      <c r="AY114" s="73" t="str">
        <f t="shared" si="10"/>
        <v/>
      </c>
      <c r="BA114" s="4">
        <v>0</v>
      </c>
      <c r="BB114" s="4">
        <v>0</v>
      </c>
      <c r="BC114" s="4">
        <v>0</v>
      </c>
      <c r="BD114" s="4">
        <v>0</v>
      </c>
    </row>
    <row r="115" spans="1:56" ht="15.75" customHeight="1" x14ac:dyDescent="0.25">
      <c r="A115" s="4" t="s">
        <v>425</v>
      </c>
      <c r="B115" s="4" t="s">
        <v>426</v>
      </c>
      <c r="C115" s="4" t="s">
        <v>181</v>
      </c>
      <c r="D115" s="4" t="s">
        <v>412</v>
      </c>
      <c r="E115" s="4">
        <v>1</v>
      </c>
      <c r="F115" s="4">
        <v>60550075</v>
      </c>
      <c r="G115" s="5">
        <v>2016</v>
      </c>
      <c r="H115" s="5">
        <v>274653</v>
      </c>
      <c r="I115" s="72">
        <f t="shared" si="0"/>
        <v>453.59646540487353</v>
      </c>
      <c r="J115" s="5">
        <v>2017</v>
      </c>
      <c r="K115" s="5">
        <v>59655</v>
      </c>
      <c r="L115" s="72">
        <f t="shared" si="1"/>
        <v>98.521760707976</v>
      </c>
      <c r="M115" s="5">
        <v>2017</v>
      </c>
      <c r="N115" s="4">
        <v>41645</v>
      </c>
      <c r="O115" s="72">
        <f t="shared" si="2"/>
        <v>68.777784338004537</v>
      </c>
      <c r="P115" s="5">
        <v>2017</v>
      </c>
      <c r="Q115" s="4">
        <v>41645</v>
      </c>
      <c r="R115" s="5">
        <v>2017</v>
      </c>
      <c r="S115" s="5">
        <v>59655</v>
      </c>
      <c r="T115" s="72">
        <f t="shared" si="3"/>
        <v>698.09739334506753</v>
      </c>
      <c r="U115" s="72"/>
      <c r="V115" s="72">
        <v>10552</v>
      </c>
      <c r="W115" s="72">
        <f t="shared" si="4"/>
        <v>17.426898315154851</v>
      </c>
      <c r="X115" s="5">
        <v>2016</v>
      </c>
      <c r="Y115" s="4">
        <v>715337</v>
      </c>
      <c r="Z115" s="5">
        <v>2017</v>
      </c>
      <c r="AA115" s="5">
        <v>10552</v>
      </c>
      <c r="AB115" s="73">
        <f t="shared" si="5"/>
        <v>67.791603487490519</v>
      </c>
      <c r="AC115" s="5">
        <v>2017</v>
      </c>
      <c r="AD115" s="5">
        <v>59655</v>
      </c>
      <c r="AE115" s="5">
        <v>2017</v>
      </c>
      <c r="AF115" s="4">
        <v>209921</v>
      </c>
      <c r="AG115" s="73">
        <f t="shared" si="6"/>
        <v>0.28417833375412654</v>
      </c>
      <c r="AH115" s="5">
        <v>2017</v>
      </c>
      <c r="AI115" s="5">
        <v>59655</v>
      </c>
      <c r="AJ115" s="4">
        <v>2016</v>
      </c>
      <c r="AK115" s="4">
        <v>10277</v>
      </c>
      <c r="AL115" s="73">
        <f t="shared" si="7"/>
        <v>0.17227390830609338</v>
      </c>
      <c r="AM115" s="5">
        <v>2016</v>
      </c>
      <c r="AN115" s="4">
        <v>400</v>
      </c>
      <c r="AO115" s="72">
        <f t="shared" si="8"/>
        <v>0.66061024697326964</v>
      </c>
      <c r="AP115" s="5">
        <v>2016</v>
      </c>
      <c r="AQ115" s="4">
        <v>715337</v>
      </c>
      <c r="AR115" s="5">
        <v>2017</v>
      </c>
      <c r="AS115" s="4">
        <v>894537</v>
      </c>
      <c r="AT115" s="73">
        <f t="shared" si="9"/>
        <v>1.2505112974723802</v>
      </c>
      <c r="AU115" s="5">
        <v>2016</v>
      </c>
      <c r="AV115" s="4">
        <v>715337</v>
      </c>
      <c r="AW115" s="5">
        <v>2017</v>
      </c>
      <c r="AX115" s="4">
        <v>3380</v>
      </c>
      <c r="AY115" s="73">
        <f t="shared" si="10"/>
        <v>211.63816568047338</v>
      </c>
      <c r="BA115" s="4">
        <v>0.61</v>
      </c>
      <c r="BB115" s="4">
        <v>0.56999999999999995</v>
      </c>
      <c r="BC115" s="4">
        <v>0.7</v>
      </c>
      <c r="BD115" s="4">
        <v>0.7</v>
      </c>
    </row>
    <row r="116" spans="1:56" ht="15.75" customHeight="1" x14ac:dyDescent="0.25">
      <c r="A116" s="4" t="s">
        <v>59</v>
      </c>
      <c r="B116" s="4" t="s">
        <v>60</v>
      </c>
      <c r="C116" s="4" t="s">
        <v>28</v>
      </c>
      <c r="D116" s="4" t="s">
        <v>29</v>
      </c>
      <c r="E116" s="4">
        <v>0</v>
      </c>
      <c r="F116" s="4">
        <v>2948279</v>
      </c>
      <c r="G116" s="5">
        <v>2015</v>
      </c>
      <c r="H116" s="5">
        <v>11815</v>
      </c>
      <c r="I116" s="72">
        <f t="shared" si="0"/>
        <v>400.74226353747389</v>
      </c>
      <c r="J116" s="5">
        <v>2017</v>
      </c>
      <c r="K116" s="5">
        <v>3857</v>
      </c>
      <c r="L116" s="72">
        <f t="shared" si="1"/>
        <v>130.82208298468362</v>
      </c>
      <c r="O116" s="72" t="str">
        <f t="shared" si="2"/>
        <v/>
      </c>
      <c r="R116" s="5">
        <v>2017</v>
      </c>
      <c r="S116" s="5">
        <v>3857</v>
      </c>
      <c r="T116" s="72" t="str">
        <f t="shared" si="3"/>
        <v/>
      </c>
      <c r="U116" s="72"/>
      <c r="V116" s="72"/>
      <c r="W116" s="72" t="str">
        <f t="shared" si="4"/>
        <v/>
      </c>
      <c r="X116" s="5">
        <v>2017</v>
      </c>
      <c r="Y116" s="4">
        <v>32457</v>
      </c>
      <c r="Z116" s="5">
        <v>2015</v>
      </c>
      <c r="AA116" s="5">
        <v>97</v>
      </c>
      <c r="AB116" s="73">
        <f t="shared" si="5"/>
        <v>334.60824742268039</v>
      </c>
      <c r="AC116" s="5">
        <v>2017</v>
      </c>
      <c r="AD116" s="5">
        <v>3857</v>
      </c>
      <c r="AE116" s="5">
        <v>2017</v>
      </c>
      <c r="AF116" s="4">
        <v>17709</v>
      </c>
      <c r="AG116" s="73">
        <f t="shared" si="6"/>
        <v>0.21779885933706025</v>
      </c>
      <c r="AH116" s="5">
        <v>2017</v>
      </c>
      <c r="AI116" s="5">
        <v>3857</v>
      </c>
      <c r="AJ116" s="4">
        <v>2017</v>
      </c>
      <c r="AK116" s="4">
        <v>1247</v>
      </c>
      <c r="AL116" s="73">
        <f t="shared" si="7"/>
        <v>0.32330827067669171</v>
      </c>
      <c r="AM116" s="5">
        <v>2017</v>
      </c>
      <c r="AN116" s="4">
        <v>1647</v>
      </c>
      <c r="AO116" s="72">
        <f t="shared" si="8"/>
        <v>55.863098438105752</v>
      </c>
      <c r="AP116" s="5">
        <v>2017</v>
      </c>
      <c r="AQ116" s="4">
        <v>32457</v>
      </c>
      <c r="AR116" s="5">
        <v>2010</v>
      </c>
      <c r="AS116" s="4">
        <v>18987</v>
      </c>
      <c r="AT116" s="73">
        <f t="shared" si="9"/>
        <v>0.584989370551807</v>
      </c>
      <c r="AU116" s="5">
        <v>2017</v>
      </c>
      <c r="AV116" s="4">
        <v>32457</v>
      </c>
      <c r="AY116" s="73" t="str">
        <f t="shared" si="10"/>
        <v/>
      </c>
      <c r="BA116" s="4">
        <v>0.44</v>
      </c>
      <c r="BB116" s="4">
        <v>0.52</v>
      </c>
      <c r="BC116" s="4">
        <v>0.5</v>
      </c>
      <c r="BD116" s="4">
        <v>0.5</v>
      </c>
    </row>
    <row r="117" spans="1:56" ht="15.75" customHeight="1" x14ac:dyDescent="0.25">
      <c r="A117" s="4" t="s">
        <v>171</v>
      </c>
      <c r="B117" s="4" t="s">
        <v>172</v>
      </c>
      <c r="C117" s="4" t="s">
        <v>106</v>
      </c>
      <c r="D117" s="4" t="s">
        <v>160</v>
      </c>
      <c r="E117" s="4">
        <v>1</v>
      </c>
      <c r="F117" s="4">
        <v>126860301</v>
      </c>
      <c r="G117" s="5">
        <v>2014</v>
      </c>
      <c r="H117" s="5">
        <v>257000</v>
      </c>
      <c r="I117" s="72">
        <f t="shared" si="0"/>
        <v>202.58504668060027</v>
      </c>
      <c r="J117" s="5">
        <v>2017</v>
      </c>
      <c r="K117" s="5">
        <v>51805</v>
      </c>
      <c r="L117" s="72">
        <f t="shared" si="1"/>
        <v>40.836258145091428</v>
      </c>
      <c r="O117" s="72" t="str">
        <f t="shared" si="2"/>
        <v/>
      </c>
      <c r="R117" s="5">
        <v>2017</v>
      </c>
      <c r="S117" s="5">
        <v>51805</v>
      </c>
      <c r="T117" s="72" t="str">
        <f t="shared" si="3"/>
        <v/>
      </c>
      <c r="U117" s="72"/>
      <c r="V117" s="72"/>
      <c r="W117" s="72" t="str">
        <f t="shared" si="4"/>
        <v/>
      </c>
      <c r="X117" s="5">
        <v>2017</v>
      </c>
      <c r="Y117" s="4">
        <v>349490</v>
      </c>
      <c r="Z117" s="5">
        <v>2014</v>
      </c>
      <c r="AA117" s="5">
        <v>3750</v>
      </c>
      <c r="AB117" s="73">
        <f t="shared" si="5"/>
        <v>93.197333333333333</v>
      </c>
      <c r="AC117" s="5">
        <v>2017</v>
      </c>
      <c r="AD117" s="5">
        <v>51805</v>
      </c>
      <c r="AE117" s="5">
        <v>2017</v>
      </c>
      <c r="AF117" s="4">
        <v>57578</v>
      </c>
      <c r="AG117" s="73">
        <f t="shared" si="6"/>
        <v>0.8997360102817048</v>
      </c>
      <c r="AH117" s="5">
        <v>2017</v>
      </c>
      <c r="AI117" s="5">
        <v>51805</v>
      </c>
      <c r="AJ117" s="4">
        <v>2017</v>
      </c>
      <c r="AK117" s="4">
        <v>5596</v>
      </c>
      <c r="AL117" s="73">
        <f t="shared" si="7"/>
        <v>0.10802046134542997</v>
      </c>
      <c r="AM117" s="5">
        <v>2017</v>
      </c>
      <c r="AN117" s="4">
        <v>306</v>
      </c>
      <c r="AO117" s="72">
        <f t="shared" si="8"/>
        <v>0.24121021122281586</v>
      </c>
      <c r="AP117" s="5">
        <v>2017</v>
      </c>
      <c r="AQ117" s="4">
        <v>349490</v>
      </c>
      <c r="AR117" s="5">
        <v>2017</v>
      </c>
      <c r="AS117" s="4">
        <v>289016</v>
      </c>
      <c r="AT117" s="73">
        <f t="shared" si="9"/>
        <v>0.82696500615182122</v>
      </c>
      <c r="AU117" s="5">
        <v>2017</v>
      </c>
      <c r="AV117" s="4">
        <v>349490</v>
      </c>
      <c r="AW117" s="5">
        <v>2013</v>
      </c>
      <c r="AX117" s="4">
        <v>2627</v>
      </c>
      <c r="AY117" s="73">
        <f t="shared" si="10"/>
        <v>133.03768557289683</v>
      </c>
      <c r="BA117" s="4">
        <v>0.73</v>
      </c>
      <c r="BB117" s="4">
        <v>0.73</v>
      </c>
      <c r="BC117" s="4">
        <v>0.74</v>
      </c>
      <c r="BD117" s="4">
        <v>0.74</v>
      </c>
    </row>
    <row r="118" spans="1:56" ht="15.75" customHeight="1" x14ac:dyDescent="0.25">
      <c r="A118" s="4" t="s">
        <v>501</v>
      </c>
      <c r="B118" s="4" t="s">
        <v>502</v>
      </c>
      <c r="C118" s="4" t="s">
        <v>106</v>
      </c>
      <c r="D118" s="4" t="s">
        <v>484</v>
      </c>
      <c r="E118" s="4">
        <v>0</v>
      </c>
      <c r="F118" s="4">
        <v>10101694</v>
      </c>
      <c r="G118" s="5">
        <v>2006</v>
      </c>
      <c r="H118" s="5">
        <v>6661</v>
      </c>
      <c r="I118" s="72">
        <f t="shared" si="0"/>
        <v>65.93943550457972</v>
      </c>
      <c r="J118" s="5">
        <v>2017</v>
      </c>
      <c r="K118" s="5">
        <v>15700</v>
      </c>
      <c r="L118" s="72">
        <f t="shared" si="1"/>
        <v>155.41947716887881</v>
      </c>
      <c r="O118" s="72" t="str">
        <f t="shared" si="2"/>
        <v/>
      </c>
      <c r="R118" s="5">
        <v>2017</v>
      </c>
      <c r="S118" s="5">
        <v>15700</v>
      </c>
      <c r="T118" s="72" t="str">
        <f t="shared" si="3"/>
        <v/>
      </c>
      <c r="U118" s="72"/>
      <c r="V118" s="72"/>
      <c r="W118" s="72" t="str">
        <f t="shared" si="4"/>
        <v/>
      </c>
      <c r="Z118" s="5"/>
      <c r="AA118" s="5"/>
      <c r="AB118" s="73" t="str">
        <f t="shared" si="5"/>
        <v/>
      </c>
      <c r="AC118" s="5">
        <v>2017</v>
      </c>
      <c r="AD118" s="5">
        <v>15700</v>
      </c>
      <c r="AG118" s="73" t="str">
        <f t="shared" si="6"/>
        <v/>
      </c>
      <c r="AH118" s="5">
        <v>2017</v>
      </c>
      <c r="AI118" s="5">
        <v>15700</v>
      </c>
      <c r="AJ118" s="4">
        <v>2015</v>
      </c>
      <c r="AK118" s="4">
        <v>4480</v>
      </c>
      <c r="AL118" s="73">
        <f t="shared" si="7"/>
        <v>0.28535031847133757</v>
      </c>
      <c r="AM118" s="5">
        <v>2017</v>
      </c>
      <c r="AN118" s="4">
        <v>133</v>
      </c>
      <c r="AO118" s="72">
        <f t="shared" si="8"/>
        <v>1.3166108575452791</v>
      </c>
      <c r="AT118" s="73" t="str">
        <f t="shared" si="9"/>
        <v/>
      </c>
      <c r="AY118" s="73" t="str">
        <f t="shared" si="10"/>
        <v/>
      </c>
      <c r="BA118" s="4">
        <v>0.54</v>
      </c>
      <c r="BB118" s="4">
        <v>0.6</v>
      </c>
      <c r="BC118" s="4">
        <v>0.48</v>
      </c>
      <c r="BD118" s="4">
        <v>0.48</v>
      </c>
    </row>
    <row r="119" spans="1:56" ht="15.75" customHeight="1" x14ac:dyDescent="0.25">
      <c r="A119" s="4" t="s">
        <v>104</v>
      </c>
      <c r="B119" s="4" t="s">
        <v>105</v>
      </c>
      <c r="C119" s="4" t="s">
        <v>106</v>
      </c>
      <c r="D119" s="4" t="s">
        <v>107</v>
      </c>
      <c r="E119" s="4">
        <v>1</v>
      </c>
      <c r="F119" s="4">
        <v>18551427</v>
      </c>
      <c r="G119" s="5">
        <v>2015</v>
      </c>
      <c r="H119" s="5">
        <v>43475</v>
      </c>
      <c r="I119" s="72">
        <f t="shared" si="0"/>
        <v>234.34854903614692</v>
      </c>
      <c r="J119" s="5">
        <v>2017</v>
      </c>
      <c r="K119" s="5">
        <v>33989</v>
      </c>
      <c r="L119" s="72">
        <f t="shared" si="1"/>
        <v>183.21501628958248</v>
      </c>
      <c r="O119" s="72" t="str">
        <f t="shared" si="2"/>
        <v/>
      </c>
      <c r="R119" s="5">
        <v>2017</v>
      </c>
      <c r="S119" s="5">
        <v>33989</v>
      </c>
      <c r="T119" s="72" t="str">
        <f t="shared" si="3"/>
        <v/>
      </c>
      <c r="U119" s="72"/>
      <c r="V119" s="72"/>
      <c r="W119" s="72" t="str">
        <f t="shared" si="4"/>
        <v/>
      </c>
      <c r="X119" s="5">
        <v>2016</v>
      </c>
      <c r="Y119" s="4">
        <v>42305</v>
      </c>
      <c r="Z119" s="5">
        <v>2015</v>
      </c>
      <c r="AA119" s="5">
        <v>2631</v>
      </c>
      <c r="AB119" s="73">
        <f t="shared" si="5"/>
        <v>16.079437476244774</v>
      </c>
      <c r="AC119" s="5">
        <v>2017</v>
      </c>
      <c r="AD119" s="5">
        <v>33989</v>
      </c>
      <c r="AE119" s="5">
        <v>2016</v>
      </c>
      <c r="AF119" s="4">
        <v>29156</v>
      </c>
      <c r="AG119" s="73">
        <f t="shared" si="6"/>
        <v>1.1657634792152558</v>
      </c>
      <c r="AH119" s="5">
        <v>2017</v>
      </c>
      <c r="AI119" s="5">
        <v>33989</v>
      </c>
      <c r="AJ119" s="4">
        <v>2017</v>
      </c>
      <c r="AK119" s="4">
        <v>5762</v>
      </c>
      <c r="AL119" s="73">
        <f t="shared" si="7"/>
        <v>0.1695254346994616</v>
      </c>
      <c r="AM119" s="5">
        <v>2017</v>
      </c>
      <c r="AN119" s="4">
        <v>915</v>
      </c>
      <c r="AO119" s="72">
        <f t="shared" si="8"/>
        <v>4.9322351321006197</v>
      </c>
      <c r="AP119" s="5">
        <v>2016</v>
      </c>
      <c r="AQ119" s="4">
        <v>42305</v>
      </c>
      <c r="AR119" s="5">
        <v>2016</v>
      </c>
      <c r="AS119" s="4">
        <v>108455</v>
      </c>
      <c r="AT119" s="73">
        <f t="shared" si="9"/>
        <v>2.5636449592246779</v>
      </c>
      <c r="AU119" s="5">
        <v>2016</v>
      </c>
      <c r="AV119" s="4">
        <v>42305</v>
      </c>
      <c r="AY119" s="73" t="str">
        <f t="shared" si="10"/>
        <v/>
      </c>
      <c r="BA119" s="4">
        <v>0.45</v>
      </c>
      <c r="BB119" s="4">
        <v>0.26</v>
      </c>
      <c r="BC119" s="4">
        <v>0.45</v>
      </c>
      <c r="BD119" s="4">
        <v>0.45</v>
      </c>
    </row>
    <row r="120" spans="1:56" ht="15.75" customHeight="1" x14ac:dyDescent="0.25">
      <c r="A120" s="4" t="s">
        <v>128</v>
      </c>
      <c r="B120" s="4" t="s">
        <v>129</v>
      </c>
      <c r="C120" s="4" t="s">
        <v>118</v>
      </c>
      <c r="D120" s="4" t="s">
        <v>119</v>
      </c>
      <c r="E120" s="4">
        <v>1</v>
      </c>
      <c r="F120" s="4">
        <v>52573973</v>
      </c>
      <c r="G120" s="5">
        <v>2015</v>
      </c>
      <c r="H120" s="5">
        <v>38921</v>
      </c>
      <c r="I120" s="72">
        <f t="shared" si="0"/>
        <v>74.030927812893268</v>
      </c>
      <c r="J120" s="5">
        <v>2017</v>
      </c>
      <c r="K120" s="5">
        <v>51021</v>
      </c>
      <c r="L120" s="72">
        <f t="shared" si="1"/>
        <v>97.046118238011047</v>
      </c>
      <c r="O120" s="72" t="str">
        <f t="shared" si="2"/>
        <v/>
      </c>
      <c r="R120" s="5">
        <v>2017</v>
      </c>
      <c r="S120" s="5">
        <v>51021</v>
      </c>
      <c r="T120" s="72" t="str">
        <f t="shared" si="3"/>
        <v/>
      </c>
      <c r="U120" s="72"/>
      <c r="V120" s="72"/>
      <c r="W120" s="72" t="str">
        <f t="shared" si="4"/>
        <v/>
      </c>
      <c r="X120" s="5">
        <v>2015</v>
      </c>
      <c r="Y120" s="4">
        <v>503144</v>
      </c>
      <c r="Z120" s="5">
        <v>2014</v>
      </c>
      <c r="AA120" s="5">
        <v>623</v>
      </c>
      <c r="AB120" s="73">
        <f t="shared" si="5"/>
        <v>807.61476725521675</v>
      </c>
      <c r="AC120" s="5">
        <v>2017</v>
      </c>
      <c r="AD120" s="5">
        <v>51021</v>
      </c>
      <c r="AE120" s="5">
        <v>2010</v>
      </c>
      <c r="AF120" s="4">
        <v>413092</v>
      </c>
      <c r="AG120" s="73">
        <f t="shared" si="6"/>
        <v>0.12351001713903925</v>
      </c>
      <c r="AH120" s="5">
        <v>2017</v>
      </c>
      <c r="AI120" s="5">
        <v>51021</v>
      </c>
      <c r="AJ120" s="4">
        <v>2017</v>
      </c>
      <c r="AK120" s="4">
        <v>19272</v>
      </c>
      <c r="AL120" s="73">
        <f t="shared" si="7"/>
        <v>0.37772681836890692</v>
      </c>
      <c r="AM120" s="5">
        <v>2017</v>
      </c>
      <c r="AN120" s="4">
        <v>2466</v>
      </c>
      <c r="AO120" s="72">
        <f t="shared" si="8"/>
        <v>4.6905338502760676</v>
      </c>
      <c r="AP120" s="5">
        <v>2015</v>
      </c>
      <c r="AQ120" s="4">
        <v>503144</v>
      </c>
      <c r="AR120" s="5">
        <v>2016</v>
      </c>
      <c r="AS120" s="4">
        <v>70515</v>
      </c>
      <c r="AT120" s="73">
        <f t="shared" si="9"/>
        <v>0.1401487446933681</v>
      </c>
      <c r="AU120" s="5">
        <v>2015</v>
      </c>
      <c r="AV120" s="4">
        <v>503144</v>
      </c>
      <c r="AW120" s="5">
        <v>2017</v>
      </c>
      <c r="AX120" s="4">
        <v>610</v>
      </c>
      <c r="AY120" s="73">
        <f t="shared" si="10"/>
        <v>824.82622950819677</v>
      </c>
      <c r="BA120" s="4">
        <v>0.32</v>
      </c>
      <c r="BB120" s="4">
        <v>0.36</v>
      </c>
      <c r="BC120" s="4">
        <v>0.38</v>
      </c>
      <c r="BD120" s="4">
        <v>0.38</v>
      </c>
    </row>
    <row r="121" spans="1:56" ht="15.75" customHeight="1" x14ac:dyDescent="0.25">
      <c r="A121" s="4" t="s">
        <v>217</v>
      </c>
      <c r="B121" s="4" t="s">
        <v>218</v>
      </c>
      <c r="C121" s="4" t="s">
        <v>22</v>
      </c>
      <c r="D121" s="4" t="s">
        <v>216</v>
      </c>
      <c r="E121" s="4">
        <v>0</v>
      </c>
      <c r="F121" s="4">
        <v>117606</v>
      </c>
      <c r="G121" s="5"/>
      <c r="H121" s="5"/>
      <c r="I121" s="72" t="str">
        <f t="shared" si="0"/>
        <v/>
      </c>
      <c r="J121" s="5">
        <v>2016</v>
      </c>
      <c r="K121" s="5">
        <v>129</v>
      </c>
      <c r="L121" s="72">
        <f t="shared" si="1"/>
        <v>109.68828121014234</v>
      </c>
      <c r="O121" s="72" t="str">
        <f t="shared" si="2"/>
        <v/>
      </c>
      <c r="R121" s="5">
        <v>2016</v>
      </c>
      <c r="S121" s="5">
        <v>129</v>
      </c>
      <c r="T121" s="72" t="str">
        <f t="shared" si="3"/>
        <v/>
      </c>
      <c r="U121" s="72"/>
      <c r="V121" s="72"/>
      <c r="W121" s="72" t="str">
        <f t="shared" si="4"/>
        <v/>
      </c>
      <c r="Z121" s="5"/>
      <c r="AA121" s="5"/>
      <c r="AB121" s="73" t="str">
        <f t="shared" si="5"/>
        <v/>
      </c>
      <c r="AC121" s="5">
        <v>2016</v>
      </c>
      <c r="AD121" s="5">
        <v>129</v>
      </c>
      <c r="AG121" s="73" t="str">
        <f t="shared" si="6"/>
        <v/>
      </c>
      <c r="AH121" s="5">
        <v>2016</v>
      </c>
      <c r="AI121" s="5">
        <v>129</v>
      </c>
      <c r="AJ121" s="4">
        <v>2016</v>
      </c>
      <c r="AK121" s="4">
        <v>6.9660000000000002</v>
      </c>
      <c r="AL121" s="73">
        <f t="shared" si="7"/>
        <v>5.3999999999999999E-2</v>
      </c>
      <c r="AM121" s="5">
        <v>2012</v>
      </c>
      <c r="AN121" s="4">
        <v>8</v>
      </c>
      <c r="AO121" s="72">
        <f t="shared" si="8"/>
        <v>6.8023740285359588</v>
      </c>
      <c r="AT121" s="73" t="str">
        <f t="shared" si="9"/>
        <v/>
      </c>
      <c r="AY121" s="73" t="str">
        <f t="shared" si="10"/>
        <v/>
      </c>
    </row>
    <row r="122" spans="1:56" ht="15.75" customHeight="1" x14ac:dyDescent="0.25">
      <c r="A122" s="4" t="s">
        <v>427</v>
      </c>
      <c r="B122" s="4" t="s">
        <v>428</v>
      </c>
      <c r="C122" s="4" t="s">
        <v>181</v>
      </c>
      <c r="D122" s="4" t="s">
        <v>412</v>
      </c>
      <c r="E122" s="4">
        <v>0</v>
      </c>
      <c r="F122" s="74">
        <v>1845300</v>
      </c>
      <c r="G122" s="5">
        <v>2017</v>
      </c>
      <c r="H122" s="5">
        <v>8752</v>
      </c>
      <c r="I122" s="72">
        <f t="shared" si="0"/>
        <v>474.28602395274481</v>
      </c>
      <c r="J122" s="5">
        <v>2016</v>
      </c>
      <c r="K122" s="5">
        <v>1648</v>
      </c>
      <c r="L122" s="72">
        <f t="shared" si="1"/>
        <v>89.307971603533304</v>
      </c>
      <c r="M122" s="5">
        <v>2017</v>
      </c>
      <c r="N122" s="4">
        <v>690</v>
      </c>
      <c r="O122" s="72">
        <f t="shared" si="2"/>
        <v>37.392293935945375</v>
      </c>
      <c r="P122" s="5">
        <v>2017</v>
      </c>
      <c r="Q122" s="4">
        <v>690</v>
      </c>
      <c r="R122" s="5">
        <v>2016</v>
      </c>
      <c r="S122" s="5">
        <v>1648</v>
      </c>
      <c r="T122" s="72">
        <f t="shared" si="3"/>
        <v>418.68932038834947</v>
      </c>
      <c r="U122" s="72"/>
      <c r="V122" s="72">
        <v>394</v>
      </c>
      <c r="W122" s="72">
        <f t="shared" si="4"/>
        <v>21.351541754728228</v>
      </c>
      <c r="X122" s="5">
        <v>2017</v>
      </c>
      <c r="Y122" s="4">
        <v>28626</v>
      </c>
      <c r="Z122" s="5">
        <v>2017</v>
      </c>
      <c r="AA122" s="5">
        <v>394</v>
      </c>
      <c r="AB122" s="73">
        <f t="shared" si="5"/>
        <v>72.654822335025386</v>
      </c>
      <c r="AC122" s="5">
        <v>2016</v>
      </c>
      <c r="AD122" s="5">
        <v>1648</v>
      </c>
      <c r="AE122" s="5">
        <v>2017</v>
      </c>
      <c r="AF122" s="4">
        <v>18551</v>
      </c>
      <c r="AG122" s="73">
        <f t="shared" si="6"/>
        <v>8.8836181337933265E-2</v>
      </c>
      <c r="AH122" s="5">
        <v>2016</v>
      </c>
      <c r="AI122" s="5">
        <v>1648</v>
      </c>
      <c r="AJ122" s="4">
        <v>2016</v>
      </c>
      <c r="AK122" s="4">
        <v>415</v>
      </c>
      <c r="AL122" s="73">
        <f t="shared" si="7"/>
        <v>0.25182038834951459</v>
      </c>
      <c r="AM122" s="5">
        <v>2016</v>
      </c>
      <c r="AN122" s="4">
        <v>38</v>
      </c>
      <c r="AO122" s="72">
        <f t="shared" si="8"/>
        <v>2.0592857529940933</v>
      </c>
      <c r="AP122" s="5">
        <v>2017</v>
      </c>
      <c r="AQ122" s="4">
        <v>28626</v>
      </c>
      <c r="AT122" s="73" t="str">
        <f t="shared" si="9"/>
        <v/>
      </c>
      <c r="AU122" s="5">
        <v>2017</v>
      </c>
      <c r="AV122" s="4">
        <v>28626</v>
      </c>
      <c r="AW122" s="5">
        <v>2013</v>
      </c>
      <c r="AX122" s="4">
        <v>140</v>
      </c>
      <c r="AY122" s="73">
        <f t="shared" si="10"/>
        <v>204.47142857142856</v>
      </c>
      <c r="BA122" s="4">
        <v>0</v>
      </c>
      <c r="BB122" s="4">
        <v>0</v>
      </c>
      <c r="BC122" s="4">
        <v>0</v>
      </c>
      <c r="BD122" s="4">
        <v>0</v>
      </c>
    </row>
    <row r="123" spans="1:56" ht="15.75" customHeight="1" x14ac:dyDescent="0.25">
      <c r="A123" s="4" t="s">
        <v>503</v>
      </c>
      <c r="B123" s="4" t="s">
        <v>504</v>
      </c>
      <c r="C123" s="4" t="s">
        <v>106</v>
      </c>
      <c r="D123" s="4" t="s">
        <v>484</v>
      </c>
      <c r="E123" s="4">
        <v>0</v>
      </c>
      <c r="F123" s="4">
        <v>4207083</v>
      </c>
      <c r="G123" s="5">
        <v>2009</v>
      </c>
      <c r="H123" s="5">
        <v>7583</v>
      </c>
      <c r="I123" s="72">
        <f t="shared" si="0"/>
        <v>180.24365100474603</v>
      </c>
      <c r="J123" s="5">
        <v>2017</v>
      </c>
      <c r="K123" s="5">
        <v>6000</v>
      </c>
      <c r="L123" s="72">
        <f t="shared" si="1"/>
        <v>142.61663009738575</v>
      </c>
      <c r="O123" s="72" t="str">
        <f t="shared" si="2"/>
        <v/>
      </c>
      <c r="R123" s="5">
        <v>2017</v>
      </c>
      <c r="S123" s="5">
        <v>6000</v>
      </c>
      <c r="T123" s="72" t="str">
        <f t="shared" si="3"/>
        <v/>
      </c>
      <c r="U123" s="72"/>
      <c r="V123" s="72"/>
      <c r="W123" s="72" t="str">
        <f t="shared" si="4"/>
        <v/>
      </c>
      <c r="Z123" s="5"/>
      <c r="AA123" s="5"/>
      <c r="AB123" s="73" t="str">
        <f t="shared" si="5"/>
        <v/>
      </c>
      <c r="AC123" s="5">
        <v>2017</v>
      </c>
      <c r="AD123" s="5">
        <v>6000</v>
      </c>
      <c r="AG123" s="73" t="str">
        <f t="shared" si="6"/>
        <v/>
      </c>
      <c r="AH123" s="5">
        <v>2017</v>
      </c>
      <c r="AI123" s="5">
        <v>6000</v>
      </c>
      <c r="AJ123" s="4">
        <v>2013</v>
      </c>
      <c r="AK123" s="4">
        <v>300</v>
      </c>
      <c r="AL123" s="73">
        <f t="shared" si="7"/>
        <v>0.05</v>
      </c>
      <c r="AM123" s="5">
        <v>2012</v>
      </c>
      <c r="AN123" s="4">
        <v>61</v>
      </c>
      <c r="AO123" s="72">
        <f t="shared" si="8"/>
        <v>1.449935739323422</v>
      </c>
      <c r="AT123" s="73" t="str">
        <f t="shared" si="9"/>
        <v/>
      </c>
      <c r="AY123" s="73" t="str">
        <f t="shared" si="10"/>
        <v/>
      </c>
      <c r="BA123" s="4">
        <v>0</v>
      </c>
      <c r="BB123" s="4">
        <v>0</v>
      </c>
      <c r="BC123" s="4">
        <v>0</v>
      </c>
      <c r="BD123" s="4">
        <v>0</v>
      </c>
    </row>
    <row r="124" spans="1:56" ht="15.75" customHeight="1" x14ac:dyDescent="0.25">
      <c r="A124" s="4" t="s">
        <v>108</v>
      </c>
      <c r="B124" s="4" t="s">
        <v>109</v>
      </c>
      <c r="C124" s="4" t="s">
        <v>106</v>
      </c>
      <c r="D124" s="4" t="s">
        <v>107</v>
      </c>
      <c r="E124" s="4">
        <v>0</v>
      </c>
      <c r="F124" s="4">
        <v>6415850</v>
      </c>
      <c r="G124" s="5"/>
      <c r="H124" s="5"/>
      <c r="I124" s="72" t="str">
        <f t="shared" si="0"/>
        <v/>
      </c>
      <c r="J124" s="5">
        <v>2017</v>
      </c>
      <c r="K124" s="5">
        <v>10574</v>
      </c>
      <c r="L124" s="72">
        <f t="shared" si="1"/>
        <v>164.81058628240996</v>
      </c>
      <c r="O124" s="72" t="str">
        <f t="shared" si="2"/>
        <v/>
      </c>
      <c r="R124" s="5">
        <v>2017</v>
      </c>
      <c r="S124" s="5">
        <v>10574</v>
      </c>
      <c r="T124" s="72" t="str">
        <f t="shared" si="3"/>
        <v/>
      </c>
      <c r="U124" s="72"/>
      <c r="V124" s="72"/>
      <c r="W124" s="72" t="str">
        <f t="shared" si="4"/>
        <v/>
      </c>
      <c r="X124" s="5">
        <v>2016</v>
      </c>
      <c r="Y124" s="4">
        <v>19126</v>
      </c>
      <c r="Z124" s="5">
        <v>2015</v>
      </c>
      <c r="AA124" s="5">
        <v>335</v>
      </c>
      <c r="AB124" s="73">
        <f t="shared" si="5"/>
        <v>57.092537313432835</v>
      </c>
      <c r="AC124" s="5">
        <v>2017</v>
      </c>
      <c r="AD124" s="5">
        <v>10574</v>
      </c>
      <c r="AE124" s="5">
        <v>2017</v>
      </c>
      <c r="AF124" s="4">
        <v>7870</v>
      </c>
      <c r="AG124" s="73">
        <f t="shared" si="6"/>
        <v>1.3435832274459976</v>
      </c>
      <c r="AH124" s="5">
        <v>2017</v>
      </c>
      <c r="AI124" s="5">
        <v>10574</v>
      </c>
      <c r="AJ124" s="4">
        <v>2017</v>
      </c>
      <c r="AK124" s="4">
        <v>1949</v>
      </c>
      <c r="AL124" s="73">
        <f t="shared" si="7"/>
        <v>0.18432003026290902</v>
      </c>
      <c r="AM124" s="5">
        <v>2017</v>
      </c>
      <c r="AN124" s="4">
        <v>256</v>
      </c>
      <c r="AO124" s="72">
        <f t="shared" si="8"/>
        <v>3.9901182228387508</v>
      </c>
      <c r="AP124" s="5">
        <v>2016</v>
      </c>
      <c r="AQ124" s="4">
        <v>19126</v>
      </c>
      <c r="AR124" s="5">
        <v>2017</v>
      </c>
      <c r="AS124" s="4">
        <v>16607</v>
      </c>
      <c r="AT124" s="73">
        <f t="shared" si="9"/>
        <v>0.86829446826309731</v>
      </c>
      <c r="AU124" s="5">
        <v>2016</v>
      </c>
      <c r="AV124" s="4">
        <v>19126</v>
      </c>
      <c r="AW124" s="5">
        <v>2013</v>
      </c>
      <c r="AX124" s="4">
        <v>841</v>
      </c>
      <c r="AY124" s="73">
        <f t="shared" si="10"/>
        <v>22.741973840665874</v>
      </c>
      <c r="BA124" s="4">
        <v>0.47</v>
      </c>
      <c r="BB124" s="4">
        <v>0.32</v>
      </c>
      <c r="BC124" s="4">
        <v>0.33</v>
      </c>
      <c r="BD124" s="4">
        <v>0.33</v>
      </c>
    </row>
    <row r="125" spans="1:56" ht="15.75" customHeight="1" x14ac:dyDescent="0.25">
      <c r="A125" s="4" t="s">
        <v>362</v>
      </c>
      <c r="B125" s="4" t="s">
        <v>363</v>
      </c>
      <c r="C125" s="4" t="s">
        <v>106</v>
      </c>
      <c r="D125" s="4" t="s">
        <v>357</v>
      </c>
      <c r="E125" s="4">
        <v>0</v>
      </c>
      <c r="F125" s="4">
        <v>7169455</v>
      </c>
      <c r="G125" s="5"/>
      <c r="H125" s="5"/>
      <c r="I125" s="72" t="str">
        <f t="shared" si="0"/>
        <v/>
      </c>
      <c r="J125" s="5">
        <v>2015</v>
      </c>
      <c r="K125" s="5">
        <v>8201</v>
      </c>
      <c r="L125" s="72">
        <f t="shared" si="1"/>
        <v>114.38805320627579</v>
      </c>
      <c r="O125" s="72" t="str">
        <f t="shared" si="2"/>
        <v/>
      </c>
      <c r="R125" s="5">
        <v>2015</v>
      </c>
      <c r="S125" s="5">
        <v>8201</v>
      </c>
      <c r="T125" s="72" t="str">
        <f t="shared" si="3"/>
        <v/>
      </c>
      <c r="U125" s="72"/>
      <c r="V125" s="72"/>
      <c r="W125" s="72" t="str">
        <f t="shared" si="4"/>
        <v/>
      </c>
      <c r="Z125" s="5"/>
      <c r="AA125" s="5"/>
      <c r="AB125" s="73" t="str">
        <f t="shared" si="5"/>
        <v/>
      </c>
      <c r="AC125" s="5">
        <v>2015</v>
      </c>
      <c r="AD125" s="5">
        <v>8201</v>
      </c>
      <c r="AG125" s="73" t="str">
        <f t="shared" si="6"/>
        <v/>
      </c>
      <c r="AH125" s="5">
        <v>2015</v>
      </c>
      <c r="AI125" s="5">
        <v>8201</v>
      </c>
      <c r="AJ125" s="4">
        <v>2004</v>
      </c>
      <c r="AK125" s="4">
        <v>40</v>
      </c>
      <c r="AL125" s="73">
        <f t="shared" si="7"/>
        <v>4.8774539690281671E-3</v>
      </c>
      <c r="AN125" s="4" t="s">
        <v>40</v>
      </c>
      <c r="AO125" s="72" t="str">
        <f t="shared" si="8"/>
        <v/>
      </c>
      <c r="AT125" s="73" t="str">
        <f t="shared" si="9"/>
        <v/>
      </c>
      <c r="AY125" s="73" t="str">
        <f t="shared" si="10"/>
        <v/>
      </c>
    </row>
    <row r="126" spans="1:56" ht="15.75" customHeight="1" x14ac:dyDescent="0.25">
      <c r="A126" s="4" t="s">
        <v>291</v>
      </c>
      <c r="B126" s="4" t="s">
        <v>292</v>
      </c>
      <c r="C126" s="4" t="s">
        <v>181</v>
      </c>
      <c r="D126" s="4" t="s">
        <v>276</v>
      </c>
      <c r="E126" s="4">
        <v>1</v>
      </c>
      <c r="F126" s="4">
        <v>1906743</v>
      </c>
      <c r="G126" s="5">
        <v>2015</v>
      </c>
      <c r="H126" s="5">
        <v>8758</v>
      </c>
      <c r="I126" s="72">
        <f t="shared" si="0"/>
        <v>459.31727558459636</v>
      </c>
      <c r="J126" s="5">
        <v>2017</v>
      </c>
      <c r="K126" s="5">
        <v>3765</v>
      </c>
      <c r="L126" s="72">
        <f t="shared" si="1"/>
        <v>197.45712977574848</v>
      </c>
      <c r="M126" s="5">
        <v>2017</v>
      </c>
      <c r="N126" s="4">
        <v>2560</v>
      </c>
      <c r="O126" s="72">
        <f t="shared" si="2"/>
        <v>134.26035915694985</v>
      </c>
      <c r="P126" s="5">
        <v>2017</v>
      </c>
      <c r="Q126" s="4">
        <v>2560</v>
      </c>
      <c r="R126" s="5">
        <v>2017</v>
      </c>
      <c r="S126" s="5">
        <v>3765</v>
      </c>
      <c r="T126" s="72">
        <f t="shared" si="3"/>
        <v>679.94687915006637</v>
      </c>
      <c r="U126" s="72"/>
      <c r="V126" s="72">
        <v>454</v>
      </c>
      <c r="W126" s="72">
        <f t="shared" si="4"/>
        <v>23.810235569240323</v>
      </c>
      <c r="X126" s="5">
        <v>2009</v>
      </c>
      <c r="Y126" s="4">
        <v>11376</v>
      </c>
      <c r="Z126" s="5">
        <v>2017</v>
      </c>
      <c r="AA126" s="5">
        <v>454</v>
      </c>
      <c r="AB126" s="73">
        <f t="shared" si="5"/>
        <v>25.057268722466961</v>
      </c>
      <c r="AC126" s="5">
        <v>2017</v>
      </c>
      <c r="AD126" s="5">
        <v>3765</v>
      </c>
      <c r="AE126" s="5">
        <v>2017</v>
      </c>
      <c r="AF126" s="4">
        <v>8929</v>
      </c>
      <c r="AG126" s="73">
        <f t="shared" si="6"/>
        <v>0.4216597603315041</v>
      </c>
      <c r="AH126" s="5">
        <v>2017</v>
      </c>
      <c r="AI126" s="5">
        <v>3765</v>
      </c>
      <c r="AJ126" s="4">
        <v>2017</v>
      </c>
      <c r="AK126" s="4">
        <v>1051</v>
      </c>
      <c r="AL126" s="73">
        <f t="shared" si="7"/>
        <v>0.27915006640106244</v>
      </c>
      <c r="AM126" s="5">
        <v>2017</v>
      </c>
      <c r="AN126" s="4">
        <v>81</v>
      </c>
      <c r="AO126" s="72">
        <f t="shared" si="8"/>
        <v>4.2480816764503659</v>
      </c>
      <c r="AP126" s="5">
        <v>2009</v>
      </c>
      <c r="AQ126" s="4">
        <v>11376</v>
      </c>
      <c r="AR126" s="5">
        <v>2017</v>
      </c>
      <c r="AS126" s="4">
        <v>14997</v>
      </c>
      <c r="AT126" s="73">
        <f t="shared" si="9"/>
        <v>1.318301687763713</v>
      </c>
      <c r="AU126" s="5">
        <v>2009</v>
      </c>
      <c r="AV126" s="4">
        <v>11376</v>
      </c>
      <c r="AW126" s="5">
        <v>2013</v>
      </c>
      <c r="AX126" s="4">
        <v>449</v>
      </c>
      <c r="AY126" s="73">
        <f t="shared" si="10"/>
        <v>25.336302895322941</v>
      </c>
      <c r="BA126" s="4">
        <v>0</v>
      </c>
      <c r="BB126" s="4">
        <v>0</v>
      </c>
      <c r="BC126" s="4">
        <v>0</v>
      </c>
      <c r="BD126" s="4">
        <v>0</v>
      </c>
    </row>
    <row r="127" spans="1:56" ht="15.75" customHeight="1" x14ac:dyDescent="0.25">
      <c r="A127" s="4" t="s">
        <v>505</v>
      </c>
      <c r="B127" s="4" t="s">
        <v>506</v>
      </c>
      <c r="C127" s="4" t="s">
        <v>106</v>
      </c>
      <c r="D127" s="4" t="s">
        <v>484</v>
      </c>
      <c r="E127" s="4">
        <v>0</v>
      </c>
      <c r="F127" s="4">
        <v>6855713</v>
      </c>
      <c r="G127" s="5">
        <v>2017</v>
      </c>
      <c r="H127" s="5">
        <v>29096</v>
      </c>
      <c r="I127" s="72">
        <f t="shared" si="0"/>
        <v>424.40516398513182</v>
      </c>
      <c r="J127" s="5">
        <v>2017</v>
      </c>
      <c r="K127" s="5">
        <v>6458</v>
      </c>
      <c r="L127" s="72">
        <f t="shared" si="1"/>
        <v>94.198809080835204</v>
      </c>
      <c r="O127" s="72" t="str">
        <f t="shared" si="2"/>
        <v/>
      </c>
      <c r="R127" s="5">
        <v>2017</v>
      </c>
      <c r="S127" s="5">
        <v>6458</v>
      </c>
      <c r="T127" s="72" t="str">
        <f t="shared" si="3"/>
        <v/>
      </c>
      <c r="U127" s="72"/>
      <c r="V127" s="72"/>
      <c r="W127" s="72" t="str">
        <f t="shared" si="4"/>
        <v/>
      </c>
      <c r="Z127" s="5"/>
      <c r="AA127" s="5"/>
      <c r="AB127" s="73" t="str">
        <f t="shared" si="5"/>
        <v/>
      </c>
      <c r="AC127" s="5">
        <v>2017</v>
      </c>
      <c r="AD127" s="5">
        <v>6458</v>
      </c>
      <c r="AG127" s="73" t="str">
        <f t="shared" si="6"/>
        <v/>
      </c>
      <c r="AH127" s="5">
        <v>2017</v>
      </c>
      <c r="AI127" s="5">
        <v>6458</v>
      </c>
      <c r="AJ127" s="4">
        <v>2017</v>
      </c>
      <c r="AK127" s="4">
        <v>2691</v>
      </c>
      <c r="AL127" s="73">
        <f t="shared" si="7"/>
        <v>0.41669247445029423</v>
      </c>
      <c r="AM127" s="5">
        <v>2016</v>
      </c>
      <c r="AN127" s="4">
        <v>235</v>
      </c>
      <c r="AO127" s="72">
        <f t="shared" si="8"/>
        <v>3.4277981006497793</v>
      </c>
      <c r="AR127" s="5">
        <v>2014</v>
      </c>
      <c r="AS127" s="4">
        <v>117466</v>
      </c>
      <c r="AT127" s="73" t="str">
        <f t="shared" si="9"/>
        <v/>
      </c>
      <c r="AY127" s="73" t="str">
        <f t="shared" si="10"/>
        <v/>
      </c>
      <c r="BA127" s="4">
        <v>0.33</v>
      </c>
      <c r="BB127" s="4">
        <v>0.48</v>
      </c>
      <c r="BC127" s="4">
        <v>0.45</v>
      </c>
      <c r="BD127" s="4">
        <v>0.45</v>
      </c>
    </row>
    <row r="128" spans="1:56" ht="15.75" customHeight="1" x14ac:dyDescent="0.25">
      <c r="A128" s="4" t="s">
        <v>383</v>
      </c>
      <c r="B128" s="4" t="s">
        <v>384</v>
      </c>
      <c r="C128" s="4" t="s">
        <v>118</v>
      </c>
      <c r="D128" s="4" t="s">
        <v>380</v>
      </c>
      <c r="E128" s="4">
        <v>0</v>
      </c>
      <c r="F128" s="4">
        <v>2125268</v>
      </c>
      <c r="G128" s="5">
        <v>2009</v>
      </c>
      <c r="H128" s="5">
        <v>3513</v>
      </c>
      <c r="I128" s="72">
        <f t="shared" si="0"/>
        <v>165.29680021531402</v>
      </c>
      <c r="J128" s="5">
        <v>2014</v>
      </c>
      <c r="K128" s="5">
        <v>2073</v>
      </c>
      <c r="L128" s="72">
        <f t="shared" si="1"/>
        <v>97.540639580514082</v>
      </c>
      <c r="O128" s="72" t="str">
        <f t="shared" si="2"/>
        <v/>
      </c>
      <c r="R128" s="5">
        <v>2014</v>
      </c>
      <c r="S128" s="5">
        <v>2073</v>
      </c>
      <c r="T128" s="72" t="str">
        <f t="shared" si="3"/>
        <v/>
      </c>
      <c r="U128" s="72"/>
      <c r="V128" s="72"/>
      <c r="W128" s="72" t="str">
        <f t="shared" si="4"/>
        <v/>
      </c>
      <c r="Z128" s="5"/>
      <c r="AA128" s="5"/>
      <c r="AB128" s="73" t="str">
        <f t="shared" si="5"/>
        <v/>
      </c>
      <c r="AC128" s="5">
        <v>2014</v>
      </c>
      <c r="AD128" s="5">
        <v>2073</v>
      </c>
      <c r="AG128" s="73" t="str">
        <f t="shared" si="6"/>
        <v/>
      </c>
      <c r="AH128" s="5">
        <v>2014</v>
      </c>
      <c r="AI128" s="5">
        <v>2073</v>
      </c>
      <c r="AJ128" s="4">
        <v>2015</v>
      </c>
      <c r="AK128" s="4">
        <v>404</v>
      </c>
      <c r="AL128" s="73">
        <f t="shared" si="7"/>
        <v>0.1948866377231066</v>
      </c>
      <c r="AM128" s="5">
        <v>2015</v>
      </c>
      <c r="AN128" s="4">
        <v>897</v>
      </c>
      <c r="AO128" s="72">
        <f t="shared" si="8"/>
        <v>42.206441728760794</v>
      </c>
      <c r="AT128" s="73" t="str">
        <f t="shared" si="9"/>
        <v/>
      </c>
      <c r="AY128" s="73" t="str">
        <f t="shared" si="10"/>
        <v/>
      </c>
    </row>
    <row r="129" spans="1:56" ht="15.75" customHeight="1" x14ac:dyDescent="0.25">
      <c r="A129" s="4" t="s">
        <v>464</v>
      </c>
      <c r="B129" s="4" t="s">
        <v>465</v>
      </c>
      <c r="C129" s="4" t="s">
        <v>118</v>
      </c>
      <c r="D129" s="4" t="s">
        <v>449</v>
      </c>
      <c r="E129" s="4">
        <v>0</v>
      </c>
      <c r="F129" s="4">
        <v>4937374</v>
      </c>
      <c r="G129" s="5"/>
      <c r="H129" s="5"/>
      <c r="I129" s="72" t="str">
        <f t="shared" si="0"/>
        <v/>
      </c>
      <c r="J129" s="5">
        <v>2017</v>
      </c>
      <c r="K129" s="5">
        <v>2211</v>
      </c>
      <c r="L129" s="72">
        <f t="shared" si="1"/>
        <v>44.780889598397856</v>
      </c>
      <c r="O129" s="72" t="str">
        <f t="shared" si="2"/>
        <v/>
      </c>
      <c r="R129" s="5">
        <v>2017</v>
      </c>
      <c r="S129" s="5">
        <v>2211</v>
      </c>
      <c r="T129" s="72" t="str">
        <f t="shared" si="3"/>
        <v/>
      </c>
      <c r="U129" s="72"/>
      <c r="V129" s="72"/>
      <c r="W129" s="72" t="str">
        <f t="shared" si="4"/>
        <v/>
      </c>
      <c r="Z129" s="5"/>
      <c r="AA129" s="5"/>
      <c r="AB129" s="73" t="str">
        <f t="shared" si="5"/>
        <v/>
      </c>
      <c r="AC129" s="5">
        <v>2017</v>
      </c>
      <c r="AD129" s="5">
        <v>2211</v>
      </c>
      <c r="AG129" s="73" t="str">
        <f t="shared" si="6"/>
        <v/>
      </c>
      <c r="AH129" s="5">
        <v>2017</v>
      </c>
      <c r="AI129" s="5">
        <v>2211</v>
      </c>
      <c r="AJ129" s="4">
        <v>2017</v>
      </c>
      <c r="AK129" s="4">
        <v>1393</v>
      </c>
      <c r="AL129" s="73">
        <f t="shared" si="7"/>
        <v>0.63003165988240617</v>
      </c>
      <c r="AM129" s="5">
        <v>2012</v>
      </c>
      <c r="AN129" s="4">
        <v>135</v>
      </c>
      <c r="AO129" s="72">
        <f t="shared" si="8"/>
        <v>2.7342469904042108</v>
      </c>
      <c r="AT129" s="73" t="str">
        <f t="shared" si="9"/>
        <v/>
      </c>
      <c r="AY129" s="73" t="str">
        <f t="shared" si="10"/>
        <v/>
      </c>
      <c r="BA129" s="4">
        <v>0.35</v>
      </c>
      <c r="BB129" s="4">
        <v>0.48</v>
      </c>
      <c r="BC129" s="4">
        <v>0.37</v>
      </c>
      <c r="BD129" s="4">
        <v>0.37</v>
      </c>
    </row>
    <row r="130" spans="1:56" ht="15.75" customHeight="1" x14ac:dyDescent="0.25">
      <c r="A130" s="4" t="s">
        <v>253</v>
      </c>
      <c r="B130" s="4" t="s">
        <v>254</v>
      </c>
      <c r="C130" s="4" t="s">
        <v>118</v>
      </c>
      <c r="D130" s="4" t="s">
        <v>250</v>
      </c>
      <c r="E130" s="4">
        <v>0</v>
      </c>
      <c r="F130" s="4">
        <v>6777452</v>
      </c>
      <c r="G130" s="5"/>
      <c r="H130" s="5"/>
      <c r="I130" s="72" t="str">
        <f t="shared" si="0"/>
        <v/>
      </c>
      <c r="J130" s="5">
        <v>2014</v>
      </c>
      <c r="K130" s="5">
        <v>6187</v>
      </c>
      <c r="L130" s="72">
        <f t="shared" si="1"/>
        <v>91.287994367204661</v>
      </c>
      <c r="O130" s="72" t="str">
        <f t="shared" si="2"/>
        <v/>
      </c>
      <c r="R130" s="5">
        <v>2014</v>
      </c>
      <c r="S130" s="5">
        <v>6187</v>
      </c>
      <c r="T130" s="72" t="str">
        <f t="shared" si="3"/>
        <v/>
      </c>
      <c r="U130" s="72"/>
      <c r="V130" s="72"/>
      <c r="W130" s="72" t="str">
        <f t="shared" si="4"/>
        <v/>
      </c>
      <c r="Z130" s="5"/>
      <c r="AA130" s="5"/>
      <c r="AB130" s="73" t="str">
        <f t="shared" si="5"/>
        <v/>
      </c>
      <c r="AC130" s="5">
        <v>2014</v>
      </c>
      <c r="AD130" s="5">
        <v>6187</v>
      </c>
      <c r="AG130" s="73" t="str">
        <f t="shared" si="6"/>
        <v/>
      </c>
      <c r="AH130" s="5">
        <v>2014</v>
      </c>
      <c r="AI130" s="5">
        <v>6187</v>
      </c>
      <c r="AJ130" s="4">
        <v>2015</v>
      </c>
      <c r="AK130" s="4">
        <v>5569</v>
      </c>
      <c r="AL130" s="73">
        <f t="shared" si="7"/>
        <v>0.90011314045579438</v>
      </c>
      <c r="AN130" s="4" t="s">
        <v>40</v>
      </c>
      <c r="AO130" s="72" t="str">
        <f t="shared" si="8"/>
        <v/>
      </c>
      <c r="AT130" s="73" t="str">
        <f t="shared" si="9"/>
        <v/>
      </c>
      <c r="AY130" s="73" t="str">
        <f t="shared" si="10"/>
        <v/>
      </c>
    </row>
    <row r="131" spans="1:56" ht="15.75" customHeight="1" x14ac:dyDescent="0.25">
      <c r="A131" s="4" t="s">
        <v>532</v>
      </c>
      <c r="B131" s="4" t="s">
        <v>533</v>
      </c>
      <c r="C131" s="4" t="s">
        <v>181</v>
      </c>
      <c r="D131" s="4" t="s">
        <v>525</v>
      </c>
      <c r="E131" s="4">
        <v>0</v>
      </c>
      <c r="F131" s="4">
        <v>38019</v>
      </c>
      <c r="G131" s="5">
        <v>2015</v>
      </c>
      <c r="H131" s="5">
        <v>84</v>
      </c>
      <c r="I131" s="72">
        <f t="shared" si="0"/>
        <v>220.94216049869803</v>
      </c>
      <c r="J131" s="5">
        <v>2017</v>
      </c>
      <c r="K131" s="5">
        <v>73</v>
      </c>
      <c r="L131" s="72">
        <f t="shared" si="1"/>
        <v>192.00925852863043</v>
      </c>
      <c r="O131" s="72" t="str">
        <f t="shared" si="2"/>
        <v/>
      </c>
      <c r="R131" s="5">
        <v>2017</v>
      </c>
      <c r="S131" s="5">
        <v>73</v>
      </c>
      <c r="T131" s="72" t="str">
        <f t="shared" si="3"/>
        <v/>
      </c>
      <c r="U131" s="72"/>
      <c r="V131" s="72"/>
      <c r="W131" s="72" t="str">
        <f t="shared" si="4"/>
        <v/>
      </c>
      <c r="X131" s="5">
        <v>2017</v>
      </c>
      <c r="Y131" s="4">
        <v>158</v>
      </c>
      <c r="Z131" s="5">
        <v>2015</v>
      </c>
      <c r="AA131" s="5">
        <v>60</v>
      </c>
      <c r="AB131" s="73">
        <f t="shared" si="5"/>
        <v>2.6333333333333333</v>
      </c>
      <c r="AC131" s="5">
        <v>2017</v>
      </c>
      <c r="AD131" s="5">
        <v>73</v>
      </c>
      <c r="AG131" s="73" t="str">
        <f t="shared" si="6"/>
        <v/>
      </c>
      <c r="AH131" s="5">
        <v>2017</v>
      </c>
      <c r="AI131" s="5">
        <v>73</v>
      </c>
      <c r="AJ131" s="4">
        <v>2017</v>
      </c>
      <c r="AK131" s="4">
        <v>13</v>
      </c>
      <c r="AL131" s="73">
        <f t="shared" si="7"/>
        <v>0.17808219178082191</v>
      </c>
      <c r="AM131" s="5">
        <v>2016</v>
      </c>
      <c r="AN131" s="4">
        <v>0</v>
      </c>
      <c r="AO131" s="72">
        <f t="shared" si="8"/>
        <v>0</v>
      </c>
      <c r="AP131" s="5">
        <v>2017</v>
      </c>
      <c r="AQ131" s="4">
        <v>158</v>
      </c>
      <c r="AR131" s="5">
        <v>2017</v>
      </c>
      <c r="AS131" s="4">
        <v>1647</v>
      </c>
      <c r="AT131" s="73">
        <f t="shared" si="9"/>
        <v>10.424050632911392</v>
      </c>
      <c r="AU131" s="5">
        <v>2017</v>
      </c>
      <c r="AV131" s="4">
        <v>158</v>
      </c>
      <c r="AW131" s="5">
        <v>2017</v>
      </c>
      <c r="AX131" s="4">
        <v>7</v>
      </c>
      <c r="AY131" s="73">
        <f t="shared" si="10"/>
        <v>22.571428571428573</v>
      </c>
      <c r="BA131" s="4">
        <v>0</v>
      </c>
      <c r="BB131" s="4">
        <v>0</v>
      </c>
      <c r="BC131" s="4">
        <v>0</v>
      </c>
      <c r="BD131" s="4">
        <v>0</v>
      </c>
    </row>
    <row r="132" spans="1:56" ht="15.75" customHeight="1" x14ac:dyDescent="0.25">
      <c r="A132" s="4" t="s">
        <v>293</v>
      </c>
      <c r="B132" s="4" t="s">
        <v>294</v>
      </c>
      <c r="C132" s="4" t="s">
        <v>181</v>
      </c>
      <c r="D132" s="4" t="s">
        <v>276</v>
      </c>
      <c r="E132" s="4">
        <v>1</v>
      </c>
      <c r="F132" s="4">
        <v>2759627</v>
      </c>
      <c r="G132" s="5">
        <v>2017</v>
      </c>
      <c r="H132" s="5">
        <v>8231</v>
      </c>
      <c r="I132" s="72">
        <f t="shared" si="0"/>
        <v>298.26494667576452</v>
      </c>
      <c r="J132" s="5">
        <v>2017</v>
      </c>
      <c r="K132" s="5">
        <v>6599</v>
      </c>
      <c r="L132" s="72">
        <f t="shared" si="1"/>
        <v>239.12651963471876</v>
      </c>
      <c r="M132" s="5">
        <v>2017</v>
      </c>
      <c r="N132" s="4">
        <v>2959</v>
      </c>
      <c r="O132" s="72">
        <f t="shared" si="2"/>
        <v>107.22463579317059</v>
      </c>
      <c r="P132" s="5">
        <v>2017</v>
      </c>
      <c r="Q132" s="4">
        <v>2959</v>
      </c>
      <c r="R132" s="5">
        <v>2017</v>
      </c>
      <c r="S132" s="5">
        <v>6599</v>
      </c>
      <c r="T132" s="72">
        <f t="shared" si="3"/>
        <v>448.40127292013943</v>
      </c>
      <c r="U132" s="72"/>
      <c r="V132" s="72">
        <v>770</v>
      </c>
      <c r="W132" s="72">
        <f t="shared" si="4"/>
        <v>27.902321581865955</v>
      </c>
      <c r="X132" s="5">
        <v>2017</v>
      </c>
      <c r="Y132" s="4">
        <v>20147</v>
      </c>
      <c r="Z132" s="5">
        <v>2017</v>
      </c>
      <c r="AA132" s="5">
        <v>770</v>
      </c>
      <c r="AB132" s="73">
        <f t="shared" si="5"/>
        <v>26.164935064935065</v>
      </c>
      <c r="AC132" s="5">
        <v>2017</v>
      </c>
      <c r="AD132" s="5">
        <v>6599</v>
      </c>
      <c r="AE132" s="5">
        <v>2017</v>
      </c>
      <c r="AF132" s="4">
        <v>15508</v>
      </c>
      <c r="AG132" s="73">
        <f t="shared" si="6"/>
        <v>0.42552231106525662</v>
      </c>
      <c r="AH132" s="5">
        <v>2017</v>
      </c>
      <c r="AI132" s="5">
        <v>6599</v>
      </c>
      <c r="AJ132" s="4">
        <v>2017</v>
      </c>
      <c r="AK132" s="4">
        <v>611</v>
      </c>
      <c r="AL132" s="73">
        <f t="shared" si="7"/>
        <v>9.2589786331262316E-2</v>
      </c>
      <c r="AM132" s="5">
        <v>2017</v>
      </c>
      <c r="AN132" s="4">
        <v>129</v>
      </c>
      <c r="AO132" s="72">
        <f t="shared" si="8"/>
        <v>4.6745447844944259</v>
      </c>
      <c r="AP132" s="5">
        <v>2017</v>
      </c>
      <c r="AQ132" s="4">
        <v>20147</v>
      </c>
      <c r="AR132" s="5">
        <v>2017</v>
      </c>
      <c r="AS132" s="4">
        <v>21094</v>
      </c>
      <c r="AT132" s="73">
        <f t="shared" si="9"/>
        <v>1.047004516801509</v>
      </c>
      <c r="AU132" s="5">
        <v>2017</v>
      </c>
      <c r="AV132" s="4">
        <v>20147</v>
      </c>
      <c r="AW132" s="5">
        <v>2017</v>
      </c>
      <c r="AX132" s="4">
        <v>672</v>
      </c>
      <c r="AY132" s="73">
        <f t="shared" si="10"/>
        <v>29.980654761904763</v>
      </c>
      <c r="BA132" s="4">
        <v>0</v>
      </c>
      <c r="BB132" s="4">
        <v>0</v>
      </c>
      <c r="BC132" s="4">
        <v>0</v>
      </c>
      <c r="BD132" s="4">
        <v>0</v>
      </c>
    </row>
    <row r="133" spans="1:56" ht="15.75" customHeight="1" x14ac:dyDescent="0.25">
      <c r="A133" s="4" t="s">
        <v>534</v>
      </c>
      <c r="B133" s="4" t="s">
        <v>535</v>
      </c>
      <c r="C133" s="4" t="s">
        <v>181</v>
      </c>
      <c r="D133" s="4" t="s">
        <v>525</v>
      </c>
      <c r="E133" s="4">
        <v>0</v>
      </c>
      <c r="F133" s="4">
        <v>615729</v>
      </c>
      <c r="G133" s="5">
        <v>2014</v>
      </c>
      <c r="H133" s="5">
        <v>1783</v>
      </c>
      <c r="I133" s="72">
        <f t="shared" si="0"/>
        <v>289.57544634084149</v>
      </c>
      <c r="J133" s="5">
        <v>2017</v>
      </c>
      <c r="K133" s="5">
        <v>650</v>
      </c>
      <c r="L133" s="72">
        <f t="shared" si="1"/>
        <v>105.56592267052551</v>
      </c>
      <c r="M133" s="5">
        <v>2017</v>
      </c>
      <c r="N133" s="4">
        <v>466</v>
      </c>
      <c r="O133" s="72">
        <f t="shared" si="2"/>
        <v>75.68264609917675</v>
      </c>
      <c r="P133" s="5">
        <v>2017</v>
      </c>
      <c r="Q133" s="4">
        <v>466</v>
      </c>
      <c r="R133" s="5">
        <v>2017</v>
      </c>
      <c r="S133" s="5">
        <v>650</v>
      </c>
      <c r="T133" s="72">
        <f t="shared" si="3"/>
        <v>716.92307692307691</v>
      </c>
      <c r="U133" s="72"/>
      <c r="V133" s="72">
        <v>142</v>
      </c>
      <c r="W133" s="72">
        <f t="shared" si="4"/>
        <v>23.062093875714805</v>
      </c>
      <c r="Z133" s="5">
        <v>2017</v>
      </c>
      <c r="AA133" s="5">
        <v>142</v>
      </c>
      <c r="AB133" s="73" t="str">
        <f t="shared" si="5"/>
        <v/>
      </c>
      <c r="AC133" s="5">
        <v>2017</v>
      </c>
      <c r="AD133" s="5">
        <v>650</v>
      </c>
      <c r="AE133" s="5">
        <v>2017</v>
      </c>
      <c r="AF133" s="4">
        <v>8433</v>
      </c>
      <c r="AG133" s="73">
        <f t="shared" si="6"/>
        <v>7.7078145381240359E-2</v>
      </c>
      <c r="AH133" s="5">
        <v>2017</v>
      </c>
      <c r="AI133" s="5">
        <v>650</v>
      </c>
      <c r="AJ133" s="4">
        <v>2017</v>
      </c>
      <c r="AK133" s="4">
        <v>289</v>
      </c>
      <c r="AL133" s="73">
        <f t="shared" si="7"/>
        <v>0.44461538461538463</v>
      </c>
      <c r="AM133" s="5">
        <v>2017</v>
      </c>
      <c r="AN133" s="4">
        <v>2</v>
      </c>
      <c r="AO133" s="72">
        <f t="shared" si="8"/>
        <v>0.32481822360161694</v>
      </c>
      <c r="AR133" s="5">
        <v>2017</v>
      </c>
      <c r="AS133" s="4">
        <v>26395</v>
      </c>
      <c r="AT133" s="73" t="str">
        <f t="shared" si="9"/>
        <v/>
      </c>
      <c r="AW133" s="5">
        <v>2017</v>
      </c>
      <c r="AX133" s="4">
        <v>56</v>
      </c>
      <c r="AY133" s="73" t="str">
        <f t="shared" si="10"/>
        <v/>
      </c>
      <c r="BA133" s="4">
        <v>0</v>
      </c>
      <c r="BB133" s="4">
        <v>0</v>
      </c>
      <c r="BC133" s="4">
        <v>0</v>
      </c>
      <c r="BD133" s="4">
        <v>0</v>
      </c>
    </row>
    <row r="134" spans="1:56" ht="15.75" customHeight="1" x14ac:dyDescent="0.25">
      <c r="A134" s="5" t="s">
        <v>173</v>
      </c>
      <c r="B134" s="5" t="s">
        <v>174</v>
      </c>
      <c r="C134" s="4" t="s">
        <v>106</v>
      </c>
      <c r="D134" s="4" t="s">
        <v>160</v>
      </c>
      <c r="E134" s="4">
        <v>0</v>
      </c>
      <c r="F134" s="4">
        <v>640445</v>
      </c>
      <c r="G134" s="5">
        <v>2017</v>
      </c>
      <c r="H134" s="5">
        <v>6885</v>
      </c>
      <c r="I134" s="72">
        <f t="shared" si="0"/>
        <v>1075.0337655848668</v>
      </c>
      <c r="J134" s="5">
        <v>2017</v>
      </c>
      <c r="K134" s="5">
        <v>1284</v>
      </c>
      <c r="L134" s="72">
        <f t="shared" si="1"/>
        <v>200.48559985634986</v>
      </c>
      <c r="M134" s="5">
        <v>2017</v>
      </c>
      <c r="N134" s="4">
        <v>667</v>
      </c>
      <c r="O134" s="72">
        <f t="shared" si="2"/>
        <v>104.14633575092319</v>
      </c>
      <c r="P134" s="5">
        <v>2017</v>
      </c>
      <c r="Q134" s="4">
        <v>667</v>
      </c>
      <c r="R134" s="5">
        <v>2017</v>
      </c>
      <c r="S134" s="5">
        <v>1284</v>
      </c>
      <c r="T134" s="72">
        <f t="shared" si="3"/>
        <v>519.47040498442368</v>
      </c>
      <c r="U134" s="72"/>
      <c r="V134" s="72">
        <v>26</v>
      </c>
      <c r="W134" s="72">
        <f t="shared" si="4"/>
        <v>4.0596772556581753</v>
      </c>
      <c r="Z134" s="5">
        <v>2017</v>
      </c>
      <c r="AA134" s="5">
        <v>26</v>
      </c>
      <c r="AB134" s="73" t="str">
        <f t="shared" si="5"/>
        <v/>
      </c>
      <c r="AC134" s="5">
        <v>2017</v>
      </c>
      <c r="AD134" s="5">
        <v>1284</v>
      </c>
      <c r="AG134" s="73" t="str">
        <f t="shared" si="6"/>
        <v/>
      </c>
      <c r="AH134" s="5">
        <v>2017</v>
      </c>
      <c r="AI134" s="5">
        <v>1284</v>
      </c>
      <c r="AJ134" s="4">
        <v>2017</v>
      </c>
      <c r="AK134" s="4">
        <v>262</v>
      </c>
      <c r="AL134" s="73">
        <f t="shared" si="7"/>
        <v>0.20404984423676012</v>
      </c>
      <c r="AO134" s="72" t="str">
        <f t="shared" si="8"/>
        <v/>
      </c>
      <c r="AT134" s="73" t="str">
        <f t="shared" si="9"/>
        <v/>
      </c>
      <c r="AW134" s="5">
        <v>2017</v>
      </c>
      <c r="AX134" s="4">
        <v>44</v>
      </c>
      <c r="AY134" s="73" t="str">
        <f t="shared" si="10"/>
        <v/>
      </c>
      <c r="BA134" s="4">
        <v>0</v>
      </c>
      <c r="BB134" s="4">
        <v>0</v>
      </c>
      <c r="BC134" s="4">
        <v>0</v>
      </c>
      <c r="BD134" s="4">
        <v>0</v>
      </c>
    </row>
    <row r="135" spans="1:56" ht="15.75" customHeight="1" x14ac:dyDescent="0.25">
      <c r="A135" s="4" t="s">
        <v>130</v>
      </c>
      <c r="B135" s="4" t="s">
        <v>131</v>
      </c>
      <c r="C135" s="4" t="s">
        <v>118</v>
      </c>
      <c r="D135" s="4" t="s">
        <v>119</v>
      </c>
      <c r="E135" s="4">
        <v>0</v>
      </c>
      <c r="F135" s="4">
        <v>26969307</v>
      </c>
      <c r="G135" s="5">
        <v>2015</v>
      </c>
      <c r="H135" s="5">
        <v>8272</v>
      </c>
      <c r="I135" s="72">
        <f t="shared" si="0"/>
        <v>30.671904176106565</v>
      </c>
      <c r="J135" s="5">
        <v>2017</v>
      </c>
      <c r="K135" s="5">
        <v>20975</v>
      </c>
      <c r="L135" s="72">
        <f t="shared" si="1"/>
        <v>77.773596481363057</v>
      </c>
      <c r="O135" s="72" t="str">
        <f t="shared" si="2"/>
        <v/>
      </c>
      <c r="R135" s="5">
        <v>2017</v>
      </c>
      <c r="S135" s="5">
        <v>20975</v>
      </c>
      <c r="T135" s="72" t="str">
        <f t="shared" si="3"/>
        <v/>
      </c>
      <c r="U135" s="72"/>
      <c r="V135" s="72"/>
      <c r="W135" s="72" t="str">
        <f t="shared" si="4"/>
        <v/>
      </c>
      <c r="X135" s="5">
        <v>2016</v>
      </c>
      <c r="Y135" s="4">
        <v>42313</v>
      </c>
      <c r="Z135" s="5">
        <v>2015</v>
      </c>
      <c r="AA135" s="5">
        <v>922</v>
      </c>
      <c r="AB135" s="73">
        <f t="shared" si="5"/>
        <v>45.892624728850322</v>
      </c>
      <c r="AC135" s="5">
        <v>2017</v>
      </c>
      <c r="AD135" s="5">
        <v>20975</v>
      </c>
      <c r="AG135" s="73" t="str">
        <f t="shared" si="6"/>
        <v/>
      </c>
      <c r="AH135" s="5">
        <v>2017</v>
      </c>
      <c r="AI135" s="5">
        <v>20975</v>
      </c>
      <c r="AJ135" s="4">
        <v>2017</v>
      </c>
      <c r="AK135" s="4">
        <v>11703</v>
      </c>
      <c r="AL135" s="73">
        <f t="shared" si="7"/>
        <v>0.55794994040524437</v>
      </c>
      <c r="AN135" s="4" t="s">
        <v>40</v>
      </c>
      <c r="AO135" s="72" t="str">
        <f t="shared" si="8"/>
        <v/>
      </c>
      <c r="AP135" s="5">
        <v>2016</v>
      </c>
      <c r="AQ135" s="4">
        <v>42313</v>
      </c>
      <c r="AR135" s="5">
        <v>2016</v>
      </c>
      <c r="AS135" s="4">
        <v>27224</v>
      </c>
      <c r="AT135" s="73">
        <f t="shared" si="9"/>
        <v>0.64339564672795591</v>
      </c>
      <c r="AU135" s="5">
        <v>2016</v>
      </c>
      <c r="AV135" s="4">
        <v>42313</v>
      </c>
      <c r="AY135" s="73" t="str">
        <f t="shared" si="10"/>
        <v/>
      </c>
      <c r="BA135" s="4">
        <v>0.37</v>
      </c>
      <c r="BB135" s="4">
        <v>0.25</v>
      </c>
      <c r="BC135" s="4">
        <v>0.34</v>
      </c>
      <c r="BD135" s="4">
        <v>0.34</v>
      </c>
    </row>
    <row r="136" spans="1:56" ht="15.75" customHeight="1" x14ac:dyDescent="0.25">
      <c r="A136" s="4" t="s">
        <v>132</v>
      </c>
      <c r="B136" s="4" t="s">
        <v>133</v>
      </c>
      <c r="C136" s="4" t="s">
        <v>118</v>
      </c>
      <c r="D136" s="4" t="s">
        <v>119</v>
      </c>
      <c r="E136" s="4">
        <v>0</v>
      </c>
      <c r="F136" s="4">
        <v>18628747</v>
      </c>
      <c r="G136" s="5"/>
      <c r="H136" s="5"/>
      <c r="I136" s="72" t="str">
        <f t="shared" si="0"/>
        <v/>
      </c>
      <c r="J136" s="5">
        <v>2017</v>
      </c>
      <c r="K136" s="5">
        <v>14795</v>
      </c>
      <c r="L136" s="72">
        <f t="shared" si="1"/>
        <v>79.42026374613387</v>
      </c>
      <c r="O136" s="72" t="str">
        <f t="shared" si="2"/>
        <v/>
      </c>
      <c r="R136" s="5">
        <v>2017</v>
      </c>
      <c r="S136" s="5">
        <v>14795</v>
      </c>
      <c r="T136" s="72" t="str">
        <f t="shared" si="3"/>
        <v/>
      </c>
      <c r="U136" s="72"/>
      <c r="V136" s="72"/>
      <c r="W136" s="72" t="str">
        <f t="shared" si="4"/>
        <v/>
      </c>
      <c r="Z136" s="5"/>
      <c r="AA136" s="5"/>
      <c r="AB136" s="73" t="str">
        <f t="shared" si="5"/>
        <v/>
      </c>
      <c r="AC136" s="5">
        <v>2017</v>
      </c>
      <c r="AD136" s="5">
        <v>14795</v>
      </c>
      <c r="AG136" s="73" t="str">
        <f t="shared" si="6"/>
        <v/>
      </c>
      <c r="AH136" s="5">
        <v>2017</v>
      </c>
      <c r="AI136" s="5">
        <v>14795</v>
      </c>
      <c r="AJ136" s="4">
        <v>2017</v>
      </c>
      <c r="AK136" s="4">
        <v>1598</v>
      </c>
      <c r="AL136" s="73">
        <f t="shared" si="7"/>
        <v>0.1080094626563028</v>
      </c>
      <c r="AM136" s="5">
        <v>2012</v>
      </c>
      <c r="AN136" s="4">
        <v>279</v>
      </c>
      <c r="AO136" s="72">
        <f t="shared" si="8"/>
        <v>1.4976852710490942</v>
      </c>
      <c r="AT136" s="73" t="str">
        <f t="shared" si="9"/>
        <v/>
      </c>
      <c r="AY136" s="73" t="str">
        <f t="shared" si="10"/>
        <v/>
      </c>
      <c r="BA136" s="4">
        <v>0.44</v>
      </c>
      <c r="BB136" s="4">
        <v>0.54</v>
      </c>
      <c r="BC136" s="4">
        <v>0.39</v>
      </c>
      <c r="BD136" s="4">
        <v>0.39</v>
      </c>
    </row>
    <row r="137" spans="1:56" ht="15.75" customHeight="1" x14ac:dyDescent="0.25">
      <c r="A137" s="4" t="s">
        <v>364</v>
      </c>
      <c r="B137" s="4" t="s">
        <v>365</v>
      </c>
      <c r="C137" s="4" t="s">
        <v>106</v>
      </c>
      <c r="D137" s="4" t="s">
        <v>357</v>
      </c>
      <c r="E137" s="4">
        <v>0</v>
      </c>
      <c r="F137" s="4">
        <v>31949777</v>
      </c>
      <c r="G137" s="5"/>
      <c r="H137" s="5"/>
      <c r="I137" s="72" t="str">
        <f t="shared" si="0"/>
        <v/>
      </c>
      <c r="J137" s="5">
        <v>2017</v>
      </c>
      <c r="K137" s="5">
        <v>55413</v>
      </c>
      <c r="L137" s="72">
        <f t="shared" si="1"/>
        <v>173.43783025465248</v>
      </c>
      <c r="O137" s="72" t="str">
        <f t="shared" si="2"/>
        <v/>
      </c>
      <c r="R137" s="5">
        <v>2017</v>
      </c>
      <c r="S137" s="5">
        <v>55413</v>
      </c>
      <c r="T137" s="72" t="str">
        <f t="shared" si="3"/>
        <v/>
      </c>
      <c r="U137" s="72"/>
      <c r="V137" s="72"/>
      <c r="W137" s="72" t="str">
        <f t="shared" si="4"/>
        <v/>
      </c>
      <c r="X137" s="5">
        <v>2007</v>
      </c>
      <c r="Y137" s="4">
        <v>96915</v>
      </c>
      <c r="Z137" s="5">
        <v>2006</v>
      </c>
      <c r="AA137" s="5">
        <v>227</v>
      </c>
      <c r="AB137" s="73">
        <f t="shared" si="5"/>
        <v>426.9383259911894</v>
      </c>
      <c r="AC137" s="5">
        <v>2017</v>
      </c>
      <c r="AD137" s="5">
        <v>55413</v>
      </c>
      <c r="AE137" s="5">
        <v>2007</v>
      </c>
      <c r="AF137" s="4">
        <v>83880</v>
      </c>
      <c r="AG137" s="73">
        <f t="shared" si="6"/>
        <v>0.66062231759656653</v>
      </c>
      <c r="AH137" s="5">
        <v>2017</v>
      </c>
      <c r="AI137" s="5">
        <v>55413</v>
      </c>
      <c r="AJ137" s="4">
        <v>2017</v>
      </c>
      <c r="AK137" s="4">
        <v>17663</v>
      </c>
      <c r="AL137" s="73">
        <f t="shared" si="7"/>
        <v>0.31875191742009995</v>
      </c>
      <c r="AM137" s="5">
        <v>2013</v>
      </c>
      <c r="AN137" s="4">
        <v>627</v>
      </c>
      <c r="AO137" s="72">
        <f t="shared" si="8"/>
        <v>1.9624550118143236</v>
      </c>
      <c r="AP137" s="5">
        <v>2007</v>
      </c>
      <c r="AQ137" s="4">
        <v>96915</v>
      </c>
      <c r="AR137" s="5">
        <v>2007</v>
      </c>
      <c r="AS137" s="4">
        <v>5929</v>
      </c>
      <c r="AT137" s="73">
        <f t="shared" si="9"/>
        <v>6.1177320332249908E-2</v>
      </c>
      <c r="AU137" s="5">
        <v>2007</v>
      </c>
      <c r="AV137" s="4">
        <v>96915</v>
      </c>
      <c r="AY137" s="73" t="str">
        <f t="shared" si="10"/>
        <v/>
      </c>
      <c r="BA137" s="4">
        <v>0.55000000000000004</v>
      </c>
      <c r="BB137" s="4">
        <v>0.5</v>
      </c>
      <c r="BC137" s="4">
        <v>0.54</v>
      </c>
      <c r="BD137" s="4">
        <v>0.54</v>
      </c>
    </row>
    <row r="138" spans="1:56" ht="15.75" customHeight="1" x14ac:dyDescent="0.25">
      <c r="A138" s="4" t="s">
        <v>402</v>
      </c>
      <c r="B138" s="4" t="s">
        <v>403</v>
      </c>
      <c r="C138" s="4" t="s">
        <v>106</v>
      </c>
      <c r="D138" s="4" t="s">
        <v>393</v>
      </c>
      <c r="E138" s="4">
        <v>0</v>
      </c>
      <c r="F138" s="4">
        <v>530953</v>
      </c>
      <c r="G138" s="5">
        <v>2013</v>
      </c>
      <c r="H138" s="5">
        <v>3133</v>
      </c>
      <c r="I138" s="72">
        <f t="shared" si="0"/>
        <v>590.07106090369575</v>
      </c>
      <c r="J138" s="5">
        <v>2017</v>
      </c>
      <c r="K138" s="5">
        <v>1852</v>
      </c>
      <c r="L138" s="72">
        <f t="shared" si="1"/>
        <v>348.80676820735545</v>
      </c>
      <c r="O138" s="72" t="str">
        <f t="shared" si="2"/>
        <v/>
      </c>
      <c r="R138" s="5">
        <v>2017</v>
      </c>
      <c r="S138" s="5">
        <v>1852</v>
      </c>
      <c r="T138" s="72" t="str">
        <f t="shared" si="3"/>
        <v/>
      </c>
      <c r="U138" s="72"/>
      <c r="V138" s="72"/>
      <c r="W138" s="72" t="str">
        <f t="shared" si="4"/>
        <v/>
      </c>
      <c r="Z138" s="5">
        <v>2004</v>
      </c>
      <c r="AA138" s="5">
        <v>5</v>
      </c>
      <c r="AB138" s="73" t="str">
        <f t="shared" si="5"/>
        <v/>
      </c>
      <c r="AC138" s="5">
        <v>2017</v>
      </c>
      <c r="AD138" s="5">
        <v>1852</v>
      </c>
      <c r="AG138" s="73" t="str">
        <f t="shared" si="6"/>
        <v/>
      </c>
      <c r="AH138" s="5">
        <v>2017</v>
      </c>
      <c r="AI138" s="5">
        <v>1852</v>
      </c>
      <c r="AL138" s="73" t="str">
        <f t="shared" si="7"/>
        <v/>
      </c>
      <c r="AM138" s="5">
        <v>2013</v>
      </c>
      <c r="AN138" s="4">
        <v>3</v>
      </c>
      <c r="AO138" s="72">
        <f t="shared" si="8"/>
        <v>0.56502176275489546</v>
      </c>
      <c r="AR138" s="5">
        <v>2014</v>
      </c>
      <c r="AS138" s="4">
        <v>6981</v>
      </c>
      <c r="AT138" s="73" t="str">
        <f t="shared" si="9"/>
        <v/>
      </c>
      <c r="AY138" s="73" t="str">
        <f t="shared" si="10"/>
        <v/>
      </c>
      <c r="BA138" s="4">
        <v>0</v>
      </c>
      <c r="BB138" s="4">
        <v>0</v>
      </c>
      <c r="BC138" s="4">
        <v>0</v>
      </c>
      <c r="BD138" s="4">
        <v>0</v>
      </c>
    </row>
    <row r="139" spans="1:56" ht="15.75" customHeight="1" x14ac:dyDescent="0.25">
      <c r="A139" s="4" t="s">
        <v>466</v>
      </c>
      <c r="B139" s="4" t="s">
        <v>467</v>
      </c>
      <c r="C139" s="4" t="s">
        <v>118</v>
      </c>
      <c r="D139" s="4" t="s">
        <v>449</v>
      </c>
      <c r="E139" s="4">
        <v>0</v>
      </c>
      <c r="F139" s="4">
        <v>19658031</v>
      </c>
      <c r="G139" s="5"/>
      <c r="H139" s="5"/>
      <c r="I139" s="72" t="str">
        <f t="shared" si="0"/>
        <v/>
      </c>
      <c r="J139" s="5">
        <v>2014</v>
      </c>
      <c r="K139" s="5">
        <v>5209</v>
      </c>
      <c r="L139" s="72">
        <f t="shared" si="1"/>
        <v>26.498076028062016</v>
      </c>
      <c r="O139" s="72" t="str">
        <f t="shared" si="2"/>
        <v/>
      </c>
      <c r="R139" s="5">
        <v>2014</v>
      </c>
      <c r="S139" s="5">
        <v>5209</v>
      </c>
      <c r="T139" s="72" t="str">
        <f t="shared" si="3"/>
        <v/>
      </c>
      <c r="U139" s="72"/>
      <c r="V139" s="72"/>
      <c r="W139" s="72" t="str">
        <f t="shared" si="4"/>
        <v/>
      </c>
      <c r="Z139" s="5"/>
      <c r="AA139" s="5"/>
      <c r="AB139" s="73" t="str">
        <f t="shared" si="5"/>
        <v/>
      </c>
      <c r="AC139" s="5">
        <v>2014</v>
      </c>
      <c r="AD139" s="5">
        <v>5209</v>
      </c>
      <c r="AG139" s="73" t="str">
        <f t="shared" si="6"/>
        <v/>
      </c>
      <c r="AH139" s="5">
        <v>2014</v>
      </c>
      <c r="AI139" s="5">
        <v>5209</v>
      </c>
      <c r="AJ139" s="4">
        <v>2015</v>
      </c>
      <c r="AK139" s="4">
        <v>2750.3520000000003</v>
      </c>
      <c r="AL139" s="73">
        <f t="shared" si="7"/>
        <v>0.52800000000000002</v>
      </c>
      <c r="AN139" s="4" t="s">
        <v>40</v>
      </c>
      <c r="AO139" s="72" t="str">
        <f t="shared" si="8"/>
        <v/>
      </c>
      <c r="AT139" s="73" t="str">
        <f t="shared" si="9"/>
        <v/>
      </c>
      <c r="AY139" s="73" t="str">
        <f t="shared" si="10"/>
        <v/>
      </c>
    </row>
    <row r="140" spans="1:56" ht="15.75" customHeight="1" x14ac:dyDescent="0.25">
      <c r="A140" s="4" t="s">
        <v>429</v>
      </c>
      <c r="B140" s="4" t="s">
        <v>430</v>
      </c>
      <c r="C140" s="4" t="s">
        <v>181</v>
      </c>
      <c r="D140" s="4" t="s">
        <v>412</v>
      </c>
      <c r="E140" s="4">
        <v>0</v>
      </c>
      <c r="F140" s="4">
        <v>440372</v>
      </c>
      <c r="G140" s="5">
        <v>2015</v>
      </c>
      <c r="H140" s="5">
        <v>2162</v>
      </c>
      <c r="I140" s="72">
        <f t="shared" si="0"/>
        <v>490.94856167058765</v>
      </c>
      <c r="J140" s="5">
        <v>2017</v>
      </c>
      <c r="K140" s="5">
        <v>588</v>
      </c>
      <c r="L140" s="72">
        <f t="shared" si="1"/>
        <v>133.52347560698681</v>
      </c>
      <c r="O140" s="72" t="str">
        <f t="shared" si="2"/>
        <v/>
      </c>
      <c r="R140" s="5">
        <v>2017</v>
      </c>
      <c r="S140" s="5">
        <v>588</v>
      </c>
      <c r="T140" s="72" t="str">
        <f t="shared" si="3"/>
        <v/>
      </c>
      <c r="U140" s="72"/>
      <c r="V140" s="72"/>
      <c r="W140" s="72" t="str">
        <f t="shared" si="4"/>
        <v/>
      </c>
      <c r="X140" s="5">
        <v>2016</v>
      </c>
      <c r="Y140" s="4">
        <v>14409</v>
      </c>
      <c r="Z140" s="5">
        <v>2015</v>
      </c>
      <c r="AA140" s="5">
        <v>42</v>
      </c>
      <c r="AB140" s="73">
        <f t="shared" si="5"/>
        <v>343.07142857142856</v>
      </c>
      <c r="AC140" s="5">
        <v>2017</v>
      </c>
      <c r="AD140" s="5">
        <v>588</v>
      </c>
      <c r="AE140" s="5">
        <v>2005</v>
      </c>
      <c r="AF140" s="4">
        <v>32</v>
      </c>
      <c r="AG140" s="73">
        <f t="shared" si="6"/>
        <v>18.375</v>
      </c>
      <c r="AH140" s="5">
        <v>2017</v>
      </c>
      <c r="AI140" s="5">
        <v>588</v>
      </c>
      <c r="AJ140" s="4">
        <v>2017</v>
      </c>
      <c r="AK140" s="4">
        <v>156</v>
      </c>
      <c r="AL140" s="73">
        <f t="shared" si="7"/>
        <v>0.26530612244897961</v>
      </c>
      <c r="AM140" s="5">
        <v>2015</v>
      </c>
      <c r="AN140" s="4">
        <v>4</v>
      </c>
      <c r="AO140" s="72">
        <f t="shared" si="8"/>
        <v>0.90832296331283546</v>
      </c>
      <c r="AP140" s="5">
        <v>2016</v>
      </c>
      <c r="AQ140" s="4">
        <v>14409</v>
      </c>
      <c r="AR140" s="5">
        <v>2016</v>
      </c>
      <c r="AS140" s="4">
        <v>5437</v>
      </c>
      <c r="AT140" s="73">
        <f t="shared" si="9"/>
        <v>0.37733361093760842</v>
      </c>
      <c r="AU140" s="5">
        <v>2016</v>
      </c>
      <c r="AV140" s="4">
        <v>14409</v>
      </c>
      <c r="AY140" s="73" t="str">
        <f t="shared" si="10"/>
        <v/>
      </c>
      <c r="BA140" s="4">
        <v>0</v>
      </c>
      <c r="BB140" s="4">
        <v>0</v>
      </c>
      <c r="BC140" s="4">
        <v>0</v>
      </c>
      <c r="BD140" s="4">
        <v>0</v>
      </c>
    </row>
    <row r="141" spans="1:56" ht="15.75" customHeight="1" x14ac:dyDescent="0.25">
      <c r="A141" s="4" t="s">
        <v>219</v>
      </c>
      <c r="B141" s="4" t="s">
        <v>220</v>
      </c>
      <c r="C141" s="4" t="s">
        <v>22</v>
      </c>
      <c r="D141" s="4" t="s">
        <v>216</v>
      </c>
      <c r="E141" s="4">
        <v>0</v>
      </c>
      <c r="F141" s="4">
        <v>58791</v>
      </c>
      <c r="G141" s="5"/>
      <c r="H141" s="5"/>
      <c r="I141" s="72" t="str">
        <f t="shared" si="0"/>
        <v/>
      </c>
      <c r="J141" s="5">
        <v>2014</v>
      </c>
      <c r="K141" s="5">
        <v>35</v>
      </c>
      <c r="L141" s="72">
        <f t="shared" si="1"/>
        <v>59.532921705703252</v>
      </c>
      <c r="O141" s="72" t="str">
        <f t="shared" si="2"/>
        <v/>
      </c>
      <c r="R141" s="5">
        <v>2014</v>
      </c>
      <c r="S141" s="5">
        <v>35</v>
      </c>
      <c r="T141" s="72" t="str">
        <f t="shared" si="3"/>
        <v/>
      </c>
      <c r="U141" s="72"/>
      <c r="V141" s="72"/>
      <c r="W141" s="72" t="str">
        <f t="shared" si="4"/>
        <v/>
      </c>
      <c r="Z141" s="5"/>
      <c r="AA141" s="5"/>
      <c r="AB141" s="73" t="str">
        <f t="shared" si="5"/>
        <v/>
      </c>
      <c r="AC141" s="5">
        <v>2014</v>
      </c>
      <c r="AD141" s="5">
        <v>35</v>
      </c>
      <c r="AG141" s="73" t="str">
        <f t="shared" si="6"/>
        <v/>
      </c>
      <c r="AH141" s="5">
        <v>2014</v>
      </c>
      <c r="AI141" s="5">
        <v>35</v>
      </c>
      <c r="AJ141" s="4">
        <v>2015</v>
      </c>
      <c r="AK141" s="4">
        <v>3.99</v>
      </c>
      <c r="AL141" s="73">
        <f t="shared" si="7"/>
        <v>0.114</v>
      </c>
      <c r="AN141" s="4" t="s">
        <v>40</v>
      </c>
      <c r="AO141" s="72" t="str">
        <f t="shared" si="8"/>
        <v/>
      </c>
      <c r="AT141" s="73" t="str">
        <f t="shared" si="9"/>
        <v/>
      </c>
      <c r="AY141" s="73" t="str">
        <f t="shared" si="10"/>
        <v/>
      </c>
    </row>
    <row r="142" spans="1:56" ht="15.75" customHeight="1" x14ac:dyDescent="0.25">
      <c r="A142" s="4" t="s">
        <v>61</v>
      </c>
      <c r="B142" s="4" t="s">
        <v>62</v>
      </c>
      <c r="C142" s="4" t="s">
        <v>28</v>
      </c>
      <c r="D142" s="4" t="s">
        <v>29</v>
      </c>
      <c r="E142" s="4">
        <v>0</v>
      </c>
      <c r="F142" s="4">
        <v>375554</v>
      </c>
      <c r="G142" s="5"/>
      <c r="H142" s="5"/>
      <c r="I142" s="72" t="str">
        <f t="shared" si="0"/>
        <v/>
      </c>
      <c r="J142" s="5">
        <v>2017</v>
      </c>
      <c r="K142" s="5">
        <v>870</v>
      </c>
      <c r="L142" s="72">
        <f t="shared" si="1"/>
        <v>231.65776426292891</v>
      </c>
      <c r="O142" s="72" t="str">
        <f t="shared" si="2"/>
        <v/>
      </c>
      <c r="R142" s="5">
        <v>2017</v>
      </c>
      <c r="S142" s="5">
        <v>870</v>
      </c>
      <c r="T142" s="72" t="str">
        <f t="shared" si="3"/>
        <v/>
      </c>
      <c r="U142" s="72"/>
      <c r="V142" s="72"/>
      <c r="W142" s="72" t="str">
        <f t="shared" si="4"/>
        <v/>
      </c>
      <c r="Z142" s="5"/>
      <c r="AA142" s="5"/>
      <c r="AB142" s="73" t="str">
        <f t="shared" si="5"/>
        <v/>
      </c>
      <c r="AC142" s="5">
        <v>2017</v>
      </c>
      <c r="AD142" s="5">
        <v>870</v>
      </c>
      <c r="AG142" s="73" t="str">
        <f t="shared" si="6"/>
        <v/>
      </c>
      <c r="AH142" s="5">
        <v>2017</v>
      </c>
      <c r="AI142" s="5">
        <v>870</v>
      </c>
      <c r="AJ142" s="4">
        <v>2016</v>
      </c>
      <c r="AK142" s="4">
        <v>256.62</v>
      </c>
      <c r="AL142" s="73">
        <f t="shared" si="7"/>
        <v>0.29496551724137932</v>
      </c>
      <c r="AM142" s="5">
        <v>2009</v>
      </c>
      <c r="AN142" s="4">
        <v>11</v>
      </c>
      <c r="AO142" s="72">
        <f t="shared" si="8"/>
        <v>2.9290062148186413</v>
      </c>
      <c r="AT142" s="73" t="str">
        <f t="shared" si="9"/>
        <v/>
      </c>
      <c r="AY142" s="73" t="str">
        <f t="shared" si="10"/>
        <v/>
      </c>
      <c r="BA142" s="4">
        <v>0</v>
      </c>
      <c r="BB142" s="4">
        <v>0</v>
      </c>
      <c r="BC142" s="4">
        <v>0</v>
      </c>
      <c r="BD142" s="4">
        <v>0</v>
      </c>
    </row>
    <row r="143" spans="1:56" ht="15.75" customHeight="1" x14ac:dyDescent="0.25">
      <c r="A143" s="4" t="s">
        <v>468</v>
      </c>
      <c r="B143" s="4" t="s">
        <v>469</v>
      </c>
      <c r="C143" s="4" t="s">
        <v>118</v>
      </c>
      <c r="D143" s="4" t="s">
        <v>449</v>
      </c>
      <c r="E143" s="4">
        <v>0</v>
      </c>
      <c r="F143" s="4">
        <v>4525696</v>
      </c>
      <c r="G143" s="5"/>
      <c r="H143" s="5"/>
      <c r="I143" s="72" t="str">
        <f t="shared" si="0"/>
        <v/>
      </c>
      <c r="J143" s="5">
        <v>2016</v>
      </c>
      <c r="K143" s="5">
        <v>1920</v>
      </c>
      <c r="L143" s="72">
        <f t="shared" si="1"/>
        <v>42.424413836015496</v>
      </c>
      <c r="O143" s="72" t="str">
        <f t="shared" si="2"/>
        <v/>
      </c>
      <c r="R143" s="5">
        <v>2016</v>
      </c>
      <c r="S143" s="5">
        <v>1920</v>
      </c>
      <c r="T143" s="72" t="str">
        <f t="shared" si="3"/>
        <v/>
      </c>
      <c r="U143" s="72"/>
      <c r="V143" s="72"/>
      <c r="W143" s="72" t="str">
        <f t="shared" si="4"/>
        <v/>
      </c>
      <c r="Z143" s="5"/>
      <c r="AA143" s="5"/>
      <c r="AB143" s="73" t="str">
        <f t="shared" si="5"/>
        <v/>
      </c>
      <c r="AC143" s="5">
        <v>2016</v>
      </c>
      <c r="AD143" s="5">
        <v>1920</v>
      </c>
      <c r="AG143" s="73" t="str">
        <f t="shared" si="6"/>
        <v/>
      </c>
      <c r="AH143" s="5">
        <v>2016</v>
      </c>
      <c r="AI143" s="5">
        <v>1920</v>
      </c>
      <c r="AJ143" s="4">
        <v>2015</v>
      </c>
      <c r="AK143" s="4">
        <v>724.88</v>
      </c>
      <c r="AL143" s="73">
        <f t="shared" si="7"/>
        <v>0.37754166666666666</v>
      </c>
      <c r="AN143" s="4" t="s">
        <v>40</v>
      </c>
      <c r="AO143" s="72" t="str">
        <f t="shared" si="8"/>
        <v/>
      </c>
      <c r="AT143" s="73" t="str">
        <f t="shared" si="9"/>
        <v/>
      </c>
      <c r="AY143" s="73" t="str">
        <f t="shared" si="10"/>
        <v/>
      </c>
    </row>
    <row r="144" spans="1:56" ht="15.75" customHeight="1" x14ac:dyDescent="0.25">
      <c r="A144" s="4" t="s">
        <v>134</v>
      </c>
      <c r="B144" s="4" t="s">
        <v>135</v>
      </c>
      <c r="C144" s="4" t="s">
        <v>118</v>
      </c>
      <c r="D144" s="4" t="s">
        <v>119</v>
      </c>
      <c r="E144" s="4">
        <v>0</v>
      </c>
      <c r="F144" s="4">
        <v>1269668</v>
      </c>
      <c r="G144" s="5">
        <v>2011</v>
      </c>
      <c r="H144" s="5">
        <v>10709</v>
      </c>
      <c r="I144" s="72">
        <f t="shared" si="0"/>
        <v>843.44883859402614</v>
      </c>
      <c r="J144" s="5">
        <v>2017</v>
      </c>
      <c r="K144" s="5">
        <v>2560</v>
      </c>
      <c r="L144" s="72">
        <f t="shared" si="1"/>
        <v>201.62751207402252</v>
      </c>
      <c r="O144" s="72" t="str">
        <f t="shared" si="2"/>
        <v/>
      </c>
      <c r="R144" s="5">
        <v>2017</v>
      </c>
      <c r="S144" s="5">
        <v>2560</v>
      </c>
      <c r="T144" s="72" t="str">
        <f t="shared" si="3"/>
        <v/>
      </c>
      <c r="U144" s="72"/>
      <c r="V144" s="72"/>
      <c r="W144" s="72" t="str">
        <f t="shared" si="4"/>
        <v/>
      </c>
      <c r="X144" s="5">
        <v>2017</v>
      </c>
      <c r="Y144" s="4">
        <v>42883</v>
      </c>
      <c r="Z144" s="5">
        <v>2015</v>
      </c>
      <c r="AA144" s="5">
        <v>70</v>
      </c>
      <c r="AB144" s="73">
        <f t="shared" si="5"/>
        <v>612.61428571428576</v>
      </c>
      <c r="AC144" s="5">
        <v>2017</v>
      </c>
      <c r="AD144" s="5">
        <v>2560</v>
      </c>
      <c r="AE144" s="5">
        <v>2017</v>
      </c>
      <c r="AF144" s="4">
        <v>28004</v>
      </c>
      <c r="AG144" s="73">
        <f t="shared" si="6"/>
        <v>9.141551206970433E-2</v>
      </c>
      <c r="AH144" s="5">
        <v>2017</v>
      </c>
      <c r="AI144" s="5">
        <v>2560</v>
      </c>
      <c r="AJ144" s="4">
        <v>2017</v>
      </c>
      <c r="AK144" s="4">
        <v>1102</v>
      </c>
      <c r="AL144" s="73">
        <f t="shared" si="7"/>
        <v>0.43046875000000001</v>
      </c>
      <c r="AM144" s="5">
        <v>2016</v>
      </c>
      <c r="AN144" s="4">
        <v>23</v>
      </c>
      <c r="AO144" s="72">
        <f t="shared" si="8"/>
        <v>1.8114971787900458</v>
      </c>
      <c r="AP144" s="5">
        <v>2017</v>
      </c>
      <c r="AQ144" s="4">
        <v>42883</v>
      </c>
      <c r="AR144" s="5">
        <v>2012</v>
      </c>
      <c r="AS144" s="4">
        <v>19567</v>
      </c>
      <c r="AT144" s="73">
        <f t="shared" si="9"/>
        <v>0.45628803954947184</v>
      </c>
      <c r="AU144" s="5">
        <v>2017</v>
      </c>
      <c r="AV144" s="4">
        <v>42883</v>
      </c>
      <c r="AY144" s="73" t="str">
        <f t="shared" si="10"/>
        <v/>
      </c>
      <c r="BA144" s="4">
        <v>0.53</v>
      </c>
      <c r="BB144" s="4">
        <v>0.54</v>
      </c>
      <c r="BC144" s="4">
        <v>0.56000000000000005</v>
      </c>
      <c r="BD144" s="4">
        <v>0.56000000000000005</v>
      </c>
    </row>
    <row r="145" spans="1:56" ht="15.75" customHeight="1" x14ac:dyDescent="0.25">
      <c r="A145" s="4" t="s">
        <v>136</v>
      </c>
      <c r="B145" s="4" t="s">
        <v>137</v>
      </c>
      <c r="C145" s="4" t="s">
        <v>118</v>
      </c>
      <c r="D145" s="4" t="s">
        <v>119</v>
      </c>
      <c r="E145" s="4">
        <v>0</v>
      </c>
      <c r="F145" s="4">
        <v>266150</v>
      </c>
      <c r="G145" s="5"/>
      <c r="H145" s="5"/>
      <c r="I145" s="72" t="str">
        <f t="shared" si="0"/>
        <v/>
      </c>
      <c r="J145" s="5">
        <v>2017</v>
      </c>
      <c r="K145" s="5">
        <v>293</v>
      </c>
      <c r="L145" s="72">
        <f t="shared" si="1"/>
        <v>110.0882960736427</v>
      </c>
      <c r="O145" s="72" t="str">
        <f t="shared" si="2"/>
        <v/>
      </c>
      <c r="R145" s="5">
        <v>2017</v>
      </c>
      <c r="S145" s="5">
        <v>293</v>
      </c>
      <c r="T145" s="72" t="str">
        <f t="shared" si="3"/>
        <v/>
      </c>
      <c r="U145" s="72"/>
      <c r="V145" s="72"/>
      <c r="W145" s="72" t="str">
        <f t="shared" si="4"/>
        <v/>
      </c>
      <c r="Z145" s="5"/>
      <c r="AA145" s="5"/>
      <c r="AB145" s="73" t="str">
        <f t="shared" si="5"/>
        <v/>
      </c>
      <c r="AC145" s="5">
        <v>2017</v>
      </c>
      <c r="AD145" s="5">
        <v>293</v>
      </c>
      <c r="AG145" s="73" t="str">
        <f t="shared" si="6"/>
        <v/>
      </c>
      <c r="AH145" s="5">
        <v>2017</v>
      </c>
      <c r="AI145" s="5">
        <v>293</v>
      </c>
      <c r="AJ145" s="4">
        <v>2017</v>
      </c>
      <c r="AK145" s="4">
        <v>164.37299999999999</v>
      </c>
      <c r="AL145" s="73">
        <f t="shared" si="7"/>
        <v>0.56099999999999994</v>
      </c>
      <c r="AM145" s="5">
        <v>2009</v>
      </c>
      <c r="AN145" s="4">
        <v>12</v>
      </c>
      <c r="AO145" s="72">
        <f t="shared" si="8"/>
        <v>4.5087356753710308</v>
      </c>
      <c r="AT145" s="73" t="str">
        <f t="shared" si="9"/>
        <v/>
      </c>
      <c r="AY145" s="73" t="str">
        <f t="shared" si="10"/>
        <v/>
      </c>
      <c r="BA145" s="4">
        <v>0</v>
      </c>
      <c r="BB145" s="4">
        <v>0</v>
      </c>
      <c r="BC145" s="4">
        <v>0</v>
      </c>
      <c r="BD145" s="4">
        <v>0</v>
      </c>
    </row>
    <row r="146" spans="1:56" ht="15.75" customHeight="1" x14ac:dyDescent="0.25">
      <c r="A146" s="6" t="s">
        <v>98</v>
      </c>
      <c r="B146" s="6" t="s">
        <v>99</v>
      </c>
      <c r="C146" s="6" t="s">
        <v>28</v>
      </c>
      <c r="D146" s="6" t="s">
        <v>89</v>
      </c>
      <c r="E146" s="4">
        <v>1</v>
      </c>
      <c r="F146" s="6">
        <v>127575529</v>
      </c>
      <c r="G146" s="6">
        <v>2017</v>
      </c>
      <c r="H146" s="6">
        <v>443659</v>
      </c>
      <c r="I146" s="72">
        <f t="shared" si="0"/>
        <v>347.7618344815956</v>
      </c>
      <c r="J146" s="6">
        <v>2017</v>
      </c>
      <c r="K146" s="6">
        <v>181999</v>
      </c>
      <c r="L146" s="72">
        <f t="shared" si="1"/>
        <v>142.65980429522654</v>
      </c>
      <c r="M146" s="6">
        <v>2017</v>
      </c>
      <c r="N146" s="6">
        <v>40512</v>
      </c>
      <c r="O146" s="72">
        <f t="shared" si="2"/>
        <v>31.755306301728133</v>
      </c>
      <c r="P146" s="6">
        <v>2017</v>
      </c>
      <c r="Q146" s="6">
        <v>40512</v>
      </c>
      <c r="R146" s="6">
        <v>2017</v>
      </c>
      <c r="S146" s="6">
        <v>181999</v>
      </c>
      <c r="T146" s="72">
        <f t="shared" si="3"/>
        <v>222.59462964082218</v>
      </c>
      <c r="U146" s="73"/>
      <c r="V146" s="73">
        <v>2768</v>
      </c>
      <c r="W146" s="72">
        <f t="shared" si="4"/>
        <v>2.1696950988147576</v>
      </c>
      <c r="X146" s="6">
        <v>2017</v>
      </c>
      <c r="Y146" s="6">
        <v>172042</v>
      </c>
      <c r="Z146" s="6">
        <v>2017</v>
      </c>
      <c r="AA146" s="6">
        <v>2768</v>
      </c>
      <c r="AB146" s="73">
        <f t="shared" si="5"/>
        <v>62.153901734104046</v>
      </c>
      <c r="AC146" s="6">
        <v>2017</v>
      </c>
      <c r="AD146" s="6">
        <v>181999</v>
      </c>
      <c r="AE146" s="6">
        <v>2017</v>
      </c>
      <c r="AF146" s="6">
        <v>39373</v>
      </c>
      <c r="AG146" s="73">
        <f t="shared" si="6"/>
        <v>4.6224316155741247</v>
      </c>
      <c r="AH146" s="6">
        <v>2017</v>
      </c>
      <c r="AI146" s="6">
        <v>181999</v>
      </c>
      <c r="AJ146" s="6">
        <v>2017</v>
      </c>
      <c r="AK146" s="6">
        <v>56283</v>
      </c>
      <c r="AL146" s="73">
        <f t="shared" si="7"/>
        <v>0.30924895191731822</v>
      </c>
      <c r="AM146" s="6">
        <v>2017</v>
      </c>
      <c r="AN146" s="6">
        <v>32079</v>
      </c>
      <c r="AO146" s="72">
        <f t="shared" si="8"/>
        <v>25.145104434565972</v>
      </c>
      <c r="AP146" s="6">
        <v>2017</v>
      </c>
      <c r="AQ146" s="6">
        <v>172042</v>
      </c>
      <c r="AR146" s="6">
        <v>2016</v>
      </c>
      <c r="AS146" s="6">
        <v>92462</v>
      </c>
      <c r="AT146" s="73">
        <f t="shared" si="9"/>
        <v>0.53743853245137818</v>
      </c>
      <c r="AU146" s="6">
        <v>2017</v>
      </c>
      <c r="AV146" s="6">
        <v>172042</v>
      </c>
      <c r="AW146" s="6">
        <v>2017</v>
      </c>
      <c r="AX146" s="6">
        <v>9165</v>
      </c>
      <c r="AY146" s="73">
        <f t="shared" si="10"/>
        <v>18.77163120567376</v>
      </c>
      <c r="AZ146" s="6"/>
      <c r="BA146" s="4">
        <v>0.26</v>
      </c>
      <c r="BB146" s="4">
        <v>0.37</v>
      </c>
      <c r="BC146" s="4">
        <v>0.42</v>
      </c>
      <c r="BD146" s="4">
        <v>0.42</v>
      </c>
    </row>
    <row r="147" spans="1:56" ht="15.75" customHeight="1" x14ac:dyDescent="0.25">
      <c r="A147" s="4" t="s">
        <v>221</v>
      </c>
      <c r="B147" s="4" t="s">
        <v>222</v>
      </c>
      <c r="C147" s="4" t="s">
        <v>22</v>
      </c>
      <c r="D147" s="4" t="s">
        <v>216</v>
      </c>
      <c r="E147" s="4">
        <v>0</v>
      </c>
      <c r="F147" s="4">
        <v>113815</v>
      </c>
      <c r="G147" s="5"/>
      <c r="H147" s="5"/>
      <c r="I147" s="72" t="str">
        <f t="shared" si="0"/>
        <v/>
      </c>
      <c r="J147" s="5">
        <v>2014</v>
      </c>
      <c r="K147" s="5">
        <v>132</v>
      </c>
      <c r="L147" s="72">
        <f t="shared" si="1"/>
        <v>115.97768308219479</v>
      </c>
      <c r="O147" s="72" t="str">
        <f t="shared" si="2"/>
        <v/>
      </c>
      <c r="R147" s="5">
        <v>2014</v>
      </c>
      <c r="S147" s="5">
        <v>132</v>
      </c>
      <c r="T147" s="72" t="str">
        <f t="shared" si="3"/>
        <v/>
      </c>
      <c r="U147" s="72"/>
      <c r="V147" s="72"/>
      <c r="W147" s="72" t="str">
        <f t="shared" si="4"/>
        <v/>
      </c>
      <c r="Z147" s="5"/>
      <c r="AA147" s="5"/>
      <c r="AB147" s="73" t="str">
        <f t="shared" si="5"/>
        <v/>
      </c>
      <c r="AC147" s="5">
        <v>2014</v>
      </c>
      <c r="AD147" s="5">
        <v>132</v>
      </c>
      <c r="AG147" s="73" t="str">
        <f t="shared" si="6"/>
        <v/>
      </c>
      <c r="AH147" s="5">
        <v>2014</v>
      </c>
      <c r="AI147" s="5">
        <v>132</v>
      </c>
      <c r="AL147" s="73" t="str">
        <f t="shared" si="7"/>
        <v/>
      </c>
      <c r="AN147" s="4" t="s">
        <v>40</v>
      </c>
      <c r="AO147" s="72" t="str">
        <f t="shared" si="8"/>
        <v/>
      </c>
      <c r="AT147" s="73" t="str">
        <f t="shared" si="9"/>
        <v/>
      </c>
      <c r="AY147" s="73" t="str">
        <f t="shared" si="10"/>
        <v/>
      </c>
    </row>
    <row r="148" spans="1:56" ht="15.75" customHeight="1" x14ac:dyDescent="0.25">
      <c r="A148" s="4" t="s">
        <v>536</v>
      </c>
      <c r="B148" s="4" t="s">
        <v>537</v>
      </c>
      <c r="C148" s="4" t="s">
        <v>181</v>
      </c>
      <c r="D148" s="4" t="s">
        <v>525</v>
      </c>
      <c r="E148" s="4">
        <v>0</v>
      </c>
      <c r="F148" s="4">
        <v>38964</v>
      </c>
      <c r="G148" s="5">
        <v>2006</v>
      </c>
      <c r="H148" s="5">
        <v>517</v>
      </c>
      <c r="I148" s="72">
        <f t="shared" si="0"/>
        <v>1326.865824863977</v>
      </c>
      <c r="J148" s="5">
        <v>2017</v>
      </c>
      <c r="K148" s="5">
        <v>29</v>
      </c>
      <c r="L148" s="72">
        <f t="shared" si="1"/>
        <v>74.427676829894253</v>
      </c>
      <c r="O148" s="72" t="str">
        <f t="shared" si="2"/>
        <v/>
      </c>
      <c r="R148" s="5">
        <v>2017</v>
      </c>
      <c r="S148" s="5">
        <v>29</v>
      </c>
      <c r="T148" s="72" t="str">
        <f t="shared" si="3"/>
        <v/>
      </c>
      <c r="U148" s="72"/>
      <c r="V148" s="72"/>
      <c r="W148" s="72" t="str">
        <f t="shared" si="4"/>
        <v/>
      </c>
      <c r="X148" s="5">
        <v>2016</v>
      </c>
      <c r="Y148" s="4">
        <v>590</v>
      </c>
      <c r="Z148" s="5">
        <v>2015</v>
      </c>
      <c r="AA148" s="5">
        <v>22</v>
      </c>
      <c r="AB148" s="73">
        <f t="shared" si="5"/>
        <v>26.818181818181817</v>
      </c>
      <c r="AC148" s="5">
        <v>2017</v>
      </c>
      <c r="AD148" s="5">
        <v>29</v>
      </c>
      <c r="AE148" s="5">
        <v>2016</v>
      </c>
      <c r="AF148" s="4">
        <v>566</v>
      </c>
      <c r="AG148" s="73">
        <f t="shared" si="6"/>
        <v>5.1236749116607777E-2</v>
      </c>
      <c r="AH148" s="5">
        <v>2017</v>
      </c>
      <c r="AI148" s="5">
        <v>29</v>
      </c>
      <c r="AJ148" s="4">
        <v>2016</v>
      </c>
      <c r="AK148" s="4">
        <v>11</v>
      </c>
      <c r="AL148" s="73">
        <f t="shared" si="7"/>
        <v>0.37931034482758619</v>
      </c>
      <c r="AM148" s="5">
        <v>2015</v>
      </c>
      <c r="AN148" s="4">
        <v>0</v>
      </c>
      <c r="AO148" s="72">
        <f t="shared" si="8"/>
        <v>0</v>
      </c>
      <c r="AP148" s="5">
        <v>2016</v>
      </c>
      <c r="AQ148" s="4">
        <v>590</v>
      </c>
      <c r="AR148" s="5">
        <v>2007</v>
      </c>
      <c r="AS148" s="4">
        <v>1106</v>
      </c>
      <c r="AT148" s="73">
        <f t="shared" si="9"/>
        <v>1.8745762711864407</v>
      </c>
      <c r="AU148" s="5">
        <v>2016</v>
      </c>
      <c r="AV148" s="4">
        <v>590</v>
      </c>
      <c r="AW148" s="5">
        <v>2012</v>
      </c>
      <c r="AX148" s="4">
        <v>5</v>
      </c>
      <c r="AY148" s="73">
        <f t="shared" si="10"/>
        <v>118</v>
      </c>
      <c r="BA148" s="4">
        <v>0</v>
      </c>
      <c r="BB148" s="4">
        <v>0</v>
      </c>
      <c r="BC148" s="4">
        <v>0</v>
      </c>
      <c r="BD148" s="4">
        <v>0</v>
      </c>
    </row>
    <row r="149" spans="1:56" ht="15.75" customHeight="1" x14ac:dyDescent="0.25">
      <c r="A149" s="4" t="s">
        <v>175</v>
      </c>
      <c r="B149" s="4" t="s">
        <v>176</v>
      </c>
      <c r="C149" s="4" t="s">
        <v>106</v>
      </c>
      <c r="D149" s="4" t="s">
        <v>160</v>
      </c>
      <c r="E149" s="4">
        <v>1</v>
      </c>
      <c r="F149" s="4">
        <v>3225167</v>
      </c>
      <c r="G149" s="5">
        <v>2004</v>
      </c>
      <c r="H149" s="5">
        <v>6980</v>
      </c>
      <c r="I149" s="72">
        <f t="shared" si="0"/>
        <v>216.4229015117667</v>
      </c>
      <c r="J149" s="5">
        <v>2017</v>
      </c>
      <c r="K149" s="5">
        <v>3869</v>
      </c>
      <c r="L149" s="72">
        <f t="shared" si="1"/>
        <v>119.9627802219234</v>
      </c>
      <c r="M149" s="5">
        <v>2017</v>
      </c>
      <c r="N149" s="4">
        <v>3014</v>
      </c>
      <c r="O149" s="72">
        <f t="shared" si="2"/>
        <v>93.452525094049392</v>
      </c>
      <c r="P149" s="5">
        <v>2017</v>
      </c>
      <c r="Q149" s="4">
        <v>3014</v>
      </c>
      <c r="R149" s="5">
        <v>2017</v>
      </c>
      <c r="S149" s="5">
        <v>3869</v>
      </c>
      <c r="T149" s="72">
        <f t="shared" si="3"/>
        <v>779.01266477125876</v>
      </c>
      <c r="U149" s="72"/>
      <c r="V149" s="72">
        <v>511</v>
      </c>
      <c r="W149" s="72">
        <f t="shared" si="4"/>
        <v>15.844140784027617</v>
      </c>
      <c r="X149" s="5">
        <v>2017</v>
      </c>
      <c r="Y149" s="4">
        <v>10120</v>
      </c>
      <c r="Z149" s="5">
        <v>2017</v>
      </c>
      <c r="AA149" s="5">
        <v>511</v>
      </c>
      <c r="AB149" s="73">
        <f t="shared" si="5"/>
        <v>19.804305283757337</v>
      </c>
      <c r="AC149" s="5">
        <v>2017</v>
      </c>
      <c r="AD149" s="5">
        <v>3869</v>
      </c>
      <c r="AE149" s="5">
        <v>2017</v>
      </c>
      <c r="AF149" s="4">
        <v>6566</v>
      </c>
      <c r="AG149" s="73">
        <f t="shared" si="6"/>
        <v>0.58924763935424918</v>
      </c>
      <c r="AH149" s="5">
        <v>2017</v>
      </c>
      <c r="AI149" s="5">
        <v>3869</v>
      </c>
      <c r="AJ149" s="4">
        <v>2017</v>
      </c>
      <c r="AK149" s="4">
        <v>889</v>
      </c>
      <c r="AL149" s="73">
        <f t="shared" si="7"/>
        <v>0.22977513569397778</v>
      </c>
      <c r="AM149" s="5">
        <v>2017</v>
      </c>
      <c r="AN149" s="4">
        <v>191</v>
      </c>
      <c r="AO149" s="72">
        <f t="shared" si="8"/>
        <v>5.9221739525426127</v>
      </c>
      <c r="AP149" s="5">
        <v>2017</v>
      </c>
      <c r="AQ149" s="4">
        <v>10120</v>
      </c>
      <c r="AR149" s="5">
        <v>2017</v>
      </c>
      <c r="AS149" s="4">
        <v>23805</v>
      </c>
      <c r="AT149" s="73">
        <f t="shared" si="9"/>
        <v>2.3522727272727271</v>
      </c>
      <c r="AU149" s="5">
        <v>2017</v>
      </c>
      <c r="AV149" s="4">
        <v>10120</v>
      </c>
      <c r="AW149" s="5">
        <v>2017</v>
      </c>
      <c r="AX149" s="4">
        <v>525</v>
      </c>
      <c r="AY149" s="73">
        <f t="shared" si="10"/>
        <v>19.276190476190475</v>
      </c>
      <c r="BA149" s="4">
        <v>0.4</v>
      </c>
      <c r="BB149" s="4">
        <v>0.34</v>
      </c>
      <c r="BC149" s="4">
        <v>0.49</v>
      </c>
      <c r="BD149" s="4">
        <v>0.49</v>
      </c>
    </row>
    <row r="150" spans="1:56" ht="15.75" customHeight="1" x14ac:dyDescent="0.25">
      <c r="A150" s="4" t="s">
        <v>431</v>
      </c>
      <c r="B150" s="4" t="s">
        <v>432</v>
      </c>
      <c r="C150" s="4" t="s">
        <v>181</v>
      </c>
      <c r="D150" s="4" t="s">
        <v>412</v>
      </c>
      <c r="E150" s="4">
        <v>1</v>
      </c>
      <c r="F150" s="4">
        <v>627987</v>
      </c>
      <c r="G150" s="5">
        <v>2017</v>
      </c>
      <c r="H150" s="5">
        <v>4093</v>
      </c>
      <c r="I150" s="72">
        <f t="shared" si="0"/>
        <v>651.76508430907018</v>
      </c>
      <c r="J150" s="5">
        <v>2017</v>
      </c>
      <c r="K150" s="5">
        <v>1119</v>
      </c>
      <c r="L150" s="72">
        <f t="shared" si="1"/>
        <v>178.18840198921313</v>
      </c>
      <c r="M150" s="5">
        <v>2017</v>
      </c>
      <c r="N150" s="4">
        <v>490</v>
      </c>
      <c r="O150" s="72">
        <f t="shared" si="2"/>
        <v>78.027092917528549</v>
      </c>
      <c r="P150" s="5">
        <v>2017</v>
      </c>
      <c r="Q150" s="4">
        <v>490</v>
      </c>
      <c r="R150" s="5">
        <v>2017</v>
      </c>
      <c r="S150" s="5">
        <v>1119</v>
      </c>
      <c r="T150" s="72">
        <f t="shared" si="3"/>
        <v>437.89097408400357</v>
      </c>
      <c r="U150" s="72"/>
      <c r="V150" s="72">
        <v>313</v>
      </c>
      <c r="W150" s="72">
        <f t="shared" si="4"/>
        <v>49.841796088135581</v>
      </c>
      <c r="X150" s="5">
        <v>2017</v>
      </c>
      <c r="Y150" s="4">
        <v>4229</v>
      </c>
      <c r="Z150" s="5">
        <v>2017</v>
      </c>
      <c r="AA150" s="5">
        <v>313</v>
      </c>
      <c r="AB150" s="73">
        <f t="shared" si="5"/>
        <v>13.511182108626198</v>
      </c>
      <c r="AC150" s="5">
        <v>2017</v>
      </c>
      <c r="AD150" s="5">
        <v>1119</v>
      </c>
      <c r="AE150" s="5">
        <v>2017</v>
      </c>
      <c r="AF150" s="4">
        <v>3712</v>
      </c>
      <c r="AG150" s="73">
        <f t="shared" si="6"/>
        <v>0.30145474137931033</v>
      </c>
      <c r="AH150" s="5">
        <v>2017</v>
      </c>
      <c r="AI150" s="5">
        <v>1119</v>
      </c>
      <c r="AJ150" s="4">
        <v>2017</v>
      </c>
      <c r="AK150" s="4">
        <v>309</v>
      </c>
      <c r="AL150" s="73">
        <f t="shared" si="7"/>
        <v>0.27613941018766758</v>
      </c>
      <c r="AM150" s="5">
        <v>2017</v>
      </c>
      <c r="AN150" s="4">
        <v>15</v>
      </c>
      <c r="AO150" s="72">
        <f t="shared" si="8"/>
        <v>2.3885844770672002</v>
      </c>
      <c r="AP150" s="5">
        <v>2017</v>
      </c>
      <c r="AQ150" s="4">
        <v>4229</v>
      </c>
      <c r="AR150" s="5">
        <v>2017</v>
      </c>
      <c r="AS150" s="4">
        <v>3606</v>
      </c>
      <c r="AT150" s="73">
        <f t="shared" si="9"/>
        <v>0.85268384960983679</v>
      </c>
      <c r="AU150" s="5">
        <v>2017</v>
      </c>
      <c r="AV150" s="4">
        <v>4229</v>
      </c>
      <c r="AW150" s="5">
        <v>2017</v>
      </c>
      <c r="AX150" s="4">
        <v>118</v>
      </c>
      <c r="AY150" s="73">
        <f t="shared" si="10"/>
        <v>35.83898305084746</v>
      </c>
      <c r="BA150" s="4">
        <v>0</v>
      </c>
      <c r="BB150" s="4">
        <v>0</v>
      </c>
      <c r="BC150" s="4">
        <v>0</v>
      </c>
      <c r="BD150" s="4">
        <v>0</v>
      </c>
    </row>
    <row r="151" spans="1:56" ht="15.75" customHeight="1" x14ac:dyDescent="0.25">
      <c r="A151" s="4" t="s">
        <v>63</v>
      </c>
      <c r="B151" s="4" t="s">
        <v>64</v>
      </c>
      <c r="C151" s="4" t="s">
        <v>28</v>
      </c>
      <c r="D151" s="4" t="s">
        <v>29</v>
      </c>
      <c r="E151" s="4">
        <v>0</v>
      </c>
      <c r="F151" s="4">
        <v>4989</v>
      </c>
      <c r="G151" s="5"/>
      <c r="H151" s="5"/>
      <c r="I151" s="72" t="str">
        <f t="shared" si="0"/>
        <v/>
      </c>
      <c r="J151" s="5"/>
      <c r="K151" s="5"/>
      <c r="L151" s="72" t="str">
        <f t="shared" si="1"/>
        <v/>
      </c>
      <c r="O151" s="72" t="str">
        <f t="shared" si="2"/>
        <v/>
      </c>
      <c r="R151" s="5"/>
      <c r="S151" s="5"/>
      <c r="T151" s="72" t="str">
        <f t="shared" si="3"/>
        <v/>
      </c>
      <c r="U151" s="72"/>
      <c r="V151" s="72"/>
      <c r="W151" s="72" t="str">
        <f t="shared" si="4"/>
        <v/>
      </c>
      <c r="Z151" s="5"/>
      <c r="AA151" s="5"/>
      <c r="AB151" s="73" t="str">
        <f t="shared" si="5"/>
        <v/>
      </c>
      <c r="AC151" s="5"/>
      <c r="AD151" s="5"/>
      <c r="AG151" s="73" t="str">
        <f t="shared" si="6"/>
        <v/>
      </c>
      <c r="AH151" s="5"/>
      <c r="AI151" s="5"/>
      <c r="AL151" s="73" t="str">
        <f t="shared" si="7"/>
        <v/>
      </c>
      <c r="AM151" s="5">
        <v>2012</v>
      </c>
      <c r="AN151" s="4">
        <v>1</v>
      </c>
      <c r="AO151" s="72">
        <f t="shared" si="8"/>
        <v>20.044097013429546</v>
      </c>
      <c r="AT151" s="73" t="str">
        <f t="shared" si="9"/>
        <v/>
      </c>
      <c r="AY151" s="73" t="str">
        <f t="shared" si="10"/>
        <v/>
      </c>
    </row>
    <row r="152" spans="1:56" ht="15.75" customHeight="1" x14ac:dyDescent="0.25">
      <c r="A152" s="4" t="s">
        <v>255</v>
      </c>
      <c r="B152" s="4" t="s">
        <v>256</v>
      </c>
      <c r="C152" s="4" t="s">
        <v>118</v>
      </c>
      <c r="D152" s="4" t="s">
        <v>250</v>
      </c>
      <c r="E152" s="4">
        <v>0</v>
      </c>
      <c r="F152" s="4">
        <v>36471769</v>
      </c>
      <c r="G152" s="5">
        <v>2012</v>
      </c>
      <c r="H152" s="5">
        <v>55975</v>
      </c>
      <c r="I152" s="72">
        <f t="shared" si="0"/>
        <v>153.47486983699639</v>
      </c>
      <c r="J152" s="5">
        <v>2017</v>
      </c>
      <c r="K152" s="5">
        <v>83102</v>
      </c>
      <c r="L152" s="72">
        <f t="shared" si="1"/>
        <v>227.85294565777713</v>
      </c>
      <c r="M152" s="5">
        <v>2017</v>
      </c>
      <c r="N152" s="4">
        <v>9411</v>
      </c>
      <c r="O152" s="72">
        <f t="shared" si="2"/>
        <v>25.803519428958875</v>
      </c>
      <c r="P152" s="5">
        <v>2017</v>
      </c>
      <c r="Q152" s="4">
        <v>9411</v>
      </c>
      <c r="R152" s="5">
        <v>2017</v>
      </c>
      <c r="S152" s="5">
        <v>83102</v>
      </c>
      <c r="T152" s="72">
        <f t="shared" si="3"/>
        <v>113.24637192847344</v>
      </c>
      <c r="U152" s="72"/>
      <c r="V152" s="72">
        <v>3053</v>
      </c>
      <c r="W152" s="72">
        <f t="shared" si="4"/>
        <v>8.3708580189790087</v>
      </c>
      <c r="X152" s="5">
        <v>2007</v>
      </c>
      <c r="Y152" s="4">
        <v>471629</v>
      </c>
      <c r="Z152" s="5">
        <v>2017</v>
      </c>
      <c r="AA152" s="5">
        <v>3053</v>
      </c>
      <c r="AB152" s="73">
        <f t="shared" si="5"/>
        <v>154.48051097281362</v>
      </c>
      <c r="AC152" s="5">
        <v>2017</v>
      </c>
      <c r="AD152" s="5">
        <v>83102</v>
      </c>
      <c r="AG152" s="73" t="str">
        <f t="shared" si="6"/>
        <v/>
      </c>
      <c r="AH152" s="5">
        <v>2017</v>
      </c>
      <c r="AI152" s="5">
        <v>83102</v>
      </c>
      <c r="AJ152" s="4">
        <v>2017</v>
      </c>
      <c r="AK152" s="4">
        <v>12390</v>
      </c>
      <c r="AL152" s="73">
        <f t="shared" si="7"/>
        <v>0.14909388462371542</v>
      </c>
      <c r="AM152" s="5">
        <v>2017</v>
      </c>
      <c r="AN152" s="4">
        <v>761</v>
      </c>
      <c r="AO152" s="72">
        <f t="shared" si="8"/>
        <v>2.0865453496374142</v>
      </c>
      <c r="AP152" s="5">
        <v>2007</v>
      </c>
      <c r="AQ152" s="4">
        <v>471629</v>
      </c>
      <c r="AR152" s="5">
        <v>2016</v>
      </c>
      <c r="AS152" s="4">
        <v>789005</v>
      </c>
      <c r="AT152" s="73">
        <f t="shared" si="9"/>
        <v>1.6729357185414806</v>
      </c>
      <c r="AU152" s="5">
        <v>2007</v>
      </c>
      <c r="AV152" s="4">
        <v>471629</v>
      </c>
      <c r="AW152" s="5">
        <v>2017</v>
      </c>
      <c r="AX152" s="4">
        <v>979</v>
      </c>
      <c r="AY152" s="73">
        <f t="shared" si="10"/>
        <v>481.74565883554646</v>
      </c>
      <c r="BA152" s="4">
        <v>0.48</v>
      </c>
      <c r="BB152" s="4">
        <v>0.5</v>
      </c>
      <c r="BC152" s="4">
        <v>0.38</v>
      </c>
      <c r="BD152" s="4">
        <v>0.38</v>
      </c>
    </row>
    <row r="153" spans="1:56" ht="15.75" customHeight="1" x14ac:dyDescent="0.25">
      <c r="A153" s="4" t="s">
        <v>138</v>
      </c>
      <c r="B153" s="4" t="s">
        <v>139</v>
      </c>
      <c r="C153" s="4" t="s">
        <v>118</v>
      </c>
      <c r="D153" s="4" t="s">
        <v>119</v>
      </c>
      <c r="E153" s="4">
        <v>0</v>
      </c>
      <c r="F153" s="4">
        <v>30366036</v>
      </c>
      <c r="G153" s="5"/>
      <c r="H153" s="5"/>
      <c r="I153" s="72" t="str">
        <f t="shared" si="0"/>
        <v/>
      </c>
      <c r="J153" s="5">
        <v>2017</v>
      </c>
      <c r="K153" s="5">
        <v>18185</v>
      </c>
      <c r="L153" s="72">
        <f t="shared" si="1"/>
        <v>59.885985777004279</v>
      </c>
      <c r="O153" s="72" t="str">
        <f t="shared" si="2"/>
        <v/>
      </c>
      <c r="R153" s="5">
        <v>2017</v>
      </c>
      <c r="S153" s="5">
        <v>18185</v>
      </c>
      <c r="T153" s="72" t="str">
        <f t="shared" si="3"/>
        <v/>
      </c>
      <c r="U153" s="72"/>
      <c r="V153" s="72"/>
      <c r="W153" s="72" t="str">
        <f t="shared" si="4"/>
        <v/>
      </c>
      <c r="Z153" s="5"/>
      <c r="AA153" s="5"/>
      <c r="AB153" s="73" t="str">
        <f t="shared" si="5"/>
        <v/>
      </c>
      <c r="AC153" s="5">
        <v>2017</v>
      </c>
      <c r="AD153" s="5">
        <v>18185</v>
      </c>
      <c r="AG153" s="73" t="str">
        <f t="shared" si="6"/>
        <v/>
      </c>
      <c r="AH153" s="5">
        <v>2017</v>
      </c>
      <c r="AI153" s="5">
        <v>18185</v>
      </c>
      <c r="AJ153" s="4">
        <v>2017</v>
      </c>
      <c r="AK153" s="4">
        <v>6330</v>
      </c>
      <c r="AL153" s="73">
        <f t="shared" si="7"/>
        <v>0.34808908441022823</v>
      </c>
      <c r="AM153" s="5">
        <v>2011</v>
      </c>
      <c r="AN153" s="4">
        <v>849</v>
      </c>
      <c r="AO153" s="72">
        <f t="shared" si="8"/>
        <v>2.7958868256627238</v>
      </c>
      <c r="AR153" s="5">
        <v>2010</v>
      </c>
      <c r="AS153" s="4">
        <v>22196</v>
      </c>
      <c r="AT153" s="73" t="str">
        <f t="shared" si="9"/>
        <v/>
      </c>
      <c r="AY153" s="73" t="str">
        <f t="shared" si="10"/>
        <v/>
      </c>
      <c r="BA153" s="4">
        <v>0.43</v>
      </c>
      <c r="BB153" s="4">
        <v>0.25</v>
      </c>
      <c r="BC153" s="4">
        <v>0.26</v>
      </c>
      <c r="BD153" s="4">
        <v>0.26</v>
      </c>
    </row>
    <row r="154" spans="1:56" ht="15.75" customHeight="1" x14ac:dyDescent="0.25">
      <c r="A154" s="4" t="s">
        <v>366</v>
      </c>
      <c r="B154" s="4" t="s">
        <v>367</v>
      </c>
      <c r="C154" s="4" t="s">
        <v>106</v>
      </c>
      <c r="D154" s="4" t="s">
        <v>357</v>
      </c>
      <c r="E154" s="4">
        <v>0</v>
      </c>
      <c r="F154" s="4">
        <v>54045420</v>
      </c>
      <c r="G154" s="5">
        <v>2015</v>
      </c>
      <c r="H154" s="5">
        <v>75390</v>
      </c>
      <c r="I154" s="72">
        <f t="shared" si="0"/>
        <v>139.4937813416937</v>
      </c>
      <c r="J154" s="5">
        <v>2017</v>
      </c>
      <c r="K154" s="5">
        <v>79668</v>
      </c>
      <c r="L154" s="72">
        <f t="shared" si="1"/>
        <v>147.40934569478782</v>
      </c>
      <c r="O154" s="72" t="str">
        <f t="shared" si="2"/>
        <v/>
      </c>
      <c r="R154" s="5">
        <v>2017</v>
      </c>
      <c r="S154" s="5">
        <v>79668</v>
      </c>
      <c r="T154" s="72" t="str">
        <f t="shared" si="3"/>
        <v/>
      </c>
      <c r="U154" s="72"/>
      <c r="V154" s="72"/>
      <c r="W154" s="72" t="str">
        <f t="shared" si="4"/>
        <v/>
      </c>
      <c r="Z154" s="5"/>
      <c r="AA154" s="5"/>
      <c r="AB154" s="73" t="str">
        <f t="shared" si="5"/>
        <v/>
      </c>
      <c r="AC154" s="5">
        <v>2017</v>
      </c>
      <c r="AD154" s="5">
        <v>79668</v>
      </c>
      <c r="AG154" s="73" t="str">
        <f t="shared" si="6"/>
        <v/>
      </c>
      <c r="AH154" s="5">
        <v>2017</v>
      </c>
      <c r="AI154" s="5">
        <v>79668</v>
      </c>
      <c r="AJ154" s="4">
        <v>2009</v>
      </c>
      <c r="AK154" s="4">
        <v>6495</v>
      </c>
      <c r="AL154" s="73">
        <f t="shared" si="7"/>
        <v>8.1525832203645121E-2</v>
      </c>
      <c r="AM154" s="5">
        <v>2016</v>
      </c>
      <c r="AN154" s="4">
        <v>1198</v>
      </c>
      <c r="AO154" s="72">
        <f t="shared" si="8"/>
        <v>2.2166540661539869</v>
      </c>
      <c r="AR154" s="5">
        <v>2015</v>
      </c>
      <c r="AS154" s="4">
        <v>22037</v>
      </c>
      <c r="AT154" s="73" t="str">
        <f t="shared" si="9"/>
        <v/>
      </c>
      <c r="AW154" s="5">
        <v>2017</v>
      </c>
      <c r="AX154" s="4">
        <v>21</v>
      </c>
      <c r="AY154" s="73" t="str">
        <f t="shared" si="10"/>
        <v/>
      </c>
      <c r="BA154" s="4">
        <v>0.47</v>
      </c>
      <c r="BB154" s="4">
        <v>0.38</v>
      </c>
      <c r="BC154" s="4">
        <v>0.2</v>
      </c>
      <c r="BD154" s="4">
        <v>0.2</v>
      </c>
    </row>
    <row r="155" spans="1:56" ht="15.75" customHeight="1" x14ac:dyDescent="0.25">
      <c r="A155" s="4" t="s">
        <v>385</v>
      </c>
      <c r="B155" s="4" t="s">
        <v>386</v>
      </c>
      <c r="C155" s="4" t="s">
        <v>118</v>
      </c>
      <c r="D155" s="4" t="s">
        <v>380</v>
      </c>
      <c r="E155" s="4">
        <v>0</v>
      </c>
      <c r="F155" s="4">
        <v>2494530</v>
      </c>
      <c r="G155" s="5"/>
      <c r="H155" s="5"/>
      <c r="I155" s="72" t="str">
        <f t="shared" si="0"/>
        <v/>
      </c>
      <c r="J155" s="5">
        <v>2016</v>
      </c>
      <c r="K155" s="5">
        <v>7400</v>
      </c>
      <c r="L155" s="72">
        <f t="shared" si="1"/>
        <v>296.64906816113654</v>
      </c>
      <c r="O155" s="72" t="str">
        <f t="shared" si="2"/>
        <v/>
      </c>
      <c r="R155" s="5">
        <v>2016</v>
      </c>
      <c r="S155" s="5">
        <v>7400</v>
      </c>
      <c r="T155" s="72" t="str">
        <f t="shared" si="3"/>
        <v/>
      </c>
      <c r="U155" s="72"/>
      <c r="V155" s="72"/>
      <c r="W155" s="72" t="str">
        <f t="shared" si="4"/>
        <v/>
      </c>
      <c r="Z155" s="5"/>
      <c r="AA155" s="5"/>
      <c r="AB155" s="73" t="str">
        <f t="shared" si="5"/>
        <v/>
      </c>
      <c r="AC155" s="5">
        <v>2016</v>
      </c>
      <c r="AD155" s="5">
        <v>7400</v>
      </c>
      <c r="AG155" s="73" t="str">
        <f t="shared" si="6"/>
        <v/>
      </c>
      <c r="AH155" s="5">
        <v>2016</v>
      </c>
      <c r="AI155" s="5">
        <v>7400</v>
      </c>
      <c r="AJ155" s="4">
        <v>2015</v>
      </c>
      <c r="AK155" s="4">
        <v>234</v>
      </c>
      <c r="AL155" s="73">
        <f t="shared" si="7"/>
        <v>3.1621621621621625E-2</v>
      </c>
      <c r="AM155" s="5">
        <v>2012</v>
      </c>
      <c r="AN155" s="4">
        <v>388</v>
      </c>
      <c r="AO155" s="72">
        <f t="shared" si="8"/>
        <v>15.554032222502837</v>
      </c>
      <c r="AT155" s="73" t="str">
        <f t="shared" si="9"/>
        <v/>
      </c>
      <c r="AY155" s="73" t="str">
        <f t="shared" si="10"/>
        <v/>
      </c>
    </row>
    <row r="156" spans="1:56" ht="15.75" customHeight="1" x14ac:dyDescent="0.25">
      <c r="A156" s="4" t="s">
        <v>223</v>
      </c>
      <c r="B156" s="4" t="s">
        <v>224</v>
      </c>
      <c r="C156" s="4" t="s">
        <v>22</v>
      </c>
      <c r="D156" s="4" t="s">
        <v>216</v>
      </c>
      <c r="E156" s="4">
        <v>0</v>
      </c>
      <c r="F156" s="4">
        <v>10756</v>
      </c>
      <c r="G156" s="5"/>
      <c r="H156" s="5"/>
      <c r="I156" s="72" t="str">
        <f t="shared" si="0"/>
        <v/>
      </c>
      <c r="J156" s="5">
        <v>2014</v>
      </c>
      <c r="K156" s="5">
        <v>14</v>
      </c>
      <c r="L156" s="72">
        <f t="shared" si="1"/>
        <v>130.15991074748979</v>
      </c>
      <c r="O156" s="72" t="str">
        <f t="shared" si="2"/>
        <v/>
      </c>
      <c r="R156" s="5">
        <v>2014</v>
      </c>
      <c r="S156" s="5">
        <v>14</v>
      </c>
      <c r="T156" s="72" t="str">
        <f t="shared" si="3"/>
        <v/>
      </c>
      <c r="U156" s="72"/>
      <c r="V156" s="72"/>
      <c r="W156" s="72" t="str">
        <f t="shared" si="4"/>
        <v/>
      </c>
      <c r="Z156" s="5"/>
      <c r="AA156" s="5"/>
      <c r="AB156" s="73" t="str">
        <f t="shared" si="5"/>
        <v/>
      </c>
      <c r="AC156" s="5">
        <v>2014</v>
      </c>
      <c r="AD156" s="5">
        <v>14</v>
      </c>
      <c r="AG156" s="73" t="str">
        <f t="shared" si="6"/>
        <v/>
      </c>
      <c r="AH156" s="5">
        <v>2014</v>
      </c>
      <c r="AI156" s="5">
        <v>14</v>
      </c>
      <c r="AJ156" s="4">
        <v>2010</v>
      </c>
      <c r="AK156" s="4">
        <v>5</v>
      </c>
      <c r="AL156" s="73">
        <f t="shared" si="7"/>
        <v>0.35714285714285715</v>
      </c>
      <c r="AN156" s="4" t="s">
        <v>40</v>
      </c>
      <c r="AO156" s="72" t="str">
        <f t="shared" si="8"/>
        <v/>
      </c>
      <c r="AT156" s="73" t="str">
        <f t="shared" si="9"/>
        <v/>
      </c>
      <c r="AY156" s="73" t="str">
        <f t="shared" si="10"/>
        <v/>
      </c>
    </row>
    <row r="157" spans="1:56" ht="15.75" customHeight="1" x14ac:dyDescent="0.25">
      <c r="A157" s="4" t="s">
        <v>404</v>
      </c>
      <c r="B157" s="4" t="s">
        <v>405</v>
      </c>
      <c r="C157" s="4" t="s">
        <v>106</v>
      </c>
      <c r="D157" s="4" t="s">
        <v>393</v>
      </c>
      <c r="E157" s="4">
        <v>0</v>
      </c>
      <c r="F157" s="4">
        <v>28608710</v>
      </c>
      <c r="G157" s="5">
        <v>2006</v>
      </c>
      <c r="H157" s="5">
        <v>56064</v>
      </c>
      <c r="I157" s="72">
        <f t="shared" si="0"/>
        <v>195.96829077578124</v>
      </c>
      <c r="J157" s="5">
        <v>2017</v>
      </c>
      <c r="K157" s="5">
        <v>18881</v>
      </c>
      <c r="L157" s="72">
        <f t="shared" si="1"/>
        <v>65.997383314382233</v>
      </c>
      <c r="O157" s="72" t="str">
        <f t="shared" si="2"/>
        <v/>
      </c>
      <c r="R157" s="5">
        <v>2017</v>
      </c>
      <c r="S157" s="5">
        <v>18881</v>
      </c>
      <c r="T157" s="72" t="str">
        <f t="shared" si="3"/>
        <v/>
      </c>
      <c r="U157" s="72"/>
      <c r="V157" s="72"/>
      <c r="W157" s="72" t="str">
        <f t="shared" si="4"/>
        <v/>
      </c>
      <c r="X157" s="5">
        <v>2007</v>
      </c>
      <c r="Y157" s="4">
        <v>20507</v>
      </c>
      <c r="Z157" s="5">
        <v>2006</v>
      </c>
      <c r="AA157" s="5">
        <v>223</v>
      </c>
      <c r="AB157" s="73">
        <f t="shared" si="5"/>
        <v>91.959641255605376</v>
      </c>
      <c r="AC157" s="5">
        <v>2017</v>
      </c>
      <c r="AD157" s="5">
        <v>18881</v>
      </c>
      <c r="AE157" s="5">
        <v>2007</v>
      </c>
      <c r="AF157" s="4">
        <v>2931</v>
      </c>
      <c r="AG157" s="73">
        <f t="shared" si="6"/>
        <v>6.4418287273967927</v>
      </c>
      <c r="AH157" s="5">
        <v>2017</v>
      </c>
      <c r="AI157" s="5">
        <v>18881</v>
      </c>
      <c r="AJ157" s="4">
        <v>2009</v>
      </c>
      <c r="AK157" s="4">
        <v>5003</v>
      </c>
      <c r="AL157" s="73">
        <f t="shared" si="7"/>
        <v>0.26497537206715743</v>
      </c>
      <c r="AM157" s="5">
        <v>2016</v>
      </c>
      <c r="AN157" s="4">
        <v>627</v>
      </c>
      <c r="AO157" s="72">
        <f t="shared" si="8"/>
        <v>2.1916402382351388</v>
      </c>
      <c r="AP157" s="5">
        <v>2007</v>
      </c>
      <c r="AQ157" s="4">
        <v>20507</v>
      </c>
      <c r="AR157" s="5">
        <v>2007</v>
      </c>
      <c r="AS157" s="4">
        <v>6196</v>
      </c>
      <c r="AT157" s="73">
        <f t="shared" si="9"/>
        <v>0.3021407324328278</v>
      </c>
      <c r="AU157" s="5">
        <v>2007</v>
      </c>
      <c r="AV157" s="4">
        <v>20507</v>
      </c>
      <c r="AY157" s="73" t="str">
        <f t="shared" si="10"/>
        <v/>
      </c>
      <c r="BA157" s="4">
        <v>0.44</v>
      </c>
      <c r="BB157" s="4">
        <v>0.43</v>
      </c>
      <c r="BC157" s="4">
        <v>0.4</v>
      </c>
      <c r="BD157" s="4">
        <v>0.4</v>
      </c>
    </row>
    <row r="158" spans="1:56" ht="15.75" customHeight="1" x14ac:dyDescent="0.25">
      <c r="A158" s="4" t="s">
        <v>538</v>
      </c>
      <c r="B158" s="4" t="s">
        <v>539</v>
      </c>
      <c r="C158" s="4" t="s">
        <v>181</v>
      </c>
      <c r="D158" s="4" t="s">
        <v>525</v>
      </c>
      <c r="E158" s="4">
        <v>1</v>
      </c>
      <c r="F158" s="4">
        <v>17097130</v>
      </c>
      <c r="G158" s="5">
        <v>2017</v>
      </c>
      <c r="H158" s="5">
        <v>60920</v>
      </c>
      <c r="I158" s="72">
        <f t="shared" si="0"/>
        <v>356.31711287216041</v>
      </c>
      <c r="J158" s="5">
        <v>2017</v>
      </c>
      <c r="K158" s="5">
        <v>10464</v>
      </c>
      <c r="L158" s="72">
        <f t="shared" si="1"/>
        <v>61.203254581324465</v>
      </c>
      <c r="O158" s="72" t="str">
        <f t="shared" si="2"/>
        <v/>
      </c>
      <c r="R158" s="5">
        <v>2017</v>
      </c>
      <c r="S158" s="5">
        <v>10464</v>
      </c>
      <c r="T158" s="72" t="str">
        <f t="shared" si="3"/>
        <v/>
      </c>
      <c r="U158" s="72"/>
      <c r="V158" s="72"/>
      <c r="W158" s="72" t="str">
        <f t="shared" si="4"/>
        <v/>
      </c>
      <c r="X158" s="5">
        <v>2017</v>
      </c>
      <c r="Y158" s="4">
        <v>104758</v>
      </c>
      <c r="Z158" s="5">
        <v>2015</v>
      </c>
      <c r="AA158" s="5">
        <v>2357</v>
      </c>
      <c r="AB158" s="73">
        <f t="shared" si="5"/>
        <v>44.445481544336019</v>
      </c>
      <c r="AC158" s="5">
        <v>2017</v>
      </c>
      <c r="AD158" s="5">
        <v>10464</v>
      </c>
      <c r="AE158" s="5">
        <v>2017</v>
      </c>
      <c r="AF158" s="4">
        <v>81799</v>
      </c>
      <c r="AG158" s="73">
        <f t="shared" si="6"/>
        <v>0.12792332424601768</v>
      </c>
      <c r="AH158" s="5">
        <v>2017</v>
      </c>
      <c r="AI158" s="5">
        <v>10464</v>
      </c>
      <c r="AJ158" s="4">
        <v>2016</v>
      </c>
      <c r="AK158" s="4">
        <v>2748</v>
      </c>
      <c r="AL158" s="73">
        <f t="shared" si="7"/>
        <v>0.26261467889908258</v>
      </c>
      <c r="AM158" s="5">
        <v>2017</v>
      </c>
      <c r="AN158" s="4">
        <v>132</v>
      </c>
      <c r="AO158" s="72">
        <f t="shared" si="8"/>
        <v>0.7720594041222123</v>
      </c>
      <c r="AP158" s="5">
        <v>2017</v>
      </c>
      <c r="AQ158" s="4">
        <v>104758</v>
      </c>
      <c r="AR158" s="5">
        <v>2016</v>
      </c>
      <c r="AS158" s="4">
        <v>283510</v>
      </c>
      <c r="AT158" s="73">
        <f t="shared" si="9"/>
        <v>2.7063326905821037</v>
      </c>
      <c r="AU158" s="5">
        <v>2017</v>
      </c>
      <c r="AV158" s="4">
        <v>104758</v>
      </c>
      <c r="AY158" s="73" t="str">
        <f t="shared" si="10"/>
        <v/>
      </c>
      <c r="BA158" s="4">
        <v>0.84</v>
      </c>
      <c r="BB158" s="4">
        <v>0.83</v>
      </c>
      <c r="BC158" s="4">
        <v>0.84</v>
      </c>
      <c r="BD158" s="4">
        <v>0.84</v>
      </c>
    </row>
    <row r="159" spans="1:56" ht="15.75" customHeight="1" x14ac:dyDescent="0.25">
      <c r="A159" s="4" t="s">
        <v>206</v>
      </c>
      <c r="B159" s="4" t="s">
        <v>207</v>
      </c>
      <c r="C159" s="4" t="s">
        <v>22</v>
      </c>
      <c r="D159" s="4" t="s">
        <v>205</v>
      </c>
      <c r="E159" s="4">
        <v>0</v>
      </c>
      <c r="F159" s="4">
        <v>282750</v>
      </c>
      <c r="G159" s="5"/>
      <c r="H159" s="5"/>
      <c r="I159" s="72" t="str">
        <f t="shared" si="0"/>
        <v/>
      </c>
      <c r="J159" s="5">
        <v>2017</v>
      </c>
      <c r="K159" s="5">
        <v>549</v>
      </c>
      <c r="L159" s="72">
        <f t="shared" si="1"/>
        <v>194.16445623342176</v>
      </c>
      <c r="O159" s="72" t="str">
        <f t="shared" si="2"/>
        <v/>
      </c>
      <c r="R159" s="5">
        <v>2017</v>
      </c>
      <c r="S159" s="5">
        <v>549</v>
      </c>
      <c r="T159" s="72" t="str">
        <f t="shared" si="3"/>
        <v/>
      </c>
      <c r="U159" s="72"/>
      <c r="V159" s="72"/>
      <c r="W159" s="72" t="str">
        <f t="shared" si="4"/>
        <v/>
      </c>
      <c r="Z159" s="5"/>
      <c r="AA159" s="5"/>
      <c r="AB159" s="73" t="str">
        <f t="shared" si="5"/>
        <v/>
      </c>
      <c r="AC159" s="5">
        <v>2017</v>
      </c>
      <c r="AD159" s="5">
        <v>549</v>
      </c>
      <c r="AG159" s="73" t="str">
        <f t="shared" si="6"/>
        <v/>
      </c>
      <c r="AH159" s="5">
        <v>2017</v>
      </c>
      <c r="AI159" s="5">
        <v>549</v>
      </c>
      <c r="AL159" s="73" t="str">
        <f t="shared" si="7"/>
        <v/>
      </c>
      <c r="AM159" s="5">
        <v>2009</v>
      </c>
      <c r="AN159" s="4">
        <v>8</v>
      </c>
      <c r="AO159" s="72">
        <f t="shared" si="8"/>
        <v>2.8293545534924847</v>
      </c>
      <c r="AT159" s="73" t="str">
        <f t="shared" si="9"/>
        <v/>
      </c>
      <c r="AY159" s="73" t="str">
        <f t="shared" si="10"/>
        <v/>
      </c>
      <c r="BA159" s="4">
        <v>0</v>
      </c>
      <c r="BB159" s="4">
        <v>0</v>
      </c>
      <c r="BC159" s="4">
        <v>0</v>
      </c>
      <c r="BD159" s="4">
        <v>0</v>
      </c>
    </row>
    <row r="160" spans="1:56" ht="15.75" customHeight="1" x14ac:dyDescent="0.25">
      <c r="A160" s="4" t="s">
        <v>24</v>
      </c>
      <c r="B160" s="4" t="s">
        <v>25</v>
      </c>
      <c r="C160" s="4" t="s">
        <v>22</v>
      </c>
      <c r="D160" s="4" t="s">
        <v>23</v>
      </c>
      <c r="E160" s="4">
        <v>0</v>
      </c>
      <c r="F160" s="4">
        <v>4783063</v>
      </c>
      <c r="G160" s="5">
        <v>2013</v>
      </c>
      <c r="H160" s="5">
        <v>8783</v>
      </c>
      <c r="I160" s="72">
        <f t="shared" si="0"/>
        <v>183.62710254914057</v>
      </c>
      <c r="J160" s="5">
        <v>2017</v>
      </c>
      <c r="K160" s="5">
        <v>10435</v>
      </c>
      <c r="L160" s="72">
        <f t="shared" si="1"/>
        <v>218.16563988389868</v>
      </c>
      <c r="O160" s="72" t="str">
        <f t="shared" si="2"/>
        <v/>
      </c>
      <c r="R160" s="5">
        <v>2017</v>
      </c>
      <c r="S160" s="5">
        <v>10435</v>
      </c>
      <c r="T160" s="72" t="str">
        <f t="shared" si="3"/>
        <v/>
      </c>
      <c r="U160" s="72"/>
      <c r="V160" s="72"/>
      <c r="W160" s="72" t="str">
        <f t="shared" si="4"/>
        <v/>
      </c>
      <c r="X160" s="5">
        <v>2015</v>
      </c>
      <c r="Y160" s="4">
        <v>83485</v>
      </c>
      <c r="Z160" s="5">
        <v>2011</v>
      </c>
      <c r="AA160" s="5">
        <v>276</v>
      </c>
      <c r="AB160" s="73">
        <f t="shared" si="5"/>
        <v>302.481884057971</v>
      </c>
      <c r="AC160" s="5">
        <v>2017</v>
      </c>
      <c r="AD160" s="5">
        <v>10435</v>
      </c>
      <c r="AE160" s="5">
        <v>2015</v>
      </c>
      <c r="AF160" s="4">
        <v>68297</v>
      </c>
      <c r="AG160" s="73">
        <f t="shared" si="6"/>
        <v>0.15278855586628989</v>
      </c>
      <c r="AH160" s="5">
        <v>2017</v>
      </c>
      <c r="AI160" s="5">
        <v>10435</v>
      </c>
      <c r="AJ160" s="4">
        <v>2017</v>
      </c>
      <c r="AK160" s="4">
        <v>3196</v>
      </c>
      <c r="AL160" s="73">
        <f t="shared" si="7"/>
        <v>0.30627695256348825</v>
      </c>
      <c r="AM160" s="5">
        <v>2017</v>
      </c>
      <c r="AN160" s="4">
        <v>35</v>
      </c>
      <c r="AO160" s="72">
        <f t="shared" si="8"/>
        <v>0.73174867234656948</v>
      </c>
      <c r="AP160" s="5">
        <v>2015</v>
      </c>
      <c r="AQ160" s="4">
        <v>83485</v>
      </c>
      <c r="AR160" s="5">
        <v>2014</v>
      </c>
      <c r="AS160" s="4">
        <v>171841</v>
      </c>
      <c r="AT160" s="73">
        <f t="shared" si="9"/>
        <v>2.058345810624663</v>
      </c>
      <c r="AU160" s="5">
        <v>2015</v>
      </c>
      <c r="AV160" s="4">
        <v>83485</v>
      </c>
      <c r="AY160" s="73" t="str">
        <f t="shared" si="10"/>
        <v/>
      </c>
      <c r="BA160" s="4">
        <v>0.81</v>
      </c>
      <c r="BB160" s="4">
        <v>0.87</v>
      </c>
      <c r="BC160" s="4">
        <v>0.76</v>
      </c>
      <c r="BD160" s="4">
        <v>0.76</v>
      </c>
    </row>
    <row r="161" spans="1:56" ht="15.75" customHeight="1" x14ac:dyDescent="0.25">
      <c r="A161" s="4" t="s">
        <v>100</v>
      </c>
      <c r="B161" s="4" t="s">
        <v>101</v>
      </c>
      <c r="C161" s="4" t="s">
        <v>28</v>
      </c>
      <c r="D161" s="4" t="s">
        <v>89</v>
      </c>
      <c r="E161" s="4">
        <v>1</v>
      </c>
      <c r="F161" s="4">
        <v>6545502</v>
      </c>
      <c r="G161" s="5">
        <v>2010</v>
      </c>
      <c r="H161" s="5">
        <v>9749</v>
      </c>
      <c r="I161" s="72">
        <f t="shared" si="0"/>
        <v>148.94197572623153</v>
      </c>
      <c r="J161" s="5">
        <v>2014</v>
      </c>
      <c r="K161" s="5">
        <v>10569</v>
      </c>
      <c r="L161" s="72">
        <f t="shared" si="1"/>
        <v>161.46966267827892</v>
      </c>
      <c r="O161" s="72" t="str">
        <f t="shared" si="2"/>
        <v/>
      </c>
      <c r="R161" s="5">
        <v>2014</v>
      </c>
      <c r="S161" s="5">
        <v>10569</v>
      </c>
      <c r="T161" s="72" t="str">
        <f t="shared" si="3"/>
        <v/>
      </c>
      <c r="U161" s="72"/>
      <c r="V161" s="72"/>
      <c r="W161" s="72" t="str">
        <f t="shared" si="4"/>
        <v/>
      </c>
      <c r="Z161" s="5">
        <v>2010</v>
      </c>
      <c r="AA161" s="5">
        <v>68</v>
      </c>
      <c r="AB161" s="73" t="str">
        <f t="shared" si="5"/>
        <v/>
      </c>
      <c r="AC161" s="5">
        <v>2014</v>
      </c>
      <c r="AD161" s="5">
        <v>10569</v>
      </c>
      <c r="AE161" s="5">
        <v>2011</v>
      </c>
      <c r="AF161" s="4">
        <v>6789</v>
      </c>
      <c r="AG161" s="73">
        <f t="shared" si="6"/>
        <v>1.5567830313742819</v>
      </c>
      <c r="AH161" s="5">
        <v>2014</v>
      </c>
      <c r="AI161" s="5">
        <v>10569</v>
      </c>
      <c r="AJ161" s="4">
        <v>2012</v>
      </c>
      <c r="AK161" s="4">
        <v>1127</v>
      </c>
      <c r="AL161" s="73">
        <f t="shared" si="7"/>
        <v>0.10663260478758634</v>
      </c>
      <c r="AM161" s="5">
        <v>2016</v>
      </c>
      <c r="AN161" s="4">
        <v>453</v>
      </c>
      <c r="AO161" s="72">
        <f t="shared" si="8"/>
        <v>6.9207831576554408</v>
      </c>
      <c r="AR161" s="5">
        <v>2011</v>
      </c>
      <c r="AS161" s="4">
        <v>50858</v>
      </c>
      <c r="AT161" s="73" t="str">
        <f t="shared" si="9"/>
        <v/>
      </c>
      <c r="AY161" s="73" t="str">
        <f t="shared" si="10"/>
        <v/>
      </c>
    </row>
    <row r="162" spans="1:56" ht="15.75" customHeight="1" x14ac:dyDescent="0.25">
      <c r="A162" s="4" t="s">
        <v>470</v>
      </c>
      <c r="B162" s="4" t="s">
        <v>471</v>
      </c>
      <c r="C162" s="4" t="s">
        <v>118</v>
      </c>
      <c r="D162" s="4" t="s">
        <v>449</v>
      </c>
      <c r="E162" s="4">
        <v>0</v>
      </c>
      <c r="F162" s="4">
        <v>23310715</v>
      </c>
      <c r="G162" s="5"/>
      <c r="H162" s="5"/>
      <c r="I162" s="72" t="str">
        <f t="shared" si="0"/>
        <v/>
      </c>
      <c r="J162" s="5">
        <v>2015</v>
      </c>
      <c r="K162" s="5">
        <v>8525</v>
      </c>
      <c r="L162" s="72">
        <f t="shared" si="1"/>
        <v>36.571164805541144</v>
      </c>
      <c r="O162" s="72" t="str">
        <f t="shared" si="2"/>
        <v/>
      </c>
      <c r="R162" s="5">
        <v>2015</v>
      </c>
      <c r="S162" s="5">
        <v>8525</v>
      </c>
      <c r="T162" s="72" t="str">
        <f t="shared" si="3"/>
        <v/>
      </c>
      <c r="U162" s="72"/>
      <c r="V162" s="72"/>
      <c r="W162" s="72" t="str">
        <f t="shared" si="4"/>
        <v/>
      </c>
      <c r="Z162" s="5"/>
      <c r="AA162" s="5"/>
      <c r="AB162" s="73" t="str">
        <f t="shared" si="5"/>
        <v/>
      </c>
      <c r="AC162" s="5">
        <v>2015</v>
      </c>
      <c r="AD162" s="5">
        <v>8525</v>
      </c>
      <c r="AG162" s="73" t="str">
        <f t="shared" si="6"/>
        <v/>
      </c>
      <c r="AH162" s="5">
        <v>2015</v>
      </c>
      <c r="AI162" s="5">
        <v>8525</v>
      </c>
      <c r="AJ162" s="4">
        <v>2015</v>
      </c>
      <c r="AK162" s="4">
        <v>5116</v>
      </c>
      <c r="AL162" s="73">
        <f t="shared" si="7"/>
        <v>0.60011730205278591</v>
      </c>
      <c r="AM162" s="5">
        <v>2012</v>
      </c>
      <c r="AN162" s="4">
        <v>788</v>
      </c>
      <c r="AO162" s="72">
        <f t="shared" si="8"/>
        <v>3.3804196911162956</v>
      </c>
      <c r="AT162" s="73" t="str">
        <f t="shared" si="9"/>
        <v/>
      </c>
      <c r="AY162" s="73" t="str">
        <f t="shared" si="10"/>
        <v/>
      </c>
    </row>
    <row r="163" spans="1:56" ht="15.75" customHeight="1" x14ac:dyDescent="0.25">
      <c r="A163" s="4" t="s">
        <v>472</v>
      </c>
      <c r="B163" s="4" t="s">
        <v>473</v>
      </c>
      <c r="C163" s="4" t="s">
        <v>118</v>
      </c>
      <c r="D163" s="4" t="s">
        <v>449</v>
      </c>
      <c r="E163" s="4">
        <v>0</v>
      </c>
      <c r="F163" s="4">
        <v>200963599</v>
      </c>
      <c r="G163" s="5">
        <v>2013</v>
      </c>
      <c r="H163" s="5">
        <v>360000</v>
      </c>
      <c r="I163" s="72">
        <f t="shared" si="0"/>
        <v>179.13691921888798</v>
      </c>
      <c r="J163" s="5">
        <v>2017</v>
      </c>
      <c r="K163" s="5">
        <v>75772</v>
      </c>
      <c r="L163" s="72">
        <f t="shared" si="1"/>
        <v>37.704340675148835</v>
      </c>
      <c r="O163" s="72" t="str">
        <f t="shared" si="2"/>
        <v/>
      </c>
      <c r="R163" s="5">
        <v>2017</v>
      </c>
      <c r="S163" s="5">
        <v>75772</v>
      </c>
      <c r="T163" s="72" t="str">
        <f t="shared" si="3"/>
        <v/>
      </c>
      <c r="U163" s="72"/>
      <c r="V163" s="72"/>
      <c r="W163" s="72" t="str">
        <f t="shared" si="4"/>
        <v/>
      </c>
      <c r="Z163" s="5">
        <v>2013</v>
      </c>
      <c r="AA163" s="5">
        <v>69</v>
      </c>
      <c r="AB163" s="73" t="str">
        <f t="shared" si="5"/>
        <v/>
      </c>
      <c r="AC163" s="5">
        <v>2017</v>
      </c>
      <c r="AD163" s="5">
        <v>75772</v>
      </c>
      <c r="AG163" s="73" t="str">
        <f t="shared" si="6"/>
        <v/>
      </c>
      <c r="AH163" s="5">
        <v>2017</v>
      </c>
      <c r="AI163" s="5">
        <v>75772</v>
      </c>
      <c r="AJ163" s="4">
        <v>2017</v>
      </c>
      <c r="AK163" s="4">
        <v>51384</v>
      </c>
      <c r="AL163" s="73">
        <f t="shared" si="7"/>
        <v>0.67813968220450827</v>
      </c>
      <c r="AN163" s="4" t="s">
        <v>40</v>
      </c>
      <c r="AO163" s="72" t="str">
        <f t="shared" si="8"/>
        <v/>
      </c>
      <c r="AR163" s="5">
        <v>2011</v>
      </c>
      <c r="AS163" s="4">
        <v>109055</v>
      </c>
      <c r="AT163" s="73" t="str">
        <f t="shared" si="9"/>
        <v/>
      </c>
      <c r="AY163" s="73" t="str">
        <f t="shared" si="10"/>
        <v/>
      </c>
      <c r="BA163" s="4">
        <v>0.46</v>
      </c>
      <c r="BB163" s="4">
        <v>0.41</v>
      </c>
      <c r="BC163" s="4">
        <v>0.37</v>
      </c>
      <c r="BD163" s="4">
        <v>0.37</v>
      </c>
    </row>
    <row r="164" spans="1:56" ht="15.75" customHeight="1" x14ac:dyDescent="0.25">
      <c r="A164" s="4" t="s">
        <v>314</v>
      </c>
      <c r="B164" s="4" t="s">
        <v>315</v>
      </c>
      <c r="C164" s="4" t="s">
        <v>22</v>
      </c>
      <c r="D164" s="4" t="s">
        <v>309</v>
      </c>
      <c r="E164" s="4">
        <v>0</v>
      </c>
      <c r="F164" s="4">
        <v>1615</v>
      </c>
      <c r="G164" s="5"/>
      <c r="H164" s="5"/>
      <c r="I164" s="72" t="str">
        <f t="shared" si="0"/>
        <v/>
      </c>
      <c r="J164" s="5"/>
      <c r="K164" s="5"/>
      <c r="L164" s="72" t="str">
        <f t="shared" si="1"/>
        <v/>
      </c>
      <c r="O164" s="72" t="str">
        <f t="shared" si="2"/>
        <v/>
      </c>
      <c r="R164" s="5"/>
      <c r="S164" s="5"/>
      <c r="T164" s="72" t="str">
        <f t="shared" si="3"/>
        <v/>
      </c>
      <c r="U164" s="72"/>
      <c r="V164" s="72"/>
      <c r="W164" s="72" t="str">
        <f t="shared" si="4"/>
        <v/>
      </c>
      <c r="Z164" s="5"/>
      <c r="AA164" s="5"/>
      <c r="AB164" s="73" t="str">
        <f t="shared" si="5"/>
        <v/>
      </c>
      <c r="AC164" s="5"/>
      <c r="AD164" s="5"/>
      <c r="AG164" s="73" t="str">
        <f t="shared" si="6"/>
        <v/>
      </c>
      <c r="AH164" s="5"/>
      <c r="AI164" s="5"/>
      <c r="AL164" s="73" t="str">
        <f t="shared" si="7"/>
        <v/>
      </c>
      <c r="AN164" s="4" t="s">
        <v>40</v>
      </c>
      <c r="AO164" s="72" t="str">
        <f t="shared" si="8"/>
        <v/>
      </c>
      <c r="AT164" s="73" t="str">
        <f t="shared" si="9"/>
        <v/>
      </c>
      <c r="AY164" s="73" t="str">
        <f t="shared" si="10"/>
        <v/>
      </c>
    </row>
    <row r="165" spans="1:56" ht="15.75" customHeight="1" x14ac:dyDescent="0.25">
      <c r="A165" s="4" t="s">
        <v>433</v>
      </c>
      <c r="B165" s="4" t="s">
        <v>434</v>
      </c>
      <c r="C165" s="4" t="s">
        <v>181</v>
      </c>
      <c r="D165" s="4" t="s">
        <v>412</v>
      </c>
      <c r="E165" s="4">
        <v>0</v>
      </c>
      <c r="F165" s="4">
        <v>2083458.9999999998</v>
      </c>
      <c r="G165" s="5">
        <v>2017</v>
      </c>
      <c r="H165" s="5">
        <v>9761</v>
      </c>
      <c r="I165" s="72">
        <f t="shared" si="0"/>
        <v>468.49974009567745</v>
      </c>
      <c r="J165" s="5">
        <v>2017</v>
      </c>
      <c r="K165" s="5">
        <v>3031</v>
      </c>
      <c r="L165" s="72">
        <f t="shared" si="1"/>
        <v>145.47922469316654</v>
      </c>
      <c r="M165" s="5">
        <v>2017</v>
      </c>
      <c r="N165" s="4">
        <v>771</v>
      </c>
      <c r="O165" s="72">
        <f t="shared" si="2"/>
        <v>37.00576781208558</v>
      </c>
      <c r="P165" s="5">
        <v>2017</v>
      </c>
      <c r="Q165" s="4">
        <v>771</v>
      </c>
      <c r="R165" s="5">
        <v>2017</v>
      </c>
      <c r="S165" s="5">
        <v>3031</v>
      </c>
      <c r="T165" s="72">
        <f t="shared" si="3"/>
        <v>254.37149455625209</v>
      </c>
      <c r="U165" s="72"/>
      <c r="V165" s="72">
        <v>52</v>
      </c>
      <c r="W165" s="72">
        <f t="shared" si="4"/>
        <v>2.4958494503611544</v>
      </c>
      <c r="Z165" s="5">
        <v>2017</v>
      </c>
      <c r="AA165" s="5">
        <v>52</v>
      </c>
      <c r="AB165" s="73" t="str">
        <f t="shared" si="5"/>
        <v/>
      </c>
      <c r="AC165" s="5">
        <v>2017</v>
      </c>
      <c r="AD165" s="5">
        <v>3031</v>
      </c>
      <c r="AG165" s="73" t="str">
        <f t="shared" si="6"/>
        <v/>
      </c>
      <c r="AH165" s="5">
        <v>2017</v>
      </c>
      <c r="AI165" s="5">
        <v>3031</v>
      </c>
      <c r="AJ165" s="4">
        <v>2017</v>
      </c>
      <c r="AK165" s="4">
        <v>253</v>
      </c>
      <c r="AL165" s="73">
        <f t="shared" si="7"/>
        <v>8.3470801715605406E-2</v>
      </c>
      <c r="AO165" s="72" t="str">
        <f t="shared" si="8"/>
        <v/>
      </c>
      <c r="AT165" s="73" t="str">
        <f t="shared" si="9"/>
        <v/>
      </c>
      <c r="AY165" s="73" t="str">
        <f t="shared" si="10"/>
        <v/>
      </c>
      <c r="BA165" s="4">
        <v>0</v>
      </c>
      <c r="BB165" s="4">
        <v>0</v>
      </c>
      <c r="BC165" s="4">
        <v>0</v>
      </c>
      <c r="BD165" s="4">
        <v>0</v>
      </c>
    </row>
    <row r="166" spans="1:56" ht="15.75" customHeight="1" x14ac:dyDescent="0.25">
      <c r="A166" s="4" t="s">
        <v>225</v>
      </c>
      <c r="B166" s="4" t="s">
        <v>226</v>
      </c>
      <c r="C166" s="4" t="s">
        <v>22</v>
      </c>
      <c r="D166" s="4" t="s">
        <v>216</v>
      </c>
      <c r="E166" s="4">
        <v>0</v>
      </c>
      <c r="F166" s="4">
        <v>57216</v>
      </c>
      <c r="G166" s="5"/>
      <c r="H166" s="5"/>
      <c r="I166" s="72" t="str">
        <f t="shared" si="0"/>
        <v/>
      </c>
      <c r="J166" s="5">
        <v>2014</v>
      </c>
      <c r="K166" s="5">
        <v>175</v>
      </c>
      <c r="L166" s="72">
        <f t="shared" si="1"/>
        <v>305.85850111856826</v>
      </c>
      <c r="O166" s="72" t="str">
        <f t="shared" si="2"/>
        <v/>
      </c>
      <c r="R166" s="5">
        <v>2014</v>
      </c>
      <c r="S166" s="5">
        <v>175</v>
      </c>
      <c r="T166" s="72" t="str">
        <f t="shared" si="3"/>
        <v/>
      </c>
      <c r="U166" s="72"/>
      <c r="V166" s="72"/>
      <c r="W166" s="72" t="str">
        <f t="shared" si="4"/>
        <v/>
      </c>
      <c r="Z166" s="5"/>
      <c r="AA166" s="5"/>
      <c r="AB166" s="73" t="str">
        <f t="shared" si="5"/>
        <v/>
      </c>
      <c r="AC166" s="5">
        <v>2014</v>
      </c>
      <c r="AD166" s="5">
        <v>175</v>
      </c>
      <c r="AG166" s="73" t="str">
        <f t="shared" si="6"/>
        <v/>
      </c>
      <c r="AH166" s="5">
        <v>2014</v>
      </c>
      <c r="AI166" s="5">
        <v>175</v>
      </c>
      <c r="AL166" s="73" t="str">
        <f t="shared" si="7"/>
        <v/>
      </c>
      <c r="AN166" s="4" t="s">
        <v>40</v>
      </c>
      <c r="AO166" s="72" t="str">
        <f t="shared" si="8"/>
        <v/>
      </c>
      <c r="AT166" s="73" t="str">
        <f t="shared" si="9"/>
        <v/>
      </c>
      <c r="AY166" s="73" t="str">
        <f t="shared" si="10"/>
        <v/>
      </c>
    </row>
    <row r="167" spans="1:56" ht="15.75" customHeight="1" x14ac:dyDescent="0.25">
      <c r="A167" s="4" t="s">
        <v>295</v>
      </c>
      <c r="B167" s="4" t="s">
        <v>296</v>
      </c>
      <c r="C167" s="4" t="s">
        <v>181</v>
      </c>
      <c r="D167" s="4" t="s">
        <v>276</v>
      </c>
      <c r="E167" s="4">
        <v>1</v>
      </c>
      <c r="F167" s="4">
        <v>5378857</v>
      </c>
      <c r="G167" s="5">
        <v>2014</v>
      </c>
      <c r="H167" s="5">
        <v>8603</v>
      </c>
      <c r="I167" s="72">
        <f t="shared" si="0"/>
        <v>159.94104323650919</v>
      </c>
      <c r="J167" s="5">
        <v>2017</v>
      </c>
      <c r="K167" s="5">
        <v>3373</v>
      </c>
      <c r="L167" s="72">
        <f t="shared" si="1"/>
        <v>62.708489926391429</v>
      </c>
      <c r="M167" s="5">
        <v>2014</v>
      </c>
      <c r="N167" s="4">
        <v>4597</v>
      </c>
      <c r="O167" s="72">
        <f t="shared" si="2"/>
        <v>85.464253836828149</v>
      </c>
      <c r="P167" s="5">
        <v>2014</v>
      </c>
      <c r="Q167" s="4">
        <v>4597</v>
      </c>
      <c r="R167" s="5">
        <v>2017</v>
      </c>
      <c r="S167" s="5">
        <v>3373</v>
      </c>
      <c r="T167" s="72">
        <f t="shared" si="3"/>
        <v>1362.8817076786245</v>
      </c>
      <c r="U167" s="72"/>
      <c r="V167" s="72"/>
      <c r="W167" s="72" t="str">
        <f t="shared" si="4"/>
        <v/>
      </c>
      <c r="Z167" s="5">
        <v>2015</v>
      </c>
      <c r="AA167" s="5">
        <v>0</v>
      </c>
      <c r="AB167" s="73" t="str">
        <f t="shared" si="5"/>
        <v/>
      </c>
      <c r="AC167" s="5">
        <v>2017</v>
      </c>
      <c r="AD167" s="5">
        <v>3373</v>
      </c>
      <c r="AE167" s="5">
        <v>2016</v>
      </c>
      <c r="AF167" s="4">
        <v>66432</v>
      </c>
      <c r="AG167" s="73">
        <f t="shared" si="6"/>
        <v>5.0773723506743737E-2</v>
      </c>
      <c r="AH167" s="5">
        <v>2017</v>
      </c>
      <c r="AI167" s="5">
        <v>3373</v>
      </c>
      <c r="AJ167" s="4">
        <v>2017</v>
      </c>
      <c r="AK167" s="4">
        <v>771</v>
      </c>
      <c r="AL167" s="73">
        <f t="shared" si="7"/>
        <v>0.22857989919952565</v>
      </c>
      <c r="AM167" s="5">
        <v>2017</v>
      </c>
      <c r="AN167" s="4">
        <v>28</v>
      </c>
      <c r="AO167" s="72">
        <f t="shared" si="8"/>
        <v>0.52055669076162459</v>
      </c>
      <c r="AR167" s="5">
        <v>2017</v>
      </c>
      <c r="AS167" s="4">
        <v>80001</v>
      </c>
      <c r="AT167" s="73" t="str">
        <f t="shared" si="9"/>
        <v/>
      </c>
      <c r="AY167" s="73" t="str">
        <f t="shared" si="10"/>
        <v/>
      </c>
      <c r="BA167" s="4">
        <v>0.88</v>
      </c>
      <c r="BB167" s="4">
        <v>0.83</v>
      </c>
      <c r="BC167" s="4">
        <v>0.91</v>
      </c>
      <c r="BD167" s="4">
        <v>0.91</v>
      </c>
    </row>
    <row r="168" spans="1:56" ht="15.75" customHeight="1" x14ac:dyDescent="0.25">
      <c r="A168" s="4" t="s">
        <v>507</v>
      </c>
      <c r="B168" s="4" t="s">
        <v>508</v>
      </c>
      <c r="C168" s="4" t="s">
        <v>106</v>
      </c>
      <c r="D168" s="4" t="s">
        <v>484</v>
      </c>
      <c r="E168" s="4">
        <v>0</v>
      </c>
      <c r="F168" s="4">
        <v>4974986</v>
      </c>
      <c r="G168" s="5"/>
      <c r="H168" s="5"/>
      <c r="I168" s="72" t="str">
        <f t="shared" si="0"/>
        <v/>
      </c>
      <c r="J168" s="5">
        <v>2013</v>
      </c>
      <c r="K168" s="5">
        <v>1300</v>
      </c>
      <c r="L168" s="72">
        <f t="shared" si="1"/>
        <v>26.130726800035216</v>
      </c>
      <c r="O168" s="72" t="str">
        <f t="shared" si="2"/>
        <v/>
      </c>
      <c r="R168" s="5">
        <v>2013</v>
      </c>
      <c r="S168" s="5">
        <v>1300</v>
      </c>
      <c r="T168" s="72" t="str">
        <f t="shared" si="3"/>
        <v/>
      </c>
      <c r="U168" s="72"/>
      <c r="V168" s="72"/>
      <c r="W168" s="72" t="str">
        <f t="shared" si="4"/>
        <v/>
      </c>
      <c r="Z168" s="5"/>
      <c r="AA168" s="5"/>
      <c r="AB168" s="73" t="str">
        <f t="shared" si="5"/>
        <v/>
      </c>
      <c r="AC168" s="5">
        <v>2013</v>
      </c>
      <c r="AD168" s="5">
        <v>1300</v>
      </c>
      <c r="AG168" s="73" t="str">
        <f t="shared" si="6"/>
        <v/>
      </c>
      <c r="AH168" s="5">
        <v>2013</v>
      </c>
      <c r="AI168" s="5">
        <v>1300</v>
      </c>
      <c r="AL168" s="73" t="str">
        <f t="shared" si="7"/>
        <v/>
      </c>
      <c r="AM168" s="5">
        <v>2017</v>
      </c>
      <c r="AN168" s="4">
        <v>24</v>
      </c>
      <c r="AO168" s="72">
        <f t="shared" si="8"/>
        <v>0.48241341784680403</v>
      </c>
      <c r="AT168" s="73" t="str">
        <f t="shared" si="9"/>
        <v/>
      </c>
      <c r="AY168" s="73" t="str">
        <f t="shared" si="10"/>
        <v/>
      </c>
    </row>
    <row r="169" spans="1:56" ht="15.75" customHeight="1" x14ac:dyDescent="0.25">
      <c r="A169" s="4" t="s">
        <v>406</v>
      </c>
      <c r="B169" s="4" t="s">
        <v>407</v>
      </c>
      <c r="C169" s="4" t="s">
        <v>106</v>
      </c>
      <c r="D169" s="4" t="s">
        <v>393</v>
      </c>
      <c r="E169" s="4">
        <v>0</v>
      </c>
      <c r="F169" s="4">
        <v>216565318</v>
      </c>
      <c r="G169" s="5"/>
      <c r="H169" s="5"/>
      <c r="I169" s="72" t="str">
        <f t="shared" si="0"/>
        <v/>
      </c>
      <c r="J169" s="5">
        <v>2017</v>
      </c>
      <c r="K169" s="5">
        <v>83718</v>
      </c>
      <c r="L169" s="72">
        <f t="shared" si="1"/>
        <v>38.657159314863151</v>
      </c>
      <c r="O169" s="72" t="str">
        <f t="shared" si="2"/>
        <v/>
      </c>
      <c r="R169" s="5">
        <v>2017</v>
      </c>
      <c r="S169" s="5">
        <v>83718</v>
      </c>
      <c r="T169" s="72" t="str">
        <f t="shared" si="3"/>
        <v/>
      </c>
      <c r="U169" s="72"/>
      <c r="V169" s="72"/>
      <c r="W169" s="72" t="str">
        <f t="shared" si="4"/>
        <v/>
      </c>
      <c r="Z169" s="5"/>
      <c r="AA169" s="5"/>
      <c r="AB169" s="73" t="str">
        <f t="shared" si="5"/>
        <v/>
      </c>
      <c r="AC169" s="5">
        <v>2017</v>
      </c>
      <c r="AD169" s="5">
        <v>83718</v>
      </c>
      <c r="AG169" s="73" t="str">
        <f t="shared" si="6"/>
        <v/>
      </c>
      <c r="AH169" s="5">
        <v>2017</v>
      </c>
      <c r="AI169" s="5">
        <v>83718</v>
      </c>
      <c r="AJ169" s="4">
        <v>2015</v>
      </c>
      <c r="AK169" s="4">
        <v>55429</v>
      </c>
      <c r="AL169" s="73">
        <f t="shared" si="7"/>
        <v>0.66209178432356242</v>
      </c>
      <c r="AM169" s="5">
        <v>2017</v>
      </c>
      <c r="AN169" s="4">
        <v>8235</v>
      </c>
      <c r="AO169" s="72">
        <f t="shared" si="8"/>
        <v>3.8025479222855068</v>
      </c>
      <c r="AT169" s="73" t="str">
        <f t="shared" si="9"/>
        <v/>
      </c>
      <c r="AY169" s="73" t="str">
        <f t="shared" si="10"/>
        <v/>
      </c>
      <c r="BA169" s="4">
        <v>0.38</v>
      </c>
      <c r="BB169" s="4">
        <v>0.18</v>
      </c>
      <c r="BC169" s="4">
        <v>0.3</v>
      </c>
      <c r="BD169" s="4">
        <v>0.3</v>
      </c>
    </row>
    <row r="170" spans="1:56" ht="15.75" customHeight="1" x14ac:dyDescent="0.25">
      <c r="A170" s="4" t="s">
        <v>227</v>
      </c>
      <c r="B170" s="4" t="s">
        <v>228</v>
      </c>
      <c r="C170" s="4" t="s">
        <v>22</v>
      </c>
      <c r="D170" s="4" t="s">
        <v>216</v>
      </c>
      <c r="E170" s="4">
        <v>0</v>
      </c>
      <c r="F170" s="4">
        <v>18008</v>
      </c>
      <c r="G170" s="5"/>
      <c r="H170" s="5"/>
      <c r="I170" s="72" t="str">
        <f t="shared" si="0"/>
        <v/>
      </c>
      <c r="J170" s="5">
        <v>2017</v>
      </c>
      <c r="K170" s="5">
        <v>87</v>
      </c>
      <c r="L170" s="72">
        <f t="shared" si="1"/>
        <v>483.11861394935585</v>
      </c>
      <c r="O170" s="72" t="str">
        <f t="shared" si="2"/>
        <v/>
      </c>
      <c r="R170" s="5">
        <v>2017</v>
      </c>
      <c r="S170" s="5">
        <v>87</v>
      </c>
      <c r="T170" s="72" t="str">
        <f t="shared" si="3"/>
        <v/>
      </c>
      <c r="U170" s="72"/>
      <c r="V170" s="72"/>
      <c r="W170" s="72" t="str">
        <f t="shared" si="4"/>
        <v/>
      </c>
      <c r="Z170" s="5"/>
      <c r="AA170" s="5"/>
      <c r="AB170" s="73" t="str">
        <f t="shared" si="5"/>
        <v/>
      </c>
      <c r="AC170" s="5">
        <v>2017</v>
      </c>
      <c r="AD170" s="5">
        <v>87</v>
      </c>
      <c r="AG170" s="73" t="str">
        <f t="shared" si="6"/>
        <v/>
      </c>
      <c r="AH170" s="5">
        <v>2017</v>
      </c>
      <c r="AI170" s="5">
        <v>87</v>
      </c>
      <c r="AJ170" s="4">
        <v>2005</v>
      </c>
      <c r="AK170" s="4">
        <v>4</v>
      </c>
      <c r="AL170" s="73">
        <f t="shared" si="7"/>
        <v>4.5977011494252873E-2</v>
      </c>
      <c r="AN170" s="4" t="s">
        <v>40</v>
      </c>
      <c r="AO170" s="72" t="str">
        <f t="shared" si="8"/>
        <v/>
      </c>
      <c r="AT170" s="73" t="str">
        <f t="shared" si="9"/>
        <v/>
      </c>
      <c r="AY170" s="73" t="str">
        <f t="shared" si="10"/>
        <v/>
      </c>
      <c r="BA170" s="4">
        <v>0</v>
      </c>
      <c r="BB170" s="4">
        <v>0</v>
      </c>
      <c r="BC170" s="4">
        <v>0</v>
      </c>
      <c r="BD170" s="4">
        <v>0</v>
      </c>
    </row>
    <row r="171" spans="1:56" ht="15.75" customHeight="1" x14ac:dyDescent="0.25">
      <c r="A171" s="4" t="s">
        <v>102</v>
      </c>
      <c r="B171" s="4" t="s">
        <v>103</v>
      </c>
      <c r="C171" s="4" t="s">
        <v>28</v>
      </c>
      <c r="D171" s="4" t="s">
        <v>89</v>
      </c>
      <c r="E171" s="4">
        <v>1</v>
      </c>
      <c r="F171" s="4">
        <v>4246439</v>
      </c>
      <c r="G171" s="5">
        <v>2013</v>
      </c>
      <c r="H171" s="5">
        <v>16952</v>
      </c>
      <c r="I171" s="72">
        <f t="shared" si="0"/>
        <v>399.20507512294421</v>
      </c>
      <c r="J171" s="5">
        <v>2017</v>
      </c>
      <c r="K171" s="5">
        <v>16155</v>
      </c>
      <c r="L171" s="72">
        <f t="shared" si="1"/>
        <v>380.4364080115127</v>
      </c>
      <c r="O171" s="72" t="str">
        <f t="shared" si="2"/>
        <v/>
      </c>
      <c r="R171" s="5">
        <v>2017</v>
      </c>
      <c r="S171" s="5">
        <v>16155</v>
      </c>
      <c r="T171" s="72" t="str">
        <f t="shared" si="3"/>
        <v/>
      </c>
      <c r="U171" s="72"/>
      <c r="V171" s="72">
        <v>503</v>
      </c>
      <c r="W171" s="72">
        <f t="shared" si="4"/>
        <v>11.845219017628652</v>
      </c>
      <c r="X171" s="5">
        <v>2017</v>
      </c>
      <c r="Y171" s="4">
        <v>59875</v>
      </c>
      <c r="Z171" s="5">
        <v>2017</v>
      </c>
      <c r="AA171" s="5">
        <v>503</v>
      </c>
      <c r="AB171" s="73">
        <f t="shared" si="5"/>
        <v>119.03578528827038</v>
      </c>
      <c r="AC171" s="5">
        <v>2017</v>
      </c>
      <c r="AD171" s="5">
        <v>16155</v>
      </c>
      <c r="AE171" s="5">
        <v>2017</v>
      </c>
      <c r="AF171" s="4">
        <v>7210</v>
      </c>
      <c r="AG171" s="73">
        <f t="shared" si="6"/>
        <v>2.2406380027739252</v>
      </c>
      <c r="AH171" s="5">
        <v>2017</v>
      </c>
      <c r="AI171" s="5">
        <v>16155</v>
      </c>
      <c r="AJ171" s="4">
        <v>2017</v>
      </c>
      <c r="AK171" s="4">
        <v>8759</v>
      </c>
      <c r="AL171" s="73">
        <f t="shared" si="7"/>
        <v>0.54218508201795113</v>
      </c>
      <c r="AM171" s="5">
        <v>2017</v>
      </c>
      <c r="AN171" s="4">
        <v>397</v>
      </c>
      <c r="AO171" s="72">
        <f t="shared" si="8"/>
        <v>9.3490098409514424</v>
      </c>
      <c r="AP171" s="5">
        <v>2017</v>
      </c>
      <c r="AQ171" s="4">
        <v>59875</v>
      </c>
      <c r="AR171" s="5">
        <v>2017</v>
      </c>
      <c r="AS171" s="4">
        <v>61684</v>
      </c>
      <c r="AT171" s="73">
        <f t="shared" si="9"/>
        <v>1.0302129436325678</v>
      </c>
      <c r="AU171" s="5">
        <v>2017</v>
      </c>
      <c r="AV171" s="4">
        <v>59875</v>
      </c>
      <c r="AW171" s="5">
        <v>2013</v>
      </c>
      <c r="AX171" s="4">
        <v>3114</v>
      </c>
      <c r="AY171" s="73">
        <f t="shared" si="10"/>
        <v>19.227681438664099</v>
      </c>
      <c r="BA171" s="4">
        <v>0.32</v>
      </c>
      <c r="BB171" s="4">
        <v>0.47</v>
      </c>
      <c r="BC171" s="4">
        <v>0.48</v>
      </c>
      <c r="BD171" s="4">
        <v>0.48</v>
      </c>
    </row>
    <row r="172" spans="1:56" ht="15.75" customHeight="1" x14ac:dyDescent="0.25">
      <c r="A172" s="4" t="s">
        <v>208</v>
      </c>
      <c r="B172" s="4" t="s">
        <v>209</v>
      </c>
      <c r="C172" s="4" t="s">
        <v>22</v>
      </c>
      <c r="D172" s="4" t="s">
        <v>205</v>
      </c>
      <c r="E172" s="4">
        <v>0</v>
      </c>
      <c r="F172" s="4">
        <v>8776109</v>
      </c>
      <c r="G172" s="5"/>
      <c r="H172" s="5"/>
      <c r="I172" s="72" t="str">
        <f t="shared" si="0"/>
        <v/>
      </c>
      <c r="J172" s="5">
        <v>2016</v>
      </c>
      <c r="K172" s="5">
        <v>4945</v>
      </c>
      <c r="L172" s="72">
        <f t="shared" si="1"/>
        <v>56.346155226649991</v>
      </c>
      <c r="O172" s="72" t="str">
        <f t="shared" si="2"/>
        <v/>
      </c>
      <c r="R172" s="5">
        <v>2016</v>
      </c>
      <c r="S172" s="5">
        <v>4945</v>
      </c>
      <c r="T172" s="72" t="str">
        <f t="shared" si="3"/>
        <v/>
      </c>
      <c r="U172" s="72"/>
      <c r="V172" s="72"/>
      <c r="W172" s="72" t="str">
        <f t="shared" si="4"/>
        <v/>
      </c>
      <c r="Z172" s="5"/>
      <c r="AA172" s="5"/>
      <c r="AB172" s="73" t="str">
        <f t="shared" si="5"/>
        <v/>
      </c>
      <c r="AC172" s="5">
        <v>2016</v>
      </c>
      <c r="AD172" s="5">
        <v>4945</v>
      </c>
      <c r="AG172" s="73" t="str">
        <f t="shared" si="6"/>
        <v/>
      </c>
      <c r="AH172" s="5">
        <v>2016</v>
      </c>
      <c r="AI172" s="5">
        <v>4945</v>
      </c>
      <c r="AJ172" s="4">
        <v>2016</v>
      </c>
      <c r="AK172" s="4">
        <v>1894</v>
      </c>
      <c r="AL172" s="73">
        <f t="shared" si="7"/>
        <v>0.38301314459049546</v>
      </c>
      <c r="AM172" s="5">
        <v>2010</v>
      </c>
      <c r="AN172" s="4">
        <v>713</v>
      </c>
      <c r="AO172" s="72">
        <f t="shared" si="8"/>
        <v>8.1243293582611606</v>
      </c>
      <c r="AT172" s="73" t="str">
        <f t="shared" si="9"/>
        <v/>
      </c>
      <c r="AY172" s="73" t="str">
        <f t="shared" si="10"/>
        <v/>
      </c>
    </row>
    <row r="173" spans="1:56" ht="15.75" customHeight="1" x14ac:dyDescent="0.25">
      <c r="A173" s="4" t="s">
        <v>345</v>
      </c>
      <c r="B173" s="4" t="s">
        <v>346</v>
      </c>
      <c r="C173" s="4" t="s">
        <v>28</v>
      </c>
      <c r="D173" s="4" t="s">
        <v>328</v>
      </c>
      <c r="E173" s="4">
        <v>1</v>
      </c>
      <c r="F173" s="4">
        <v>7044636</v>
      </c>
      <c r="G173" s="5">
        <v>2015</v>
      </c>
      <c r="H173" s="5">
        <v>16233</v>
      </c>
      <c r="I173" s="72">
        <f t="shared" si="0"/>
        <v>230.43064254845814</v>
      </c>
      <c r="J173" s="5">
        <v>2017</v>
      </c>
      <c r="K173" s="5">
        <v>14061</v>
      </c>
      <c r="L173" s="72">
        <f t="shared" si="1"/>
        <v>199.59867337361365</v>
      </c>
      <c r="O173" s="72" t="str">
        <f t="shared" si="2"/>
        <v/>
      </c>
      <c r="R173" s="5">
        <v>2017</v>
      </c>
      <c r="S173" s="5">
        <v>14061</v>
      </c>
      <c r="T173" s="72" t="str">
        <f t="shared" si="3"/>
        <v/>
      </c>
      <c r="U173" s="72"/>
      <c r="V173" s="72">
        <v>771</v>
      </c>
      <c r="W173" s="72">
        <f t="shared" si="4"/>
        <v>10.944497345214147</v>
      </c>
      <c r="X173" s="5">
        <v>2015</v>
      </c>
      <c r="Y173" s="4">
        <v>39324</v>
      </c>
      <c r="Z173" s="5">
        <v>2017</v>
      </c>
      <c r="AA173" s="5">
        <v>771</v>
      </c>
      <c r="AB173" s="73">
        <f t="shared" si="5"/>
        <v>51.003891050583661</v>
      </c>
      <c r="AC173" s="5">
        <v>2017</v>
      </c>
      <c r="AD173" s="5">
        <v>14061</v>
      </c>
      <c r="AE173" s="5">
        <v>2016</v>
      </c>
      <c r="AF173" s="4">
        <v>3711</v>
      </c>
      <c r="AG173" s="73">
        <f t="shared" si="6"/>
        <v>3.7890056588520613</v>
      </c>
      <c r="AH173" s="5">
        <v>2017</v>
      </c>
      <c r="AI173" s="5">
        <v>14061</v>
      </c>
      <c r="AJ173" s="4">
        <v>2017</v>
      </c>
      <c r="AK173" s="4">
        <v>10770</v>
      </c>
      <c r="AL173" s="73">
        <f t="shared" si="7"/>
        <v>0.76594836782590148</v>
      </c>
      <c r="AM173" s="5">
        <v>2016</v>
      </c>
      <c r="AN173" s="4">
        <v>599</v>
      </c>
      <c r="AO173" s="72">
        <f t="shared" si="8"/>
        <v>8.5029233589925717</v>
      </c>
      <c r="AP173" s="5">
        <v>2015</v>
      </c>
      <c r="AQ173" s="4">
        <v>39324</v>
      </c>
      <c r="AR173" s="5">
        <v>2016</v>
      </c>
      <c r="AS173" s="4">
        <v>15523</v>
      </c>
      <c r="AT173" s="73">
        <f t="shared" si="9"/>
        <v>0.39474621096531382</v>
      </c>
      <c r="AU173" s="5">
        <v>2015</v>
      </c>
      <c r="AV173" s="4">
        <v>39324</v>
      </c>
      <c r="AW173" s="5">
        <v>2013</v>
      </c>
      <c r="AX173" s="4">
        <v>4338</v>
      </c>
      <c r="AY173" s="73">
        <f t="shared" si="10"/>
        <v>9.065006915629322</v>
      </c>
      <c r="BA173" s="4">
        <v>0</v>
      </c>
      <c r="BB173" s="4">
        <v>0</v>
      </c>
      <c r="BC173" s="4">
        <v>0</v>
      </c>
      <c r="BD173" s="4">
        <v>0</v>
      </c>
    </row>
    <row r="174" spans="1:56" ht="15.75" customHeight="1" x14ac:dyDescent="0.25">
      <c r="A174" s="4" t="s">
        <v>347</v>
      </c>
      <c r="B174" s="4" t="s">
        <v>348</v>
      </c>
      <c r="C174" s="4" t="s">
        <v>28</v>
      </c>
      <c r="D174" s="4" t="s">
        <v>328</v>
      </c>
      <c r="E174" s="4">
        <v>1</v>
      </c>
      <c r="F174" s="4">
        <v>32510453</v>
      </c>
      <c r="G174" s="5">
        <v>2017</v>
      </c>
      <c r="H174" s="5">
        <v>120306</v>
      </c>
      <c r="I174" s="72">
        <f t="shared" si="0"/>
        <v>370.05328716889915</v>
      </c>
      <c r="J174" s="5">
        <v>2017</v>
      </c>
      <c r="K174" s="5">
        <v>89494</v>
      </c>
      <c r="L174" s="72">
        <f t="shared" si="1"/>
        <v>275.27761609473725</v>
      </c>
      <c r="M174" s="5">
        <v>2017</v>
      </c>
      <c r="N174" s="4">
        <v>9784</v>
      </c>
      <c r="O174" s="72">
        <f t="shared" si="2"/>
        <v>30.094935927223162</v>
      </c>
      <c r="P174" s="5">
        <v>2017</v>
      </c>
      <c r="Q174" s="4">
        <v>9784</v>
      </c>
      <c r="R174" s="5">
        <v>2017</v>
      </c>
      <c r="S174" s="5">
        <v>89494</v>
      </c>
      <c r="T174" s="72">
        <f t="shared" si="3"/>
        <v>109.32576485574452</v>
      </c>
      <c r="U174" s="72"/>
      <c r="V174" s="72">
        <v>3085</v>
      </c>
      <c r="W174" s="72">
        <f t="shared" si="4"/>
        <v>9.4892556557117178</v>
      </c>
      <c r="Z174" s="5">
        <v>2017</v>
      </c>
      <c r="AA174" s="5">
        <v>3085</v>
      </c>
      <c r="AB174" s="73" t="str">
        <f t="shared" si="5"/>
        <v/>
      </c>
      <c r="AC174" s="5">
        <v>2017</v>
      </c>
      <c r="AD174" s="5">
        <v>89494</v>
      </c>
      <c r="AE174" s="5">
        <v>2017</v>
      </c>
      <c r="AF174" s="4">
        <v>85368</v>
      </c>
      <c r="AG174" s="73">
        <f t="shared" si="6"/>
        <v>1.0483319276543903</v>
      </c>
      <c r="AH174" s="5">
        <v>2017</v>
      </c>
      <c r="AI174" s="5">
        <v>89494</v>
      </c>
      <c r="AJ174" s="4">
        <v>2017</v>
      </c>
      <c r="AK174" s="4">
        <v>35191</v>
      </c>
      <c r="AL174" s="73">
        <f t="shared" si="7"/>
        <v>0.39322189197041141</v>
      </c>
      <c r="AM174" s="5">
        <v>2017</v>
      </c>
      <c r="AN174" s="4">
        <v>2487</v>
      </c>
      <c r="AO174" s="72">
        <f t="shared" si="8"/>
        <v>7.6498472660470158</v>
      </c>
      <c r="AR174" s="5">
        <v>2017</v>
      </c>
      <c r="AS174" s="4">
        <v>111233</v>
      </c>
      <c r="AT174" s="73" t="str">
        <f t="shared" si="9"/>
        <v/>
      </c>
      <c r="AW174" s="5">
        <v>2017</v>
      </c>
      <c r="AX174" s="4">
        <v>6195</v>
      </c>
      <c r="AY174" s="73" t="str">
        <f t="shared" si="10"/>
        <v/>
      </c>
      <c r="BA174" s="4">
        <v>0.42</v>
      </c>
      <c r="BB174" s="4">
        <v>0.41</v>
      </c>
      <c r="BC174" s="4">
        <v>0.41</v>
      </c>
      <c r="BD174" s="4">
        <v>0.41</v>
      </c>
    </row>
    <row r="175" spans="1:56" ht="15.75" customHeight="1" x14ac:dyDescent="0.25">
      <c r="A175" s="4" t="s">
        <v>368</v>
      </c>
      <c r="B175" s="4" t="s">
        <v>369</v>
      </c>
      <c r="C175" s="4" t="s">
        <v>106</v>
      </c>
      <c r="D175" s="4" t="s">
        <v>357</v>
      </c>
      <c r="E175" s="4">
        <v>1</v>
      </c>
      <c r="F175" s="4">
        <v>108116615</v>
      </c>
      <c r="G175" s="5">
        <v>2017</v>
      </c>
      <c r="H175" s="5">
        <v>182147</v>
      </c>
      <c r="I175" s="72">
        <f t="shared" si="0"/>
        <v>168.47271809240419</v>
      </c>
      <c r="J175" s="5">
        <v>2016</v>
      </c>
      <c r="K175" s="5">
        <v>170543</v>
      </c>
      <c r="L175" s="72">
        <f t="shared" si="1"/>
        <v>157.73986264738309</v>
      </c>
      <c r="M175" s="5">
        <v>2017</v>
      </c>
      <c r="N175" s="4">
        <v>2490</v>
      </c>
      <c r="O175" s="72">
        <f t="shared" si="2"/>
        <v>2.3030687743969787</v>
      </c>
      <c r="P175" s="5">
        <v>2017</v>
      </c>
      <c r="Q175" s="4">
        <v>2490</v>
      </c>
      <c r="R175" s="5">
        <v>2016</v>
      </c>
      <c r="S175" s="5">
        <v>170543</v>
      </c>
      <c r="T175" s="72">
        <f t="shared" si="3"/>
        <v>14.600423353641016</v>
      </c>
      <c r="U175" s="72"/>
      <c r="V175" s="72">
        <v>1925</v>
      </c>
      <c r="W175" s="72">
        <f t="shared" si="4"/>
        <v>1.7804848958691502</v>
      </c>
      <c r="X175" s="5">
        <v>2016</v>
      </c>
      <c r="Y175" s="4">
        <v>493732</v>
      </c>
      <c r="Z175" s="5">
        <v>2017</v>
      </c>
      <c r="AA175" s="5">
        <v>1925</v>
      </c>
      <c r="AB175" s="73">
        <f t="shared" si="5"/>
        <v>256.48415584415585</v>
      </c>
      <c r="AC175" s="5">
        <v>2016</v>
      </c>
      <c r="AD175" s="5">
        <v>170543</v>
      </c>
      <c r="AE175" s="5">
        <v>2007</v>
      </c>
      <c r="AF175" s="4">
        <v>5272</v>
      </c>
      <c r="AG175" s="73">
        <f t="shared" si="6"/>
        <v>32.348823975720791</v>
      </c>
      <c r="AH175" s="5">
        <v>2016</v>
      </c>
      <c r="AI175" s="5">
        <v>170543</v>
      </c>
      <c r="AJ175" s="4">
        <v>2016</v>
      </c>
      <c r="AK175" s="4">
        <v>127339</v>
      </c>
      <c r="AL175" s="73">
        <f t="shared" si="7"/>
        <v>0.7466679957547363</v>
      </c>
      <c r="AM175" s="5">
        <v>2017</v>
      </c>
      <c r="AN175" s="4">
        <v>8826</v>
      </c>
      <c r="AO175" s="72">
        <f t="shared" si="8"/>
        <v>8.1634076316577247</v>
      </c>
      <c r="AP175" s="5">
        <v>2016</v>
      </c>
      <c r="AQ175" s="4">
        <v>493732</v>
      </c>
      <c r="AR175" s="5">
        <v>2012</v>
      </c>
      <c r="AS175" s="4">
        <v>24440</v>
      </c>
      <c r="AT175" s="73">
        <f t="shared" si="9"/>
        <v>4.9500538753817859E-2</v>
      </c>
      <c r="AU175" s="5">
        <v>2016</v>
      </c>
      <c r="AV175" s="4">
        <v>493732</v>
      </c>
      <c r="AW175" s="5">
        <v>2017</v>
      </c>
      <c r="AX175" s="4">
        <v>4045</v>
      </c>
      <c r="AY175" s="73">
        <f t="shared" si="10"/>
        <v>122.05982694684796</v>
      </c>
      <c r="BA175" s="4">
        <v>0.42</v>
      </c>
      <c r="BB175" s="4">
        <v>0.4</v>
      </c>
      <c r="BC175" s="4">
        <v>0.31</v>
      </c>
      <c r="BD175" s="4">
        <v>0.31</v>
      </c>
    </row>
    <row r="176" spans="1:56" ht="15.75" customHeight="1" x14ac:dyDescent="0.25">
      <c r="A176" s="4" t="s">
        <v>191</v>
      </c>
      <c r="B176" s="4" t="s">
        <v>192</v>
      </c>
      <c r="C176" s="4" t="s">
        <v>181</v>
      </c>
      <c r="D176" s="4" t="s">
        <v>182</v>
      </c>
      <c r="E176" s="4">
        <v>1</v>
      </c>
      <c r="F176" s="4">
        <v>37887768</v>
      </c>
      <c r="G176" s="5">
        <v>2017</v>
      </c>
      <c r="H176" s="5">
        <v>98771</v>
      </c>
      <c r="I176" s="72">
        <f t="shared" si="0"/>
        <v>260.6936360041056</v>
      </c>
      <c r="J176" s="5">
        <v>2017</v>
      </c>
      <c r="K176" s="5">
        <v>74480</v>
      </c>
      <c r="L176" s="72">
        <f t="shared" si="1"/>
        <v>196.58059561597821</v>
      </c>
      <c r="M176" s="5">
        <v>2017</v>
      </c>
      <c r="N176" s="4">
        <v>30227</v>
      </c>
      <c r="O176" s="72">
        <f t="shared" si="2"/>
        <v>79.780366053761739</v>
      </c>
      <c r="P176" s="5">
        <v>2017</v>
      </c>
      <c r="Q176" s="4">
        <v>30227</v>
      </c>
      <c r="R176" s="5">
        <v>2017</v>
      </c>
      <c r="S176" s="5">
        <v>74480</v>
      </c>
      <c r="T176" s="72">
        <f t="shared" si="3"/>
        <v>405.84049409237377</v>
      </c>
      <c r="U176" s="72"/>
      <c r="V176" s="72">
        <v>9629</v>
      </c>
      <c r="W176" s="72">
        <f t="shared" si="4"/>
        <v>25.414534844068932</v>
      </c>
      <c r="X176" s="5">
        <v>2017</v>
      </c>
      <c r="Y176" s="4">
        <v>895116</v>
      </c>
      <c r="Z176" s="5">
        <v>2017</v>
      </c>
      <c r="AA176" s="5">
        <v>9629</v>
      </c>
      <c r="AB176" s="73">
        <f t="shared" si="5"/>
        <v>92.960432028248007</v>
      </c>
      <c r="AC176" s="5">
        <v>2017</v>
      </c>
      <c r="AD176" s="5">
        <v>74480</v>
      </c>
      <c r="AE176" s="5">
        <v>2017</v>
      </c>
      <c r="AF176" s="4">
        <v>300867</v>
      </c>
      <c r="AG176" s="73">
        <f t="shared" si="6"/>
        <v>0.24755124357274144</v>
      </c>
      <c r="AH176" s="5">
        <v>2017</v>
      </c>
      <c r="AI176" s="5">
        <v>74480</v>
      </c>
      <c r="AJ176" s="4">
        <v>2017</v>
      </c>
      <c r="AK176" s="4">
        <v>7239</v>
      </c>
      <c r="AL176" s="73">
        <f t="shared" si="7"/>
        <v>9.7193877551020408E-2</v>
      </c>
      <c r="AM176" s="5">
        <v>2017</v>
      </c>
      <c r="AN176" s="4">
        <v>287</v>
      </c>
      <c r="AO176" s="72">
        <f t="shared" si="8"/>
        <v>0.75750041543751012</v>
      </c>
      <c r="AP176" s="5">
        <v>2017</v>
      </c>
      <c r="AQ176" s="4">
        <v>895116</v>
      </c>
      <c r="AR176" s="5">
        <v>2017</v>
      </c>
      <c r="AS176" s="4">
        <v>312423</v>
      </c>
      <c r="AT176" s="73">
        <f t="shared" si="9"/>
        <v>0.34903074014988</v>
      </c>
      <c r="AU176" s="5">
        <v>2017</v>
      </c>
      <c r="AV176" s="4">
        <v>895116</v>
      </c>
      <c r="AW176" s="5">
        <v>2017</v>
      </c>
      <c r="AX176" s="4">
        <v>6039</v>
      </c>
      <c r="AY176" s="73">
        <f t="shared" si="10"/>
        <v>148.22255340288126</v>
      </c>
      <c r="BA176" s="4">
        <v>0.56000000000000005</v>
      </c>
      <c r="BB176" s="4">
        <v>0.49</v>
      </c>
      <c r="BC176" s="4">
        <v>0.64</v>
      </c>
      <c r="BD176" s="4">
        <v>0.64</v>
      </c>
    </row>
    <row r="177" spans="1:56" ht="15.75" customHeight="1" x14ac:dyDescent="0.25">
      <c r="A177" s="4" t="s">
        <v>435</v>
      </c>
      <c r="B177" s="4" t="s">
        <v>436</v>
      </c>
      <c r="C177" s="4" t="s">
        <v>181</v>
      </c>
      <c r="D177" s="4" t="s">
        <v>412</v>
      </c>
      <c r="E177" s="4">
        <v>1</v>
      </c>
      <c r="F177" s="4">
        <v>10226187</v>
      </c>
      <c r="G177" s="5">
        <v>2017</v>
      </c>
      <c r="H177" s="5">
        <v>46316</v>
      </c>
      <c r="I177" s="72">
        <f t="shared" si="0"/>
        <v>452.91563707958795</v>
      </c>
      <c r="J177" s="5">
        <v>2017</v>
      </c>
      <c r="K177" s="5">
        <v>13587</v>
      </c>
      <c r="L177" s="72">
        <f t="shared" si="1"/>
        <v>132.86477159081875</v>
      </c>
      <c r="M177" s="5">
        <v>2017</v>
      </c>
      <c r="N177" s="4">
        <v>5406</v>
      </c>
      <c r="O177" s="72">
        <f t="shared" si="2"/>
        <v>52.864278738497546</v>
      </c>
      <c r="P177" s="5">
        <v>2017</v>
      </c>
      <c r="Q177" s="4">
        <v>5406</v>
      </c>
      <c r="R177" s="5">
        <v>2017</v>
      </c>
      <c r="S177" s="5">
        <v>13587</v>
      </c>
      <c r="T177" s="72">
        <f t="shared" si="3"/>
        <v>397.88032678295434</v>
      </c>
      <c r="U177" s="72"/>
      <c r="V177" s="72">
        <v>1771</v>
      </c>
      <c r="W177" s="72">
        <f t="shared" si="4"/>
        <v>17.318282953362775</v>
      </c>
      <c r="X177" s="5">
        <v>2017</v>
      </c>
      <c r="Y177" s="4">
        <v>85547</v>
      </c>
      <c r="Z177" s="5">
        <v>2017</v>
      </c>
      <c r="AA177" s="5">
        <v>1771</v>
      </c>
      <c r="AB177" s="73">
        <f t="shared" si="5"/>
        <v>48.304347826086953</v>
      </c>
      <c r="AC177" s="5">
        <v>2017</v>
      </c>
      <c r="AD177" s="5">
        <v>13587</v>
      </c>
      <c r="AE177" s="5">
        <v>2017</v>
      </c>
      <c r="AF177" s="4">
        <v>56465</v>
      </c>
      <c r="AG177" s="73">
        <f t="shared" si="6"/>
        <v>0.24062693704064464</v>
      </c>
      <c r="AH177" s="5">
        <v>2017</v>
      </c>
      <c r="AI177" s="5">
        <v>13587</v>
      </c>
      <c r="AJ177" s="4">
        <v>2017</v>
      </c>
      <c r="AK177" s="4">
        <v>2105</v>
      </c>
      <c r="AL177" s="73">
        <f t="shared" si="7"/>
        <v>0.15492750423198645</v>
      </c>
      <c r="AM177" s="5">
        <v>2017</v>
      </c>
      <c r="AN177" s="4">
        <v>76</v>
      </c>
      <c r="AO177" s="72">
        <f t="shared" si="8"/>
        <v>0.74319000816237757</v>
      </c>
      <c r="AP177" s="5">
        <v>2017</v>
      </c>
      <c r="AQ177" s="4">
        <v>85547</v>
      </c>
      <c r="AR177" s="5">
        <v>2017</v>
      </c>
      <c r="AS177" s="4">
        <v>173696</v>
      </c>
      <c r="AT177" s="73">
        <f t="shared" si="9"/>
        <v>2.0304160286158486</v>
      </c>
      <c r="AU177" s="5">
        <v>2017</v>
      </c>
      <c r="AV177" s="4">
        <v>85547</v>
      </c>
      <c r="AW177" s="5">
        <v>2017</v>
      </c>
      <c r="AX177" s="4">
        <v>1344</v>
      </c>
      <c r="AY177" s="73">
        <f t="shared" si="10"/>
        <v>63.651041666666664</v>
      </c>
      <c r="BA177" s="4">
        <v>0.64</v>
      </c>
      <c r="BB177" s="4">
        <v>0.52</v>
      </c>
      <c r="BC177" s="4">
        <v>0.66</v>
      </c>
      <c r="BD177" s="4">
        <v>0.66</v>
      </c>
    </row>
    <row r="178" spans="1:56" ht="15.75" customHeight="1" x14ac:dyDescent="0.25">
      <c r="A178" s="4" t="s">
        <v>65</v>
      </c>
      <c r="B178" s="4" t="s">
        <v>66</v>
      </c>
      <c r="C178" s="4" t="s">
        <v>28</v>
      </c>
      <c r="D178" s="4" t="s">
        <v>29</v>
      </c>
      <c r="E178" s="4">
        <v>0</v>
      </c>
      <c r="F178" s="4">
        <v>2933408</v>
      </c>
      <c r="G178" s="5"/>
      <c r="H178" s="5"/>
      <c r="I178" s="72" t="str">
        <f t="shared" si="0"/>
        <v/>
      </c>
      <c r="J178" s="5">
        <v>2017</v>
      </c>
      <c r="K178" s="5">
        <v>10039</v>
      </c>
      <c r="L178" s="72">
        <f t="shared" si="1"/>
        <v>342.22992505645311</v>
      </c>
      <c r="O178" s="72" t="str">
        <f t="shared" si="2"/>
        <v/>
      </c>
      <c r="R178" s="5">
        <v>2017</v>
      </c>
      <c r="S178" s="5">
        <v>10039</v>
      </c>
      <c r="T178" s="72" t="str">
        <f t="shared" si="3"/>
        <v/>
      </c>
      <c r="U178" s="72"/>
      <c r="V178" s="72"/>
      <c r="W178" s="72" t="str">
        <f t="shared" si="4"/>
        <v/>
      </c>
      <c r="Z178" s="5"/>
      <c r="AA178" s="5"/>
      <c r="AB178" s="73" t="str">
        <f t="shared" si="5"/>
        <v/>
      </c>
      <c r="AC178" s="5">
        <v>2017</v>
      </c>
      <c r="AD178" s="5">
        <v>10039</v>
      </c>
      <c r="AG178" s="73" t="str">
        <f t="shared" si="6"/>
        <v/>
      </c>
      <c r="AH178" s="5">
        <v>2017</v>
      </c>
      <c r="AI178" s="5">
        <v>10039</v>
      </c>
      <c r="AJ178" s="4">
        <v>2017</v>
      </c>
      <c r="AK178" s="4">
        <v>1348</v>
      </c>
      <c r="AL178" s="73">
        <f t="shared" si="7"/>
        <v>0.13427632234286282</v>
      </c>
      <c r="AM178" s="5">
        <v>2017</v>
      </c>
      <c r="AN178" s="4">
        <v>679</v>
      </c>
      <c r="AO178" s="72">
        <f t="shared" si="8"/>
        <v>23.147138072849057</v>
      </c>
      <c r="AT178" s="73" t="str">
        <f t="shared" si="9"/>
        <v/>
      </c>
      <c r="AY178" s="73" t="str">
        <f t="shared" si="10"/>
        <v/>
      </c>
      <c r="BA178" s="4">
        <v>0</v>
      </c>
      <c r="BB178" s="4">
        <v>0</v>
      </c>
      <c r="BC178" s="4">
        <v>0</v>
      </c>
      <c r="BD178" s="4">
        <v>0</v>
      </c>
    </row>
    <row r="179" spans="1:56" ht="15.75" customHeight="1" x14ac:dyDescent="0.25">
      <c r="A179" s="4" t="s">
        <v>509</v>
      </c>
      <c r="B179" s="4" t="s">
        <v>510</v>
      </c>
      <c r="C179" s="4" t="s">
        <v>106</v>
      </c>
      <c r="D179" s="4" t="s">
        <v>484</v>
      </c>
      <c r="E179" s="4">
        <v>0</v>
      </c>
      <c r="F179" s="4">
        <v>2832067</v>
      </c>
      <c r="G179" s="5">
        <v>2004</v>
      </c>
      <c r="H179" s="5">
        <v>3471</v>
      </c>
      <c r="I179" s="72">
        <f t="shared" si="0"/>
        <v>122.56065975840261</v>
      </c>
      <c r="J179" s="5">
        <v>2013</v>
      </c>
      <c r="K179" s="5">
        <v>1150</v>
      </c>
      <c r="L179" s="72">
        <f t="shared" si="1"/>
        <v>40.606383959136558</v>
      </c>
      <c r="O179" s="72" t="str">
        <f t="shared" si="2"/>
        <v/>
      </c>
      <c r="R179" s="5">
        <v>2013</v>
      </c>
      <c r="S179" s="5">
        <v>1150</v>
      </c>
      <c r="T179" s="72" t="str">
        <f t="shared" si="3"/>
        <v/>
      </c>
      <c r="U179" s="72"/>
      <c r="V179" s="72"/>
      <c r="W179" s="72" t="str">
        <f t="shared" si="4"/>
        <v/>
      </c>
      <c r="Z179" s="5"/>
      <c r="AA179" s="5"/>
      <c r="AB179" s="73" t="str">
        <f t="shared" si="5"/>
        <v/>
      </c>
      <c r="AC179" s="5">
        <v>2013</v>
      </c>
      <c r="AD179" s="5">
        <v>1150</v>
      </c>
      <c r="AG179" s="73" t="str">
        <f t="shared" si="6"/>
        <v/>
      </c>
      <c r="AH179" s="5">
        <v>2013</v>
      </c>
      <c r="AI179" s="5">
        <v>1150</v>
      </c>
      <c r="AJ179" s="4">
        <v>2015</v>
      </c>
      <c r="AK179" s="4">
        <v>500</v>
      </c>
      <c r="AL179" s="73">
        <f t="shared" si="7"/>
        <v>0.43478260869565216</v>
      </c>
      <c r="AM179" s="5">
        <v>2014</v>
      </c>
      <c r="AN179" s="4">
        <v>9</v>
      </c>
      <c r="AO179" s="72">
        <f t="shared" si="8"/>
        <v>0.31778909185411219</v>
      </c>
      <c r="AR179" s="5">
        <v>2007</v>
      </c>
      <c r="AS179" s="4">
        <v>6992</v>
      </c>
      <c r="AT179" s="73" t="str">
        <f t="shared" si="9"/>
        <v/>
      </c>
      <c r="AY179" s="73" t="str">
        <f t="shared" si="10"/>
        <v/>
      </c>
    </row>
    <row r="180" spans="1:56" ht="15.75" customHeight="1" x14ac:dyDescent="0.25">
      <c r="A180" s="4" t="s">
        <v>177</v>
      </c>
      <c r="B180" s="4" t="s">
        <v>178</v>
      </c>
      <c r="C180" s="4" t="s">
        <v>106</v>
      </c>
      <c r="D180" s="4" t="s">
        <v>160</v>
      </c>
      <c r="E180" s="4">
        <v>1</v>
      </c>
      <c r="F180" s="4">
        <v>51225308</v>
      </c>
      <c r="G180" s="5">
        <v>2017</v>
      </c>
      <c r="H180" s="5">
        <v>116584</v>
      </c>
      <c r="I180" s="72">
        <f t="shared" si="0"/>
        <v>227.59062766396642</v>
      </c>
      <c r="J180" s="5">
        <v>2017</v>
      </c>
      <c r="K180" s="5">
        <v>55198</v>
      </c>
      <c r="L180" s="72">
        <f t="shared" si="1"/>
        <v>107.75533062680658</v>
      </c>
      <c r="M180" s="5">
        <v>2017</v>
      </c>
      <c r="N180" s="4">
        <v>15819</v>
      </c>
      <c r="O180" s="72">
        <f t="shared" si="2"/>
        <v>30.881219884514895</v>
      </c>
      <c r="P180" s="5">
        <v>2017</v>
      </c>
      <c r="Q180" s="4">
        <v>15819</v>
      </c>
      <c r="R180" s="5">
        <v>2017</v>
      </c>
      <c r="S180" s="5">
        <v>55198</v>
      </c>
      <c r="T180" s="72">
        <f t="shared" si="3"/>
        <v>286.58647052429438</v>
      </c>
      <c r="U180" s="72"/>
      <c r="V180" s="72">
        <v>2997</v>
      </c>
      <c r="W180" s="72">
        <f t="shared" si="4"/>
        <v>5.8506236799981766</v>
      </c>
      <c r="X180" s="5">
        <v>2017</v>
      </c>
      <c r="Y180" s="4">
        <v>268510</v>
      </c>
      <c r="Z180" s="5">
        <v>2017</v>
      </c>
      <c r="AA180" s="5">
        <v>2997</v>
      </c>
      <c r="AB180" s="73">
        <f t="shared" si="5"/>
        <v>89.592926259592929</v>
      </c>
      <c r="AC180" s="5">
        <v>2017</v>
      </c>
      <c r="AD180" s="5">
        <v>55198</v>
      </c>
      <c r="AE180" s="5">
        <v>2017</v>
      </c>
      <c r="AF180" s="4">
        <v>230879</v>
      </c>
      <c r="AG180" s="73">
        <f t="shared" si="6"/>
        <v>0.2390776120825194</v>
      </c>
      <c r="AH180" s="5">
        <v>2017</v>
      </c>
      <c r="AI180" s="5">
        <v>55198</v>
      </c>
      <c r="AJ180" s="4">
        <v>2017</v>
      </c>
      <c r="AK180" s="4">
        <v>19031</v>
      </c>
      <c r="AL180" s="73">
        <f t="shared" si="7"/>
        <v>0.34477698467335771</v>
      </c>
      <c r="AM180" s="5">
        <v>2017</v>
      </c>
      <c r="AN180" s="4">
        <v>301</v>
      </c>
      <c r="AO180" s="72">
        <f t="shared" si="8"/>
        <v>0.58760017606921955</v>
      </c>
      <c r="AP180" s="5">
        <v>2017</v>
      </c>
      <c r="AQ180" s="4">
        <v>268510</v>
      </c>
      <c r="AR180" s="5">
        <v>2017</v>
      </c>
      <c r="AS180" s="4">
        <v>1847605</v>
      </c>
      <c r="AT180" s="73">
        <f t="shared" si="9"/>
        <v>6.8809541544076573</v>
      </c>
      <c r="AU180" s="5">
        <v>2017</v>
      </c>
      <c r="AV180" s="4">
        <v>268510</v>
      </c>
      <c r="AW180" s="5">
        <v>2017</v>
      </c>
      <c r="AX180" s="4">
        <v>1989</v>
      </c>
      <c r="AY180" s="73">
        <f t="shared" si="10"/>
        <v>134.99748617395676</v>
      </c>
      <c r="BA180" s="4">
        <v>0.69</v>
      </c>
      <c r="BB180" s="4">
        <v>0.71</v>
      </c>
      <c r="BC180" s="4">
        <v>0.78</v>
      </c>
      <c r="BD180" s="4">
        <v>0.78</v>
      </c>
    </row>
    <row r="181" spans="1:56" ht="15.75" customHeight="1" x14ac:dyDescent="0.25">
      <c r="A181" s="4" t="s">
        <v>193</v>
      </c>
      <c r="B181" s="4" t="s">
        <v>194</v>
      </c>
      <c r="C181" s="4" t="s">
        <v>181</v>
      </c>
      <c r="D181" s="4" t="s">
        <v>182</v>
      </c>
      <c r="E181" s="4">
        <v>1</v>
      </c>
      <c r="F181" s="4">
        <v>4043263</v>
      </c>
      <c r="G181" s="5">
        <v>2014</v>
      </c>
      <c r="H181" s="5">
        <v>11071</v>
      </c>
      <c r="I181" s="72">
        <f t="shared" si="0"/>
        <v>273.81350161985506</v>
      </c>
      <c r="J181" s="5">
        <v>2017</v>
      </c>
      <c r="K181" s="5">
        <v>7510</v>
      </c>
      <c r="L181" s="72">
        <f t="shared" si="1"/>
        <v>185.74107101121049</v>
      </c>
      <c r="O181" s="72" t="str">
        <f t="shared" si="2"/>
        <v/>
      </c>
      <c r="R181" s="5">
        <v>2017</v>
      </c>
      <c r="S181" s="5">
        <v>7510</v>
      </c>
      <c r="T181" s="72" t="str">
        <f t="shared" si="3"/>
        <v/>
      </c>
      <c r="U181" s="72"/>
      <c r="V181" s="72"/>
      <c r="W181" s="72" t="str">
        <f t="shared" si="4"/>
        <v/>
      </c>
      <c r="X181" s="5">
        <v>2015</v>
      </c>
      <c r="Y181" s="4">
        <v>12265</v>
      </c>
      <c r="Z181" s="5">
        <v>2014</v>
      </c>
      <c r="AA181" s="5">
        <v>385</v>
      </c>
      <c r="AB181" s="73">
        <f t="shared" si="5"/>
        <v>31.857142857142858</v>
      </c>
      <c r="AC181" s="5">
        <v>2017</v>
      </c>
      <c r="AD181" s="5">
        <v>7510</v>
      </c>
      <c r="AE181" s="5">
        <v>2015</v>
      </c>
      <c r="AF181" s="4">
        <v>9894</v>
      </c>
      <c r="AG181" s="73">
        <f t="shared" si="6"/>
        <v>0.7590458863957954</v>
      </c>
      <c r="AH181" s="5">
        <v>2017</v>
      </c>
      <c r="AI181" s="5">
        <v>7510</v>
      </c>
      <c r="AJ181" s="4">
        <v>2017</v>
      </c>
      <c r="AK181" s="4">
        <v>1265</v>
      </c>
      <c r="AL181" s="73">
        <f t="shared" si="7"/>
        <v>0.16844207723035953</v>
      </c>
      <c r="AM181" s="5">
        <v>2014</v>
      </c>
      <c r="AN181" s="4">
        <v>130</v>
      </c>
      <c r="AO181" s="72">
        <f t="shared" si="8"/>
        <v>3.2152249309530445</v>
      </c>
      <c r="AP181" s="5">
        <v>2015</v>
      </c>
      <c r="AQ181" s="4">
        <v>12265</v>
      </c>
      <c r="AR181" s="5">
        <v>2015</v>
      </c>
      <c r="AS181" s="4">
        <v>17665</v>
      </c>
      <c r="AT181" s="73">
        <f t="shared" si="9"/>
        <v>1.4402772115776601</v>
      </c>
      <c r="AU181" s="5">
        <v>2015</v>
      </c>
      <c r="AV181" s="4">
        <v>12265</v>
      </c>
      <c r="AY181" s="73" t="str">
        <f t="shared" si="10"/>
        <v/>
      </c>
      <c r="BA181" s="4">
        <v>0</v>
      </c>
      <c r="BB181" s="4">
        <v>0</v>
      </c>
      <c r="BC181" s="4">
        <v>0</v>
      </c>
      <c r="BD181" s="4">
        <v>0</v>
      </c>
    </row>
    <row r="182" spans="1:56" ht="15.75" customHeight="1" x14ac:dyDescent="0.25">
      <c r="A182" s="4" t="s">
        <v>140</v>
      </c>
      <c r="B182" s="4" t="s">
        <v>141</v>
      </c>
      <c r="C182" s="4" t="s">
        <v>118</v>
      </c>
      <c r="D182" s="4" t="s">
        <v>119</v>
      </c>
      <c r="E182" s="4">
        <v>0</v>
      </c>
      <c r="F182" s="4">
        <v>888927</v>
      </c>
      <c r="G182" s="5"/>
      <c r="H182" s="5"/>
      <c r="I182" s="72" t="str">
        <f t="shared" si="0"/>
        <v/>
      </c>
      <c r="J182" s="5">
        <v>2017</v>
      </c>
      <c r="K182" s="5">
        <v>1060</v>
      </c>
      <c r="L182" s="72">
        <f t="shared" si="1"/>
        <v>119.24488737545377</v>
      </c>
      <c r="O182" s="72" t="str">
        <f t="shared" si="2"/>
        <v/>
      </c>
      <c r="R182" s="5">
        <v>2017</v>
      </c>
      <c r="S182" s="5">
        <v>1060</v>
      </c>
      <c r="T182" s="72" t="str">
        <f t="shared" si="3"/>
        <v/>
      </c>
      <c r="U182" s="72"/>
      <c r="V182" s="72"/>
      <c r="W182" s="72" t="str">
        <f t="shared" si="4"/>
        <v/>
      </c>
      <c r="Z182" s="5"/>
      <c r="AA182" s="5"/>
      <c r="AB182" s="73" t="str">
        <f t="shared" si="5"/>
        <v/>
      </c>
      <c r="AC182" s="5">
        <v>2017</v>
      </c>
      <c r="AD182" s="5">
        <v>1060</v>
      </c>
      <c r="AG182" s="73" t="str">
        <f t="shared" si="6"/>
        <v/>
      </c>
      <c r="AH182" s="5">
        <v>2017</v>
      </c>
      <c r="AI182" s="5">
        <v>1060</v>
      </c>
      <c r="AL182" s="73" t="str">
        <f t="shared" si="7"/>
        <v/>
      </c>
      <c r="AM182" s="5">
        <v>2009</v>
      </c>
      <c r="AN182" s="4">
        <v>15</v>
      </c>
      <c r="AO182" s="72">
        <f t="shared" si="8"/>
        <v>1.6874276515394402</v>
      </c>
      <c r="AT182" s="73" t="str">
        <f t="shared" si="9"/>
        <v/>
      </c>
      <c r="AY182" s="73" t="str">
        <f t="shared" si="10"/>
        <v/>
      </c>
    </row>
    <row r="183" spans="1:56" ht="15.75" customHeight="1" x14ac:dyDescent="0.25">
      <c r="A183" s="4" t="s">
        <v>195</v>
      </c>
      <c r="B183" s="4" t="s">
        <v>196</v>
      </c>
      <c r="C183" s="4" t="s">
        <v>181</v>
      </c>
      <c r="D183" s="4" t="s">
        <v>182</v>
      </c>
      <c r="E183" s="4">
        <v>1</v>
      </c>
      <c r="F183" s="4">
        <v>19364557</v>
      </c>
      <c r="G183" s="5">
        <v>2017</v>
      </c>
      <c r="H183" s="5">
        <v>47643</v>
      </c>
      <c r="I183" s="72">
        <f t="shared" si="0"/>
        <v>246.03196448026154</v>
      </c>
      <c r="J183" s="5">
        <v>2017</v>
      </c>
      <c r="K183" s="5">
        <v>23450</v>
      </c>
      <c r="L183" s="72">
        <f t="shared" si="1"/>
        <v>121.09752885129259</v>
      </c>
      <c r="M183" s="5">
        <v>2017</v>
      </c>
      <c r="N183" s="4">
        <v>12278</v>
      </c>
      <c r="O183" s="72">
        <f t="shared" si="2"/>
        <v>63.404497195572297</v>
      </c>
      <c r="P183" s="5">
        <v>2017</v>
      </c>
      <c r="Q183" s="4">
        <v>12278</v>
      </c>
      <c r="R183" s="5">
        <v>2017</v>
      </c>
      <c r="S183" s="5">
        <v>23450</v>
      </c>
      <c r="T183" s="72">
        <f t="shared" si="3"/>
        <v>523.58208955223881</v>
      </c>
      <c r="U183" s="72"/>
      <c r="V183" s="72">
        <v>7030</v>
      </c>
      <c r="W183" s="72">
        <f t="shared" si="4"/>
        <v>36.30343828676277</v>
      </c>
      <c r="X183" s="5">
        <v>2017</v>
      </c>
      <c r="Y183" s="4">
        <v>63722</v>
      </c>
      <c r="Z183" s="5">
        <v>2017</v>
      </c>
      <c r="AA183" s="5">
        <v>7030</v>
      </c>
      <c r="AB183" s="73">
        <f t="shared" si="5"/>
        <v>9.0642958748221911</v>
      </c>
      <c r="AC183" s="5">
        <v>2017</v>
      </c>
      <c r="AD183" s="5">
        <v>23450</v>
      </c>
      <c r="AE183" s="5">
        <v>2017</v>
      </c>
      <c r="AF183" s="4">
        <v>32720</v>
      </c>
      <c r="AG183" s="73">
        <f t="shared" si="6"/>
        <v>0.71668704156479213</v>
      </c>
      <c r="AH183" s="5">
        <v>2017</v>
      </c>
      <c r="AI183" s="5">
        <v>23450</v>
      </c>
      <c r="AJ183" s="4">
        <v>2017</v>
      </c>
      <c r="AK183" s="4">
        <v>1370</v>
      </c>
      <c r="AL183" s="73">
        <f t="shared" si="7"/>
        <v>5.8422174840085286E-2</v>
      </c>
      <c r="AM183" s="5">
        <v>2017</v>
      </c>
      <c r="AN183" s="4">
        <v>286</v>
      </c>
      <c r="AO183" s="72">
        <f t="shared" si="8"/>
        <v>1.4769250853505194</v>
      </c>
      <c r="AP183" s="5">
        <v>2017</v>
      </c>
      <c r="AQ183" s="4">
        <v>63722</v>
      </c>
      <c r="AR183" s="5">
        <v>2017</v>
      </c>
      <c r="AS183" s="4">
        <v>193790</v>
      </c>
      <c r="AT183" s="73">
        <f t="shared" si="9"/>
        <v>3.0411788707196887</v>
      </c>
      <c r="AU183" s="5">
        <v>2017</v>
      </c>
      <c r="AV183" s="4">
        <v>63722</v>
      </c>
      <c r="AW183" s="5">
        <v>2017</v>
      </c>
      <c r="AX183" s="4">
        <v>2551</v>
      </c>
      <c r="AY183" s="73">
        <f t="shared" si="10"/>
        <v>24.97922383379067</v>
      </c>
      <c r="BA183" s="4">
        <v>0.55000000000000004</v>
      </c>
      <c r="BB183" s="4">
        <v>0.42</v>
      </c>
      <c r="BC183" s="4">
        <v>0.62</v>
      </c>
      <c r="BD183" s="4">
        <v>0.62</v>
      </c>
    </row>
    <row r="184" spans="1:56" ht="15.75" customHeight="1" x14ac:dyDescent="0.25">
      <c r="A184" s="4" t="s">
        <v>197</v>
      </c>
      <c r="B184" s="4" t="s">
        <v>198</v>
      </c>
      <c r="C184" s="4" t="s">
        <v>181</v>
      </c>
      <c r="D184" s="4" t="s">
        <v>182</v>
      </c>
      <c r="E184" s="4">
        <v>1</v>
      </c>
      <c r="F184" s="4">
        <v>145872256</v>
      </c>
      <c r="G184" s="5">
        <v>2017</v>
      </c>
      <c r="H184" s="5">
        <v>599576</v>
      </c>
      <c r="I184" s="72">
        <f t="shared" si="0"/>
        <v>411.02812586925376</v>
      </c>
      <c r="J184" s="5">
        <v>2017</v>
      </c>
      <c r="K184" s="5">
        <v>602176</v>
      </c>
      <c r="L184" s="72">
        <f t="shared" si="1"/>
        <v>412.81050729756316</v>
      </c>
      <c r="M184" s="5">
        <v>2017</v>
      </c>
      <c r="N184" s="4">
        <v>259251</v>
      </c>
      <c r="O184" s="72">
        <f t="shared" si="2"/>
        <v>177.72467987332698</v>
      </c>
      <c r="P184" s="5">
        <v>2017</v>
      </c>
      <c r="Q184" s="4">
        <v>259251</v>
      </c>
      <c r="R184" s="5">
        <v>2017</v>
      </c>
      <c r="S184" s="5">
        <v>602176</v>
      </c>
      <c r="T184" s="72">
        <f t="shared" si="3"/>
        <v>430.52363428632162</v>
      </c>
      <c r="U184" s="72"/>
      <c r="V184" s="72">
        <v>33085</v>
      </c>
      <c r="W184" s="72">
        <f t="shared" si="4"/>
        <v>22.680803675237598</v>
      </c>
      <c r="X184" s="5">
        <v>2017</v>
      </c>
      <c r="Y184" s="4">
        <v>981133</v>
      </c>
      <c r="Z184" s="5">
        <v>2017</v>
      </c>
      <c r="AA184" s="5">
        <v>33085</v>
      </c>
      <c r="AB184" s="73">
        <f t="shared" si="5"/>
        <v>29.654919147649991</v>
      </c>
      <c r="AC184" s="5">
        <v>2017</v>
      </c>
      <c r="AD184" s="5">
        <v>602176</v>
      </c>
      <c r="AE184" s="5">
        <v>2017</v>
      </c>
      <c r="AF184" s="4">
        <v>740380</v>
      </c>
      <c r="AG184" s="73">
        <f t="shared" si="6"/>
        <v>0.81333369350873874</v>
      </c>
      <c r="AH184" s="5">
        <v>2017</v>
      </c>
      <c r="AI184" s="5">
        <v>602176</v>
      </c>
      <c r="AJ184" s="4">
        <v>2017</v>
      </c>
      <c r="AK184" s="4">
        <v>53343</v>
      </c>
      <c r="AL184" s="73">
        <f t="shared" si="7"/>
        <v>8.8583736316292905E-2</v>
      </c>
      <c r="AM184" s="5">
        <v>2017</v>
      </c>
      <c r="AN184" s="4">
        <v>13293</v>
      </c>
      <c r="AO184" s="72">
        <f t="shared" si="8"/>
        <v>9.1127678178912923</v>
      </c>
      <c r="AP184" s="5">
        <v>2017</v>
      </c>
      <c r="AQ184" s="4">
        <v>981133</v>
      </c>
      <c r="AR184" s="5">
        <v>2017</v>
      </c>
      <c r="AS184" s="4">
        <v>1015875</v>
      </c>
      <c r="AT184" s="73">
        <f t="shared" si="9"/>
        <v>1.0354100820174228</v>
      </c>
      <c r="AU184" s="5">
        <v>2017</v>
      </c>
      <c r="AV184" s="4">
        <v>981133</v>
      </c>
      <c r="AW184" s="5">
        <v>2017</v>
      </c>
      <c r="AX184" s="4">
        <v>34350</v>
      </c>
      <c r="AY184" s="73">
        <f t="shared" si="10"/>
        <v>28.56282387190684</v>
      </c>
      <c r="BA184" s="4">
        <v>0</v>
      </c>
      <c r="BB184" s="4">
        <v>0</v>
      </c>
      <c r="BC184" s="4">
        <v>0</v>
      </c>
      <c r="BD184" s="4">
        <v>0</v>
      </c>
    </row>
    <row r="185" spans="1:56" ht="15.75" customHeight="1" x14ac:dyDescent="0.25">
      <c r="A185" s="4" t="s">
        <v>142</v>
      </c>
      <c r="B185" s="4" t="s">
        <v>143</v>
      </c>
      <c r="C185" s="4" t="s">
        <v>118</v>
      </c>
      <c r="D185" s="4" t="s">
        <v>119</v>
      </c>
      <c r="E185" s="4">
        <v>0</v>
      </c>
      <c r="F185" s="4">
        <v>12626950</v>
      </c>
      <c r="G185" s="5">
        <v>2013</v>
      </c>
      <c r="H185" s="5">
        <v>530</v>
      </c>
      <c r="I185" s="72">
        <f t="shared" si="0"/>
        <v>4.1973714950958065</v>
      </c>
      <c r="J185" s="5">
        <v>2017</v>
      </c>
      <c r="K185" s="5">
        <v>61000</v>
      </c>
      <c r="L185" s="72">
        <f t="shared" si="1"/>
        <v>483.09370037895133</v>
      </c>
      <c r="O185" s="72" t="str">
        <f t="shared" si="2"/>
        <v/>
      </c>
      <c r="R185" s="5">
        <v>2017</v>
      </c>
      <c r="S185" s="5">
        <v>61000</v>
      </c>
      <c r="T185" s="72" t="str">
        <f t="shared" si="3"/>
        <v/>
      </c>
      <c r="U185" s="72"/>
      <c r="V185" s="72"/>
      <c r="W185" s="72" t="str">
        <f t="shared" si="4"/>
        <v/>
      </c>
      <c r="Z185" s="5"/>
      <c r="AA185" s="5"/>
      <c r="AB185" s="73" t="str">
        <f t="shared" si="5"/>
        <v/>
      </c>
      <c r="AC185" s="5">
        <v>2017</v>
      </c>
      <c r="AD185" s="5">
        <v>61000</v>
      </c>
      <c r="AG185" s="73" t="str">
        <f t="shared" si="6"/>
        <v/>
      </c>
      <c r="AH185" s="5">
        <v>2017</v>
      </c>
      <c r="AI185" s="5">
        <v>61000</v>
      </c>
      <c r="AJ185" s="4">
        <v>2015</v>
      </c>
      <c r="AK185" s="4">
        <v>3690.9720000000002</v>
      </c>
      <c r="AL185" s="73">
        <f t="shared" si="7"/>
        <v>6.050773770491804E-2</v>
      </c>
      <c r="AM185" s="5">
        <v>2015</v>
      </c>
      <c r="AN185" s="4">
        <v>293</v>
      </c>
      <c r="AO185" s="72">
        <f t="shared" si="8"/>
        <v>2.3204336755907007</v>
      </c>
      <c r="AT185" s="73" t="str">
        <f t="shared" si="9"/>
        <v/>
      </c>
      <c r="AY185" s="73" t="str">
        <f t="shared" si="10"/>
        <v/>
      </c>
      <c r="BA185" s="4">
        <v>0.71</v>
      </c>
      <c r="BB185" s="4">
        <v>0.43</v>
      </c>
      <c r="BC185" s="4">
        <v>0.5</v>
      </c>
      <c r="BD185" s="4">
        <v>0.5</v>
      </c>
    </row>
    <row r="186" spans="1:56" ht="15.75" customHeight="1" x14ac:dyDescent="0.25">
      <c r="A186" s="4" t="s">
        <v>474</v>
      </c>
      <c r="B186" s="4" t="s">
        <v>475</v>
      </c>
      <c r="C186" s="4" t="s">
        <v>118</v>
      </c>
      <c r="D186" s="4" t="s">
        <v>449</v>
      </c>
      <c r="E186" s="4">
        <v>0</v>
      </c>
      <c r="F186" s="4">
        <v>6059</v>
      </c>
      <c r="G186" s="5"/>
      <c r="H186" s="5"/>
      <c r="I186" s="72" t="str">
        <f t="shared" si="0"/>
        <v/>
      </c>
      <c r="J186" s="5"/>
      <c r="K186" s="5"/>
      <c r="L186" s="72" t="str">
        <f t="shared" si="1"/>
        <v/>
      </c>
      <c r="O186" s="72" t="str">
        <f t="shared" si="2"/>
        <v/>
      </c>
      <c r="R186" s="5"/>
      <c r="S186" s="5"/>
      <c r="T186" s="72" t="str">
        <f t="shared" si="3"/>
        <v/>
      </c>
      <c r="U186" s="72"/>
      <c r="V186" s="72"/>
      <c r="W186" s="72" t="str">
        <f t="shared" si="4"/>
        <v/>
      </c>
      <c r="Z186" s="5"/>
      <c r="AA186" s="5"/>
      <c r="AB186" s="73" t="str">
        <f t="shared" si="5"/>
        <v/>
      </c>
      <c r="AC186" s="5"/>
      <c r="AD186" s="5"/>
      <c r="AG186" s="73" t="str">
        <f t="shared" si="6"/>
        <v/>
      </c>
      <c r="AH186" s="5"/>
      <c r="AI186" s="5"/>
      <c r="AL186" s="73" t="str">
        <f t="shared" si="7"/>
        <v/>
      </c>
      <c r="AM186" s="5">
        <v>2009</v>
      </c>
      <c r="AN186" s="4">
        <v>0</v>
      </c>
      <c r="AO186" s="72">
        <f t="shared" si="8"/>
        <v>0</v>
      </c>
      <c r="AT186" s="73" t="str">
        <f t="shared" si="9"/>
        <v/>
      </c>
      <c r="AY186" s="73" t="str">
        <f t="shared" si="10"/>
        <v/>
      </c>
    </row>
    <row r="187" spans="1:56" ht="15.75" customHeight="1" x14ac:dyDescent="0.25">
      <c r="A187" s="6" t="s">
        <v>67</v>
      </c>
      <c r="B187" s="4" t="s">
        <v>68</v>
      </c>
      <c r="C187" s="4" t="s">
        <v>28</v>
      </c>
      <c r="D187" s="4" t="s">
        <v>29</v>
      </c>
      <c r="E187" s="4">
        <v>0</v>
      </c>
      <c r="F187" s="4">
        <v>52823</v>
      </c>
      <c r="G187" s="5"/>
      <c r="H187" s="5"/>
      <c r="I187" s="72" t="str">
        <f t="shared" si="0"/>
        <v/>
      </c>
      <c r="J187" s="5">
        <v>2017</v>
      </c>
      <c r="K187" s="5">
        <v>220</v>
      </c>
      <c r="L187" s="72">
        <f t="shared" si="1"/>
        <v>416.48524317058855</v>
      </c>
      <c r="O187" s="72" t="str">
        <f t="shared" si="2"/>
        <v/>
      </c>
      <c r="R187" s="5">
        <v>2017</v>
      </c>
      <c r="S187" s="5">
        <v>220</v>
      </c>
      <c r="T187" s="72" t="str">
        <f t="shared" si="3"/>
        <v/>
      </c>
      <c r="U187" s="72"/>
      <c r="V187" s="72"/>
      <c r="W187" s="72" t="str">
        <f t="shared" si="4"/>
        <v/>
      </c>
      <c r="X187" s="5">
        <v>2012</v>
      </c>
      <c r="Y187" s="4">
        <v>417</v>
      </c>
      <c r="Z187" s="5"/>
      <c r="AA187" s="5"/>
      <c r="AB187" s="73" t="str">
        <f t="shared" si="5"/>
        <v/>
      </c>
      <c r="AC187" s="5">
        <v>2017</v>
      </c>
      <c r="AD187" s="5">
        <v>220</v>
      </c>
      <c r="AE187" s="5">
        <v>2012</v>
      </c>
      <c r="AF187" s="4">
        <v>297</v>
      </c>
      <c r="AG187" s="73">
        <f t="shared" si="6"/>
        <v>0.7407407407407407</v>
      </c>
      <c r="AH187" s="5">
        <v>2017</v>
      </c>
      <c r="AI187" s="5">
        <v>220</v>
      </c>
      <c r="AJ187" s="4">
        <v>2017</v>
      </c>
      <c r="AK187" s="4">
        <v>67</v>
      </c>
      <c r="AL187" s="73">
        <f t="shared" si="7"/>
        <v>0.30454545454545456</v>
      </c>
      <c r="AM187" s="5">
        <v>2012</v>
      </c>
      <c r="AN187" s="4">
        <v>18</v>
      </c>
      <c r="AO187" s="72">
        <f t="shared" si="8"/>
        <v>34.076065350320881</v>
      </c>
      <c r="AP187" s="5">
        <v>2012</v>
      </c>
      <c r="AQ187" s="4">
        <v>417</v>
      </c>
      <c r="AR187" s="5">
        <v>2012</v>
      </c>
      <c r="AS187" s="4">
        <v>1401</v>
      </c>
      <c r="AT187" s="73">
        <f t="shared" si="9"/>
        <v>3.3597122302158273</v>
      </c>
      <c r="AU187" s="5">
        <v>2012</v>
      </c>
      <c r="AV187" s="4">
        <v>417</v>
      </c>
      <c r="AY187" s="73" t="str">
        <f t="shared" si="10"/>
        <v/>
      </c>
      <c r="BA187" s="4">
        <v>0</v>
      </c>
      <c r="BB187" s="4">
        <v>0</v>
      </c>
      <c r="BC187" s="4">
        <v>0</v>
      </c>
      <c r="BD187" s="4">
        <v>0</v>
      </c>
    </row>
    <row r="188" spans="1:56" ht="15.75" customHeight="1" x14ac:dyDescent="0.25">
      <c r="A188" s="4" t="s">
        <v>69</v>
      </c>
      <c r="B188" s="4" t="s">
        <v>70</v>
      </c>
      <c r="C188" s="4" t="s">
        <v>28</v>
      </c>
      <c r="D188" s="4" t="s">
        <v>29</v>
      </c>
      <c r="E188" s="4">
        <v>0</v>
      </c>
      <c r="F188" s="4">
        <v>182790</v>
      </c>
      <c r="G188" s="5"/>
      <c r="H188" s="5"/>
      <c r="I188" s="72" t="str">
        <f t="shared" si="0"/>
        <v/>
      </c>
      <c r="J188" s="5">
        <v>2017</v>
      </c>
      <c r="K188" s="5">
        <v>527</v>
      </c>
      <c r="L188" s="72">
        <f t="shared" si="1"/>
        <v>288.3089884566989</v>
      </c>
      <c r="O188" s="72" t="str">
        <f t="shared" si="2"/>
        <v/>
      </c>
      <c r="R188" s="5">
        <v>2017</v>
      </c>
      <c r="S188" s="5">
        <v>527</v>
      </c>
      <c r="T188" s="72" t="str">
        <f t="shared" si="3"/>
        <v/>
      </c>
      <c r="U188" s="72"/>
      <c r="V188" s="72"/>
      <c r="W188" s="72" t="str">
        <f t="shared" si="4"/>
        <v/>
      </c>
      <c r="Z188" s="5"/>
      <c r="AA188" s="5"/>
      <c r="AB188" s="73" t="str">
        <f t="shared" si="5"/>
        <v/>
      </c>
      <c r="AC188" s="5">
        <v>2017</v>
      </c>
      <c r="AD188" s="5">
        <v>527</v>
      </c>
      <c r="AG188" s="73" t="str">
        <f t="shared" si="6"/>
        <v/>
      </c>
      <c r="AH188" s="5">
        <v>2017</v>
      </c>
      <c r="AI188" s="5">
        <v>527</v>
      </c>
      <c r="AJ188" s="4">
        <v>2017</v>
      </c>
      <c r="AK188" s="4">
        <v>281</v>
      </c>
      <c r="AL188" s="73">
        <f t="shared" si="7"/>
        <v>0.53320683111954459</v>
      </c>
      <c r="AM188" s="5">
        <v>2017</v>
      </c>
      <c r="AN188" s="4">
        <v>53</v>
      </c>
      <c r="AO188" s="72">
        <f t="shared" si="8"/>
        <v>28.995021609497236</v>
      </c>
      <c r="AT188" s="73" t="str">
        <f t="shared" si="9"/>
        <v/>
      </c>
      <c r="AY188" s="73" t="str">
        <f t="shared" si="10"/>
        <v/>
      </c>
      <c r="BA188" s="4">
        <v>0</v>
      </c>
      <c r="BB188" s="4">
        <v>0</v>
      </c>
      <c r="BC188" s="4">
        <v>0</v>
      </c>
      <c r="BD188" s="4">
        <v>0</v>
      </c>
    </row>
    <row r="189" spans="1:56" ht="15.75" customHeight="1" x14ac:dyDescent="0.25">
      <c r="A189" s="4" t="s">
        <v>71</v>
      </c>
      <c r="B189" s="4" t="s">
        <v>72</v>
      </c>
      <c r="C189" s="4" t="s">
        <v>28</v>
      </c>
      <c r="D189" s="4" t="s">
        <v>29</v>
      </c>
      <c r="E189" s="4">
        <v>0</v>
      </c>
      <c r="F189" s="4">
        <v>38002</v>
      </c>
      <c r="G189" s="5"/>
      <c r="H189" s="5"/>
      <c r="I189" s="72" t="str">
        <f t="shared" si="0"/>
        <v/>
      </c>
      <c r="J189" s="5"/>
      <c r="K189" s="5"/>
      <c r="L189" s="72" t="str">
        <f t="shared" si="1"/>
        <v/>
      </c>
      <c r="O189" s="72" t="str">
        <f t="shared" si="2"/>
        <v/>
      </c>
      <c r="R189" s="5"/>
      <c r="S189" s="5"/>
      <c r="T189" s="72" t="str">
        <f t="shared" si="3"/>
        <v/>
      </c>
      <c r="U189" s="72"/>
      <c r="V189" s="72"/>
      <c r="W189" s="72" t="str">
        <f t="shared" si="4"/>
        <v/>
      </c>
      <c r="Z189" s="5"/>
      <c r="AA189" s="5"/>
      <c r="AB189" s="73" t="str">
        <f t="shared" si="5"/>
        <v/>
      </c>
      <c r="AC189" s="5"/>
      <c r="AD189" s="5"/>
      <c r="AG189" s="73" t="str">
        <f t="shared" si="6"/>
        <v/>
      </c>
      <c r="AH189" s="5"/>
      <c r="AI189" s="5"/>
      <c r="AL189" s="73" t="str">
        <f t="shared" si="7"/>
        <v/>
      </c>
      <c r="AM189" s="5">
        <v>2016</v>
      </c>
      <c r="AN189" s="4">
        <v>10</v>
      </c>
      <c r="AO189" s="72">
        <f t="shared" si="8"/>
        <v>26.314404505026051</v>
      </c>
      <c r="AT189" s="73" t="str">
        <f t="shared" si="9"/>
        <v/>
      </c>
      <c r="AY189" s="73" t="str">
        <f t="shared" si="10"/>
        <v/>
      </c>
    </row>
    <row r="190" spans="1:56" ht="15.75" customHeight="1" x14ac:dyDescent="0.25">
      <c r="A190" s="4" t="s">
        <v>270</v>
      </c>
      <c r="B190" s="4" t="s">
        <v>271</v>
      </c>
      <c r="C190" s="4" t="s">
        <v>28</v>
      </c>
      <c r="D190" s="4" t="s">
        <v>265</v>
      </c>
      <c r="E190" s="4">
        <v>0</v>
      </c>
      <c r="F190" s="4">
        <v>5822</v>
      </c>
      <c r="G190" s="5"/>
      <c r="H190" s="5"/>
      <c r="I190" s="72" t="str">
        <f t="shared" si="0"/>
        <v/>
      </c>
      <c r="J190" s="5"/>
      <c r="K190" s="5"/>
      <c r="L190" s="72" t="str">
        <f t="shared" si="1"/>
        <v/>
      </c>
      <c r="O190" s="72" t="str">
        <f t="shared" si="2"/>
        <v/>
      </c>
      <c r="R190" s="5"/>
      <c r="S190" s="5"/>
      <c r="T190" s="72" t="str">
        <f t="shared" si="3"/>
        <v/>
      </c>
      <c r="U190" s="72"/>
      <c r="V190" s="72"/>
      <c r="W190" s="72" t="str">
        <f t="shared" si="4"/>
        <v/>
      </c>
      <c r="Z190" s="5"/>
      <c r="AA190" s="5"/>
      <c r="AB190" s="73" t="str">
        <f t="shared" si="5"/>
        <v/>
      </c>
      <c r="AC190" s="5"/>
      <c r="AD190" s="5"/>
      <c r="AG190" s="73" t="str">
        <f t="shared" si="6"/>
        <v/>
      </c>
      <c r="AH190" s="5"/>
      <c r="AI190" s="5"/>
      <c r="AL190" s="73" t="str">
        <f t="shared" si="7"/>
        <v/>
      </c>
      <c r="AM190" s="5">
        <v>2009</v>
      </c>
      <c r="AN190" s="4">
        <v>1</v>
      </c>
      <c r="AO190" s="72">
        <f t="shared" si="8"/>
        <v>17.176228100309174</v>
      </c>
      <c r="AT190" s="73" t="str">
        <f t="shared" si="9"/>
        <v/>
      </c>
      <c r="AY190" s="73" t="str">
        <f t="shared" si="10"/>
        <v/>
      </c>
    </row>
    <row r="191" spans="1:56" ht="15.75" customHeight="1" x14ac:dyDescent="0.25">
      <c r="A191" s="6" t="s">
        <v>73</v>
      </c>
      <c r="B191" s="4" t="s">
        <v>74</v>
      </c>
      <c r="C191" s="4" t="s">
        <v>28</v>
      </c>
      <c r="D191" s="4" t="s">
        <v>29</v>
      </c>
      <c r="E191" s="4">
        <v>0</v>
      </c>
      <c r="F191" s="4">
        <v>110589</v>
      </c>
      <c r="G191" s="5"/>
      <c r="H191" s="5"/>
      <c r="I191" s="72" t="str">
        <f t="shared" si="0"/>
        <v/>
      </c>
      <c r="J191" s="5">
        <v>2017</v>
      </c>
      <c r="K191" s="5">
        <v>469</v>
      </c>
      <c r="L191" s="72">
        <f t="shared" si="1"/>
        <v>424.09281212417153</v>
      </c>
      <c r="O191" s="72" t="str">
        <f t="shared" si="2"/>
        <v/>
      </c>
      <c r="R191" s="5">
        <v>2017</v>
      </c>
      <c r="S191" s="5">
        <v>469</v>
      </c>
      <c r="T191" s="72" t="str">
        <f t="shared" si="3"/>
        <v/>
      </c>
      <c r="U191" s="72"/>
      <c r="V191" s="72"/>
      <c r="W191" s="72" t="str">
        <f t="shared" si="4"/>
        <v/>
      </c>
      <c r="X191" s="5">
        <v>2010</v>
      </c>
      <c r="Y191" s="4">
        <v>2317</v>
      </c>
      <c r="Z191" s="5"/>
      <c r="AA191" s="5"/>
      <c r="AB191" s="73" t="str">
        <f t="shared" si="5"/>
        <v/>
      </c>
      <c r="AC191" s="5">
        <v>2017</v>
      </c>
      <c r="AD191" s="5">
        <v>469</v>
      </c>
      <c r="AG191" s="73" t="str">
        <f t="shared" si="6"/>
        <v/>
      </c>
      <c r="AH191" s="5">
        <v>2017</v>
      </c>
      <c r="AI191" s="5">
        <v>469</v>
      </c>
      <c r="AJ191" s="4">
        <v>2017</v>
      </c>
      <c r="AK191" s="4">
        <v>114</v>
      </c>
      <c r="AL191" s="73">
        <f t="shared" si="7"/>
        <v>0.24307036247334754</v>
      </c>
      <c r="AM191" s="5">
        <v>2016</v>
      </c>
      <c r="AN191" s="4">
        <v>40</v>
      </c>
      <c r="AO191" s="72">
        <f t="shared" si="8"/>
        <v>36.169962654513562</v>
      </c>
      <c r="AP191" s="5">
        <v>2010</v>
      </c>
      <c r="AQ191" s="4">
        <v>2317</v>
      </c>
      <c r="AR191" s="5">
        <v>2012</v>
      </c>
      <c r="AS191" s="4">
        <v>3128</v>
      </c>
      <c r="AT191" s="73">
        <f t="shared" si="9"/>
        <v>1.3500215796288304</v>
      </c>
      <c r="AU191" s="5">
        <v>2010</v>
      </c>
      <c r="AV191" s="4">
        <v>2317</v>
      </c>
      <c r="AY191" s="73" t="str">
        <f t="shared" si="10"/>
        <v/>
      </c>
      <c r="BA191" s="4">
        <v>0</v>
      </c>
      <c r="BB191" s="4">
        <v>0</v>
      </c>
      <c r="BC191" s="4">
        <v>0</v>
      </c>
      <c r="BD191" s="4">
        <v>0</v>
      </c>
    </row>
    <row r="192" spans="1:56" ht="15.75" customHeight="1" x14ac:dyDescent="0.25">
      <c r="A192" s="4" t="s">
        <v>316</v>
      </c>
      <c r="B192" s="4" t="s">
        <v>317</v>
      </c>
      <c r="C192" s="4" t="s">
        <v>22</v>
      </c>
      <c r="D192" s="4" t="s">
        <v>309</v>
      </c>
      <c r="E192" s="4">
        <v>0</v>
      </c>
      <c r="F192" s="4">
        <v>197097</v>
      </c>
      <c r="G192" s="5"/>
      <c r="H192" s="5"/>
      <c r="I192" s="72" t="str">
        <f t="shared" si="0"/>
        <v/>
      </c>
      <c r="J192" s="5">
        <v>2017</v>
      </c>
      <c r="K192" s="5">
        <v>400</v>
      </c>
      <c r="L192" s="72">
        <f t="shared" si="1"/>
        <v>202.94575767261804</v>
      </c>
      <c r="O192" s="72" t="str">
        <f t="shared" si="2"/>
        <v/>
      </c>
      <c r="R192" s="5">
        <v>2017</v>
      </c>
      <c r="S192" s="5">
        <v>400</v>
      </c>
      <c r="T192" s="72" t="str">
        <f t="shared" si="3"/>
        <v/>
      </c>
      <c r="U192" s="72"/>
      <c r="V192" s="72"/>
      <c r="W192" s="72" t="str">
        <f t="shared" si="4"/>
        <v/>
      </c>
      <c r="Z192" s="5"/>
      <c r="AA192" s="5"/>
      <c r="AB192" s="73" t="str">
        <f t="shared" si="5"/>
        <v/>
      </c>
      <c r="AC192" s="5">
        <v>2017</v>
      </c>
      <c r="AD192" s="5">
        <v>400</v>
      </c>
      <c r="AG192" s="73" t="str">
        <f t="shared" si="6"/>
        <v/>
      </c>
      <c r="AH192" s="5">
        <v>2017</v>
      </c>
      <c r="AI192" s="5">
        <v>400</v>
      </c>
      <c r="AJ192" s="4">
        <v>2007</v>
      </c>
      <c r="AK192" s="4">
        <v>26</v>
      </c>
      <c r="AL192" s="73">
        <f t="shared" si="7"/>
        <v>6.5000000000000002E-2</v>
      </c>
      <c r="AM192" s="5">
        <v>2013</v>
      </c>
      <c r="AN192" s="4">
        <v>6</v>
      </c>
      <c r="AO192" s="72">
        <f t="shared" si="8"/>
        <v>3.0441863650892707</v>
      </c>
      <c r="AT192" s="73" t="str">
        <f t="shared" si="9"/>
        <v/>
      </c>
      <c r="AY192" s="73" t="str">
        <f t="shared" si="10"/>
        <v/>
      </c>
      <c r="BA192" s="4">
        <v>0</v>
      </c>
      <c r="BB192" s="4">
        <v>0</v>
      </c>
      <c r="BC192" s="4">
        <v>0</v>
      </c>
      <c r="BD192" s="4">
        <v>0</v>
      </c>
    </row>
    <row r="193" spans="1:56" ht="15.75" customHeight="1" x14ac:dyDescent="0.25">
      <c r="A193" s="4" t="s">
        <v>437</v>
      </c>
      <c r="B193" s="4" t="s">
        <v>438</v>
      </c>
      <c r="C193" s="4" t="s">
        <v>181</v>
      </c>
      <c r="D193" s="4" t="s">
        <v>412</v>
      </c>
      <c r="E193" s="4">
        <v>0</v>
      </c>
      <c r="F193" s="4">
        <v>33860</v>
      </c>
      <c r="G193" s="5"/>
      <c r="H193" s="5"/>
      <c r="I193" s="72" t="str">
        <f t="shared" si="0"/>
        <v/>
      </c>
      <c r="J193" s="5">
        <v>2017</v>
      </c>
      <c r="K193" s="5">
        <v>3</v>
      </c>
      <c r="L193" s="72">
        <f t="shared" si="1"/>
        <v>8.8600118133490842</v>
      </c>
      <c r="O193" s="72" t="str">
        <f t="shared" si="2"/>
        <v/>
      </c>
      <c r="R193" s="5">
        <v>2017</v>
      </c>
      <c r="S193" s="5">
        <v>3</v>
      </c>
      <c r="T193" s="72" t="str">
        <f t="shared" si="3"/>
        <v/>
      </c>
      <c r="U193" s="72"/>
      <c r="V193" s="72"/>
      <c r="W193" s="72" t="str">
        <f t="shared" si="4"/>
        <v/>
      </c>
      <c r="Z193" s="5"/>
      <c r="AA193" s="5"/>
      <c r="AB193" s="73" t="str">
        <f t="shared" si="5"/>
        <v/>
      </c>
      <c r="AC193" s="5">
        <v>2017</v>
      </c>
      <c r="AD193" s="5">
        <v>3</v>
      </c>
      <c r="AG193" s="73" t="str">
        <f t="shared" si="6"/>
        <v/>
      </c>
      <c r="AH193" s="5">
        <v>2017</v>
      </c>
      <c r="AI193" s="5">
        <v>3</v>
      </c>
      <c r="AJ193" s="4">
        <v>2015</v>
      </c>
      <c r="AK193" s="4">
        <v>2</v>
      </c>
      <c r="AL193" s="73">
        <f t="shared" si="7"/>
        <v>0.66666666666666663</v>
      </c>
      <c r="AM193" s="5">
        <v>2011</v>
      </c>
      <c r="AN193" s="4">
        <v>0</v>
      </c>
      <c r="AO193" s="72">
        <f t="shared" si="8"/>
        <v>0</v>
      </c>
      <c r="AT193" s="73" t="str">
        <f t="shared" si="9"/>
        <v/>
      </c>
      <c r="AY193" s="73" t="str">
        <f t="shared" si="10"/>
        <v/>
      </c>
      <c r="BA193" s="4">
        <v>0</v>
      </c>
      <c r="BB193" s="4">
        <v>0</v>
      </c>
      <c r="BC193" s="4">
        <v>0</v>
      </c>
      <c r="BD193" s="4">
        <v>0</v>
      </c>
    </row>
    <row r="194" spans="1:56" ht="15.75" customHeight="1" x14ac:dyDescent="0.25">
      <c r="A194" s="4" t="s">
        <v>246</v>
      </c>
      <c r="B194" s="4" t="s">
        <v>247</v>
      </c>
      <c r="C194" s="4" t="s">
        <v>118</v>
      </c>
      <c r="D194" s="4" t="s">
        <v>231</v>
      </c>
      <c r="E194" s="4">
        <v>0</v>
      </c>
      <c r="F194" s="4">
        <v>215056</v>
      </c>
      <c r="G194" s="5"/>
      <c r="H194" s="5"/>
      <c r="I194" s="72" t="str">
        <f t="shared" si="0"/>
        <v/>
      </c>
      <c r="J194" s="5">
        <v>2017</v>
      </c>
      <c r="K194" s="5">
        <v>251</v>
      </c>
      <c r="L194" s="72">
        <f t="shared" si="1"/>
        <v>116.71378617662376</v>
      </c>
      <c r="O194" s="72" t="str">
        <f t="shared" si="2"/>
        <v/>
      </c>
      <c r="R194" s="5">
        <v>2017</v>
      </c>
      <c r="S194" s="5">
        <v>251</v>
      </c>
      <c r="T194" s="72" t="str">
        <f t="shared" si="3"/>
        <v/>
      </c>
      <c r="U194" s="72"/>
      <c r="V194" s="72"/>
      <c r="W194" s="72" t="str">
        <f t="shared" si="4"/>
        <v/>
      </c>
      <c r="Z194" s="5"/>
      <c r="AA194" s="5"/>
      <c r="AB194" s="73" t="str">
        <f t="shared" si="5"/>
        <v/>
      </c>
      <c r="AC194" s="5">
        <v>2017</v>
      </c>
      <c r="AD194" s="5">
        <v>251</v>
      </c>
      <c r="AG194" s="73" t="str">
        <f t="shared" si="6"/>
        <v/>
      </c>
      <c r="AH194" s="5">
        <v>2017</v>
      </c>
      <c r="AI194" s="5">
        <v>251</v>
      </c>
      <c r="AJ194" s="4">
        <v>2017</v>
      </c>
      <c r="AK194" s="4">
        <v>84</v>
      </c>
      <c r="AL194" s="73">
        <f t="shared" si="7"/>
        <v>0.33466135458167329</v>
      </c>
      <c r="AM194" s="5">
        <v>2011</v>
      </c>
      <c r="AN194" s="4">
        <v>6</v>
      </c>
      <c r="AO194" s="72">
        <f t="shared" si="8"/>
        <v>2.7899709843017635</v>
      </c>
      <c r="AT194" s="73" t="str">
        <f t="shared" si="9"/>
        <v/>
      </c>
      <c r="AY194" s="73" t="str">
        <f t="shared" si="10"/>
        <v/>
      </c>
      <c r="BA194" s="4">
        <v>0</v>
      </c>
      <c r="BB194" s="4">
        <v>0</v>
      </c>
      <c r="BC194" s="4">
        <v>0</v>
      </c>
      <c r="BD194" s="4">
        <v>0</v>
      </c>
    </row>
    <row r="195" spans="1:56" ht="15.75" customHeight="1" x14ac:dyDescent="0.25">
      <c r="A195" s="4" t="s">
        <v>511</v>
      </c>
      <c r="B195" s="4" t="s">
        <v>512</v>
      </c>
      <c r="C195" s="4" t="s">
        <v>106</v>
      </c>
      <c r="D195" s="4" t="s">
        <v>484</v>
      </c>
      <c r="E195" s="4">
        <v>0</v>
      </c>
      <c r="F195" s="4">
        <v>34268528</v>
      </c>
      <c r="G195" s="5"/>
      <c r="H195" s="5"/>
      <c r="I195" s="72" t="str">
        <f t="shared" si="0"/>
        <v/>
      </c>
      <c r="J195" s="5">
        <v>2017</v>
      </c>
      <c r="K195" s="5">
        <v>68056</v>
      </c>
      <c r="L195" s="72">
        <f t="shared" si="1"/>
        <v>198.59621633003906</v>
      </c>
      <c r="O195" s="72" t="str">
        <f t="shared" si="2"/>
        <v/>
      </c>
      <c r="R195" s="5">
        <v>2017</v>
      </c>
      <c r="S195" s="5">
        <v>68056</v>
      </c>
      <c r="T195" s="72" t="str">
        <f t="shared" si="3"/>
        <v/>
      </c>
      <c r="U195" s="72"/>
      <c r="V195" s="72"/>
      <c r="W195" s="72" t="str">
        <f t="shared" si="4"/>
        <v/>
      </c>
      <c r="X195" s="5">
        <v>2016</v>
      </c>
      <c r="Y195" s="4">
        <v>194888</v>
      </c>
      <c r="Z195" s="5"/>
      <c r="AA195" s="5"/>
      <c r="AB195" s="73" t="str">
        <f t="shared" si="5"/>
        <v/>
      </c>
      <c r="AC195" s="5">
        <v>2017</v>
      </c>
      <c r="AD195" s="5">
        <v>68056</v>
      </c>
      <c r="AE195" s="5">
        <v>2016</v>
      </c>
      <c r="AF195" s="4">
        <v>94740</v>
      </c>
      <c r="AG195" s="73">
        <f t="shared" si="6"/>
        <v>0.71834494405742033</v>
      </c>
      <c r="AH195" s="5">
        <v>2017</v>
      </c>
      <c r="AI195" s="5">
        <v>68056</v>
      </c>
      <c r="AJ195" s="4">
        <v>2017</v>
      </c>
      <c r="AK195" s="4">
        <v>32878</v>
      </c>
      <c r="AL195" s="73">
        <f t="shared" si="7"/>
        <v>0.48310215116962502</v>
      </c>
      <c r="AM195" s="5">
        <v>2017</v>
      </c>
      <c r="AN195" s="4">
        <v>419</v>
      </c>
      <c r="AO195" s="72">
        <f t="shared" si="8"/>
        <v>1.2226962301969901</v>
      </c>
      <c r="AP195" s="5">
        <v>2016</v>
      </c>
      <c r="AQ195" s="4">
        <v>194888</v>
      </c>
      <c r="AT195" s="73" t="str">
        <f t="shared" si="9"/>
        <v/>
      </c>
      <c r="AU195" s="5">
        <v>2016</v>
      </c>
      <c r="AV195" s="4">
        <v>194888</v>
      </c>
      <c r="AY195" s="73" t="str">
        <f t="shared" si="10"/>
        <v/>
      </c>
      <c r="BA195" s="4">
        <v>0</v>
      </c>
      <c r="BB195" s="4">
        <v>0</v>
      </c>
      <c r="BC195" s="4">
        <v>0</v>
      </c>
      <c r="BD195" s="4">
        <v>0</v>
      </c>
    </row>
    <row r="196" spans="1:56" ht="15.75" customHeight="1" x14ac:dyDescent="0.25">
      <c r="A196" s="4" t="s">
        <v>476</v>
      </c>
      <c r="B196" s="4" t="s">
        <v>477</v>
      </c>
      <c r="C196" s="4" t="s">
        <v>118</v>
      </c>
      <c r="D196" s="4" t="s">
        <v>449</v>
      </c>
      <c r="E196" s="4">
        <v>0</v>
      </c>
      <c r="F196" s="4">
        <v>16296364</v>
      </c>
      <c r="G196" s="5"/>
      <c r="H196" s="5"/>
      <c r="I196" s="72" t="str">
        <f t="shared" si="0"/>
        <v/>
      </c>
      <c r="J196" s="5">
        <v>2017</v>
      </c>
      <c r="K196" s="5">
        <v>9321</v>
      </c>
      <c r="L196" s="72">
        <f t="shared" si="1"/>
        <v>57.196807827807483</v>
      </c>
      <c r="O196" s="72" t="str">
        <f t="shared" si="2"/>
        <v/>
      </c>
      <c r="R196" s="5">
        <v>2017</v>
      </c>
      <c r="S196" s="5">
        <v>9321</v>
      </c>
      <c r="T196" s="72" t="str">
        <f t="shared" si="3"/>
        <v/>
      </c>
      <c r="U196" s="72"/>
      <c r="V196" s="72"/>
      <c r="W196" s="72" t="str">
        <f t="shared" si="4"/>
        <v/>
      </c>
      <c r="Z196" s="5"/>
      <c r="AA196" s="5"/>
      <c r="AB196" s="73" t="str">
        <f t="shared" si="5"/>
        <v/>
      </c>
      <c r="AC196" s="5">
        <v>2017</v>
      </c>
      <c r="AD196" s="5">
        <v>9321</v>
      </c>
      <c r="AG196" s="73" t="str">
        <f t="shared" si="6"/>
        <v/>
      </c>
      <c r="AH196" s="5">
        <v>2017</v>
      </c>
      <c r="AI196" s="5">
        <v>9321</v>
      </c>
      <c r="AJ196" s="4">
        <v>2017</v>
      </c>
      <c r="AK196" s="4">
        <v>3924</v>
      </c>
      <c r="AL196" s="73">
        <f t="shared" si="7"/>
        <v>0.42098487286771807</v>
      </c>
      <c r="AN196" s="4" t="s">
        <v>40</v>
      </c>
      <c r="AO196" s="72" t="str">
        <f t="shared" si="8"/>
        <v/>
      </c>
      <c r="AR196" s="5">
        <v>2017</v>
      </c>
      <c r="AS196" s="4">
        <v>1547</v>
      </c>
      <c r="AT196" s="73" t="str">
        <f t="shared" si="9"/>
        <v/>
      </c>
      <c r="AY196" s="73" t="str">
        <f t="shared" si="10"/>
        <v/>
      </c>
      <c r="BA196" s="4">
        <v>0.5</v>
      </c>
      <c r="BB196" s="4">
        <v>0.49</v>
      </c>
      <c r="BC196" s="4">
        <v>0.45</v>
      </c>
      <c r="BD196" s="4">
        <v>0.45</v>
      </c>
    </row>
    <row r="197" spans="1:56" ht="15.75" customHeight="1" x14ac:dyDescent="0.25">
      <c r="A197" s="4" t="s">
        <v>439</v>
      </c>
      <c r="B197" s="4" t="s">
        <v>440</v>
      </c>
      <c r="C197" s="4" t="s">
        <v>181</v>
      </c>
      <c r="D197" s="4" t="s">
        <v>412</v>
      </c>
      <c r="E197" s="4">
        <v>1</v>
      </c>
      <c r="F197" s="4">
        <v>8772235</v>
      </c>
      <c r="G197" s="5">
        <v>2015</v>
      </c>
      <c r="H197" s="5">
        <v>42426</v>
      </c>
      <c r="I197" s="72">
        <f t="shared" si="0"/>
        <v>483.63957417921426</v>
      </c>
      <c r="J197" s="5">
        <v>2017</v>
      </c>
      <c r="K197" s="5">
        <v>10807</v>
      </c>
      <c r="L197" s="72">
        <f t="shared" si="1"/>
        <v>123.19551402806695</v>
      </c>
      <c r="O197" s="72" t="str">
        <f t="shared" si="2"/>
        <v/>
      </c>
      <c r="R197" s="5">
        <v>2017</v>
      </c>
      <c r="S197" s="5">
        <v>10807</v>
      </c>
      <c r="T197" s="72" t="str">
        <f t="shared" si="3"/>
        <v/>
      </c>
      <c r="U197" s="72"/>
      <c r="V197" s="72">
        <v>2692</v>
      </c>
      <c r="W197" s="72">
        <f t="shared" si="4"/>
        <v>30.687732373790713</v>
      </c>
      <c r="X197" s="5">
        <v>2017</v>
      </c>
      <c r="Y197" s="4">
        <v>42115</v>
      </c>
      <c r="Z197" s="5">
        <v>2017</v>
      </c>
      <c r="AA197" s="5">
        <v>2692</v>
      </c>
      <c r="AB197" s="73">
        <f t="shared" si="5"/>
        <v>15.644502228826152</v>
      </c>
      <c r="AC197" s="5">
        <v>2017</v>
      </c>
      <c r="AD197" s="5">
        <v>10807</v>
      </c>
      <c r="AE197" s="5">
        <v>2017</v>
      </c>
      <c r="AF197" s="4">
        <v>34557</v>
      </c>
      <c r="AG197" s="73">
        <f t="shared" si="6"/>
        <v>0.31272969297103337</v>
      </c>
      <c r="AH197" s="5">
        <v>2017</v>
      </c>
      <c r="AI197" s="5">
        <v>10807</v>
      </c>
      <c r="AJ197" s="4">
        <v>2017</v>
      </c>
      <c r="AK197" s="4">
        <v>1616</v>
      </c>
      <c r="AL197" s="73">
        <f t="shared" si="7"/>
        <v>0.14953271028037382</v>
      </c>
      <c r="AM197" s="5">
        <v>2017</v>
      </c>
      <c r="AN197" s="4">
        <v>94</v>
      </c>
      <c r="AO197" s="72">
        <f t="shared" si="8"/>
        <v>1.0715627203329596</v>
      </c>
      <c r="AP197" s="5">
        <v>2017</v>
      </c>
      <c r="AQ197" s="4">
        <v>42115</v>
      </c>
      <c r="AR197" s="5">
        <v>2017</v>
      </c>
      <c r="AS197" s="4">
        <v>49503</v>
      </c>
      <c r="AT197" s="73">
        <f t="shared" si="9"/>
        <v>1.1754244330998456</v>
      </c>
      <c r="AU197" s="5">
        <v>2017</v>
      </c>
      <c r="AV197" s="4">
        <v>42115</v>
      </c>
      <c r="AW197" s="5">
        <v>2017</v>
      </c>
      <c r="AX197" s="4">
        <v>757</v>
      </c>
      <c r="AY197" s="73">
        <f t="shared" si="10"/>
        <v>55.634081902245704</v>
      </c>
      <c r="BA197" s="4">
        <v>0.27</v>
      </c>
      <c r="BB197" s="4">
        <v>0.36</v>
      </c>
      <c r="BC197" s="4">
        <v>0.46</v>
      </c>
      <c r="BD197" s="4">
        <v>0.46</v>
      </c>
    </row>
    <row r="198" spans="1:56" ht="15.75" customHeight="1" x14ac:dyDescent="0.25">
      <c r="A198" s="4" t="s">
        <v>144</v>
      </c>
      <c r="B198" s="4" t="s">
        <v>145</v>
      </c>
      <c r="C198" s="4" t="s">
        <v>118</v>
      </c>
      <c r="D198" s="4" t="s">
        <v>119</v>
      </c>
      <c r="E198" s="4">
        <v>0</v>
      </c>
      <c r="F198" s="4">
        <v>97739</v>
      </c>
      <c r="G198" s="5"/>
      <c r="H198" s="5"/>
      <c r="I198" s="72" t="str">
        <f t="shared" si="0"/>
        <v/>
      </c>
      <c r="J198" s="5">
        <v>2017</v>
      </c>
      <c r="K198" s="5">
        <v>423</v>
      </c>
      <c r="L198" s="72">
        <f t="shared" si="1"/>
        <v>432.78527506931727</v>
      </c>
      <c r="O198" s="72" t="str">
        <f t="shared" si="2"/>
        <v/>
      </c>
      <c r="R198" s="5">
        <v>2017</v>
      </c>
      <c r="S198" s="5">
        <v>423</v>
      </c>
      <c r="T198" s="72" t="str">
        <f t="shared" si="3"/>
        <v/>
      </c>
      <c r="U198" s="72"/>
      <c r="V198" s="72"/>
      <c r="W198" s="72" t="str">
        <f t="shared" si="4"/>
        <v/>
      </c>
      <c r="Z198" s="5"/>
      <c r="AA198" s="5"/>
      <c r="AB198" s="73" t="str">
        <f t="shared" si="5"/>
        <v/>
      </c>
      <c r="AC198" s="5">
        <v>2017</v>
      </c>
      <c r="AD198" s="5">
        <v>423</v>
      </c>
      <c r="AG198" s="73" t="str">
        <f t="shared" si="6"/>
        <v/>
      </c>
      <c r="AH198" s="5">
        <v>2017</v>
      </c>
      <c r="AI198" s="5">
        <v>423</v>
      </c>
      <c r="AJ198" s="4">
        <v>2017</v>
      </c>
      <c r="AK198" s="4">
        <v>71</v>
      </c>
      <c r="AL198" s="73">
        <f t="shared" si="7"/>
        <v>0.16784869976359337</v>
      </c>
      <c r="AM198" s="5">
        <v>2016</v>
      </c>
      <c r="AN198" s="4">
        <v>12</v>
      </c>
      <c r="AO198" s="72">
        <f t="shared" si="8"/>
        <v>12.277596455867156</v>
      </c>
      <c r="AT198" s="73" t="str">
        <f t="shared" si="9"/>
        <v/>
      </c>
      <c r="AY198" s="73" t="str">
        <f t="shared" si="10"/>
        <v/>
      </c>
      <c r="BA198" s="4">
        <v>0</v>
      </c>
      <c r="BB198" s="4">
        <v>0</v>
      </c>
      <c r="BC198" s="4">
        <v>0</v>
      </c>
      <c r="BD198" s="4">
        <v>0</v>
      </c>
    </row>
    <row r="199" spans="1:56" ht="15.75" customHeight="1" x14ac:dyDescent="0.25">
      <c r="A199" s="4" t="s">
        <v>478</v>
      </c>
      <c r="B199" s="4" t="s">
        <v>479</v>
      </c>
      <c r="C199" s="4" t="s">
        <v>118</v>
      </c>
      <c r="D199" s="4" t="s">
        <v>449</v>
      </c>
      <c r="E199" s="4">
        <v>0</v>
      </c>
      <c r="F199" s="4">
        <v>7813215</v>
      </c>
      <c r="G199" s="5">
        <v>2008</v>
      </c>
      <c r="H199" s="5">
        <v>9707</v>
      </c>
      <c r="I199" s="72">
        <f t="shared" si="0"/>
        <v>124.23822971721627</v>
      </c>
      <c r="J199" s="5">
        <v>2017</v>
      </c>
      <c r="K199" s="5">
        <v>4519</v>
      </c>
      <c r="L199" s="72">
        <f t="shared" si="1"/>
        <v>57.837906674781124</v>
      </c>
      <c r="O199" s="72" t="str">
        <f t="shared" si="2"/>
        <v/>
      </c>
      <c r="R199" s="5">
        <v>2017</v>
      </c>
      <c r="S199" s="5">
        <v>4519</v>
      </c>
      <c r="T199" s="72" t="str">
        <f t="shared" si="3"/>
        <v/>
      </c>
      <c r="U199" s="72"/>
      <c r="V199" s="72"/>
      <c r="W199" s="72" t="str">
        <f t="shared" si="4"/>
        <v/>
      </c>
      <c r="Z199" s="5"/>
      <c r="AA199" s="5"/>
      <c r="AB199" s="73" t="str">
        <f t="shared" si="5"/>
        <v/>
      </c>
      <c r="AC199" s="5">
        <v>2017</v>
      </c>
      <c r="AD199" s="5">
        <v>4519</v>
      </c>
      <c r="AG199" s="73" t="str">
        <f t="shared" si="6"/>
        <v/>
      </c>
      <c r="AH199" s="5">
        <v>2017</v>
      </c>
      <c r="AI199" s="5">
        <v>4519</v>
      </c>
      <c r="AJ199" s="4">
        <v>2017</v>
      </c>
      <c r="AK199" s="4">
        <v>1360</v>
      </c>
      <c r="AL199" s="73">
        <f t="shared" si="7"/>
        <v>0.30095153795087409</v>
      </c>
      <c r="AM199" s="5">
        <v>2015</v>
      </c>
      <c r="AN199" s="4">
        <v>124</v>
      </c>
      <c r="AO199" s="72">
        <f t="shared" si="8"/>
        <v>1.5870547527490284</v>
      </c>
      <c r="AT199" s="73" t="str">
        <f t="shared" si="9"/>
        <v/>
      </c>
      <c r="AY199" s="73" t="str">
        <f t="shared" si="10"/>
        <v/>
      </c>
      <c r="BA199" s="4">
        <v>0.38</v>
      </c>
      <c r="BB199" s="4">
        <v>0.28999999999999998</v>
      </c>
      <c r="BC199" s="4">
        <v>0.4</v>
      </c>
      <c r="BD199" s="4">
        <v>0.4</v>
      </c>
    </row>
    <row r="200" spans="1:56" ht="15.75" customHeight="1" x14ac:dyDescent="0.25">
      <c r="A200" s="4" t="s">
        <v>370</v>
      </c>
      <c r="B200" s="4" t="s">
        <v>371</v>
      </c>
      <c r="C200" s="4" t="s">
        <v>106</v>
      </c>
      <c r="D200" s="4" t="s">
        <v>357</v>
      </c>
      <c r="E200" s="4">
        <v>1</v>
      </c>
      <c r="F200" s="4">
        <v>5804337</v>
      </c>
      <c r="G200" s="5">
        <v>2017</v>
      </c>
      <c r="H200" s="5">
        <v>9848</v>
      </c>
      <c r="I200" s="72">
        <f t="shared" si="0"/>
        <v>169.66623405911821</v>
      </c>
      <c r="J200" s="5">
        <v>2017</v>
      </c>
      <c r="K200" s="5">
        <v>11691</v>
      </c>
      <c r="L200" s="72">
        <f t="shared" si="1"/>
        <v>201.41835320726551</v>
      </c>
      <c r="M200" s="5">
        <v>2017</v>
      </c>
      <c r="N200" s="4">
        <v>2048</v>
      </c>
      <c r="O200" s="72">
        <f t="shared" si="2"/>
        <v>35.28396094162003</v>
      </c>
      <c r="P200" s="5">
        <v>2017</v>
      </c>
      <c r="Q200" s="4">
        <v>2048</v>
      </c>
      <c r="R200" s="5">
        <v>2017</v>
      </c>
      <c r="S200" s="5">
        <v>11691</v>
      </c>
      <c r="T200" s="72">
        <f t="shared" si="3"/>
        <v>175.17748695577794</v>
      </c>
      <c r="U200" s="72"/>
      <c r="V200" s="72">
        <v>114</v>
      </c>
      <c r="W200" s="72">
        <f t="shared" si="4"/>
        <v>1.9640486071018963</v>
      </c>
      <c r="X200" s="5">
        <v>2017</v>
      </c>
      <c r="Y200" s="4">
        <v>10863</v>
      </c>
      <c r="Z200" s="5">
        <v>2017</v>
      </c>
      <c r="AA200" s="5">
        <v>114</v>
      </c>
      <c r="AB200" s="73">
        <f t="shared" si="5"/>
        <v>95.28947368421052</v>
      </c>
      <c r="AC200" s="5">
        <v>2017</v>
      </c>
      <c r="AD200" s="5">
        <v>11691</v>
      </c>
      <c r="AG200" s="73" t="str">
        <f t="shared" si="6"/>
        <v/>
      </c>
      <c r="AH200" s="5">
        <v>2017</v>
      </c>
      <c r="AI200" s="5">
        <v>11691</v>
      </c>
      <c r="AJ200" s="4">
        <v>2017</v>
      </c>
      <c r="AK200" s="4">
        <v>1343</v>
      </c>
      <c r="AL200" s="73">
        <f t="shared" si="7"/>
        <v>0.11487468993242665</v>
      </c>
      <c r="AM200" s="5">
        <v>2017</v>
      </c>
      <c r="AN200" s="4">
        <v>11</v>
      </c>
      <c r="AO200" s="72">
        <f t="shared" si="8"/>
        <v>0.18951346208877948</v>
      </c>
      <c r="AP200" s="5">
        <v>2017</v>
      </c>
      <c r="AQ200" s="4">
        <v>10863</v>
      </c>
      <c r="AR200" s="5">
        <v>2017</v>
      </c>
      <c r="AS200" s="4">
        <v>17254</v>
      </c>
      <c r="AT200" s="73">
        <f t="shared" si="9"/>
        <v>1.5883273497192305</v>
      </c>
      <c r="AU200" s="5">
        <v>2017</v>
      </c>
      <c r="AV200" s="4">
        <v>10863</v>
      </c>
      <c r="AW200" s="5">
        <v>2017</v>
      </c>
      <c r="AX200" s="4">
        <v>195</v>
      </c>
      <c r="AY200" s="73">
        <f t="shared" si="10"/>
        <v>55.707692307692305</v>
      </c>
      <c r="BA200" s="4">
        <v>0.9</v>
      </c>
      <c r="BB200" s="4">
        <v>0.87</v>
      </c>
      <c r="BC200" s="4">
        <v>0.74</v>
      </c>
      <c r="BD200" s="4">
        <v>0.74</v>
      </c>
    </row>
    <row r="201" spans="1:56" ht="15.75" customHeight="1" x14ac:dyDescent="0.25">
      <c r="A201" s="4" t="s">
        <v>75</v>
      </c>
      <c r="B201" s="4" t="s">
        <v>76</v>
      </c>
      <c r="C201" s="4" t="s">
        <v>28</v>
      </c>
      <c r="D201" s="4" t="s">
        <v>29</v>
      </c>
      <c r="E201" s="4">
        <v>0</v>
      </c>
      <c r="F201" s="4">
        <v>42388</v>
      </c>
      <c r="G201" s="5"/>
      <c r="H201" s="5"/>
      <c r="I201" s="72" t="str">
        <f t="shared" si="0"/>
        <v/>
      </c>
      <c r="J201" s="5">
        <v>2017</v>
      </c>
      <c r="K201" s="5">
        <v>120</v>
      </c>
      <c r="L201" s="72">
        <f t="shared" si="1"/>
        <v>283.09899028026803</v>
      </c>
      <c r="O201" s="72" t="str">
        <f t="shared" si="2"/>
        <v/>
      </c>
      <c r="R201" s="5">
        <v>2017</v>
      </c>
      <c r="S201" s="5">
        <v>120</v>
      </c>
      <c r="T201" s="72" t="str">
        <f t="shared" si="3"/>
        <v/>
      </c>
      <c r="U201" s="72"/>
      <c r="V201" s="72"/>
      <c r="W201" s="72" t="str">
        <f t="shared" si="4"/>
        <v/>
      </c>
      <c r="Z201" s="5"/>
      <c r="AA201" s="5"/>
      <c r="AB201" s="73" t="str">
        <f t="shared" si="5"/>
        <v/>
      </c>
      <c r="AC201" s="5">
        <v>2017</v>
      </c>
      <c r="AD201" s="5">
        <v>120</v>
      </c>
      <c r="AG201" s="73" t="str">
        <f t="shared" si="6"/>
        <v/>
      </c>
      <c r="AH201" s="5">
        <v>2017</v>
      </c>
      <c r="AI201" s="5">
        <v>120</v>
      </c>
      <c r="AJ201" s="4">
        <v>2007</v>
      </c>
      <c r="AK201" s="4">
        <v>17</v>
      </c>
      <c r="AL201" s="73">
        <f t="shared" si="7"/>
        <v>0.14166666666666666</v>
      </c>
      <c r="AN201" s="4" t="s">
        <v>40</v>
      </c>
      <c r="AO201" s="72" t="str">
        <f t="shared" si="8"/>
        <v/>
      </c>
      <c r="AT201" s="73" t="str">
        <f t="shared" si="9"/>
        <v/>
      </c>
      <c r="AY201" s="73" t="str">
        <f t="shared" si="10"/>
        <v/>
      </c>
      <c r="BA201" s="4">
        <v>0</v>
      </c>
      <c r="BB201" s="4">
        <v>0</v>
      </c>
      <c r="BC201" s="4">
        <v>0</v>
      </c>
      <c r="BD201" s="4">
        <v>0</v>
      </c>
    </row>
    <row r="202" spans="1:56" ht="15.75" customHeight="1" x14ac:dyDescent="0.25">
      <c r="A202" s="4" t="s">
        <v>199</v>
      </c>
      <c r="B202" s="4" t="s">
        <v>200</v>
      </c>
      <c r="C202" s="4" t="s">
        <v>181</v>
      </c>
      <c r="D202" s="4" t="s">
        <v>182</v>
      </c>
      <c r="E202" s="4">
        <v>1</v>
      </c>
      <c r="F202" s="4">
        <v>5457013</v>
      </c>
      <c r="G202" s="5">
        <v>2017</v>
      </c>
      <c r="H202" s="5">
        <v>22020</v>
      </c>
      <c r="I202" s="72">
        <f t="shared" si="0"/>
        <v>403.51745542845515</v>
      </c>
      <c r="J202" s="5">
        <v>2017</v>
      </c>
      <c r="K202" s="5">
        <v>10478</v>
      </c>
      <c r="L202" s="72">
        <f t="shared" si="1"/>
        <v>192.00980463121491</v>
      </c>
      <c r="M202" s="5">
        <v>2017</v>
      </c>
      <c r="N202" s="4">
        <v>5259</v>
      </c>
      <c r="O202" s="72">
        <f t="shared" si="2"/>
        <v>96.371403183389887</v>
      </c>
      <c r="P202" s="5">
        <v>2017</v>
      </c>
      <c r="Q202" s="4">
        <v>5259</v>
      </c>
      <c r="R202" s="5">
        <v>2017</v>
      </c>
      <c r="S202" s="5">
        <v>10478</v>
      </c>
      <c r="T202" s="72">
        <f t="shared" si="3"/>
        <v>501.90876121397207</v>
      </c>
      <c r="U202" s="72"/>
      <c r="V202" s="72">
        <v>1432</v>
      </c>
      <c r="W202" s="72">
        <f t="shared" si="4"/>
        <v>26.241462133221965</v>
      </c>
      <c r="X202" s="5">
        <v>2017</v>
      </c>
      <c r="Y202" s="4">
        <v>33300</v>
      </c>
      <c r="Z202" s="5">
        <v>2017</v>
      </c>
      <c r="AA202" s="5">
        <v>1432</v>
      </c>
      <c r="AB202" s="73">
        <f t="shared" si="5"/>
        <v>23.25418994413408</v>
      </c>
      <c r="AC202" s="5">
        <v>2017</v>
      </c>
      <c r="AD202" s="5">
        <v>10478</v>
      </c>
      <c r="AE202" s="5">
        <v>2017</v>
      </c>
      <c r="AF202" s="4">
        <v>27187</v>
      </c>
      <c r="AG202" s="73">
        <f t="shared" si="6"/>
        <v>0.38540478905359177</v>
      </c>
      <c r="AH202" s="5">
        <v>2017</v>
      </c>
      <c r="AI202" s="5">
        <v>10478</v>
      </c>
      <c r="AJ202" s="4">
        <v>2017</v>
      </c>
      <c r="AK202" s="4">
        <v>1665</v>
      </c>
      <c r="AL202" s="73">
        <f t="shared" si="7"/>
        <v>0.15890437106318001</v>
      </c>
      <c r="AM202" s="5">
        <v>2017</v>
      </c>
      <c r="AN202" s="4">
        <v>80</v>
      </c>
      <c r="AO202" s="72">
        <f t="shared" si="8"/>
        <v>1.4660034711297187</v>
      </c>
      <c r="AP202" s="5">
        <v>2017</v>
      </c>
      <c r="AQ202" s="4">
        <v>33300</v>
      </c>
      <c r="AR202" s="5">
        <v>2017</v>
      </c>
      <c r="AS202" s="4">
        <v>43426</v>
      </c>
      <c r="AT202" s="73">
        <f t="shared" si="9"/>
        <v>1.3040840840840842</v>
      </c>
      <c r="AU202" s="5">
        <v>2017</v>
      </c>
      <c r="AV202" s="4">
        <v>33300</v>
      </c>
      <c r="AW202" s="5">
        <v>2017</v>
      </c>
      <c r="AX202" s="4">
        <v>938</v>
      </c>
      <c r="AY202" s="73">
        <f t="shared" si="10"/>
        <v>35.501066098081026</v>
      </c>
      <c r="BA202" s="4">
        <v>0</v>
      </c>
      <c r="BB202" s="4">
        <v>0</v>
      </c>
      <c r="BC202" s="4">
        <v>0</v>
      </c>
      <c r="BD202" s="4">
        <v>0</v>
      </c>
    </row>
    <row r="203" spans="1:56" ht="15.75" customHeight="1" x14ac:dyDescent="0.25">
      <c r="A203" s="75" t="s">
        <v>441</v>
      </c>
      <c r="B203" s="75" t="s">
        <v>442</v>
      </c>
      <c r="C203" s="75" t="s">
        <v>181</v>
      </c>
      <c r="D203" s="75" t="s">
        <v>412</v>
      </c>
      <c r="E203" s="75">
        <v>1</v>
      </c>
      <c r="F203" s="75">
        <v>2078654</v>
      </c>
      <c r="G203" s="75">
        <v>2017</v>
      </c>
      <c r="H203" s="75">
        <v>8204</v>
      </c>
      <c r="I203" s="76">
        <f t="shared" si="0"/>
        <v>394.67847943909851</v>
      </c>
      <c r="J203" s="75">
        <v>2017</v>
      </c>
      <c r="K203" s="75">
        <v>1316</v>
      </c>
      <c r="L203" s="76">
        <f t="shared" si="1"/>
        <v>63.310199773507279</v>
      </c>
      <c r="M203" s="75"/>
      <c r="N203" s="75"/>
      <c r="O203" s="76" t="str">
        <f t="shared" si="2"/>
        <v/>
      </c>
      <c r="P203" s="75"/>
      <c r="Q203" s="75"/>
      <c r="R203" s="75">
        <v>2017</v>
      </c>
      <c r="S203" s="75">
        <v>1316</v>
      </c>
      <c r="T203" s="76" t="str">
        <f t="shared" si="3"/>
        <v/>
      </c>
      <c r="U203" s="76"/>
      <c r="V203" s="76">
        <v>889</v>
      </c>
      <c r="W203" s="76">
        <f t="shared" si="4"/>
        <v>42.768060485294811</v>
      </c>
      <c r="X203" s="75">
        <v>2017</v>
      </c>
      <c r="Y203" s="75">
        <v>11676</v>
      </c>
      <c r="Z203" s="75">
        <v>2017</v>
      </c>
      <c r="AA203" s="75">
        <v>889</v>
      </c>
      <c r="AB203" s="73">
        <f t="shared" si="5"/>
        <v>13.133858267716535</v>
      </c>
      <c r="AC203" s="75">
        <v>2017</v>
      </c>
      <c r="AD203" s="75">
        <v>1316</v>
      </c>
      <c r="AE203" s="75">
        <v>2017</v>
      </c>
      <c r="AF203" s="75">
        <v>7006</v>
      </c>
      <c r="AG203" s="73">
        <f t="shared" si="6"/>
        <v>0.18783899514701685</v>
      </c>
      <c r="AH203" s="75">
        <v>2017</v>
      </c>
      <c r="AI203" s="75">
        <v>1316</v>
      </c>
      <c r="AJ203" s="75">
        <v>2017</v>
      </c>
      <c r="AK203" s="75">
        <v>274</v>
      </c>
      <c r="AL203" s="76">
        <f t="shared" si="7"/>
        <v>0.20820668693009117</v>
      </c>
      <c r="AM203" s="75">
        <v>2017</v>
      </c>
      <c r="AN203" s="75">
        <v>19</v>
      </c>
      <c r="AO203" s="76">
        <f t="shared" si="8"/>
        <v>0.91405303624364609</v>
      </c>
      <c r="AP203" s="75">
        <v>2017</v>
      </c>
      <c r="AQ203" s="75">
        <v>11676</v>
      </c>
      <c r="AR203" s="75">
        <v>2017</v>
      </c>
      <c r="AS203" s="75">
        <v>14074</v>
      </c>
      <c r="AT203" s="76">
        <f t="shared" si="9"/>
        <v>1.2053785542994175</v>
      </c>
      <c r="AU203" s="75">
        <v>2017</v>
      </c>
      <c r="AV203" s="75">
        <v>11676</v>
      </c>
      <c r="AW203" s="75">
        <v>2017</v>
      </c>
      <c r="AX203" s="75">
        <v>216</v>
      </c>
      <c r="AY203" s="73">
        <f t="shared" si="10"/>
        <v>54.055555555555557</v>
      </c>
      <c r="AZ203" s="75"/>
      <c r="BA203" s="75">
        <v>0.51</v>
      </c>
      <c r="BB203" s="75">
        <v>0.48</v>
      </c>
      <c r="BC203" s="75">
        <v>0.7</v>
      </c>
      <c r="BD203" s="75">
        <v>0.7</v>
      </c>
    </row>
    <row r="204" spans="1:56" ht="15.75" customHeight="1" x14ac:dyDescent="0.25">
      <c r="A204" s="4" t="s">
        <v>210</v>
      </c>
      <c r="B204" s="4" t="s">
        <v>211</v>
      </c>
      <c r="C204" s="4" t="s">
        <v>22</v>
      </c>
      <c r="D204" s="4" t="s">
        <v>205</v>
      </c>
      <c r="E204" s="4">
        <v>0</v>
      </c>
      <c r="F204" s="4">
        <v>669823</v>
      </c>
      <c r="G204" s="5"/>
      <c r="H204" s="5"/>
      <c r="I204" s="72" t="str">
        <f t="shared" si="0"/>
        <v/>
      </c>
      <c r="J204" s="5">
        <v>2017</v>
      </c>
      <c r="K204" s="5">
        <v>477</v>
      </c>
      <c r="L204" s="72">
        <f t="shared" si="1"/>
        <v>71.212842795783374</v>
      </c>
      <c r="O204" s="72" t="str">
        <f t="shared" si="2"/>
        <v/>
      </c>
      <c r="R204" s="5">
        <v>2017</v>
      </c>
      <c r="S204" s="5">
        <v>477</v>
      </c>
      <c r="T204" s="72" t="str">
        <f t="shared" si="3"/>
        <v/>
      </c>
      <c r="U204" s="72"/>
      <c r="V204" s="72"/>
      <c r="W204" s="72" t="str">
        <f t="shared" si="4"/>
        <v/>
      </c>
      <c r="Z204" s="5"/>
      <c r="AA204" s="5"/>
      <c r="AB204" s="73" t="str">
        <f t="shared" si="5"/>
        <v/>
      </c>
      <c r="AC204" s="5">
        <v>2017</v>
      </c>
      <c r="AD204" s="5">
        <v>477</v>
      </c>
      <c r="AG204" s="73" t="str">
        <f t="shared" si="6"/>
        <v/>
      </c>
      <c r="AH204" s="5">
        <v>2017</v>
      </c>
      <c r="AI204" s="5">
        <v>477</v>
      </c>
      <c r="AJ204" s="4">
        <v>2017</v>
      </c>
      <c r="AK204" s="4">
        <v>230</v>
      </c>
      <c r="AL204" s="73">
        <f t="shared" si="7"/>
        <v>0.48218029350104824</v>
      </c>
      <c r="AM204" s="5">
        <v>2008</v>
      </c>
      <c r="AN204" s="4">
        <v>19</v>
      </c>
      <c r="AO204" s="72">
        <f t="shared" si="8"/>
        <v>2.8365702581129639</v>
      </c>
      <c r="AR204" s="5">
        <v>2009</v>
      </c>
      <c r="AS204" s="4">
        <v>915</v>
      </c>
      <c r="AT204" s="73" t="str">
        <f t="shared" si="9"/>
        <v/>
      </c>
      <c r="AY204" s="73" t="str">
        <f t="shared" si="10"/>
        <v/>
      </c>
      <c r="BA204" s="4">
        <v>0</v>
      </c>
      <c r="BB204" s="4">
        <v>0</v>
      </c>
      <c r="BC204" s="4">
        <v>0</v>
      </c>
      <c r="BD204" s="4">
        <v>0</v>
      </c>
    </row>
    <row r="205" spans="1:56" ht="15.75" customHeight="1" x14ac:dyDescent="0.25">
      <c r="A205" s="4" t="s">
        <v>146</v>
      </c>
      <c r="B205" s="4" t="s">
        <v>147</v>
      </c>
      <c r="C205" s="4" t="s">
        <v>118</v>
      </c>
      <c r="D205" s="4" t="s">
        <v>119</v>
      </c>
      <c r="E205" s="4">
        <v>0</v>
      </c>
      <c r="F205" s="4">
        <v>15442905</v>
      </c>
      <c r="G205" s="5"/>
      <c r="H205" s="5"/>
      <c r="I205" s="72" t="str">
        <f t="shared" si="0"/>
        <v/>
      </c>
      <c r="J205" s="5"/>
      <c r="K205" s="5"/>
      <c r="L205" s="72" t="str">
        <f t="shared" si="1"/>
        <v/>
      </c>
      <c r="O205" s="72" t="str">
        <f t="shared" si="2"/>
        <v/>
      </c>
      <c r="R205" s="5"/>
      <c r="S205" s="5"/>
      <c r="T205" s="72" t="str">
        <f t="shared" si="3"/>
        <v/>
      </c>
      <c r="U205" s="72"/>
      <c r="V205" s="72"/>
      <c r="W205" s="72" t="str">
        <f t="shared" si="4"/>
        <v/>
      </c>
      <c r="Z205" s="5"/>
      <c r="AA205" s="5"/>
      <c r="AB205" s="73" t="str">
        <f t="shared" si="5"/>
        <v/>
      </c>
      <c r="AC205" s="5"/>
      <c r="AD205" s="5"/>
      <c r="AG205" s="73" t="str">
        <f t="shared" si="6"/>
        <v/>
      </c>
      <c r="AH205" s="5"/>
      <c r="AI205" s="5"/>
      <c r="AL205" s="73" t="str">
        <f t="shared" si="7"/>
        <v/>
      </c>
      <c r="AN205" s="4" t="s">
        <v>40</v>
      </c>
      <c r="AO205" s="72" t="str">
        <f t="shared" si="8"/>
        <v/>
      </c>
      <c r="AT205" s="73" t="str">
        <f t="shared" si="9"/>
        <v/>
      </c>
      <c r="AY205" s="73" t="str">
        <f t="shared" si="10"/>
        <v/>
      </c>
    </row>
    <row r="206" spans="1:56" ht="15.75" customHeight="1" x14ac:dyDescent="0.25">
      <c r="A206" s="4" t="s">
        <v>387</v>
      </c>
      <c r="B206" s="4" t="s">
        <v>388</v>
      </c>
      <c r="C206" s="4" t="s">
        <v>118</v>
      </c>
      <c r="D206" s="4" t="s">
        <v>380</v>
      </c>
      <c r="E206" s="4">
        <v>0</v>
      </c>
      <c r="F206" s="4">
        <v>58558270</v>
      </c>
      <c r="G206" s="5"/>
      <c r="H206" s="5"/>
      <c r="I206" s="72" t="str">
        <f t="shared" si="0"/>
        <v/>
      </c>
      <c r="J206" s="5">
        <v>2017</v>
      </c>
      <c r="K206" s="5">
        <v>158111</v>
      </c>
      <c r="L206" s="72">
        <f t="shared" si="1"/>
        <v>270.00626896935313</v>
      </c>
      <c r="O206" s="72" t="str">
        <f t="shared" si="2"/>
        <v/>
      </c>
      <c r="R206" s="5">
        <v>2017</v>
      </c>
      <c r="S206" s="5">
        <v>158111</v>
      </c>
      <c r="T206" s="72" t="str">
        <f t="shared" si="3"/>
        <v/>
      </c>
      <c r="U206" s="72"/>
      <c r="V206" s="72"/>
      <c r="W206" s="72" t="str">
        <f t="shared" si="4"/>
        <v/>
      </c>
      <c r="X206" s="5">
        <v>2016</v>
      </c>
      <c r="Y206" s="4">
        <v>603433</v>
      </c>
      <c r="Z206" s="5">
        <v>2015</v>
      </c>
      <c r="AA206" s="5">
        <v>2003</v>
      </c>
      <c r="AB206" s="73">
        <f t="shared" si="5"/>
        <v>301.26460309535696</v>
      </c>
      <c r="AC206" s="5">
        <v>2017</v>
      </c>
      <c r="AD206" s="5">
        <v>158111</v>
      </c>
      <c r="AE206" s="5">
        <v>2016</v>
      </c>
      <c r="AF206" s="4">
        <v>214580</v>
      </c>
      <c r="AG206" s="73">
        <f t="shared" si="6"/>
        <v>0.73683940721409269</v>
      </c>
      <c r="AH206" s="5">
        <v>2017</v>
      </c>
      <c r="AI206" s="5">
        <v>158111</v>
      </c>
      <c r="AJ206" s="4">
        <v>2017</v>
      </c>
      <c r="AK206" s="4">
        <v>40823</v>
      </c>
      <c r="AL206" s="73">
        <f t="shared" si="7"/>
        <v>0.258192029650056</v>
      </c>
      <c r="AM206" s="5">
        <v>2017</v>
      </c>
      <c r="AN206" s="4">
        <v>20336</v>
      </c>
      <c r="AO206" s="72">
        <f t="shared" si="8"/>
        <v>34.727801897153043</v>
      </c>
      <c r="AP206" s="5">
        <v>2016</v>
      </c>
      <c r="AQ206" s="4">
        <v>603433</v>
      </c>
      <c r="AT206" s="73" t="str">
        <f t="shared" si="9"/>
        <v/>
      </c>
      <c r="AU206" s="5">
        <v>2016</v>
      </c>
      <c r="AV206" s="4">
        <v>603433</v>
      </c>
      <c r="AY206" s="73" t="str">
        <f t="shared" si="10"/>
        <v/>
      </c>
      <c r="BA206" s="4">
        <v>0.47</v>
      </c>
      <c r="BB206" s="4">
        <v>0.6</v>
      </c>
      <c r="BC206" s="4">
        <v>0.55000000000000004</v>
      </c>
      <c r="BD206" s="4">
        <v>0.55000000000000004</v>
      </c>
    </row>
    <row r="207" spans="1:56" ht="15.75" customHeight="1" x14ac:dyDescent="0.25">
      <c r="A207" s="4" t="s">
        <v>148</v>
      </c>
      <c r="B207" s="4" t="s">
        <v>149</v>
      </c>
      <c r="C207" s="4" t="s">
        <v>118</v>
      </c>
      <c r="D207" s="4" t="s">
        <v>119</v>
      </c>
      <c r="E207" s="4">
        <v>0</v>
      </c>
      <c r="F207" s="4">
        <v>11062113</v>
      </c>
      <c r="G207" s="5"/>
      <c r="H207" s="5"/>
      <c r="I207" s="72" t="str">
        <f t="shared" si="0"/>
        <v/>
      </c>
      <c r="J207" s="5">
        <v>2015</v>
      </c>
      <c r="K207" s="5">
        <v>6504</v>
      </c>
      <c r="L207" s="72">
        <f t="shared" si="1"/>
        <v>58.795277177154126</v>
      </c>
      <c r="O207" s="72" t="str">
        <f t="shared" si="2"/>
        <v/>
      </c>
      <c r="R207" s="5">
        <v>2015</v>
      </c>
      <c r="S207" s="5">
        <v>6504</v>
      </c>
      <c r="T207" s="72" t="str">
        <f t="shared" si="3"/>
        <v/>
      </c>
      <c r="U207" s="72"/>
      <c r="V207" s="72"/>
      <c r="W207" s="72" t="str">
        <f t="shared" si="4"/>
        <v/>
      </c>
      <c r="Z207" s="5"/>
      <c r="AA207" s="5"/>
      <c r="AB207" s="73" t="str">
        <f t="shared" si="5"/>
        <v/>
      </c>
      <c r="AC207" s="5">
        <v>2015</v>
      </c>
      <c r="AD207" s="5">
        <v>6504</v>
      </c>
      <c r="AG207" s="73" t="str">
        <f t="shared" si="6"/>
        <v/>
      </c>
      <c r="AH207" s="5">
        <v>2015</v>
      </c>
      <c r="AI207" s="5">
        <v>6504</v>
      </c>
      <c r="AJ207" s="4">
        <v>2015</v>
      </c>
      <c r="AK207" s="4">
        <v>1880</v>
      </c>
      <c r="AL207" s="73">
        <f t="shared" si="7"/>
        <v>0.28905289052890532</v>
      </c>
      <c r="AM207" s="5">
        <v>2012</v>
      </c>
      <c r="AN207" s="4">
        <v>1504</v>
      </c>
      <c r="AO207" s="72">
        <f t="shared" si="8"/>
        <v>13.595955854003661</v>
      </c>
      <c r="AT207" s="73" t="str">
        <f t="shared" si="9"/>
        <v/>
      </c>
      <c r="AY207" s="73" t="str">
        <f t="shared" si="10"/>
        <v/>
      </c>
    </row>
    <row r="208" spans="1:56" ht="15.75" customHeight="1" x14ac:dyDescent="0.25">
      <c r="A208" s="4" t="s">
        <v>148</v>
      </c>
      <c r="B208" s="4" t="s">
        <v>149</v>
      </c>
      <c r="C208" s="4" t="s">
        <v>118</v>
      </c>
      <c r="D208" s="4" t="s">
        <v>250</v>
      </c>
      <c r="E208" s="4">
        <v>0</v>
      </c>
      <c r="F208" s="4">
        <v>11062113</v>
      </c>
      <c r="G208" s="5"/>
      <c r="H208" s="5"/>
      <c r="I208" s="72" t="str">
        <f t="shared" si="0"/>
        <v/>
      </c>
      <c r="J208" s="5">
        <v>2015</v>
      </c>
      <c r="K208" s="5">
        <v>6504</v>
      </c>
      <c r="L208" s="72">
        <f t="shared" si="1"/>
        <v>58.795277177154126</v>
      </c>
      <c r="O208" s="72" t="str">
        <f t="shared" si="2"/>
        <v/>
      </c>
      <c r="R208" s="5">
        <v>2015</v>
      </c>
      <c r="S208" s="5">
        <v>6504</v>
      </c>
      <c r="T208" s="72" t="str">
        <f t="shared" si="3"/>
        <v/>
      </c>
      <c r="U208" s="72"/>
      <c r="V208" s="72"/>
      <c r="W208" s="72" t="str">
        <f t="shared" si="4"/>
        <v/>
      </c>
      <c r="Z208" s="5"/>
      <c r="AA208" s="5"/>
      <c r="AB208" s="73" t="str">
        <f t="shared" si="5"/>
        <v/>
      </c>
      <c r="AC208" s="5">
        <v>2015</v>
      </c>
      <c r="AD208" s="5">
        <v>6504</v>
      </c>
      <c r="AG208" s="73" t="str">
        <f t="shared" si="6"/>
        <v/>
      </c>
      <c r="AH208" s="5">
        <v>2015</v>
      </c>
      <c r="AI208" s="5">
        <v>6504</v>
      </c>
      <c r="AJ208" s="4">
        <v>2015</v>
      </c>
      <c r="AK208" s="4">
        <v>1880</v>
      </c>
      <c r="AL208" s="73">
        <f t="shared" si="7"/>
        <v>0.28905289052890532</v>
      </c>
      <c r="AM208" s="5">
        <v>2012</v>
      </c>
      <c r="AN208" s="4">
        <v>1504</v>
      </c>
      <c r="AO208" s="72">
        <f t="shared" si="8"/>
        <v>13.595955854003661</v>
      </c>
      <c r="AT208" s="73" t="str">
        <f t="shared" si="9"/>
        <v/>
      </c>
      <c r="AY208" s="73" t="str">
        <f t="shared" si="10"/>
        <v/>
      </c>
    </row>
    <row r="209" spans="1:56" ht="15.75" customHeight="1" x14ac:dyDescent="0.25">
      <c r="A209" s="4" t="s">
        <v>443</v>
      </c>
      <c r="B209" s="4" t="s">
        <v>444</v>
      </c>
      <c r="C209" s="4" t="s">
        <v>181</v>
      </c>
      <c r="D209" s="4" t="s">
        <v>412</v>
      </c>
      <c r="E209" s="4">
        <v>1</v>
      </c>
      <c r="F209" s="4">
        <v>46736776</v>
      </c>
      <c r="G209" s="5">
        <v>2017</v>
      </c>
      <c r="H209" s="5">
        <v>167592</v>
      </c>
      <c r="I209" s="72">
        <f t="shared" si="0"/>
        <v>358.58699367709914</v>
      </c>
      <c r="J209" s="5">
        <v>2017</v>
      </c>
      <c r="K209" s="5">
        <v>58814</v>
      </c>
      <c r="L209" s="72">
        <f t="shared" si="1"/>
        <v>125.84094375701054</v>
      </c>
      <c r="M209" s="5">
        <v>2017</v>
      </c>
      <c r="N209" s="4">
        <v>23952</v>
      </c>
      <c r="O209" s="72">
        <f t="shared" si="2"/>
        <v>51.248721135578549</v>
      </c>
      <c r="P209" s="5">
        <v>2017</v>
      </c>
      <c r="Q209" s="4">
        <v>23952</v>
      </c>
      <c r="R209" s="5">
        <v>2017</v>
      </c>
      <c r="S209" s="5">
        <v>58814</v>
      </c>
      <c r="T209" s="72">
        <f t="shared" si="3"/>
        <v>407.24997449586829</v>
      </c>
      <c r="U209" s="72"/>
      <c r="V209" s="72">
        <v>5377</v>
      </c>
      <c r="W209" s="72">
        <f t="shared" si="4"/>
        <v>11.504858614980204</v>
      </c>
      <c r="X209" s="5">
        <v>2017</v>
      </c>
      <c r="Y209" s="4">
        <v>277237</v>
      </c>
      <c r="Z209" s="5">
        <v>2017</v>
      </c>
      <c r="AA209" s="5">
        <v>5377</v>
      </c>
      <c r="AB209" s="73">
        <f t="shared" si="5"/>
        <v>51.559791705411939</v>
      </c>
      <c r="AC209" s="5">
        <v>2017</v>
      </c>
      <c r="AD209" s="5">
        <v>58814</v>
      </c>
      <c r="AE209" s="5">
        <v>2017</v>
      </c>
      <c r="AF209" s="4">
        <v>232058</v>
      </c>
      <c r="AG209" s="73">
        <f t="shared" si="6"/>
        <v>0.25344525937481149</v>
      </c>
      <c r="AH209" s="5">
        <v>2017</v>
      </c>
      <c r="AI209" s="5">
        <v>58814</v>
      </c>
      <c r="AJ209" s="4">
        <v>2017</v>
      </c>
      <c r="AK209" s="4">
        <v>8362</v>
      </c>
      <c r="AL209" s="73">
        <f t="shared" si="7"/>
        <v>0.14217703267929405</v>
      </c>
      <c r="AM209" s="5">
        <v>2017</v>
      </c>
      <c r="AN209" s="4">
        <v>307</v>
      </c>
      <c r="AO209" s="72">
        <f t="shared" si="8"/>
        <v>0.65687029845618794</v>
      </c>
      <c r="AP209" s="5">
        <v>2017</v>
      </c>
      <c r="AQ209" s="4">
        <v>277237</v>
      </c>
      <c r="AR209" s="5">
        <v>2017</v>
      </c>
      <c r="AS209" s="4">
        <v>365072</v>
      </c>
      <c r="AT209" s="73">
        <f t="shared" si="9"/>
        <v>1.3168227906087571</v>
      </c>
      <c r="AU209" s="5">
        <v>2017</v>
      </c>
      <c r="AV209" s="4">
        <v>277237</v>
      </c>
      <c r="AW209" s="5">
        <v>2017</v>
      </c>
      <c r="AX209" s="4">
        <v>2481</v>
      </c>
      <c r="AY209" s="73">
        <f t="shared" si="10"/>
        <v>111.74405481660621</v>
      </c>
      <c r="BA209" s="4">
        <v>0.65</v>
      </c>
      <c r="BB209" s="4">
        <v>0.71</v>
      </c>
      <c r="BC209" s="4">
        <v>0.78</v>
      </c>
      <c r="BD209" s="4">
        <v>0.78</v>
      </c>
    </row>
    <row r="210" spans="1:56" ht="15.75" customHeight="1" x14ac:dyDescent="0.25">
      <c r="A210" s="4" t="s">
        <v>408</v>
      </c>
      <c r="B210" s="4" t="s">
        <v>409</v>
      </c>
      <c r="C210" s="4" t="s">
        <v>106</v>
      </c>
      <c r="D210" s="4" t="s">
        <v>393</v>
      </c>
      <c r="E210" s="4">
        <v>0</v>
      </c>
      <c r="F210" s="4">
        <v>21323733</v>
      </c>
      <c r="G210" s="5">
        <v>2004</v>
      </c>
      <c r="H210" s="5">
        <v>63984</v>
      </c>
      <c r="I210" s="72">
        <f t="shared" si="0"/>
        <v>300.06003170270424</v>
      </c>
      <c r="J210" s="5">
        <v>2017</v>
      </c>
      <c r="K210" s="5">
        <v>20598</v>
      </c>
      <c r="L210" s="72">
        <f t="shared" si="1"/>
        <v>96.596594977061471</v>
      </c>
      <c r="O210" s="72" t="str">
        <f t="shared" si="2"/>
        <v/>
      </c>
      <c r="R210" s="5">
        <v>2017</v>
      </c>
      <c r="S210" s="5">
        <v>20598</v>
      </c>
      <c r="T210" s="72" t="str">
        <f t="shared" si="3"/>
        <v/>
      </c>
      <c r="U210" s="72"/>
      <c r="V210" s="72"/>
      <c r="W210" s="72" t="str">
        <f t="shared" si="4"/>
        <v/>
      </c>
      <c r="Z210" s="5"/>
      <c r="AA210" s="5"/>
      <c r="AB210" s="73" t="str">
        <f t="shared" si="5"/>
        <v/>
      </c>
      <c r="AC210" s="5">
        <v>2017</v>
      </c>
      <c r="AD210" s="5">
        <v>20598</v>
      </c>
      <c r="AE210" s="5">
        <v>2017</v>
      </c>
      <c r="AF210" s="4">
        <v>6894</v>
      </c>
      <c r="AG210" s="73">
        <f t="shared" si="6"/>
        <v>2.9878154917319408</v>
      </c>
      <c r="AH210" s="5">
        <v>2017</v>
      </c>
      <c r="AI210" s="5">
        <v>20598</v>
      </c>
      <c r="AJ210" s="4">
        <v>2017</v>
      </c>
      <c r="AK210" s="4">
        <v>11009</v>
      </c>
      <c r="AL210" s="73">
        <f t="shared" si="7"/>
        <v>0.53446936595785999</v>
      </c>
      <c r="AM210" s="5">
        <v>2017</v>
      </c>
      <c r="AN210" s="4">
        <v>486</v>
      </c>
      <c r="AO210" s="72">
        <f t="shared" si="8"/>
        <v>2.2791506534057615</v>
      </c>
      <c r="AR210" s="5">
        <v>2017</v>
      </c>
      <c r="AS210" s="4">
        <v>35552</v>
      </c>
      <c r="AT210" s="73" t="str">
        <f t="shared" si="9"/>
        <v/>
      </c>
      <c r="AY210" s="73" t="str">
        <f t="shared" si="10"/>
        <v/>
      </c>
      <c r="BA210" s="4">
        <v>0.41</v>
      </c>
      <c r="BB210" s="4">
        <v>0.4</v>
      </c>
      <c r="BC210" s="4">
        <v>0.41</v>
      </c>
      <c r="BD210" s="4">
        <v>0.41</v>
      </c>
    </row>
    <row r="211" spans="1:56" ht="15.75" customHeight="1" x14ac:dyDescent="0.25">
      <c r="A211" s="4" t="s">
        <v>77</v>
      </c>
      <c r="B211" s="4" t="s">
        <v>78</v>
      </c>
      <c r="C211" s="4" t="s">
        <v>28</v>
      </c>
      <c r="D211" s="4" t="s">
        <v>29</v>
      </c>
      <c r="E211" s="4">
        <v>0</v>
      </c>
      <c r="F211" s="4">
        <v>52823</v>
      </c>
      <c r="G211" s="5">
        <v>2011</v>
      </c>
      <c r="H211" s="5">
        <v>403</v>
      </c>
      <c r="I211" s="72">
        <f t="shared" si="0"/>
        <v>762.9252408988508</v>
      </c>
      <c r="J211" s="5"/>
      <c r="K211" s="5"/>
      <c r="L211" s="72" t="str">
        <f t="shared" si="1"/>
        <v/>
      </c>
      <c r="O211" s="72" t="str">
        <f t="shared" si="2"/>
        <v/>
      </c>
      <c r="R211" s="5"/>
      <c r="S211" s="5"/>
      <c r="T211" s="72" t="str">
        <f t="shared" si="3"/>
        <v/>
      </c>
      <c r="U211" s="72"/>
      <c r="V211" s="72"/>
      <c r="W211" s="72" t="str">
        <f t="shared" si="4"/>
        <v/>
      </c>
      <c r="Z211" s="5">
        <v>2011</v>
      </c>
      <c r="AA211" s="5">
        <v>6</v>
      </c>
      <c r="AB211" s="73" t="str">
        <f t="shared" si="5"/>
        <v/>
      </c>
      <c r="AC211" s="5"/>
      <c r="AD211" s="5"/>
      <c r="AG211" s="73" t="str">
        <f t="shared" si="6"/>
        <v/>
      </c>
      <c r="AH211" s="5"/>
      <c r="AI211" s="5"/>
      <c r="AL211" s="73" t="str">
        <f t="shared" si="7"/>
        <v/>
      </c>
      <c r="AO211" s="72" t="str">
        <f t="shared" si="8"/>
        <v/>
      </c>
      <c r="AT211" s="73" t="str">
        <f t="shared" si="9"/>
        <v/>
      </c>
      <c r="AY211" s="73" t="str">
        <f t="shared" si="10"/>
        <v/>
      </c>
    </row>
    <row r="212" spans="1:56" ht="15.75" customHeight="1" x14ac:dyDescent="0.25">
      <c r="A212" s="4" t="s">
        <v>79</v>
      </c>
      <c r="B212" s="4" t="s">
        <v>80</v>
      </c>
      <c r="C212" s="4" t="s">
        <v>28</v>
      </c>
      <c r="D212" s="4" t="s">
        <v>29</v>
      </c>
      <c r="E212" s="4">
        <v>0</v>
      </c>
      <c r="F212" s="4">
        <v>110589</v>
      </c>
      <c r="G212" s="5">
        <v>2012</v>
      </c>
      <c r="H212" s="5">
        <v>844</v>
      </c>
      <c r="I212" s="72">
        <f t="shared" si="0"/>
        <v>763.18621201023609</v>
      </c>
      <c r="J212" s="5"/>
      <c r="K212" s="5"/>
      <c r="L212" s="72" t="str">
        <f t="shared" si="1"/>
        <v/>
      </c>
      <c r="O212" s="72" t="str">
        <f t="shared" si="2"/>
        <v/>
      </c>
      <c r="R212" s="5"/>
      <c r="S212" s="5"/>
      <c r="T212" s="72" t="str">
        <f t="shared" si="3"/>
        <v/>
      </c>
      <c r="U212" s="72"/>
      <c r="V212" s="72"/>
      <c r="W212" s="72" t="str">
        <f t="shared" si="4"/>
        <v/>
      </c>
      <c r="Z212" s="5">
        <v>2009</v>
      </c>
      <c r="AA212" s="5">
        <v>11</v>
      </c>
      <c r="AB212" s="73" t="str">
        <f t="shared" si="5"/>
        <v/>
      </c>
      <c r="AC212" s="5"/>
      <c r="AD212" s="5"/>
      <c r="AG212" s="73" t="str">
        <f t="shared" si="6"/>
        <v/>
      </c>
      <c r="AH212" s="5"/>
      <c r="AI212" s="5"/>
      <c r="AL212" s="73" t="str">
        <f t="shared" si="7"/>
        <v/>
      </c>
      <c r="AO212" s="72" t="str">
        <f t="shared" si="8"/>
        <v/>
      </c>
      <c r="AT212" s="73" t="str">
        <f t="shared" si="9"/>
        <v/>
      </c>
      <c r="AY212" s="73" t="str">
        <f t="shared" si="10"/>
        <v/>
      </c>
    </row>
    <row r="213" spans="1:56" ht="15.75" customHeight="1" x14ac:dyDescent="0.25">
      <c r="A213" s="4" t="s">
        <v>513</v>
      </c>
      <c r="B213" s="4" t="s">
        <v>514</v>
      </c>
      <c r="C213" s="4" t="s">
        <v>106</v>
      </c>
      <c r="D213" s="4" t="s">
        <v>484</v>
      </c>
      <c r="E213" s="4">
        <v>0</v>
      </c>
      <c r="F213" s="4">
        <v>4981420</v>
      </c>
      <c r="G213" s="5">
        <v>2012</v>
      </c>
      <c r="H213" s="5">
        <v>685</v>
      </c>
      <c r="I213" s="72">
        <f t="shared" si="0"/>
        <v>13.751099084196875</v>
      </c>
      <c r="J213" s="5">
        <v>2016</v>
      </c>
      <c r="K213" s="5">
        <v>8155</v>
      </c>
      <c r="L213" s="72">
        <f t="shared" si="1"/>
        <v>163.70834019215405</v>
      </c>
      <c r="O213" s="72" t="str">
        <f t="shared" si="2"/>
        <v/>
      </c>
      <c r="R213" s="5">
        <v>2016</v>
      </c>
      <c r="S213" s="5">
        <v>8155</v>
      </c>
      <c r="T213" s="72" t="str">
        <f t="shared" si="3"/>
        <v/>
      </c>
      <c r="U213" s="72"/>
      <c r="V213" s="72"/>
      <c r="W213" s="72" t="str">
        <f t="shared" si="4"/>
        <v/>
      </c>
      <c r="X213" s="5">
        <v>2012</v>
      </c>
      <c r="Y213" s="4">
        <v>1518</v>
      </c>
      <c r="Z213" s="5">
        <v>2006</v>
      </c>
      <c r="AA213" s="5">
        <v>143</v>
      </c>
      <c r="AB213" s="73">
        <f t="shared" si="5"/>
        <v>10.615384615384615</v>
      </c>
      <c r="AC213" s="5">
        <v>2016</v>
      </c>
      <c r="AD213" s="5">
        <v>8155</v>
      </c>
      <c r="AE213" s="5">
        <v>2012</v>
      </c>
      <c r="AF213" s="4">
        <v>12269</v>
      </c>
      <c r="AG213" s="73">
        <f t="shared" si="6"/>
        <v>0.66468334827614317</v>
      </c>
      <c r="AH213" s="5">
        <v>2016</v>
      </c>
      <c r="AI213" s="5">
        <v>8155</v>
      </c>
      <c r="AJ213" s="4">
        <v>2012</v>
      </c>
      <c r="AK213" s="4">
        <v>5981</v>
      </c>
      <c r="AL213" s="73">
        <f t="shared" si="7"/>
        <v>0.73341508277130596</v>
      </c>
      <c r="AM213" s="5">
        <v>2016</v>
      </c>
      <c r="AN213" s="4">
        <v>33</v>
      </c>
      <c r="AO213" s="72">
        <f t="shared" si="8"/>
        <v>0.6624617077058349</v>
      </c>
      <c r="AP213" s="5">
        <v>2012</v>
      </c>
      <c r="AQ213" s="4">
        <v>1518</v>
      </c>
      <c r="AR213" s="5">
        <v>2007</v>
      </c>
      <c r="AS213" s="4">
        <v>3934</v>
      </c>
      <c r="AT213" s="73">
        <f t="shared" si="9"/>
        <v>2.5915678524374175</v>
      </c>
      <c r="AU213" s="5">
        <v>2012</v>
      </c>
      <c r="AV213" s="4">
        <v>1518</v>
      </c>
      <c r="AY213" s="73" t="str">
        <f t="shared" si="10"/>
        <v/>
      </c>
    </row>
    <row r="214" spans="1:56" ht="15.75" customHeight="1" x14ac:dyDescent="0.25">
      <c r="A214" s="4" t="s">
        <v>257</v>
      </c>
      <c r="B214" s="4" t="s">
        <v>258</v>
      </c>
      <c r="C214" s="4" t="s">
        <v>118</v>
      </c>
      <c r="D214" s="4" t="s">
        <v>250</v>
      </c>
      <c r="E214" s="4">
        <v>0</v>
      </c>
      <c r="F214" s="4">
        <v>42813238</v>
      </c>
      <c r="G214" s="5"/>
      <c r="H214" s="5"/>
      <c r="I214" s="72" t="str">
        <f t="shared" si="0"/>
        <v/>
      </c>
      <c r="J214" s="5">
        <v>2017</v>
      </c>
      <c r="K214" s="5">
        <v>21000</v>
      </c>
      <c r="L214" s="72">
        <f t="shared" si="1"/>
        <v>49.050249364460583</v>
      </c>
      <c r="O214" s="72" t="str">
        <f t="shared" si="2"/>
        <v/>
      </c>
      <c r="R214" s="5">
        <v>2017</v>
      </c>
      <c r="S214" s="5">
        <v>21000</v>
      </c>
      <c r="T214" s="72" t="str">
        <f t="shared" si="3"/>
        <v/>
      </c>
      <c r="U214" s="72"/>
      <c r="V214" s="72"/>
      <c r="W214" s="72" t="str">
        <f t="shared" si="4"/>
        <v/>
      </c>
      <c r="Z214" s="5"/>
      <c r="AA214" s="5"/>
      <c r="AB214" s="73" t="str">
        <f t="shared" si="5"/>
        <v/>
      </c>
      <c r="AC214" s="5">
        <v>2017</v>
      </c>
      <c r="AD214" s="5">
        <v>21000</v>
      </c>
      <c r="AG214" s="73" t="str">
        <f t="shared" si="6"/>
        <v/>
      </c>
      <c r="AH214" s="5">
        <v>2017</v>
      </c>
      <c r="AI214" s="5">
        <v>21000</v>
      </c>
      <c r="AJ214" s="4">
        <v>2013</v>
      </c>
      <c r="AK214" s="4">
        <v>3893</v>
      </c>
      <c r="AL214" s="73">
        <f t="shared" si="7"/>
        <v>0.18538095238095237</v>
      </c>
      <c r="AM214" s="5">
        <v>2008</v>
      </c>
      <c r="AN214" s="4">
        <v>1702</v>
      </c>
      <c r="AO214" s="72">
        <f t="shared" si="8"/>
        <v>3.9754059246815201</v>
      </c>
      <c r="AR214" s="5">
        <v>2009</v>
      </c>
      <c r="AS214" s="4">
        <v>407750</v>
      </c>
      <c r="AT214" s="73" t="str">
        <f t="shared" si="9"/>
        <v/>
      </c>
      <c r="AY214" s="73" t="str">
        <f t="shared" si="10"/>
        <v/>
      </c>
      <c r="BA214" s="4">
        <v>0</v>
      </c>
      <c r="BB214" s="4">
        <v>0</v>
      </c>
      <c r="BC214" s="4">
        <v>0</v>
      </c>
      <c r="BD214" s="4">
        <v>0</v>
      </c>
    </row>
    <row r="215" spans="1:56" ht="15.75" customHeight="1" x14ac:dyDescent="0.25">
      <c r="A215" s="4" t="s">
        <v>349</v>
      </c>
      <c r="B215" s="4" t="s">
        <v>350</v>
      </c>
      <c r="C215" s="4" t="s">
        <v>28</v>
      </c>
      <c r="D215" s="4" t="s">
        <v>328</v>
      </c>
      <c r="E215" s="4">
        <v>0</v>
      </c>
      <c r="F215" s="4">
        <v>581372</v>
      </c>
      <c r="G215" s="5"/>
      <c r="H215" s="5"/>
      <c r="I215" s="72" t="str">
        <f t="shared" si="0"/>
        <v/>
      </c>
      <c r="J215" s="5">
        <v>2014</v>
      </c>
      <c r="K215" s="5">
        <v>1000</v>
      </c>
      <c r="L215" s="72">
        <f t="shared" si="1"/>
        <v>172.00690779741714</v>
      </c>
      <c r="O215" s="72" t="str">
        <f t="shared" si="2"/>
        <v/>
      </c>
      <c r="R215" s="5">
        <v>2014</v>
      </c>
      <c r="S215" s="5">
        <v>1000</v>
      </c>
      <c r="T215" s="72" t="str">
        <f t="shared" si="3"/>
        <v/>
      </c>
      <c r="U215" s="72"/>
      <c r="V215" s="72"/>
      <c r="W215" s="72" t="str">
        <f t="shared" si="4"/>
        <v/>
      </c>
      <c r="Z215" s="5"/>
      <c r="AA215" s="5"/>
      <c r="AB215" s="73" t="str">
        <f t="shared" si="5"/>
        <v/>
      </c>
      <c r="AC215" s="5">
        <v>2014</v>
      </c>
      <c r="AD215" s="5">
        <v>1000</v>
      </c>
      <c r="AG215" s="73" t="str">
        <f t="shared" si="6"/>
        <v/>
      </c>
      <c r="AH215" s="5">
        <v>2014</v>
      </c>
      <c r="AI215" s="5">
        <v>1000</v>
      </c>
      <c r="AJ215" s="4">
        <v>2016</v>
      </c>
      <c r="AK215" s="4">
        <v>2402</v>
      </c>
      <c r="AL215" s="73">
        <f t="shared" si="7"/>
        <v>2.4020000000000001</v>
      </c>
      <c r="AM215" s="5">
        <v>2017</v>
      </c>
      <c r="AN215" s="4">
        <v>31</v>
      </c>
      <c r="AO215" s="72">
        <f t="shared" si="8"/>
        <v>5.3322141417199314</v>
      </c>
      <c r="AR215" s="5">
        <v>2005</v>
      </c>
      <c r="AS215" s="4">
        <v>3703</v>
      </c>
      <c r="AT215" s="73" t="str">
        <f t="shared" si="9"/>
        <v/>
      </c>
      <c r="AY215" s="73" t="str">
        <f t="shared" si="10"/>
        <v/>
      </c>
    </row>
    <row r="216" spans="1:56" ht="15.75" customHeight="1" x14ac:dyDescent="0.25">
      <c r="A216" s="6" t="s">
        <v>389</v>
      </c>
      <c r="B216" s="6" t="s">
        <v>390</v>
      </c>
      <c r="C216" s="4" t="s">
        <v>118</v>
      </c>
      <c r="D216" s="4" t="s">
        <v>380</v>
      </c>
      <c r="E216" s="4">
        <v>0</v>
      </c>
      <c r="F216" s="4">
        <v>1148130</v>
      </c>
      <c r="G216" s="5"/>
      <c r="H216" s="5"/>
      <c r="I216" s="72" t="str">
        <f t="shared" si="0"/>
        <v/>
      </c>
      <c r="J216" s="5"/>
      <c r="K216" s="5"/>
      <c r="L216" s="72" t="str">
        <f t="shared" si="1"/>
        <v/>
      </c>
      <c r="O216" s="72" t="str">
        <f t="shared" si="2"/>
        <v/>
      </c>
      <c r="R216" s="5"/>
      <c r="S216" s="5"/>
      <c r="T216" s="72" t="str">
        <f t="shared" si="3"/>
        <v/>
      </c>
      <c r="U216" s="72"/>
      <c r="V216" s="72"/>
      <c r="W216" s="72" t="str">
        <f t="shared" si="4"/>
        <v/>
      </c>
      <c r="Z216" s="5"/>
      <c r="AA216" s="5"/>
      <c r="AB216" s="73" t="str">
        <f t="shared" si="5"/>
        <v/>
      </c>
      <c r="AC216" s="5"/>
      <c r="AD216" s="5"/>
      <c r="AG216" s="73" t="str">
        <f t="shared" si="6"/>
        <v/>
      </c>
      <c r="AH216" s="5"/>
      <c r="AI216" s="5"/>
      <c r="AL216" s="73" t="str">
        <f t="shared" si="7"/>
        <v/>
      </c>
      <c r="AO216" s="72" t="str">
        <f t="shared" si="8"/>
        <v/>
      </c>
      <c r="AR216" s="5">
        <v>2005</v>
      </c>
      <c r="AS216" s="4">
        <v>30410</v>
      </c>
      <c r="AT216" s="73" t="str">
        <f t="shared" si="9"/>
        <v/>
      </c>
      <c r="AY216" s="73" t="str">
        <f t="shared" si="10"/>
        <v/>
      </c>
    </row>
    <row r="217" spans="1:56" ht="15.75" customHeight="1" x14ac:dyDescent="0.25">
      <c r="A217" s="4" t="s">
        <v>297</v>
      </c>
      <c r="B217" s="4" t="s">
        <v>298</v>
      </c>
      <c r="C217" s="4" t="s">
        <v>181</v>
      </c>
      <c r="D217" s="4" t="s">
        <v>276</v>
      </c>
      <c r="E217" s="4">
        <v>1</v>
      </c>
      <c r="F217" s="4">
        <v>10036379</v>
      </c>
      <c r="G217" s="5">
        <v>2017</v>
      </c>
      <c r="H217" s="5">
        <v>19741</v>
      </c>
      <c r="I217" s="72">
        <f t="shared" si="0"/>
        <v>196.69444527752492</v>
      </c>
      <c r="J217" s="5">
        <v>2017</v>
      </c>
      <c r="K217" s="5">
        <v>5713</v>
      </c>
      <c r="L217" s="72">
        <f t="shared" si="1"/>
        <v>56.922920108935706</v>
      </c>
      <c r="M217" s="5">
        <v>2017</v>
      </c>
      <c r="N217" s="4">
        <v>6072</v>
      </c>
      <c r="O217" s="72">
        <f t="shared" si="2"/>
        <v>60.499907386917137</v>
      </c>
      <c r="P217" s="5">
        <v>2017</v>
      </c>
      <c r="Q217" s="4">
        <v>6072</v>
      </c>
      <c r="R217" s="5">
        <v>2017</v>
      </c>
      <c r="S217" s="5">
        <v>5713</v>
      </c>
      <c r="T217" s="72">
        <f t="shared" si="3"/>
        <v>1062.8391388062314</v>
      </c>
      <c r="U217" s="72"/>
      <c r="V217" s="72">
        <v>2312</v>
      </c>
      <c r="W217" s="72">
        <f t="shared" si="4"/>
        <v>23.036196620314954</v>
      </c>
      <c r="Z217" s="5">
        <v>2017</v>
      </c>
      <c r="AA217" s="5">
        <v>2312</v>
      </c>
      <c r="AB217" s="73" t="str">
        <f t="shared" si="5"/>
        <v/>
      </c>
      <c r="AC217" s="5">
        <v>2017</v>
      </c>
      <c r="AD217" s="5">
        <v>5713</v>
      </c>
      <c r="AE217" s="5">
        <v>2017</v>
      </c>
      <c r="AF217" s="4">
        <v>56659</v>
      </c>
      <c r="AG217" s="73">
        <f t="shared" si="6"/>
        <v>0.10083128893909175</v>
      </c>
      <c r="AH217" s="5">
        <v>2017</v>
      </c>
      <c r="AI217" s="5">
        <v>5713</v>
      </c>
      <c r="AJ217" s="4">
        <v>2017</v>
      </c>
      <c r="AK217" s="4">
        <v>1565</v>
      </c>
      <c r="AL217" s="73">
        <f t="shared" si="7"/>
        <v>0.27393663574304217</v>
      </c>
      <c r="AM217" s="5">
        <v>2017</v>
      </c>
      <c r="AN217" s="4">
        <v>113</v>
      </c>
      <c r="AO217" s="72">
        <f t="shared" si="8"/>
        <v>1.1259040735707568</v>
      </c>
      <c r="AR217" s="5">
        <v>2017</v>
      </c>
      <c r="AS217" s="4">
        <v>172833</v>
      </c>
      <c r="AT217" s="73" t="str">
        <f t="shared" si="9"/>
        <v/>
      </c>
      <c r="AW217" s="5">
        <v>2013</v>
      </c>
      <c r="AX217" s="4">
        <v>892</v>
      </c>
      <c r="AY217" s="73" t="str">
        <f t="shared" si="10"/>
        <v/>
      </c>
      <c r="BA217" s="4">
        <v>0.84</v>
      </c>
      <c r="BB217" s="4">
        <v>0.82</v>
      </c>
      <c r="BC217" s="4">
        <v>0.92</v>
      </c>
      <c r="BD217" s="4">
        <v>0.92</v>
      </c>
    </row>
    <row r="218" spans="1:56" ht="15.75" customHeight="1" x14ac:dyDescent="0.25">
      <c r="A218" s="4" t="s">
        <v>540</v>
      </c>
      <c r="B218" s="4" t="s">
        <v>541</v>
      </c>
      <c r="C218" s="4" t="s">
        <v>181</v>
      </c>
      <c r="D218" s="4" t="s">
        <v>525</v>
      </c>
      <c r="E218" s="4">
        <v>1</v>
      </c>
      <c r="F218" s="4">
        <v>8591365</v>
      </c>
      <c r="G218" s="5">
        <v>2017</v>
      </c>
      <c r="H218" s="5">
        <v>18511</v>
      </c>
      <c r="I218" s="72">
        <f t="shared" si="0"/>
        <v>215.46052344417916</v>
      </c>
      <c r="J218" s="5">
        <v>2017</v>
      </c>
      <c r="K218" s="5">
        <v>6564</v>
      </c>
      <c r="L218" s="72">
        <f t="shared" si="1"/>
        <v>76.402294629549559</v>
      </c>
      <c r="M218" s="5">
        <v>2016</v>
      </c>
      <c r="N218" s="4">
        <v>4169</v>
      </c>
      <c r="O218" s="72">
        <f t="shared" si="2"/>
        <v>48.525467140553332</v>
      </c>
      <c r="P218" s="5">
        <v>2016</v>
      </c>
      <c r="Q218" s="4">
        <v>4169</v>
      </c>
      <c r="R218" s="5">
        <v>2017</v>
      </c>
      <c r="S218" s="5">
        <v>6564</v>
      </c>
      <c r="T218" s="72">
        <f t="shared" si="3"/>
        <v>635.13101767215107</v>
      </c>
      <c r="U218" s="72"/>
      <c r="V218" s="72"/>
      <c r="W218" s="72" t="str">
        <f t="shared" si="4"/>
        <v/>
      </c>
      <c r="Z218" s="5">
        <v>2012</v>
      </c>
      <c r="AA218" s="5">
        <v>1271</v>
      </c>
      <c r="AB218" s="73" t="str">
        <f t="shared" si="5"/>
        <v/>
      </c>
      <c r="AC218" s="5">
        <v>2017</v>
      </c>
      <c r="AD218" s="5">
        <v>6564</v>
      </c>
      <c r="AE218" s="5">
        <v>2017</v>
      </c>
      <c r="AF218" s="4">
        <v>105872</v>
      </c>
      <c r="AG218" s="73">
        <f t="shared" si="6"/>
        <v>6.1999395496448541E-2</v>
      </c>
      <c r="AH218" s="5">
        <v>2017</v>
      </c>
      <c r="AI218" s="5">
        <v>6564</v>
      </c>
      <c r="AJ218" s="4">
        <v>2017</v>
      </c>
      <c r="AK218" s="4">
        <v>2756</v>
      </c>
      <c r="AL218" s="73">
        <f t="shared" si="7"/>
        <v>0.4198659354052407</v>
      </c>
      <c r="AM218" s="5">
        <v>2017</v>
      </c>
      <c r="AN218" s="4">
        <v>45</v>
      </c>
      <c r="AO218" s="72">
        <f t="shared" si="8"/>
        <v>0.52378172735065964</v>
      </c>
      <c r="AR218" s="5">
        <v>2017</v>
      </c>
      <c r="AS218" s="4">
        <v>121657</v>
      </c>
      <c r="AT218" s="73" t="str">
        <f t="shared" si="9"/>
        <v/>
      </c>
      <c r="AW218" s="5">
        <v>2012</v>
      </c>
      <c r="AX218" s="4">
        <v>839</v>
      </c>
      <c r="AY218" s="73" t="str">
        <f t="shared" si="10"/>
        <v/>
      </c>
      <c r="BA218" s="4">
        <v>0</v>
      </c>
      <c r="BB218" s="4">
        <v>0</v>
      </c>
      <c r="BC218" s="4">
        <v>0</v>
      </c>
      <c r="BD218" s="4">
        <v>0</v>
      </c>
    </row>
    <row r="219" spans="1:56" ht="15.75" customHeight="1" x14ac:dyDescent="0.25">
      <c r="A219" s="4" t="s">
        <v>515</v>
      </c>
      <c r="B219" s="4" t="s">
        <v>516</v>
      </c>
      <c r="C219" s="4" t="s">
        <v>106</v>
      </c>
      <c r="D219" s="4" t="s">
        <v>484</v>
      </c>
      <c r="E219" s="4">
        <v>0</v>
      </c>
      <c r="F219" s="4">
        <v>17070135</v>
      </c>
      <c r="G219" s="5">
        <v>2004</v>
      </c>
      <c r="H219" s="5">
        <v>1891</v>
      </c>
      <c r="I219" s="72">
        <f t="shared" si="0"/>
        <v>11.077826859600114</v>
      </c>
      <c r="J219" s="5">
        <v>2004</v>
      </c>
      <c r="K219" s="5">
        <v>10599</v>
      </c>
      <c r="L219" s="72">
        <f t="shared" si="1"/>
        <v>62.090897347912012</v>
      </c>
      <c r="O219" s="72" t="str">
        <f t="shared" si="2"/>
        <v/>
      </c>
      <c r="R219" s="5">
        <v>2004</v>
      </c>
      <c r="S219" s="5">
        <v>10599</v>
      </c>
      <c r="T219" s="72" t="str">
        <f t="shared" si="3"/>
        <v/>
      </c>
      <c r="U219" s="72"/>
      <c r="V219" s="72"/>
      <c r="W219" s="72" t="str">
        <f t="shared" si="4"/>
        <v/>
      </c>
      <c r="X219" s="5">
        <v>2010</v>
      </c>
      <c r="Y219" s="4">
        <v>3620</v>
      </c>
      <c r="Z219" s="5"/>
      <c r="AA219" s="5"/>
      <c r="AB219" s="73" t="str">
        <f t="shared" si="5"/>
        <v/>
      </c>
      <c r="AC219" s="5">
        <v>2004</v>
      </c>
      <c r="AD219" s="5">
        <v>10599</v>
      </c>
      <c r="AE219" s="5">
        <v>2010</v>
      </c>
      <c r="AF219" s="4">
        <v>73570</v>
      </c>
      <c r="AG219" s="73">
        <f t="shared" si="6"/>
        <v>0.14406687508495311</v>
      </c>
      <c r="AH219" s="5">
        <v>2004</v>
      </c>
      <c r="AI219" s="5">
        <v>10599</v>
      </c>
      <c r="AJ219" s="4">
        <v>2004</v>
      </c>
      <c r="AK219" s="4">
        <v>5353</v>
      </c>
      <c r="AL219" s="73">
        <f t="shared" si="7"/>
        <v>0.50504764600434005</v>
      </c>
      <c r="AM219" s="5">
        <v>2010</v>
      </c>
      <c r="AN219" s="4">
        <v>463</v>
      </c>
      <c r="AO219" s="72">
        <f t="shared" si="8"/>
        <v>2.7123394161791925</v>
      </c>
      <c r="AP219" s="5">
        <v>2010</v>
      </c>
      <c r="AQ219" s="4">
        <v>3620</v>
      </c>
      <c r="AR219" s="5">
        <v>2005</v>
      </c>
      <c r="AS219" s="4">
        <v>86213</v>
      </c>
      <c r="AT219" s="73">
        <f t="shared" si="9"/>
        <v>23.81574585635359</v>
      </c>
      <c r="AU219" s="5">
        <v>2010</v>
      </c>
      <c r="AV219" s="4">
        <v>3620</v>
      </c>
      <c r="AY219" s="73" t="str">
        <f t="shared" si="10"/>
        <v/>
      </c>
    </row>
    <row r="220" spans="1:56" ht="15.75" customHeight="1" x14ac:dyDescent="0.25">
      <c r="A220" s="4" t="s">
        <v>110</v>
      </c>
      <c r="B220" s="4" t="s">
        <v>111</v>
      </c>
      <c r="C220" s="4" t="s">
        <v>106</v>
      </c>
      <c r="D220" s="4" t="s">
        <v>107</v>
      </c>
      <c r="E220" s="4">
        <v>0</v>
      </c>
      <c r="F220" s="4">
        <v>9321018</v>
      </c>
      <c r="G220" s="5"/>
      <c r="H220" s="5"/>
      <c r="I220" s="72" t="str">
        <f t="shared" si="0"/>
        <v/>
      </c>
      <c r="J220" s="5">
        <v>2010</v>
      </c>
      <c r="K220" s="5">
        <v>9317</v>
      </c>
      <c r="L220" s="72">
        <f t="shared" si="1"/>
        <v>99.956893120472458</v>
      </c>
      <c r="O220" s="72" t="str">
        <f t="shared" si="2"/>
        <v/>
      </c>
      <c r="R220" s="5">
        <v>2010</v>
      </c>
      <c r="S220" s="5">
        <v>9317</v>
      </c>
      <c r="T220" s="72" t="str">
        <f t="shared" si="3"/>
        <v/>
      </c>
      <c r="U220" s="72"/>
      <c r="V220" s="72"/>
      <c r="W220" s="72" t="str">
        <f t="shared" si="4"/>
        <v/>
      </c>
      <c r="X220" s="5">
        <v>2016</v>
      </c>
      <c r="Y220" s="4">
        <v>11023</v>
      </c>
      <c r="Z220" s="5">
        <v>2015</v>
      </c>
      <c r="AA220" s="5">
        <v>377</v>
      </c>
      <c r="AB220" s="73">
        <f t="shared" si="5"/>
        <v>29.238726790450929</v>
      </c>
      <c r="AC220" s="5">
        <v>2010</v>
      </c>
      <c r="AD220" s="5">
        <v>9317</v>
      </c>
      <c r="AE220" s="5">
        <v>2016</v>
      </c>
      <c r="AF220" s="4">
        <v>9852</v>
      </c>
      <c r="AG220" s="73">
        <f t="shared" si="6"/>
        <v>0.94569630531871696</v>
      </c>
      <c r="AH220" s="5">
        <v>2010</v>
      </c>
      <c r="AI220" s="5">
        <v>9317</v>
      </c>
      <c r="AJ220" s="4">
        <v>2008</v>
      </c>
      <c r="AK220" s="4">
        <v>1100</v>
      </c>
      <c r="AL220" s="73">
        <f t="shared" si="7"/>
        <v>0.1180637544273908</v>
      </c>
      <c r="AM220" s="5">
        <v>2011</v>
      </c>
      <c r="AN220" s="4">
        <v>126</v>
      </c>
      <c r="AO220" s="72">
        <f t="shared" si="8"/>
        <v>1.3517836785638651</v>
      </c>
      <c r="AP220" s="5">
        <v>2016</v>
      </c>
      <c r="AQ220" s="4">
        <v>11023</v>
      </c>
      <c r="AR220" s="5">
        <v>2012</v>
      </c>
      <c r="AS220" s="4">
        <v>10423</v>
      </c>
      <c r="AT220" s="73">
        <f t="shared" si="9"/>
        <v>0.9455683570715776</v>
      </c>
      <c r="AU220" s="5">
        <v>2016</v>
      </c>
      <c r="AV220" s="4">
        <v>11023</v>
      </c>
      <c r="AY220" s="73" t="str">
        <f t="shared" si="10"/>
        <v/>
      </c>
    </row>
    <row r="221" spans="1:56" ht="15.75" customHeight="1" x14ac:dyDescent="0.25">
      <c r="A221" s="4" t="s">
        <v>372</v>
      </c>
      <c r="B221" s="4" t="s">
        <v>373</v>
      </c>
      <c r="C221" s="4" t="s">
        <v>106</v>
      </c>
      <c r="D221" s="4" t="s">
        <v>357</v>
      </c>
      <c r="E221" s="4">
        <v>0</v>
      </c>
      <c r="F221" s="4">
        <v>69625582</v>
      </c>
      <c r="G221" s="5">
        <v>2015</v>
      </c>
      <c r="H221" s="5">
        <v>219779</v>
      </c>
      <c r="I221" s="72">
        <f t="shared" si="0"/>
        <v>315.65840268308278</v>
      </c>
      <c r="J221" s="5">
        <v>2017</v>
      </c>
      <c r="K221" s="5">
        <v>372979</v>
      </c>
      <c r="L221" s="72">
        <f t="shared" si="1"/>
        <v>535.69247004642625</v>
      </c>
      <c r="O221" s="72" t="str">
        <f t="shared" si="2"/>
        <v/>
      </c>
      <c r="R221" s="5">
        <v>2017</v>
      </c>
      <c r="S221" s="5">
        <v>372979</v>
      </c>
      <c r="T221" s="72" t="str">
        <f t="shared" si="3"/>
        <v/>
      </c>
      <c r="U221" s="72"/>
      <c r="V221" s="72"/>
      <c r="W221" s="72" t="str">
        <f t="shared" si="4"/>
        <v/>
      </c>
      <c r="X221" s="5">
        <v>2017</v>
      </c>
      <c r="Y221" s="4">
        <v>938594</v>
      </c>
      <c r="Z221" s="5">
        <v>2015</v>
      </c>
      <c r="AA221" s="5">
        <v>4642</v>
      </c>
      <c r="AB221" s="73">
        <f t="shared" si="5"/>
        <v>202.19603619129686</v>
      </c>
      <c r="AC221" s="5">
        <v>2017</v>
      </c>
      <c r="AD221" s="5">
        <v>372979</v>
      </c>
      <c r="AE221" s="5">
        <v>2017</v>
      </c>
      <c r="AF221" s="4">
        <v>695256</v>
      </c>
      <c r="AG221" s="73">
        <f t="shared" si="6"/>
        <v>0.53646282808059187</v>
      </c>
      <c r="AH221" s="5">
        <v>2017</v>
      </c>
      <c r="AI221" s="5">
        <v>372979</v>
      </c>
      <c r="AJ221" s="4">
        <v>2017</v>
      </c>
      <c r="AK221" s="4">
        <v>64002</v>
      </c>
      <c r="AL221" s="73">
        <f t="shared" si="7"/>
        <v>0.17159679231270394</v>
      </c>
      <c r="AM221" s="5">
        <v>2016</v>
      </c>
      <c r="AN221" s="4">
        <v>2229</v>
      </c>
      <c r="AO221" s="72">
        <f t="shared" si="8"/>
        <v>3.2014095049144435</v>
      </c>
      <c r="AP221" s="5">
        <v>2017</v>
      </c>
      <c r="AQ221" s="4">
        <v>938594</v>
      </c>
      <c r="AR221" s="5">
        <v>2016</v>
      </c>
      <c r="AS221" s="4">
        <v>95639</v>
      </c>
      <c r="AT221" s="73">
        <f t="shared" si="9"/>
        <v>0.10189602746235327</v>
      </c>
      <c r="AU221" s="5">
        <v>2017</v>
      </c>
      <c r="AV221" s="4">
        <v>938594</v>
      </c>
      <c r="AY221" s="73" t="str">
        <f t="shared" si="10"/>
        <v/>
      </c>
      <c r="BA221" s="4">
        <v>0.45</v>
      </c>
      <c r="BB221" s="4">
        <v>0.33</v>
      </c>
      <c r="BC221" s="4">
        <v>0.4</v>
      </c>
      <c r="BD221" s="4">
        <v>0.4</v>
      </c>
    </row>
    <row r="222" spans="1:56" ht="15.75" customHeight="1" x14ac:dyDescent="0.25">
      <c r="A222" s="4" t="s">
        <v>445</v>
      </c>
      <c r="B222" s="4" t="s">
        <v>446</v>
      </c>
      <c r="C222" s="4" t="s">
        <v>181</v>
      </c>
      <c r="D222" s="4" t="s">
        <v>412</v>
      </c>
      <c r="E222" s="4">
        <v>0</v>
      </c>
      <c r="G222" s="5"/>
      <c r="H222" s="5"/>
      <c r="I222" s="72" t="str">
        <f t="shared" si="0"/>
        <v/>
      </c>
      <c r="J222" s="5"/>
      <c r="K222" s="5"/>
      <c r="L222" s="72" t="str">
        <f t="shared" si="1"/>
        <v/>
      </c>
      <c r="O222" s="72" t="str">
        <f t="shared" si="2"/>
        <v/>
      </c>
      <c r="R222" s="5"/>
      <c r="S222" s="5"/>
      <c r="T222" s="72" t="str">
        <f t="shared" si="3"/>
        <v/>
      </c>
      <c r="U222" s="72"/>
      <c r="V222" s="72"/>
      <c r="W222" s="72" t="str">
        <f t="shared" si="4"/>
        <v/>
      </c>
      <c r="X222" s="5">
        <v>2014</v>
      </c>
      <c r="Y222" s="4">
        <v>10074</v>
      </c>
      <c r="Z222" s="5"/>
      <c r="AA222" s="5"/>
      <c r="AB222" s="73" t="str">
        <f t="shared" si="5"/>
        <v/>
      </c>
      <c r="AC222" s="5"/>
      <c r="AD222" s="5"/>
      <c r="AE222" s="5">
        <v>2015</v>
      </c>
      <c r="AF222" s="4">
        <v>12144</v>
      </c>
      <c r="AG222" s="73" t="str">
        <f t="shared" si="6"/>
        <v/>
      </c>
      <c r="AH222" s="5"/>
      <c r="AI222" s="5"/>
      <c r="AL222" s="73" t="str">
        <f t="shared" si="7"/>
        <v/>
      </c>
      <c r="AM222" s="5">
        <v>2017</v>
      </c>
      <c r="AN222" s="4">
        <v>31</v>
      </c>
      <c r="AO222" s="72" t="str">
        <f t="shared" si="8"/>
        <v/>
      </c>
      <c r="AP222" s="5">
        <v>2014</v>
      </c>
      <c r="AQ222" s="4">
        <v>10074</v>
      </c>
      <c r="AR222" s="5">
        <v>2015</v>
      </c>
      <c r="AS222" s="4">
        <v>17182</v>
      </c>
      <c r="AT222" s="73">
        <f t="shared" si="9"/>
        <v>1.7055787174905699</v>
      </c>
      <c r="AU222" s="5">
        <v>2014</v>
      </c>
      <c r="AV222" s="4">
        <v>10074</v>
      </c>
      <c r="AY222" s="73" t="str">
        <f t="shared" si="10"/>
        <v/>
      </c>
    </row>
    <row r="223" spans="1:56" ht="15.75" customHeight="1" x14ac:dyDescent="0.25">
      <c r="A223" s="4" t="s">
        <v>374</v>
      </c>
      <c r="B223" s="4" t="s">
        <v>375</v>
      </c>
      <c r="C223" s="4" t="s">
        <v>106</v>
      </c>
      <c r="D223" s="4" t="s">
        <v>357</v>
      </c>
      <c r="E223" s="4">
        <v>0</v>
      </c>
      <c r="F223" s="4">
        <v>1293119</v>
      </c>
      <c r="G223" s="5">
        <v>2017</v>
      </c>
      <c r="H223" s="5">
        <v>4018</v>
      </c>
      <c r="I223" s="72">
        <f t="shared" si="0"/>
        <v>310.72159638826741</v>
      </c>
      <c r="J223" s="5">
        <v>2017</v>
      </c>
      <c r="K223" s="5">
        <v>659</v>
      </c>
      <c r="L223" s="72">
        <f t="shared" si="1"/>
        <v>50.962053763033417</v>
      </c>
      <c r="M223" s="5">
        <v>2017</v>
      </c>
      <c r="N223" s="4">
        <v>173</v>
      </c>
      <c r="O223" s="72">
        <f t="shared" si="2"/>
        <v>13.378505767837298</v>
      </c>
      <c r="P223" s="5">
        <v>2017</v>
      </c>
      <c r="Q223" s="4">
        <v>173</v>
      </c>
      <c r="R223" s="5">
        <v>2017</v>
      </c>
      <c r="S223" s="5">
        <v>659</v>
      </c>
      <c r="T223" s="72">
        <f t="shared" si="3"/>
        <v>262.51896813353562</v>
      </c>
      <c r="U223" s="72"/>
      <c r="V223" s="72">
        <v>31</v>
      </c>
      <c r="W223" s="72">
        <f t="shared" si="4"/>
        <v>2.3973045017511923</v>
      </c>
      <c r="Z223" s="5">
        <v>2017</v>
      </c>
      <c r="AA223" s="5">
        <v>31</v>
      </c>
      <c r="AB223" s="73" t="str">
        <f t="shared" si="5"/>
        <v/>
      </c>
      <c r="AC223" s="5">
        <v>2017</v>
      </c>
      <c r="AD223" s="5">
        <v>659</v>
      </c>
      <c r="AG223" s="73" t="str">
        <f t="shared" si="6"/>
        <v/>
      </c>
      <c r="AH223" s="5">
        <v>2017</v>
      </c>
      <c r="AI223" s="5">
        <v>659</v>
      </c>
      <c r="AJ223" s="4">
        <v>2017</v>
      </c>
      <c r="AK223" s="4">
        <v>153</v>
      </c>
      <c r="AL223" s="73">
        <f t="shared" si="7"/>
        <v>0.23216995447647951</v>
      </c>
      <c r="AM223" s="5">
        <v>2015</v>
      </c>
      <c r="AN223" s="4">
        <v>49</v>
      </c>
      <c r="AO223" s="72">
        <f t="shared" si="8"/>
        <v>3.7892877608325293</v>
      </c>
      <c r="AT223" s="73" t="str">
        <f t="shared" si="9"/>
        <v/>
      </c>
      <c r="AY223" s="73" t="str">
        <f t="shared" si="10"/>
        <v/>
      </c>
      <c r="BA223" s="4">
        <v>0</v>
      </c>
      <c r="BB223" s="4">
        <v>0</v>
      </c>
      <c r="BC223" s="4">
        <v>0</v>
      </c>
      <c r="BD223" s="4">
        <v>0</v>
      </c>
    </row>
    <row r="224" spans="1:56" ht="15.75" customHeight="1" x14ac:dyDescent="0.25">
      <c r="A224" s="4" t="s">
        <v>480</v>
      </c>
      <c r="B224" s="4" t="s">
        <v>481</v>
      </c>
      <c r="C224" s="4" t="s">
        <v>118</v>
      </c>
      <c r="D224" s="4" t="s">
        <v>449</v>
      </c>
      <c r="E224" s="4">
        <v>0</v>
      </c>
      <c r="F224" s="4">
        <v>8082366</v>
      </c>
      <c r="G224" s="5"/>
      <c r="H224" s="5"/>
      <c r="I224" s="72" t="str">
        <f t="shared" si="0"/>
        <v/>
      </c>
      <c r="J224" s="5">
        <v>2017</v>
      </c>
      <c r="K224" s="5">
        <v>4859</v>
      </c>
      <c r="L224" s="72">
        <f t="shared" si="1"/>
        <v>60.11853459741863</v>
      </c>
      <c r="O224" s="72" t="str">
        <f t="shared" si="2"/>
        <v/>
      </c>
      <c r="R224" s="5">
        <v>2017</v>
      </c>
      <c r="S224" s="5">
        <v>4859</v>
      </c>
      <c r="T224" s="72" t="str">
        <f t="shared" si="3"/>
        <v/>
      </c>
      <c r="U224" s="72"/>
      <c r="V224" s="72"/>
      <c r="W224" s="72" t="str">
        <f t="shared" si="4"/>
        <v/>
      </c>
      <c r="X224" s="5">
        <v>2013</v>
      </c>
      <c r="Y224" s="4">
        <v>1128</v>
      </c>
      <c r="Z224" s="5">
        <v>2012</v>
      </c>
      <c r="AA224" s="5">
        <v>228</v>
      </c>
      <c r="AB224" s="73">
        <f t="shared" si="5"/>
        <v>4.9473684210526319</v>
      </c>
      <c r="AC224" s="5">
        <v>2017</v>
      </c>
      <c r="AD224" s="5">
        <v>4859</v>
      </c>
      <c r="AG224" s="73" t="str">
        <f t="shared" si="6"/>
        <v/>
      </c>
      <c r="AH224" s="5">
        <v>2017</v>
      </c>
      <c r="AI224" s="5">
        <v>4859</v>
      </c>
      <c r="AJ224" s="4">
        <v>2017</v>
      </c>
      <c r="AK224" s="4">
        <v>3222</v>
      </c>
      <c r="AL224" s="73">
        <f t="shared" si="7"/>
        <v>0.66309940316937643</v>
      </c>
      <c r="AN224" s="4" t="s">
        <v>40</v>
      </c>
      <c r="AO224" s="72" t="str">
        <f t="shared" si="8"/>
        <v/>
      </c>
      <c r="AP224" s="5">
        <v>2013</v>
      </c>
      <c r="AQ224" s="4">
        <v>1128</v>
      </c>
      <c r="AT224" s="73" t="str">
        <f t="shared" si="9"/>
        <v/>
      </c>
      <c r="AU224" s="5">
        <v>2013</v>
      </c>
      <c r="AV224" s="4">
        <v>1128</v>
      </c>
      <c r="AY224" s="73" t="str">
        <f t="shared" si="10"/>
        <v/>
      </c>
      <c r="BA224" s="4">
        <v>0.32</v>
      </c>
      <c r="BB224" s="4">
        <v>0.47</v>
      </c>
      <c r="BC224" s="4">
        <v>0.44</v>
      </c>
      <c r="BD224" s="4">
        <v>0.44</v>
      </c>
    </row>
    <row r="225" spans="1:56" ht="15.75" customHeight="1" x14ac:dyDescent="0.25">
      <c r="A225" s="4" t="s">
        <v>318</v>
      </c>
      <c r="B225" s="4" t="s">
        <v>319</v>
      </c>
      <c r="C225" s="4" t="s">
        <v>22</v>
      </c>
      <c r="D225" s="4" t="s">
        <v>309</v>
      </c>
      <c r="E225" s="4">
        <v>0</v>
      </c>
      <c r="F225" s="4">
        <v>1340</v>
      </c>
      <c r="G225" s="5"/>
      <c r="H225" s="5"/>
      <c r="I225" s="72" t="str">
        <f t="shared" si="0"/>
        <v/>
      </c>
      <c r="J225" s="5"/>
      <c r="K225" s="5"/>
      <c r="L225" s="72" t="str">
        <f t="shared" si="1"/>
        <v/>
      </c>
      <c r="O225" s="72" t="str">
        <f t="shared" si="2"/>
        <v/>
      </c>
      <c r="R225" s="5"/>
      <c r="S225" s="5"/>
      <c r="T225" s="72" t="str">
        <f t="shared" si="3"/>
        <v/>
      </c>
      <c r="U225" s="72"/>
      <c r="V225" s="72"/>
      <c r="W225" s="72" t="str">
        <f t="shared" si="4"/>
        <v/>
      </c>
      <c r="Z225" s="5"/>
      <c r="AA225" s="5"/>
      <c r="AB225" s="73" t="str">
        <f t="shared" si="5"/>
        <v/>
      </c>
      <c r="AC225" s="5"/>
      <c r="AD225" s="5"/>
      <c r="AG225" s="73" t="str">
        <f t="shared" si="6"/>
        <v/>
      </c>
      <c r="AH225" s="5"/>
      <c r="AI225" s="5"/>
      <c r="AL225" s="73" t="str">
        <f t="shared" si="7"/>
        <v/>
      </c>
      <c r="AN225" s="4" t="s">
        <v>40</v>
      </c>
      <c r="AO225" s="72" t="str">
        <f t="shared" si="8"/>
        <v/>
      </c>
      <c r="AT225" s="73" t="str">
        <f t="shared" si="9"/>
        <v/>
      </c>
      <c r="AY225" s="73" t="str">
        <f t="shared" si="10"/>
        <v/>
      </c>
    </row>
    <row r="226" spans="1:56" ht="15.75" customHeight="1" x14ac:dyDescent="0.25">
      <c r="A226" s="4" t="s">
        <v>320</v>
      </c>
      <c r="B226" s="4" t="s">
        <v>321</v>
      </c>
      <c r="C226" s="4" t="s">
        <v>22</v>
      </c>
      <c r="D226" s="4" t="s">
        <v>309</v>
      </c>
      <c r="E226" s="4">
        <v>0</v>
      </c>
      <c r="F226" s="4">
        <v>104494</v>
      </c>
      <c r="G226" s="5"/>
      <c r="H226" s="5"/>
      <c r="I226" s="72" t="str">
        <f t="shared" si="0"/>
        <v/>
      </c>
      <c r="J226" s="5">
        <v>2014</v>
      </c>
      <c r="K226" s="5">
        <v>176</v>
      </c>
      <c r="L226" s="72">
        <f t="shared" si="1"/>
        <v>168.43072329511745</v>
      </c>
      <c r="O226" s="72" t="str">
        <f t="shared" si="2"/>
        <v/>
      </c>
      <c r="R226" s="5">
        <v>2014</v>
      </c>
      <c r="S226" s="5">
        <v>176</v>
      </c>
      <c r="T226" s="72" t="str">
        <f t="shared" si="3"/>
        <v/>
      </c>
      <c r="U226" s="72"/>
      <c r="V226" s="72"/>
      <c r="W226" s="72" t="str">
        <f t="shared" si="4"/>
        <v/>
      </c>
      <c r="Z226" s="5"/>
      <c r="AA226" s="5"/>
      <c r="AB226" s="73" t="str">
        <f t="shared" si="5"/>
        <v/>
      </c>
      <c r="AC226" s="5">
        <v>2014</v>
      </c>
      <c r="AD226" s="5">
        <v>176</v>
      </c>
      <c r="AG226" s="73" t="str">
        <f t="shared" si="6"/>
        <v/>
      </c>
      <c r="AH226" s="5">
        <v>2014</v>
      </c>
      <c r="AI226" s="5">
        <v>176</v>
      </c>
      <c r="AJ226" s="4">
        <v>2015</v>
      </c>
      <c r="AK226" s="4">
        <v>13</v>
      </c>
      <c r="AL226" s="73">
        <f t="shared" si="7"/>
        <v>7.3863636363636367E-2</v>
      </c>
      <c r="AM226" s="5">
        <v>2012</v>
      </c>
      <c r="AN226" s="4">
        <v>1</v>
      </c>
      <c r="AO226" s="72">
        <f t="shared" si="8"/>
        <v>0.95699274599498529</v>
      </c>
      <c r="AT226" s="73" t="str">
        <f t="shared" si="9"/>
        <v/>
      </c>
      <c r="AY226" s="73" t="str">
        <f t="shared" si="10"/>
        <v/>
      </c>
    </row>
    <row r="227" spans="1:56" ht="15.75" customHeight="1" x14ac:dyDescent="0.25">
      <c r="A227" s="4" t="s">
        <v>81</v>
      </c>
      <c r="B227" s="4" t="s">
        <v>82</v>
      </c>
      <c r="C227" s="4" t="s">
        <v>28</v>
      </c>
      <c r="D227" s="4" t="s">
        <v>29</v>
      </c>
      <c r="E227" s="4">
        <v>1</v>
      </c>
      <c r="F227" s="4">
        <v>1394973</v>
      </c>
      <c r="G227" s="5">
        <v>2015</v>
      </c>
      <c r="H227" s="5">
        <v>6605</v>
      </c>
      <c r="I227" s="72">
        <f t="shared" si="0"/>
        <v>473.48586675154291</v>
      </c>
      <c r="J227" s="5">
        <v>2017</v>
      </c>
      <c r="K227" s="5">
        <v>3999</v>
      </c>
      <c r="L227" s="72">
        <f t="shared" si="1"/>
        <v>286.67221516115364</v>
      </c>
      <c r="O227" s="72" t="str">
        <f t="shared" si="2"/>
        <v/>
      </c>
      <c r="R227" s="5">
        <v>2017</v>
      </c>
      <c r="S227" s="5">
        <v>3999</v>
      </c>
      <c r="T227" s="72" t="str">
        <f t="shared" si="3"/>
        <v/>
      </c>
      <c r="U227" s="72"/>
      <c r="V227" s="72"/>
      <c r="W227" s="72" t="str">
        <f t="shared" si="4"/>
        <v/>
      </c>
      <c r="X227" s="5">
        <v>2016</v>
      </c>
      <c r="Y227" s="4">
        <v>266</v>
      </c>
      <c r="Z227" s="5">
        <v>2015</v>
      </c>
      <c r="AA227" s="5">
        <v>91</v>
      </c>
      <c r="AB227" s="73">
        <f t="shared" si="5"/>
        <v>2.9230769230769229</v>
      </c>
      <c r="AC227" s="5">
        <v>2017</v>
      </c>
      <c r="AD227" s="5">
        <v>3999</v>
      </c>
      <c r="AE227" s="5">
        <v>2016</v>
      </c>
      <c r="AF227" s="4">
        <v>77</v>
      </c>
      <c r="AG227" s="73">
        <f t="shared" si="6"/>
        <v>51.935064935064936</v>
      </c>
      <c r="AH227" s="5">
        <v>2017</v>
      </c>
      <c r="AI227" s="5">
        <v>3999</v>
      </c>
      <c r="AJ227" s="4">
        <v>2015</v>
      </c>
      <c r="AK227" s="4">
        <v>5123</v>
      </c>
      <c r="AL227" s="73">
        <f t="shared" si="7"/>
        <v>1.2810702675668917</v>
      </c>
      <c r="AM227" s="5">
        <v>2015</v>
      </c>
      <c r="AN227" s="4">
        <v>420</v>
      </c>
      <c r="AO227" s="72">
        <f t="shared" si="8"/>
        <v>30.108109619325965</v>
      </c>
      <c r="AP227" s="5">
        <v>2016</v>
      </c>
      <c r="AQ227" s="4">
        <v>266</v>
      </c>
      <c r="AR227" s="5">
        <v>2016</v>
      </c>
      <c r="AS227" s="4">
        <v>3389</v>
      </c>
      <c r="AT227" s="73">
        <f t="shared" si="9"/>
        <v>12.740601503759398</v>
      </c>
      <c r="AU227" s="5">
        <v>2016</v>
      </c>
      <c r="AV227" s="4">
        <v>266</v>
      </c>
      <c r="AY227" s="73" t="str">
        <f t="shared" si="10"/>
        <v/>
      </c>
      <c r="BA227" s="4">
        <v>0.37</v>
      </c>
      <c r="BB227" s="4">
        <v>0.51</v>
      </c>
      <c r="BC227" s="4">
        <v>0.31</v>
      </c>
      <c r="BD227" s="4">
        <v>0.31</v>
      </c>
    </row>
    <row r="228" spans="1:56" ht="15.75" customHeight="1" x14ac:dyDescent="0.25">
      <c r="A228" s="4" t="s">
        <v>259</v>
      </c>
      <c r="B228" s="4" t="s">
        <v>260</v>
      </c>
      <c r="C228" s="4" t="s">
        <v>118</v>
      </c>
      <c r="D228" s="4" t="s">
        <v>250</v>
      </c>
      <c r="E228" s="4">
        <v>0</v>
      </c>
      <c r="F228" s="4">
        <v>11694719</v>
      </c>
      <c r="G228" s="5"/>
      <c r="H228" s="5"/>
      <c r="I228" s="72" t="str">
        <f t="shared" si="0"/>
        <v/>
      </c>
      <c r="J228" s="5">
        <v>2017</v>
      </c>
      <c r="K228" s="5">
        <v>20755</v>
      </c>
      <c r="L228" s="72">
        <f t="shared" si="1"/>
        <v>177.47326806227665</v>
      </c>
      <c r="O228" s="72" t="str">
        <f t="shared" si="2"/>
        <v/>
      </c>
      <c r="R228" s="5">
        <v>2017</v>
      </c>
      <c r="S228" s="5">
        <v>20755</v>
      </c>
      <c r="T228" s="72" t="str">
        <f t="shared" si="3"/>
        <v/>
      </c>
      <c r="U228" s="72"/>
      <c r="V228" s="72">
        <v>1870</v>
      </c>
      <c r="W228" s="72">
        <f t="shared" si="4"/>
        <v>15.990123405273783</v>
      </c>
      <c r="Z228" s="5">
        <v>2017</v>
      </c>
      <c r="AA228" s="5">
        <v>1870</v>
      </c>
      <c r="AB228" s="73" t="str">
        <f t="shared" si="5"/>
        <v/>
      </c>
      <c r="AC228" s="5">
        <v>2017</v>
      </c>
      <c r="AD228" s="5">
        <v>20755</v>
      </c>
      <c r="AG228" s="73" t="str">
        <f t="shared" si="6"/>
        <v/>
      </c>
      <c r="AH228" s="5">
        <v>2017</v>
      </c>
      <c r="AI228" s="5">
        <v>20755</v>
      </c>
      <c r="AJ228" s="4">
        <v>2017</v>
      </c>
      <c r="AK228" s="4">
        <v>11475</v>
      </c>
      <c r="AL228" s="73">
        <f t="shared" si="7"/>
        <v>0.55287882437966751</v>
      </c>
      <c r="AM228" s="5">
        <v>2012</v>
      </c>
      <c r="AN228" s="4">
        <v>332</v>
      </c>
      <c r="AO228" s="72">
        <f t="shared" si="8"/>
        <v>2.8388882195459337</v>
      </c>
      <c r="AT228" s="73" t="str">
        <f t="shared" si="9"/>
        <v/>
      </c>
      <c r="AW228" s="5">
        <v>2017</v>
      </c>
      <c r="AX228" s="4">
        <v>402</v>
      </c>
      <c r="AY228" s="73" t="str">
        <f t="shared" si="10"/>
        <v/>
      </c>
      <c r="BA228" s="4">
        <v>0.48</v>
      </c>
      <c r="BB228" s="4">
        <v>0.56000000000000005</v>
      </c>
      <c r="BC228" s="4">
        <v>0.44</v>
      </c>
      <c r="BD228" s="4">
        <v>0.44</v>
      </c>
    </row>
    <row r="229" spans="1:56" ht="15.75" customHeight="1" x14ac:dyDescent="0.25">
      <c r="A229" s="4" t="s">
        <v>517</v>
      </c>
      <c r="B229" s="4" t="s">
        <v>518</v>
      </c>
      <c r="C229" s="4" t="s">
        <v>106</v>
      </c>
      <c r="D229" s="4" t="s">
        <v>484</v>
      </c>
      <c r="E229" s="4">
        <v>1</v>
      </c>
      <c r="F229" s="4">
        <v>83429615</v>
      </c>
      <c r="G229" s="5">
        <v>2012</v>
      </c>
      <c r="H229" s="5">
        <v>377931</v>
      </c>
      <c r="I229" s="72">
        <f t="shared" si="0"/>
        <v>452.99382000024815</v>
      </c>
      <c r="J229" s="5">
        <v>2017</v>
      </c>
      <c r="K229" s="5">
        <v>260000</v>
      </c>
      <c r="L229" s="72">
        <f t="shared" si="1"/>
        <v>311.63993744907009</v>
      </c>
      <c r="O229" s="72" t="str">
        <f t="shared" si="2"/>
        <v/>
      </c>
      <c r="R229" s="5">
        <v>2017</v>
      </c>
      <c r="S229" s="5">
        <v>260000</v>
      </c>
      <c r="T229" s="72" t="str">
        <f t="shared" si="3"/>
        <v/>
      </c>
      <c r="U229" s="72"/>
      <c r="V229" s="72"/>
      <c r="W229" s="72" t="str">
        <f t="shared" si="4"/>
        <v/>
      </c>
      <c r="X229" s="5">
        <v>2015</v>
      </c>
      <c r="Y229" s="4">
        <v>3268740</v>
      </c>
      <c r="Z229" s="5">
        <v>2014</v>
      </c>
      <c r="AA229" s="5">
        <v>10471</v>
      </c>
      <c r="AB229" s="73">
        <f t="shared" si="5"/>
        <v>312.17075732976792</v>
      </c>
      <c r="AC229" s="5">
        <v>2017</v>
      </c>
      <c r="AD229" s="5">
        <v>260000</v>
      </c>
      <c r="AE229" s="5">
        <v>2017</v>
      </c>
      <c r="AF229" s="4">
        <v>451847</v>
      </c>
      <c r="AG229" s="73">
        <f t="shared" si="6"/>
        <v>0.5754160147129449</v>
      </c>
      <c r="AH229" s="5">
        <v>2017</v>
      </c>
      <c r="AI229" s="5">
        <v>260000</v>
      </c>
      <c r="AJ229" s="4">
        <v>2016</v>
      </c>
      <c r="AK229" s="4">
        <v>72641</v>
      </c>
      <c r="AL229" s="73">
        <f t="shared" si="7"/>
        <v>0.27938846153846153</v>
      </c>
      <c r="AM229" s="5">
        <v>2012</v>
      </c>
      <c r="AN229" s="4">
        <v>3216</v>
      </c>
      <c r="AO229" s="72">
        <f t="shared" si="8"/>
        <v>3.8547463032161904</v>
      </c>
      <c r="AP229" s="5">
        <v>2015</v>
      </c>
      <c r="AQ229" s="4">
        <v>3268740</v>
      </c>
      <c r="AR229" s="5">
        <v>2013</v>
      </c>
      <c r="AS229" s="4">
        <v>1678537</v>
      </c>
      <c r="AT229" s="73">
        <f t="shared" si="9"/>
        <v>0.5135119342621316</v>
      </c>
      <c r="AU229" s="5">
        <v>2015</v>
      </c>
      <c r="AV229" s="4">
        <v>3268740</v>
      </c>
      <c r="AY229" s="73" t="str">
        <f t="shared" si="10"/>
        <v/>
      </c>
      <c r="BA229" s="4">
        <v>0.28999999999999998</v>
      </c>
      <c r="BB229" s="4">
        <v>0.14000000000000001</v>
      </c>
      <c r="BC229" s="4">
        <v>0.42</v>
      </c>
      <c r="BD229" s="4">
        <v>0.42</v>
      </c>
    </row>
    <row r="230" spans="1:56" ht="15.75" customHeight="1" x14ac:dyDescent="0.25">
      <c r="A230" s="4" t="s">
        <v>112</v>
      </c>
      <c r="B230" s="4" t="s">
        <v>113</v>
      </c>
      <c r="C230" s="4" t="s">
        <v>106</v>
      </c>
      <c r="D230" s="4" t="s">
        <v>107</v>
      </c>
      <c r="E230" s="4">
        <v>0</v>
      </c>
      <c r="F230" s="4">
        <v>5942089</v>
      </c>
      <c r="G230" s="5"/>
      <c r="H230" s="5"/>
      <c r="I230" s="72" t="str">
        <f t="shared" si="0"/>
        <v/>
      </c>
      <c r="J230" s="5">
        <v>2017</v>
      </c>
      <c r="K230" s="5">
        <v>30452</v>
      </c>
      <c r="L230" s="72">
        <f t="shared" si="1"/>
        <v>512.47970200379018</v>
      </c>
      <c r="O230" s="72" t="str">
        <f t="shared" si="2"/>
        <v/>
      </c>
      <c r="R230" s="5">
        <v>2017</v>
      </c>
      <c r="S230" s="5">
        <v>30452</v>
      </c>
      <c r="T230" s="72" t="str">
        <f t="shared" si="3"/>
        <v/>
      </c>
      <c r="U230" s="72"/>
      <c r="V230" s="72"/>
      <c r="W230" s="72" t="str">
        <f t="shared" si="4"/>
        <v/>
      </c>
      <c r="X230" s="5">
        <v>2007</v>
      </c>
      <c r="Y230" s="4">
        <v>8911</v>
      </c>
      <c r="Z230" s="5"/>
      <c r="AA230" s="5"/>
      <c r="AB230" s="73" t="str">
        <f t="shared" si="5"/>
        <v/>
      </c>
      <c r="AC230" s="5">
        <v>2017</v>
      </c>
      <c r="AD230" s="5">
        <v>30452</v>
      </c>
      <c r="AE230" s="5">
        <v>2007</v>
      </c>
      <c r="AF230" s="4">
        <v>8911</v>
      </c>
      <c r="AG230" s="73">
        <f t="shared" si="6"/>
        <v>3.417349343508024</v>
      </c>
      <c r="AH230" s="5">
        <v>2017</v>
      </c>
      <c r="AI230" s="5">
        <v>30452</v>
      </c>
      <c r="AJ230" s="4">
        <v>2006</v>
      </c>
      <c r="AK230" s="4">
        <v>1191</v>
      </c>
      <c r="AL230" s="73">
        <f t="shared" si="7"/>
        <v>3.9110731643241824E-2</v>
      </c>
      <c r="AM230" s="5">
        <v>2006</v>
      </c>
      <c r="AN230" s="4">
        <v>203</v>
      </c>
      <c r="AO230" s="72">
        <f t="shared" si="8"/>
        <v>3.4163069587143515</v>
      </c>
      <c r="AP230" s="5">
        <v>2007</v>
      </c>
      <c r="AQ230" s="4">
        <v>8911</v>
      </c>
      <c r="AR230" s="5">
        <v>2007</v>
      </c>
      <c r="AS230" s="4">
        <v>5341</v>
      </c>
      <c r="AT230" s="73">
        <f t="shared" si="9"/>
        <v>0.59937156323644936</v>
      </c>
      <c r="AU230" s="5">
        <v>2007</v>
      </c>
      <c r="AV230" s="4">
        <v>8911</v>
      </c>
      <c r="AY230" s="73" t="str">
        <f t="shared" si="10"/>
        <v/>
      </c>
      <c r="BA230" s="4">
        <v>0</v>
      </c>
      <c r="BB230" s="4">
        <v>0</v>
      </c>
      <c r="BC230" s="4">
        <v>0</v>
      </c>
      <c r="BD230" s="4">
        <v>0</v>
      </c>
    </row>
    <row r="231" spans="1:56" ht="15.75" customHeight="1" x14ac:dyDescent="0.25">
      <c r="A231" s="4" t="s">
        <v>83</v>
      </c>
      <c r="B231" s="4" t="s">
        <v>84</v>
      </c>
      <c r="C231" s="4" t="s">
        <v>28</v>
      </c>
      <c r="D231" s="4" t="s">
        <v>29</v>
      </c>
      <c r="E231" s="4">
        <v>0</v>
      </c>
      <c r="F231" s="4">
        <v>38191</v>
      </c>
      <c r="G231" s="5"/>
      <c r="H231" s="5"/>
      <c r="I231" s="72" t="str">
        <f t="shared" si="0"/>
        <v/>
      </c>
      <c r="J231" s="5"/>
      <c r="K231" s="5"/>
      <c r="L231" s="72" t="str">
        <f t="shared" si="1"/>
        <v/>
      </c>
      <c r="O231" s="72" t="str">
        <f t="shared" si="2"/>
        <v/>
      </c>
      <c r="R231" s="5"/>
      <c r="S231" s="5"/>
      <c r="T231" s="72" t="str">
        <f t="shared" si="3"/>
        <v/>
      </c>
      <c r="U231" s="72"/>
      <c r="V231" s="72"/>
      <c r="W231" s="72" t="str">
        <f t="shared" si="4"/>
        <v/>
      </c>
      <c r="Z231" s="5"/>
      <c r="AA231" s="5"/>
      <c r="AB231" s="73" t="str">
        <f t="shared" si="5"/>
        <v/>
      </c>
      <c r="AC231" s="5"/>
      <c r="AD231" s="5"/>
      <c r="AG231" s="73" t="str">
        <f t="shared" si="6"/>
        <v/>
      </c>
      <c r="AH231" s="5"/>
      <c r="AI231" s="5"/>
      <c r="AL231" s="73" t="str">
        <f t="shared" si="7"/>
        <v/>
      </c>
      <c r="AM231" s="5">
        <v>2014</v>
      </c>
      <c r="AN231" s="4">
        <v>2</v>
      </c>
      <c r="AO231" s="72">
        <f t="shared" si="8"/>
        <v>5.2368359037469556</v>
      </c>
      <c r="AT231" s="73" t="str">
        <f t="shared" si="9"/>
        <v/>
      </c>
      <c r="AY231" s="73" t="str">
        <f t="shared" si="10"/>
        <v/>
      </c>
    </row>
    <row r="232" spans="1:56" ht="15.75" customHeight="1" x14ac:dyDescent="0.25">
      <c r="A232" s="4" t="s">
        <v>322</v>
      </c>
      <c r="B232" s="4" t="s">
        <v>323</v>
      </c>
      <c r="C232" s="4" t="s">
        <v>22</v>
      </c>
      <c r="D232" s="4" t="s">
        <v>309</v>
      </c>
      <c r="E232" s="4">
        <v>0</v>
      </c>
      <c r="F232" s="4">
        <v>11646</v>
      </c>
      <c r="G232" s="5"/>
      <c r="H232" s="5"/>
      <c r="I232" s="72" t="str">
        <f t="shared" si="0"/>
        <v/>
      </c>
      <c r="J232" s="5">
        <v>2014</v>
      </c>
      <c r="K232" s="5">
        <v>11</v>
      </c>
      <c r="L232" s="72">
        <f t="shared" si="1"/>
        <v>94.45303108363386</v>
      </c>
      <c r="O232" s="72" t="str">
        <f t="shared" si="2"/>
        <v/>
      </c>
      <c r="R232" s="5">
        <v>2014</v>
      </c>
      <c r="S232" s="5">
        <v>11</v>
      </c>
      <c r="T232" s="72" t="str">
        <f t="shared" si="3"/>
        <v/>
      </c>
      <c r="U232" s="72"/>
      <c r="V232" s="72"/>
      <c r="W232" s="72" t="str">
        <f t="shared" si="4"/>
        <v/>
      </c>
      <c r="Z232" s="5"/>
      <c r="AA232" s="5"/>
      <c r="AB232" s="73" t="str">
        <f t="shared" si="5"/>
        <v/>
      </c>
      <c r="AC232" s="5">
        <v>2014</v>
      </c>
      <c r="AD232" s="5">
        <v>11</v>
      </c>
      <c r="AG232" s="73" t="str">
        <f t="shared" si="6"/>
        <v/>
      </c>
      <c r="AH232" s="5">
        <v>2014</v>
      </c>
      <c r="AI232" s="5">
        <v>11</v>
      </c>
      <c r="AJ232" s="4">
        <v>2015</v>
      </c>
      <c r="AK232" s="4">
        <v>0</v>
      </c>
      <c r="AL232" s="73">
        <f t="shared" si="7"/>
        <v>0</v>
      </c>
      <c r="AM232" s="5">
        <v>2012</v>
      </c>
      <c r="AN232" s="4">
        <v>2</v>
      </c>
      <c r="AO232" s="72">
        <f t="shared" si="8"/>
        <v>17.173278378842522</v>
      </c>
      <c r="AT232" s="73" t="str">
        <f t="shared" si="9"/>
        <v/>
      </c>
      <c r="AY232" s="73" t="str">
        <f t="shared" si="10"/>
        <v/>
      </c>
    </row>
    <row r="233" spans="1:56" ht="15.75" customHeight="1" x14ac:dyDescent="0.25">
      <c r="A233" s="4" t="s">
        <v>150</v>
      </c>
      <c r="B233" s="4" t="s">
        <v>151</v>
      </c>
      <c r="C233" s="4" t="s">
        <v>118</v>
      </c>
      <c r="D233" s="4" t="s">
        <v>119</v>
      </c>
      <c r="E233" s="4">
        <v>0</v>
      </c>
      <c r="F233" s="4">
        <v>44269594</v>
      </c>
      <c r="G233" s="5">
        <v>2014</v>
      </c>
      <c r="H233" s="5">
        <v>45059</v>
      </c>
      <c r="I233" s="72">
        <f t="shared" si="0"/>
        <v>101.78317876599456</v>
      </c>
      <c r="J233" s="5">
        <v>2017</v>
      </c>
      <c r="K233" s="5">
        <v>54059</v>
      </c>
      <c r="L233" s="72">
        <f t="shared" si="1"/>
        <v>122.11315965536073</v>
      </c>
      <c r="O233" s="72" t="str">
        <f t="shared" si="2"/>
        <v/>
      </c>
      <c r="R233" s="5">
        <v>2017</v>
      </c>
      <c r="S233" s="5">
        <v>54059</v>
      </c>
      <c r="T233" s="72" t="str">
        <f t="shared" si="3"/>
        <v/>
      </c>
      <c r="U233" s="72"/>
      <c r="V233" s="72"/>
      <c r="W233" s="72" t="str">
        <f t="shared" si="4"/>
        <v/>
      </c>
      <c r="Z233" s="5"/>
      <c r="AA233" s="5"/>
      <c r="AB233" s="73" t="str">
        <f t="shared" si="5"/>
        <v/>
      </c>
      <c r="AC233" s="5">
        <v>2017</v>
      </c>
      <c r="AD233" s="5">
        <v>54059</v>
      </c>
      <c r="AE233" s="5">
        <v>2005</v>
      </c>
      <c r="AF233" s="4">
        <v>18888</v>
      </c>
      <c r="AG233" s="73">
        <f t="shared" si="6"/>
        <v>2.8620817450232954</v>
      </c>
      <c r="AH233" s="5">
        <v>2017</v>
      </c>
      <c r="AI233" s="5">
        <v>54059</v>
      </c>
      <c r="AJ233" s="4">
        <v>2016</v>
      </c>
      <c r="AK233" s="4">
        <v>26236</v>
      </c>
      <c r="AL233" s="73">
        <f t="shared" si="7"/>
        <v>0.48532159307423373</v>
      </c>
      <c r="AM233" s="5">
        <v>2017</v>
      </c>
      <c r="AN233" s="4">
        <v>4735</v>
      </c>
      <c r="AO233" s="72">
        <f t="shared" si="8"/>
        <v>10.695828834572099</v>
      </c>
      <c r="AR233" s="5">
        <v>2017</v>
      </c>
      <c r="AS233" s="4">
        <v>75234</v>
      </c>
      <c r="AT233" s="73" t="str">
        <f t="shared" si="9"/>
        <v/>
      </c>
      <c r="AY233" s="73" t="str">
        <f t="shared" si="10"/>
        <v/>
      </c>
      <c r="BA233" s="4">
        <v>0.41</v>
      </c>
      <c r="BB233" s="4">
        <v>0.38</v>
      </c>
      <c r="BC233" s="4">
        <v>0.3</v>
      </c>
      <c r="BD233" s="4">
        <v>0.3</v>
      </c>
    </row>
    <row r="234" spans="1:56" ht="15.75" customHeight="1" x14ac:dyDescent="0.25">
      <c r="A234" s="4" t="s">
        <v>201</v>
      </c>
      <c r="B234" s="4" t="s">
        <v>202</v>
      </c>
      <c r="C234" s="4" t="s">
        <v>181</v>
      </c>
      <c r="D234" s="4" t="s">
        <v>182</v>
      </c>
      <c r="E234" s="4">
        <v>1</v>
      </c>
      <c r="F234" s="4">
        <v>43993638</v>
      </c>
      <c r="G234" s="5">
        <v>2010</v>
      </c>
      <c r="H234" s="5">
        <v>176705</v>
      </c>
      <c r="I234" s="72">
        <f t="shared" si="0"/>
        <v>401.66034916230387</v>
      </c>
      <c r="J234" s="5">
        <v>2017</v>
      </c>
      <c r="K234" s="5">
        <v>57100</v>
      </c>
      <c r="L234" s="72">
        <f t="shared" si="1"/>
        <v>129.79149394282874</v>
      </c>
      <c r="M234" s="5">
        <v>2017</v>
      </c>
      <c r="N234" s="4">
        <v>26306</v>
      </c>
      <c r="O234" s="72">
        <f t="shared" si="2"/>
        <v>59.795009451139272</v>
      </c>
      <c r="P234" s="5">
        <v>2017</v>
      </c>
      <c r="Q234" s="4">
        <v>26306</v>
      </c>
      <c r="R234" s="5">
        <v>2017</v>
      </c>
      <c r="S234" s="5">
        <v>57100</v>
      </c>
      <c r="T234" s="72">
        <f t="shared" si="3"/>
        <v>460.70052539404554</v>
      </c>
      <c r="U234" s="72"/>
      <c r="V234" s="72"/>
      <c r="W234" s="72" t="str">
        <f t="shared" si="4"/>
        <v/>
      </c>
      <c r="X234" s="5">
        <v>2011</v>
      </c>
      <c r="Y234" s="4">
        <v>298982</v>
      </c>
      <c r="Z234" s="5">
        <v>2009</v>
      </c>
      <c r="AA234" s="5">
        <v>8585</v>
      </c>
      <c r="AB234" s="73">
        <f t="shared" si="5"/>
        <v>34.826092020966804</v>
      </c>
      <c r="AC234" s="5">
        <v>2017</v>
      </c>
      <c r="AD234" s="5">
        <v>57100</v>
      </c>
      <c r="AE234" s="5">
        <v>2011</v>
      </c>
      <c r="AF234" s="4">
        <v>168774</v>
      </c>
      <c r="AG234" s="73">
        <f t="shared" si="6"/>
        <v>0.33832225342766065</v>
      </c>
      <c r="AH234" s="5">
        <v>2017</v>
      </c>
      <c r="AI234" s="5">
        <v>57100</v>
      </c>
      <c r="AJ234" s="4">
        <v>2017</v>
      </c>
      <c r="AK234" s="4">
        <v>19278</v>
      </c>
      <c r="AL234" s="73">
        <f t="shared" si="7"/>
        <v>0.33761821366024519</v>
      </c>
      <c r="AM234" s="5">
        <v>2017</v>
      </c>
      <c r="AN234" s="4">
        <v>2751</v>
      </c>
      <c r="AO234" s="72">
        <f t="shared" si="8"/>
        <v>6.253176879802484</v>
      </c>
      <c r="AP234" s="5">
        <v>2011</v>
      </c>
      <c r="AQ234" s="4">
        <v>298982</v>
      </c>
      <c r="AR234" s="5">
        <v>2011</v>
      </c>
      <c r="AS234" s="4">
        <v>226385</v>
      </c>
      <c r="AT234" s="73">
        <f t="shared" si="9"/>
        <v>0.75718605133419403</v>
      </c>
      <c r="AU234" s="5">
        <v>2011</v>
      </c>
      <c r="AV234" s="4">
        <v>298982</v>
      </c>
      <c r="AY234" s="73" t="str">
        <f t="shared" si="10"/>
        <v/>
      </c>
      <c r="BA234" s="4">
        <v>0.28000000000000003</v>
      </c>
      <c r="BB234" s="4">
        <v>0.37</v>
      </c>
      <c r="BC234" s="4">
        <v>0.45</v>
      </c>
      <c r="BD234" s="4">
        <v>0.45</v>
      </c>
    </row>
    <row r="235" spans="1:56" ht="15.75" customHeight="1" x14ac:dyDescent="0.25">
      <c r="A235" s="4" t="s">
        <v>519</v>
      </c>
      <c r="B235" s="4" t="s">
        <v>520</v>
      </c>
      <c r="C235" s="4" t="s">
        <v>106</v>
      </c>
      <c r="D235" s="4" t="s">
        <v>484</v>
      </c>
      <c r="E235" s="4">
        <v>0</v>
      </c>
      <c r="F235" s="4">
        <v>9770529</v>
      </c>
      <c r="G235" s="5"/>
      <c r="H235" s="5"/>
      <c r="I235" s="72" t="str">
        <f t="shared" si="0"/>
        <v/>
      </c>
      <c r="J235" s="5">
        <v>2014</v>
      </c>
      <c r="K235" s="5">
        <v>9826</v>
      </c>
      <c r="L235" s="72">
        <f t="shared" si="1"/>
        <v>100.56773793926614</v>
      </c>
      <c r="O235" s="72" t="str">
        <f t="shared" si="2"/>
        <v/>
      </c>
      <c r="R235" s="5">
        <v>2014</v>
      </c>
      <c r="S235" s="5">
        <v>9826</v>
      </c>
      <c r="T235" s="72" t="str">
        <f t="shared" si="3"/>
        <v/>
      </c>
      <c r="U235" s="72"/>
      <c r="V235" s="72"/>
      <c r="W235" s="72" t="str">
        <f t="shared" si="4"/>
        <v/>
      </c>
      <c r="Z235" s="5"/>
      <c r="AA235" s="5"/>
      <c r="AB235" s="73" t="str">
        <f t="shared" si="5"/>
        <v/>
      </c>
      <c r="AC235" s="5">
        <v>2014</v>
      </c>
      <c r="AD235" s="5">
        <v>9826</v>
      </c>
      <c r="AE235" s="5">
        <v>2007</v>
      </c>
      <c r="AF235" s="4">
        <v>81863</v>
      </c>
      <c r="AG235" s="73">
        <f t="shared" si="6"/>
        <v>0.12002980589521518</v>
      </c>
      <c r="AH235" s="5">
        <v>2014</v>
      </c>
      <c r="AI235" s="5">
        <v>9826</v>
      </c>
      <c r="AJ235" s="4">
        <v>2015</v>
      </c>
      <c r="AK235" s="4">
        <v>3755</v>
      </c>
      <c r="AL235" s="73">
        <f t="shared" si="7"/>
        <v>0.38214939955220845</v>
      </c>
      <c r="AM235" s="5">
        <v>2017</v>
      </c>
      <c r="AN235" s="4">
        <v>44</v>
      </c>
      <c r="AO235" s="72">
        <f t="shared" si="8"/>
        <v>0.45033385602765214</v>
      </c>
      <c r="AR235" s="5">
        <v>2013</v>
      </c>
      <c r="AS235" s="4">
        <v>147072</v>
      </c>
      <c r="AT235" s="73" t="str">
        <f t="shared" si="9"/>
        <v/>
      </c>
      <c r="AY235" s="73" t="str">
        <f t="shared" si="10"/>
        <v/>
      </c>
    </row>
    <row r="236" spans="1:56" ht="15.75" customHeight="1" x14ac:dyDescent="0.25">
      <c r="A236" s="4" t="s">
        <v>299</v>
      </c>
      <c r="B236" s="4" t="s">
        <v>300</v>
      </c>
      <c r="C236" s="4" t="s">
        <v>181</v>
      </c>
      <c r="D236" s="4" t="s">
        <v>276</v>
      </c>
      <c r="E236" s="4">
        <v>0</v>
      </c>
      <c r="F236" s="74">
        <v>59115809</v>
      </c>
      <c r="G236" s="5">
        <v>2015</v>
      </c>
      <c r="H236" s="5">
        <v>124066</v>
      </c>
      <c r="I236" s="72">
        <f t="shared" si="0"/>
        <v>209.86941073579825</v>
      </c>
      <c r="J236" s="5">
        <v>2017</v>
      </c>
      <c r="K236" s="5">
        <v>83226</v>
      </c>
      <c r="L236" s="72">
        <f t="shared" si="1"/>
        <v>140.78467572016143</v>
      </c>
      <c r="O236" s="72" t="str">
        <f t="shared" si="2"/>
        <v/>
      </c>
      <c r="R236" s="5">
        <v>2017</v>
      </c>
      <c r="S236" s="5">
        <v>83226</v>
      </c>
      <c r="T236" s="72" t="str">
        <f t="shared" si="3"/>
        <v/>
      </c>
      <c r="U236" s="72"/>
      <c r="V236" s="72"/>
      <c r="W236" s="72" t="str">
        <f t="shared" si="4"/>
        <v/>
      </c>
      <c r="X236" s="5">
        <v>2017</v>
      </c>
      <c r="Y236" s="4">
        <v>1445304</v>
      </c>
      <c r="Z236" s="5">
        <v>2015</v>
      </c>
      <c r="AA236" s="5">
        <v>26196</v>
      </c>
      <c r="AB236" s="73">
        <f t="shared" si="5"/>
        <v>55.172698121850665</v>
      </c>
      <c r="AC236" s="5">
        <v>2017</v>
      </c>
      <c r="AD236" s="5">
        <v>83226</v>
      </c>
      <c r="AE236" s="5">
        <v>2017</v>
      </c>
      <c r="AF236" s="4">
        <v>1231726</v>
      </c>
      <c r="AG236" s="73">
        <f t="shared" si="6"/>
        <v>6.7568598860460849E-2</v>
      </c>
      <c r="AH236" s="5">
        <v>2017</v>
      </c>
      <c r="AI236" s="5">
        <v>83226</v>
      </c>
      <c r="AJ236" s="4">
        <v>2017</v>
      </c>
      <c r="AK236" s="4">
        <v>9571</v>
      </c>
      <c r="AL236" s="73">
        <f t="shared" si="7"/>
        <v>0.11500012015475933</v>
      </c>
      <c r="AM236" s="5">
        <v>2017</v>
      </c>
      <c r="AN236" s="4">
        <v>726</v>
      </c>
      <c r="AO236" s="72">
        <f t="shared" si="8"/>
        <v>1.2280978849498618</v>
      </c>
      <c r="AP236" s="5">
        <v>2017</v>
      </c>
      <c r="AQ236" s="4">
        <v>1445304</v>
      </c>
      <c r="AR236" s="5">
        <v>2007</v>
      </c>
      <c r="AS236" s="4">
        <v>1475436</v>
      </c>
      <c r="AT236" s="73">
        <f t="shared" si="9"/>
        <v>1.0208482090964945</v>
      </c>
      <c r="AU236" s="5">
        <v>2017</v>
      </c>
      <c r="AV236" s="4">
        <v>1445304</v>
      </c>
      <c r="AY236" s="73" t="str">
        <f t="shared" si="10"/>
        <v/>
      </c>
      <c r="BA236" s="4">
        <v>0</v>
      </c>
      <c r="BB236" s="4">
        <v>0</v>
      </c>
      <c r="BC236" s="4">
        <v>0</v>
      </c>
      <c r="BD236" s="4">
        <v>0</v>
      </c>
    </row>
    <row r="237" spans="1:56" ht="15.75" customHeight="1" x14ac:dyDescent="0.25">
      <c r="A237" s="4" t="s">
        <v>301</v>
      </c>
      <c r="B237" s="4" t="s">
        <v>302</v>
      </c>
      <c r="C237" s="4" t="s">
        <v>181</v>
      </c>
      <c r="D237" s="4" t="s">
        <v>276</v>
      </c>
      <c r="E237" s="4">
        <v>0</v>
      </c>
      <c r="F237" s="74">
        <v>1881641</v>
      </c>
      <c r="G237" s="5">
        <v>2017</v>
      </c>
      <c r="H237" s="5">
        <v>6726</v>
      </c>
      <c r="I237" s="72">
        <f t="shared" si="0"/>
        <v>357.45394578455722</v>
      </c>
      <c r="J237" s="5">
        <v>2017</v>
      </c>
      <c r="K237" s="5">
        <v>1520</v>
      </c>
      <c r="L237" s="72">
        <f t="shared" si="1"/>
        <v>80.780552719673949</v>
      </c>
      <c r="O237" s="72" t="str">
        <f t="shared" si="2"/>
        <v/>
      </c>
      <c r="R237" s="5">
        <v>2017</v>
      </c>
      <c r="S237" s="5">
        <v>1520</v>
      </c>
      <c r="T237" s="72" t="str">
        <f t="shared" si="3"/>
        <v/>
      </c>
      <c r="U237" s="72"/>
      <c r="V237" s="72">
        <v>134</v>
      </c>
      <c r="W237" s="72">
        <f t="shared" si="4"/>
        <v>7.1214434634449404</v>
      </c>
      <c r="X237" s="5">
        <v>2017</v>
      </c>
      <c r="Y237" s="4">
        <v>37637</v>
      </c>
      <c r="Z237" s="5">
        <v>2017</v>
      </c>
      <c r="AA237" s="5">
        <v>134</v>
      </c>
      <c r="AB237" s="73">
        <f t="shared" si="5"/>
        <v>280.87313432835822</v>
      </c>
      <c r="AC237" s="5">
        <v>2017</v>
      </c>
      <c r="AD237" s="5">
        <v>1520</v>
      </c>
      <c r="AE237" s="5">
        <v>2017</v>
      </c>
      <c r="AF237" s="4">
        <v>29912</v>
      </c>
      <c r="AG237" s="73">
        <f t="shared" si="6"/>
        <v>5.0815726129981281E-2</v>
      </c>
      <c r="AH237" s="5">
        <v>2017</v>
      </c>
      <c r="AI237" s="5">
        <v>1520</v>
      </c>
      <c r="AJ237" s="4">
        <v>2017</v>
      </c>
      <c r="AK237" s="4">
        <v>462</v>
      </c>
      <c r="AL237" s="73">
        <f t="shared" si="7"/>
        <v>0.30394736842105263</v>
      </c>
      <c r="AM237" s="5">
        <v>2017</v>
      </c>
      <c r="AN237" s="4">
        <v>24</v>
      </c>
      <c r="AO237" s="72">
        <f t="shared" si="8"/>
        <v>1.2754824113632728</v>
      </c>
      <c r="AP237" s="5">
        <v>2017</v>
      </c>
      <c r="AQ237" s="4">
        <v>37637</v>
      </c>
      <c r="AR237" s="5">
        <v>2009</v>
      </c>
      <c r="AS237" s="4">
        <v>81185</v>
      </c>
      <c r="AT237" s="73">
        <f t="shared" si="9"/>
        <v>2.1570529000717378</v>
      </c>
      <c r="AU237" s="5">
        <v>2017</v>
      </c>
      <c r="AV237" s="4">
        <v>37637</v>
      </c>
      <c r="AW237" s="5">
        <v>2013</v>
      </c>
      <c r="AX237" s="4">
        <v>191</v>
      </c>
      <c r="AY237" s="73">
        <f t="shared" si="10"/>
        <v>197.0523560209424</v>
      </c>
      <c r="BA237" s="4">
        <v>0</v>
      </c>
      <c r="BB237" s="4">
        <v>0</v>
      </c>
      <c r="BC237" s="4">
        <v>0</v>
      </c>
      <c r="BD237" s="4">
        <v>0</v>
      </c>
    </row>
    <row r="238" spans="1:56" ht="15.75" customHeight="1" x14ac:dyDescent="0.25">
      <c r="A238" s="4" t="s">
        <v>303</v>
      </c>
      <c r="B238" s="4" t="s">
        <v>304</v>
      </c>
      <c r="C238" s="4" t="s">
        <v>181</v>
      </c>
      <c r="D238" s="4" t="s">
        <v>276</v>
      </c>
      <c r="E238" s="4">
        <v>0</v>
      </c>
      <c r="F238" s="74">
        <v>5438100</v>
      </c>
      <c r="G238" s="5">
        <v>2017</v>
      </c>
      <c r="H238" s="5">
        <v>17250</v>
      </c>
      <c r="I238" s="72">
        <f t="shared" si="0"/>
        <v>317.2063772273404</v>
      </c>
      <c r="J238" s="5">
        <v>2017</v>
      </c>
      <c r="K238" s="5">
        <v>7822</v>
      </c>
      <c r="L238" s="72">
        <f t="shared" si="1"/>
        <v>143.83700189404388</v>
      </c>
      <c r="O238" s="72" t="str">
        <f t="shared" si="2"/>
        <v/>
      </c>
      <c r="R238" s="5">
        <v>2017</v>
      </c>
      <c r="S238" s="5">
        <v>7822</v>
      </c>
      <c r="T238" s="72" t="str">
        <f t="shared" si="3"/>
        <v/>
      </c>
      <c r="U238" s="72"/>
      <c r="V238" s="72">
        <v>263</v>
      </c>
      <c r="W238" s="72">
        <f t="shared" si="4"/>
        <v>4.8362479542487264</v>
      </c>
      <c r="X238" s="5">
        <v>2014</v>
      </c>
      <c r="Y238" s="4">
        <v>55813</v>
      </c>
      <c r="Z238" s="5">
        <v>2017</v>
      </c>
      <c r="AA238" s="5">
        <v>263</v>
      </c>
      <c r="AB238" s="73">
        <f t="shared" si="5"/>
        <v>212.2167300380228</v>
      </c>
      <c r="AC238" s="5">
        <v>2017</v>
      </c>
      <c r="AD238" s="5">
        <v>7822</v>
      </c>
      <c r="AE238" s="5">
        <v>2014</v>
      </c>
      <c r="AF238" s="4">
        <v>45659</v>
      </c>
      <c r="AG238" s="73">
        <f t="shared" si="6"/>
        <v>0.17131343218204517</v>
      </c>
      <c r="AH238" s="5">
        <v>2017</v>
      </c>
      <c r="AI238" s="5">
        <v>7822</v>
      </c>
      <c r="AJ238" s="4">
        <v>2017</v>
      </c>
      <c r="AK238" s="4">
        <v>1420</v>
      </c>
      <c r="AL238" s="73">
        <f t="shared" si="7"/>
        <v>0.1815392482740987</v>
      </c>
      <c r="AM238" s="5">
        <v>2017</v>
      </c>
      <c r="AN238" s="4">
        <v>59</v>
      </c>
      <c r="AO238" s="72">
        <f t="shared" si="8"/>
        <v>1.0849377539949614</v>
      </c>
      <c r="AP238" s="5">
        <v>2014</v>
      </c>
      <c r="AQ238" s="4">
        <v>55813</v>
      </c>
      <c r="AR238" s="5">
        <v>2013</v>
      </c>
      <c r="AS238" s="4">
        <v>192785</v>
      </c>
      <c r="AT238" s="73">
        <f t="shared" si="9"/>
        <v>3.4541235912780177</v>
      </c>
      <c r="AU238" s="5">
        <v>2014</v>
      </c>
      <c r="AV238" s="4">
        <v>55813</v>
      </c>
      <c r="AW238" s="5">
        <v>2013</v>
      </c>
      <c r="AX238" s="4">
        <v>524</v>
      </c>
      <c r="AY238" s="73">
        <f t="shared" si="10"/>
        <v>106.51335877862596</v>
      </c>
      <c r="BA238" s="4">
        <v>0</v>
      </c>
      <c r="BB238" s="4">
        <v>0</v>
      </c>
      <c r="BC238" s="4">
        <v>0</v>
      </c>
      <c r="BD238" s="4">
        <v>0</v>
      </c>
    </row>
    <row r="239" spans="1:56" ht="15.75" customHeight="1" x14ac:dyDescent="0.25">
      <c r="A239" s="4" t="s">
        <v>305</v>
      </c>
      <c r="B239" s="4" t="s">
        <v>306</v>
      </c>
      <c r="C239" s="4" t="s">
        <v>181</v>
      </c>
      <c r="D239" s="4" t="s">
        <v>276</v>
      </c>
      <c r="E239" s="4">
        <v>1</v>
      </c>
      <c r="F239" s="4">
        <v>67530172</v>
      </c>
      <c r="G239" s="5"/>
      <c r="H239" s="5"/>
      <c r="I239" s="72" t="str">
        <f t="shared" si="0"/>
        <v/>
      </c>
      <c r="J239" s="5"/>
      <c r="K239" s="5"/>
      <c r="L239" s="72" t="str">
        <f t="shared" si="1"/>
        <v/>
      </c>
      <c r="O239" s="72" t="str">
        <f t="shared" si="2"/>
        <v/>
      </c>
      <c r="R239" s="5"/>
      <c r="S239" s="5"/>
      <c r="T239" s="72" t="str">
        <f t="shared" si="3"/>
        <v/>
      </c>
      <c r="U239" s="72"/>
      <c r="V239" s="72"/>
      <c r="W239" s="72" t="str">
        <f t="shared" si="4"/>
        <v/>
      </c>
      <c r="Z239" s="5"/>
      <c r="AA239" s="5"/>
      <c r="AB239" s="73" t="str">
        <f t="shared" si="5"/>
        <v/>
      </c>
      <c r="AC239" s="5"/>
      <c r="AD239" s="5"/>
      <c r="AG239" s="73" t="str">
        <f t="shared" si="6"/>
        <v/>
      </c>
      <c r="AH239" s="5"/>
      <c r="AI239" s="5"/>
      <c r="AL239" s="73" t="str">
        <f t="shared" si="7"/>
        <v/>
      </c>
      <c r="AM239" s="5">
        <v>2017</v>
      </c>
      <c r="AN239" s="4">
        <v>803</v>
      </c>
      <c r="AO239" s="72">
        <f t="shared" si="8"/>
        <v>1.1890981115818866</v>
      </c>
      <c r="AT239" s="73" t="str">
        <f t="shared" si="9"/>
        <v/>
      </c>
      <c r="AY239" s="73" t="str">
        <f t="shared" si="10"/>
        <v/>
      </c>
    </row>
    <row r="240" spans="1:56" ht="15.75" customHeight="1" x14ac:dyDescent="0.25">
      <c r="A240" s="4" t="s">
        <v>152</v>
      </c>
      <c r="B240" s="4" t="s">
        <v>153</v>
      </c>
      <c r="C240" s="4" t="s">
        <v>118</v>
      </c>
      <c r="D240" s="4" t="s">
        <v>119</v>
      </c>
      <c r="E240" s="4">
        <v>0</v>
      </c>
      <c r="F240" s="4">
        <v>58005463</v>
      </c>
      <c r="G240" s="5">
        <v>2015</v>
      </c>
      <c r="H240" s="5">
        <v>45487</v>
      </c>
      <c r="I240" s="72">
        <f t="shared" si="0"/>
        <v>78.418475859765138</v>
      </c>
      <c r="J240" s="5">
        <v>2015</v>
      </c>
      <c r="K240" s="5">
        <v>34404</v>
      </c>
      <c r="L240" s="72">
        <f t="shared" si="1"/>
        <v>59.311654834993725</v>
      </c>
      <c r="O240" s="72" t="str">
        <f t="shared" si="2"/>
        <v/>
      </c>
      <c r="R240" s="5">
        <v>2015</v>
      </c>
      <c r="S240" s="5">
        <v>34404</v>
      </c>
      <c r="T240" s="72" t="str">
        <f t="shared" si="3"/>
        <v/>
      </c>
      <c r="U240" s="72"/>
      <c r="V240" s="72"/>
      <c r="W240" s="72" t="str">
        <f t="shared" si="4"/>
        <v/>
      </c>
      <c r="Z240" s="5"/>
      <c r="AA240" s="5"/>
      <c r="AB240" s="73" t="str">
        <f t="shared" si="5"/>
        <v/>
      </c>
      <c r="AC240" s="5">
        <v>2015</v>
      </c>
      <c r="AD240" s="5">
        <v>34404</v>
      </c>
      <c r="AG240" s="73" t="str">
        <f t="shared" si="6"/>
        <v/>
      </c>
      <c r="AH240" s="5">
        <v>2015</v>
      </c>
      <c r="AI240" s="5">
        <v>34404</v>
      </c>
      <c r="AJ240" s="4">
        <v>2015</v>
      </c>
      <c r="AK240" s="4">
        <v>17200</v>
      </c>
      <c r="AL240" s="73">
        <f t="shared" si="7"/>
        <v>0.49994186722474132</v>
      </c>
      <c r="AM240" s="5">
        <v>2016</v>
      </c>
      <c r="AN240" s="4">
        <v>3439</v>
      </c>
      <c r="AO240" s="72">
        <f t="shared" si="8"/>
        <v>5.9287519177288521</v>
      </c>
      <c r="AR240" s="5">
        <v>2016</v>
      </c>
      <c r="AS240" s="4">
        <v>50930</v>
      </c>
      <c r="AT240" s="73" t="str">
        <f t="shared" si="9"/>
        <v/>
      </c>
      <c r="AY240" s="73" t="str">
        <f t="shared" si="10"/>
        <v/>
      </c>
    </row>
    <row r="241" spans="1:56" ht="15.75" customHeight="1" x14ac:dyDescent="0.25">
      <c r="A241" s="4" t="s">
        <v>272</v>
      </c>
      <c r="B241" s="4" t="s">
        <v>273</v>
      </c>
      <c r="C241" s="4" t="s">
        <v>28</v>
      </c>
      <c r="D241" s="4" t="s">
        <v>265</v>
      </c>
      <c r="E241" s="4">
        <v>1</v>
      </c>
      <c r="F241" s="4">
        <v>329064917</v>
      </c>
      <c r="G241" s="5">
        <v>2017</v>
      </c>
      <c r="H241" s="5">
        <v>670279</v>
      </c>
      <c r="I241" s="72">
        <f t="shared" si="0"/>
        <v>203.6920271266718</v>
      </c>
      <c r="J241" s="5">
        <v>2016</v>
      </c>
      <c r="K241" s="5">
        <v>2162400</v>
      </c>
      <c r="L241" s="72">
        <f t="shared" si="1"/>
        <v>657.13477441291616</v>
      </c>
      <c r="O241" s="72" t="str">
        <f t="shared" si="2"/>
        <v/>
      </c>
      <c r="R241" s="5">
        <v>2016</v>
      </c>
      <c r="S241" s="5">
        <v>2162400</v>
      </c>
      <c r="T241" s="72" t="str">
        <f t="shared" si="3"/>
        <v/>
      </c>
      <c r="U241" s="72"/>
      <c r="V241" s="72">
        <v>2404</v>
      </c>
      <c r="W241" s="72">
        <f t="shared" si="4"/>
        <v>0.73055493788783321</v>
      </c>
      <c r="X241" s="5">
        <v>2017</v>
      </c>
      <c r="Y241" s="4">
        <v>77152</v>
      </c>
      <c r="Z241" s="5">
        <v>2017</v>
      </c>
      <c r="AA241" s="5">
        <v>2404</v>
      </c>
      <c r="AB241" s="73">
        <f t="shared" si="5"/>
        <v>32.093178036605657</v>
      </c>
      <c r="AC241" s="5">
        <v>2016</v>
      </c>
      <c r="AD241" s="5">
        <v>2162400</v>
      </c>
      <c r="AE241" s="5">
        <v>2017</v>
      </c>
      <c r="AF241" s="4">
        <v>70021</v>
      </c>
      <c r="AG241" s="73">
        <f t="shared" si="6"/>
        <v>30.882163922251895</v>
      </c>
      <c r="AH241" s="5">
        <v>2016</v>
      </c>
      <c r="AI241" s="5">
        <v>2162400</v>
      </c>
      <c r="AJ241" s="4">
        <v>2016</v>
      </c>
      <c r="AK241" s="4">
        <v>481500</v>
      </c>
      <c r="AL241" s="73">
        <f t="shared" si="7"/>
        <v>0.22266925638179799</v>
      </c>
      <c r="AM241" s="5">
        <v>2017</v>
      </c>
      <c r="AN241" s="4">
        <v>17284</v>
      </c>
      <c r="AO241" s="72">
        <f t="shared" si="8"/>
        <v>5.2524590459456357</v>
      </c>
      <c r="AP241" s="5">
        <v>2017</v>
      </c>
      <c r="AQ241" s="4">
        <v>77152</v>
      </c>
      <c r="AR241" s="5">
        <v>2017</v>
      </c>
      <c r="AS241" s="4">
        <v>10662252</v>
      </c>
      <c r="AT241" s="73">
        <f t="shared" si="9"/>
        <v>138.19799875570303</v>
      </c>
      <c r="AU241" s="5">
        <v>2017</v>
      </c>
      <c r="AV241" s="4">
        <v>77152</v>
      </c>
      <c r="AW241" s="5">
        <v>2013</v>
      </c>
      <c r="AX241" s="4">
        <v>5451</v>
      </c>
      <c r="AY241" s="73">
        <f t="shared" si="10"/>
        <v>14.153733259952302</v>
      </c>
      <c r="BA241" s="4">
        <v>0</v>
      </c>
      <c r="BB241" s="4">
        <v>0</v>
      </c>
      <c r="BC241" s="4">
        <v>0</v>
      </c>
      <c r="BD241" s="4">
        <v>0</v>
      </c>
    </row>
    <row r="242" spans="1:56" ht="15.75" customHeight="1" x14ac:dyDescent="0.25">
      <c r="A242" s="4" t="s">
        <v>85</v>
      </c>
      <c r="B242" s="4" t="s">
        <v>86</v>
      </c>
      <c r="C242" s="4" t="s">
        <v>28</v>
      </c>
      <c r="D242" s="4" t="s">
        <v>29</v>
      </c>
      <c r="E242" s="4">
        <v>0</v>
      </c>
      <c r="F242" s="4">
        <v>104578</v>
      </c>
      <c r="G242" s="5"/>
      <c r="H242" s="5"/>
      <c r="I242" s="72" t="str">
        <f t="shared" si="0"/>
        <v/>
      </c>
      <c r="J242" s="5">
        <v>2013</v>
      </c>
      <c r="K242" s="5">
        <v>577</v>
      </c>
      <c r="L242" s="72">
        <f t="shared" si="1"/>
        <v>551.74128401767109</v>
      </c>
      <c r="O242" s="72" t="str">
        <f t="shared" si="2"/>
        <v/>
      </c>
      <c r="R242" s="5">
        <v>2013</v>
      </c>
      <c r="S242" s="5">
        <v>577</v>
      </c>
      <c r="T242" s="72" t="str">
        <f t="shared" si="3"/>
        <v/>
      </c>
      <c r="U242" s="72"/>
      <c r="V242" s="72"/>
      <c r="W242" s="72" t="str">
        <f t="shared" si="4"/>
        <v/>
      </c>
      <c r="Z242" s="5"/>
      <c r="AA242" s="5"/>
      <c r="AB242" s="73" t="str">
        <f t="shared" si="5"/>
        <v/>
      </c>
      <c r="AC242" s="5">
        <v>2013</v>
      </c>
      <c r="AD242" s="5">
        <v>577</v>
      </c>
      <c r="AG242" s="73" t="str">
        <f t="shared" si="6"/>
        <v/>
      </c>
      <c r="AH242" s="5">
        <v>2013</v>
      </c>
      <c r="AI242" s="5">
        <v>577</v>
      </c>
      <c r="AJ242" s="4">
        <v>2013</v>
      </c>
      <c r="AK242" s="4">
        <v>208</v>
      </c>
      <c r="AL242" s="73">
        <f t="shared" si="7"/>
        <v>0.36048526863084923</v>
      </c>
      <c r="AM242" s="5">
        <v>2012</v>
      </c>
      <c r="AN242" s="4">
        <v>52</v>
      </c>
      <c r="AO242" s="72">
        <f t="shared" si="8"/>
        <v>49.723651245959957</v>
      </c>
      <c r="AT242" s="73" t="str">
        <f t="shared" si="9"/>
        <v/>
      </c>
      <c r="AY242" s="73" t="str">
        <f t="shared" si="10"/>
        <v/>
      </c>
    </row>
    <row r="243" spans="1:56" ht="15.75" customHeight="1" x14ac:dyDescent="0.25">
      <c r="A243" s="4" t="s">
        <v>351</v>
      </c>
      <c r="B243" s="4" t="s">
        <v>352</v>
      </c>
      <c r="C243" s="4" t="s">
        <v>28</v>
      </c>
      <c r="D243" s="4" t="s">
        <v>328</v>
      </c>
      <c r="E243" s="4">
        <v>0</v>
      </c>
      <c r="F243" s="4">
        <v>3461734</v>
      </c>
      <c r="G243" s="5">
        <v>2015</v>
      </c>
      <c r="H243" s="5">
        <v>23220</v>
      </c>
      <c r="I243" s="72">
        <f t="shared" si="0"/>
        <v>670.76210939373163</v>
      </c>
      <c r="J243" s="5">
        <v>2017</v>
      </c>
      <c r="K243" s="5">
        <v>11078</v>
      </c>
      <c r="L243" s="72">
        <f t="shared" si="1"/>
        <v>320.01303393039439</v>
      </c>
      <c r="O243" s="72" t="str">
        <f t="shared" si="2"/>
        <v/>
      </c>
      <c r="R243" s="5">
        <v>2017</v>
      </c>
      <c r="S243" s="5">
        <v>11078</v>
      </c>
      <c r="T243" s="72" t="str">
        <f t="shared" si="3"/>
        <v/>
      </c>
      <c r="U243" s="72"/>
      <c r="V243" s="72"/>
      <c r="W243" s="72" t="str">
        <f t="shared" si="4"/>
        <v/>
      </c>
      <c r="X243" s="5">
        <v>2005</v>
      </c>
      <c r="Y243" s="4">
        <v>10368</v>
      </c>
      <c r="Z243" s="5"/>
      <c r="AA243" s="5"/>
      <c r="AB243" s="73" t="str">
        <f t="shared" si="5"/>
        <v/>
      </c>
      <c r="AC243" s="5">
        <v>2017</v>
      </c>
      <c r="AD243" s="5">
        <v>11078</v>
      </c>
      <c r="AG243" s="73" t="str">
        <f t="shared" si="6"/>
        <v/>
      </c>
      <c r="AH243" s="5">
        <v>2017</v>
      </c>
      <c r="AI243" s="5">
        <v>11078</v>
      </c>
      <c r="AJ243" s="4">
        <v>2017</v>
      </c>
      <c r="AK243" s="4">
        <v>7726</v>
      </c>
      <c r="AL243" s="73">
        <f t="shared" si="7"/>
        <v>0.69741830655352954</v>
      </c>
      <c r="AM243" s="5">
        <v>2017</v>
      </c>
      <c r="AN243" s="4">
        <v>284</v>
      </c>
      <c r="AO243" s="72">
        <f t="shared" si="8"/>
        <v>8.2039810106726865</v>
      </c>
      <c r="AP243" s="5">
        <v>2005</v>
      </c>
      <c r="AQ243" s="4">
        <v>10368</v>
      </c>
      <c r="AR243" s="5">
        <v>2017</v>
      </c>
      <c r="AS243" s="4">
        <v>88438</v>
      </c>
      <c r="AT243" s="73">
        <f t="shared" si="9"/>
        <v>8.5298996913580254</v>
      </c>
      <c r="AU243" s="5">
        <v>2005</v>
      </c>
      <c r="AV243" s="4">
        <v>10368</v>
      </c>
      <c r="AY243" s="73" t="str">
        <f t="shared" si="10"/>
        <v/>
      </c>
      <c r="BA243" s="4">
        <v>0.66</v>
      </c>
      <c r="BB243" s="4">
        <v>0.57999999999999996</v>
      </c>
      <c r="BC243" s="4">
        <v>0.62</v>
      </c>
      <c r="BD243" s="4">
        <v>0.62</v>
      </c>
    </row>
    <row r="244" spans="1:56" ht="15.75" customHeight="1" x14ac:dyDescent="0.25">
      <c r="A244" s="4" t="s">
        <v>114</v>
      </c>
      <c r="B244" s="4" t="s">
        <v>115</v>
      </c>
      <c r="C244" s="4" t="s">
        <v>106</v>
      </c>
      <c r="D244" s="4" t="s">
        <v>107</v>
      </c>
      <c r="E244" s="4">
        <v>0</v>
      </c>
      <c r="F244" s="4">
        <v>32981716</v>
      </c>
      <c r="G244" s="5"/>
      <c r="H244" s="5"/>
      <c r="I244" s="72" t="str">
        <f t="shared" si="0"/>
        <v/>
      </c>
      <c r="J244" s="5">
        <v>2014</v>
      </c>
      <c r="K244" s="5">
        <v>43900</v>
      </c>
      <c r="L244" s="72">
        <f t="shared" si="1"/>
        <v>133.10405074132589</v>
      </c>
      <c r="O244" s="72" t="str">
        <f t="shared" si="2"/>
        <v/>
      </c>
      <c r="R244" s="5">
        <v>2014</v>
      </c>
      <c r="S244" s="5">
        <v>43900</v>
      </c>
      <c r="T244" s="72" t="str">
        <f t="shared" si="3"/>
        <v/>
      </c>
      <c r="U244" s="72"/>
      <c r="V244" s="72"/>
      <c r="W244" s="72" t="str">
        <f t="shared" si="4"/>
        <v/>
      </c>
      <c r="Z244" s="5"/>
      <c r="AA244" s="5"/>
      <c r="AB244" s="73" t="str">
        <f t="shared" si="5"/>
        <v/>
      </c>
      <c r="AC244" s="5">
        <v>2014</v>
      </c>
      <c r="AD244" s="5">
        <v>43900</v>
      </c>
      <c r="AG244" s="73" t="str">
        <f t="shared" si="6"/>
        <v/>
      </c>
      <c r="AH244" s="5">
        <v>2014</v>
      </c>
      <c r="AI244" s="5">
        <v>43900</v>
      </c>
      <c r="AJ244" s="4">
        <v>2007</v>
      </c>
      <c r="AK244" s="4">
        <v>3400</v>
      </c>
      <c r="AL244" s="73">
        <f t="shared" si="7"/>
        <v>7.7448747152619596E-2</v>
      </c>
      <c r="AM244" s="5">
        <v>2017</v>
      </c>
      <c r="AN244" s="4">
        <v>363</v>
      </c>
      <c r="AO244" s="72">
        <f t="shared" si="8"/>
        <v>1.100609804535337</v>
      </c>
      <c r="AT244" s="73" t="str">
        <f t="shared" si="9"/>
        <v/>
      </c>
      <c r="AY244" s="73" t="str">
        <f t="shared" si="10"/>
        <v/>
      </c>
    </row>
    <row r="245" spans="1:56" ht="15.75" customHeight="1" x14ac:dyDescent="0.25">
      <c r="A245" s="4" t="s">
        <v>212</v>
      </c>
      <c r="B245" s="4" t="s">
        <v>213</v>
      </c>
      <c r="C245" s="4" t="s">
        <v>22</v>
      </c>
      <c r="D245" s="4" t="s">
        <v>205</v>
      </c>
      <c r="E245" s="4">
        <v>0</v>
      </c>
      <c r="F245" s="4">
        <v>299882</v>
      </c>
      <c r="G245" s="5"/>
      <c r="H245" s="5"/>
      <c r="I245" s="72" t="str">
        <f t="shared" si="0"/>
        <v/>
      </c>
      <c r="J245" s="5">
        <v>2016</v>
      </c>
      <c r="K245" s="5">
        <v>192</v>
      </c>
      <c r="L245" s="72">
        <f t="shared" si="1"/>
        <v>64.025183238740567</v>
      </c>
      <c r="O245" s="72" t="str">
        <f t="shared" si="2"/>
        <v/>
      </c>
      <c r="R245" s="5">
        <v>2016</v>
      </c>
      <c r="S245" s="5">
        <v>192</v>
      </c>
      <c r="T245" s="72" t="str">
        <f t="shared" si="3"/>
        <v/>
      </c>
      <c r="U245" s="72"/>
      <c r="V245" s="72"/>
      <c r="W245" s="72" t="str">
        <f t="shared" si="4"/>
        <v/>
      </c>
      <c r="Z245" s="5"/>
      <c r="AA245" s="5"/>
      <c r="AB245" s="73" t="str">
        <f t="shared" si="5"/>
        <v/>
      </c>
      <c r="AC245" s="5">
        <v>2016</v>
      </c>
      <c r="AD245" s="5">
        <v>192</v>
      </c>
      <c r="AG245" s="73" t="str">
        <f t="shared" si="6"/>
        <v/>
      </c>
      <c r="AH245" s="5">
        <v>2016</v>
      </c>
      <c r="AI245" s="5">
        <v>192</v>
      </c>
      <c r="AJ245" s="4">
        <v>2016</v>
      </c>
      <c r="AK245" s="4">
        <v>43</v>
      </c>
      <c r="AL245" s="73">
        <f t="shared" si="7"/>
        <v>0.22395833333333334</v>
      </c>
      <c r="AN245" s="4" t="s">
        <v>40</v>
      </c>
      <c r="AO245" s="72" t="str">
        <f t="shared" si="8"/>
        <v/>
      </c>
      <c r="AT245" s="73" t="str">
        <f t="shared" si="9"/>
        <v/>
      </c>
      <c r="AY245" s="73" t="str">
        <f t="shared" si="10"/>
        <v/>
      </c>
    </row>
    <row r="246" spans="1:56" ht="15.75" customHeight="1" x14ac:dyDescent="0.25">
      <c r="A246" s="4" t="s">
        <v>353</v>
      </c>
      <c r="B246" s="4" t="s">
        <v>354</v>
      </c>
      <c r="C246" s="4" t="s">
        <v>28</v>
      </c>
      <c r="D246" s="4" t="s">
        <v>328</v>
      </c>
      <c r="E246" s="4">
        <v>1</v>
      </c>
      <c r="F246" s="4">
        <v>28515829</v>
      </c>
      <c r="G246" s="5"/>
      <c r="H246" s="5"/>
      <c r="I246" s="72" t="str">
        <f t="shared" si="0"/>
        <v/>
      </c>
      <c r="J246" s="5">
        <v>2017</v>
      </c>
      <c r="K246" s="5">
        <v>57096</v>
      </c>
      <c r="L246" s="72">
        <f t="shared" si="1"/>
        <v>200.22563608443579</v>
      </c>
      <c r="O246" s="72" t="str">
        <f t="shared" si="2"/>
        <v/>
      </c>
      <c r="R246" s="5">
        <v>2017</v>
      </c>
      <c r="S246" s="5">
        <v>57096</v>
      </c>
      <c r="T246" s="72" t="str">
        <f t="shared" si="3"/>
        <v/>
      </c>
      <c r="U246" s="72"/>
      <c r="V246" s="72"/>
      <c r="W246" s="72" t="str">
        <f t="shared" si="4"/>
        <v/>
      </c>
      <c r="Z246" s="5"/>
      <c r="AA246" s="5"/>
      <c r="AB246" s="73" t="str">
        <f t="shared" si="5"/>
        <v/>
      </c>
      <c r="AC246" s="5">
        <v>2017</v>
      </c>
      <c r="AD246" s="5">
        <v>57096</v>
      </c>
      <c r="AG246" s="73" t="str">
        <f t="shared" si="6"/>
        <v/>
      </c>
      <c r="AH246" s="5">
        <v>2017</v>
      </c>
      <c r="AI246" s="5">
        <v>57096</v>
      </c>
      <c r="AJ246" s="4">
        <v>2017</v>
      </c>
      <c r="AK246" s="4">
        <v>35970</v>
      </c>
      <c r="AL246" s="73">
        <f t="shared" si="7"/>
        <v>0.62999159310634723</v>
      </c>
      <c r="AM246" s="5">
        <v>2016</v>
      </c>
      <c r="AN246" s="4">
        <v>17778</v>
      </c>
      <c r="AO246" s="72">
        <f t="shared" si="8"/>
        <v>62.344321113722486</v>
      </c>
      <c r="AT246" s="73" t="str">
        <f t="shared" si="9"/>
        <v/>
      </c>
      <c r="AY246" s="73" t="str">
        <f t="shared" si="10"/>
        <v/>
      </c>
      <c r="BA246" s="4">
        <v>0</v>
      </c>
      <c r="BB246" s="4">
        <v>0</v>
      </c>
      <c r="BC246" s="4">
        <v>0</v>
      </c>
      <c r="BD246" s="4">
        <v>0</v>
      </c>
    </row>
    <row r="247" spans="1:56" ht="15.75" customHeight="1" x14ac:dyDescent="0.25">
      <c r="A247" s="4" t="s">
        <v>376</v>
      </c>
      <c r="B247" s="4" t="s">
        <v>377</v>
      </c>
      <c r="C247" s="4" t="s">
        <v>106</v>
      </c>
      <c r="D247" s="4" t="s">
        <v>357</v>
      </c>
      <c r="E247" s="4">
        <v>0</v>
      </c>
      <c r="F247" s="4">
        <v>96462106</v>
      </c>
      <c r="G247" s="5"/>
      <c r="H247" s="5"/>
      <c r="I247" s="72" t="str">
        <f t="shared" si="0"/>
        <v/>
      </c>
      <c r="J247" s="5">
        <v>2017</v>
      </c>
      <c r="K247" s="5">
        <v>130002</v>
      </c>
      <c r="L247" s="72">
        <f t="shared" si="1"/>
        <v>134.77002046793379</v>
      </c>
      <c r="O247" s="72" t="str">
        <f t="shared" si="2"/>
        <v/>
      </c>
      <c r="R247" s="5">
        <v>2017</v>
      </c>
      <c r="S247" s="5">
        <v>130002</v>
      </c>
      <c r="T247" s="72" t="str">
        <f t="shared" si="3"/>
        <v/>
      </c>
      <c r="U247" s="72"/>
      <c r="V247" s="72"/>
      <c r="W247" s="72" t="str">
        <f t="shared" si="4"/>
        <v/>
      </c>
      <c r="Z247" s="5"/>
      <c r="AA247" s="5"/>
      <c r="AB247" s="73" t="str">
        <f t="shared" si="5"/>
        <v/>
      </c>
      <c r="AC247" s="5">
        <v>2017</v>
      </c>
      <c r="AD247" s="5">
        <v>130002</v>
      </c>
      <c r="AG247" s="73" t="str">
        <f t="shared" si="6"/>
        <v/>
      </c>
      <c r="AH247" s="5">
        <v>2017</v>
      </c>
      <c r="AI247" s="5">
        <v>130002</v>
      </c>
      <c r="AJ247" s="4">
        <v>2017</v>
      </c>
      <c r="AK247" s="4">
        <v>16250</v>
      </c>
      <c r="AL247" s="73">
        <f t="shared" si="7"/>
        <v>0.12499807695266227</v>
      </c>
      <c r="AM247" s="5">
        <v>2011</v>
      </c>
      <c r="AN247" s="4">
        <v>1358</v>
      </c>
      <c r="AO247" s="72">
        <f t="shared" si="8"/>
        <v>1.4078067090925841</v>
      </c>
      <c r="AT247" s="73" t="str">
        <f t="shared" si="9"/>
        <v/>
      </c>
      <c r="AY247" s="73" t="str">
        <f t="shared" si="10"/>
        <v/>
      </c>
      <c r="BA247" s="4">
        <v>0</v>
      </c>
      <c r="BB247" s="4">
        <v>0</v>
      </c>
      <c r="BC247" s="4">
        <v>0</v>
      </c>
      <c r="BD247" s="4">
        <v>0</v>
      </c>
    </row>
    <row r="248" spans="1:56" ht="15.75" customHeight="1" x14ac:dyDescent="0.25">
      <c r="A248" s="4" t="s">
        <v>324</v>
      </c>
      <c r="B248" s="4" t="s">
        <v>325</v>
      </c>
      <c r="C248" s="4" t="s">
        <v>22</v>
      </c>
      <c r="D248" s="4" t="s">
        <v>309</v>
      </c>
      <c r="E248" s="4">
        <v>0</v>
      </c>
      <c r="F248" s="4">
        <v>11432</v>
      </c>
      <c r="G248" s="5"/>
      <c r="H248" s="5"/>
      <c r="I248" s="72" t="str">
        <f t="shared" si="0"/>
        <v/>
      </c>
      <c r="J248" s="5"/>
      <c r="K248" s="5"/>
      <c r="L248" s="72" t="str">
        <f t="shared" si="1"/>
        <v/>
      </c>
      <c r="O248" s="72" t="str">
        <f t="shared" si="2"/>
        <v/>
      </c>
      <c r="R248" s="5"/>
      <c r="S248" s="5"/>
      <c r="T248" s="72" t="str">
        <f t="shared" si="3"/>
        <v/>
      </c>
      <c r="U248" s="72"/>
      <c r="V248" s="72"/>
      <c r="W248" s="72" t="str">
        <f t="shared" si="4"/>
        <v/>
      </c>
      <c r="Z248" s="5"/>
      <c r="AA248" s="5"/>
      <c r="AB248" s="73" t="str">
        <f t="shared" si="5"/>
        <v/>
      </c>
      <c r="AC248" s="5"/>
      <c r="AD248" s="5"/>
      <c r="AG248" s="73" t="str">
        <f t="shared" si="6"/>
        <v/>
      </c>
      <c r="AH248" s="5"/>
      <c r="AI248" s="5"/>
      <c r="AL248" s="73" t="str">
        <f t="shared" si="7"/>
        <v/>
      </c>
      <c r="AN248" s="4" t="s">
        <v>40</v>
      </c>
      <c r="AO248" s="72" t="str">
        <f t="shared" si="8"/>
        <v/>
      </c>
      <c r="AT248" s="73" t="str">
        <f t="shared" si="9"/>
        <v/>
      </c>
      <c r="AY248" s="73" t="str">
        <f t="shared" si="10"/>
        <v/>
      </c>
    </row>
    <row r="249" spans="1:56" ht="15.75" customHeight="1" x14ac:dyDescent="0.25">
      <c r="A249" s="4" t="s">
        <v>261</v>
      </c>
      <c r="B249" s="4" t="s">
        <v>262</v>
      </c>
      <c r="C249" s="4" t="s">
        <v>118</v>
      </c>
      <c r="D249" s="4" t="s">
        <v>250</v>
      </c>
      <c r="E249" s="4">
        <v>0</v>
      </c>
      <c r="F249" s="4">
        <v>582463</v>
      </c>
      <c r="G249" s="5"/>
      <c r="H249" s="5"/>
      <c r="I249" s="72" t="str">
        <f t="shared" si="0"/>
        <v/>
      </c>
      <c r="J249" s="5"/>
      <c r="K249" s="5"/>
      <c r="L249" s="72" t="str">
        <f t="shared" si="1"/>
        <v/>
      </c>
      <c r="O249" s="72" t="str">
        <f t="shared" si="2"/>
        <v/>
      </c>
      <c r="R249" s="5"/>
      <c r="S249" s="5"/>
      <c r="T249" s="72" t="str">
        <f t="shared" si="3"/>
        <v/>
      </c>
      <c r="U249" s="72"/>
      <c r="V249" s="72"/>
      <c r="W249" s="72" t="str">
        <f t="shared" si="4"/>
        <v/>
      </c>
      <c r="Z249" s="5"/>
      <c r="AA249" s="5"/>
      <c r="AB249" s="73" t="str">
        <f t="shared" si="5"/>
        <v/>
      </c>
      <c r="AC249" s="5"/>
      <c r="AD249" s="5"/>
      <c r="AG249" s="73" t="str">
        <f t="shared" si="6"/>
        <v/>
      </c>
      <c r="AH249" s="5"/>
      <c r="AI249" s="5"/>
      <c r="AL249" s="73" t="str">
        <f t="shared" si="7"/>
        <v/>
      </c>
      <c r="AN249" s="4" t="s">
        <v>40</v>
      </c>
      <c r="AO249" s="72" t="str">
        <f t="shared" si="8"/>
        <v/>
      </c>
      <c r="AT249" s="73" t="str">
        <f t="shared" si="9"/>
        <v/>
      </c>
      <c r="AY249" s="73" t="str">
        <f t="shared" si="10"/>
        <v/>
      </c>
    </row>
    <row r="250" spans="1:56" ht="15.75" customHeight="1" x14ac:dyDescent="0.25">
      <c r="A250" s="4" t="s">
        <v>521</v>
      </c>
      <c r="B250" s="4" t="s">
        <v>522</v>
      </c>
      <c r="C250" s="4" t="s">
        <v>106</v>
      </c>
      <c r="D250" s="4" t="s">
        <v>484</v>
      </c>
      <c r="E250" s="4">
        <v>0</v>
      </c>
      <c r="F250" s="4">
        <v>29161922</v>
      </c>
      <c r="G250" s="5"/>
      <c r="H250" s="5"/>
      <c r="I250" s="72" t="str">
        <f t="shared" si="0"/>
        <v/>
      </c>
      <c r="J250" s="5">
        <v>2013</v>
      </c>
      <c r="K250" s="5">
        <v>14000</v>
      </c>
      <c r="L250" s="72">
        <f t="shared" si="1"/>
        <v>48.007809636141268</v>
      </c>
      <c r="O250" s="72" t="str">
        <f t="shared" si="2"/>
        <v/>
      </c>
      <c r="R250" s="5">
        <v>2013</v>
      </c>
      <c r="S250" s="5">
        <v>14000</v>
      </c>
      <c r="T250" s="72" t="str">
        <f t="shared" si="3"/>
        <v/>
      </c>
      <c r="U250" s="72"/>
      <c r="V250" s="72"/>
      <c r="W250" s="72" t="str">
        <f t="shared" si="4"/>
        <v/>
      </c>
      <c r="Z250" s="5"/>
      <c r="AA250" s="5"/>
      <c r="AB250" s="73" t="str">
        <f t="shared" si="5"/>
        <v/>
      </c>
      <c r="AC250" s="5">
        <v>2013</v>
      </c>
      <c r="AD250" s="5">
        <v>14000</v>
      </c>
      <c r="AG250" s="73" t="str">
        <f t="shared" si="6"/>
        <v/>
      </c>
      <c r="AH250" s="5">
        <v>2013</v>
      </c>
      <c r="AI250" s="5">
        <v>14000</v>
      </c>
      <c r="AJ250" s="4">
        <v>2013</v>
      </c>
      <c r="AK250" s="4">
        <v>9920</v>
      </c>
      <c r="AL250" s="73">
        <f t="shared" si="7"/>
        <v>0.70857142857142852</v>
      </c>
      <c r="AM250" s="5">
        <v>2013</v>
      </c>
      <c r="AN250" s="4">
        <v>1703</v>
      </c>
      <c r="AO250" s="72">
        <f t="shared" si="8"/>
        <v>5.8398071293106133</v>
      </c>
      <c r="AR250" s="5">
        <v>2010</v>
      </c>
      <c r="AS250" s="4">
        <v>716</v>
      </c>
      <c r="AT250" s="73" t="str">
        <f t="shared" si="9"/>
        <v/>
      </c>
      <c r="AY250" s="73" t="str">
        <f t="shared" si="10"/>
        <v/>
      </c>
    </row>
    <row r="251" spans="1:56" ht="15.75" customHeight="1" x14ac:dyDescent="0.25">
      <c r="A251" s="4" t="s">
        <v>154</v>
      </c>
      <c r="B251" s="4" t="s">
        <v>155</v>
      </c>
      <c r="C251" s="4" t="s">
        <v>118</v>
      </c>
      <c r="D251" s="4" t="s">
        <v>119</v>
      </c>
      <c r="E251" s="4">
        <v>0</v>
      </c>
      <c r="F251" s="4">
        <v>17861030</v>
      </c>
      <c r="G251" s="5"/>
      <c r="H251" s="5"/>
      <c r="I251" s="72" t="str">
        <f t="shared" si="0"/>
        <v/>
      </c>
      <c r="J251" s="5">
        <v>2017</v>
      </c>
      <c r="K251" s="5">
        <v>25000</v>
      </c>
      <c r="L251" s="72">
        <f t="shared" si="1"/>
        <v>139.96953143239779</v>
      </c>
      <c r="O251" s="72" t="str">
        <f t="shared" si="2"/>
        <v/>
      </c>
      <c r="R251" s="5">
        <v>2017</v>
      </c>
      <c r="S251" s="5">
        <v>25000</v>
      </c>
      <c r="T251" s="72" t="str">
        <f t="shared" si="3"/>
        <v/>
      </c>
      <c r="U251" s="72"/>
      <c r="V251" s="72"/>
      <c r="W251" s="72" t="str">
        <f t="shared" si="4"/>
        <v/>
      </c>
      <c r="Z251" s="5"/>
      <c r="AA251" s="5"/>
      <c r="AB251" s="73" t="str">
        <f t="shared" si="5"/>
        <v/>
      </c>
      <c r="AC251" s="5">
        <v>2017</v>
      </c>
      <c r="AD251" s="5">
        <v>25000</v>
      </c>
      <c r="AG251" s="73" t="str">
        <f t="shared" si="6"/>
        <v/>
      </c>
      <c r="AH251" s="5">
        <v>2017</v>
      </c>
      <c r="AI251" s="5">
        <v>25000</v>
      </c>
      <c r="AJ251" s="4">
        <v>2017</v>
      </c>
      <c r="AK251" s="4">
        <v>7000</v>
      </c>
      <c r="AL251" s="73">
        <f t="shared" si="7"/>
        <v>0.28000000000000003</v>
      </c>
      <c r="AM251" s="5">
        <v>2015</v>
      </c>
      <c r="AN251" s="4">
        <v>853</v>
      </c>
      <c r="AO251" s="72">
        <f t="shared" si="8"/>
        <v>4.7757604124734128</v>
      </c>
      <c r="AT251" s="73" t="str">
        <f t="shared" si="9"/>
        <v/>
      </c>
      <c r="AY251" s="73" t="str">
        <f t="shared" si="10"/>
        <v/>
      </c>
      <c r="BA251" s="4">
        <v>0.57999999999999996</v>
      </c>
      <c r="BB251" s="4">
        <v>0.4</v>
      </c>
      <c r="BC251" s="4">
        <v>0.42</v>
      </c>
      <c r="BD251" s="4">
        <v>0.42</v>
      </c>
    </row>
    <row r="252" spans="1:56" ht="15.75" customHeight="1" x14ac:dyDescent="0.25">
      <c r="A252" s="4" t="s">
        <v>156</v>
      </c>
      <c r="B252" s="4" t="s">
        <v>157</v>
      </c>
      <c r="C252" s="4" t="s">
        <v>118</v>
      </c>
      <c r="D252" s="4" t="s">
        <v>119</v>
      </c>
      <c r="E252" s="4">
        <v>0</v>
      </c>
      <c r="F252" s="4">
        <v>14645468</v>
      </c>
      <c r="G252" s="5">
        <v>2008</v>
      </c>
      <c r="H252" s="5">
        <v>28772</v>
      </c>
      <c r="I252" s="72">
        <f t="shared" si="0"/>
        <v>196.45667861211399</v>
      </c>
      <c r="J252" s="5">
        <v>2017</v>
      </c>
      <c r="K252" s="5">
        <v>19521</v>
      </c>
      <c r="L252" s="72">
        <f t="shared" si="1"/>
        <v>133.29038034155002</v>
      </c>
      <c r="O252" s="72" t="str">
        <f t="shared" si="2"/>
        <v/>
      </c>
      <c r="R252" s="5">
        <v>2017</v>
      </c>
      <c r="S252" s="5">
        <v>19521</v>
      </c>
      <c r="T252" s="72" t="str">
        <f t="shared" si="3"/>
        <v/>
      </c>
      <c r="U252" s="72"/>
      <c r="V252" s="72"/>
      <c r="W252" s="72" t="str">
        <f t="shared" si="4"/>
        <v/>
      </c>
      <c r="X252" s="5">
        <v>2005</v>
      </c>
      <c r="Y252" s="4">
        <v>99427</v>
      </c>
      <c r="Z252" s="5"/>
      <c r="AA252" s="5"/>
      <c r="AB252" s="73" t="str">
        <f t="shared" si="5"/>
        <v/>
      </c>
      <c r="AC252" s="5">
        <v>2017</v>
      </c>
      <c r="AD252" s="5">
        <v>19521</v>
      </c>
      <c r="AE252" s="5">
        <v>2005</v>
      </c>
      <c r="AF252" s="4">
        <v>34584</v>
      </c>
      <c r="AG252" s="73">
        <f t="shared" si="6"/>
        <v>0.56445176960444132</v>
      </c>
      <c r="AH252" s="5">
        <v>2017</v>
      </c>
      <c r="AI252" s="5">
        <v>19521</v>
      </c>
      <c r="AJ252" s="4">
        <v>2015</v>
      </c>
      <c r="AK252" s="4">
        <v>3224</v>
      </c>
      <c r="AL252" s="73">
        <f t="shared" si="7"/>
        <v>0.16515547359254137</v>
      </c>
      <c r="AM252" s="5">
        <v>2012</v>
      </c>
      <c r="AN252" s="4">
        <v>981</v>
      </c>
      <c r="AO252" s="72">
        <f t="shared" si="8"/>
        <v>6.6983178687085996</v>
      </c>
      <c r="AP252" s="5">
        <v>2005</v>
      </c>
      <c r="AQ252" s="4">
        <v>99427</v>
      </c>
      <c r="AR252" s="5">
        <v>2005</v>
      </c>
      <c r="AS252" s="4">
        <v>327006</v>
      </c>
      <c r="AT252" s="73">
        <f t="shared" si="9"/>
        <v>3.2889054281030305</v>
      </c>
      <c r="AU252" s="5">
        <v>2005</v>
      </c>
      <c r="AV252" s="4">
        <v>99427</v>
      </c>
      <c r="AY252" s="73" t="str">
        <f t="shared" si="10"/>
        <v/>
      </c>
      <c r="BA252" s="4">
        <v>0.36</v>
      </c>
      <c r="BB252" s="4">
        <v>0.34</v>
      </c>
      <c r="BC252" s="4">
        <v>0.36</v>
      </c>
      <c r="BD252" s="4">
        <v>0.36</v>
      </c>
    </row>
    <row r="253" spans="1:56" ht="15.75" customHeight="1" x14ac:dyDescent="0.25">
      <c r="I253" s="4">
        <v>1</v>
      </c>
      <c r="J253" s="4">
        <v>1</v>
      </c>
      <c r="K253" s="4">
        <v>1</v>
      </c>
      <c r="L253" s="72" t="str">
        <f t="shared" si="1"/>
        <v/>
      </c>
      <c r="M253" s="4">
        <v>1</v>
      </c>
      <c r="N253" s="4">
        <v>1</v>
      </c>
      <c r="O253" s="72" t="str">
        <f t="shared" si="2"/>
        <v/>
      </c>
      <c r="P253" s="4">
        <v>1</v>
      </c>
      <c r="Q253" s="4">
        <v>1</v>
      </c>
      <c r="R253" s="4">
        <v>1</v>
      </c>
      <c r="S253" s="4">
        <v>1</v>
      </c>
      <c r="T253" s="72">
        <f t="shared" si="3"/>
        <v>1000</v>
      </c>
      <c r="V253" s="4">
        <v>1</v>
      </c>
      <c r="W253" s="72" t="str">
        <f t="shared" si="4"/>
        <v/>
      </c>
      <c r="X253" s="4">
        <v>1</v>
      </c>
      <c r="Y253" s="4">
        <v>1</v>
      </c>
      <c r="Z253" s="4">
        <v>1</v>
      </c>
      <c r="AA253" s="4">
        <v>1</v>
      </c>
      <c r="AB253" s="73">
        <f t="shared" si="5"/>
        <v>1</v>
      </c>
      <c r="AC253" s="4">
        <v>1</v>
      </c>
      <c r="AD253" s="4">
        <v>1</v>
      </c>
      <c r="AE253" s="4">
        <v>1</v>
      </c>
      <c r="AF253" s="4">
        <v>1</v>
      </c>
      <c r="AG253" s="73">
        <f t="shared" si="6"/>
        <v>1</v>
      </c>
      <c r="AH253" s="4">
        <v>1</v>
      </c>
      <c r="AI253" s="4">
        <v>1</v>
      </c>
      <c r="AJ253" s="4">
        <v>1</v>
      </c>
      <c r="AK253" s="4">
        <v>1</v>
      </c>
      <c r="AL253" s="73">
        <f t="shared" si="7"/>
        <v>1</v>
      </c>
      <c r="AM253" s="4">
        <v>1</v>
      </c>
      <c r="AN253" s="4">
        <v>1</v>
      </c>
      <c r="AO253" s="72" t="str">
        <f t="shared" si="8"/>
        <v/>
      </c>
      <c r="AP253" s="4">
        <v>1</v>
      </c>
      <c r="AQ253" s="4">
        <v>1</v>
      </c>
      <c r="AR253" s="4">
        <v>1</v>
      </c>
      <c r="AS253" s="4">
        <v>1</v>
      </c>
      <c r="AT253" s="73">
        <f t="shared" si="9"/>
        <v>1</v>
      </c>
      <c r="AU253" s="4">
        <v>1</v>
      </c>
      <c r="AV253" s="4">
        <v>1</v>
      </c>
      <c r="AW253" s="4">
        <v>1</v>
      </c>
      <c r="AX253" s="4">
        <v>1</v>
      </c>
      <c r="AY253" s="73">
        <f t="shared" si="10"/>
        <v>1</v>
      </c>
    </row>
    <row r="254" spans="1:56" ht="15.75" customHeight="1" x14ac:dyDescent="0.25"/>
    <row r="255" spans="1:56" ht="15.75" customHeight="1" x14ac:dyDescent="0.25"/>
    <row r="256" spans="1: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3">
    <mergeCell ref="BA2:BA3"/>
    <mergeCell ref="BB2:BB3"/>
    <mergeCell ref="BC2:BC3"/>
    <mergeCell ref="BD2:BD3"/>
    <mergeCell ref="M1:N1"/>
    <mergeCell ref="O1:O3"/>
    <mergeCell ref="M2:N2"/>
    <mergeCell ref="P2:Q2"/>
    <mergeCell ref="R2:S2"/>
    <mergeCell ref="G2:H2"/>
    <mergeCell ref="I2:I3"/>
    <mergeCell ref="J2:K2"/>
    <mergeCell ref="L2:L3"/>
    <mergeCell ref="A1:D2"/>
    <mergeCell ref="E1:E4"/>
    <mergeCell ref="F1:F3"/>
    <mergeCell ref="G1:I1"/>
    <mergeCell ref="J1:L1"/>
    <mergeCell ref="BA1:BD1"/>
    <mergeCell ref="Z1:AA1"/>
    <mergeCell ref="AC1:AD1"/>
    <mergeCell ref="AE1:AF1"/>
    <mergeCell ref="AH1:AI1"/>
    <mergeCell ref="AJ1:AL1"/>
    <mergeCell ref="AM1:AO1"/>
    <mergeCell ref="AP1:AQ1"/>
    <mergeCell ref="AY1:AY3"/>
    <mergeCell ref="AH2:AI2"/>
    <mergeCell ref="AJ2:AK2"/>
    <mergeCell ref="AL2:AL3"/>
    <mergeCell ref="AO2:AO3"/>
    <mergeCell ref="AW2:AX2"/>
    <mergeCell ref="AR1:AS1"/>
    <mergeCell ref="AU1:AV1"/>
    <mergeCell ref="AW1:AX1"/>
    <mergeCell ref="AM2:AN2"/>
    <mergeCell ref="AP2:AQ2"/>
    <mergeCell ref="AB1:AB3"/>
    <mergeCell ref="U2:V2"/>
    <mergeCell ref="Z2:AA2"/>
    <mergeCell ref="AR2:AS2"/>
    <mergeCell ref="AU2:AV2"/>
    <mergeCell ref="AG1:AG3"/>
    <mergeCell ref="AT1:AT3"/>
    <mergeCell ref="AC2:AD2"/>
    <mergeCell ref="AE2:AF2"/>
    <mergeCell ref="X1:Y1"/>
    <mergeCell ref="X2:Y2"/>
    <mergeCell ref="P1:Q1"/>
    <mergeCell ref="R1:S1"/>
    <mergeCell ref="T1:T3"/>
    <mergeCell ref="U1:V1"/>
    <mergeCell ref="W1:W3"/>
  </mergeCell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248"/>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x14ac:dyDescent="0.25"/>
  <cols>
    <col min="1" max="1" width="12" customWidth="1"/>
    <col min="2" max="2" width="15.140625" customWidth="1"/>
    <col min="3" max="3" width="9.42578125" customWidth="1"/>
    <col min="4" max="6" width="21.42578125" customWidth="1"/>
    <col min="7" max="7" width="25" customWidth="1"/>
    <col min="8" max="9" width="15.140625" customWidth="1"/>
    <col min="10" max="10" width="13.42578125" customWidth="1"/>
    <col min="11" max="11" width="16.85546875" customWidth="1"/>
    <col min="12" max="12" width="13.42578125" customWidth="1"/>
    <col min="13" max="13" width="12.85546875" customWidth="1"/>
    <col min="14" max="14" width="18.85546875" customWidth="1"/>
    <col min="15" max="15" width="12.28515625" customWidth="1"/>
    <col min="16" max="16" width="16.42578125" customWidth="1"/>
    <col min="17" max="17" width="16" customWidth="1"/>
    <col min="18" max="18" width="18.85546875" customWidth="1"/>
    <col min="19" max="19" width="18.7109375" customWidth="1"/>
    <col min="20" max="20" width="14.85546875" customWidth="1"/>
    <col min="21" max="39" width="10.7109375" customWidth="1"/>
  </cols>
  <sheetData>
    <row r="1" spans="1:39" ht="15" customHeight="1" x14ac:dyDescent="0.25">
      <c r="A1" s="259" t="s">
        <v>0</v>
      </c>
      <c r="B1" s="260"/>
      <c r="C1" s="260"/>
      <c r="D1" s="261"/>
      <c r="E1" s="60"/>
      <c r="F1" s="60"/>
      <c r="G1" s="60"/>
      <c r="H1" s="284" t="s">
        <v>684</v>
      </c>
      <c r="I1" s="286" t="s">
        <v>685</v>
      </c>
      <c r="J1" s="287" t="s">
        <v>553</v>
      </c>
      <c r="K1" s="252"/>
      <c r="L1" s="252"/>
      <c r="M1" s="288"/>
      <c r="N1" s="77" t="s">
        <v>576</v>
      </c>
      <c r="O1" s="289" t="s">
        <v>582</v>
      </c>
      <c r="P1" s="247"/>
      <c r="Q1" s="247"/>
      <c r="R1" s="243"/>
      <c r="S1" s="290" t="s">
        <v>603</v>
      </c>
      <c r="T1" s="243"/>
      <c r="U1" s="246" t="s">
        <v>704</v>
      </c>
      <c r="V1" s="247"/>
      <c r="W1" s="247"/>
      <c r="X1" s="243"/>
      <c r="Y1" s="48"/>
      <c r="Z1" s="48"/>
      <c r="AA1" s="48"/>
      <c r="AB1" s="48"/>
      <c r="AC1" s="48"/>
      <c r="AD1" s="48"/>
      <c r="AE1" s="48"/>
      <c r="AF1" s="48"/>
      <c r="AG1" s="48"/>
      <c r="AH1" s="48"/>
      <c r="AI1" s="48"/>
      <c r="AJ1" s="48"/>
      <c r="AK1" s="48"/>
      <c r="AL1" s="48"/>
      <c r="AM1" s="48"/>
    </row>
    <row r="2" spans="1:39" ht="15" customHeight="1" x14ac:dyDescent="0.25">
      <c r="A2" s="262"/>
      <c r="B2" s="263"/>
      <c r="C2" s="263"/>
      <c r="D2" s="264"/>
      <c r="E2" s="60"/>
      <c r="F2" s="60"/>
      <c r="G2" s="60"/>
      <c r="H2" s="266"/>
      <c r="I2" s="266"/>
      <c r="J2" s="279" t="s">
        <v>554</v>
      </c>
      <c r="K2" s="279" t="s">
        <v>705</v>
      </c>
      <c r="L2" s="279" t="s">
        <v>689</v>
      </c>
      <c r="M2" s="279" t="s">
        <v>570</v>
      </c>
      <c r="N2" s="283" t="s">
        <v>577</v>
      </c>
      <c r="O2" s="239" t="s">
        <v>583</v>
      </c>
      <c r="P2" s="239" t="s">
        <v>587</v>
      </c>
      <c r="Q2" s="239" t="s">
        <v>591</v>
      </c>
      <c r="R2" s="239" t="s">
        <v>706</v>
      </c>
      <c r="S2" s="283" t="s">
        <v>604</v>
      </c>
      <c r="T2" s="283" t="s">
        <v>608</v>
      </c>
      <c r="U2" s="275" t="s">
        <v>707</v>
      </c>
      <c r="V2" s="277" t="s">
        <v>708</v>
      </c>
      <c r="W2" s="277" t="s">
        <v>709</v>
      </c>
      <c r="X2" s="277" t="s">
        <v>710</v>
      </c>
      <c r="Y2" s="12"/>
      <c r="Z2" s="12"/>
      <c r="AA2" s="12"/>
      <c r="AB2" s="12"/>
      <c r="AC2" s="12"/>
      <c r="AD2" s="12"/>
      <c r="AE2" s="12"/>
      <c r="AF2" s="12"/>
      <c r="AG2" s="12"/>
      <c r="AH2" s="12"/>
      <c r="AI2" s="12"/>
      <c r="AJ2" s="12"/>
      <c r="AK2" s="12"/>
      <c r="AL2" s="12"/>
      <c r="AM2" s="12"/>
    </row>
    <row r="3" spans="1:39" ht="45" customHeight="1" x14ac:dyDescent="0.25">
      <c r="A3" s="1" t="s">
        <v>11</v>
      </c>
      <c r="B3" s="1" t="s">
        <v>12</v>
      </c>
      <c r="C3" s="1" t="s">
        <v>13</v>
      </c>
      <c r="D3" s="1" t="s">
        <v>14</v>
      </c>
      <c r="E3" s="78"/>
      <c r="F3" s="78"/>
      <c r="G3" s="78"/>
      <c r="H3" s="285"/>
      <c r="I3" s="240"/>
      <c r="J3" s="240"/>
      <c r="K3" s="240"/>
      <c r="L3" s="240"/>
      <c r="M3" s="240"/>
      <c r="N3" s="240"/>
      <c r="O3" s="240"/>
      <c r="P3" s="240"/>
      <c r="Q3" s="240"/>
      <c r="R3" s="240"/>
      <c r="S3" s="240"/>
      <c r="T3" s="240"/>
      <c r="U3" s="276"/>
      <c r="V3" s="278"/>
      <c r="W3" s="278"/>
      <c r="X3" s="278"/>
      <c r="Y3" s="12"/>
      <c r="Z3" s="12"/>
      <c r="AA3" s="12"/>
      <c r="AB3" s="12"/>
      <c r="AC3" s="12"/>
      <c r="AD3" s="12"/>
      <c r="AE3" s="12"/>
      <c r="AF3" s="12"/>
      <c r="AG3" s="12"/>
      <c r="AH3" s="12"/>
      <c r="AI3" s="12"/>
      <c r="AJ3" s="12"/>
      <c r="AK3" s="12"/>
      <c r="AL3" s="12"/>
      <c r="AM3" s="12"/>
    </row>
    <row r="4" spans="1:39" ht="30" x14ac:dyDescent="0.25">
      <c r="A4" s="60" t="s">
        <v>11</v>
      </c>
      <c r="B4" s="60" t="s">
        <v>712</v>
      </c>
      <c r="C4" s="60" t="s">
        <v>13</v>
      </c>
      <c r="D4" s="60" t="s">
        <v>713</v>
      </c>
      <c r="E4" s="79" t="s">
        <v>764</v>
      </c>
      <c r="F4" s="60" t="s">
        <v>765</v>
      </c>
      <c r="G4" s="60" t="s">
        <v>766</v>
      </c>
      <c r="H4" s="80" t="s">
        <v>767</v>
      </c>
      <c r="I4" s="81" t="s">
        <v>714</v>
      </c>
      <c r="J4" s="82" t="s">
        <v>717</v>
      </c>
      <c r="K4" s="82" t="s">
        <v>720</v>
      </c>
      <c r="L4" s="82" t="s">
        <v>723</v>
      </c>
      <c r="M4" s="82" t="s">
        <v>728</v>
      </c>
      <c r="N4" s="83" t="s">
        <v>731</v>
      </c>
      <c r="O4" s="56" t="s">
        <v>736</v>
      </c>
      <c r="P4" s="56" t="s">
        <v>741</v>
      </c>
      <c r="Q4" s="56" t="s">
        <v>746</v>
      </c>
      <c r="R4" s="56" t="s">
        <v>749</v>
      </c>
      <c r="S4" s="84" t="s">
        <v>754</v>
      </c>
      <c r="T4" s="84" t="s">
        <v>759</v>
      </c>
      <c r="U4" s="71" t="s">
        <v>760</v>
      </c>
      <c r="V4" s="71" t="s">
        <v>761</v>
      </c>
      <c r="W4" s="71" t="s">
        <v>762</v>
      </c>
      <c r="X4" s="71" t="s">
        <v>763</v>
      </c>
      <c r="Y4" s="12"/>
      <c r="Z4" s="12"/>
      <c r="AA4" s="12"/>
      <c r="AB4" s="12"/>
      <c r="AC4" s="12"/>
      <c r="AD4" s="12"/>
      <c r="AE4" s="12"/>
      <c r="AF4" s="12"/>
      <c r="AG4" s="12"/>
      <c r="AH4" s="12"/>
      <c r="AI4" s="12"/>
      <c r="AJ4" s="12"/>
      <c r="AK4" s="12"/>
      <c r="AL4" s="12"/>
      <c r="AM4" s="12"/>
    </row>
    <row r="5" spans="1:39" ht="15" customHeight="1" x14ac:dyDescent="0.25">
      <c r="A5" s="4" t="s">
        <v>391</v>
      </c>
      <c r="B5" s="4" t="s">
        <v>392</v>
      </c>
      <c r="C5" s="4" t="s">
        <v>106</v>
      </c>
      <c r="D5" s="4" t="s">
        <v>393</v>
      </c>
      <c r="E5" s="4">
        <f t="shared" ref="E5:E252" si="0">+IF(F5&lt;=5,1,0)</f>
        <v>0</v>
      </c>
      <c r="F5" s="4">
        <f t="shared" ref="F5:F252" si="1">+COUNTBLANK(J5:T5)</f>
        <v>8</v>
      </c>
      <c r="G5" s="4">
        <f t="shared" ref="G5:G252" si="2">+COUNTBLANK(J5:X5)</f>
        <v>8</v>
      </c>
      <c r="H5" s="4">
        <v>0</v>
      </c>
      <c r="I5" s="4">
        <v>38041754</v>
      </c>
      <c r="J5" s="72" t="s">
        <v>40</v>
      </c>
      <c r="K5" s="72">
        <v>78.860717095221204</v>
      </c>
      <c r="L5" s="72" t="s">
        <v>40</v>
      </c>
      <c r="M5" s="72" t="s">
        <v>40</v>
      </c>
      <c r="N5" s="72" t="s">
        <v>40</v>
      </c>
      <c r="O5" s="72" t="s">
        <v>40</v>
      </c>
      <c r="P5" s="72" t="s">
        <v>40</v>
      </c>
      <c r="Q5" s="72">
        <v>3615.764734241292</v>
      </c>
      <c r="R5" s="72">
        <v>6.6111567831493785</v>
      </c>
      <c r="S5" s="72" t="s">
        <v>40</v>
      </c>
      <c r="T5" s="72" t="s">
        <v>40</v>
      </c>
      <c r="U5" s="4">
        <v>0.32</v>
      </c>
      <c r="V5" s="4">
        <v>0.24</v>
      </c>
      <c r="W5" s="4">
        <v>0.28999999999999998</v>
      </c>
      <c r="X5" s="4">
        <v>0.28999999999999998</v>
      </c>
    </row>
    <row r="6" spans="1:39" x14ac:dyDescent="0.25">
      <c r="A6" s="4" t="s">
        <v>410</v>
      </c>
      <c r="B6" s="4" t="s">
        <v>411</v>
      </c>
      <c r="C6" s="4" t="s">
        <v>181</v>
      </c>
      <c r="D6" s="4" t="s">
        <v>412</v>
      </c>
      <c r="E6" s="4">
        <f t="shared" si="0"/>
        <v>1</v>
      </c>
      <c r="F6" s="4">
        <f t="shared" si="1"/>
        <v>0</v>
      </c>
      <c r="G6" s="4">
        <f t="shared" si="2"/>
        <v>0</v>
      </c>
      <c r="H6" s="4">
        <v>1</v>
      </c>
      <c r="I6" s="4">
        <v>2880917</v>
      </c>
      <c r="J6" s="72">
        <v>369.70867262055799</v>
      </c>
      <c r="K6" s="72">
        <v>196.95117908638116</v>
      </c>
      <c r="L6" s="72">
        <v>137.59507823377072</v>
      </c>
      <c r="M6" s="72">
        <v>698.62530842439196</v>
      </c>
      <c r="N6" s="72">
        <v>13.78033452543062</v>
      </c>
      <c r="O6" s="72">
        <v>40198.99244332494</v>
      </c>
      <c r="P6" s="72">
        <v>388.257834952785</v>
      </c>
      <c r="Q6" s="72">
        <v>2390.0589721988204</v>
      </c>
      <c r="R6" s="72">
        <v>2.3603595660687207</v>
      </c>
      <c r="S6" s="72">
        <v>460.25840687546867</v>
      </c>
      <c r="T6" s="72">
        <v>18492.46813441483</v>
      </c>
      <c r="U6" s="4">
        <v>0.41</v>
      </c>
      <c r="V6" s="4">
        <v>0.37</v>
      </c>
      <c r="W6" s="4">
        <v>0.56999999999999995</v>
      </c>
      <c r="X6" s="4">
        <v>0.56999999999999995</v>
      </c>
    </row>
    <row r="7" spans="1:39" x14ac:dyDescent="0.25">
      <c r="A7" s="4" t="s">
        <v>248</v>
      </c>
      <c r="B7" s="4" t="s">
        <v>249</v>
      </c>
      <c r="C7" s="4" t="s">
        <v>118</v>
      </c>
      <c r="D7" s="4" t="s">
        <v>250</v>
      </c>
      <c r="E7" s="4">
        <f t="shared" si="0"/>
        <v>1</v>
      </c>
      <c r="F7" s="4">
        <f t="shared" si="1"/>
        <v>4</v>
      </c>
      <c r="G7" s="4">
        <f t="shared" si="2"/>
        <v>4</v>
      </c>
      <c r="H7" s="4">
        <v>1</v>
      </c>
      <c r="I7" s="4">
        <v>43053054</v>
      </c>
      <c r="J7" s="72">
        <v>402.24324155958834</v>
      </c>
      <c r="K7" s="72">
        <v>139.36293578615818</v>
      </c>
      <c r="L7" s="72" t="s">
        <v>40</v>
      </c>
      <c r="M7" s="72" t="s">
        <v>40</v>
      </c>
      <c r="N7" s="72" t="s">
        <v>40</v>
      </c>
      <c r="O7" s="72">
        <v>196138.310682952</v>
      </c>
      <c r="P7" s="72">
        <v>3959.8732840549101</v>
      </c>
      <c r="Q7" s="72">
        <v>11210.762331838565</v>
      </c>
      <c r="R7" s="72">
        <v>1.2589118532682955</v>
      </c>
      <c r="S7" s="72">
        <v>3631.7165854948194</v>
      </c>
      <c r="T7" s="72" t="s">
        <v>40</v>
      </c>
      <c r="U7" s="4">
        <v>0.5</v>
      </c>
      <c r="V7" s="4">
        <v>0.55000000000000004</v>
      </c>
      <c r="W7" s="4">
        <v>0.52</v>
      </c>
      <c r="X7" s="4">
        <v>0.52</v>
      </c>
    </row>
    <row r="8" spans="1:39" x14ac:dyDescent="0.25">
      <c r="A8" s="4" t="s">
        <v>307</v>
      </c>
      <c r="B8" s="4" t="s">
        <v>308</v>
      </c>
      <c r="C8" s="4" t="s">
        <v>22</v>
      </c>
      <c r="D8" s="4" t="s">
        <v>309</v>
      </c>
      <c r="E8" s="4">
        <f t="shared" si="0"/>
        <v>0</v>
      </c>
      <c r="F8" s="4">
        <f t="shared" si="1"/>
        <v>8</v>
      </c>
      <c r="G8" s="4">
        <f t="shared" si="2"/>
        <v>8</v>
      </c>
      <c r="H8" s="4">
        <v>0</v>
      </c>
      <c r="I8" s="4">
        <v>55312</v>
      </c>
      <c r="J8" s="72" t="s">
        <v>40</v>
      </c>
      <c r="K8" s="72">
        <v>348.92970783916689</v>
      </c>
      <c r="L8" s="72" t="s">
        <v>40</v>
      </c>
      <c r="M8" s="72" t="s">
        <v>40</v>
      </c>
      <c r="N8" s="72" t="s">
        <v>40</v>
      </c>
      <c r="O8" s="72" t="s">
        <v>40</v>
      </c>
      <c r="P8" s="72" t="s">
        <v>40</v>
      </c>
      <c r="Q8" s="72">
        <v>5848.484848484849</v>
      </c>
      <c r="R8" s="72">
        <v>5.4237778420595895</v>
      </c>
      <c r="S8" s="72" t="s">
        <v>40</v>
      </c>
      <c r="T8" s="72" t="s">
        <v>40</v>
      </c>
      <c r="U8" s="4">
        <v>0</v>
      </c>
      <c r="V8" s="4">
        <v>0</v>
      </c>
      <c r="W8" s="4">
        <v>0</v>
      </c>
      <c r="X8" s="4">
        <v>0</v>
      </c>
    </row>
    <row r="9" spans="1:39" x14ac:dyDescent="0.25">
      <c r="A9" s="4" t="s">
        <v>413</v>
      </c>
      <c r="B9" s="4" t="s">
        <v>414</v>
      </c>
      <c r="C9" s="4" t="s">
        <v>181</v>
      </c>
      <c r="D9" s="4" t="s">
        <v>412</v>
      </c>
      <c r="E9" s="4">
        <f t="shared" si="0"/>
        <v>1</v>
      </c>
      <c r="F9" s="4">
        <f t="shared" si="1"/>
        <v>3</v>
      </c>
      <c r="G9" s="4">
        <f t="shared" si="2"/>
        <v>3</v>
      </c>
      <c r="H9" s="4">
        <v>0</v>
      </c>
      <c r="I9" s="4">
        <v>77142</v>
      </c>
      <c r="J9" s="72">
        <v>298.15146094215862</v>
      </c>
      <c r="K9" s="72">
        <v>67.408156386922826</v>
      </c>
      <c r="L9" s="72" t="s">
        <v>40</v>
      </c>
      <c r="M9" s="72" t="s">
        <v>40</v>
      </c>
      <c r="N9" s="72" t="s">
        <v>40</v>
      </c>
      <c r="O9" s="72">
        <v>8461.538461538461</v>
      </c>
      <c r="P9" s="72">
        <v>333.33333333333331</v>
      </c>
      <c r="Q9" s="72">
        <v>2000</v>
      </c>
      <c r="R9" s="72">
        <v>0</v>
      </c>
      <c r="S9" s="72">
        <v>104.26540284360189</v>
      </c>
      <c r="T9" s="72">
        <v>44000</v>
      </c>
      <c r="U9" s="4">
        <v>0</v>
      </c>
      <c r="V9" s="4">
        <v>0</v>
      </c>
      <c r="W9" s="4">
        <v>0</v>
      </c>
      <c r="X9" s="4">
        <v>0</v>
      </c>
    </row>
    <row r="10" spans="1:39" x14ac:dyDescent="0.25">
      <c r="A10" s="4" t="s">
        <v>229</v>
      </c>
      <c r="B10" s="4" t="s">
        <v>230</v>
      </c>
      <c r="C10" s="4" t="s">
        <v>118</v>
      </c>
      <c r="D10" s="4" t="s">
        <v>231</v>
      </c>
      <c r="E10" s="4">
        <f t="shared" si="0"/>
        <v>0</v>
      </c>
      <c r="F10" s="4">
        <f t="shared" si="1"/>
        <v>8</v>
      </c>
      <c r="G10" s="4">
        <f t="shared" si="2"/>
        <v>12</v>
      </c>
      <c r="H10" s="4">
        <v>0</v>
      </c>
      <c r="I10" s="4">
        <v>31825295</v>
      </c>
      <c r="J10" s="72" t="s">
        <v>40</v>
      </c>
      <c r="K10" s="72">
        <v>75.411712601564261</v>
      </c>
      <c r="L10" s="72" t="s">
        <v>40</v>
      </c>
      <c r="M10" s="72" t="s">
        <v>40</v>
      </c>
      <c r="N10" s="72" t="s">
        <v>40</v>
      </c>
      <c r="O10" s="72" t="s">
        <v>40</v>
      </c>
      <c r="P10" s="72" t="s">
        <v>40</v>
      </c>
      <c r="Q10" s="72">
        <v>2183.406113537118</v>
      </c>
      <c r="R10" s="72">
        <v>3.8240022598376546</v>
      </c>
      <c r="S10" s="72" t="s">
        <v>40</v>
      </c>
      <c r="T10" s="72" t="s">
        <v>40</v>
      </c>
    </row>
    <row r="11" spans="1:39" x14ac:dyDescent="0.25">
      <c r="A11" s="4" t="s">
        <v>26</v>
      </c>
      <c r="B11" s="4" t="s">
        <v>27</v>
      </c>
      <c r="C11" s="4" t="s">
        <v>28</v>
      </c>
      <c r="D11" s="4" t="s">
        <v>29</v>
      </c>
      <c r="E11" s="4">
        <f t="shared" si="0"/>
        <v>0</v>
      </c>
      <c r="F11" s="4">
        <f t="shared" si="1"/>
        <v>8</v>
      </c>
      <c r="G11" s="4">
        <f t="shared" si="2"/>
        <v>8</v>
      </c>
      <c r="H11" s="4">
        <v>0</v>
      </c>
      <c r="I11" s="4">
        <v>14869</v>
      </c>
      <c r="J11" s="72" t="s">
        <v>40</v>
      </c>
      <c r="K11" s="72">
        <v>369.89710135180582</v>
      </c>
      <c r="L11" s="72" t="s">
        <v>40</v>
      </c>
      <c r="M11" s="72" t="s">
        <v>40</v>
      </c>
      <c r="N11" s="72" t="s">
        <v>40</v>
      </c>
      <c r="O11" s="72" t="s">
        <v>40</v>
      </c>
      <c r="P11" s="72" t="s">
        <v>40</v>
      </c>
      <c r="Q11" s="72">
        <v>2200</v>
      </c>
      <c r="R11" s="72">
        <v>26.901607371040424</v>
      </c>
      <c r="S11" s="72" t="s">
        <v>40</v>
      </c>
      <c r="T11" s="72" t="s">
        <v>40</v>
      </c>
      <c r="U11" s="4">
        <v>0</v>
      </c>
      <c r="V11" s="4">
        <v>0</v>
      </c>
      <c r="W11" s="4">
        <v>0</v>
      </c>
      <c r="X11" s="4">
        <v>0</v>
      </c>
    </row>
    <row r="12" spans="1:39" x14ac:dyDescent="0.25">
      <c r="A12" s="4" t="s">
        <v>30</v>
      </c>
      <c r="B12" s="4" t="s">
        <v>31</v>
      </c>
      <c r="C12" s="4" t="s">
        <v>28</v>
      </c>
      <c r="D12" s="4" t="s">
        <v>29</v>
      </c>
      <c r="E12" s="4">
        <f t="shared" si="0"/>
        <v>0</v>
      </c>
      <c r="F12" s="4">
        <f t="shared" si="1"/>
        <v>8</v>
      </c>
      <c r="G12" s="4">
        <f t="shared" si="2"/>
        <v>8</v>
      </c>
      <c r="H12" s="4">
        <v>0</v>
      </c>
      <c r="I12" s="4">
        <v>97118</v>
      </c>
      <c r="J12" s="72" t="s">
        <v>40</v>
      </c>
      <c r="K12" s="72">
        <v>314.05094833089646</v>
      </c>
      <c r="L12" s="72" t="s">
        <v>40</v>
      </c>
      <c r="M12" s="72" t="s">
        <v>40</v>
      </c>
      <c r="N12" s="72" t="s">
        <v>40</v>
      </c>
      <c r="O12" s="72" t="s">
        <v>40</v>
      </c>
      <c r="P12" s="72" t="s">
        <v>40</v>
      </c>
      <c r="Q12" s="72">
        <v>2132.867132867133</v>
      </c>
      <c r="R12" s="72">
        <v>10.296752404291686</v>
      </c>
      <c r="S12" s="72" t="s">
        <v>40</v>
      </c>
      <c r="T12" s="72" t="s">
        <v>40</v>
      </c>
      <c r="U12" s="4">
        <v>0.45</v>
      </c>
      <c r="V12" s="4">
        <v>0.48</v>
      </c>
      <c r="W12" s="4">
        <v>0.6</v>
      </c>
      <c r="X12" s="4">
        <v>0.6</v>
      </c>
    </row>
    <row r="13" spans="1:39" x14ac:dyDescent="0.25">
      <c r="A13" s="4" t="s">
        <v>326</v>
      </c>
      <c r="B13" s="4" t="s">
        <v>327</v>
      </c>
      <c r="C13" s="4" t="s">
        <v>28</v>
      </c>
      <c r="D13" s="4" t="s">
        <v>328</v>
      </c>
      <c r="E13" s="4">
        <f t="shared" si="0"/>
        <v>1</v>
      </c>
      <c r="F13" s="4">
        <f t="shared" si="1"/>
        <v>5</v>
      </c>
      <c r="G13" s="4">
        <f t="shared" si="2"/>
        <v>5</v>
      </c>
      <c r="H13" s="4">
        <v>1</v>
      </c>
      <c r="I13" s="4">
        <v>44780677</v>
      </c>
      <c r="J13" s="72">
        <v>778.83145893484379</v>
      </c>
      <c r="K13" s="72">
        <v>190.44598186847421</v>
      </c>
      <c r="L13" s="72" t="s">
        <v>40</v>
      </c>
      <c r="M13" s="72" t="s">
        <v>40</v>
      </c>
      <c r="N13" s="72">
        <v>4.6850564586149517</v>
      </c>
      <c r="O13" s="72" t="s">
        <v>40</v>
      </c>
      <c r="P13" s="72">
        <v>2301.0279793864502</v>
      </c>
      <c r="Q13" s="72">
        <v>2225.8384444734438</v>
      </c>
      <c r="R13" s="72">
        <v>5.0892486507070895</v>
      </c>
      <c r="S13" s="72" t="s">
        <v>40</v>
      </c>
      <c r="T13" s="72" t="s">
        <v>40</v>
      </c>
      <c r="U13" s="4">
        <v>0.42</v>
      </c>
      <c r="V13" s="4">
        <v>0.5</v>
      </c>
      <c r="W13" s="4">
        <v>0.57999999999999996</v>
      </c>
      <c r="X13" s="4">
        <v>0.57999999999999996</v>
      </c>
    </row>
    <row r="14" spans="1:39" x14ac:dyDescent="0.25">
      <c r="A14" s="4" t="s">
        <v>482</v>
      </c>
      <c r="B14" s="4" t="s">
        <v>483</v>
      </c>
      <c r="C14" s="4" t="s">
        <v>106</v>
      </c>
      <c r="D14" s="4" t="s">
        <v>484</v>
      </c>
      <c r="E14" s="4">
        <f t="shared" si="0"/>
        <v>1</v>
      </c>
      <c r="F14" s="4">
        <f t="shared" si="1"/>
        <v>3</v>
      </c>
      <c r="G14" s="4">
        <f t="shared" si="2"/>
        <v>3</v>
      </c>
      <c r="H14" s="4">
        <v>1</v>
      </c>
      <c r="I14" s="4">
        <v>2957731</v>
      </c>
      <c r="J14" s="72" t="s">
        <v>40</v>
      </c>
      <c r="K14" s="72">
        <v>119.5511018412425</v>
      </c>
      <c r="L14" s="72" t="s">
        <v>40</v>
      </c>
      <c r="M14" s="72" t="s">
        <v>40</v>
      </c>
      <c r="N14" s="72">
        <v>7.6409923688124453</v>
      </c>
      <c r="O14" s="72">
        <v>12867.256637168142</v>
      </c>
      <c r="P14" s="72">
        <v>1395.9731543624162</v>
      </c>
      <c r="Q14" s="72">
        <v>2726.2914417887432</v>
      </c>
      <c r="R14" s="72">
        <v>2.3666790522870405</v>
      </c>
      <c r="S14" s="72">
        <v>259.78202608540289</v>
      </c>
      <c r="T14" s="72">
        <v>9661.1295681063129</v>
      </c>
      <c r="U14" s="4">
        <v>0</v>
      </c>
      <c r="V14" s="4">
        <v>0</v>
      </c>
      <c r="W14" s="4">
        <v>0</v>
      </c>
      <c r="X14" s="4">
        <v>0</v>
      </c>
    </row>
    <row r="15" spans="1:39" x14ac:dyDescent="0.25">
      <c r="A15" s="4" t="s">
        <v>32</v>
      </c>
      <c r="B15" s="4" t="s">
        <v>33</v>
      </c>
      <c r="C15" s="4" t="s">
        <v>28</v>
      </c>
      <c r="D15" s="4" t="s">
        <v>29</v>
      </c>
      <c r="E15" s="4">
        <f t="shared" si="0"/>
        <v>0</v>
      </c>
      <c r="F15" s="4">
        <f t="shared" si="1"/>
        <v>8</v>
      </c>
      <c r="G15" s="4">
        <f t="shared" si="2"/>
        <v>12</v>
      </c>
      <c r="H15" s="4">
        <v>0</v>
      </c>
      <c r="I15" s="4">
        <v>106314</v>
      </c>
      <c r="J15" s="72" t="s">
        <v>40</v>
      </c>
      <c r="K15" s="72">
        <v>159.90368154711513</v>
      </c>
      <c r="L15" s="72" t="s">
        <v>40</v>
      </c>
      <c r="M15" s="72" t="s">
        <v>40</v>
      </c>
      <c r="N15" s="72" t="s">
        <v>40</v>
      </c>
      <c r="O15" s="72" t="s">
        <v>40</v>
      </c>
      <c r="P15" s="72" t="s">
        <v>40</v>
      </c>
      <c r="Q15" s="72">
        <v>3695.6521739130435</v>
      </c>
      <c r="R15" s="72">
        <v>1.881219782907237</v>
      </c>
      <c r="S15" s="72" t="s">
        <v>40</v>
      </c>
      <c r="T15" s="72" t="s">
        <v>40</v>
      </c>
    </row>
    <row r="16" spans="1:39" x14ac:dyDescent="0.25">
      <c r="A16" s="4" t="s">
        <v>20</v>
      </c>
      <c r="B16" s="4" t="s">
        <v>21</v>
      </c>
      <c r="C16" s="4" t="s">
        <v>22</v>
      </c>
      <c r="D16" s="4" t="s">
        <v>23</v>
      </c>
      <c r="E16" s="4">
        <f t="shared" si="0"/>
        <v>1</v>
      </c>
      <c r="F16" s="4">
        <f t="shared" si="1"/>
        <v>3</v>
      </c>
      <c r="G16" s="4">
        <f t="shared" si="2"/>
        <v>3</v>
      </c>
      <c r="H16" s="4">
        <v>1</v>
      </c>
      <c r="I16" s="4">
        <v>25203.198</v>
      </c>
      <c r="J16" s="72">
        <v>265394.89155304816</v>
      </c>
      <c r="K16" s="72">
        <v>163479.25370423228</v>
      </c>
      <c r="L16" s="72" t="s">
        <v>40</v>
      </c>
      <c r="M16" s="72" t="s">
        <v>40</v>
      </c>
      <c r="N16" s="72">
        <v>4277.234976291501</v>
      </c>
      <c r="O16" s="72">
        <v>559145.64007421152</v>
      </c>
      <c r="P16" s="72">
        <v>130.12171474409587</v>
      </c>
      <c r="Q16" s="72">
        <v>3191.232282549764</v>
      </c>
      <c r="R16" s="72">
        <v>805.45333969125659</v>
      </c>
      <c r="S16" s="72">
        <v>1428.1121243783571</v>
      </c>
      <c r="T16" s="72" t="s">
        <v>40</v>
      </c>
      <c r="U16" s="4">
        <v>0.78</v>
      </c>
      <c r="V16" s="4">
        <v>0.87</v>
      </c>
      <c r="W16" s="4">
        <v>0.76</v>
      </c>
      <c r="X16" s="4">
        <v>0.76</v>
      </c>
    </row>
    <row r="17" spans="1:24" x14ac:dyDescent="0.25">
      <c r="A17" s="4" t="s">
        <v>523</v>
      </c>
      <c r="B17" s="4" t="s">
        <v>524</v>
      </c>
      <c r="C17" s="4" t="s">
        <v>181</v>
      </c>
      <c r="D17" s="4" t="s">
        <v>525</v>
      </c>
      <c r="E17" s="4">
        <f t="shared" si="0"/>
        <v>1</v>
      </c>
      <c r="F17" s="4">
        <f t="shared" si="1"/>
        <v>0</v>
      </c>
      <c r="G17" s="4">
        <f t="shared" si="2"/>
        <v>0</v>
      </c>
      <c r="H17" s="4">
        <v>1</v>
      </c>
      <c r="I17" s="4">
        <v>8955102</v>
      </c>
      <c r="J17" s="72">
        <v>312.19074891609279</v>
      </c>
      <c r="K17" s="72">
        <v>97.061987680318992</v>
      </c>
      <c r="L17" s="72">
        <v>46.431631934510627</v>
      </c>
      <c r="M17" s="72">
        <v>478.37091578462952</v>
      </c>
      <c r="N17" s="72">
        <v>4.3997265469449705</v>
      </c>
      <c r="O17" s="72">
        <v>168774.11167512691</v>
      </c>
      <c r="P17" s="72">
        <v>285.45155993431854</v>
      </c>
      <c r="Q17" s="72">
        <v>4690.7717215326493</v>
      </c>
      <c r="R17" s="72">
        <v>0.63650866288290187</v>
      </c>
      <c r="S17" s="72">
        <v>246.13932484453656</v>
      </c>
      <c r="T17" s="72">
        <v>129371.59533073929</v>
      </c>
      <c r="U17" s="4">
        <v>0.82</v>
      </c>
      <c r="V17" s="4">
        <v>0.84</v>
      </c>
      <c r="W17" s="4">
        <v>0.82</v>
      </c>
      <c r="X17" s="4">
        <v>0.82</v>
      </c>
    </row>
    <row r="18" spans="1:24" x14ac:dyDescent="0.25">
      <c r="A18" s="4" t="s">
        <v>485</v>
      </c>
      <c r="B18" s="4" t="s">
        <v>486</v>
      </c>
      <c r="C18" s="4" t="s">
        <v>106</v>
      </c>
      <c r="D18" s="4" t="s">
        <v>484</v>
      </c>
      <c r="E18" s="4">
        <f t="shared" si="0"/>
        <v>1</v>
      </c>
      <c r="F18" s="4">
        <f t="shared" si="1"/>
        <v>3</v>
      </c>
      <c r="G18" s="4">
        <f t="shared" si="2"/>
        <v>3</v>
      </c>
      <c r="H18" s="4">
        <v>0</v>
      </c>
      <c r="I18" s="4">
        <v>10047718</v>
      </c>
      <c r="J18" s="72">
        <v>116.40454081215258</v>
      </c>
      <c r="K18" s="72">
        <v>232.08254849509115</v>
      </c>
      <c r="L18" s="72" t="s">
        <v>40</v>
      </c>
      <c r="M18" s="72" t="s">
        <v>40</v>
      </c>
      <c r="N18" s="72">
        <v>4.8070616631557535</v>
      </c>
      <c r="O18" s="72">
        <v>33424.430641821949</v>
      </c>
      <c r="P18" s="72">
        <v>1694.9411251635411</v>
      </c>
      <c r="Q18" s="72">
        <v>6639.8063781321189</v>
      </c>
      <c r="R18" s="72">
        <v>2.0004542324933881</v>
      </c>
      <c r="S18" s="72">
        <v>1156.5298373809012</v>
      </c>
      <c r="T18" s="72" t="s">
        <v>40</v>
      </c>
      <c r="U18" s="4">
        <v>0</v>
      </c>
      <c r="V18" s="4">
        <v>0</v>
      </c>
      <c r="W18" s="4">
        <v>0</v>
      </c>
      <c r="X18" s="4">
        <v>0</v>
      </c>
    </row>
    <row r="19" spans="1:24" x14ac:dyDescent="0.25">
      <c r="A19" s="4" t="s">
        <v>34</v>
      </c>
      <c r="B19" s="4" t="s">
        <v>35</v>
      </c>
      <c r="C19" s="4" t="s">
        <v>28</v>
      </c>
      <c r="D19" s="4" t="s">
        <v>29</v>
      </c>
      <c r="E19" s="4">
        <f t="shared" si="0"/>
        <v>0</v>
      </c>
      <c r="F19" s="4">
        <f t="shared" si="1"/>
        <v>7</v>
      </c>
      <c r="G19" s="4">
        <f t="shared" si="2"/>
        <v>11</v>
      </c>
      <c r="H19" s="4">
        <v>0</v>
      </c>
      <c r="I19" s="4">
        <v>389482</v>
      </c>
      <c r="J19" s="72">
        <v>709.91727473926915</v>
      </c>
      <c r="K19" s="72">
        <v>448.28772574855839</v>
      </c>
      <c r="L19" s="72" t="s">
        <v>40</v>
      </c>
      <c r="M19" s="72" t="s">
        <v>40</v>
      </c>
      <c r="N19" s="72" t="s">
        <v>40</v>
      </c>
      <c r="O19" s="72" t="s">
        <v>40</v>
      </c>
      <c r="P19" s="72" t="s">
        <v>40</v>
      </c>
      <c r="Q19" s="72">
        <v>2910</v>
      </c>
      <c r="R19" s="72">
        <v>31.323655521949668</v>
      </c>
      <c r="S19" s="72" t="s">
        <v>40</v>
      </c>
      <c r="T19" s="72" t="s">
        <v>40</v>
      </c>
    </row>
    <row r="20" spans="1:24" x14ac:dyDescent="0.25">
      <c r="A20" s="4" t="s">
        <v>487</v>
      </c>
      <c r="B20" s="4" t="s">
        <v>488</v>
      </c>
      <c r="C20" s="4" t="s">
        <v>106</v>
      </c>
      <c r="D20" s="4" t="s">
        <v>484</v>
      </c>
      <c r="E20" s="4">
        <f t="shared" si="0"/>
        <v>1</v>
      </c>
      <c r="F20" s="4">
        <f t="shared" si="1"/>
        <v>4</v>
      </c>
      <c r="G20" s="4">
        <f t="shared" si="2"/>
        <v>4</v>
      </c>
      <c r="H20" s="4">
        <v>0</v>
      </c>
      <c r="I20" s="4">
        <v>1641172</v>
      </c>
      <c r="J20" s="72">
        <v>809.48249178026435</v>
      </c>
      <c r="K20" s="72">
        <v>212.34824869056993</v>
      </c>
      <c r="L20" s="72" t="s">
        <v>40</v>
      </c>
      <c r="M20" s="72" t="s">
        <v>40</v>
      </c>
      <c r="N20" s="72" t="s">
        <v>40</v>
      </c>
      <c r="O20" s="72">
        <v>1784.4827586206898</v>
      </c>
      <c r="P20" s="72">
        <v>1619.4237918215613</v>
      </c>
      <c r="Q20" s="72">
        <v>3891.0505836575876</v>
      </c>
      <c r="R20" s="72">
        <v>0.42652445934978173</v>
      </c>
      <c r="S20" s="72">
        <v>15.58500225869598</v>
      </c>
      <c r="T20" s="72" t="s">
        <v>40</v>
      </c>
      <c r="U20" s="4">
        <v>0</v>
      </c>
      <c r="V20" s="4">
        <v>0</v>
      </c>
      <c r="W20" s="4">
        <v>0</v>
      </c>
      <c r="X20" s="4">
        <v>0</v>
      </c>
    </row>
    <row r="21" spans="1:24" ht="15.75" customHeight="1" x14ac:dyDescent="0.25">
      <c r="A21" s="4" t="s">
        <v>394</v>
      </c>
      <c r="B21" s="4" t="s">
        <v>395</v>
      </c>
      <c r="C21" s="4" t="s">
        <v>106</v>
      </c>
      <c r="D21" s="4" t="s">
        <v>393</v>
      </c>
      <c r="E21" s="4">
        <f t="shared" si="0"/>
        <v>0</v>
      </c>
      <c r="F21" s="4">
        <f t="shared" si="1"/>
        <v>7</v>
      </c>
      <c r="G21" s="4">
        <f t="shared" si="2"/>
        <v>7</v>
      </c>
      <c r="H21" s="4">
        <v>0</v>
      </c>
      <c r="I21" s="4">
        <v>163046161</v>
      </c>
      <c r="J21" s="72">
        <v>75.559583399206801</v>
      </c>
      <c r="K21" s="72">
        <v>54.232494317974165</v>
      </c>
      <c r="L21" s="72" t="s">
        <v>40</v>
      </c>
      <c r="M21" s="72" t="s">
        <v>40</v>
      </c>
      <c r="N21" s="72" t="s">
        <v>40</v>
      </c>
      <c r="O21" s="72" t="s">
        <v>40</v>
      </c>
      <c r="P21" s="72" t="s">
        <v>40</v>
      </c>
      <c r="Q21" s="72">
        <v>1278.0066195493503</v>
      </c>
      <c r="R21" s="72">
        <v>2.1766841845482028</v>
      </c>
      <c r="S21" s="72" t="s">
        <v>40</v>
      </c>
      <c r="T21" s="72" t="s">
        <v>40</v>
      </c>
      <c r="U21" s="4">
        <v>0.38</v>
      </c>
      <c r="V21" s="4">
        <v>0.32</v>
      </c>
      <c r="W21" s="4">
        <v>0.26</v>
      </c>
      <c r="X21" s="4">
        <v>0.26</v>
      </c>
    </row>
    <row r="22" spans="1:24" ht="15.75" customHeight="1" x14ac:dyDescent="0.25">
      <c r="A22" s="4" t="s">
        <v>36</v>
      </c>
      <c r="B22" s="4" t="s">
        <v>37</v>
      </c>
      <c r="C22" s="4" t="s">
        <v>28</v>
      </c>
      <c r="D22" s="4" t="s">
        <v>29</v>
      </c>
      <c r="E22" s="4">
        <f t="shared" si="0"/>
        <v>1</v>
      </c>
      <c r="F22" s="4">
        <f t="shared" si="1"/>
        <v>4</v>
      </c>
      <c r="G22" s="4">
        <f t="shared" si="2"/>
        <v>4</v>
      </c>
      <c r="H22" s="4">
        <v>1</v>
      </c>
      <c r="I22" s="4">
        <v>287025</v>
      </c>
      <c r="J22" s="72">
        <v>489.504398571553</v>
      </c>
      <c r="K22" s="72">
        <v>304.50309206515112</v>
      </c>
      <c r="L22" s="72" t="s">
        <v>40</v>
      </c>
      <c r="M22" s="72" t="s">
        <v>40</v>
      </c>
      <c r="N22" s="72" t="s">
        <v>40</v>
      </c>
      <c r="O22" s="72">
        <v>103541.66666666667</v>
      </c>
      <c r="P22" s="72">
        <v>653.70231862378455</v>
      </c>
      <c r="Q22" s="72">
        <v>1730.6930693069307</v>
      </c>
      <c r="R22" s="72">
        <v>10.452051215050954</v>
      </c>
      <c r="S22" s="72">
        <v>923.44853214418436</v>
      </c>
      <c r="T22" s="72" t="s">
        <v>40</v>
      </c>
      <c r="U22" s="4">
        <v>0.45</v>
      </c>
      <c r="V22" s="4">
        <v>0.71</v>
      </c>
      <c r="W22" s="4">
        <v>0.56999999999999995</v>
      </c>
      <c r="X22" s="4">
        <v>0.56999999999999995</v>
      </c>
    </row>
    <row r="23" spans="1:24" ht="15.75" customHeight="1" x14ac:dyDescent="0.25">
      <c r="A23" s="4" t="s">
        <v>179</v>
      </c>
      <c r="B23" s="4" t="s">
        <v>180</v>
      </c>
      <c r="C23" s="4" t="s">
        <v>181</v>
      </c>
      <c r="D23" s="4" t="s">
        <v>182</v>
      </c>
      <c r="E23" s="4">
        <f t="shared" si="0"/>
        <v>1</v>
      </c>
      <c r="F23" s="4">
        <f t="shared" si="1"/>
        <v>3</v>
      </c>
      <c r="G23" s="4">
        <f t="shared" si="2"/>
        <v>3</v>
      </c>
      <c r="H23" s="4">
        <v>0</v>
      </c>
      <c r="I23" s="4">
        <v>9452411</v>
      </c>
      <c r="J23" s="72">
        <v>339.59589780850621</v>
      </c>
      <c r="K23" s="72">
        <v>343.82762239178976</v>
      </c>
      <c r="L23" s="72" t="s">
        <v>40</v>
      </c>
      <c r="M23" s="72" t="s">
        <v>40</v>
      </c>
      <c r="N23" s="72">
        <v>12.705753061308908</v>
      </c>
      <c r="O23" s="72">
        <v>37502.081598667777</v>
      </c>
      <c r="P23" s="72">
        <v>800.15756949060733</v>
      </c>
      <c r="Q23" s="72">
        <v>6500</v>
      </c>
      <c r="R23" s="72">
        <v>3.5969658957910311</v>
      </c>
      <c r="S23" s="72">
        <v>901.82808401577802</v>
      </c>
      <c r="T23" s="72" t="s">
        <v>40</v>
      </c>
      <c r="U23" s="4">
        <v>0.56000000000000005</v>
      </c>
      <c r="V23" s="4">
        <v>0.39</v>
      </c>
      <c r="W23" s="4">
        <v>0.46</v>
      </c>
      <c r="X23" s="4">
        <v>0.46</v>
      </c>
    </row>
    <row r="24" spans="1:24" ht="15.75" customHeight="1" x14ac:dyDescent="0.25">
      <c r="A24" s="4" t="s">
        <v>526</v>
      </c>
      <c r="B24" s="4" t="s">
        <v>527</v>
      </c>
      <c r="C24" s="4" t="s">
        <v>181</v>
      </c>
      <c r="D24" s="4" t="s">
        <v>525</v>
      </c>
      <c r="E24" s="4">
        <f t="shared" si="0"/>
        <v>1</v>
      </c>
      <c r="F24" s="4">
        <f t="shared" si="1"/>
        <v>4</v>
      </c>
      <c r="G24" s="4">
        <f t="shared" si="2"/>
        <v>4</v>
      </c>
      <c r="H24" s="4">
        <v>0</v>
      </c>
      <c r="I24" s="4">
        <v>11539328</v>
      </c>
      <c r="J24" s="72">
        <v>329.75923727967518</v>
      </c>
      <c r="K24" s="72">
        <v>87.292778227640298</v>
      </c>
      <c r="L24" s="72" t="s">
        <v>40</v>
      </c>
      <c r="M24" s="72" t="s">
        <v>40</v>
      </c>
      <c r="N24" s="72" t="s">
        <v>40</v>
      </c>
      <c r="O24" s="72">
        <v>138221.18126272911</v>
      </c>
      <c r="P24" s="72">
        <v>76.240141687228473</v>
      </c>
      <c r="Q24" s="72">
        <v>2808.9793641940882</v>
      </c>
      <c r="R24" s="72">
        <v>1.6725410699825847</v>
      </c>
      <c r="S24" s="72">
        <v>1386.1868657984608</v>
      </c>
      <c r="T24" s="72" t="s">
        <v>40</v>
      </c>
      <c r="U24" s="4">
        <v>0.74</v>
      </c>
      <c r="V24" s="4">
        <v>0.85</v>
      </c>
      <c r="W24" s="4">
        <v>0.8</v>
      </c>
      <c r="X24" s="4">
        <v>0.8</v>
      </c>
    </row>
    <row r="25" spans="1:24" ht="15.75" customHeight="1" x14ac:dyDescent="0.25">
      <c r="A25" s="4" t="s">
        <v>87</v>
      </c>
      <c r="B25" s="4" t="s">
        <v>88</v>
      </c>
      <c r="C25" s="4" t="s">
        <v>28</v>
      </c>
      <c r="D25" s="4" t="s">
        <v>89</v>
      </c>
      <c r="E25" s="4">
        <f t="shared" si="0"/>
        <v>1</v>
      </c>
      <c r="F25" s="4">
        <f t="shared" si="1"/>
        <v>4</v>
      </c>
      <c r="G25" s="4">
        <f t="shared" si="2"/>
        <v>4</v>
      </c>
      <c r="H25" s="4">
        <v>0</v>
      </c>
      <c r="I25" s="4">
        <v>390353</v>
      </c>
      <c r="J25" s="72">
        <v>442.16388755818451</v>
      </c>
      <c r="K25" s="72">
        <v>332.26336162396603</v>
      </c>
      <c r="L25" s="72" t="s">
        <v>40</v>
      </c>
      <c r="M25" s="72" t="s">
        <v>40</v>
      </c>
      <c r="N25" s="72" t="s">
        <v>40</v>
      </c>
      <c r="O25" s="72">
        <v>1157400</v>
      </c>
      <c r="P25" s="72">
        <v>199.6613300492611</v>
      </c>
      <c r="Q25" s="72">
        <v>1200.9259259259259</v>
      </c>
      <c r="R25" s="72">
        <v>36.37733026260846</v>
      </c>
      <c r="S25" s="72">
        <v>2827.7547031517224</v>
      </c>
      <c r="T25" s="72" t="s">
        <v>40</v>
      </c>
      <c r="U25" s="4">
        <v>0.24</v>
      </c>
      <c r="V25" s="4">
        <v>0.37</v>
      </c>
      <c r="W25" s="4">
        <v>0.35</v>
      </c>
      <c r="X25" s="4">
        <v>0.35</v>
      </c>
    </row>
    <row r="26" spans="1:24" ht="15.75" customHeight="1" x14ac:dyDescent="0.25">
      <c r="A26" s="4" t="s">
        <v>447</v>
      </c>
      <c r="B26" s="4" t="s">
        <v>448</v>
      </c>
      <c r="C26" s="4" t="s">
        <v>118</v>
      </c>
      <c r="D26" s="4" t="s">
        <v>449</v>
      </c>
      <c r="E26" s="4">
        <f t="shared" si="0"/>
        <v>0</v>
      </c>
      <c r="F26" s="4">
        <f t="shared" si="1"/>
        <v>7</v>
      </c>
      <c r="G26" s="4">
        <f t="shared" si="2"/>
        <v>7</v>
      </c>
      <c r="H26" s="4">
        <v>0</v>
      </c>
      <c r="I26" s="4">
        <v>11801151</v>
      </c>
      <c r="J26" s="72" t="s">
        <v>40</v>
      </c>
      <c r="K26" s="72">
        <v>66.103721577666448</v>
      </c>
      <c r="L26" s="72" t="s">
        <v>40</v>
      </c>
      <c r="M26" s="72" t="s">
        <v>40</v>
      </c>
      <c r="N26" s="72">
        <v>1.1100612135206134</v>
      </c>
      <c r="O26" s="72" t="s">
        <v>40</v>
      </c>
      <c r="P26" s="72" t="s">
        <v>40</v>
      </c>
      <c r="Q26" s="72">
        <v>1606.1354745727815</v>
      </c>
      <c r="R26" s="72">
        <v>1.0676924649129564</v>
      </c>
      <c r="S26" s="72" t="s">
        <v>40</v>
      </c>
      <c r="T26" s="72" t="s">
        <v>40</v>
      </c>
      <c r="U26" s="4">
        <v>0.5</v>
      </c>
      <c r="V26" s="4">
        <v>0.38</v>
      </c>
      <c r="W26" s="4">
        <v>0.51</v>
      </c>
      <c r="X26" s="4">
        <v>0.51</v>
      </c>
    </row>
    <row r="27" spans="1:24" ht="15.75" customHeight="1" x14ac:dyDescent="0.25">
      <c r="A27" s="4" t="s">
        <v>263</v>
      </c>
      <c r="B27" s="4" t="s">
        <v>264</v>
      </c>
      <c r="C27" s="4" t="s">
        <v>28</v>
      </c>
      <c r="D27" s="4" t="s">
        <v>265</v>
      </c>
      <c r="E27" s="4">
        <f t="shared" si="0"/>
        <v>1</v>
      </c>
      <c r="F27" s="4">
        <f t="shared" si="1"/>
        <v>1</v>
      </c>
      <c r="G27" s="4">
        <f t="shared" si="2"/>
        <v>1</v>
      </c>
      <c r="H27" s="4">
        <v>0</v>
      </c>
      <c r="I27" s="4">
        <v>62506</v>
      </c>
      <c r="J27" s="72">
        <v>764.72658624772021</v>
      </c>
      <c r="K27" s="72">
        <v>334.36790068153454</v>
      </c>
      <c r="L27" s="72">
        <v>323.16897577832526</v>
      </c>
      <c r="M27" s="72">
        <v>966.50717703349289</v>
      </c>
      <c r="N27" s="72" t="s">
        <v>40</v>
      </c>
      <c r="O27" s="72">
        <v>931833.33333333337</v>
      </c>
      <c r="P27" s="72">
        <v>26.385557379118801</v>
      </c>
      <c r="Q27" s="72">
        <v>8360</v>
      </c>
      <c r="R27" s="72">
        <v>7.9992320737209228</v>
      </c>
      <c r="S27" s="72">
        <v>2150.3846153846157</v>
      </c>
      <c r="T27" s="72">
        <v>931833.33333333337</v>
      </c>
      <c r="U27" s="4">
        <v>0</v>
      </c>
      <c r="V27" s="4">
        <v>0</v>
      </c>
      <c r="W27" s="4">
        <v>0</v>
      </c>
      <c r="X27" s="4">
        <v>0</v>
      </c>
    </row>
    <row r="28" spans="1:24" ht="15.75" customHeight="1" x14ac:dyDescent="0.25">
      <c r="A28" s="4" t="s">
        <v>396</v>
      </c>
      <c r="B28" s="4" t="s">
        <v>397</v>
      </c>
      <c r="C28" s="4" t="s">
        <v>106</v>
      </c>
      <c r="D28" s="4" t="s">
        <v>393</v>
      </c>
      <c r="E28" s="4">
        <f t="shared" si="0"/>
        <v>0</v>
      </c>
      <c r="F28" s="4">
        <f t="shared" si="1"/>
        <v>8</v>
      </c>
      <c r="G28" s="4">
        <f t="shared" si="2"/>
        <v>8</v>
      </c>
      <c r="H28" s="4">
        <v>0</v>
      </c>
      <c r="I28" s="4">
        <v>763092</v>
      </c>
      <c r="J28" s="72">
        <v>567.6903964397477</v>
      </c>
      <c r="K28" s="72">
        <v>146.64024783381296</v>
      </c>
      <c r="L28" s="72" t="s">
        <v>40</v>
      </c>
      <c r="M28" s="72" t="s">
        <v>40</v>
      </c>
      <c r="N28" s="72" t="s">
        <v>40</v>
      </c>
      <c r="O28" s="72" t="s">
        <v>40</v>
      </c>
      <c r="P28" s="72" t="s">
        <v>40</v>
      </c>
      <c r="Q28" s="72" t="s">
        <v>40</v>
      </c>
      <c r="R28" s="72">
        <v>1.7035953725107849</v>
      </c>
      <c r="S28" s="72" t="s">
        <v>40</v>
      </c>
      <c r="T28" s="72" t="s">
        <v>40</v>
      </c>
      <c r="U28" s="4">
        <v>0</v>
      </c>
      <c r="V28" s="4">
        <v>0</v>
      </c>
      <c r="W28" s="4">
        <v>0</v>
      </c>
      <c r="X28" s="4">
        <v>0</v>
      </c>
    </row>
    <row r="29" spans="1:24" ht="15.75" customHeight="1" x14ac:dyDescent="0.25">
      <c r="A29" s="4" t="s">
        <v>329</v>
      </c>
      <c r="B29" s="4" t="s">
        <v>330</v>
      </c>
      <c r="C29" s="4" t="s">
        <v>28</v>
      </c>
      <c r="D29" s="4" t="s">
        <v>328</v>
      </c>
      <c r="E29" s="4">
        <f t="shared" si="0"/>
        <v>1</v>
      </c>
      <c r="F29" s="4">
        <f t="shared" si="1"/>
        <v>5</v>
      </c>
      <c r="G29" s="4">
        <f t="shared" si="2"/>
        <v>9</v>
      </c>
      <c r="H29" s="4">
        <v>0</v>
      </c>
      <c r="I29" s="4">
        <v>11513100</v>
      </c>
      <c r="J29" s="72">
        <v>311.88819692350449</v>
      </c>
      <c r="K29" s="72">
        <v>155.87461239805091</v>
      </c>
      <c r="L29" s="72" t="s">
        <v>40</v>
      </c>
      <c r="M29" s="72" t="s">
        <v>40</v>
      </c>
      <c r="N29" s="72" t="s">
        <v>40</v>
      </c>
      <c r="O29" s="72">
        <v>78593.977154724809</v>
      </c>
      <c r="P29" s="72">
        <v>9371.2793733681465</v>
      </c>
      <c r="Q29" s="72">
        <v>1431.4429289303662</v>
      </c>
      <c r="R29" s="72">
        <v>5.9584299623906682</v>
      </c>
      <c r="S29" s="72" t="s">
        <v>40</v>
      </c>
      <c r="T29" s="72" t="s">
        <v>40</v>
      </c>
    </row>
    <row r="30" spans="1:24" ht="15.75" customHeight="1" x14ac:dyDescent="0.25">
      <c r="A30" s="4" t="s">
        <v>38</v>
      </c>
      <c r="B30" s="4" t="s">
        <v>39</v>
      </c>
      <c r="C30" s="4" t="s">
        <v>28</v>
      </c>
      <c r="D30" s="4" t="s">
        <v>29</v>
      </c>
      <c r="E30" s="4">
        <f t="shared" si="0"/>
        <v>0</v>
      </c>
      <c r="F30" s="4">
        <f t="shared" si="1"/>
        <v>11</v>
      </c>
      <c r="G30" s="4">
        <f t="shared" si="2"/>
        <v>15</v>
      </c>
      <c r="H30" s="4">
        <v>0</v>
      </c>
      <c r="I30" s="4">
        <v>25979</v>
      </c>
      <c r="J30" s="72" t="s">
        <v>40</v>
      </c>
      <c r="K30" s="72" t="s">
        <v>40</v>
      </c>
      <c r="L30" s="72" t="s">
        <v>40</v>
      </c>
      <c r="M30" s="72" t="s">
        <v>40</v>
      </c>
      <c r="N30" s="72" t="s">
        <v>40</v>
      </c>
      <c r="O30" s="72" t="s">
        <v>40</v>
      </c>
      <c r="P30" s="72" t="s">
        <v>40</v>
      </c>
      <c r="Q30" s="72" t="s">
        <v>40</v>
      </c>
      <c r="R30" s="72" t="s">
        <v>40</v>
      </c>
      <c r="S30" s="72" t="s">
        <v>40</v>
      </c>
      <c r="T30" s="72" t="s">
        <v>40</v>
      </c>
    </row>
    <row r="31" spans="1:24" ht="15.75" customHeight="1" x14ac:dyDescent="0.25">
      <c r="A31" s="4" t="s">
        <v>415</v>
      </c>
      <c r="B31" s="4" t="s">
        <v>416</v>
      </c>
      <c r="C31" s="4" t="s">
        <v>181</v>
      </c>
      <c r="D31" s="4" t="s">
        <v>412</v>
      </c>
      <c r="E31" s="4">
        <f t="shared" si="0"/>
        <v>1</v>
      </c>
      <c r="F31" s="4">
        <f t="shared" si="1"/>
        <v>2</v>
      </c>
      <c r="G31" s="4">
        <f t="shared" si="2"/>
        <v>2</v>
      </c>
      <c r="H31" s="4">
        <v>1</v>
      </c>
      <c r="I31" s="4">
        <v>3301000</v>
      </c>
      <c r="J31" s="72">
        <v>463.16267797637084</v>
      </c>
      <c r="K31" s="72">
        <v>85.792184186610129</v>
      </c>
      <c r="L31" s="72" t="s">
        <v>40</v>
      </c>
      <c r="M31" s="72" t="s">
        <v>40</v>
      </c>
      <c r="N31" s="72">
        <v>33.898818539836412</v>
      </c>
      <c r="O31" s="72">
        <v>15592.493297587131</v>
      </c>
      <c r="P31" s="72">
        <v>170.68466730954677</v>
      </c>
      <c r="Q31" s="72">
        <v>6510.3448275862065</v>
      </c>
      <c r="R31" s="72">
        <v>1.2723417146319298</v>
      </c>
      <c r="S31" s="72">
        <v>808.18935569039786</v>
      </c>
      <c r="T31" s="72">
        <v>46652.406417112303</v>
      </c>
      <c r="U31" s="4">
        <v>0.35</v>
      </c>
      <c r="V31" s="4">
        <v>0.49</v>
      </c>
      <c r="W31" s="4">
        <v>0.64</v>
      </c>
      <c r="X31" s="4">
        <v>0.64</v>
      </c>
    </row>
    <row r="32" spans="1:24" ht="15.75" customHeight="1" x14ac:dyDescent="0.25">
      <c r="A32" s="4" t="s">
        <v>378</v>
      </c>
      <c r="B32" s="4" t="s">
        <v>379</v>
      </c>
      <c r="C32" s="4" t="s">
        <v>118</v>
      </c>
      <c r="D32" s="4" t="s">
        <v>380</v>
      </c>
      <c r="E32" s="4">
        <f t="shared" si="0"/>
        <v>0</v>
      </c>
      <c r="F32" s="4">
        <f t="shared" si="1"/>
        <v>7</v>
      </c>
      <c r="G32" s="4">
        <f t="shared" si="2"/>
        <v>7</v>
      </c>
      <c r="H32" s="4">
        <v>0</v>
      </c>
      <c r="I32" s="4">
        <v>2303697</v>
      </c>
      <c r="J32" s="72">
        <v>381.56059585961174</v>
      </c>
      <c r="K32" s="72">
        <v>188.5230566346182</v>
      </c>
      <c r="L32" s="72" t="s">
        <v>40</v>
      </c>
      <c r="M32" s="72" t="s">
        <v>40</v>
      </c>
      <c r="N32" s="72" t="s">
        <v>40</v>
      </c>
      <c r="O32" s="72" t="s">
        <v>40</v>
      </c>
      <c r="P32" s="72" t="s">
        <v>40</v>
      </c>
      <c r="Q32" s="72">
        <v>4477.3195876288664</v>
      </c>
      <c r="R32" s="72">
        <v>13.152771393112896</v>
      </c>
      <c r="S32" s="72" t="s">
        <v>40</v>
      </c>
      <c r="T32" s="72" t="s">
        <v>40</v>
      </c>
      <c r="U32" s="4">
        <v>0.52</v>
      </c>
      <c r="V32" s="4">
        <v>0.61</v>
      </c>
      <c r="W32" s="4">
        <v>0.56000000000000005</v>
      </c>
      <c r="X32" s="4">
        <v>0.56000000000000005</v>
      </c>
    </row>
    <row r="33" spans="1:24" ht="15.75" customHeight="1" x14ac:dyDescent="0.25">
      <c r="A33" s="4" t="s">
        <v>331</v>
      </c>
      <c r="B33" s="4" t="s">
        <v>332</v>
      </c>
      <c r="C33" s="4" t="s">
        <v>28</v>
      </c>
      <c r="D33" s="4" t="s">
        <v>328</v>
      </c>
      <c r="E33" s="4">
        <f t="shared" si="0"/>
        <v>0</v>
      </c>
      <c r="F33" s="4">
        <f t="shared" si="1"/>
        <v>7</v>
      </c>
      <c r="G33" s="4">
        <f t="shared" si="2"/>
        <v>7</v>
      </c>
      <c r="H33" s="4">
        <v>1</v>
      </c>
      <c r="I33" s="4">
        <v>211049527</v>
      </c>
      <c r="J33" s="72">
        <v>253.9773519606135</v>
      </c>
      <c r="K33" s="72">
        <v>331.90740105283436</v>
      </c>
      <c r="L33" s="72" t="s">
        <v>40</v>
      </c>
      <c r="M33" s="72" t="s">
        <v>40</v>
      </c>
      <c r="N33" s="72" t="s">
        <v>40</v>
      </c>
      <c r="O33" s="72" t="s">
        <v>40</v>
      </c>
      <c r="P33" s="72" t="s">
        <v>40</v>
      </c>
      <c r="Q33" s="72">
        <v>2924.4189687347357</v>
      </c>
      <c r="R33" s="72">
        <v>30.274884245535411</v>
      </c>
      <c r="S33" s="72" t="s">
        <v>40</v>
      </c>
      <c r="T33" s="72" t="s">
        <v>40</v>
      </c>
      <c r="U33" s="4">
        <v>0.31</v>
      </c>
      <c r="V33" s="4">
        <v>0.54</v>
      </c>
      <c r="W33" s="4">
        <v>0.36</v>
      </c>
      <c r="X33" s="4">
        <v>0.36</v>
      </c>
    </row>
    <row r="34" spans="1:24" ht="15.75" customHeight="1" x14ac:dyDescent="0.25">
      <c r="A34" s="4" t="s">
        <v>41</v>
      </c>
      <c r="B34" s="4" t="s">
        <v>42</v>
      </c>
      <c r="C34" s="4" t="s">
        <v>28</v>
      </c>
      <c r="D34" s="4" t="s">
        <v>29</v>
      </c>
      <c r="E34" s="4">
        <f t="shared" si="0"/>
        <v>0</v>
      </c>
      <c r="F34" s="4">
        <f t="shared" si="1"/>
        <v>8</v>
      </c>
      <c r="G34" s="4">
        <f t="shared" si="2"/>
        <v>12</v>
      </c>
      <c r="H34" s="4">
        <v>0</v>
      </c>
      <c r="I34" s="4">
        <v>30030</v>
      </c>
      <c r="J34" s="72" t="s">
        <v>40</v>
      </c>
      <c r="K34" s="72">
        <v>446.22044622044621</v>
      </c>
      <c r="L34" s="72" t="s">
        <v>40</v>
      </c>
      <c r="M34" s="72" t="s">
        <v>40</v>
      </c>
      <c r="N34" s="72" t="s">
        <v>40</v>
      </c>
      <c r="O34" s="72" t="s">
        <v>40</v>
      </c>
      <c r="P34" s="72" t="s">
        <v>40</v>
      </c>
      <c r="Q34" s="72">
        <v>2702.7027027027025</v>
      </c>
      <c r="R34" s="72">
        <v>6.6600066600066601</v>
      </c>
      <c r="S34" s="72" t="s">
        <v>40</v>
      </c>
      <c r="T34" s="72" t="s">
        <v>40</v>
      </c>
    </row>
    <row r="35" spans="1:24" ht="15.75" customHeight="1" x14ac:dyDescent="0.25">
      <c r="A35" s="4" t="s">
        <v>355</v>
      </c>
      <c r="B35" s="4" t="s">
        <v>356</v>
      </c>
      <c r="C35" s="4" t="s">
        <v>106</v>
      </c>
      <c r="D35" s="4" t="s">
        <v>357</v>
      </c>
      <c r="E35" s="4">
        <f t="shared" si="0"/>
        <v>0</v>
      </c>
      <c r="F35" s="4">
        <f t="shared" si="1"/>
        <v>7</v>
      </c>
      <c r="G35" s="4">
        <f t="shared" si="2"/>
        <v>11</v>
      </c>
      <c r="H35" s="4">
        <v>0</v>
      </c>
      <c r="I35" s="4">
        <v>433285</v>
      </c>
      <c r="J35" s="72">
        <v>946.49018544376099</v>
      </c>
      <c r="K35" s="72">
        <v>130.39915990629723</v>
      </c>
      <c r="L35" s="72" t="s">
        <v>40</v>
      </c>
      <c r="M35" s="72" t="s">
        <v>40</v>
      </c>
      <c r="N35" s="72" t="s">
        <v>40</v>
      </c>
      <c r="O35" s="72" t="s">
        <v>40</v>
      </c>
      <c r="P35" s="72" t="s">
        <v>40</v>
      </c>
      <c r="Q35" s="72">
        <v>14125</v>
      </c>
      <c r="R35" s="72">
        <v>0.46158994657096369</v>
      </c>
      <c r="S35" s="72" t="s">
        <v>40</v>
      </c>
      <c r="T35" s="72" t="s">
        <v>40</v>
      </c>
    </row>
    <row r="36" spans="1:24" ht="15.75" customHeight="1" x14ac:dyDescent="0.25">
      <c r="A36" s="4" t="s">
        <v>183</v>
      </c>
      <c r="B36" s="4" t="s">
        <v>184</v>
      </c>
      <c r="C36" s="4" t="s">
        <v>181</v>
      </c>
      <c r="D36" s="4" t="s">
        <v>182</v>
      </c>
      <c r="E36" s="4">
        <f t="shared" si="0"/>
        <v>1</v>
      </c>
      <c r="F36" s="4">
        <f t="shared" si="1"/>
        <v>0</v>
      </c>
      <c r="G36" s="4">
        <f t="shared" si="2"/>
        <v>0</v>
      </c>
      <c r="H36" s="4">
        <v>1</v>
      </c>
      <c r="I36" s="4">
        <v>7000119</v>
      </c>
      <c r="J36" s="72">
        <v>404.26455607397531</v>
      </c>
      <c r="K36" s="72">
        <v>99.826874371707106</v>
      </c>
      <c r="L36" s="72">
        <v>23.471029563925985</v>
      </c>
      <c r="M36" s="72">
        <v>235.11734401831711</v>
      </c>
      <c r="N36" s="72">
        <v>31.928028652084343</v>
      </c>
      <c r="O36" s="72">
        <v>15257.71812080537</v>
      </c>
      <c r="P36" s="72">
        <v>246.91707006819547</v>
      </c>
      <c r="Q36" s="72">
        <v>10935.837245696401</v>
      </c>
      <c r="R36" s="72">
        <v>1.4714035575680928</v>
      </c>
      <c r="S36" s="72">
        <v>738.26070013639026</v>
      </c>
      <c r="T36" s="72">
        <v>17532.647814910026</v>
      </c>
      <c r="U36" s="4">
        <v>0.28999999999999998</v>
      </c>
      <c r="V36" s="4">
        <v>0.37</v>
      </c>
      <c r="W36" s="4">
        <v>0.55000000000000004</v>
      </c>
      <c r="X36" s="4">
        <v>0.55000000000000004</v>
      </c>
    </row>
    <row r="37" spans="1:24" ht="15.75" customHeight="1" x14ac:dyDescent="0.25">
      <c r="A37" s="4" t="s">
        <v>450</v>
      </c>
      <c r="B37" s="4" t="s">
        <v>451</v>
      </c>
      <c r="C37" s="4" t="s">
        <v>118</v>
      </c>
      <c r="D37" s="4" t="s">
        <v>449</v>
      </c>
      <c r="E37" s="4">
        <f t="shared" si="0"/>
        <v>0</v>
      </c>
      <c r="F37" s="4">
        <f t="shared" si="1"/>
        <v>6</v>
      </c>
      <c r="G37" s="4">
        <f t="shared" si="2"/>
        <v>10</v>
      </c>
      <c r="H37" s="4">
        <v>0</v>
      </c>
      <c r="I37" s="4">
        <v>20321378</v>
      </c>
      <c r="J37" s="72" t="s">
        <v>40</v>
      </c>
      <c r="K37" s="72">
        <v>37.743503417927663</v>
      </c>
      <c r="L37" s="72" t="s">
        <v>40</v>
      </c>
      <c r="M37" s="72" t="s">
        <v>40</v>
      </c>
      <c r="N37" s="72" t="s">
        <v>40</v>
      </c>
      <c r="O37" s="72">
        <v>21458.06451612903</v>
      </c>
      <c r="P37" s="72">
        <v>2427.98353909465</v>
      </c>
      <c r="Q37" s="72">
        <v>2383.4679925419518</v>
      </c>
      <c r="R37" s="72">
        <v>1.1810222712258982</v>
      </c>
      <c r="S37" s="72" t="s">
        <v>40</v>
      </c>
      <c r="T37" s="72" t="s">
        <v>40</v>
      </c>
    </row>
    <row r="38" spans="1:24" ht="15.75" customHeight="1" x14ac:dyDescent="0.25">
      <c r="A38" s="4" t="s">
        <v>116</v>
      </c>
      <c r="B38" s="4" t="s">
        <v>117</v>
      </c>
      <c r="C38" s="4" t="s">
        <v>118</v>
      </c>
      <c r="D38" s="4" t="s">
        <v>119</v>
      </c>
      <c r="E38" s="4">
        <f t="shared" si="0"/>
        <v>1</v>
      </c>
      <c r="F38" s="4">
        <f t="shared" si="1"/>
        <v>5</v>
      </c>
      <c r="G38" s="4">
        <f t="shared" si="2"/>
        <v>5</v>
      </c>
      <c r="H38" s="4">
        <v>0</v>
      </c>
      <c r="I38" s="4">
        <v>11530580</v>
      </c>
      <c r="J38" s="72">
        <v>140.26180816576442</v>
      </c>
      <c r="K38" s="72">
        <v>87.532457170411206</v>
      </c>
      <c r="L38" s="72" t="s">
        <v>40</v>
      </c>
      <c r="M38" s="72" t="s">
        <v>40</v>
      </c>
      <c r="N38" s="72" t="s">
        <v>40</v>
      </c>
      <c r="O38" s="72">
        <v>20982.583454281568</v>
      </c>
      <c r="P38" s="72" t="s">
        <v>40</v>
      </c>
      <c r="Q38" s="72">
        <v>1808.7813620071684</v>
      </c>
      <c r="R38" s="72">
        <v>5.5070950463896873</v>
      </c>
      <c r="S38" s="72">
        <v>678.82800394421747</v>
      </c>
      <c r="T38" s="72" t="s">
        <v>40</v>
      </c>
      <c r="U38" s="4">
        <v>0</v>
      </c>
      <c r="V38" s="4">
        <v>0</v>
      </c>
      <c r="W38" s="4">
        <v>0</v>
      </c>
      <c r="X38" s="4">
        <v>0</v>
      </c>
    </row>
    <row r="39" spans="1:24" ht="15.75" customHeight="1" x14ac:dyDescent="0.25">
      <c r="A39" s="4" t="s">
        <v>452</v>
      </c>
      <c r="B39" s="4" t="s">
        <v>453</v>
      </c>
      <c r="C39" s="4" t="s">
        <v>118</v>
      </c>
      <c r="D39" s="4" t="s">
        <v>449</v>
      </c>
      <c r="E39" s="4">
        <f t="shared" si="0"/>
        <v>0</v>
      </c>
      <c r="F39" s="4">
        <f t="shared" si="1"/>
        <v>7</v>
      </c>
      <c r="G39" s="4">
        <f t="shared" si="2"/>
        <v>7</v>
      </c>
      <c r="H39" s="4">
        <v>0</v>
      </c>
      <c r="I39" s="4">
        <v>549935</v>
      </c>
      <c r="J39" s="72">
        <v>331.85740132924798</v>
      </c>
      <c r="K39" s="72">
        <v>280.39677416421938</v>
      </c>
      <c r="L39" s="72" t="s">
        <v>40</v>
      </c>
      <c r="M39" s="72" t="s">
        <v>40</v>
      </c>
      <c r="N39" s="72" t="s">
        <v>40</v>
      </c>
      <c r="O39" s="72" t="s">
        <v>40</v>
      </c>
      <c r="P39" s="72" t="s">
        <v>40</v>
      </c>
      <c r="Q39" s="72">
        <v>4291.8454935622312</v>
      </c>
      <c r="R39" s="72">
        <v>11.27405966159637</v>
      </c>
      <c r="S39" s="72" t="s">
        <v>40</v>
      </c>
      <c r="T39" s="72" t="s">
        <v>40</v>
      </c>
      <c r="U39" s="4">
        <v>0</v>
      </c>
      <c r="V39" s="4">
        <v>0</v>
      </c>
      <c r="W39" s="4">
        <v>0</v>
      </c>
      <c r="X39" s="4">
        <v>0</v>
      </c>
    </row>
    <row r="40" spans="1:24" ht="15.75" customHeight="1" x14ac:dyDescent="0.25">
      <c r="A40" s="4" t="s">
        <v>358</v>
      </c>
      <c r="B40" s="4" t="s">
        <v>359</v>
      </c>
      <c r="C40" s="4" t="s">
        <v>106</v>
      </c>
      <c r="D40" s="4" t="s">
        <v>357</v>
      </c>
      <c r="E40" s="4">
        <f t="shared" si="0"/>
        <v>0</v>
      </c>
      <c r="F40" s="4">
        <f t="shared" si="1"/>
        <v>8</v>
      </c>
      <c r="G40" s="4">
        <f t="shared" si="2"/>
        <v>8</v>
      </c>
      <c r="H40" s="4">
        <v>0</v>
      </c>
      <c r="I40" s="4">
        <v>16486542.000000002</v>
      </c>
      <c r="J40" s="72" t="s">
        <v>40</v>
      </c>
      <c r="K40" s="72">
        <v>188.08067816768366</v>
      </c>
      <c r="L40" s="72" t="s">
        <v>40</v>
      </c>
      <c r="M40" s="72" t="s">
        <v>40</v>
      </c>
      <c r="N40" s="72" t="s">
        <v>40</v>
      </c>
      <c r="O40" s="72" t="s">
        <v>40</v>
      </c>
      <c r="P40" s="72" t="s">
        <v>40</v>
      </c>
      <c r="Q40" s="72">
        <v>3489.5340985820394</v>
      </c>
      <c r="R40" s="72">
        <v>1.625568296856915</v>
      </c>
      <c r="S40" s="72" t="s">
        <v>40</v>
      </c>
      <c r="T40" s="72" t="s">
        <v>40</v>
      </c>
      <c r="U40" s="4">
        <v>0.27</v>
      </c>
      <c r="V40" s="4">
        <v>0.14000000000000001</v>
      </c>
      <c r="W40" s="4">
        <v>0.25</v>
      </c>
      <c r="X40" s="4">
        <v>0.25</v>
      </c>
    </row>
    <row r="41" spans="1:24" ht="15.75" customHeight="1" x14ac:dyDescent="0.25">
      <c r="A41" s="4" t="s">
        <v>232</v>
      </c>
      <c r="B41" s="4" t="s">
        <v>233</v>
      </c>
      <c r="C41" s="4" t="s">
        <v>118</v>
      </c>
      <c r="D41" s="4" t="s">
        <v>231</v>
      </c>
      <c r="E41" s="4">
        <f t="shared" si="0"/>
        <v>1</v>
      </c>
      <c r="F41" s="4">
        <f t="shared" si="1"/>
        <v>3</v>
      </c>
      <c r="G41" s="4">
        <f t="shared" si="2"/>
        <v>3</v>
      </c>
      <c r="H41" s="4">
        <v>1</v>
      </c>
      <c r="I41" s="4">
        <v>25876380</v>
      </c>
      <c r="J41" s="72">
        <v>14.835923726579992</v>
      </c>
      <c r="K41" s="72">
        <v>113.38912166230361</v>
      </c>
      <c r="L41" s="72">
        <v>25.911661522979646</v>
      </c>
      <c r="M41" s="72">
        <v>228.51981868375313</v>
      </c>
      <c r="N41" s="72" t="s">
        <v>40</v>
      </c>
      <c r="O41" s="72">
        <v>58527.325023969315</v>
      </c>
      <c r="P41" s="72">
        <v>951.02424478153773</v>
      </c>
      <c r="Q41" s="72">
        <v>1784.8409270636901</v>
      </c>
      <c r="R41" s="72">
        <v>1.3178041132492258</v>
      </c>
      <c r="S41" s="72" t="s">
        <v>40</v>
      </c>
      <c r="T41" s="72" t="s">
        <v>40</v>
      </c>
      <c r="U41" s="4">
        <v>0.4</v>
      </c>
      <c r="V41" s="4">
        <v>0.41</v>
      </c>
      <c r="W41" s="4">
        <v>0.34</v>
      </c>
      <c r="X41" s="4">
        <v>0.34</v>
      </c>
    </row>
    <row r="42" spans="1:24" ht="15.75" customHeight="1" x14ac:dyDescent="0.25">
      <c r="A42" s="4" t="s">
        <v>266</v>
      </c>
      <c r="B42" s="4" t="s">
        <v>267</v>
      </c>
      <c r="C42" s="4" t="s">
        <v>28</v>
      </c>
      <c r="D42" s="4" t="s">
        <v>265</v>
      </c>
      <c r="E42" s="4">
        <f t="shared" si="0"/>
        <v>1</v>
      </c>
      <c r="F42" s="4">
        <f t="shared" si="1"/>
        <v>2</v>
      </c>
      <c r="G42" s="4">
        <f t="shared" si="2"/>
        <v>2</v>
      </c>
      <c r="H42" s="4">
        <v>1</v>
      </c>
      <c r="I42" s="4">
        <v>37411047</v>
      </c>
      <c r="J42" s="72">
        <v>184.50967170205101</v>
      </c>
      <c r="K42" s="72">
        <v>109.98088345402363</v>
      </c>
      <c r="L42" s="72">
        <v>75.23446216300762</v>
      </c>
      <c r="M42" s="72">
        <v>684.06853809697407</v>
      </c>
      <c r="N42" s="72" t="s">
        <v>40</v>
      </c>
      <c r="O42" s="72">
        <v>180675.53191489363</v>
      </c>
      <c r="P42" s="72">
        <v>189.10546611084811</v>
      </c>
      <c r="Q42" s="72">
        <v>2588.2241932440083</v>
      </c>
      <c r="R42" s="72">
        <v>1.7641847874506158</v>
      </c>
      <c r="S42" s="72">
        <v>371.60580268253722</v>
      </c>
      <c r="T42" s="72" t="s">
        <v>40</v>
      </c>
      <c r="U42" s="4">
        <v>0.78</v>
      </c>
      <c r="V42" s="4">
        <v>0.86</v>
      </c>
      <c r="W42" s="4">
        <v>0.79</v>
      </c>
      <c r="X42" s="4">
        <v>0.79</v>
      </c>
    </row>
    <row r="43" spans="1:24" ht="15.75" customHeight="1" x14ac:dyDescent="0.25">
      <c r="A43" s="4" t="s">
        <v>43</v>
      </c>
      <c r="B43" s="4" t="s">
        <v>44</v>
      </c>
      <c r="C43" s="4" t="s">
        <v>28</v>
      </c>
      <c r="D43" s="4" t="s">
        <v>29</v>
      </c>
      <c r="E43" s="4">
        <f t="shared" si="0"/>
        <v>0</v>
      </c>
      <c r="F43" s="4">
        <f t="shared" si="1"/>
        <v>8</v>
      </c>
      <c r="G43" s="4">
        <f t="shared" si="2"/>
        <v>8</v>
      </c>
      <c r="H43" s="4">
        <v>0</v>
      </c>
      <c r="I43" s="4">
        <v>64947.999999999993</v>
      </c>
      <c r="J43" s="72" t="s">
        <v>40</v>
      </c>
      <c r="K43" s="72">
        <v>389.5424031532919</v>
      </c>
      <c r="L43" s="72" t="s">
        <v>40</v>
      </c>
      <c r="M43" s="72" t="s">
        <v>40</v>
      </c>
      <c r="N43" s="72" t="s">
        <v>40</v>
      </c>
      <c r="O43" s="72" t="s">
        <v>40</v>
      </c>
      <c r="P43" s="72" t="s">
        <v>40</v>
      </c>
      <c r="Q43" s="72">
        <v>4517.8571428571431</v>
      </c>
      <c r="R43" s="72">
        <v>7.6984664654800765</v>
      </c>
      <c r="S43" s="72" t="s">
        <v>40</v>
      </c>
      <c r="T43" s="72" t="s">
        <v>40</v>
      </c>
      <c r="U43" s="4">
        <v>0</v>
      </c>
      <c r="V43" s="4">
        <v>0</v>
      </c>
      <c r="W43" s="4">
        <v>0</v>
      </c>
      <c r="X43" s="4">
        <v>0</v>
      </c>
    </row>
    <row r="44" spans="1:24" ht="15.75" customHeight="1" x14ac:dyDescent="0.25">
      <c r="A44" s="4" t="s">
        <v>234</v>
      </c>
      <c r="B44" s="4" t="s">
        <v>235</v>
      </c>
      <c r="C44" s="4" t="s">
        <v>118</v>
      </c>
      <c r="D44" s="4" t="s">
        <v>231</v>
      </c>
      <c r="E44" s="4">
        <f t="shared" si="0"/>
        <v>0</v>
      </c>
      <c r="F44" s="4">
        <f t="shared" si="1"/>
        <v>9</v>
      </c>
      <c r="G44" s="4">
        <f t="shared" si="2"/>
        <v>13</v>
      </c>
      <c r="H44" s="4">
        <v>0</v>
      </c>
      <c r="I44" s="4">
        <v>4745185</v>
      </c>
      <c r="J44" s="72" t="s">
        <v>40</v>
      </c>
      <c r="K44" s="72">
        <v>16.100531380757548</v>
      </c>
      <c r="L44" s="72" t="s">
        <v>40</v>
      </c>
      <c r="M44" s="72" t="s">
        <v>40</v>
      </c>
      <c r="N44" s="72" t="s">
        <v>40</v>
      </c>
      <c r="O44" s="72" t="s">
        <v>40</v>
      </c>
      <c r="P44" s="72" t="s">
        <v>40</v>
      </c>
      <c r="Q44" s="72" t="s">
        <v>40</v>
      </c>
      <c r="R44" s="72">
        <v>19.240556479884344</v>
      </c>
      <c r="S44" s="72" t="s">
        <v>40</v>
      </c>
      <c r="T44" s="72" t="s">
        <v>40</v>
      </c>
    </row>
    <row r="45" spans="1:24" ht="15.75" customHeight="1" x14ac:dyDescent="0.25">
      <c r="A45" s="4" t="s">
        <v>236</v>
      </c>
      <c r="B45" s="4" t="s">
        <v>237</v>
      </c>
      <c r="C45" s="4" t="s">
        <v>118</v>
      </c>
      <c r="D45" s="4" t="s">
        <v>231</v>
      </c>
      <c r="E45" s="4">
        <f t="shared" si="0"/>
        <v>0</v>
      </c>
      <c r="F45" s="4">
        <f t="shared" si="1"/>
        <v>9</v>
      </c>
      <c r="G45" s="4">
        <f t="shared" si="2"/>
        <v>13</v>
      </c>
      <c r="H45" s="4">
        <v>0</v>
      </c>
      <c r="I45" s="4">
        <v>15946876</v>
      </c>
      <c r="J45" s="72" t="s">
        <v>40</v>
      </c>
      <c r="K45" s="72">
        <v>50.166565539231634</v>
      </c>
      <c r="L45" s="72" t="s">
        <v>40</v>
      </c>
      <c r="M45" s="72" t="s">
        <v>40</v>
      </c>
      <c r="N45" s="72" t="s">
        <v>40</v>
      </c>
      <c r="O45" s="72" t="s">
        <v>40</v>
      </c>
      <c r="P45" s="72" t="s">
        <v>40</v>
      </c>
      <c r="Q45" s="72">
        <v>2610.9660574412533</v>
      </c>
      <c r="R45" s="72" t="s">
        <v>40</v>
      </c>
      <c r="S45" s="72" t="s">
        <v>40</v>
      </c>
      <c r="T45" s="72" t="s">
        <v>40</v>
      </c>
    </row>
    <row r="46" spans="1:24" ht="15.75" customHeight="1" x14ac:dyDescent="0.25">
      <c r="A46" s="4" t="s">
        <v>274</v>
      </c>
      <c r="B46" s="4" t="s">
        <v>275</v>
      </c>
      <c r="C46" s="4" t="s">
        <v>181</v>
      </c>
      <c r="D46" s="4" t="s">
        <v>276</v>
      </c>
      <c r="E46" s="4">
        <f t="shared" si="0"/>
        <v>0</v>
      </c>
      <c r="F46" s="4">
        <f t="shared" si="1"/>
        <v>10</v>
      </c>
      <c r="G46" s="4">
        <f t="shared" si="2"/>
        <v>14</v>
      </c>
      <c r="H46" s="4">
        <v>0</v>
      </c>
      <c r="I46" s="4">
        <v>172259</v>
      </c>
      <c r="J46" s="72" t="s">
        <v>40</v>
      </c>
      <c r="K46" s="72" t="s">
        <v>40</v>
      </c>
      <c r="L46" s="72" t="s">
        <v>40</v>
      </c>
      <c r="M46" s="72" t="s">
        <v>40</v>
      </c>
      <c r="N46" s="72" t="s">
        <v>40</v>
      </c>
      <c r="O46" s="72" t="s">
        <v>40</v>
      </c>
      <c r="P46" s="72" t="s">
        <v>40</v>
      </c>
      <c r="Q46" s="72" t="s">
        <v>40</v>
      </c>
      <c r="R46" s="72">
        <v>0</v>
      </c>
      <c r="S46" s="72" t="s">
        <v>40</v>
      </c>
      <c r="T46" s="72" t="s">
        <v>40</v>
      </c>
    </row>
    <row r="47" spans="1:24" ht="15.75" customHeight="1" x14ac:dyDescent="0.25">
      <c r="A47" s="4" t="s">
        <v>333</v>
      </c>
      <c r="B47" s="4" t="s">
        <v>334</v>
      </c>
      <c r="C47" s="4" t="s">
        <v>28</v>
      </c>
      <c r="D47" s="4" t="s">
        <v>328</v>
      </c>
      <c r="E47" s="4">
        <f t="shared" si="0"/>
        <v>1</v>
      </c>
      <c r="F47" s="4">
        <f t="shared" si="1"/>
        <v>0</v>
      </c>
      <c r="G47" s="4">
        <f t="shared" si="2"/>
        <v>0</v>
      </c>
      <c r="H47" s="4">
        <v>1</v>
      </c>
      <c r="I47" s="4">
        <v>18952038</v>
      </c>
      <c r="J47" s="72">
        <v>306.48418919379543</v>
      </c>
      <c r="K47" s="72">
        <v>220.35624875804913</v>
      </c>
      <c r="L47" s="72">
        <v>119.15341241928704</v>
      </c>
      <c r="M47" s="72">
        <v>540.73080791149857</v>
      </c>
      <c r="N47" s="72">
        <v>5.1234595456172043</v>
      </c>
      <c r="O47" s="72">
        <v>414524.201853759</v>
      </c>
      <c r="P47" s="72">
        <v>1646.7665615141955</v>
      </c>
      <c r="Q47" s="72">
        <v>2742.8083541310916</v>
      </c>
      <c r="R47" s="72">
        <v>4.1103758867515987</v>
      </c>
      <c r="S47" s="72">
        <v>931.6810873621007</v>
      </c>
      <c r="T47" s="72">
        <v>325386.41875505255</v>
      </c>
      <c r="U47" s="4">
        <v>0.59</v>
      </c>
      <c r="V47" s="4">
        <v>0.53</v>
      </c>
      <c r="W47" s="4">
        <v>0.64</v>
      </c>
      <c r="X47" s="4">
        <v>0.64</v>
      </c>
    </row>
    <row r="48" spans="1:24" ht="15.75" customHeight="1" x14ac:dyDescent="0.25">
      <c r="A48" s="4" t="s">
        <v>158</v>
      </c>
      <c r="B48" s="4" t="s">
        <v>159</v>
      </c>
      <c r="C48" s="4" t="s">
        <v>106</v>
      </c>
      <c r="D48" s="4" t="s">
        <v>160</v>
      </c>
      <c r="E48" s="4">
        <f t="shared" si="0"/>
        <v>1</v>
      </c>
      <c r="F48" s="4">
        <f t="shared" si="1"/>
        <v>5</v>
      </c>
      <c r="G48" s="4">
        <f t="shared" si="2"/>
        <v>5</v>
      </c>
      <c r="H48" s="4">
        <v>0</v>
      </c>
      <c r="I48" s="4">
        <v>1433783686</v>
      </c>
      <c r="J48" s="72" t="s">
        <v>40</v>
      </c>
      <c r="K48" s="72">
        <v>108.87876708620884</v>
      </c>
      <c r="L48" s="72" t="s">
        <v>40</v>
      </c>
      <c r="M48" s="72" t="s">
        <v>40</v>
      </c>
      <c r="N48" s="72">
        <v>8.5501042588930662</v>
      </c>
      <c r="O48" s="72">
        <v>10055.428664654541</v>
      </c>
      <c r="P48" s="72">
        <v>1280.0308961608569</v>
      </c>
      <c r="Q48" s="72" t="s">
        <v>40</v>
      </c>
      <c r="R48" s="72">
        <v>0.55726676750595983</v>
      </c>
      <c r="S48" s="72" t="s">
        <v>40</v>
      </c>
      <c r="T48" s="72">
        <v>7799.5963200587175</v>
      </c>
      <c r="U48" s="4">
        <v>0.5</v>
      </c>
      <c r="V48" s="4">
        <v>0.32</v>
      </c>
      <c r="W48" s="4">
        <v>0.51</v>
      </c>
      <c r="X48" s="4">
        <v>0.51</v>
      </c>
    </row>
    <row r="49" spans="1:24" ht="15.75" customHeight="1" x14ac:dyDescent="0.25">
      <c r="A49" s="4" t="s">
        <v>161</v>
      </c>
      <c r="B49" s="4" t="s">
        <v>162</v>
      </c>
      <c r="C49" s="4" t="s">
        <v>106</v>
      </c>
      <c r="D49" s="4" t="s">
        <v>160</v>
      </c>
      <c r="E49" s="4">
        <f t="shared" si="0"/>
        <v>0</v>
      </c>
      <c r="F49" s="4">
        <f t="shared" si="1"/>
        <v>6</v>
      </c>
      <c r="G49" s="4">
        <f t="shared" si="2"/>
        <v>6</v>
      </c>
      <c r="H49" s="4">
        <v>0</v>
      </c>
      <c r="I49" s="4">
        <v>7436154</v>
      </c>
      <c r="J49" s="72" t="s">
        <v>40</v>
      </c>
      <c r="K49" s="72">
        <v>111.697525360556</v>
      </c>
      <c r="L49" s="72" t="s">
        <v>40</v>
      </c>
      <c r="M49" s="72" t="s">
        <v>40</v>
      </c>
      <c r="N49" s="72" t="s">
        <v>40</v>
      </c>
      <c r="O49" s="72" t="s">
        <v>40</v>
      </c>
      <c r="P49" s="72">
        <v>483.55358910170577</v>
      </c>
      <c r="Q49" s="72">
        <v>4250.7676560900718</v>
      </c>
      <c r="R49" s="72">
        <v>0.32274748478850762</v>
      </c>
      <c r="S49" s="72">
        <v>625.39372216791571</v>
      </c>
      <c r="T49" s="72" t="s">
        <v>40</v>
      </c>
      <c r="U49" s="4">
        <v>0</v>
      </c>
      <c r="V49" s="4">
        <v>0</v>
      </c>
      <c r="W49" s="4">
        <v>0</v>
      </c>
      <c r="X49" s="4">
        <v>0</v>
      </c>
    </row>
    <row r="50" spans="1:24" ht="15.75" customHeight="1" x14ac:dyDescent="0.25">
      <c r="A50" s="4" t="s">
        <v>163</v>
      </c>
      <c r="B50" s="4" t="s">
        <v>164</v>
      </c>
      <c r="C50" s="4" t="s">
        <v>106</v>
      </c>
      <c r="D50" s="4" t="s">
        <v>160</v>
      </c>
      <c r="E50" s="4">
        <f t="shared" si="0"/>
        <v>0</v>
      </c>
      <c r="F50" s="4">
        <f t="shared" si="1"/>
        <v>9</v>
      </c>
      <c r="G50" s="4">
        <f t="shared" si="2"/>
        <v>13</v>
      </c>
      <c r="H50" s="4">
        <v>0</v>
      </c>
      <c r="I50" s="4">
        <v>640445</v>
      </c>
      <c r="J50" s="72" t="s">
        <v>40</v>
      </c>
      <c r="K50" s="72" t="s">
        <v>40</v>
      </c>
      <c r="L50" s="72" t="s">
        <v>40</v>
      </c>
      <c r="M50" s="72" t="s">
        <v>40</v>
      </c>
      <c r="N50" s="72" t="s">
        <v>40</v>
      </c>
      <c r="O50" s="72" t="s">
        <v>40</v>
      </c>
      <c r="P50" s="72" t="s">
        <v>40</v>
      </c>
      <c r="Q50" s="72" t="s">
        <v>40</v>
      </c>
      <c r="R50" s="72">
        <v>0.31228286581985959</v>
      </c>
      <c r="S50" s="72">
        <v>669.20374707259953</v>
      </c>
      <c r="T50" s="72" t="s">
        <v>40</v>
      </c>
    </row>
    <row r="51" spans="1:24" ht="15.75" customHeight="1" x14ac:dyDescent="0.25">
      <c r="A51" s="4" t="s">
        <v>165</v>
      </c>
      <c r="B51" s="4" t="s">
        <v>166</v>
      </c>
      <c r="C51" s="4" t="s">
        <v>106</v>
      </c>
      <c r="D51" s="4" t="s">
        <v>160</v>
      </c>
      <c r="E51" s="4">
        <f t="shared" si="0"/>
        <v>0</v>
      </c>
      <c r="F51" s="4">
        <f t="shared" si="1"/>
        <v>8</v>
      </c>
      <c r="G51" s="4">
        <f t="shared" si="2"/>
        <v>8</v>
      </c>
      <c r="H51" s="4">
        <v>0</v>
      </c>
      <c r="I51" s="4">
        <v>23773876</v>
      </c>
      <c r="J51" s="72" t="s">
        <v>40</v>
      </c>
      <c r="K51" s="72">
        <v>263.45725030281142</v>
      </c>
      <c r="L51" s="72" t="s">
        <v>40</v>
      </c>
      <c r="M51" s="72" t="s">
        <v>40</v>
      </c>
      <c r="N51" s="72" t="s">
        <v>40</v>
      </c>
      <c r="O51" s="72" t="s">
        <v>40</v>
      </c>
      <c r="P51" s="72" t="s">
        <v>40</v>
      </c>
      <c r="Q51" s="72">
        <v>19230.580288609151</v>
      </c>
      <c r="R51" s="72">
        <v>0.80760915889356866</v>
      </c>
      <c r="S51" s="72" t="s">
        <v>40</v>
      </c>
      <c r="T51" s="72" t="s">
        <v>40</v>
      </c>
      <c r="U51" s="4">
        <v>0</v>
      </c>
      <c r="V51" s="4">
        <v>0</v>
      </c>
      <c r="W51" s="4">
        <v>0</v>
      </c>
      <c r="X51" s="4">
        <v>0</v>
      </c>
    </row>
    <row r="52" spans="1:24" ht="15.75" customHeight="1" x14ac:dyDescent="0.25">
      <c r="A52" s="4" t="s">
        <v>335</v>
      </c>
      <c r="B52" s="4" t="s">
        <v>336</v>
      </c>
      <c r="C52" s="4" t="s">
        <v>28</v>
      </c>
      <c r="D52" s="4" t="s">
        <v>328</v>
      </c>
      <c r="E52" s="4">
        <f t="shared" si="0"/>
        <v>1</v>
      </c>
      <c r="F52" s="4">
        <f t="shared" si="1"/>
        <v>0</v>
      </c>
      <c r="G52" s="4">
        <f t="shared" si="2"/>
        <v>0</v>
      </c>
      <c r="H52" s="4">
        <v>1</v>
      </c>
      <c r="I52" s="4">
        <v>50339443</v>
      </c>
      <c r="J52" s="72">
        <v>357.32417619320898</v>
      </c>
      <c r="K52" s="72">
        <v>237.37052473941756</v>
      </c>
      <c r="L52" s="72">
        <v>29.503703487541571</v>
      </c>
      <c r="M52" s="72">
        <v>124.29387987379803</v>
      </c>
      <c r="N52" s="72">
        <v>5.5284680047016019</v>
      </c>
      <c r="O52" s="72">
        <v>26268.774703557312</v>
      </c>
      <c r="P52" s="72">
        <v>1884.8350053631145</v>
      </c>
      <c r="Q52" s="72">
        <v>2982.0564012977288</v>
      </c>
      <c r="R52" s="72">
        <v>24.308969807234458</v>
      </c>
      <c r="S52" s="72">
        <v>280.59091973301912</v>
      </c>
      <c r="T52" s="72">
        <v>3168.1906825568794</v>
      </c>
      <c r="U52" s="4">
        <v>0.41</v>
      </c>
      <c r="V52" s="4">
        <v>0.42</v>
      </c>
      <c r="W52" s="4">
        <v>0.4</v>
      </c>
      <c r="X52" s="4">
        <v>0.4</v>
      </c>
    </row>
    <row r="53" spans="1:24" ht="15.75" customHeight="1" x14ac:dyDescent="0.25">
      <c r="A53" s="4" t="s">
        <v>120</v>
      </c>
      <c r="B53" s="4" t="s">
        <v>121</v>
      </c>
      <c r="C53" s="4" t="s">
        <v>118</v>
      </c>
      <c r="D53" s="4" t="s">
        <v>119</v>
      </c>
      <c r="E53" s="4">
        <f t="shared" si="0"/>
        <v>0</v>
      </c>
      <c r="F53" s="4">
        <f t="shared" si="1"/>
        <v>9</v>
      </c>
      <c r="G53" s="4">
        <f t="shared" si="2"/>
        <v>9</v>
      </c>
      <c r="H53" s="4">
        <v>0</v>
      </c>
      <c r="I53" s="4">
        <v>850886</v>
      </c>
      <c r="J53" s="72" t="s">
        <v>40</v>
      </c>
      <c r="K53" s="72">
        <v>22.447190340421631</v>
      </c>
      <c r="L53" s="72" t="s">
        <v>40</v>
      </c>
      <c r="M53" s="72" t="s">
        <v>40</v>
      </c>
      <c r="N53" s="72" t="s">
        <v>40</v>
      </c>
      <c r="O53" s="72" t="s">
        <v>40</v>
      </c>
      <c r="P53" s="72" t="s">
        <v>40</v>
      </c>
      <c r="Q53" s="72">
        <v>4547.6190476190477</v>
      </c>
      <c r="R53" s="72" t="s">
        <v>40</v>
      </c>
      <c r="S53" s="72" t="s">
        <v>40</v>
      </c>
      <c r="T53" s="72" t="s">
        <v>40</v>
      </c>
      <c r="U53" s="4">
        <v>0</v>
      </c>
      <c r="V53" s="4">
        <v>0</v>
      </c>
      <c r="W53" s="4">
        <v>0</v>
      </c>
      <c r="X53" s="4">
        <v>0</v>
      </c>
    </row>
    <row r="54" spans="1:24" ht="15.75" customHeight="1" x14ac:dyDescent="0.25">
      <c r="A54" s="4" t="s">
        <v>238</v>
      </c>
      <c r="B54" s="4" t="s">
        <v>239</v>
      </c>
      <c r="C54" s="4" t="s">
        <v>118</v>
      </c>
      <c r="D54" s="4" t="s">
        <v>231</v>
      </c>
      <c r="E54" s="4">
        <f t="shared" si="0"/>
        <v>0</v>
      </c>
      <c r="F54" s="4">
        <f t="shared" si="1"/>
        <v>9</v>
      </c>
      <c r="G54" s="4">
        <f t="shared" si="2"/>
        <v>13</v>
      </c>
      <c r="H54" s="4">
        <v>0</v>
      </c>
      <c r="I54" s="4">
        <v>5380508</v>
      </c>
      <c r="J54" s="72" t="s">
        <v>40</v>
      </c>
      <c r="K54" s="72">
        <v>23.046151032579079</v>
      </c>
      <c r="L54" s="72" t="s">
        <v>40</v>
      </c>
      <c r="M54" s="72" t="s">
        <v>40</v>
      </c>
      <c r="N54" s="72" t="s">
        <v>40</v>
      </c>
      <c r="O54" s="72" t="s">
        <v>40</v>
      </c>
      <c r="P54" s="72" t="s">
        <v>40</v>
      </c>
      <c r="Q54" s="72">
        <v>1666.6666666666667</v>
      </c>
      <c r="R54" s="72" t="s">
        <v>40</v>
      </c>
      <c r="S54" s="72" t="s">
        <v>40</v>
      </c>
      <c r="T54" s="72" t="s">
        <v>40</v>
      </c>
    </row>
    <row r="55" spans="1:24" ht="15.75" customHeight="1" x14ac:dyDescent="0.25">
      <c r="A55" s="4" t="s">
        <v>310</v>
      </c>
      <c r="B55" s="4" t="s">
        <v>311</v>
      </c>
      <c r="C55" s="4" t="s">
        <v>22</v>
      </c>
      <c r="D55" s="4" t="s">
        <v>309</v>
      </c>
      <c r="E55" s="4">
        <f t="shared" si="0"/>
        <v>0</v>
      </c>
      <c r="F55" s="4">
        <f t="shared" si="1"/>
        <v>8</v>
      </c>
      <c r="G55" s="4">
        <f t="shared" si="2"/>
        <v>12</v>
      </c>
      <c r="H55" s="4">
        <v>0</v>
      </c>
      <c r="I55" s="4">
        <v>17548</v>
      </c>
      <c r="J55" s="72" t="s">
        <v>40</v>
      </c>
      <c r="K55" s="72">
        <v>273.53544563483018</v>
      </c>
      <c r="L55" s="72" t="s">
        <v>40</v>
      </c>
      <c r="M55" s="72" t="s">
        <v>40</v>
      </c>
      <c r="N55" s="72" t="s">
        <v>40</v>
      </c>
      <c r="O55" s="72" t="s">
        <v>40</v>
      </c>
      <c r="P55" s="72" t="s">
        <v>40</v>
      </c>
      <c r="Q55" s="72">
        <v>6849.3150684931607</v>
      </c>
      <c r="R55" s="72">
        <v>5.6986551173922955</v>
      </c>
      <c r="S55" s="72" t="s">
        <v>40</v>
      </c>
      <c r="T55" s="72" t="s">
        <v>40</v>
      </c>
    </row>
    <row r="56" spans="1:24" ht="15.75" customHeight="1" x14ac:dyDescent="0.25">
      <c r="A56" s="4" t="s">
        <v>90</v>
      </c>
      <c r="B56" s="4" t="s">
        <v>91</v>
      </c>
      <c r="C56" s="4" t="s">
        <v>28</v>
      </c>
      <c r="D56" s="4" t="s">
        <v>89</v>
      </c>
      <c r="E56" s="4">
        <f t="shared" si="0"/>
        <v>1</v>
      </c>
      <c r="F56" s="4">
        <f t="shared" si="1"/>
        <v>0</v>
      </c>
      <c r="G56" s="4">
        <f t="shared" si="2"/>
        <v>0</v>
      </c>
      <c r="H56" s="4">
        <v>1</v>
      </c>
      <c r="I56" s="4">
        <v>5047561</v>
      </c>
      <c r="J56" s="72">
        <v>266.5643862451588</v>
      </c>
      <c r="K56" s="72">
        <v>281.7994671089661</v>
      </c>
      <c r="L56" s="72">
        <v>99.711524041017029</v>
      </c>
      <c r="M56" s="72">
        <v>353.83858267716533</v>
      </c>
      <c r="N56" s="72">
        <v>5.4877989587446292</v>
      </c>
      <c r="O56" s="72">
        <v>48516.24548736462</v>
      </c>
      <c r="P56" s="72">
        <v>1603.7884767166536</v>
      </c>
      <c r="Q56" s="72">
        <v>4613.6879662666233</v>
      </c>
      <c r="R56" s="72">
        <v>11.94636379827802</v>
      </c>
      <c r="S56" s="72">
        <v>1469.7069116360456</v>
      </c>
      <c r="T56" s="72">
        <v>23170.689655172413</v>
      </c>
      <c r="U56" s="4">
        <v>0.57999999999999996</v>
      </c>
      <c r="V56" s="4">
        <v>0.7</v>
      </c>
      <c r="W56" s="4">
        <v>0.7</v>
      </c>
      <c r="X56" s="4">
        <v>0.7</v>
      </c>
    </row>
    <row r="57" spans="1:24" ht="15.75" customHeight="1" x14ac:dyDescent="0.25">
      <c r="A57" s="4" t="s">
        <v>454</v>
      </c>
      <c r="B57" s="4" t="s">
        <v>455</v>
      </c>
      <c r="C57" s="4" t="s">
        <v>118</v>
      </c>
      <c r="D57" s="4" t="s">
        <v>449</v>
      </c>
      <c r="E57" s="4">
        <f t="shared" si="0"/>
        <v>0</v>
      </c>
      <c r="F57" s="4">
        <f t="shared" si="1"/>
        <v>8</v>
      </c>
      <c r="G57" s="4">
        <f t="shared" si="2"/>
        <v>12</v>
      </c>
      <c r="H57" s="4">
        <v>0</v>
      </c>
      <c r="I57" s="4">
        <v>25716544</v>
      </c>
      <c r="J57" s="72">
        <v>61.322392309013217</v>
      </c>
      <c r="K57" s="72">
        <v>53.533631890817055</v>
      </c>
      <c r="L57" s="72" t="s">
        <v>40</v>
      </c>
      <c r="M57" s="72" t="s">
        <v>40</v>
      </c>
      <c r="N57" s="72" t="s">
        <v>40</v>
      </c>
      <c r="O57" s="72" t="s">
        <v>40</v>
      </c>
      <c r="P57" s="72" t="s">
        <v>40</v>
      </c>
      <c r="Q57" s="72">
        <v>2457.0765661252899</v>
      </c>
      <c r="R57" s="72" t="s">
        <v>40</v>
      </c>
      <c r="S57" s="72" t="s">
        <v>40</v>
      </c>
      <c r="T57" s="72" t="s">
        <v>40</v>
      </c>
    </row>
    <row r="58" spans="1:24" ht="15.75" customHeight="1" x14ac:dyDescent="0.25">
      <c r="A58" s="4" t="s">
        <v>417</v>
      </c>
      <c r="B58" s="4" t="s">
        <v>418</v>
      </c>
      <c r="C58" s="4" t="s">
        <v>181</v>
      </c>
      <c r="D58" s="4" t="s">
        <v>412</v>
      </c>
      <c r="E58" s="4">
        <f t="shared" si="0"/>
        <v>1</v>
      </c>
      <c r="F58" s="4">
        <f t="shared" si="1"/>
        <v>2</v>
      </c>
      <c r="G58" s="4">
        <f t="shared" si="2"/>
        <v>2</v>
      </c>
      <c r="H58" s="4">
        <v>1</v>
      </c>
      <c r="I58" s="4">
        <v>4130304</v>
      </c>
      <c r="J58" s="72">
        <v>496.23465972480471</v>
      </c>
      <c r="K58" s="72">
        <v>75.248698400892522</v>
      </c>
      <c r="L58" s="72" t="s">
        <v>40</v>
      </c>
      <c r="M58" s="72" t="s">
        <v>40</v>
      </c>
      <c r="N58" s="72">
        <v>43.289791744142804</v>
      </c>
      <c r="O58" s="72">
        <v>9122.4832214765102</v>
      </c>
      <c r="P58" s="72">
        <v>225.59338027146694</v>
      </c>
      <c r="Q58" s="72">
        <v>4036.363636363636</v>
      </c>
      <c r="R58" s="72">
        <v>1.1137194744018843</v>
      </c>
      <c r="S58" s="72">
        <v>870.9419051687313</v>
      </c>
      <c r="T58" s="72">
        <v>26608.482871125612</v>
      </c>
      <c r="U58" s="4">
        <v>0.48</v>
      </c>
      <c r="V58" s="4">
        <v>0.39</v>
      </c>
      <c r="W58" s="4">
        <v>0.62</v>
      </c>
      <c r="X58" s="4">
        <v>0.62</v>
      </c>
    </row>
    <row r="59" spans="1:24" ht="15.75" customHeight="1" x14ac:dyDescent="0.25">
      <c r="A59" s="4" t="s">
        <v>45</v>
      </c>
      <c r="B59" s="4" t="s">
        <v>46</v>
      </c>
      <c r="C59" s="4" t="s">
        <v>28</v>
      </c>
      <c r="D59" s="4" t="s">
        <v>29</v>
      </c>
      <c r="E59" s="4">
        <f t="shared" si="0"/>
        <v>0</v>
      </c>
      <c r="F59" s="4">
        <f t="shared" si="1"/>
        <v>9</v>
      </c>
      <c r="G59" s="4">
        <f t="shared" si="2"/>
        <v>13</v>
      </c>
      <c r="H59" s="4">
        <v>0</v>
      </c>
      <c r="I59" s="4">
        <v>11333483</v>
      </c>
      <c r="J59" s="72" t="s">
        <v>40</v>
      </c>
      <c r="K59" s="72">
        <v>505.90802492049443</v>
      </c>
      <c r="L59" s="72" t="s">
        <v>40</v>
      </c>
      <c r="M59" s="72" t="s">
        <v>40</v>
      </c>
      <c r="N59" s="72" t="s">
        <v>40</v>
      </c>
      <c r="O59" s="72" t="s">
        <v>40</v>
      </c>
      <c r="P59" s="72" t="s">
        <v>40</v>
      </c>
      <c r="Q59" s="72" t="s">
        <v>40</v>
      </c>
      <c r="R59" s="72">
        <v>5.0469921735445311</v>
      </c>
      <c r="S59" s="72" t="s">
        <v>40</v>
      </c>
      <c r="T59" s="72" t="s">
        <v>40</v>
      </c>
    </row>
    <row r="60" spans="1:24" ht="15.75" customHeight="1" x14ac:dyDescent="0.25">
      <c r="A60" s="4" t="s">
        <v>47</v>
      </c>
      <c r="B60" s="4" t="s">
        <v>48</v>
      </c>
      <c r="C60" s="4" t="s">
        <v>28</v>
      </c>
      <c r="D60" s="4" t="s">
        <v>29</v>
      </c>
      <c r="E60" s="4">
        <f t="shared" si="0"/>
        <v>0</v>
      </c>
      <c r="F60" s="4">
        <f t="shared" si="1"/>
        <v>8</v>
      </c>
      <c r="G60" s="4">
        <f t="shared" si="2"/>
        <v>12</v>
      </c>
      <c r="H60" s="4">
        <v>0</v>
      </c>
      <c r="I60" s="4">
        <v>163424</v>
      </c>
      <c r="J60" s="72" t="s">
        <v>40</v>
      </c>
      <c r="K60" s="72">
        <v>230.68827100058741</v>
      </c>
      <c r="L60" s="72" t="s">
        <v>40</v>
      </c>
      <c r="M60" s="72" t="s">
        <v>40</v>
      </c>
      <c r="N60" s="72" t="s">
        <v>40</v>
      </c>
      <c r="O60" s="72" t="s">
        <v>40</v>
      </c>
      <c r="P60" s="72" t="s">
        <v>40</v>
      </c>
      <c r="Q60" s="72">
        <v>1557.8512396694216</v>
      </c>
      <c r="R60" s="72">
        <v>15.909535931074995</v>
      </c>
      <c r="S60" s="72" t="s">
        <v>40</v>
      </c>
      <c r="T60" s="72" t="s">
        <v>40</v>
      </c>
    </row>
    <row r="61" spans="1:24" ht="15.75" customHeight="1" x14ac:dyDescent="0.25">
      <c r="A61" s="4" t="s">
        <v>489</v>
      </c>
      <c r="B61" s="4" t="s">
        <v>490</v>
      </c>
      <c r="C61" s="4" t="s">
        <v>106</v>
      </c>
      <c r="D61" s="4" t="s">
        <v>484</v>
      </c>
      <c r="E61" s="4">
        <f t="shared" si="0"/>
        <v>1</v>
      </c>
      <c r="F61" s="4">
        <f t="shared" si="1"/>
        <v>1</v>
      </c>
      <c r="G61" s="4">
        <f t="shared" si="2"/>
        <v>1</v>
      </c>
      <c r="H61" s="4">
        <v>0</v>
      </c>
      <c r="I61" s="4">
        <v>1198575</v>
      </c>
      <c r="J61" s="72">
        <v>417.24547900631995</v>
      </c>
      <c r="K61" s="72">
        <v>49.391986317084871</v>
      </c>
      <c r="L61" s="72">
        <v>34.207287820954051</v>
      </c>
      <c r="M61" s="72">
        <v>692.56756756756749</v>
      </c>
      <c r="N61" s="72">
        <v>9.9284567090086142</v>
      </c>
      <c r="O61" s="72">
        <v>696563.02521008404</v>
      </c>
      <c r="P61" s="72">
        <v>13.061512664372078</v>
      </c>
      <c r="Q61" s="72">
        <v>3920.5298013245033</v>
      </c>
      <c r="R61" s="72">
        <v>0.58402686523580083</v>
      </c>
      <c r="S61" s="72">
        <v>18527.268663388466</v>
      </c>
      <c r="T61" s="72" t="s">
        <v>40</v>
      </c>
      <c r="U61" s="4">
        <v>0</v>
      </c>
      <c r="V61" s="4">
        <v>0</v>
      </c>
      <c r="W61" s="4">
        <v>0</v>
      </c>
      <c r="X61" s="4">
        <v>0</v>
      </c>
    </row>
    <row r="62" spans="1:24" ht="15.75" customHeight="1" x14ac:dyDescent="0.25">
      <c r="A62" s="4" t="s">
        <v>185</v>
      </c>
      <c r="B62" s="4" t="s">
        <v>186</v>
      </c>
      <c r="C62" s="4" t="s">
        <v>181</v>
      </c>
      <c r="D62" s="4" t="s">
        <v>182</v>
      </c>
      <c r="E62" s="4">
        <f t="shared" si="0"/>
        <v>1</v>
      </c>
      <c r="F62" s="4">
        <f t="shared" si="1"/>
        <v>5</v>
      </c>
      <c r="G62" s="4">
        <f t="shared" si="2"/>
        <v>5</v>
      </c>
      <c r="H62" s="4">
        <v>1</v>
      </c>
      <c r="I62" s="4">
        <v>10689209</v>
      </c>
      <c r="J62" s="72">
        <v>372.0387542240029</v>
      </c>
      <c r="K62" s="72">
        <v>207.30252350758602</v>
      </c>
      <c r="L62" s="72">
        <v>103.38463772202415</v>
      </c>
      <c r="M62" s="72">
        <v>498.71384087729592</v>
      </c>
      <c r="N62" s="72">
        <v>7.1380398680575894</v>
      </c>
      <c r="O62" s="72" t="s">
        <v>40</v>
      </c>
      <c r="P62" s="72" t="s">
        <v>40</v>
      </c>
      <c r="Q62" s="72">
        <v>12249.309010503041</v>
      </c>
      <c r="R62" s="72" t="s">
        <v>40</v>
      </c>
      <c r="S62" s="72" t="s">
        <v>40</v>
      </c>
      <c r="T62" s="72" t="s">
        <v>40</v>
      </c>
      <c r="U62" s="4">
        <v>0.62</v>
      </c>
      <c r="V62" s="4">
        <v>0.62</v>
      </c>
      <c r="W62" s="4">
        <v>0.77</v>
      </c>
      <c r="X62" s="4">
        <v>0.77</v>
      </c>
    </row>
    <row r="63" spans="1:24" ht="15.75" customHeight="1" x14ac:dyDescent="0.25">
      <c r="A63" s="5" t="s">
        <v>187</v>
      </c>
      <c r="B63" s="5" t="s">
        <v>188</v>
      </c>
      <c r="C63" s="4" t="s">
        <v>181</v>
      </c>
      <c r="D63" s="4" t="s">
        <v>182</v>
      </c>
      <c r="E63" s="4">
        <f t="shared" si="0"/>
        <v>0</v>
      </c>
      <c r="F63" s="4">
        <f t="shared" si="1"/>
        <v>9</v>
      </c>
      <c r="G63" s="4">
        <f t="shared" si="2"/>
        <v>13</v>
      </c>
      <c r="H63" s="4">
        <v>0</v>
      </c>
      <c r="I63" s="4">
        <v>10689209</v>
      </c>
      <c r="J63" s="72" t="s">
        <v>40</v>
      </c>
      <c r="K63" s="72" t="s">
        <v>40</v>
      </c>
      <c r="L63" s="72" t="s">
        <v>40</v>
      </c>
      <c r="M63" s="72" t="s">
        <v>40</v>
      </c>
      <c r="N63" s="72" t="s">
        <v>40</v>
      </c>
      <c r="O63" s="72" t="s">
        <v>40</v>
      </c>
      <c r="P63" s="72" t="s">
        <v>40</v>
      </c>
      <c r="Q63" s="72" t="s">
        <v>40</v>
      </c>
      <c r="R63" s="72">
        <v>0.61744512620157388</v>
      </c>
      <c r="S63" s="72">
        <v>853.27350735270034</v>
      </c>
      <c r="T63" s="72" t="s">
        <v>40</v>
      </c>
    </row>
    <row r="64" spans="1:24" ht="15.75" customHeight="1" x14ac:dyDescent="0.25">
      <c r="A64" s="4" t="s">
        <v>167</v>
      </c>
      <c r="B64" s="4" t="s">
        <v>168</v>
      </c>
      <c r="C64" s="4" t="s">
        <v>106</v>
      </c>
      <c r="D64" s="4" t="s">
        <v>160</v>
      </c>
      <c r="E64" s="4">
        <f t="shared" si="0"/>
        <v>0</v>
      </c>
      <c r="F64" s="4">
        <f t="shared" si="1"/>
        <v>11</v>
      </c>
      <c r="G64" s="4">
        <f t="shared" si="2"/>
        <v>15</v>
      </c>
      <c r="H64" s="4">
        <v>0</v>
      </c>
      <c r="I64" s="4">
        <v>25666161</v>
      </c>
      <c r="J64" s="72" t="s">
        <v>40</v>
      </c>
      <c r="K64" s="72" t="s">
        <v>40</v>
      </c>
      <c r="L64" s="72" t="s">
        <v>40</v>
      </c>
      <c r="M64" s="72" t="s">
        <v>40</v>
      </c>
      <c r="N64" s="72" t="s">
        <v>40</v>
      </c>
      <c r="O64" s="72" t="s">
        <v>40</v>
      </c>
      <c r="P64" s="72" t="s">
        <v>40</v>
      </c>
      <c r="Q64" s="72" t="s">
        <v>40</v>
      </c>
      <c r="R64" s="72" t="s">
        <v>40</v>
      </c>
      <c r="S64" s="72" t="s">
        <v>40</v>
      </c>
      <c r="T64" s="72" t="s">
        <v>40</v>
      </c>
    </row>
    <row r="65" spans="1:24" ht="15.75" customHeight="1" x14ac:dyDescent="0.25">
      <c r="A65" s="4" t="s">
        <v>240</v>
      </c>
      <c r="B65" s="4" t="s">
        <v>241</v>
      </c>
      <c r="C65" s="4" t="s">
        <v>118</v>
      </c>
      <c r="D65" s="4" t="s">
        <v>231</v>
      </c>
      <c r="E65" s="4">
        <f t="shared" si="0"/>
        <v>0</v>
      </c>
      <c r="F65" s="4">
        <f t="shared" si="1"/>
        <v>9</v>
      </c>
      <c r="G65" s="4">
        <f t="shared" si="2"/>
        <v>13</v>
      </c>
      <c r="H65" s="4">
        <v>0</v>
      </c>
      <c r="I65" s="4">
        <v>86790567</v>
      </c>
      <c r="J65" s="72" t="s">
        <v>40</v>
      </c>
      <c r="K65" s="72">
        <v>23.677688382886128</v>
      </c>
      <c r="L65" s="72" t="s">
        <v>40</v>
      </c>
      <c r="M65" s="72" t="s">
        <v>40</v>
      </c>
      <c r="N65" s="72" t="s">
        <v>40</v>
      </c>
      <c r="O65" s="72" t="s">
        <v>40</v>
      </c>
      <c r="P65" s="72" t="s">
        <v>40</v>
      </c>
      <c r="Q65" s="72">
        <v>1369.8630136986301</v>
      </c>
      <c r="R65" s="72" t="s">
        <v>40</v>
      </c>
      <c r="S65" s="72" t="s">
        <v>40</v>
      </c>
      <c r="T65" s="72" t="s">
        <v>40</v>
      </c>
    </row>
    <row r="66" spans="1:24" ht="15.75" customHeight="1" x14ac:dyDescent="0.25">
      <c r="A66" s="4" t="s">
        <v>277</v>
      </c>
      <c r="B66" s="4" t="s">
        <v>278</v>
      </c>
      <c r="C66" s="4" t="s">
        <v>181</v>
      </c>
      <c r="D66" s="4" t="s">
        <v>276</v>
      </c>
      <c r="E66" s="4">
        <f t="shared" si="0"/>
        <v>1</v>
      </c>
      <c r="F66" s="4">
        <f t="shared" si="1"/>
        <v>0</v>
      </c>
      <c r="G66" s="4">
        <f t="shared" si="2"/>
        <v>0</v>
      </c>
      <c r="H66" s="4">
        <v>1</v>
      </c>
      <c r="I66" s="4">
        <v>5771876</v>
      </c>
      <c r="J66" s="72">
        <v>187.51269084782831</v>
      </c>
      <c r="K66" s="72">
        <v>62.977790929673468</v>
      </c>
      <c r="L66" s="72">
        <v>54.696254735895224</v>
      </c>
      <c r="M66" s="72">
        <v>868.50068775790919</v>
      </c>
      <c r="N66" s="72">
        <v>13.149970650790143</v>
      </c>
      <c r="O66" s="72">
        <v>277822.13438735175</v>
      </c>
      <c r="P66" s="72">
        <v>18.500045804790165</v>
      </c>
      <c r="Q66" s="72">
        <v>2817.8294573643411</v>
      </c>
      <c r="R66" s="72">
        <v>1.2301026563980237</v>
      </c>
      <c r="S66" s="72">
        <v>6050.7030129124823</v>
      </c>
      <c r="T66" s="72">
        <v>170604.36893203884</v>
      </c>
      <c r="U66" s="4">
        <v>0.93</v>
      </c>
      <c r="V66" s="4">
        <v>0.92</v>
      </c>
      <c r="W66" s="4">
        <v>0.88</v>
      </c>
      <c r="X66" s="4">
        <v>0.88</v>
      </c>
    </row>
    <row r="67" spans="1:24" ht="15.75" customHeight="1" x14ac:dyDescent="0.25">
      <c r="A67" s="4" t="s">
        <v>122</v>
      </c>
      <c r="B67" s="4" t="s">
        <v>123</v>
      </c>
      <c r="C67" s="4" t="s">
        <v>118</v>
      </c>
      <c r="D67" s="4" t="s">
        <v>119</v>
      </c>
      <c r="E67" s="4">
        <f t="shared" si="0"/>
        <v>0</v>
      </c>
      <c r="F67" s="4">
        <f t="shared" si="1"/>
        <v>9</v>
      </c>
      <c r="G67" s="4">
        <f t="shared" si="2"/>
        <v>13</v>
      </c>
      <c r="H67" s="4">
        <v>0</v>
      </c>
      <c r="I67" s="4">
        <v>973560</v>
      </c>
      <c r="J67" s="72" t="s">
        <v>40</v>
      </c>
      <c r="K67" s="72">
        <v>61.629483544927893</v>
      </c>
      <c r="L67" s="72" t="s">
        <v>40</v>
      </c>
      <c r="M67" s="72" t="s">
        <v>40</v>
      </c>
      <c r="N67" s="72" t="s">
        <v>40</v>
      </c>
      <c r="O67" s="72" t="s">
        <v>40</v>
      </c>
      <c r="P67" s="72" t="s">
        <v>40</v>
      </c>
      <c r="Q67" s="72">
        <v>5000</v>
      </c>
      <c r="R67" s="72" t="s">
        <v>40</v>
      </c>
      <c r="S67" s="72" t="s">
        <v>40</v>
      </c>
      <c r="T67" s="72" t="s">
        <v>40</v>
      </c>
    </row>
    <row r="68" spans="1:24" ht="15.75" customHeight="1" x14ac:dyDescent="0.25">
      <c r="A68" s="4" t="s">
        <v>49</v>
      </c>
      <c r="B68" s="4" t="s">
        <v>50</v>
      </c>
      <c r="C68" s="4" t="s">
        <v>28</v>
      </c>
      <c r="D68" s="4" t="s">
        <v>29</v>
      </c>
      <c r="E68" s="4">
        <f t="shared" si="0"/>
        <v>0</v>
      </c>
      <c r="F68" s="4">
        <f t="shared" si="1"/>
        <v>8</v>
      </c>
      <c r="G68" s="4">
        <f t="shared" si="2"/>
        <v>12</v>
      </c>
      <c r="H68" s="4">
        <v>0</v>
      </c>
      <c r="I68" s="4">
        <v>71808</v>
      </c>
      <c r="J68" s="72" t="s">
        <v>40</v>
      </c>
      <c r="K68" s="72">
        <v>293.83912655971477</v>
      </c>
      <c r="L68" s="72" t="s">
        <v>40</v>
      </c>
      <c r="M68" s="72" t="s">
        <v>40</v>
      </c>
      <c r="N68" s="72" t="s">
        <v>40</v>
      </c>
      <c r="O68" s="72" t="s">
        <v>40</v>
      </c>
      <c r="P68" s="72" t="s">
        <v>40</v>
      </c>
      <c r="Q68" s="72">
        <v>4219.4092827004215</v>
      </c>
      <c r="R68" s="72">
        <v>26.459447415329766</v>
      </c>
      <c r="S68" s="72" t="s">
        <v>40</v>
      </c>
      <c r="T68" s="72" t="s">
        <v>40</v>
      </c>
    </row>
    <row r="69" spans="1:24" ht="15.75" customHeight="1" x14ac:dyDescent="0.25">
      <c r="A69" s="4" t="s">
        <v>51</v>
      </c>
      <c r="B69" s="4" t="s">
        <v>52</v>
      </c>
      <c r="C69" s="4" t="s">
        <v>28</v>
      </c>
      <c r="D69" s="4" t="s">
        <v>29</v>
      </c>
      <c r="E69" s="4">
        <f t="shared" si="0"/>
        <v>1</v>
      </c>
      <c r="F69" s="4">
        <f t="shared" si="1"/>
        <v>4</v>
      </c>
      <c r="G69" s="4">
        <f t="shared" si="2"/>
        <v>4</v>
      </c>
      <c r="H69" s="4">
        <v>1</v>
      </c>
      <c r="I69" s="4">
        <v>10738958</v>
      </c>
      <c r="J69" s="72">
        <v>327.56436890804491</v>
      </c>
      <c r="K69" s="72">
        <v>244.77235128398863</v>
      </c>
      <c r="L69" s="72" t="s">
        <v>40</v>
      </c>
      <c r="M69" s="72" t="s">
        <v>40</v>
      </c>
      <c r="N69" s="72" t="s">
        <v>40</v>
      </c>
      <c r="O69" s="72">
        <v>30274.480712166172</v>
      </c>
      <c r="P69" s="72">
        <v>7243.3177183797188</v>
      </c>
      <c r="Q69" s="72">
        <v>1658.0042891383878</v>
      </c>
      <c r="R69" s="72">
        <v>11.323258737020854</v>
      </c>
      <c r="S69" s="72">
        <v>518.47240573228987</v>
      </c>
      <c r="T69" s="72" t="s">
        <v>40</v>
      </c>
      <c r="U69" s="4">
        <v>0.33</v>
      </c>
      <c r="V69" s="4">
        <v>0.19</v>
      </c>
      <c r="W69" s="4">
        <v>0.4</v>
      </c>
      <c r="X69" s="4">
        <v>0.4</v>
      </c>
    </row>
    <row r="70" spans="1:24" ht="15.75" customHeight="1" x14ac:dyDescent="0.25">
      <c r="A70" s="4" t="s">
        <v>337</v>
      </c>
      <c r="B70" s="4" t="s">
        <v>338</v>
      </c>
      <c r="C70" s="4" t="s">
        <v>28</v>
      </c>
      <c r="D70" s="4" t="s">
        <v>328</v>
      </c>
      <c r="E70" s="4">
        <f t="shared" si="0"/>
        <v>1</v>
      </c>
      <c r="F70" s="4">
        <f t="shared" si="1"/>
        <v>4</v>
      </c>
      <c r="G70" s="4">
        <f t="shared" si="2"/>
        <v>4</v>
      </c>
      <c r="H70" s="4">
        <v>1</v>
      </c>
      <c r="I70" s="4">
        <v>17373662</v>
      </c>
      <c r="J70" s="72">
        <v>250.91428623395575</v>
      </c>
      <c r="K70" s="72">
        <v>215.82669215045166</v>
      </c>
      <c r="L70" s="72" t="s">
        <v>40</v>
      </c>
      <c r="M70" s="72" t="s">
        <v>40</v>
      </c>
      <c r="N70" s="72" t="s">
        <v>40</v>
      </c>
      <c r="O70" s="72">
        <v>28196.969696969696</v>
      </c>
      <c r="P70" s="72">
        <v>15990.191897654584</v>
      </c>
      <c r="Q70" s="72">
        <v>2868.2781304979731</v>
      </c>
      <c r="R70" s="72">
        <v>5.5946754345744729</v>
      </c>
      <c r="S70" s="72">
        <v>113.49637128743063</v>
      </c>
      <c r="T70" s="72" t="s">
        <v>40</v>
      </c>
      <c r="U70" s="4">
        <v>0.38</v>
      </c>
      <c r="V70" s="4">
        <v>0.36</v>
      </c>
      <c r="W70" s="4">
        <v>0.42</v>
      </c>
      <c r="X70" s="4">
        <v>0.42</v>
      </c>
    </row>
    <row r="71" spans="1:24" ht="15.75" customHeight="1" x14ac:dyDescent="0.25">
      <c r="A71" s="4" t="s">
        <v>251</v>
      </c>
      <c r="B71" s="4" t="s">
        <v>252</v>
      </c>
      <c r="C71" s="4" t="s">
        <v>118</v>
      </c>
      <c r="D71" s="4" t="s">
        <v>250</v>
      </c>
      <c r="E71" s="4">
        <f t="shared" si="0"/>
        <v>1</v>
      </c>
      <c r="F71" s="4">
        <f t="shared" si="1"/>
        <v>5</v>
      </c>
      <c r="G71" s="4">
        <f t="shared" si="2"/>
        <v>9</v>
      </c>
      <c r="H71" s="4">
        <v>0</v>
      </c>
      <c r="I71" s="4">
        <v>100388073</v>
      </c>
      <c r="J71" s="72" t="s">
        <v>40</v>
      </c>
      <c r="K71" s="72">
        <v>105.59023281580473</v>
      </c>
      <c r="L71" s="72" t="s">
        <v>40</v>
      </c>
      <c r="M71" s="72" t="s">
        <v>40</v>
      </c>
      <c r="N71" s="72" t="s">
        <v>40</v>
      </c>
      <c r="O71" s="72">
        <v>771340.88541666663</v>
      </c>
      <c r="P71" s="72">
        <v>18.97921203325015</v>
      </c>
      <c r="Q71" s="72">
        <v>16583.229036295368</v>
      </c>
      <c r="R71" s="72">
        <v>2.1984683379668022</v>
      </c>
      <c r="S71" s="72">
        <v>99981.400843881856</v>
      </c>
      <c r="T71" s="72" t="s">
        <v>40</v>
      </c>
    </row>
    <row r="72" spans="1:24" ht="15.75" customHeight="1" x14ac:dyDescent="0.25">
      <c r="A72" s="4" t="s">
        <v>92</v>
      </c>
      <c r="B72" s="4" t="s">
        <v>93</v>
      </c>
      <c r="C72" s="4" t="s">
        <v>28</v>
      </c>
      <c r="D72" s="4" t="s">
        <v>89</v>
      </c>
      <c r="E72" s="4">
        <f t="shared" si="0"/>
        <v>1</v>
      </c>
      <c r="F72" s="4">
        <f t="shared" si="1"/>
        <v>4</v>
      </c>
      <c r="G72" s="4">
        <f t="shared" si="2"/>
        <v>4</v>
      </c>
      <c r="H72" s="4">
        <v>1</v>
      </c>
      <c r="I72" s="4">
        <v>6453553</v>
      </c>
      <c r="J72" s="72">
        <v>357.83389398057164</v>
      </c>
      <c r="K72" s="72">
        <v>593.93639441715288</v>
      </c>
      <c r="L72" s="72" t="s">
        <v>40</v>
      </c>
      <c r="M72" s="72" t="s">
        <v>40</v>
      </c>
      <c r="N72" s="72" t="s">
        <v>40</v>
      </c>
      <c r="O72" s="72">
        <v>56790.935672514621</v>
      </c>
      <c r="P72" s="72">
        <v>6375.5821689953427</v>
      </c>
      <c r="Q72" s="72">
        <v>3554.339762611276</v>
      </c>
      <c r="R72" s="72">
        <v>61.082631536457512</v>
      </c>
      <c r="S72" s="72">
        <v>979.82091058140998</v>
      </c>
      <c r="T72" s="72" t="s">
        <v>40</v>
      </c>
      <c r="U72" s="4">
        <v>0.35</v>
      </c>
      <c r="V72" s="4">
        <v>0.37</v>
      </c>
      <c r="W72" s="4">
        <v>0.32</v>
      </c>
      <c r="X72" s="4">
        <v>0.32</v>
      </c>
    </row>
    <row r="73" spans="1:24" ht="15.75" customHeight="1" x14ac:dyDescent="0.25">
      <c r="A73" s="4" t="s">
        <v>242</v>
      </c>
      <c r="B73" s="4" t="s">
        <v>243</v>
      </c>
      <c r="C73" s="4" t="s">
        <v>118</v>
      </c>
      <c r="D73" s="4" t="s">
        <v>231</v>
      </c>
      <c r="E73" s="4">
        <f t="shared" si="0"/>
        <v>0</v>
      </c>
      <c r="F73" s="4">
        <f t="shared" si="1"/>
        <v>10</v>
      </c>
      <c r="G73" s="4">
        <f t="shared" si="2"/>
        <v>14</v>
      </c>
      <c r="H73" s="4">
        <v>0</v>
      </c>
      <c r="I73" s="4">
        <v>1355986</v>
      </c>
      <c r="J73" s="72" t="s">
        <v>40</v>
      </c>
      <c r="K73" s="72">
        <v>36.873537042417844</v>
      </c>
      <c r="L73" s="72" t="s">
        <v>40</v>
      </c>
      <c r="M73" s="72" t="s">
        <v>40</v>
      </c>
      <c r="N73" s="72" t="s">
        <v>40</v>
      </c>
      <c r="O73" s="72" t="s">
        <v>40</v>
      </c>
      <c r="P73" s="72" t="s">
        <v>40</v>
      </c>
      <c r="Q73" s="72" t="s">
        <v>40</v>
      </c>
      <c r="R73" s="72" t="s">
        <v>40</v>
      </c>
      <c r="S73" s="72" t="s">
        <v>40</v>
      </c>
      <c r="T73" s="72" t="s">
        <v>40</v>
      </c>
    </row>
    <row r="74" spans="1:24" ht="15.75" customHeight="1" x14ac:dyDescent="0.25">
      <c r="A74" s="4" t="s">
        <v>124</v>
      </c>
      <c r="B74" s="4" t="s">
        <v>125</v>
      </c>
      <c r="C74" s="4" t="s">
        <v>118</v>
      </c>
      <c r="D74" s="4" t="s">
        <v>119</v>
      </c>
      <c r="E74" s="4">
        <f t="shared" si="0"/>
        <v>0</v>
      </c>
      <c r="F74" s="4">
        <f t="shared" si="1"/>
        <v>11</v>
      </c>
      <c r="G74" s="4">
        <f t="shared" si="2"/>
        <v>15</v>
      </c>
      <c r="H74" s="4">
        <v>0</v>
      </c>
      <c r="I74" s="4">
        <v>3497117</v>
      </c>
      <c r="J74" s="72" t="s">
        <v>40</v>
      </c>
      <c r="K74" s="72" t="s">
        <v>40</v>
      </c>
      <c r="L74" s="72" t="s">
        <v>40</v>
      </c>
      <c r="M74" s="72" t="s">
        <v>40</v>
      </c>
      <c r="N74" s="72" t="s">
        <v>40</v>
      </c>
      <c r="O74" s="72" t="s">
        <v>40</v>
      </c>
      <c r="P74" s="72" t="s">
        <v>40</v>
      </c>
      <c r="Q74" s="72" t="s">
        <v>40</v>
      </c>
      <c r="R74" s="72" t="s">
        <v>40</v>
      </c>
      <c r="S74" s="72" t="s">
        <v>40</v>
      </c>
      <c r="T74" s="72" t="s">
        <v>40</v>
      </c>
    </row>
    <row r="75" spans="1:24" ht="15.75" customHeight="1" x14ac:dyDescent="0.25">
      <c r="A75" s="4" t="s">
        <v>279</v>
      </c>
      <c r="B75" s="4" t="s">
        <v>280</v>
      </c>
      <c r="C75" s="4" t="s">
        <v>181</v>
      </c>
      <c r="D75" s="4" t="s">
        <v>276</v>
      </c>
      <c r="E75" s="4">
        <f t="shared" si="0"/>
        <v>1</v>
      </c>
      <c r="F75" s="4">
        <f t="shared" si="1"/>
        <v>0</v>
      </c>
      <c r="G75" s="4">
        <f t="shared" si="2"/>
        <v>0</v>
      </c>
      <c r="H75" s="4">
        <v>1</v>
      </c>
      <c r="I75" s="4">
        <v>1325648</v>
      </c>
      <c r="J75" s="72">
        <v>293.81857023885675</v>
      </c>
      <c r="K75" s="72">
        <v>194.32006083062774</v>
      </c>
      <c r="L75" s="72">
        <v>91.351550336137493</v>
      </c>
      <c r="M75" s="72">
        <v>470.10869565217388</v>
      </c>
      <c r="N75" s="72">
        <v>17.350005431306048</v>
      </c>
      <c r="O75" s="72">
        <v>64300</v>
      </c>
      <c r="P75" s="72">
        <v>349.28813559322037</v>
      </c>
      <c r="Q75" s="72">
        <v>4860.3773584905657</v>
      </c>
      <c r="R75" s="72">
        <v>2.1876093804690235</v>
      </c>
      <c r="S75" s="72">
        <v>749.03768233387359</v>
      </c>
      <c r="T75" s="72">
        <v>88029.761904761894</v>
      </c>
      <c r="U75" s="4">
        <v>0.8</v>
      </c>
      <c r="V75" s="4">
        <v>0.66</v>
      </c>
      <c r="W75" s="4">
        <v>0.78</v>
      </c>
      <c r="X75" s="4">
        <v>0.78</v>
      </c>
    </row>
    <row r="76" spans="1:24" ht="15.75" customHeight="1" x14ac:dyDescent="0.25">
      <c r="A76" s="4" t="s">
        <v>381</v>
      </c>
      <c r="B76" s="4" t="s">
        <v>382</v>
      </c>
      <c r="C76" s="4" t="s">
        <v>118</v>
      </c>
      <c r="D76" s="4" t="s">
        <v>380</v>
      </c>
      <c r="E76" s="4">
        <f t="shared" si="0"/>
        <v>0</v>
      </c>
      <c r="F76" s="4">
        <f t="shared" si="1"/>
        <v>7</v>
      </c>
      <c r="G76" s="4">
        <f t="shared" si="2"/>
        <v>11</v>
      </c>
      <c r="H76" s="4">
        <v>0</v>
      </c>
      <c r="I76" s="4">
        <v>1148130</v>
      </c>
      <c r="J76" s="72">
        <v>255.80726921167465</v>
      </c>
      <c r="K76" s="72">
        <v>314.42432477158508</v>
      </c>
      <c r="L76" s="72" t="s">
        <v>40</v>
      </c>
      <c r="M76" s="72" t="s">
        <v>40</v>
      </c>
      <c r="N76" s="72" t="s">
        <v>40</v>
      </c>
      <c r="O76" s="72" t="s">
        <v>40</v>
      </c>
      <c r="P76" s="72" t="s">
        <v>40</v>
      </c>
      <c r="Q76" s="72">
        <v>5831.987075928917</v>
      </c>
      <c r="R76" s="72">
        <v>11.322759617813313</v>
      </c>
      <c r="S76" s="72" t="s">
        <v>40</v>
      </c>
      <c r="T76" s="72" t="s">
        <v>40</v>
      </c>
    </row>
    <row r="77" spans="1:24" ht="15.75" customHeight="1" x14ac:dyDescent="0.25">
      <c r="A77" s="4" t="s">
        <v>126</v>
      </c>
      <c r="B77" s="4" t="s">
        <v>127</v>
      </c>
      <c r="C77" s="4" t="s">
        <v>118</v>
      </c>
      <c r="D77" s="4" t="s">
        <v>119</v>
      </c>
      <c r="E77" s="4">
        <f t="shared" si="0"/>
        <v>0</v>
      </c>
      <c r="F77" s="4">
        <f t="shared" si="1"/>
        <v>9</v>
      </c>
      <c r="G77" s="4">
        <f t="shared" si="2"/>
        <v>13</v>
      </c>
      <c r="H77" s="4">
        <v>0</v>
      </c>
      <c r="I77" s="4">
        <v>112078730</v>
      </c>
      <c r="J77" s="72" t="s">
        <v>40</v>
      </c>
      <c r="K77" s="72">
        <v>101.47063586462836</v>
      </c>
      <c r="L77" s="72" t="s">
        <v>40</v>
      </c>
      <c r="M77" s="72" t="s">
        <v>40</v>
      </c>
      <c r="N77" s="72" t="s">
        <v>40</v>
      </c>
      <c r="O77" s="72" t="s">
        <v>40</v>
      </c>
      <c r="P77" s="72" t="s">
        <v>40</v>
      </c>
      <c r="Q77" s="72">
        <v>6857.22037986132</v>
      </c>
      <c r="R77" s="72" t="s">
        <v>40</v>
      </c>
      <c r="S77" s="72" t="s">
        <v>40</v>
      </c>
      <c r="T77" s="72" t="s">
        <v>40</v>
      </c>
    </row>
    <row r="78" spans="1:24" ht="15.75" customHeight="1" x14ac:dyDescent="0.25">
      <c r="A78" s="4" t="s">
        <v>281</v>
      </c>
      <c r="B78" s="5" t="s">
        <v>282</v>
      </c>
      <c r="C78" s="4" t="s">
        <v>181</v>
      </c>
      <c r="D78" s="4" t="s">
        <v>276</v>
      </c>
      <c r="E78" s="4">
        <f t="shared" si="0"/>
        <v>0</v>
      </c>
      <c r="F78" s="4">
        <f t="shared" si="1"/>
        <v>9</v>
      </c>
      <c r="G78" s="4">
        <f t="shared" si="2"/>
        <v>13</v>
      </c>
      <c r="H78" s="4">
        <v>0</v>
      </c>
      <c r="I78" s="4">
        <v>48678</v>
      </c>
      <c r="J78" s="72">
        <v>238.30066970705454</v>
      </c>
      <c r="K78" s="72" t="s">
        <v>40</v>
      </c>
      <c r="L78" s="72" t="s">
        <v>40</v>
      </c>
      <c r="M78" s="72" t="s">
        <v>40</v>
      </c>
      <c r="N78" s="72" t="s">
        <v>40</v>
      </c>
      <c r="O78" s="72">
        <v>104166.66666666667</v>
      </c>
      <c r="P78" s="72" t="s">
        <v>40</v>
      </c>
      <c r="Q78" s="72" t="s">
        <v>40</v>
      </c>
      <c r="R78" s="72" t="s">
        <v>40</v>
      </c>
      <c r="S78" s="72" t="s">
        <v>40</v>
      </c>
      <c r="T78" s="72" t="s">
        <v>40</v>
      </c>
    </row>
    <row r="79" spans="1:24" ht="15.75" customHeight="1" x14ac:dyDescent="0.25">
      <c r="A79" s="4" t="s">
        <v>339</v>
      </c>
      <c r="B79" s="4" t="s">
        <v>340</v>
      </c>
      <c r="C79" s="4" t="s">
        <v>28</v>
      </c>
      <c r="D79" s="4" t="s">
        <v>328</v>
      </c>
      <c r="E79" s="4">
        <f t="shared" si="0"/>
        <v>0</v>
      </c>
      <c r="F79" s="4">
        <f t="shared" si="1"/>
        <v>11</v>
      </c>
      <c r="G79" s="4">
        <f t="shared" si="2"/>
        <v>15</v>
      </c>
      <c r="H79" s="4">
        <v>0</v>
      </c>
      <c r="I79" s="4">
        <v>3377</v>
      </c>
      <c r="J79" s="72" t="s">
        <v>40</v>
      </c>
      <c r="K79" s="72" t="s">
        <v>40</v>
      </c>
      <c r="L79" s="72" t="s">
        <v>40</v>
      </c>
      <c r="M79" s="72" t="s">
        <v>40</v>
      </c>
      <c r="N79" s="72" t="s">
        <v>40</v>
      </c>
      <c r="O79" s="72" t="s">
        <v>40</v>
      </c>
      <c r="P79" s="72" t="s">
        <v>40</v>
      </c>
      <c r="Q79" s="72" t="s">
        <v>40</v>
      </c>
      <c r="R79" s="72" t="s">
        <v>40</v>
      </c>
      <c r="S79" s="72" t="s">
        <v>40</v>
      </c>
      <c r="T79" s="72" t="s">
        <v>40</v>
      </c>
    </row>
    <row r="80" spans="1:24" ht="15.75" customHeight="1" x14ac:dyDescent="0.25">
      <c r="A80" s="4" t="s">
        <v>203</v>
      </c>
      <c r="B80" s="4" t="s">
        <v>204</v>
      </c>
      <c r="C80" s="4" t="s">
        <v>22</v>
      </c>
      <c r="D80" s="4" t="s">
        <v>205</v>
      </c>
      <c r="E80" s="4">
        <f t="shared" si="0"/>
        <v>0</v>
      </c>
      <c r="F80" s="4">
        <f t="shared" si="1"/>
        <v>8</v>
      </c>
      <c r="G80" s="4">
        <f t="shared" si="2"/>
        <v>12</v>
      </c>
      <c r="H80" s="4">
        <v>0</v>
      </c>
      <c r="I80" s="4">
        <v>889953</v>
      </c>
      <c r="J80" s="72" t="s">
        <v>40</v>
      </c>
      <c r="K80" s="72">
        <v>205.17937464113274</v>
      </c>
      <c r="L80" s="72" t="s">
        <v>40</v>
      </c>
      <c r="M80" s="72" t="s">
        <v>40</v>
      </c>
      <c r="N80" s="72" t="s">
        <v>40</v>
      </c>
      <c r="O80" s="72" t="s">
        <v>40</v>
      </c>
      <c r="P80" s="72" t="s">
        <v>40</v>
      </c>
      <c r="Q80" s="72">
        <v>3860.4651162790701</v>
      </c>
      <c r="R80" s="72">
        <v>2.2473096893880911</v>
      </c>
      <c r="S80" s="72" t="s">
        <v>40</v>
      </c>
      <c r="T80" s="72" t="s">
        <v>40</v>
      </c>
    </row>
    <row r="81" spans="1:24" ht="15.75" customHeight="1" x14ac:dyDescent="0.25">
      <c r="A81" s="4" t="s">
        <v>283</v>
      </c>
      <c r="B81" s="4" t="s">
        <v>284</v>
      </c>
      <c r="C81" s="4" t="s">
        <v>181</v>
      </c>
      <c r="D81" s="4" t="s">
        <v>276</v>
      </c>
      <c r="E81" s="4">
        <f t="shared" si="0"/>
        <v>1</v>
      </c>
      <c r="F81" s="4">
        <f t="shared" si="1"/>
        <v>0</v>
      </c>
      <c r="G81" s="4">
        <f t="shared" si="2"/>
        <v>0</v>
      </c>
      <c r="H81" s="4">
        <v>1</v>
      </c>
      <c r="I81" s="4">
        <v>5532156</v>
      </c>
      <c r="J81" s="72">
        <v>135.84215629494179</v>
      </c>
      <c r="K81" s="72">
        <v>55.710648795876324</v>
      </c>
      <c r="L81" s="72">
        <v>37.652589695590656</v>
      </c>
      <c r="M81" s="72">
        <v>675.85983127839063</v>
      </c>
      <c r="N81" s="72">
        <v>18.88956132111965</v>
      </c>
      <c r="O81" s="72">
        <v>151956.93779904305</v>
      </c>
      <c r="P81" s="72">
        <v>19.752105310381072</v>
      </c>
      <c r="Q81" s="72">
        <v>5011.3821138211388</v>
      </c>
      <c r="R81" s="72">
        <v>1.2472533312509626</v>
      </c>
      <c r="S81" s="72">
        <v>395.0596091075551</v>
      </c>
      <c r="T81" s="72">
        <v>288194.19237749546</v>
      </c>
      <c r="U81" s="4">
        <v>0.93</v>
      </c>
      <c r="V81" s="4">
        <v>0.94</v>
      </c>
      <c r="W81" s="4">
        <v>0.92</v>
      </c>
      <c r="X81" s="4">
        <v>0.92</v>
      </c>
    </row>
    <row r="82" spans="1:24" ht="15.75" customHeight="1" x14ac:dyDescent="0.25">
      <c r="A82" s="4" t="s">
        <v>528</v>
      </c>
      <c r="B82" s="4" t="s">
        <v>529</v>
      </c>
      <c r="C82" s="4" t="s">
        <v>181</v>
      </c>
      <c r="D82" s="4" t="s">
        <v>525</v>
      </c>
      <c r="E82" s="4">
        <f t="shared" si="0"/>
        <v>1</v>
      </c>
      <c r="F82" s="4">
        <f t="shared" si="1"/>
        <v>4</v>
      </c>
      <c r="G82" s="4">
        <f t="shared" si="2"/>
        <v>4</v>
      </c>
      <c r="H82" s="4">
        <v>1</v>
      </c>
      <c r="I82" s="4">
        <v>65129728</v>
      </c>
      <c r="J82" s="72">
        <v>329.69429873866511</v>
      </c>
      <c r="K82" s="72">
        <v>105.90248434631877</v>
      </c>
      <c r="L82" s="72" t="s">
        <v>40</v>
      </c>
      <c r="M82" s="72" t="s">
        <v>40</v>
      </c>
      <c r="N82" s="72" t="s">
        <v>40</v>
      </c>
      <c r="O82" s="72">
        <v>184794.93006993007</v>
      </c>
      <c r="P82" s="72">
        <v>106.88075669108805</v>
      </c>
      <c r="Q82" s="72">
        <v>3480.8983093615948</v>
      </c>
      <c r="R82" s="72">
        <v>1.2651672673959271</v>
      </c>
      <c r="S82" s="72">
        <v>997.91359251989877</v>
      </c>
      <c r="T82" s="72" t="s">
        <v>40</v>
      </c>
      <c r="U82" s="4">
        <v>0.66</v>
      </c>
      <c r="V82" s="4">
        <v>0.77</v>
      </c>
      <c r="W82" s="4">
        <v>0.68</v>
      </c>
      <c r="X82" s="4">
        <v>0.68</v>
      </c>
    </row>
    <row r="83" spans="1:24" ht="15.75" customHeight="1" x14ac:dyDescent="0.25">
      <c r="A83" s="4" t="s">
        <v>341</v>
      </c>
      <c r="B83" s="4" t="s">
        <v>342</v>
      </c>
      <c r="C83" s="4" t="s">
        <v>28</v>
      </c>
      <c r="D83" s="4" t="s">
        <v>328</v>
      </c>
      <c r="E83" s="4">
        <f t="shared" si="0"/>
        <v>0</v>
      </c>
      <c r="F83" s="4">
        <f t="shared" si="1"/>
        <v>8</v>
      </c>
      <c r="G83" s="4">
        <f t="shared" si="2"/>
        <v>8</v>
      </c>
      <c r="H83" s="4">
        <v>0</v>
      </c>
      <c r="I83" s="4">
        <v>290832</v>
      </c>
      <c r="J83" s="72" t="s">
        <v>40</v>
      </c>
      <c r="K83" s="72">
        <v>249.62865159267204</v>
      </c>
      <c r="L83" s="72" t="s">
        <v>40</v>
      </c>
      <c r="M83" s="72" t="s">
        <v>40</v>
      </c>
      <c r="N83" s="72" t="s">
        <v>40</v>
      </c>
      <c r="O83" s="72" t="s">
        <v>40</v>
      </c>
      <c r="P83" s="72" t="s">
        <v>40</v>
      </c>
      <c r="Q83" s="72">
        <v>3184.2105263157896</v>
      </c>
      <c r="R83" s="72">
        <v>10.315233536887275</v>
      </c>
      <c r="S83" s="72" t="s">
        <v>40</v>
      </c>
      <c r="T83" s="72" t="s">
        <v>40</v>
      </c>
      <c r="U83" s="4">
        <v>0</v>
      </c>
      <c r="V83" s="4">
        <v>0</v>
      </c>
      <c r="W83" s="4">
        <v>0</v>
      </c>
      <c r="X83" s="4">
        <v>0</v>
      </c>
    </row>
    <row r="84" spans="1:24" ht="15.75" customHeight="1" x14ac:dyDescent="0.25">
      <c r="A84" s="4" t="s">
        <v>312</v>
      </c>
      <c r="B84" s="4" t="s">
        <v>313</v>
      </c>
      <c r="C84" s="4" t="s">
        <v>22</v>
      </c>
      <c r="D84" s="4" t="s">
        <v>309</v>
      </c>
      <c r="E84" s="4">
        <f t="shared" si="0"/>
        <v>0</v>
      </c>
      <c r="F84" s="4">
        <f t="shared" si="1"/>
        <v>8</v>
      </c>
      <c r="G84" s="4">
        <f t="shared" si="2"/>
        <v>8</v>
      </c>
      <c r="H84" s="4">
        <v>0</v>
      </c>
      <c r="I84" s="4">
        <v>279287</v>
      </c>
      <c r="J84" s="72" t="s">
        <v>40</v>
      </c>
      <c r="K84" s="72">
        <v>203.73307744363328</v>
      </c>
      <c r="L84" s="72" t="s">
        <v>40</v>
      </c>
      <c r="M84" s="72" t="s">
        <v>40</v>
      </c>
      <c r="N84" s="72" t="s">
        <v>40</v>
      </c>
      <c r="O84" s="72" t="s">
        <v>40</v>
      </c>
      <c r="P84" s="72" t="s">
        <v>40</v>
      </c>
      <c r="Q84" s="72">
        <v>9953.1206269241557</v>
      </c>
      <c r="R84" s="72">
        <v>0.35805461765137653</v>
      </c>
      <c r="S84" s="72" t="s">
        <v>40</v>
      </c>
      <c r="T84" s="72" t="s">
        <v>40</v>
      </c>
      <c r="U84" s="4">
        <v>0</v>
      </c>
      <c r="V84" s="4">
        <v>0</v>
      </c>
      <c r="W84" s="4">
        <v>0</v>
      </c>
      <c r="X84" s="4">
        <v>0</v>
      </c>
    </row>
    <row r="85" spans="1:24" ht="15.75" customHeight="1" x14ac:dyDescent="0.25">
      <c r="A85" s="4" t="s">
        <v>244</v>
      </c>
      <c r="B85" s="4" t="s">
        <v>245</v>
      </c>
      <c r="C85" s="4" t="s">
        <v>118</v>
      </c>
      <c r="D85" s="4" t="s">
        <v>231</v>
      </c>
      <c r="E85" s="4">
        <f t="shared" si="0"/>
        <v>0</v>
      </c>
      <c r="F85" s="4">
        <f t="shared" si="1"/>
        <v>9</v>
      </c>
      <c r="G85" s="4">
        <f t="shared" si="2"/>
        <v>13</v>
      </c>
      <c r="H85" s="4">
        <v>0</v>
      </c>
      <c r="I85" s="4">
        <v>2172579</v>
      </c>
      <c r="J85" s="72" t="s">
        <v>40</v>
      </c>
      <c r="K85" s="72">
        <v>155.25327272333942</v>
      </c>
      <c r="L85" s="72" t="s">
        <v>40</v>
      </c>
      <c r="M85" s="72" t="s">
        <v>40</v>
      </c>
      <c r="N85" s="72" t="s">
        <v>40</v>
      </c>
      <c r="O85" s="72" t="s">
        <v>40</v>
      </c>
      <c r="P85" s="72" t="s">
        <v>40</v>
      </c>
      <c r="Q85" s="72">
        <v>1499.1111111111111</v>
      </c>
      <c r="R85" s="72" t="s">
        <v>40</v>
      </c>
      <c r="S85" s="72" t="s">
        <v>40</v>
      </c>
      <c r="T85" s="72" t="s">
        <v>40</v>
      </c>
    </row>
    <row r="86" spans="1:24" ht="15.75" customHeight="1" x14ac:dyDescent="0.25">
      <c r="A86" s="4" t="s">
        <v>456</v>
      </c>
      <c r="B86" s="4" t="s">
        <v>457</v>
      </c>
      <c r="C86" s="4" t="s">
        <v>118</v>
      </c>
      <c r="D86" s="4" t="s">
        <v>449</v>
      </c>
      <c r="E86" s="4">
        <f t="shared" si="0"/>
        <v>0</v>
      </c>
      <c r="F86" s="4">
        <f t="shared" si="1"/>
        <v>9</v>
      </c>
      <c r="G86" s="4">
        <f t="shared" si="2"/>
        <v>13</v>
      </c>
      <c r="H86" s="4">
        <v>0</v>
      </c>
      <c r="I86" s="4">
        <v>2347706</v>
      </c>
      <c r="J86" s="72" t="s">
        <v>40</v>
      </c>
      <c r="K86" s="72">
        <v>47.74873855584984</v>
      </c>
      <c r="L86" s="72" t="s">
        <v>40</v>
      </c>
      <c r="M86" s="72" t="s">
        <v>40</v>
      </c>
      <c r="N86" s="72" t="s">
        <v>40</v>
      </c>
      <c r="O86" s="72" t="s">
        <v>40</v>
      </c>
      <c r="P86" s="72" t="s">
        <v>40</v>
      </c>
      <c r="Q86" s="72">
        <v>5522.1674876847283</v>
      </c>
      <c r="R86" s="72" t="s">
        <v>40</v>
      </c>
      <c r="S86" s="72" t="s">
        <v>40</v>
      </c>
      <c r="T86" s="72" t="s">
        <v>40</v>
      </c>
    </row>
    <row r="87" spans="1:24" ht="15.75" customHeight="1" x14ac:dyDescent="0.25">
      <c r="A87" s="4" t="s">
        <v>491</v>
      </c>
      <c r="B87" s="4" t="s">
        <v>492</v>
      </c>
      <c r="C87" s="4" t="s">
        <v>106</v>
      </c>
      <c r="D87" s="4" t="s">
        <v>484</v>
      </c>
      <c r="E87" s="4">
        <f t="shared" si="0"/>
        <v>1</v>
      </c>
      <c r="F87" s="4">
        <f t="shared" si="1"/>
        <v>3</v>
      </c>
      <c r="G87" s="4">
        <f t="shared" si="2"/>
        <v>3</v>
      </c>
      <c r="H87" s="4">
        <v>1</v>
      </c>
      <c r="I87" s="4">
        <v>3996765</v>
      </c>
      <c r="J87" s="72">
        <v>240.76972251308246</v>
      </c>
      <c r="K87" s="72">
        <v>249.95214880034226</v>
      </c>
      <c r="L87" s="72" t="s">
        <v>40</v>
      </c>
      <c r="M87" s="72" t="s">
        <v>40</v>
      </c>
      <c r="N87" s="72">
        <v>7.3559491238539163</v>
      </c>
      <c r="O87" s="72">
        <v>54503.401360544216</v>
      </c>
      <c r="P87" s="72">
        <v>638.74680306905373</v>
      </c>
      <c r="Q87" s="72">
        <v>9048.9130434782619</v>
      </c>
      <c r="R87" s="72">
        <v>0.97578916949082561</v>
      </c>
      <c r="S87" s="72">
        <v>879.521378780394</v>
      </c>
      <c r="T87" s="72" t="s">
        <v>40</v>
      </c>
      <c r="U87" s="4">
        <v>0.41</v>
      </c>
      <c r="V87" s="4">
        <v>0.36</v>
      </c>
      <c r="W87" s="4">
        <v>0.59</v>
      </c>
      <c r="X87" s="4">
        <v>0.59</v>
      </c>
    </row>
    <row r="88" spans="1:24" ht="15.75" customHeight="1" x14ac:dyDescent="0.25">
      <c r="A88" s="4" t="s">
        <v>530</v>
      </c>
      <c r="B88" s="4" t="s">
        <v>531</v>
      </c>
      <c r="C88" s="4" t="s">
        <v>181</v>
      </c>
      <c r="D88" s="4" t="s">
        <v>525</v>
      </c>
      <c r="E88" s="4">
        <f t="shared" si="0"/>
        <v>1</v>
      </c>
      <c r="F88" s="4">
        <f t="shared" si="1"/>
        <v>1</v>
      </c>
      <c r="G88" s="4">
        <f t="shared" si="2"/>
        <v>1</v>
      </c>
      <c r="H88" s="4">
        <v>1</v>
      </c>
      <c r="I88" s="4">
        <v>83517045</v>
      </c>
      <c r="J88" s="72">
        <v>295.27385697135236</v>
      </c>
      <c r="K88" s="72">
        <v>75.316362067168441</v>
      </c>
      <c r="L88" s="72">
        <v>43.445023707436007</v>
      </c>
      <c r="M88" s="72">
        <v>576.83380496645577</v>
      </c>
      <c r="N88" s="72" t="s">
        <v>40</v>
      </c>
      <c r="O88" s="72">
        <v>43426.153623607694</v>
      </c>
      <c r="P88" s="72">
        <v>85.247732333341915</v>
      </c>
      <c r="Q88" s="72">
        <v>4615.6442618139126</v>
      </c>
      <c r="R88" s="72">
        <v>0.97345398175905284</v>
      </c>
      <c r="S88" s="72">
        <v>381.48623817458952</v>
      </c>
      <c r="T88" s="72">
        <v>163658.91332000727</v>
      </c>
      <c r="U88" s="4">
        <v>0.79</v>
      </c>
      <c r="V88" s="4">
        <v>0.87</v>
      </c>
      <c r="W88" s="4">
        <v>0.82</v>
      </c>
      <c r="X88" s="4">
        <v>0.82</v>
      </c>
    </row>
    <row r="89" spans="1:24" ht="15.75" customHeight="1" x14ac:dyDescent="0.25">
      <c r="A89" s="4" t="s">
        <v>458</v>
      </c>
      <c r="B89" s="4" t="s">
        <v>459</v>
      </c>
      <c r="C89" s="4" t="s">
        <v>118</v>
      </c>
      <c r="D89" s="4" t="s">
        <v>449</v>
      </c>
      <c r="E89" s="4">
        <f t="shared" si="0"/>
        <v>0</v>
      </c>
      <c r="F89" s="4">
        <f t="shared" si="1"/>
        <v>8</v>
      </c>
      <c r="G89" s="4">
        <f t="shared" si="2"/>
        <v>8</v>
      </c>
      <c r="H89" s="4">
        <v>0</v>
      </c>
      <c r="I89" s="4">
        <v>30417856</v>
      </c>
      <c r="J89" s="72" t="s">
        <v>40</v>
      </c>
      <c r="K89" s="72">
        <v>48.806858708253472</v>
      </c>
      <c r="L89" s="72" t="s">
        <v>40</v>
      </c>
      <c r="M89" s="72" t="s">
        <v>40</v>
      </c>
      <c r="N89" s="72" t="s">
        <v>40</v>
      </c>
      <c r="O89" s="72" t="s">
        <v>40</v>
      </c>
      <c r="P89" s="72" t="s">
        <v>40</v>
      </c>
      <c r="Q89" s="72">
        <v>8312.4300111982084</v>
      </c>
      <c r="R89" s="72">
        <v>2.0021134954416246</v>
      </c>
      <c r="S89" s="72" t="s">
        <v>40</v>
      </c>
      <c r="T89" s="72" t="s">
        <v>40</v>
      </c>
      <c r="U89" s="4">
        <v>0.56000000000000005</v>
      </c>
      <c r="V89" s="4">
        <v>0.64</v>
      </c>
      <c r="W89" s="4">
        <v>0.46</v>
      </c>
      <c r="X89" s="4">
        <v>0.46</v>
      </c>
    </row>
    <row r="90" spans="1:24" ht="15.75" customHeight="1" x14ac:dyDescent="0.25">
      <c r="A90" s="4" t="s">
        <v>419</v>
      </c>
      <c r="B90" s="4" t="s">
        <v>420</v>
      </c>
      <c r="C90" s="4" t="s">
        <v>181</v>
      </c>
      <c r="D90" s="4" t="s">
        <v>412</v>
      </c>
      <c r="E90" s="4">
        <f t="shared" si="0"/>
        <v>0</v>
      </c>
      <c r="F90" s="4">
        <f t="shared" si="1"/>
        <v>8</v>
      </c>
      <c r="G90" s="4">
        <f t="shared" si="2"/>
        <v>12</v>
      </c>
      <c r="H90" s="4">
        <v>0</v>
      </c>
      <c r="I90" s="4">
        <v>33701</v>
      </c>
      <c r="J90" s="72" t="s">
        <v>40</v>
      </c>
      <c r="K90" s="72">
        <v>166.16717604818848</v>
      </c>
      <c r="L90" s="72" t="s">
        <v>40</v>
      </c>
      <c r="M90" s="72" t="s">
        <v>40</v>
      </c>
      <c r="N90" s="72" t="s">
        <v>40</v>
      </c>
      <c r="O90" s="72" t="s">
        <v>40</v>
      </c>
      <c r="P90" s="72" t="s">
        <v>40</v>
      </c>
      <c r="Q90" s="72">
        <v>3731.343283582089</v>
      </c>
      <c r="R90" s="72">
        <v>2.9672710008605083</v>
      </c>
      <c r="S90" s="72" t="s">
        <v>40</v>
      </c>
      <c r="T90" s="72" t="s">
        <v>40</v>
      </c>
    </row>
    <row r="91" spans="1:24" ht="15.75" customHeight="1" x14ac:dyDescent="0.25">
      <c r="A91" s="4" t="s">
        <v>421</v>
      </c>
      <c r="B91" s="4" t="s">
        <v>422</v>
      </c>
      <c r="C91" s="4" t="s">
        <v>181</v>
      </c>
      <c r="D91" s="4" t="s">
        <v>412</v>
      </c>
      <c r="E91" s="4">
        <f t="shared" si="0"/>
        <v>1</v>
      </c>
      <c r="F91" s="4">
        <f t="shared" si="1"/>
        <v>4</v>
      </c>
      <c r="G91" s="4">
        <f t="shared" si="2"/>
        <v>4</v>
      </c>
      <c r="H91" s="4">
        <v>1</v>
      </c>
      <c r="I91" s="4">
        <v>10473455</v>
      </c>
      <c r="J91" s="72">
        <v>510.65288388597645</v>
      </c>
      <c r="K91" s="72">
        <v>95.584503871931474</v>
      </c>
      <c r="L91" s="72">
        <v>42.984860296817047</v>
      </c>
      <c r="M91" s="72">
        <v>449.70532414344223</v>
      </c>
      <c r="N91" s="72">
        <v>41.333065354269436</v>
      </c>
      <c r="O91" s="72" t="s">
        <v>40</v>
      </c>
      <c r="P91" s="72" t="s">
        <v>40</v>
      </c>
      <c r="Q91" s="72">
        <v>3070.8588957055217</v>
      </c>
      <c r="R91" s="72">
        <v>0.78293170687227864</v>
      </c>
      <c r="S91" s="72" t="s">
        <v>40</v>
      </c>
      <c r="T91" s="72" t="s">
        <v>40</v>
      </c>
      <c r="U91" s="4">
        <v>0.55000000000000004</v>
      </c>
      <c r="V91" s="4">
        <v>0.44</v>
      </c>
      <c r="W91" s="4">
        <v>0.56000000000000005</v>
      </c>
      <c r="X91" s="4">
        <v>0.56000000000000005</v>
      </c>
    </row>
    <row r="92" spans="1:24" ht="15.75" customHeight="1" x14ac:dyDescent="0.25">
      <c r="A92" s="4" t="s">
        <v>268</v>
      </c>
      <c r="B92" s="4" t="s">
        <v>269</v>
      </c>
      <c r="C92" s="4" t="s">
        <v>28</v>
      </c>
      <c r="D92" s="4" t="s">
        <v>265</v>
      </c>
      <c r="E92" s="4">
        <f t="shared" si="0"/>
        <v>0</v>
      </c>
      <c r="F92" s="4">
        <f t="shared" si="1"/>
        <v>8</v>
      </c>
      <c r="G92" s="4">
        <f t="shared" si="2"/>
        <v>8</v>
      </c>
      <c r="H92" s="4">
        <v>0</v>
      </c>
      <c r="I92" s="4">
        <v>56672</v>
      </c>
      <c r="J92" s="72" t="s">
        <v>40</v>
      </c>
      <c r="K92" s="72">
        <v>245.27103331451158</v>
      </c>
      <c r="L92" s="72" t="s">
        <v>40</v>
      </c>
      <c r="M92" s="72" t="s">
        <v>40</v>
      </c>
      <c r="N92" s="72" t="s">
        <v>40</v>
      </c>
      <c r="O92" s="72" t="s">
        <v>40</v>
      </c>
      <c r="P92" s="72" t="s">
        <v>40</v>
      </c>
      <c r="Q92" s="72">
        <v>3390.2439024390242</v>
      </c>
      <c r="R92" s="72">
        <v>5.2936194240542074</v>
      </c>
      <c r="S92" s="72" t="s">
        <v>40</v>
      </c>
      <c r="T92" s="72" t="s">
        <v>40</v>
      </c>
      <c r="U92" s="4">
        <v>0</v>
      </c>
      <c r="V92" s="4">
        <v>0</v>
      </c>
      <c r="W92" s="4">
        <v>0</v>
      </c>
      <c r="X92" s="4">
        <v>0</v>
      </c>
    </row>
    <row r="93" spans="1:24" ht="15.75" customHeight="1" x14ac:dyDescent="0.25">
      <c r="A93" s="4" t="s">
        <v>53</v>
      </c>
      <c r="B93" s="4" t="s">
        <v>54</v>
      </c>
      <c r="C93" s="4" t="s">
        <v>28</v>
      </c>
      <c r="D93" s="4" t="s">
        <v>29</v>
      </c>
      <c r="E93" s="4">
        <f t="shared" si="0"/>
        <v>1</v>
      </c>
      <c r="F93" s="4">
        <f t="shared" si="1"/>
        <v>4</v>
      </c>
      <c r="G93" s="4">
        <f t="shared" si="2"/>
        <v>4</v>
      </c>
      <c r="H93" s="4">
        <v>1</v>
      </c>
      <c r="I93" s="4">
        <v>112003</v>
      </c>
      <c r="J93" s="72">
        <v>832.12056819906616</v>
      </c>
      <c r="K93" s="72">
        <v>408.02478505040045</v>
      </c>
      <c r="L93" s="72">
        <v>147.31748256743123</v>
      </c>
      <c r="M93" s="72">
        <v>361.05032822757113</v>
      </c>
      <c r="N93" s="72" t="s">
        <v>40</v>
      </c>
      <c r="O93" s="72" t="s">
        <v>40</v>
      </c>
      <c r="P93" s="72">
        <v>376.44151565074134</v>
      </c>
      <c r="Q93" s="72">
        <v>5193.181818181818</v>
      </c>
      <c r="R93" s="72">
        <v>10.713998732176817</v>
      </c>
      <c r="S93" s="72" t="s">
        <v>40</v>
      </c>
      <c r="T93" s="72" t="s">
        <v>40</v>
      </c>
      <c r="U93" s="4">
        <v>0.45</v>
      </c>
      <c r="V93" s="4">
        <v>0.42</v>
      </c>
      <c r="W93" s="4">
        <v>0.43</v>
      </c>
      <c r="X93" s="4">
        <v>0.43</v>
      </c>
    </row>
    <row r="94" spans="1:24" ht="15.75" customHeight="1" x14ac:dyDescent="0.25">
      <c r="A94" s="4" t="s">
        <v>55</v>
      </c>
      <c r="B94" s="4" t="s">
        <v>56</v>
      </c>
      <c r="C94" s="4" t="s">
        <v>28</v>
      </c>
      <c r="D94" s="4" t="s">
        <v>29</v>
      </c>
      <c r="E94" s="4">
        <f t="shared" si="0"/>
        <v>0</v>
      </c>
      <c r="F94" s="4">
        <f t="shared" si="1"/>
        <v>9</v>
      </c>
      <c r="G94" s="4">
        <f t="shared" si="2"/>
        <v>9</v>
      </c>
      <c r="H94" s="4">
        <v>0</v>
      </c>
      <c r="I94" s="4">
        <v>400056</v>
      </c>
      <c r="J94" s="72" t="s">
        <v>40</v>
      </c>
      <c r="K94" s="72">
        <v>238.9665446837443</v>
      </c>
      <c r="L94" s="72" t="s">
        <v>40</v>
      </c>
      <c r="M94" s="72" t="s">
        <v>40</v>
      </c>
      <c r="N94" s="72" t="s">
        <v>40</v>
      </c>
      <c r="O94" s="72" t="s">
        <v>40</v>
      </c>
      <c r="P94" s="72" t="s">
        <v>40</v>
      </c>
      <c r="Q94" s="72" t="s">
        <v>40</v>
      </c>
      <c r="R94" s="72">
        <v>5.749195112684224</v>
      </c>
      <c r="S94" s="72" t="s">
        <v>40</v>
      </c>
      <c r="T94" s="72" t="s">
        <v>40</v>
      </c>
      <c r="U94" s="4">
        <v>0</v>
      </c>
      <c r="V94" s="4">
        <v>0</v>
      </c>
      <c r="W94" s="4">
        <v>0</v>
      </c>
      <c r="X94" s="4">
        <v>0</v>
      </c>
    </row>
    <row r="95" spans="1:24" ht="15.75" customHeight="1" x14ac:dyDescent="0.25">
      <c r="A95" s="4" t="s">
        <v>214</v>
      </c>
      <c r="B95" s="4" t="s">
        <v>215</v>
      </c>
      <c r="C95" s="4" t="s">
        <v>22</v>
      </c>
      <c r="D95" s="4" t="s">
        <v>216</v>
      </c>
      <c r="E95" s="4">
        <f t="shared" si="0"/>
        <v>0</v>
      </c>
      <c r="F95" s="4">
        <f t="shared" si="1"/>
        <v>8</v>
      </c>
      <c r="G95" s="4">
        <f t="shared" si="2"/>
        <v>8</v>
      </c>
      <c r="H95" s="4">
        <v>0</v>
      </c>
      <c r="I95" s="4">
        <v>167294</v>
      </c>
      <c r="J95" s="72" t="s">
        <v>40</v>
      </c>
      <c r="K95" s="72">
        <v>398.69929585041899</v>
      </c>
      <c r="L95" s="72" t="s">
        <v>40</v>
      </c>
      <c r="M95" s="72" t="s">
        <v>40</v>
      </c>
      <c r="N95" s="72" t="s">
        <v>40</v>
      </c>
      <c r="O95" s="72" t="s">
        <v>40</v>
      </c>
      <c r="P95" s="72" t="s">
        <v>40</v>
      </c>
      <c r="Q95" s="72">
        <v>2215.9468438538206</v>
      </c>
      <c r="R95" s="72">
        <v>2.3910002749650316</v>
      </c>
      <c r="S95" s="72" t="s">
        <v>40</v>
      </c>
      <c r="T95" s="72" t="s">
        <v>40</v>
      </c>
      <c r="U95" s="4">
        <v>0</v>
      </c>
      <c r="V95" s="4">
        <v>0</v>
      </c>
      <c r="W95" s="4">
        <v>0</v>
      </c>
      <c r="X95" s="4">
        <v>0</v>
      </c>
    </row>
    <row r="96" spans="1:24" ht="15.75" customHeight="1" x14ac:dyDescent="0.25">
      <c r="A96" s="4" t="s">
        <v>94</v>
      </c>
      <c r="B96" s="4" t="s">
        <v>95</v>
      </c>
      <c r="C96" s="4" t="s">
        <v>28</v>
      </c>
      <c r="D96" s="4" t="s">
        <v>89</v>
      </c>
      <c r="E96" s="4">
        <f t="shared" si="0"/>
        <v>1</v>
      </c>
      <c r="F96" s="4">
        <f t="shared" si="1"/>
        <v>4</v>
      </c>
      <c r="G96" s="4">
        <f t="shared" si="2"/>
        <v>4</v>
      </c>
      <c r="H96" s="4">
        <v>1</v>
      </c>
      <c r="I96" s="4">
        <v>17581472</v>
      </c>
      <c r="J96" s="72">
        <v>175.4176214596821</v>
      </c>
      <c r="K96" s="72">
        <v>138.7028344384361</v>
      </c>
      <c r="L96" s="72" t="s">
        <v>40</v>
      </c>
      <c r="M96" s="72" t="s">
        <v>40</v>
      </c>
      <c r="N96" s="72" t="s">
        <v>40</v>
      </c>
      <c r="O96" s="72">
        <v>99976.519337016565</v>
      </c>
      <c r="P96" s="72">
        <v>1098.3200468405171</v>
      </c>
      <c r="Q96" s="72">
        <v>1929.8828743273189</v>
      </c>
      <c r="R96" s="72">
        <v>25.083223975785419</v>
      </c>
      <c r="S96" s="72">
        <v>1332.4068108605613</v>
      </c>
      <c r="T96" s="72" t="s">
        <v>40</v>
      </c>
      <c r="U96" s="4">
        <v>0.4</v>
      </c>
      <c r="V96" s="4">
        <v>0.3</v>
      </c>
      <c r="W96" s="4">
        <v>0.4</v>
      </c>
      <c r="X96" s="4">
        <v>0.4</v>
      </c>
    </row>
    <row r="97" spans="1:24" ht="15.75" customHeight="1" x14ac:dyDescent="0.25">
      <c r="A97" s="4" t="s">
        <v>460</v>
      </c>
      <c r="B97" s="4" t="s">
        <v>461</v>
      </c>
      <c r="C97" s="4" t="s">
        <v>118</v>
      </c>
      <c r="D97" s="4" t="s">
        <v>449</v>
      </c>
      <c r="E97" s="4">
        <f t="shared" si="0"/>
        <v>0</v>
      </c>
      <c r="F97" s="4">
        <f t="shared" si="1"/>
        <v>8</v>
      </c>
      <c r="G97" s="4">
        <f t="shared" si="2"/>
        <v>8</v>
      </c>
      <c r="H97" s="4">
        <v>0</v>
      </c>
      <c r="I97" s="4">
        <v>12771246</v>
      </c>
      <c r="J97" s="72">
        <v>43.981613070486624</v>
      </c>
      <c r="K97" s="72">
        <v>25.056286598817376</v>
      </c>
      <c r="L97" s="72" t="s">
        <v>40</v>
      </c>
      <c r="M97" s="72" t="s">
        <v>40</v>
      </c>
      <c r="N97" s="72" t="s">
        <v>40</v>
      </c>
      <c r="O97" s="72" t="s">
        <v>40</v>
      </c>
      <c r="P97" s="72" t="s">
        <v>40</v>
      </c>
      <c r="Q97" s="72">
        <v>1893.491124260355</v>
      </c>
      <c r="R97" s="72" t="s">
        <v>40</v>
      </c>
      <c r="S97" s="72" t="s">
        <v>40</v>
      </c>
      <c r="T97" s="72" t="s">
        <v>40</v>
      </c>
      <c r="U97" s="4">
        <v>0.28000000000000003</v>
      </c>
      <c r="V97" s="4">
        <v>0.49</v>
      </c>
      <c r="W97" s="4">
        <v>0.35</v>
      </c>
      <c r="X97" s="4">
        <v>0.35</v>
      </c>
    </row>
    <row r="98" spans="1:24" ht="15.75" customHeight="1" x14ac:dyDescent="0.25">
      <c r="A98" s="4" t="s">
        <v>462</v>
      </c>
      <c r="B98" s="4" t="s">
        <v>463</v>
      </c>
      <c r="C98" s="4" t="s">
        <v>118</v>
      </c>
      <c r="D98" s="4" t="s">
        <v>449</v>
      </c>
      <c r="E98" s="4">
        <f t="shared" si="0"/>
        <v>0</v>
      </c>
      <c r="F98" s="4">
        <f t="shared" si="1"/>
        <v>6</v>
      </c>
      <c r="G98" s="4">
        <f t="shared" si="2"/>
        <v>6</v>
      </c>
      <c r="H98" s="4">
        <v>0</v>
      </c>
      <c r="I98" s="4">
        <v>1920922</v>
      </c>
      <c r="J98" s="72" t="s">
        <v>40</v>
      </c>
      <c r="K98" s="72">
        <v>31.026767354426678</v>
      </c>
      <c r="L98" s="72">
        <v>5.3099501177038944</v>
      </c>
      <c r="M98" s="72">
        <v>171.14093959731545</v>
      </c>
      <c r="N98" s="72" t="s">
        <v>40</v>
      </c>
      <c r="O98" s="72" t="s">
        <v>40</v>
      </c>
      <c r="P98" s="72" t="s">
        <v>40</v>
      </c>
      <c r="Q98" s="72">
        <v>1800.6042296072508</v>
      </c>
      <c r="R98" s="72">
        <v>1.0932250242331547</v>
      </c>
      <c r="S98" s="72" t="s">
        <v>40</v>
      </c>
      <c r="T98" s="72" t="s">
        <v>40</v>
      </c>
      <c r="U98" s="4">
        <v>0</v>
      </c>
      <c r="V98" s="4">
        <v>0</v>
      </c>
      <c r="W98" s="4">
        <v>0</v>
      </c>
      <c r="X98" s="4">
        <v>0</v>
      </c>
    </row>
    <row r="99" spans="1:24" ht="15.75" customHeight="1" x14ac:dyDescent="0.25">
      <c r="A99" s="4" t="s">
        <v>343</v>
      </c>
      <c r="B99" s="4" t="s">
        <v>344</v>
      </c>
      <c r="C99" s="4" t="s">
        <v>28</v>
      </c>
      <c r="D99" s="4" t="s">
        <v>328</v>
      </c>
      <c r="E99" s="4">
        <f t="shared" si="0"/>
        <v>1</v>
      </c>
      <c r="F99" s="4">
        <f t="shared" si="1"/>
        <v>1</v>
      </c>
      <c r="G99" s="4">
        <f t="shared" si="2"/>
        <v>1</v>
      </c>
      <c r="H99" s="4">
        <v>0</v>
      </c>
      <c r="I99" s="4">
        <v>782766</v>
      </c>
      <c r="J99" s="72">
        <v>465.01764256495551</v>
      </c>
      <c r="K99" s="72">
        <v>284.3761737224151</v>
      </c>
      <c r="L99" s="72">
        <v>65.153570798936073</v>
      </c>
      <c r="M99" s="72">
        <v>229.11051212938006</v>
      </c>
      <c r="N99" s="72" t="s">
        <v>40</v>
      </c>
      <c r="O99" s="72">
        <v>101097.56097560975</v>
      </c>
      <c r="P99" s="72">
        <v>75.28663712923192</v>
      </c>
      <c r="Q99" s="72">
        <v>3184.5493562231759</v>
      </c>
      <c r="R99" s="72">
        <v>14.691491454662058</v>
      </c>
      <c r="S99" s="72">
        <v>75.565602610613823</v>
      </c>
      <c r="T99" s="72">
        <v>376818.18181818182</v>
      </c>
      <c r="U99" s="4">
        <v>0.41</v>
      </c>
      <c r="V99" s="4">
        <v>0.37</v>
      </c>
      <c r="W99" s="4">
        <v>0.37</v>
      </c>
      <c r="X99" s="4">
        <v>0.37</v>
      </c>
    </row>
    <row r="100" spans="1:24" ht="15.75" customHeight="1" x14ac:dyDescent="0.25">
      <c r="A100" s="4" t="s">
        <v>57</v>
      </c>
      <c r="B100" s="4" t="s">
        <v>58</v>
      </c>
      <c r="C100" s="4" t="s">
        <v>28</v>
      </c>
      <c r="D100" s="4" t="s">
        <v>29</v>
      </c>
      <c r="E100" s="4">
        <f t="shared" si="0"/>
        <v>0</v>
      </c>
      <c r="F100" s="4">
        <f t="shared" si="1"/>
        <v>8</v>
      </c>
      <c r="G100" s="4">
        <f t="shared" si="2"/>
        <v>8</v>
      </c>
      <c r="H100" s="4">
        <v>0</v>
      </c>
      <c r="I100" s="4">
        <v>11263077</v>
      </c>
      <c r="J100" s="72" t="s">
        <v>40</v>
      </c>
      <c r="K100" s="72">
        <v>78.859444892368217</v>
      </c>
      <c r="L100" s="72" t="s">
        <v>40</v>
      </c>
      <c r="M100" s="72" t="s">
        <v>40</v>
      </c>
      <c r="N100" s="72" t="s">
        <v>40</v>
      </c>
      <c r="O100" s="72" t="s">
        <v>40</v>
      </c>
      <c r="P100" s="72" t="s">
        <v>40</v>
      </c>
      <c r="Q100" s="72">
        <v>1498.0603811772644</v>
      </c>
      <c r="R100" s="72">
        <v>9.1271683572792757</v>
      </c>
      <c r="S100" s="72" t="s">
        <v>40</v>
      </c>
      <c r="T100" s="72" t="s">
        <v>40</v>
      </c>
      <c r="U100" s="4">
        <v>0</v>
      </c>
      <c r="V100" s="4">
        <v>0</v>
      </c>
      <c r="W100" s="4">
        <v>0</v>
      </c>
      <c r="X100" s="4">
        <v>0</v>
      </c>
    </row>
    <row r="101" spans="1:24" ht="15.75" customHeight="1" x14ac:dyDescent="0.25">
      <c r="A101" s="4" t="s">
        <v>423</v>
      </c>
      <c r="B101" s="4" t="s">
        <v>424</v>
      </c>
      <c r="C101" s="4" t="s">
        <v>181</v>
      </c>
      <c r="D101" s="4" t="s">
        <v>412</v>
      </c>
      <c r="E101" s="4">
        <f t="shared" si="0"/>
        <v>1</v>
      </c>
      <c r="F101" s="4">
        <f t="shared" si="1"/>
        <v>4</v>
      </c>
      <c r="G101" s="4">
        <f t="shared" si="2"/>
        <v>8</v>
      </c>
      <c r="H101" s="4">
        <v>0</v>
      </c>
      <c r="I101" s="4">
        <v>799</v>
      </c>
      <c r="J101" s="72">
        <v>18147.684605757197</v>
      </c>
      <c r="K101" s="72">
        <v>125.15644555694618</v>
      </c>
      <c r="L101" s="72" t="s">
        <v>40</v>
      </c>
      <c r="M101" s="72" t="s">
        <v>40</v>
      </c>
      <c r="N101" s="72" t="s">
        <v>40</v>
      </c>
      <c r="O101" s="72">
        <v>1266.6666666666665</v>
      </c>
      <c r="P101" s="72">
        <v>125</v>
      </c>
      <c r="Q101" s="72" t="e">
        <v>#DIV/0!</v>
      </c>
      <c r="R101" s="72">
        <v>0</v>
      </c>
      <c r="S101" s="72" t="e">
        <v>#DIV/0!</v>
      </c>
      <c r="T101" s="72" t="s">
        <v>40</v>
      </c>
    </row>
    <row r="102" spans="1:24" ht="15.75" customHeight="1" x14ac:dyDescent="0.25">
      <c r="A102" s="4" t="s">
        <v>96</v>
      </c>
      <c r="B102" s="4" t="s">
        <v>97</v>
      </c>
      <c r="C102" s="4" t="s">
        <v>28</v>
      </c>
      <c r="D102" s="4" t="s">
        <v>89</v>
      </c>
      <c r="E102" s="4">
        <f t="shared" si="0"/>
        <v>1</v>
      </c>
      <c r="F102" s="4">
        <f t="shared" si="1"/>
        <v>1</v>
      </c>
      <c r="G102" s="4">
        <f t="shared" si="2"/>
        <v>1</v>
      </c>
      <c r="H102" s="4">
        <v>1</v>
      </c>
      <c r="I102" s="4">
        <v>9746117</v>
      </c>
      <c r="J102" s="72">
        <v>154.60516224051077</v>
      </c>
      <c r="K102" s="72">
        <v>198.38670108310828</v>
      </c>
      <c r="L102" s="72">
        <v>22.788562870730978</v>
      </c>
      <c r="M102" s="72">
        <v>114.86940780967159</v>
      </c>
      <c r="N102" s="72" t="s">
        <v>40</v>
      </c>
      <c r="O102" s="72">
        <v>26835.891381345926</v>
      </c>
      <c r="P102" s="72">
        <v>3277.1186440677966</v>
      </c>
      <c r="Q102" s="72">
        <v>1707.2847682119204</v>
      </c>
      <c r="R102" s="72">
        <v>39.646558726926834</v>
      </c>
      <c r="S102" s="72">
        <v>1038.1365608586434</v>
      </c>
      <c r="T102" s="72">
        <v>366612.90322580648</v>
      </c>
      <c r="U102" s="4">
        <v>0.27</v>
      </c>
      <c r="V102" s="4">
        <v>0.2</v>
      </c>
      <c r="W102" s="4">
        <v>0.31</v>
      </c>
      <c r="X102" s="4">
        <v>0.31</v>
      </c>
    </row>
    <row r="103" spans="1:24" ht="15.75" customHeight="1" x14ac:dyDescent="0.25">
      <c r="A103" s="5" t="s">
        <v>169</v>
      </c>
      <c r="B103" s="5" t="s">
        <v>170</v>
      </c>
      <c r="C103" s="5" t="s">
        <v>106</v>
      </c>
      <c r="D103" s="4" t="s">
        <v>160</v>
      </c>
      <c r="E103" s="4">
        <f t="shared" si="0"/>
        <v>0</v>
      </c>
      <c r="F103" s="4">
        <f t="shared" si="1"/>
        <v>10</v>
      </c>
      <c r="G103" s="4">
        <f t="shared" si="2"/>
        <v>14</v>
      </c>
      <c r="H103" s="4">
        <v>0</v>
      </c>
      <c r="I103" s="4">
        <v>7436154</v>
      </c>
      <c r="J103" s="72">
        <v>432.05129963688222</v>
      </c>
      <c r="K103" s="72" t="s">
        <v>40</v>
      </c>
      <c r="L103" s="72" t="s">
        <v>40</v>
      </c>
      <c r="M103" s="72" t="s">
        <v>40</v>
      </c>
      <c r="N103" s="72" t="s">
        <v>40</v>
      </c>
      <c r="O103" s="72" t="s">
        <v>40</v>
      </c>
      <c r="P103" s="72" t="s">
        <v>40</v>
      </c>
      <c r="Q103" s="72" t="s">
        <v>40</v>
      </c>
      <c r="R103" s="72" t="s">
        <v>40</v>
      </c>
      <c r="S103" s="72" t="s">
        <v>40</v>
      </c>
      <c r="T103" s="72" t="s">
        <v>40</v>
      </c>
    </row>
    <row r="104" spans="1:24" ht="15.75" customHeight="1" x14ac:dyDescent="0.25">
      <c r="A104" s="4" t="s">
        <v>189</v>
      </c>
      <c r="B104" s="4" t="s">
        <v>190</v>
      </c>
      <c r="C104" s="4" t="s">
        <v>181</v>
      </c>
      <c r="D104" s="4" t="s">
        <v>182</v>
      </c>
      <c r="E104" s="4">
        <f t="shared" si="0"/>
        <v>1</v>
      </c>
      <c r="F104" s="4">
        <f t="shared" si="1"/>
        <v>0</v>
      </c>
      <c r="G104" s="4">
        <f t="shared" si="2"/>
        <v>0</v>
      </c>
      <c r="H104" s="4">
        <v>1</v>
      </c>
      <c r="I104" s="4">
        <v>9684679</v>
      </c>
      <c r="J104" s="72">
        <v>411.09261339482703</v>
      </c>
      <c r="K104" s="72">
        <v>179.07666325337163</v>
      </c>
      <c r="L104" s="72">
        <v>90.885820789723638</v>
      </c>
      <c r="M104" s="72">
        <v>507.52464971458221</v>
      </c>
      <c r="N104" s="72">
        <v>29.551831299726089</v>
      </c>
      <c r="O104" s="72">
        <v>25837.526205450733</v>
      </c>
      <c r="P104" s="72">
        <v>250.00360381139092</v>
      </c>
      <c r="Q104" s="72">
        <v>5099.3825345486621</v>
      </c>
      <c r="R104" s="72">
        <v>2.4987921644073077</v>
      </c>
      <c r="S104" s="72">
        <v>761.15531492213154</v>
      </c>
      <c r="T104" s="72">
        <v>33414.821509263442</v>
      </c>
      <c r="U104" s="4">
        <v>0.33</v>
      </c>
      <c r="V104" s="4">
        <v>0.32</v>
      </c>
      <c r="W104" s="4">
        <v>0.57999999999999996</v>
      </c>
      <c r="X104" s="4">
        <v>0.57999999999999996</v>
      </c>
    </row>
    <row r="105" spans="1:24" ht="15.75" customHeight="1" x14ac:dyDescent="0.25">
      <c r="A105" s="4" t="s">
        <v>285</v>
      </c>
      <c r="B105" s="4" t="s">
        <v>286</v>
      </c>
      <c r="C105" s="4" t="s">
        <v>181</v>
      </c>
      <c r="D105" s="4" t="s">
        <v>276</v>
      </c>
      <c r="E105" s="4">
        <f t="shared" si="0"/>
        <v>1</v>
      </c>
      <c r="F105" s="4">
        <f t="shared" si="1"/>
        <v>0</v>
      </c>
      <c r="G105" s="4">
        <f t="shared" si="2"/>
        <v>0</v>
      </c>
      <c r="H105" s="4">
        <v>1</v>
      </c>
      <c r="I105" s="4">
        <v>339031</v>
      </c>
      <c r="J105" s="72">
        <v>191.13296424220792</v>
      </c>
      <c r="K105" s="72">
        <v>38.639534437853769</v>
      </c>
      <c r="L105" s="72">
        <v>33.330285431125773</v>
      </c>
      <c r="M105" s="72">
        <v>862.59541984732823</v>
      </c>
      <c r="N105" s="72">
        <v>15.04287218572933</v>
      </c>
      <c r="O105" s="72">
        <v>36078.431372549021</v>
      </c>
      <c r="P105" s="72">
        <v>51.012461059190031</v>
      </c>
      <c r="Q105" s="72">
        <v>5695.652173913044</v>
      </c>
      <c r="R105" s="72">
        <v>0.88487483445466641</v>
      </c>
      <c r="S105" s="72">
        <v>478.6680541103018</v>
      </c>
      <c r="T105" s="72">
        <v>230000</v>
      </c>
      <c r="U105" s="4">
        <v>0</v>
      </c>
      <c r="V105" s="4">
        <v>0</v>
      </c>
      <c r="W105" s="4">
        <v>0</v>
      </c>
      <c r="X105" s="4">
        <v>0</v>
      </c>
    </row>
    <row r="106" spans="1:24" ht="15.75" customHeight="1" x14ac:dyDescent="0.25">
      <c r="A106" s="4" t="s">
        <v>398</v>
      </c>
      <c r="B106" s="4" t="s">
        <v>399</v>
      </c>
      <c r="C106" s="4" t="s">
        <v>106</v>
      </c>
      <c r="D106" s="4" t="s">
        <v>393</v>
      </c>
      <c r="E106" s="4">
        <f t="shared" si="0"/>
        <v>1</v>
      </c>
      <c r="F106" s="4">
        <f t="shared" si="1"/>
        <v>5</v>
      </c>
      <c r="G106" s="4">
        <f t="shared" si="2"/>
        <v>9</v>
      </c>
      <c r="H106" s="4">
        <v>1</v>
      </c>
      <c r="I106" s="4">
        <v>1366417754</v>
      </c>
      <c r="J106" s="72">
        <v>126.72090910200514</v>
      </c>
      <c r="K106" s="72">
        <v>30.709715149090488</v>
      </c>
      <c r="L106" s="72" t="s">
        <v>40</v>
      </c>
      <c r="M106" s="72" t="s">
        <v>40</v>
      </c>
      <c r="N106" s="72" t="s">
        <v>40</v>
      </c>
      <c r="O106" s="72" t="s">
        <v>40</v>
      </c>
      <c r="P106" s="72">
        <v>551.14346807325762</v>
      </c>
      <c r="Q106" s="72">
        <v>1487.6239027779748</v>
      </c>
      <c r="R106" s="72">
        <v>3.1233493472304521</v>
      </c>
      <c r="S106" s="72">
        <v>5012.0420243406061</v>
      </c>
      <c r="T106" s="72" t="s">
        <v>40</v>
      </c>
    </row>
    <row r="107" spans="1:24" ht="15.75" customHeight="1" x14ac:dyDescent="0.25">
      <c r="A107" s="4" t="s">
        <v>360</v>
      </c>
      <c r="B107" s="4" t="s">
        <v>361</v>
      </c>
      <c r="C107" s="4" t="s">
        <v>106</v>
      </c>
      <c r="D107" s="4" t="s">
        <v>357</v>
      </c>
      <c r="E107" s="4">
        <f t="shared" si="0"/>
        <v>1</v>
      </c>
      <c r="F107" s="4">
        <f t="shared" si="1"/>
        <v>5</v>
      </c>
      <c r="G107" s="4">
        <f t="shared" si="2"/>
        <v>5</v>
      </c>
      <c r="H107" s="4">
        <v>0</v>
      </c>
      <c r="I107" s="4">
        <v>270625568</v>
      </c>
      <c r="J107" s="72">
        <v>143.8670421561942</v>
      </c>
      <c r="K107" s="72">
        <v>90.902349625738239</v>
      </c>
      <c r="L107" s="72">
        <v>9.4813657813736203</v>
      </c>
      <c r="M107" s="72">
        <v>104.30275807402288</v>
      </c>
      <c r="N107" s="72" t="s">
        <v>40</v>
      </c>
      <c r="O107" s="72" t="s">
        <v>40</v>
      </c>
      <c r="P107" s="72" t="s">
        <v>40</v>
      </c>
      <c r="Q107" s="72">
        <v>3506.3426453819839</v>
      </c>
      <c r="R107" s="72">
        <v>0.42494137139326021</v>
      </c>
      <c r="S107" s="72" t="s">
        <v>40</v>
      </c>
      <c r="T107" s="72" t="s">
        <v>40</v>
      </c>
      <c r="U107" s="4">
        <v>0.57999999999999996</v>
      </c>
      <c r="V107" s="4">
        <v>0.43</v>
      </c>
      <c r="W107" s="4">
        <v>0.4</v>
      </c>
      <c r="X107" s="4">
        <v>0.4</v>
      </c>
    </row>
    <row r="108" spans="1:24" ht="15.75" customHeight="1" x14ac:dyDescent="0.25">
      <c r="A108" s="4" t="s">
        <v>400</v>
      </c>
      <c r="B108" s="4" t="s">
        <v>401</v>
      </c>
      <c r="C108" s="4" t="s">
        <v>106</v>
      </c>
      <c r="D108" s="4" t="s">
        <v>393</v>
      </c>
      <c r="E108" s="4">
        <f t="shared" si="0"/>
        <v>0</v>
      </c>
      <c r="F108" s="4">
        <f t="shared" si="1"/>
        <v>8</v>
      </c>
      <c r="G108" s="4">
        <f t="shared" si="2"/>
        <v>8</v>
      </c>
      <c r="H108" s="4">
        <v>0</v>
      </c>
      <c r="I108" s="4">
        <v>82913906</v>
      </c>
      <c r="J108" s="72" t="s">
        <v>40</v>
      </c>
      <c r="K108" s="72">
        <v>277.39617043249655</v>
      </c>
      <c r="L108" s="72" t="s">
        <v>40</v>
      </c>
      <c r="M108" s="72" t="s">
        <v>40</v>
      </c>
      <c r="N108" s="72" t="s">
        <v>40</v>
      </c>
      <c r="O108" s="72" t="s">
        <v>40</v>
      </c>
      <c r="P108" s="72" t="s">
        <v>40</v>
      </c>
      <c r="Q108" s="72">
        <v>4060.0176522506617</v>
      </c>
      <c r="R108" s="72">
        <v>2.3349521128578838</v>
      </c>
      <c r="S108" s="72" t="s">
        <v>40</v>
      </c>
      <c r="T108" s="72" t="s">
        <v>40</v>
      </c>
      <c r="U108" s="4">
        <v>0</v>
      </c>
      <c r="V108" s="4">
        <v>0</v>
      </c>
      <c r="W108" s="4">
        <v>0</v>
      </c>
      <c r="X108" s="4">
        <v>0</v>
      </c>
    </row>
    <row r="109" spans="1:24" ht="15.75" customHeight="1" x14ac:dyDescent="0.25">
      <c r="A109" s="4" t="s">
        <v>493</v>
      </c>
      <c r="B109" s="4" t="s">
        <v>494</v>
      </c>
      <c r="C109" s="4" t="s">
        <v>106</v>
      </c>
      <c r="D109" s="4" t="s">
        <v>484</v>
      </c>
      <c r="E109" s="4">
        <f t="shared" si="0"/>
        <v>0</v>
      </c>
      <c r="F109" s="4">
        <f t="shared" si="1"/>
        <v>10</v>
      </c>
      <c r="G109" s="4">
        <f t="shared" si="2"/>
        <v>14</v>
      </c>
      <c r="H109" s="4">
        <v>0</v>
      </c>
      <c r="I109" s="4">
        <v>39309783</v>
      </c>
      <c r="J109" s="72" t="s">
        <v>40</v>
      </c>
      <c r="K109" s="72" t="s">
        <v>40</v>
      </c>
      <c r="L109" s="72" t="s">
        <v>40</v>
      </c>
      <c r="M109" s="72" t="s">
        <v>40</v>
      </c>
      <c r="N109" s="72" t="s">
        <v>40</v>
      </c>
      <c r="O109" s="72" t="s">
        <v>40</v>
      </c>
      <c r="P109" s="72" t="s">
        <v>40</v>
      </c>
      <c r="Q109" s="72" t="s">
        <v>40</v>
      </c>
      <c r="R109" s="72">
        <v>8.4940687665459773</v>
      </c>
      <c r="S109" s="72" t="s">
        <v>40</v>
      </c>
      <c r="T109" s="72" t="s">
        <v>40</v>
      </c>
    </row>
    <row r="110" spans="1:24" ht="15.75" customHeight="1" x14ac:dyDescent="0.25">
      <c r="A110" s="4" t="s">
        <v>495</v>
      </c>
      <c r="B110" s="4" t="s">
        <v>496</v>
      </c>
      <c r="C110" s="4" t="s">
        <v>106</v>
      </c>
      <c r="D110" s="4" t="s">
        <v>484</v>
      </c>
      <c r="E110" s="4">
        <f t="shared" si="0"/>
        <v>0</v>
      </c>
      <c r="F110" s="4">
        <f t="shared" si="1"/>
        <v>8</v>
      </c>
      <c r="G110" s="4">
        <f t="shared" si="2"/>
        <v>12</v>
      </c>
      <c r="H110" s="4">
        <v>0</v>
      </c>
      <c r="J110" s="72" t="s">
        <v>40</v>
      </c>
      <c r="K110" s="72" t="s">
        <v>40</v>
      </c>
      <c r="L110" s="72" t="s">
        <v>40</v>
      </c>
      <c r="M110" s="72" t="s">
        <v>40</v>
      </c>
      <c r="N110" s="72" t="s">
        <v>40</v>
      </c>
      <c r="O110" s="72" t="s">
        <v>40</v>
      </c>
      <c r="P110" s="72">
        <v>3544.423440453686</v>
      </c>
      <c r="Q110" s="72">
        <v>5574.8265609514374</v>
      </c>
      <c r="R110" s="72" t="s">
        <v>40</v>
      </c>
      <c r="S110" s="72">
        <v>220.24088580512628</v>
      </c>
      <c r="T110" s="72" t="s">
        <v>40</v>
      </c>
    </row>
    <row r="111" spans="1:24" ht="15.75" customHeight="1" x14ac:dyDescent="0.25">
      <c r="A111" s="4" t="s">
        <v>497</v>
      </c>
      <c r="B111" s="4" t="s">
        <v>498</v>
      </c>
      <c r="C111" s="4" t="s">
        <v>106</v>
      </c>
      <c r="D111" s="4" t="s">
        <v>484</v>
      </c>
      <c r="E111" s="4">
        <f t="shared" si="0"/>
        <v>0</v>
      </c>
      <c r="F111" s="4">
        <f t="shared" si="1"/>
        <v>11</v>
      </c>
      <c r="G111" s="4">
        <f t="shared" si="2"/>
        <v>15</v>
      </c>
      <c r="H111" s="4">
        <v>0</v>
      </c>
      <c r="J111" s="72" t="s">
        <v>40</v>
      </c>
      <c r="K111" s="72" t="s">
        <v>40</v>
      </c>
      <c r="L111" s="72" t="s">
        <v>40</v>
      </c>
      <c r="M111" s="72" t="s">
        <v>40</v>
      </c>
      <c r="N111" s="72" t="s">
        <v>40</v>
      </c>
      <c r="O111" s="72" t="s">
        <v>40</v>
      </c>
      <c r="P111" s="72" t="s">
        <v>40</v>
      </c>
      <c r="Q111" s="72" t="s">
        <v>40</v>
      </c>
      <c r="R111" s="72" t="s">
        <v>40</v>
      </c>
      <c r="S111" s="72" t="s">
        <v>40</v>
      </c>
      <c r="T111" s="72" t="s">
        <v>40</v>
      </c>
    </row>
    <row r="112" spans="1:24" ht="15.75" customHeight="1" x14ac:dyDescent="0.25">
      <c r="A112" s="4" t="s">
        <v>287</v>
      </c>
      <c r="B112" s="4" t="s">
        <v>288</v>
      </c>
      <c r="C112" s="4" t="s">
        <v>181</v>
      </c>
      <c r="D112" s="4" t="s">
        <v>276</v>
      </c>
      <c r="E112" s="4">
        <f t="shared" si="0"/>
        <v>1</v>
      </c>
      <c r="F112" s="4">
        <f t="shared" si="1"/>
        <v>5</v>
      </c>
      <c r="G112" s="4">
        <f t="shared" si="2"/>
        <v>5</v>
      </c>
      <c r="H112" s="4">
        <v>1</v>
      </c>
      <c r="I112" s="4">
        <v>4882495</v>
      </c>
      <c r="J112" s="72">
        <v>262.14056542812642</v>
      </c>
      <c r="K112" s="72">
        <v>76.559218186603374</v>
      </c>
      <c r="L112" s="72" t="s">
        <v>40</v>
      </c>
      <c r="M112" s="72" t="s">
        <v>40</v>
      </c>
      <c r="N112" s="72" t="s">
        <v>40</v>
      </c>
      <c r="O112" s="72">
        <v>2711000</v>
      </c>
      <c r="P112" s="72" t="s">
        <v>40</v>
      </c>
      <c r="Q112" s="72">
        <v>5849.7652582159617</v>
      </c>
      <c r="R112" s="72">
        <v>0.83973460290281909</v>
      </c>
      <c r="S112" s="72">
        <v>8511.5249609984403</v>
      </c>
      <c r="T112" s="72" t="s">
        <v>40</v>
      </c>
      <c r="U112" s="4">
        <v>0</v>
      </c>
      <c r="V112" s="4">
        <v>0</v>
      </c>
      <c r="W112" s="4">
        <v>0</v>
      </c>
      <c r="X112" s="4">
        <v>0</v>
      </c>
    </row>
    <row r="113" spans="1:24" ht="15.75" customHeight="1" x14ac:dyDescent="0.25">
      <c r="A113" s="4" t="s">
        <v>289</v>
      </c>
      <c r="B113" s="4" t="s">
        <v>290</v>
      </c>
      <c r="C113" s="4" t="s">
        <v>181</v>
      </c>
      <c r="D113" s="4" t="s">
        <v>276</v>
      </c>
      <c r="E113" s="4">
        <f t="shared" si="0"/>
        <v>0</v>
      </c>
      <c r="F113" s="4">
        <f t="shared" si="1"/>
        <v>8</v>
      </c>
      <c r="G113" s="4">
        <f t="shared" si="2"/>
        <v>8</v>
      </c>
      <c r="H113" s="4">
        <v>0</v>
      </c>
      <c r="I113" s="4">
        <v>84584</v>
      </c>
      <c r="J113" s="72" t="s">
        <v>40</v>
      </c>
      <c r="K113" s="72">
        <v>125.31920930672469</v>
      </c>
      <c r="L113" s="72" t="s">
        <v>40</v>
      </c>
      <c r="M113" s="72" t="s">
        <v>40</v>
      </c>
      <c r="N113" s="72" t="s">
        <v>40</v>
      </c>
      <c r="O113" s="72" t="s">
        <v>40</v>
      </c>
      <c r="P113" s="72" t="s">
        <v>40</v>
      </c>
      <c r="Q113" s="72">
        <v>15142.857142857143</v>
      </c>
      <c r="R113" s="72">
        <v>0</v>
      </c>
      <c r="S113" s="72" t="s">
        <v>40</v>
      </c>
      <c r="T113" s="72" t="s">
        <v>40</v>
      </c>
      <c r="U113" s="4">
        <v>0</v>
      </c>
      <c r="V113" s="4">
        <v>0</v>
      </c>
      <c r="W113" s="4">
        <v>0</v>
      </c>
      <c r="X113" s="4">
        <v>0</v>
      </c>
    </row>
    <row r="114" spans="1:24" ht="15.75" customHeight="1" x14ac:dyDescent="0.25">
      <c r="A114" s="4" t="s">
        <v>499</v>
      </c>
      <c r="B114" s="4" t="s">
        <v>500</v>
      </c>
      <c r="C114" s="4" t="s">
        <v>106</v>
      </c>
      <c r="D114" s="4" t="s">
        <v>484</v>
      </c>
      <c r="E114" s="4">
        <f t="shared" si="0"/>
        <v>1</v>
      </c>
      <c r="F114" s="4">
        <f t="shared" si="1"/>
        <v>4</v>
      </c>
      <c r="G114" s="4">
        <f t="shared" si="2"/>
        <v>4</v>
      </c>
      <c r="H114" s="4">
        <v>0</v>
      </c>
      <c r="I114" s="4">
        <v>8519377</v>
      </c>
      <c r="J114" s="72">
        <v>318.42703991148647</v>
      </c>
      <c r="K114" s="72">
        <v>226.8358355311662</v>
      </c>
      <c r="L114" s="72" t="s">
        <v>40</v>
      </c>
      <c r="M114" s="72" t="s">
        <v>40</v>
      </c>
      <c r="N114" s="72" t="s">
        <v>40</v>
      </c>
      <c r="O114" s="72">
        <v>72273.301737756716</v>
      </c>
      <c r="P114" s="72">
        <v>589.82419728970831</v>
      </c>
      <c r="Q114" s="72">
        <v>3685.1639969488938</v>
      </c>
      <c r="R114" s="72">
        <v>1.291174225533158</v>
      </c>
      <c r="S114" s="72">
        <v>219.15583637922691</v>
      </c>
      <c r="T114" s="72" t="s">
        <v>40</v>
      </c>
      <c r="U114" s="4">
        <v>0</v>
      </c>
      <c r="V114" s="4">
        <v>0</v>
      </c>
      <c r="W114" s="4">
        <v>0</v>
      </c>
      <c r="X114" s="4">
        <v>0</v>
      </c>
    </row>
    <row r="115" spans="1:24" ht="15.75" customHeight="1" x14ac:dyDescent="0.25">
      <c r="A115" s="4" t="s">
        <v>425</v>
      </c>
      <c r="B115" s="4" t="s">
        <v>426</v>
      </c>
      <c r="C115" s="4" t="s">
        <v>181</v>
      </c>
      <c r="D115" s="4" t="s">
        <v>412</v>
      </c>
      <c r="E115" s="4">
        <f t="shared" si="0"/>
        <v>1</v>
      </c>
      <c r="F115" s="4">
        <f t="shared" si="1"/>
        <v>0</v>
      </c>
      <c r="G115" s="4">
        <f t="shared" si="2"/>
        <v>0</v>
      </c>
      <c r="H115" s="4">
        <v>1</v>
      </c>
      <c r="I115" s="4">
        <v>60550075</v>
      </c>
      <c r="J115" s="72">
        <v>453.59646540487353</v>
      </c>
      <c r="K115" s="72">
        <v>98.521760707976</v>
      </c>
      <c r="L115" s="72">
        <v>68.777784338004537</v>
      </c>
      <c r="M115" s="72">
        <v>698.09739334506753</v>
      </c>
      <c r="N115" s="72">
        <v>17.426898315154851</v>
      </c>
      <c r="O115" s="72">
        <v>67791.603487490516</v>
      </c>
      <c r="P115" s="72">
        <v>284.17833375412653</v>
      </c>
      <c r="Q115" s="72">
        <v>5804.7095455872341</v>
      </c>
      <c r="R115" s="72">
        <v>0.66061024697326964</v>
      </c>
      <c r="S115" s="72">
        <v>799.67290341260343</v>
      </c>
      <c r="T115" s="72">
        <v>211638.16568047338</v>
      </c>
      <c r="U115" s="4">
        <v>0.61</v>
      </c>
      <c r="V115" s="4">
        <v>0.56999999999999995</v>
      </c>
      <c r="W115" s="4">
        <v>0.7</v>
      </c>
      <c r="X115" s="4">
        <v>0.7</v>
      </c>
    </row>
    <row r="116" spans="1:24" ht="15.75" customHeight="1" x14ac:dyDescent="0.25">
      <c r="A116" s="4" t="s">
        <v>59</v>
      </c>
      <c r="B116" s="4" t="s">
        <v>60</v>
      </c>
      <c r="C116" s="4" t="s">
        <v>28</v>
      </c>
      <c r="D116" s="4" t="s">
        <v>29</v>
      </c>
      <c r="E116" s="4">
        <f t="shared" si="0"/>
        <v>1</v>
      </c>
      <c r="F116" s="4">
        <f t="shared" si="1"/>
        <v>4</v>
      </c>
      <c r="G116" s="4">
        <f t="shared" si="2"/>
        <v>4</v>
      </c>
      <c r="H116" s="4">
        <v>0</v>
      </c>
      <c r="I116" s="4">
        <v>2948279</v>
      </c>
      <c r="J116" s="72">
        <v>400.74226353747389</v>
      </c>
      <c r="K116" s="72">
        <v>130.82208298468362</v>
      </c>
      <c r="L116" s="72" t="s">
        <v>40</v>
      </c>
      <c r="M116" s="72" t="s">
        <v>40</v>
      </c>
      <c r="N116" s="72" t="s">
        <v>40</v>
      </c>
      <c r="O116" s="72">
        <v>334608.24742268038</v>
      </c>
      <c r="P116" s="72">
        <v>217.79885933706026</v>
      </c>
      <c r="Q116" s="72">
        <v>3093.0232558139537</v>
      </c>
      <c r="R116" s="72">
        <v>55.863098438105752</v>
      </c>
      <c r="S116" s="72">
        <v>1709.4327697898561</v>
      </c>
      <c r="T116" s="72" t="s">
        <v>40</v>
      </c>
      <c r="U116" s="4">
        <v>0.44</v>
      </c>
      <c r="V116" s="4">
        <v>0.52</v>
      </c>
      <c r="W116" s="4">
        <v>0.5</v>
      </c>
      <c r="X116" s="4">
        <v>0.5</v>
      </c>
    </row>
    <row r="117" spans="1:24" ht="15.75" customHeight="1" x14ac:dyDescent="0.25">
      <c r="A117" s="4" t="s">
        <v>171</v>
      </c>
      <c r="B117" s="4" t="s">
        <v>172</v>
      </c>
      <c r="C117" s="4" t="s">
        <v>106</v>
      </c>
      <c r="D117" s="4" t="s">
        <v>160</v>
      </c>
      <c r="E117" s="4">
        <f t="shared" si="0"/>
        <v>1</v>
      </c>
      <c r="F117" s="4">
        <f t="shared" si="1"/>
        <v>3</v>
      </c>
      <c r="G117" s="4">
        <f t="shared" si="2"/>
        <v>3</v>
      </c>
      <c r="H117" s="4">
        <v>1</v>
      </c>
      <c r="I117" s="4">
        <v>126860301</v>
      </c>
      <c r="J117" s="72">
        <v>202.58504668060027</v>
      </c>
      <c r="K117" s="72">
        <v>40.836258145091428</v>
      </c>
      <c r="L117" s="72" t="s">
        <v>40</v>
      </c>
      <c r="M117" s="72" t="s">
        <v>40</v>
      </c>
      <c r="N117" s="72" t="s">
        <v>40</v>
      </c>
      <c r="O117" s="72">
        <v>93197.333333333328</v>
      </c>
      <c r="P117" s="72">
        <v>899.73601028170481</v>
      </c>
      <c r="Q117" s="72">
        <v>9257.5053609721235</v>
      </c>
      <c r="R117" s="72">
        <v>0.24121021122281586</v>
      </c>
      <c r="S117" s="72">
        <v>1209.2410108782906</v>
      </c>
      <c r="T117" s="72">
        <v>133037.68557289682</v>
      </c>
      <c r="U117" s="4">
        <v>0.73</v>
      </c>
      <c r="V117" s="4">
        <v>0.73</v>
      </c>
      <c r="W117" s="4">
        <v>0.74</v>
      </c>
      <c r="X117" s="4">
        <v>0.74</v>
      </c>
    </row>
    <row r="118" spans="1:24" ht="15.75" customHeight="1" x14ac:dyDescent="0.25">
      <c r="A118" s="4" t="s">
        <v>501</v>
      </c>
      <c r="B118" s="4" t="s">
        <v>502</v>
      </c>
      <c r="C118" s="4" t="s">
        <v>106</v>
      </c>
      <c r="D118" s="4" t="s">
        <v>484</v>
      </c>
      <c r="E118" s="4">
        <f t="shared" si="0"/>
        <v>0</v>
      </c>
      <c r="F118" s="4">
        <f t="shared" si="1"/>
        <v>7</v>
      </c>
      <c r="G118" s="4">
        <f t="shared" si="2"/>
        <v>7</v>
      </c>
      <c r="H118" s="4">
        <v>0</v>
      </c>
      <c r="I118" s="4">
        <v>10101694</v>
      </c>
      <c r="J118" s="72">
        <v>65.93943550457972</v>
      </c>
      <c r="K118" s="72">
        <v>155.41947716887881</v>
      </c>
      <c r="L118" s="72" t="s">
        <v>40</v>
      </c>
      <c r="M118" s="72" t="s">
        <v>40</v>
      </c>
      <c r="N118" s="72" t="s">
        <v>40</v>
      </c>
      <c r="O118" s="72" t="s">
        <v>40</v>
      </c>
      <c r="P118" s="72" t="s">
        <v>40</v>
      </c>
      <c r="Q118" s="72">
        <v>3504.4642857142858</v>
      </c>
      <c r="R118" s="72">
        <v>1.3166108575452791</v>
      </c>
      <c r="S118" s="72" t="s">
        <v>40</v>
      </c>
      <c r="T118" s="72" t="s">
        <v>40</v>
      </c>
      <c r="U118" s="4">
        <v>0.54</v>
      </c>
      <c r="V118" s="4">
        <v>0.6</v>
      </c>
      <c r="W118" s="4">
        <v>0.48</v>
      </c>
      <c r="X118" s="4">
        <v>0.48</v>
      </c>
    </row>
    <row r="119" spans="1:24" ht="15.75" customHeight="1" x14ac:dyDescent="0.25">
      <c r="A119" s="4" t="s">
        <v>104</v>
      </c>
      <c r="B119" s="4" t="s">
        <v>105</v>
      </c>
      <c r="C119" s="4" t="s">
        <v>106</v>
      </c>
      <c r="D119" s="4" t="s">
        <v>107</v>
      </c>
      <c r="E119" s="4">
        <f t="shared" si="0"/>
        <v>1</v>
      </c>
      <c r="F119" s="4">
        <f t="shared" si="1"/>
        <v>4</v>
      </c>
      <c r="G119" s="4">
        <f t="shared" si="2"/>
        <v>4</v>
      </c>
      <c r="H119" s="4">
        <v>1</v>
      </c>
      <c r="I119" s="4">
        <v>18551427</v>
      </c>
      <c r="J119" s="72">
        <v>234.34854903614692</v>
      </c>
      <c r="K119" s="72">
        <v>183.21501628958248</v>
      </c>
      <c r="L119" s="72" t="s">
        <v>40</v>
      </c>
      <c r="M119" s="72" t="s">
        <v>40</v>
      </c>
      <c r="N119" s="72" t="s">
        <v>40</v>
      </c>
      <c r="O119" s="72">
        <v>16079.437476244773</v>
      </c>
      <c r="P119" s="72">
        <v>1165.7634792152558</v>
      </c>
      <c r="Q119" s="72">
        <v>5898.8198542172859</v>
      </c>
      <c r="R119" s="72">
        <v>4.9322351321006197</v>
      </c>
      <c r="S119" s="72">
        <v>390.06961412567426</v>
      </c>
      <c r="T119" s="72" t="s">
        <v>40</v>
      </c>
      <c r="U119" s="4">
        <v>0.45</v>
      </c>
      <c r="V119" s="4">
        <v>0.26</v>
      </c>
      <c r="W119" s="4">
        <v>0.45</v>
      </c>
      <c r="X119" s="4">
        <v>0.45</v>
      </c>
    </row>
    <row r="120" spans="1:24" ht="15.75" customHeight="1" x14ac:dyDescent="0.25">
      <c r="A120" s="4" t="s">
        <v>128</v>
      </c>
      <c r="B120" s="4" t="s">
        <v>129</v>
      </c>
      <c r="C120" s="4" t="s">
        <v>118</v>
      </c>
      <c r="D120" s="4" t="s">
        <v>119</v>
      </c>
      <c r="E120" s="4">
        <f t="shared" si="0"/>
        <v>1</v>
      </c>
      <c r="F120" s="4">
        <f t="shared" si="1"/>
        <v>3</v>
      </c>
      <c r="G120" s="4">
        <f t="shared" si="2"/>
        <v>3</v>
      </c>
      <c r="H120" s="4">
        <v>1</v>
      </c>
      <c r="I120" s="4">
        <v>52573973</v>
      </c>
      <c r="J120" s="72">
        <v>74.030927812893268</v>
      </c>
      <c r="K120" s="72">
        <v>97.046118238011047</v>
      </c>
      <c r="L120" s="72" t="s">
        <v>40</v>
      </c>
      <c r="M120" s="72" t="s">
        <v>40</v>
      </c>
      <c r="N120" s="72" t="s">
        <v>40</v>
      </c>
      <c r="O120" s="72">
        <v>807614.76725521672</v>
      </c>
      <c r="P120" s="72">
        <v>123.51001713903925</v>
      </c>
      <c r="Q120" s="72">
        <v>2647.4159402241594</v>
      </c>
      <c r="R120" s="72">
        <v>4.6905338502760676</v>
      </c>
      <c r="S120" s="72">
        <v>7135.276182372545</v>
      </c>
      <c r="T120" s="72">
        <v>824826.22950819682</v>
      </c>
      <c r="U120" s="4">
        <v>0.32</v>
      </c>
      <c r="V120" s="4">
        <v>0.36</v>
      </c>
      <c r="W120" s="4">
        <v>0.38</v>
      </c>
      <c r="X120" s="4">
        <v>0.38</v>
      </c>
    </row>
    <row r="121" spans="1:24" ht="15.75" customHeight="1" x14ac:dyDescent="0.25">
      <c r="A121" s="4" t="s">
        <v>217</v>
      </c>
      <c r="B121" s="4" t="s">
        <v>218</v>
      </c>
      <c r="C121" s="4" t="s">
        <v>22</v>
      </c>
      <c r="D121" s="4" t="s">
        <v>216</v>
      </c>
      <c r="E121" s="4">
        <f t="shared" si="0"/>
        <v>0</v>
      </c>
      <c r="F121" s="4">
        <f t="shared" si="1"/>
        <v>8</v>
      </c>
      <c r="G121" s="4">
        <f t="shared" si="2"/>
        <v>12</v>
      </c>
      <c r="H121" s="4">
        <v>0</v>
      </c>
      <c r="I121" s="4">
        <v>117606</v>
      </c>
      <c r="J121" s="72" t="s">
        <v>40</v>
      </c>
      <c r="K121" s="72">
        <v>109.68828121014234</v>
      </c>
      <c r="L121" s="72" t="s">
        <v>40</v>
      </c>
      <c r="M121" s="72" t="s">
        <v>40</v>
      </c>
      <c r="N121" s="72" t="s">
        <v>40</v>
      </c>
      <c r="O121" s="72" t="s">
        <v>40</v>
      </c>
      <c r="P121" s="72" t="s">
        <v>40</v>
      </c>
      <c r="Q121" s="72">
        <v>18518.518518518518</v>
      </c>
      <c r="R121" s="72">
        <v>6.8023740285359588</v>
      </c>
      <c r="S121" s="72" t="s">
        <v>40</v>
      </c>
      <c r="T121" s="72" t="s">
        <v>40</v>
      </c>
    </row>
    <row r="122" spans="1:24" ht="15.75" customHeight="1" x14ac:dyDescent="0.25">
      <c r="A122" s="4" t="s">
        <v>427</v>
      </c>
      <c r="B122" s="4" t="s">
        <v>428</v>
      </c>
      <c r="C122" s="4" t="s">
        <v>181</v>
      </c>
      <c r="D122" s="4" t="s">
        <v>412</v>
      </c>
      <c r="E122" s="4">
        <f t="shared" si="0"/>
        <v>1</v>
      </c>
      <c r="F122" s="4">
        <f t="shared" si="1"/>
        <v>1</v>
      </c>
      <c r="G122" s="4">
        <f t="shared" si="2"/>
        <v>1</v>
      </c>
      <c r="H122" s="4">
        <v>0</v>
      </c>
      <c r="I122" s="74">
        <v>1845300</v>
      </c>
      <c r="J122" s="72">
        <v>474.28602395274481</v>
      </c>
      <c r="K122" s="72">
        <v>89.307971603533304</v>
      </c>
      <c r="L122" s="72">
        <v>37.392293935945375</v>
      </c>
      <c r="M122" s="72">
        <v>418.68932038834947</v>
      </c>
      <c r="N122" s="72">
        <v>21.351541754728228</v>
      </c>
      <c r="O122" s="72">
        <v>72654.822335025383</v>
      </c>
      <c r="P122" s="72">
        <v>88.836181337933269</v>
      </c>
      <c r="Q122" s="72">
        <v>3971.0843373493976</v>
      </c>
      <c r="R122" s="72">
        <v>2.0592857529940933</v>
      </c>
      <c r="S122" s="72" t="s">
        <v>40</v>
      </c>
      <c r="T122" s="72">
        <v>204471.42857142855</v>
      </c>
      <c r="U122" s="4">
        <v>0</v>
      </c>
      <c r="V122" s="4">
        <v>0</v>
      </c>
      <c r="W122" s="4">
        <v>0</v>
      </c>
      <c r="X122" s="4">
        <v>0</v>
      </c>
    </row>
    <row r="123" spans="1:24" ht="15.75" customHeight="1" x14ac:dyDescent="0.25">
      <c r="A123" s="4" t="s">
        <v>503</v>
      </c>
      <c r="B123" s="4" t="s">
        <v>504</v>
      </c>
      <c r="C123" s="4" t="s">
        <v>106</v>
      </c>
      <c r="D123" s="4" t="s">
        <v>484</v>
      </c>
      <c r="E123" s="4">
        <f t="shared" si="0"/>
        <v>0</v>
      </c>
      <c r="F123" s="4">
        <f t="shared" si="1"/>
        <v>7</v>
      </c>
      <c r="G123" s="4">
        <f t="shared" si="2"/>
        <v>7</v>
      </c>
      <c r="H123" s="4">
        <v>0</v>
      </c>
      <c r="I123" s="4">
        <v>4207083</v>
      </c>
      <c r="J123" s="72">
        <v>180.24365100474603</v>
      </c>
      <c r="K123" s="72">
        <v>142.61663009738575</v>
      </c>
      <c r="L123" s="72" t="s">
        <v>40</v>
      </c>
      <c r="M123" s="72" t="s">
        <v>40</v>
      </c>
      <c r="N123" s="72" t="s">
        <v>40</v>
      </c>
      <c r="O123" s="72" t="s">
        <v>40</v>
      </c>
      <c r="P123" s="72" t="s">
        <v>40</v>
      </c>
      <c r="Q123" s="72">
        <v>20000</v>
      </c>
      <c r="R123" s="72">
        <v>1.449935739323422</v>
      </c>
      <c r="S123" s="72" t="s">
        <v>40</v>
      </c>
      <c r="T123" s="72" t="s">
        <v>40</v>
      </c>
      <c r="U123" s="4">
        <v>0</v>
      </c>
      <c r="V123" s="4">
        <v>0</v>
      </c>
      <c r="W123" s="4">
        <v>0</v>
      </c>
      <c r="X123" s="4">
        <v>0</v>
      </c>
    </row>
    <row r="124" spans="1:24" ht="15.75" customHeight="1" x14ac:dyDescent="0.25">
      <c r="A124" s="4" t="s">
        <v>108</v>
      </c>
      <c r="B124" s="4" t="s">
        <v>109</v>
      </c>
      <c r="C124" s="4" t="s">
        <v>106</v>
      </c>
      <c r="D124" s="4" t="s">
        <v>107</v>
      </c>
      <c r="E124" s="4">
        <f t="shared" si="0"/>
        <v>1</v>
      </c>
      <c r="F124" s="4">
        <f t="shared" si="1"/>
        <v>4</v>
      </c>
      <c r="G124" s="4">
        <f t="shared" si="2"/>
        <v>4</v>
      </c>
      <c r="H124" s="4">
        <v>0</v>
      </c>
      <c r="I124" s="4">
        <v>6415850</v>
      </c>
      <c r="J124" s="72" t="s">
        <v>40</v>
      </c>
      <c r="K124" s="72">
        <v>164.81058628240996</v>
      </c>
      <c r="L124" s="72" t="s">
        <v>40</v>
      </c>
      <c r="M124" s="72" t="s">
        <v>40</v>
      </c>
      <c r="N124" s="72" t="s">
        <v>40</v>
      </c>
      <c r="O124" s="72">
        <v>57092.537313432833</v>
      </c>
      <c r="P124" s="72">
        <v>1343.5832274459976</v>
      </c>
      <c r="Q124" s="72">
        <v>5425.3463314520268</v>
      </c>
      <c r="R124" s="72">
        <v>3.9901182228387508</v>
      </c>
      <c r="S124" s="72">
        <v>1151.6830252303246</v>
      </c>
      <c r="T124" s="72">
        <v>22741.973840665876</v>
      </c>
      <c r="U124" s="4">
        <v>0.47</v>
      </c>
      <c r="V124" s="4">
        <v>0.32</v>
      </c>
      <c r="W124" s="4">
        <v>0.33</v>
      </c>
      <c r="X124" s="4">
        <v>0.33</v>
      </c>
    </row>
    <row r="125" spans="1:24" ht="15.75" customHeight="1" x14ac:dyDescent="0.25">
      <c r="A125" s="4" t="s">
        <v>362</v>
      </c>
      <c r="B125" s="4" t="s">
        <v>363</v>
      </c>
      <c r="C125" s="4" t="s">
        <v>106</v>
      </c>
      <c r="D125" s="4" t="s">
        <v>357</v>
      </c>
      <c r="E125" s="4">
        <f t="shared" si="0"/>
        <v>0</v>
      </c>
      <c r="F125" s="4">
        <f t="shared" si="1"/>
        <v>9</v>
      </c>
      <c r="G125" s="4">
        <f t="shared" si="2"/>
        <v>13</v>
      </c>
      <c r="H125" s="4">
        <v>0</v>
      </c>
      <c r="I125" s="4">
        <v>7169455</v>
      </c>
      <c r="J125" s="72" t="s">
        <v>40</v>
      </c>
      <c r="K125" s="72">
        <v>114.38805320627579</v>
      </c>
      <c r="L125" s="72" t="s">
        <v>40</v>
      </c>
      <c r="M125" s="72" t="s">
        <v>40</v>
      </c>
      <c r="N125" s="72" t="s">
        <v>40</v>
      </c>
      <c r="O125" s="72" t="s">
        <v>40</v>
      </c>
      <c r="P125" s="72" t="s">
        <v>40</v>
      </c>
      <c r="Q125" s="72">
        <v>205025</v>
      </c>
      <c r="R125" s="72" t="s">
        <v>40</v>
      </c>
      <c r="S125" s="72" t="s">
        <v>40</v>
      </c>
      <c r="T125" s="72" t="s">
        <v>40</v>
      </c>
    </row>
    <row r="126" spans="1:24" ht="15.75" customHeight="1" x14ac:dyDescent="0.25">
      <c r="A126" s="4" t="s">
        <v>291</v>
      </c>
      <c r="B126" s="4" t="s">
        <v>292</v>
      </c>
      <c r="C126" s="4" t="s">
        <v>181</v>
      </c>
      <c r="D126" s="4" t="s">
        <v>276</v>
      </c>
      <c r="E126" s="4">
        <f t="shared" si="0"/>
        <v>1</v>
      </c>
      <c r="F126" s="4">
        <f t="shared" si="1"/>
        <v>0</v>
      </c>
      <c r="G126" s="4">
        <f t="shared" si="2"/>
        <v>0</v>
      </c>
      <c r="H126" s="4">
        <v>1</v>
      </c>
      <c r="I126" s="4">
        <v>1906743</v>
      </c>
      <c r="J126" s="72">
        <v>459.31727558459636</v>
      </c>
      <c r="K126" s="72">
        <v>197.45712977574848</v>
      </c>
      <c r="L126" s="72">
        <v>134.26035915694985</v>
      </c>
      <c r="M126" s="72">
        <v>679.94687915006637</v>
      </c>
      <c r="N126" s="72">
        <v>23.810235569240323</v>
      </c>
      <c r="O126" s="72">
        <v>25057.268722466961</v>
      </c>
      <c r="P126" s="72">
        <v>421.65976033150412</v>
      </c>
      <c r="Q126" s="72">
        <v>3582.3025689819219</v>
      </c>
      <c r="R126" s="72">
        <v>4.2480816764503659</v>
      </c>
      <c r="S126" s="72">
        <v>758.55171034206842</v>
      </c>
      <c r="T126" s="72">
        <v>25336.30289532294</v>
      </c>
      <c r="U126" s="4">
        <v>0</v>
      </c>
      <c r="V126" s="4">
        <v>0</v>
      </c>
      <c r="W126" s="4">
        <v>0</v>
      </c>
      <c r="X126" s="4">
        <v>0</v>
      </c>
    </row>
    <row r="127" spans="1:24" ht="15.75" customHeight="1" x14ac:dyDescent="0.25">
      <c r="A127" s="4" t="s">
        <v>505</v>
      </c>
      <c r="B127" s="4" t="s">
        <v>506</v>
      </c>
      <c r="C127" s="4" t="s">
        <v>106</v>
      </c>
      <c r="D127" s="4" t="s">
        <v>484</v>
      </c>
      <c r="E127" s="4">
        <f t="shared" si="0"/>
        <v>0</v>
      </c>
      <c r="F127" s="4">
        <f t="shared" si="1"/>
        <v>7</v>
      </c>
      <c r="G127" s="4">
        <f t="shared" si="2"/>
        <v>7</v>
      </c>
      <c r="H127" s="4">
        <v>0</v>
      </c>
      <c r="I127" s="4">
        <v>6855713</v>
      </c>
      <c r="J127" s="72">
        <v>424.40516398513182</v>
      </c>
      <c r="K127" s="72">
        <v>94.198809080835204</v>
      </c>
      <c r="L127" s="72" t="s">
        <v>40</v>
      </c>
      <c r="M127" s="72" t="s">
        <v>40</v>
      </c>
      <c r="N127" s="72" t="s">
        <v>40</v>
      </c>
      <c r="O127" s="72" t="s">
        <v>40</v>
      </c>
      <c r="P127" s="72" t="s">
        <v>40</v>
      </c>
      <c r="Q127" s="72">
        <v>2399.8513563730953</v>
      </c>
      <c r="R127" s="72">
        <v>3.4277981006497793</v>
      </c>
      <c r="S127" s="72" t="s">
        <v>40</v>
      </c>
      <c r="T127" s="72" t="s">
        <v>40</v>
      </c>
      <c r="U127" s="4">
        <v>0.33</v>
      </c>
      <c r="V127" s="4">
        <v>0.48</v>
      </c>
      <c r="W127" s="4">
        <v>0.45</v>
      </c>
      <c r="X127" s="4">
        <v>0.45</v>
      </c>
    </row>
    <row r="128" spans="1:24" ht="15.75" customHeight="1" x14ac:dyDescent="0.25">
      <c r="A128" s="4" t="s">
        <v>383</v>
      </c>
      <c r="B128" s="4" t="s">
        <v>384</v>
      </c>
      <c r="C128" s="4" t="s">
        <v>118</v>
      </c>
      <c r="D128" s="4" t="s">
        <v>380</v>
      </c>
      <c r="E128" s="4">
        <f t="shared" si="0"/>
        <v>0</v>
      </c>
      <c r="F128" s="4">
        <f t="shared" si="1"/>
        <v>7</v>
      </c>
      <c r="G128" s="4">
        <f t="shared" si="2"/>
        <v>11</v>
      </c>
      <c r="H128" s="4">
        <v>0</v>
      </c>
      <c r="I128" s="4">
        <v>2125268</v>
      </c>
      <c r="J128" s="72">
        <v>165.29680021531402</v>
      </c>
      <c r="K128" s="72">
        <v>97.540639580514082</v>
      </c>
      <c r="L128" s="72" t="s">
        <v>40</v>
      </c>
      <c r="M128" s="72" t="s">
        <v>40</v>
      </c>
      <c r="N128" s="72" t="s">
        <v>40</v>
      </c>
      <c r="O128" s="72" t="s">
        <v>40</v>
      </c>
      <c r="P128" s="72" t="s">
        <v>40</v>
      </c>
      <c r="Q128" s="72">
        <v>5131.1881188118814</v>
      </c>
      <c r="R128" s="72">
        <v>42.206441728760794</v>
      </c>
      <c r="S128" s="72" t="s">
        <v>40</v>
      </c>
      <c r="T128" s="72" t="s">
        <v>40</v>
      </c>
    </row>
    <row r="129" spans="1:24" ht="15.75" customHeight="1" x14ac:dyDescent="0.25">
      <c r="A129" s="4" t="s">
        <v>464</v>
      </c>
      <c r="B129" s="4" t="s">
        <v>465</v>
      </c>
      <c r="C129" s="4" t="s">
        <v>118</v>
      </c>
      <c r="D129" s="4" t="s">
        <v>449</v>
      </c>
      <c r="E129" s="4">
        <f t="shared" si="0"/>
        <v>0</v>
      </c>
      <c r="F129" s="4">
        <f t="shared" si="1"/>
        <v>8</v>
      </c>
      <c r="G129" s="4">
        <f t="shared" si="2"/>
        <v>8</v>
      </c>
      <c r="H129" s="4">
        <v>0</v>
      </c>
      <c r="I129" s="4">
        <v>4937374</v>
      </c>
      <c r="J129" s="72" t="s">
        <v>40</v>
      </c>
      <c r="K129" s="72">
        <v>44.780889598397856</v>
      </c>
      <c r="L129" s="72" t="s">
        <v>40</v>
      </c>
      <c r="M129" s="72" t="s">
        <v>40</v>
      </c>
      <c r="N129" s="72" t="s">
        <v>40</v>
      </c>
      <c r="O129" s="72" t="s">
        <v>40</v>
      </c>
      <c r="P129" s="72" t="s">
        <v>40</v>
      </c>
      <c r="Q129" s="72">
        <v>1587.221823402728</v>
      </c>
      <c r="R129" s="72">
        <v>2.7342469904042108</v>
      </c>
      <c r="S129" s="72" t="s">
        <v>40</v>
      </c>
      <c r="T129" s="72" t="s">
        <v>40</v>
      </c>
      <c r="U129" s="4">
        <v>0.35</v>
      </c>
      <c r="V129" s="4">
        <v>0.48</v>
      </c>
      <c r="W129" s="4">
        <v>0.37</v>
      </c>
      <c r="X129" s="4">
        <v>0.37</v>
      </c>
    </row>
    <row r="130" spans="1:24" ht="15.75" customHeight="1" x14ac:dyDescent="0.25">
      <c r="A130" s="4" t="s">
        <v>253</v>
      </c>
      <c r="B130" s="4" t="s">
        <v>254</v>
      </c>
      <c r="C130" s="4" t="s">
        <v>118</v>
      </c>
      <c r="D130" s="4" t="s">
        <v>250</v>
      </c>
      <c r="E130" s="4">
        <f t="shared" si="0"/>
        <v>0</v>
      </c>
      <c r="F130" s="4">
        <f t="shared" si="1"/>
        <v>9</v>
      </c>
      <c r="G130" s="4">
        <f t="shared" si="2"/>
        <v>13</v>
      </c>
      <c r="H130" s="4">
        <v>0</v>
      </c>
      <c r="I130" s="4">
        <v>6777452</v>
      </c>
      <c r="J130" s="72" t="s">
        <v>40</v>
      </c>
      <c r="K130" s="72">
        <v>91.287994367204661</v>
      </c>
      <c r="L130" s="72" t="s">
        <v>40</v>
      </c>
      <c r="M130" s="72" t="s">
        <v>40</v>
      </c>
      <c r="N130" s="72" t="s">
        <v>40</v>
      </c>
      <c r="O130" s="72" t="s">
        <v>40</v>
      </c>
      <c r="P130" s="72" t="s">
        <v>40</v>
      </c>
      <c r="Q130" s="72">
        <v>1110.9714490931945</v>
      </c>
      <c r="R130" s="72" t="s">
        <v>40</v>
      </c>
      <c r="S130" s="72" t="s">
        <v>40</v>
      </c>
      <c r="T130" s="72" t="s">
        <v>40</v>
      </c>
    </row>
    <row r="131" spans="1:24" ht="15.75" customHeight="1" x14ac:dyDescent="0.25">
      <c r="A131" s="4" t="s">
        <v>532</v>
      </c>
      <c r="B131" s="4" t="s">
        <v>533</v>
      </c>
      <c r="C131" s="4" t="s">
        <v>181</v>
      </c>
      <c r="D131" s="4" t="s">
        <v>525</v>
      </c>
      <c r="E131" s="4">
        <f t="shared" si="0"/>
        <v>1</v>
      </c>
      <c r="F131" s="4">
        <f t="shared" si="1"/>
        <v>4</v>
      </c>
      <c r="G131" s="4">
        <f t="shared" si="2"/>
        <v>4</v>
      </c>
      <c r="H131" s="4">
        <v>0</v>
      </c>
      <c r="I131" s="4">
        <v>38019</v>
      </c>
      <c r="J131" s="72">
        <v>220.94216049869803</v>
      </c>
      <c r="K131" s="72">
        <v>192.00925852863043</v>
      </c>
      <c r="L131" s="72" t="s">
        <v>40</v>
      </c>
      <c r="M131" s="72" t="s">
        <v>40</v>
      </c>
      <c r="N131" s="72" t="s">
        <v>40</v>
      </c>
      <c r="O131" s="72">
        <v>2633.3333333333335</v>
      </c>
      <c r="P131" s="72" t="s">
        <v>40</v>
      </c>
      <c r="Q131" s="72">
        <v>5615.3846153846152</v>
      </c>
      <c r="R131" s="72">
        <v>0</v>
      </c>
      <c r="S131" s="72">
        <v>95.931997571341839</v>
      </c>
      <c r="T131" s="72">
        <v>22571.428571428572</v>
      </c>
      <c r="U131" s="4">
        <v>0</v>
      </c>
      <c r="V131" s="4">
        <v>0</v>
      </c>
      <c r="W131" s="4">
        <v>0</v>
      </c>
      <c r="X131" s="4">
        <v>0</v>
      </c>
    </row>
    <row r="132" spans="1:24" ht="15.75" customHeight="1" x14ac:dyDescent="0.25">
      <c r="A132" s="4" t="s">
        <v>293</v>
      </c>
      <c r="B132" s="4" t="s">
        <v>294</v>
      </c>
      <c r="C132" s="4" t="s">
        <v>181</v>
      </c>
      <c r="D132" s="4" t="s">
        <v>276</v>
      </c>
      <c r="E132" s="4">
        <f t="shared" si="0"/>
        <v>1</v>
      </c>
      <c r="F132" s="4">
        <f t="shared" si="1"/>
        <v>0</v>
      </c>
      <c r="G132" s="4">
        <f t="shared" si="2"/>
        <v>0</v>
      </c>
      <c r="H132" s="4">
        <v>1</v>
      </c>
      <c r="I132" s="4">
        <v>2759627</v>
      </c>
      <c r="J132" s="72">
        <v>298.26494667576452</v>
      </c>
      <c r="K132" s="72">
        <v>239.12651963471876</v>
      </c>
      <c r="L132" s="72">
        <v>107.22463579317059</v>
      </c>
      <c r="M132" s="72">
        <v>448.40127292013943</v>
      </c>
      <c r="N132" s="72">
        <v>27.902321581865955</v>
      </c>
      <c r="O132" s="72">
        <v>26164.935064935064</v>
      </c>
      <c r="P132" s="72">
        <v>425.52231106525664</v>
      </c>
      <c r="Q132" s="72">
        <v>10800.327332242226</v>
      </c>
      <c r="R132" s="72">
        <v>4.6745447844944259</v>
      </c>
      <c r="S132" s="72">
        <v>955.10571726557316</v>
      </c>
      <c r="T132" s="72">
        <v>29980.654761904763</v>
      </c>
      <c r="U132" s="4">
        <v>0</v>
      </c>
      <c r="V132" s="4">
        <v>0</v>
      </c>
      <c r="W132" s="4">
        <v>0</v>
      </c>
      <c r="X132" s="4">
        <v>0</v>
      </c>
    </row>
    <row r="133" spans="1:24" ht="15.75" customHeight="1" x14ac:dyDescent="0.25">
      <c r="A133" s="4" t="s">
        <v>534</v>
      </c>
      <c r="B133" s="4" t="s">
        <v>535</v>
      </c>
      <c r="C133" s="4" t="s">
        <v>181</v>
      </c>
      <c r="D133" s="4" t="s">
        <v>525</v>
      </c>
      <c r="E133" s="4">
        <f t="shared" si="0"/>
        <v>1</v>
      </c>
      <c r="F133" s="4">
        <f t="shared" si="1"/>
        <v>3</v>
      </c>
      <c r="G133" s="4">
        <f t="shared" si="2"/>
        <v>3</v>
      </c>
      <c r="H133" s="4">
        <v>0</v>
      </c>
      <c r="I133" s="4">
        <v>615729</v>
      </c>
      <c r="J133" s="72">
        <v>289.57544634084149</v>
      </c>
      <c r="K133" s="72">
        <v>105.56592267052551</v>
      </c>
      <c r="L133" s="72">
        <v>75.68264609917675</v>
      </c>
      <c r="M133" s="72">
        <v>716.92307692307691</v>
      </c>
      <c r="N133" s="72">
        <v>23.062093875714805</v>
      </c>
      <c r="O133" s="72" t="s">
        <v>40</v>
      </c>
      <c r="P133" s="72">
        <v>77.078145381240361</v>
      </c>
      <c r="Q133" s="72">
        <v>2249.1349480968856</v>
      </c>
      <c r="R133" s="72">
        <v>0.32481822360161694</v>
      </c>
      <c r="S133" s="72" t="s">
        <v>40</v>
      </c>
      <c r="T133" s="72" t="s">
        <v>40</v>
      </c>
      <c r="U133" s="4">
        <v>0</v>
      </c>
      <c r="V133" s="4">
        <v>0</v>
      </c>
      <c r="W133" s="4">
        <v>0</v>
      </c>
      <c r="X133" s="4">
        <v>0</v>
      </c>
    </row>
    <row r="134" spans="1:24" ht="15.75" customHeight="1" x14ac:dyDescent="0.25">
      <c r="A134" s="5" t="s">
        <v>173</v>
      </c>
      <c r="B134" s="5" t="s">
        <v>174</v>
      </c>
      <c r="C134" s="4" t="s">
        <v>106</v>
      </c>
      <c r="D134" s="4" t="s">
        <v>160</v>
      </c>
      <c r="E134" s="4">
        <f t="shared" si="0"/>
        <v>1</v>
      </c>
      <c r="F134" s="4">
        <f t="shared" si="1"/>
        <v>5</v>
      </c>
      <c r="G134" s="4">
        <f t="shared" si="2"/>
        <v>5</v>
      </c>
      <c r="H134" s="4">
        <v>0</v>
      </c>
      <c r="I134" s="4">
        <v>640445</v>
      </c>
      <c r="J134" s="72">
        <v>1075.0337655848668</v>
      </c>
      <c r="K134" s="72">
        <v>200.48559985634986</v>
      </c>
      <c r="L134" s="72">
        <v>104.14633575092319</v>
      </c>
      <c r="M134" s="72">
        <v>519.47040498442368</v>
      </c>
      <c r="N134" s="72">
        <v>4.0596772556581753</v>
      </c>
      <c r="O134" s="72" t="s">
        <v>40</v>
      </c>
      <c r="P134" s="72" t="s">
        <v>40</v>
      </c>
      <c r="Q134" s="72">
        <v>4900.7633587786258</v>
      </c>
      <c r="R134" s="72" t="s">
        <v>40</v>
      </c>
      <c r="S134" s="72" t="s">
        <v>40</v>
      </c>
      <c r="T134" s="72" t="s">
        <v>40</v>
      </c>
      <c r="U134" s="4">
        <v>0</v>
      </c>
      <c r="V134" s="4">
        <v>0</v>
      </c>
      <c r="W134" s="4">
        <v>0</v>
      </c>
      <c r="X134" s="4">
        <v>0</v>
      </c>
    </row>
    <row r="135" spans="1:24" ht="15.75" customHeight="1" x14ac:dyDescent="0.25">
      <c r="A135" s="4" t="s">
        <v>130</v>
      </c>
      <c r="B135" s="4" t="s">
        <v>131</v>
      </c>
      <c r="C135" s="4" t="s">
        <v>118</v>
      </c>
      <c r="D135" s="4" t="s">
        <v>119</v>
      </c>
      <c r="E135" s="4">
        <f t="shared" si="0"/>
        <v>0</v>
      </c>
      <c r="F135" s="4">
        <f t="shared" si="1"/>
        <v>6</v>
      </c>
      <c r="G135" s="4">
        <f t="shared" si="2"/>
        <v>6</v>
      </c>
      <c r="H135" s="4">
        <v>0</v>
      </c>
      <c r="I135" s="4">
        <v>26969307</v>
      </c>
      <c r="J135" s="72">
        <v>30.671904176106565</v>
      </c>
      <c r="K135" s="72">
        <v>77.773596481363057</v>
      </c>
      <c r="L135" s="72" t="s">
        <v>40</v>
      </c>
      <c r="M135" s="72" t="s">
        <v>40</v>
      </c>
      <c r="N135" s="72" t="s">
        <v>40</v>
      </c>
      <c r="O135" s="72">
        <v>45892.624728850322</v>
      </c>
      <c r="P135" s="72" t="s">
        <v>40</v>
      </c>
      <c r="Q135" s="72">
        <v>1792.2754849183971</v>
      </c>
      <c r="R135" s="72" t="s">
        <v>40</v>
      </c>
      <c r="S135" s="72">
        <v>1554.2535997649134</v>
      </c>
      <c r="T135" s="72" t="s">
        <v>40</v>
      </c>
      <c r="U135" s="4">
        <v>0.37</v>
      </c>
      <c r="V135" s="4">
        <v>0.25</v>
      </c>
      <c r="W135" s="4">
        <v>0.34</v>
      </c>
      <c r="X135" s="4">
        <v>0.34</v>
      </c>
    </row>
    <row r="136" spans="1:24" ht="15.75" customHeight="1" x14ac:dyDescent="0.25">
      <c r="A136" s="4" t="s">
        <v>132</v>
      </c>
      <c r="B136" s="4" t="s">
        <v>133</v>
      </c>
      <c r="C136" s="4" t="s">
        <v>118</v>
      </c>
      <c r="D136" s="4" t="s">
        <v>119</v>
      </c>
      <c r="E136" s="4">
        <f t="shared" si="0"/>
        <v>0</v>
      </c>
      <c r="F136" s="4">
        <f t="shared" si="1"/>
        <v>8</v>
      </c>
      <c r="G136" s="4">
        <f t="shared" si="2"/>
        <v>8</v>
      </c>
      <c r="H136" s="4">
        <v>0</v>
      </c>
      <c r="I136" s="4">
        <v>18628747</v>
      </c>
      <c r="J136" s="72" t="s">
        <v>40</v>
      </c>
      <c r="K136" s="72">
        <v>79.42026374613387</v>
      </c>
      <c r="L136" s="72" t="s">
        <v>40</v>
      </c>
      <c r="M136" s="72" t="s">
        <v>40</v>
      </c>
      <c r="N136" s="72" t="s">
        <v>40</v>
      </c>
      <c r="O136" s="72" t="s">
        <v>40</v>
      </c>
      <c r="P136" s="72" t="s">
        <v>40</v>
      </c>
      <c r="Q136" s="72">
        <v>9258.448060075094</v>
      </c>
      <c r="R136" s="72">
        <v>1.4976852710490942</v>
      </c>
      <c r="S136" s="72" t="s">
        <v>40</v>
      </c>
      <c r="T136" s="72" t="s">
        <v>40</v>
      </c>
      <c r="U136" s="4">
        <v>0.44</v>
      </c>
      <c r="V136" s="4">
        <v>0.54</v>
      </c>
      <c r="W136" s="4">
        <v>0.39</v>
      </c>
      <c r="X136" s="4">
        <v>0.39</v>
      </c>
    </row>
    <row r="137" spans="1:24" ht="15.75" customHeight="1" x14ac:dyDescent="0.25">
      <c r="A137" s="4" t="s">
        <v>364</v>
      </c>
      <c r="B137" s="4" t="s">
        <v>365</v>
      </c>
      <c r="C137" s="4" t="s">
        <v>106</v>
      </c>
      <c r="D137" s="4" t="s">
        <v>357</v>
      </c>
      <c r="E137" s="4">
        <f t="shared" si="0"/>
        <v>1</v>
      </c>
      <c r="F137" s="4">
        <f t="shared" si="1"/>
        <v>5</v>
      </c>
      <c r="G137" s="4">
        <f t="shared" si="2"/>
        <v>5</v>
      </c>
      <c r="H137" s="4">
        <v>0</v>
      </c>
      <c r="I137" s="4">
        <v>31949777</v>
      </c>
      <c r="J137" s="72" t="s">
        <v>40</v>
      </c>
      <c r="K137" s="72">
        <v>173.43783025465248</v>
      </c>
      <c r="L137" s="72" t="s">
        <v>40</v>
      </c>
      <c r="M137" s="72" t="s">
        <v>40</v>
      </c>
      <c r="N137" s="72" t="s">
        <v>40</v>
      </c>
      <c r="O137" s="72">
        <v>426938.3259911894</v>
      </c>
      <c r="P137" s="72">
        <v>660.62231759656652</v>
      </c>
      <c r="Q137" s="72">
        <v>3137.2360301194585</v>
      </c>
      <c r="R137" s="72">
        <v>1.9624550118143236</v>
      </c>
      <c r="S137" s="72">
        <v>16345.926800472256</v>
      </c>
      <c r="T137" s="72" t="s">
        <v>40</v>
      </c>
      <c r="U137" s="4">
        <v>0.55000000000000004</v>
      </c>
      <c r="V137" s="4">
        <v>0.5</v>
      </c>
      <c r="W137" s="4">
        <v>0.54</v>
      </c>
      <c r="X137" s="4">
        <v>0.54</v>
      </c>
    </row>
    <row r="138" spans="1:24" ht="15.75" customHeight="1" x14ac:dyDescent="0.25">
      <c r="A138" s="4" t="s">
        <v>402</v>
      </c>
      <c r="B138" s="4" t="s">
        <v>403</v>
      </c>
      <c r="C138" s="4" t="s">
        <v>106</v>
      </c>
      <c r="D138" s="4" t="s">
        <v>393</v>
      </c>
      <c r="E138" s="4">
        <f t="shared" si="0"/>
        <v>0</v>
      </c>
      <c r="F138" s="4">
        <f t="shared" si="1"/>
        <v>8</v>
      </c>
      <c r="G138" s="4">
        <f t="shared" si="2"/>
        <v>8</v>
      </c>
      <c r="H138" s="4">
        <v>0</v>
      </c>
      <c r="I138" s="4">
        <v>530953</v>
      </c>
      <c r="J138" s="72">
        <v>590.07106090369575</v>
      </c>
      <c r="K138" s="72">
        <v>348.80676820735545</v>
      </c>
      <c r="L138" s="72" t="s">
        <v>40</v>
      </c>
      <c r="M138" s="72" t="s">
        <v>40</v>
      </c>
      <c r="N138" s="72" t="s">
        <v>40</v>
      </c>
      <c r="O138" s="72" t="s">
        <v>40</v>
      </c>
      <c r="P138" s="72" t="s">
        <v>40</v>
      </c>
      <c r="Q138" s="72" t="s">
        <v>40</v>
      </c>
      <c r="R138" s="72">
        <v>0.56502176275489546</v>
      </c>
      <c r="S138" s="72" t="s">
        <v>40</v>
      </c>
      <c r="T138" s="72" t="s">
        <v>40</v>
      </c>
      <c r="U138" s="4">
        <v>0</v>
      </c>
      <c r="V138" s="4">
        <v>0</v>
      </c>
      <c r="W138" s="4">
        <v>0</v>
      </c>
      <c r="X138" s="4">
        <v>0</v>
      </c>
    </row>
    <row r="139" spans="1:24" ht="15.75" customHeight="1" x14ac:dyDescent="0.25">
      <c r="A139" s="4" t="s">
        <v>466</v>
      </c>
      <c r="B139" s="4" t="s">
        <v>467</v>
      </c>
      <c r="C139" s="4" t="s">
        <v>118</v>
      </c>
      <c r="D139" s="4" t="s">
        <v>449</v>
      </c>
      <c r="E139" s="4">
        <f t="shared" si="0"/>
        <v>0</v>
      </c>
      <c r="F139" s="4">
        <f t="shared" si="1"/>
        <v>9</v>
      </c>
      <c r="G139" s="4">
        <f t="shared" si="2"/>
        <v>13</v>
      </c>
      <c r="H139" s="4">
        <v>0</v>
      </c>
      <c r="I139" s="4">
        <v>19658031</v>
      </c>
      <c r="J139" s="72" t="s">
        <v>40</v>
      </c>
      <c r="K139" s="72">
        <v>26.498076028062016</v>
      </c>
      <c r="L139" s="72" t="s">
        <v>40</v>
      </c>
      <c r="M139" s="72" t="s">
        <v>40</v>
      </c>
      <c r="N139" s="72" t="s">
        <v>40</v>
      </c>
      <c r="O139" s="72" t="s">
        <v>40</v>
      </c>
      <c r="P139" s="72" t="s">
        <v>40</v>
      </c>
      <c r="Q139" s="72">
        <v>1893.9393939393938</v>
      </c>
      <c r="R139" s="72" t="s">
        <v>40</v>
      </c>
      <c r="S139" s="72" t="s">
        <v>40</v>
      </c>
      <c r="T139" s="72" t="s">
        <v>40</v>
      </c>
    </row>
    <row r="140" spans="1:24" ht="15.75" customHeight="1" x14ac:dyDescent="0.25">
      <c r="A140" s="4" t="s">
        <v>429</v>
      </c>
      <c r="B140" s="4" t="s">
        <v>430</v>
      </c>
      <c r="C140" s="4" t="s">
        <v>181</v>
      </c>
      <c r="D140" s="4" t="s">
        <v>412</v>
      </c>
      <c r="E140" s="4">
        <f t="shared" si="0"/>
        <v>1</v>
      </c>
      <c r="F140" s="4">
        <f t="shared" si="1"/>
        <v>4</v>
      </c>
      <c r="G140" s="4">
        <f t="shared" si="2"/>
        <v>4</v>
      </c>
      <c r="H140" s="4">
        <v>0</v>
      </c>
      <c r="I140" s="4">
        <v>440372</v>
      </c>
      <c r="J140" s="72">
        <v>490.94856167058765</v>
      </c>
      <c r="K140" s="72">
        <v>133.52347560698681</v>
      </c>
      <c r="L140" s="72" t="s">
        <v>40</v>
      </c>
      <c r="M140" s="72" t="s">
        <v>40</v>
      </c>
      <c r="N140" s="72" t="s">
        <v>40</v>
      </c>
      <c r="O140" s="72">
        <v>343071.42857142858</v>
      </c>
      <c r="P140" s="72">
        <v>18375</v>
      </c>
      <c r="Q140" s="72">
        <v>3769.2307692307691</v>
      </c>
      <c r="R140" s="72">
        <v>0.90832296331283546</v>
      </c>
      <c r="S140" s="72">
        <v>2650.1747287106859</v>
      </c>
      <c r="T140" s="72" t="s">
        <v>40</v>
      </c>
      <c r="U140" s="4">
        <v>0</v>
      </c>
      <c r="V140" s="4">
        <v>0</v>
      </c>
      <c r="W140" s="4">
        <v>0</v>
      </c>
      <c r="X140" s="4">
        <v>0</v>
      </c>
    </row>
    <row r="141" spans="1:24" ht="15.75" customHeight="1" x14ac:dyDescent="0.25">
      <c r="A141" s="4" t="s">
        <v>219</v>
      </c>
      <c r="B141" s="4" t="s">
        <v>220</v>
      </c>
      <c r="C141" s="4" t="s">
        <v>22</v>
      </c>
      <c r="D141" s="4" t="s">
        <v>216</v>
      </c>
      <c r="E141" s="4">
        <f t="shared" si="0"/>
        <v>0</v>
      </c>
      <c r="F141" s="4">
        <f t="shared" si="1"/>
        <v>9</v>
      </c>
      <c r="G141" s="4">
        <f t="shared" si="2"/>
        <v>13</v>
      </c>
      <c r="H141" s="4">
        <v>0</v>
      </c>
      <c r="I141" s="4">
        <v>58791</v>
      </c>
      <c r="J141" s="72" t="s">
        <v>40</v>
      </c>
      <c r="K141" s="72">
        <v>59.532921705703252</v>
      </c>
      <c r="L141" s="72" t="s">
        <v>40</v>
      </c>
      <c r="M141" s="72" t="s">
        <v>40</v>
      </c>
      <c r="N141" s="72" t="s">
        <v>40</v>
      </c>
      <c r="O141" s="72" t="s">
        <v>40</v>
      </c>
      <c r="P141" s="72" t="s">
        <v>40</v>
      </c>
      <c r="Q141" s="72">
        <v>8771.9298245614027</v>
      </c>
      <c r="R141" s="72" t="s">
        <v>40</v>
      </c>
      <c r="S141" s="72" t="s">
        <v>40</v>
      </c>
      <c r="T141" s="72" t="s">
        <v>40</v>
      </c>
    </row>
    <row r="142" spans="1:24" ht="15.75" customHeight="1" x14ac:dyDescent="0.25">
      <c r="A142" s="4" t="s">
        <v>61</v>
      </c>
      <c r="B142" s="4" t="s">
        <v>62</v>
      </c>
      <c r="C142" s="4" t="s">
        <v>28</v>
      </c>
      <c r="D142" s="4" t="s">
        <v>29</v>
      </c>
      <c r="E142" s="4">
        <f t="shared" si="0"/>
        <v>0</v>
      </c>
      <c r="F142" s="4">
        <f t="shared" si="1"/>
        <v>8</v>
      </c>
      <c r="G142" s="4">
        <f t="shared" si="2"/>
        <v>8</v>
      </c>
      <c r="H142" s="4">
        <v>0</v>
      </c>
      <c r="I142" s="4">
        <v>375554</v>
      </c>
      <c r="J142" s="72" t="s">
        <v>40</v>
      </c>
      <c r="K142" s="72">
        <v>231.65776426292891</v>
      </c>
      <c r="L142" s="72" t="s">
        <v>40</v>
      </c>
      <c r="M142" s="72" t="s">
        <v>40</v>
      </c>
      <c r="N142" s="72" t="s">
        <v>40</v>
      </c>
      <c r="O142" s="72" t="s">
        <v>40</v>
      </c>
      <c r="P142" s="72" t="s">
        <v>40</v>
      </c>
      <c r="Q142" s="72">
        <v>3390.2267944821137</v>
      </c>
      <c r="R142" s="72">
        <v>2.9290062148186413</v>
      </c>
      <c r="S142" s="72" t="s">
        <v>40</v>
      </c>
      <c r="T142" s="72" t="s">
        <v>40</v>
      </c>
      <c r="U142" s="4">
        <v>0</v>
      </c>
      <c r="V142" s="4">
        <v>0</v>
      </c>
      <c r="W142" s="4">
        <v>0</v>
      </c>
      <c r="X142" s="4">
        <v>0</v>
      </c>
    </row>
    <row r="143" spans="1:24" ht="15.75" customHeight="1" x14ac:dyDescent="0.25">
      <c r="A143" s="4" t="s">
        <v>468</v>
      </c>
      <c r="B143" s="4" t="s">
        <v>469</v>
      </c>
      <c r="C143" s="4" t="s">
        <v>118</v>
      </c>
      <c r="D143" s="4" t="s">
        <v>449</v>
      </c>
      <c r="E143" s="4">
        <f t="shared" si="0"/>
        <v>0</v>
      </c>
      <c r="F143" s="4">
        <f t="shared" si="1"/>
        <v>9</v>
      </c>
      <c r="G143" s="4">
        <f t="shared" si="2"/>
        <v>13</v>
      </c>
      <c r="H143" s="4">
        <v>0</v>
      </c>
      <c r="I143" s="4">
        <v>4525696</v>
      </c>
      <c r="J143" s="72" t="s">
        <v>40</v>
      </c>
      <c r="K143" s="72">
        <v>42.424413836015496</v>
      </c>
      <c r="L143" s="72" t="s">
        <v>40</v>
      </c>
      <c r="M143" s="72" t="s">
        <v>40</v>
      </c>
      <c r="N143" s="72" t="s">
        <v>40</v>
      </c>
      <c r="O143" s="72" t="s">
        <v>40</v>
      </c>
      <c r="P143" s="72" t="s">
        <v>40</v>
      </c>
      <c r="Q143" s="72">
        <v>2648.7142699481292</v>
      </c>
      <c r="R143" s="72" t="s">
        <v>40</v>
      </c>
      <c r="S143" s="72" t="s">
        <v>40</v>
      </c>
      <c r="T143" s="72" t="s">
        <v>40</v>
      </c>
    </row>
    <row r="144" spans="1:24" ht="15.75" customHeight="1" x14ac:dyDescent="0.25">
      <c r="A144" s="4" t="s">
        <v>134</v>
      </c>
      <c r="B144" s="4" t="s">
        <v>135</v>
      </c>
      <c r="C144" s="4" t="s">
        <v>118</v>
      </c>
      <c r="D144" s="4" t="s">
        <v>119</v>
      </c>
      <c r="E144" s="4">
        <f t="shared" si="0"/>
        <v>1</v>
      </c>
      <c r="F144" s="4">
        <f t="shared" si="1"/>
        <v>4</v>
      </c>
      <c r="G144" s="4">
        <f t="shared" si="2"/>
        <v>4</v>
      </c>
      <c r="H144" s="4">
        <v>0</v>
      </c>
      <c r="I144" s="4">
        <v>1269668</v>
      </c>
      <c r="J144" s="72">
        <v>843.44883859402614</v>
      </c>
      <c r="K144" s="72">
        <v>201.62751207402252</v>
      </c>
      <c r="L144" s="72" t="s">
        <v>40</v>
      </c>
      <c r="M144" s="72" t="s">
        <v>40</v>
      </c>
      <c r="N144" s="72" t="s">
        <v>40</v>
      </c>
      <c r="O144" s="72">
        <v>612614.2857142858</v>
      </c>
      <c r="P144" s="72">
        <v>91.415512069704334</v>
      </c>
      <c r="Q144" s="72">
        <v>2323.0490018148821</v>
      </c>
      <c r="R144" s="72">
        <v>1.8114971787900458</v>
      </c>
      <c r="S144" s="72">
        <v>2191.5980988398833</v>
      </c>
      <c r="T144" s="72" t="s">
        <v>40</v>
      </c>
      <c r="U144" s="4">
        <v>0.53</v>
      </c>
      <c r="V144" s="4">
        <v>0.54</v>
      </c>
      <c r="W144" s="4">
        <v>0.56000000000000005</v>
      </c>
      <c r="X144" s="4">
        <v>0.56000000000000005</v>
      </c>
    </row>
    <row r="145" spans="1:39" ht="15.75" customHeight="1" x14ac:dyDescent="0.25">
      <c r="A145" s="4" t="s">
        <v>136</v>
      </c>
      <c r="B145" s="4" t="s">
        <v>137</v>
      </c>
      <c r="C145" s="4" t="s">
        <v>118</v>
      </c>
      <c r="D145" s="4" t="s">
        <v>119</v>
      </c>
      <c r="E145" s="4">
        <f t="shared" si="0"/>
        <v>0</v>
      </c>
      <c r="F145" s="4">
        <f t="shared" si="1"/>
        <v>8</v>
      </c>
      <c r="G145" s="4">
        <f t="shared" si="2"/>
        <v>8</v>
      </c>
      <c r="H145" s="4">
        <v>0</v>
      </c>
      <c r="I145" s="4">
        <v>266150</v>
      </c>
      <c r="J145" s="72" t="s">
        <v>40</v>
      </c>
      <c r="K145" s="72">
        <v>110.0882960736427</v>
      </c>
      <c r="L145" s="72" t="s">
        <v>40</v>
      </c>
      <c r="M145" s="72" t="s">
        <v>40</v>
      </c>
      <c r="N145" s="72" t="s">
        <v>40</v>
      </c>
      <c r="O145" s="72" t="s">
        <v>40</v>
      </c>
      <c r="P145" s="72" t="s">
        <v>40</v>
      </c>
      <c r="Q145" s="72">
        <v>1782.5311942959004</v>
      </c>
      <c r="R145" s="72">
        <v>4.5087356753710308</v>
      </c>
      <c r="S145" s="72" t="s">
        <v>40</v>
      </c>
      <c r="T145" s="72" t="s">
        <v>40</v>
      </c>
      <c r="U145" s="4">
        <v>0</v>
      </c>
      <c r="V145" s="4">
        <v>0</v>
      </c>
      <c r="W145" s="4">
        <v>0</v>
      </c>
      <c r="X145" s="4">
        <v>0</v>
      </c>
    </row>
    <row r="146" spans="1:39" ht="15.75" customHeight="1" x14ac:dyDescent="0.25">
      <c r="A146" s="6" t="s">
        <v>98</v>
      </c>
      <c r="B146" s="6" t="s">
        <v>99</v>
      </c>
      <c r="C146" s="6" t="s">
        <v>28</v>
      </c>
      <c r="D146" s="6" t="s">
        <v>89</v>
      </c>
      <c r="E146" s="4">
        <f t="shared" si="0"/>
        <v>1</v>
      </c>
      <c r="F146" s="4">
        <f t="shared" si="1"/>
        <v>0</v>
      </c>
      <c r="G146" s="4">
        <f t="shared" si="2"/>
        <v>0</v>
      </c>
      <c r="H146" s="4">
        <v>1</v>
      </c>
      <c r="I146" s="6">
        <v>127575529</v>
      </c>
      <c r="J146" s="72">
        <v>347.7618344815956</v>
      </c>
      <c r="K146" s="72">
        <v>142.65980429522654</v>
      </c>
      <c r="L146" s="72">
        <v>31.755306301728133</v>
      </c>
      <c r="M146" s="72">
        <v>222.59462964082218</v>
      </c>
      <c r="N146" s="72">
        <v>2.1696950988147576</v>
      </c>
      <c r="O146" s="72">
        <v>62153.901734104045</v>
      </c>
      <c r="P146" s="72">
        <v>4622.4316155741244</v>
      </c>
      <c r="Q146" s="72">
        <v>3233.6407085620881</v>
      </c>
      <c r="R146" s="72">
        <v>25.145104434565972</v>
      </c>
      <c r="S146" s="72">
        <v>1860.6779001103155</v>
      </c>
      <c r="T146" s="72">
        <v>18771.631205673759</v>
      </c>
      <c r="U146" s="4">
        <v>0.26</v>
      </c>
      <c r="V146" s="4">
        <v>0.37</v>
      </c>
      <c r="W146" s="4">
        <v>0.42</v>
      </c>
      <c r="X146" s="4">
        <v>0.42</v>
      </c>
      <c r="Y146" s="6"/>
      <c r="Z146" s="6"/>
      <c r="AA146" s="6"/>
      <c r="AB146" s="6"/>
      <c r="AC146" s="6"/>
      <c r="AD146" s="6"/>
      <c r="AE146" s="6"/>
      <c r="AF146" s="6"/>
      <c r="AG146" s="6"/>
      <c r="AH146" s="6"/>
      <c r="AI146" s="6"/>
      <c r="AJ146" s="6"/>
      <c r="AK146" s="6"/>
      <c r="AL146" s="6"/>
      <c r="AM146" s="6"/>
    </row>
    <row r="147" spans="1:39" ht="15.75" customHeight="1" x14ac:dyDescent="0.25">
      <c r="A147" s="4" t="s">
        <v>221</v>
      </c>
      <c r="B147" s="4" t="s">
        <v>222</v>
      </c>
      <c r="C147" s="4" t="s">
        <v>22</v>
      </c>
      <c r="D147" s="4" t="s">
        <v>216</v>
      </c>
      <c r="E147" s="4">
        <f t="shared" si="0"/>
        <v>0</v>
      </c>
      <c r="F147" s="4">
        <f t="shared" si="1"/>
        <v>10</v>
      </c>
      <c r="G147" s="4">
        <f t="shared" si="2"/>
        <v>14</v>
      </c>
      <c r="H147" s="4">
        <v>0</v>
      </c>
      <c r="I147" s="4">
        <v>113815</v>
      </c>
      <c r="J147" s="72" t="s">
        <v>40</v>
      </c>
      <c r="K147" s="72">
        <v>115.97768308219479</v>
      </c>
      <c r="L147" s="72" t="s">
        <v>40</v>
      </c>
      <c r="M147" s="72" t="s">
        <v>40</v>
      </c>
      <c r="N147" s="72" t="s">
        <v>40</v>
      </c>
      <c r="O147" s="72" t="s">
        <v>40</v>
      </c>
      <c r="P147" s="72" t="s">
        <v>40</v>
      </c>
      <c r="Q147" s="72" t="s">
        <v>40</v>
      </c>
      <c r="R147" s="72" t="s">
        <v>40</v>
      </c>
      <c r="S147" s="72" t="s">
        <v>40</v>
      </c>
      <c r="T147" s="72" t="s">
        <v>40</v>
      </c>
    </row>
    <row r="148" spans="1:39" ht="15.75" customHeight="1" x14ac:dyDescent="0.25">
      <c r="A148" s="4" t="s">
        <v>536</v>
      </c>
      <c r="B148" s="4" t="s">
        <v>537</v>
      </c>
      <c r="C148" s="4" t="s">
        <v>181</v>
      </c>
      <c r="D148" s="4" t="s">
        <v>525</v>
      </c>
      <c r="E148" s="4">
        <f t="shared" si="0"/>
        <v>1</v>
      </c>
      <c r="F148" s="4">
        <f t="shared" si="1"/>
        <v>3</v>
      </c>
      <c r="G148" s="4">
        <f t="shared" si="2"/>
        <v>3</v>
      </c>
      <c r="H148" s="4">
        <v>0</v>
      </c>
      <c r="I148" s="4">
        <v>38964</v>
      </c>
      <c r="J148" s="72">
        <v>1326.865824863977</v>
      </c>
      <c r="K148" s="72">
        <v>74.427676829894253</v>
      </c>
      <c r="L148" s="72" t="s">
        <v>40</v>
      </c>
      <c r="M148" s="72" t="s">
        <v>40</v>
      </c>
      <c r="N148" s="72" t="s">
        <v>40</v>
      </c>
      <c r="O148" s="72">
        <v>26818.181818181816</v>
      </c>
      <c r="P148" s="72">
        <v>51.236749116607776</v>
      </c>
      <c r="Q148" s="72">
        <v>2636.363636363636</v>
      </c>
      <c r="R148" s="72">
        <v>0</v>
      </c>
      <c r="S148" s="72">
        <v>533.4538878842676</v>
      </c>
      <c r="T148" s="72">
        <v>118000</v>
      </c>
      <c r="U148" s="4">
        <v>0</v>
      </c>
      <c r="V148" s="4">
        <v>0</v>
      </c>
      <c r="W148" s="4">
        <v>0</v>
      </c>
      <c r="X148" s="4">
        <v>0</v>
      </c>
    </row>
    <row r="149" spans="1:39" ht="15.75" customHeight="1" x14ac:dyDescent="0.25">
      <c r="A149" s="4" t="s">
        <v>175</v>
      </c>
      <c r="B149" s="4" t="s">
        <v>176</v>
      </c>
      <c r="C149" s="4" t="s">
        <v>106</v>
      </c>
      <c r="D149" s="4" t="s">
        <v>160</v>
      </c>
      <c r="E149" s="4">
        <f t="shared" si="0"/>
        <v>1</v>
      </c>
      <c r="F149" s="4">
        <f t="shared" si="1"/>
        <v>0</v>
      </c>
      <c r="G149" s="4">
        <f t="shared" si="2"/>
        <v>0</v>
      </c>
      <c r="H149" s="4">
        <v>1</v>
      </c>
      <c r="I149" s="4">
        <v>3225167</v>
      </c>
      <c r="J149" s="72">
        <v>216.4229015117667</v>
      </c>
      <c r="K149" s="72">
        <v>119.9627802219234</v>
      </c>
      <c r="L149" s="72">
        <v>93.452525094049392</v>
      </c>
      <c r="M149" s="72">
        <v>779.01266477125876</v>
      </c>
      <c r="N149" s="72">
        <v>15.844140784027617</v>
      </c>
      <c r="O149" s="72">
        <v>19804.305283757338</v>
      </c>
      <c r="P149" s="72">
        <v>589.24763935424915</v>
      </c>
      <c r="Q149" s="72">
        <v>4352.0809898762654</v>
      </c>
      <c r="R149" s="72">
        <v>5.9221739525426127</v>
      </c>
      <c r="S149" s="72">
        <v>425.12077294685992</v>
      </c>
      <c r="T149" s="72">
        <v>19276.190476190473</v>
      </c>
      <c r="U149" s="4">
        <v>0.4</v>
      </c>
      <c r="V149" s="4">
        <v>0.34</v>
      </c>
      <c r="W149" s="4">
        <v>0.49</v>
      </c>
      <c r="X149" s="4">
        <v>0.49</v>
      </c>
    </row>
    <row r="150" spans="1:39" ht="15.75" customHeight="1" x14ac:dyDescent="0.25">
      <c r="A150" s="4" t="s">
        <v>431</v>
      </c>
      <c r="B150" s="4" t="s">
        <v>432</v>
      </c>
      <c r="C150" s="4" t="s">
        <v>181</v>
      </c>
      <c r="D150" s="4" t="s">
        <v>412</v>
      </c>
      <c r="E150" s="4">
        <f t="shared" si="0"/>
        <v>1</v>
      </c>
      <c r="F150" s="4">
        <f t="shared" si="1"/>
        <v>0</v>
      </c>
      <c r="G150" s="4">
        <f t="shared" si="2"/>
        <v>0</v>
      </c>
      <c r="H150" s="4">
        <v>1</v>
      </c>
      <c r="I150" s="4">
        <v>627987</v>
      </c>
      <c r="J150" s="72">
        <v>651.76508430907018</v>
      </c>
      <c r="K150" s="72">
        <v>178.18840198921313</v>
      </c>
      <c r="L150" s="72">
        <v>78.027092917528549</v>
      </c>
      <c r="M150" s="72">
        <v>437.89097408400357</v>
      </c>
      <c r="N150" s="72">
        <v>49.841796088135581</v>
      </c>
      <c r="O150" s="72">
        <v>13511.182108626197</v>
      </c>
      <c r="P150" s="72">
        <v>301.45474137931035</v>
      </c>
      <c r="Q150" s="72">
        <v>3621.3592233009708</v>
      </c>
      <c r="R150" s="72">
        <v>2.3885844770672002</v>
      </c>
      <c r="S150" s="72">
        <v>1172.7676095396562</v>
      </c>
      <c r="T150" s="72">
        <v>35838.983050847462</v>
      </c>
      <c r="U150" s="4">
        <v>0</v>
      </c>
      <c r="V150" s="4">
        <v>0</v>
      </c>
      <c r="W150" s="4">
        <v>0</v>
      </c>
      <c r="X150" s="4">
        <v>0</v>
      </c>
    </row>
    <row r="151" spans="1:39" ht="15.75" customHeight="1" x14ac:dyDescent="0.25">
      <c r="A151" s="4" t="s">
        <v>63</v>
      </c>
      <c r="B151" s="4" t="s">
        <v>64</v>
      </c>
      <c r="C151" s="4" t="s">
        <v>28</v>
      </c>
      <c r="D151" s="4" t="s">
        <v>29</v>
      </c>
      <c r="E151" s="4">
        <f t="shared" si="0"/>
        <v>0</v>
      </c>
      <c r="F151" s="4">
        <f t="shared" si="1"/>
        <v>10</v>
      </c>
      <c r="G151" s="4">
        <f t="shared" si="2"/>
        <v>14</v>
      </c>
      <c r="H151" s="4">
        <v>0</v>
      </c>
      <c r="I151" s="4">
        <v>4989</v>
      </c>
      <c r="J151" s="72" t="s">
        <v>40</v>
      </c>
      <c r="K151" s="72" t="s">
        <v>40</v>
      </c>
      <c r="L151" s="72" t="s">
        <v>40</v>
      </c>
      <c r="M151" s="72" t="s">
        <v>40</v>
      </c>
      <c r="N151" s="72" t="s">
        <v>40</v>
      </c>
      <c r="O151" s="72" t="s">
        <v>40</v>
      </c>
      <c r="P151" s="72" t="s">
        <v>40</v>
      </c>
      <c r="Q151" s="72" t="s">
        <v>40</v>
      </c>
      <c r="R151" s="72">
        <v>20.044097013429546</v>
      </c>
      <c r="S151" s="72" t="s">
        <v>40</v>
      </c>
      <c r="T151" s="72" t="s">
        <v>40</v>
      </c>
    </row>
    <row r="152" spans="1:39" ht="15.75" customHeight="1" x14ac:dyDescent="0.25">
      <c r="A152" s="4" t="s">
        <v>255</v>
      </c>
      <c r="B152" s="4" t="s">
        <v>256</v>
      </c>
      <c r="C152" s="4" t="s">
        <v>118</v>
      </c>
      <c r="D152" s="4" t="s">
        <v>250</v>
      </c>
      <c r="E152" s="4">
        <f t="shared" si="0"/>
        <v>1</v>
      </c>
      <c r="F152" s="4">
        <f t="shared" si="1"/>
        <v>1</v>
      </c>
      <c r="G152" s="4">
        <f t="shared" si="2"/>
        <v>1</v>
      </c>
      <c r="H152" s="4">
        <v>0</v>
      </c>
      <c r="I152" s="4">
        <v>36471769</v>
      </c>
      <c r="J152" s="72">
        <v>153.47486983699639</v>
      </c>
      <c r="K152" s="72">
        <v>227.85294565777713</v>
      </c>
      <c r="L152" s="72">
        <v>25.803519428958875</v>
      </c>
      <c r="M152" s="72">
        <v>113.24637192847344</v>
      </c>
      <c r="N152" s="72">
        <v>8.3708580189790087</v>
      </c>
      <c r="O152" s="72">
        <v>154480.51097281362</v>
      </c>
      <c r="P152" s="72" t="s">
        <v>40</v>
      </c>
      <c r="Q152" s="72">
        <v>6707.1832122679589</v>
      </c>
      <c r="R152" s="72">
        <v>2.0865453496374142</v>
      </c>
      <c r="S152" s="72">
        <v>597.75159853232879</v>
      </c>
      <c r="T152" s="72">
        <v>481745.65883554646</v>
      </c>
      <c r="U152" s="4">
        <v>0.48</v>
      </c>
      <c r="V152" s="4">
        <v>0.5</v>
      </c>
      <c r="W152" s="4">
        <v>0.38</v>
      </c>
      <c r="X152" s="4">
        <v>0.38</v>
      </c>
    </row>
    <row r="153" spans="1:39" ht="15.75" customHeight="1" x14ac:dyDescent="0.25">
      <c r="A153" s="4" t="s">
        <v>138</v>
      </c>
      <c r="B153" s="4" t="s">
        <v>139</v>
      </c>
      <c r="C153" s="4" t="s">
        <v>118</v>
      </c>
      <c r="D153" s="4" t="s">
        <v>119</v>
      </c>
      <c r="E153" s="4">
        <f t="shared" si="0"/>
        <v>0</v>
      </c>
      <c r="F153" s="4">
        <f t="shared" si="1"/>
        <v>8</v>
      </c>
      <c r="G153" s="4">
        <f t="shared" si="2"/>
        <v>8</v>
      </c>
      <c r="H153" s="4">
        <v>0</v>
      </c>
      <c r="I153" s="4">
        <v>30366036</v>
      </c>
      <c r="J153" s="72" t="s">
        <v>40</v>
      </c>
      <c r="K153" s="72">
        <v>59.885985777004279</v>
      </c>
      <c r="L153" s="72" t="s">
        <v>40</v>
      </c>
      <c r="M153" s="72" t="s">
        <v>40</v>
      </c>
      <c r="N153" s="72" t="s">
        <v>40</v>
      </c>
      <c r="O153" s="72" t="s">
        <v>40</v>
      </c>
      <c r="P153" s="72" t="s">
        <v>40</v>
      </c>
      <c r="Q153" s="72">
        <v>2872.827804107425</v>
      </c>
      <c r="R153" s="72">
        <v>2.7958868256627238</v>
      </c>
      <c r="S153" s="72" t="s">
        <v>40</v>
      </c>
      <c r="T153" s="72" t="s">
        <v>40</v>
      </c>
      <c r="U153" s="4">
        <v>0.43</v>
      </c>
      <c r="V153" s="4">
        <v>0.25</v>
      </c>
      <c r="W153" s="4">
        <v>0.26</v>
      </c>
      <c r="X153" s="4">
        <v>0.26</v>
      </c>
    </row>
    <row r="154" spans="1:39" ht="15.75" customHeight="1" x14ac:dyDescent="0.25">
      <c r="A154" s="4" t="s">
        <v>366</v>
      </c>
      <c r="B154" s="4" t="s">
        <v>367</v>
      </c>
      <c r="C154" s="4" t="s">
        <v>106</v>
      </c>
      <c r="D154" s="4" t="s">
        <v>357</v>
      </c>
      <c r="E154" s="4">
        <f t="shared" si="0"/>
        <v>0</v>
      </c>
      <c r="F154" s="4">
        <f t="shared" si="1"/>
        <v>7</v>
      </c>
      <c r="G154" s="4">
        <f t="shared" si="2"/>
        <v>7</v>
      </c>
      <c r="H154" s="4">
        <v>0</v>
      </c>
      <c r="I154" s="4">
        <v>54045420</v>
      </c>
      <c r="J154" s="72">
        <v>139.4937813416937</v>
      </c>
      <c r="K154" s="72">
        <v>147.40934569478782</v>
      </c>
      <c r="L154" s="72" t="s">
        <v>40</v>
      </c>
      <c r="M154" s="72" t="s">
        <v>40</v>
      </c>
      <c r="N154" s="72" t="s">
        <v>40</v>
      </c>
      <c r="O154" s="72" t="s">
        <v>40</v>
      </c>
      <c r="P154" s="72" t="s">
        <v>40</v>
      </c>
      <c r="Q154" s="72">
        <v>12266.050808314087</v>
      </c>
      <c r="R154" s="72">
        <v>2.2166540661539869</v>
      </c>
      <c r="S154" s="72" t="s">
        <v>40</v>
      </c>
      <c r="T154" s="72" t="s">
        <v>40</v>
      </c>
      <c r="U154" s="4">
        <v>0.47</v>
      </c>
      <c r="V154" s="4">
        <v>0.38</v>
      </c>
      <c r="W154" s="4">
        <v>0.2</v>
      </c>
      <c r="X154" s="4">
        <v>0.2</v>
      </c>
    </row>
    <row r="155" spans="1:39" ht="15.75" customHeight="1" x14ac:dyDescent="0.25">
      <c r="A155" s="4" t="s">
        <v>385</v>
      </c>
      <c r="B155" s="4" t="s">
        <v>386</v>
      </c>
      <c r="C155" s="4" t="s">
        <v>118</v>
      </c>
      <c r="D155" s="4" t="s">
        <v>380</v>
      </c>
      <c r="E155" s="4">
        <f t="shared" si="0"/>
        <v>0</v>
      </c>
      <c r="F155" s="4">
        <f t="shared" si="1"/>
        <v>8</v>
      </c>
      <c r="G155" s="4">
        <f t="shared" si="2"/>
        <v>12</v>
      </c>
      <c r="H155" s="4">
        <v>0</v>
      </c>
      <c r="I155" s="4">
        <v>2494530</v>
      </c>
      <c r="J155" s="72" t="s">
        <v>40</v>
      </c>
      <c r="K155" s="72">
        <v>296.64906816113654</v>
      </c>
      <c r="L155" s="72" t="s">
        <v>40</v>
      </c>
      <c r="M155" s="72" t="s">
        <v>40</v>
      </c>
      <c r="N155" s="72" t="s">
        <v>40</v>
      </c>
      <c r="O155" s="72" t="s">
        <v>40</v>
      </c>
      <c r="P155" s="72" t="s">
        <v>40</v>
      </c>
      <c r="Q155" s="72">
        <v>31623.931623931625</v>
      </c>
      <c r="R155" s="72">
        <v>15.554032222502837</v>
      </c>
      <c r="S155" s="72" t="s">
        <v>40</v>
      </c>
      <c r="T155" s="72" t="s">
        <v>40</v>
      </c>
    </row>
    <row r="156" spans="1:39" ht="15.75" customHeight="1" x14ac:dyDescent="0.25">
      <c r="A156" s="4" t="s">
        <v>223</v>
      </c>
      <c r="B156" s="4" t="s">
        <v>224</v>
      </c>
      <c r="C156" s="4" t="s">
        <v>22</v>
      </c>
      <c r="D156" s="4" t="s">
        <v>216</v>
      </c>
      <c r="E156" s="4">
        <f t="shared" si="0"/>
        <v>0</v>
      </c>
      <c r="F156" s="4">
        <f t="shared" si="1"/>
        <v>9</v>
      </c>
      <c r="G156" s="4">
        <f t="shared" si="2"/>
        <v>13</v>
      </c>
      <c r="H156" s="4">
        <v>0</v>
      </c>
      <c r="I156" s="4">
        <v>10756</v>
      </c>
      <c r="J156" s="72" t="s">
        <v>40</v>
      </c>
      <c r="K156" s="72">
        <v>130.15991074748979</v>
      </c>
      <c r="L156" s="72" t="s">
        <v>40</v>
      </c>
      <c r="M156" s="72" t="s">
        <v>40</v>
      </c>
      <c r="N156" s="72" t="s">
        <v>40</v>
      </c>
      <c r="O156" s="72" t="s">
        <v>40</v>
      </c>
      <c r="P156" s="72" t="s">
        <v>40</v>
      </c>
      <c r="Q156" s="72">
        <v>2800</v>
      </c>
      <c r="R156" s="72" t="s">
        <v>40</v>
      </c>
      <c r="S156" s="72" t="s">
        <v>40</v>
      </c>
      <c r="T156" s="72" t="s">
        <v>40</v>
      </c>
    </row>
    <row r="157" spans="1:39" ht="15.75" customHeight="1" x14ac:dyDescent="0.25">
      <c r="A157" s="4" t="s">
        <v>404</v>
      </c>
      <c r="B157" s="4" t="s">
        <v>405</v>
      </c>
      <c r="C157" s="4" t="s">
        <v>106</v>
      </c>
      <c r="D157" s="4" t="s">
        <v>393</v>
      </c>
      <c r="E157" s="4">
        <f t="shared" si="0"/>
        <v>1</v>
      </c>
      <c r="F157" s="4">
        <f t="shared" si="1"/>
        <v>4</v>
      </c>
      <c r="G157" s="4">
        <f t="shared" si="2"/>
        <v>4</v>
      </c>
      <c r="H157" s="4">
        <v>0</v>
      </c>
      <c r="I157" s="4">
        <v>28608710</v>
      </c>
      <c r="J157" s="72">
        <v>195.96829077578124</v>
      </c>
      <c r="K157" s="72">
        <v>65.997383314382233</v>
      </c>
      <c r="L157" s="72" t="s">
        <v>40</v>
      </c>
      <c r="M157" s="72" t="s">
        <v>40</v>
      </c>
      <c r="N157" s="72" t="s">
        <v>40</v>
      </c>
      <c r="O157" s="72">
        <v>91959.641255605369</v>
      </c>
      <c r="P157" s="72">
        <v>6441.8287273967926</v>
      </c>
      <c r="Q157" s="72">
        <v>3773.9356386168297</v>
      </c>
      <c r="R157" s="72">
        <v>2.1916402382351388</v>
      </c>
      <c r="S157" s="72">
        <v>3309.7159457714652</v>
      </c>
      <c r="T157" s="72" t="s">
        <v>40</v>
      </c>
      <c r="U157" s="4">
        <v>0.44</v>
      </c>
      <c r="V157" s="4">
        <v>0.43</v>
      </c>
      <c r="W157" s="4">
        <v>0.4</v>
      </c>
      <c r="X157" s="4">
        <v>0.4</v>
      </c>
    </row>
    <row r="158" spans="1:39" ht="15.75" customHeight="1" x14ac:dyDescent="0.25">
      <c r="A158" s="4" t="s">
        <v>538</v>
      </c>
      <c r="B158" s="4" t="s">
        <v>539</v>
      </c>
      <c r="C158" s="4" t="s">
        <v>181</v>
      </c>
      <c r="D158" s="4" t="s">
        <v>525</v>
      </c>
      <c r="E158" s="4">
        <f t="shared" si="0"/>
        <v>1</v>
      </c>
      <c r="F158" s="4">
        <f t="shared" si="1"/>
        <v>4</v>
      </c>
      <c r="G158" s="4">
        <f t="shared" si="2"/>
        <v>4</v>
      </c>
      <c r="H158" s="4">
        <v>1</v>
      </c>
      <c r="I158" s="4">
        <v>17097130</v>
      </c>
      <c r="J158" s="72">
        <v>356.31711287216041</v>
      </c>
      <c r="K158" s="72">
        <v>61.203254581324465</v>
      </c>
      <c r="L158" s="72" t="s">
        <v>40</v>
      </c>
      <c r="M158" s="72" t="s">
        <v>40</v>
      </c>
      <c r="N158" s="72" t="s">
        <v>40</v>
      </c>
      <c r="O158" s="72">
        <v>44445.48154433602</v>
      </c>
      <c r="P158" s="72">
        <v>127.92332424601769</v>
      </c>
      <c r="Q158" s="72">
        <v>3807.8602620087336</v>
      </c>
      <c r="R158" s="72">
        <v>0.7720594041222123</v>
      </c>
      <c r="S158" s="72">
        <v>369.50372120912846</v>
      </c>
      <c r="T158" s="72" t="s">
        <v>40</v>
      </c>
      <c r="U158" s="4">
        <v>0.84</v>
      </c>
      <c r="V158" s="4">
        <v>0.83</v>
      </c>
      <c r="W158" s="4">
        <v>0.84</v>
      </c>
      <c r="X158" s="4">
        <v>0.84</v>
      </c>
    </row>
    <row r="159" spans="1:39" ht="15.75" customHeight="1" x14ac:dyDescent="0.25">
      <c r="A159" s="4" t="s">
        <v>206</v>
      </c>
      <c r="B159" s="4" t="s">
        <v>207</v>
      </c>
      <c r="C159" s="4" t="s">
        <v>22</v>
      </c>
      <c r="D159" s="4" t="s">
        <v>205</v>
      </c>
      <c r="E159" s="4">
        <f t="shared" si="0"/>
        <v>0</v>
      </c>
      <c r="F159" s="4">
        <f t="shared" si="1"/>
        <v>9</v>
      </c>
      <c r="G159" s="4">
        <f t="shared" si="2"/>
        <v>9</v>
      </c>
      <c r="H159" s="4">
        <v>0</v>
      </c>
      <c r="I159" s="4">
        <v>282750</v>
      </c>
      <c r="J159" s="72" t="s">
        <v>40</v>
      </c>
      <c r="K159" s="72">
        <v>194.16445623342176</v>
      </c>
      <c r="L159" s="72" t="s">
        <v>40</v>
      </c>
      <c r="M159" s="72" t="s">
        <v>40</v>
      </c>
      <c r="N159" s="72" t="s">
        <v>40</v>
      </c>
      <c r="O159" s="72" t="s">
        <v>40</v>
      </c>
      <c r="P159" s="72" t="s">
        <v>40</v>
      </c>
      <c r="Q159" s="72" t="s">
        <v>40</v>
      </c>
      <c r="R159" s="72">
        <v>2.8293545534924847</v>
      </c>
      <c r="S159" s="72" t="s">
        <v>40</v>
      </c>
      <c r="T159" s="72" t="s">
        <v>40</v>
      </c>
      <c r="U159" s="4">
        <v>0</v>
      </c>
      <c r="V159" s="4">
        <v>0</v>
      </c>
      <c r="W159" s="4">
        <v>0</v>
      </c>
      <c r="X159" s="4">
        <v>0</v>
      </c>
    </row>
    <row r="160" spans="1:39" ht="15.75" customHeight="1" x14ac:dyDescent="0.25">
      <c r="A160" s="4" t="s">
        <v>24</v>
      </c>
      <c r="B160" s="4" t="s">
        <v>25</v>
      </c>
      <c r="C160" s="4" t="s">
        <v>22</v>
      </c>
      <c r="D160" s="4" t="s">
        <v>23</v>
      </c>
      <c r="E160" s="4">
        <f t="shared" si="0"/>
        <v>1</v>
      </c>
      <c r="F160" s="4">
        <f t="shared" si="1"/>
        <v>4</v>
      </c>
      <c r="G160" s="4">
        <f t="shared" si="2"/>
        <v>4</v>
      </c>
      <c r="H160" s="4">
        <v>0</v>
      </c>
      <c r="I160" s="4">
        <v>4783063</v>
      </c>
      <c r="J160" s="72">
        <v>183.62710254914057</v>
      </c>
      <c r="K160" s="72">
        <v>218.16563988389868</v>
      </c>
      <c r="L160" s="72" t="s">
        <v>40</v>
      </c>
      <c r="M160" s="72" t="s">
        <v>40</v>
      </c>
      <c r="N160" s="72" t="s">
        <v>40</v>
      </c>
      <c r="O160" s="72">
        <v>302481.88405797101</v>
      </c>
      <c r="P160" s="72">
        <v>152.7885558662899</v>
      </c>
      <c r="Q160" s="72">
        <v>3265.0187734668339</v>
      </c>
      <c r="R160" s="72">
        <v>0.73174867234656948</v>
      </c>
      <c r="S160" s="72">
        <v>485.82701450759714</v>
      </c>
      <c r="T160" s="72" t="s">
        <v>40</v>
      </c>
      <c r="U160" s="4">
        <v>0.81</v>
      </c>
      <c r="V160" s="4">
        <v>0.87</v>
      </c>
      <c r="W160" s="4">
        <v>0.76</v>
      </c>
      <c r="X160" s="4">
        <v>0.76</v>
      </c>
    </row>
    <row r="161" spans="1:24" ht="15.75" customHeight="1" x14ac:dyDescent="0.25">
      <c r="A161" s="4" t="s">
        <v>100</v>
      </c>
      <c r="B161" s="4" t="s">
        <v>101</v>
      </c>
      <c r="C161" s="4" t="s">
        <v>28</v>
      </c>
      <c r="D161" s="4" t="s">
        <v>89</v>
      </c>
      <c r="E161" s="4">
        <f t="shared" si="0"/>
        <v>0</v>
      </c>
      <c r="F161" s="4">
        <f t="shared" si="1"/>
        <v>6</v>
      </c>
      <c r="G161" s="4">
        <f t="shared" si="2"/>
        <v>10</v>
      </c>
      <c r="H161" s="4">
        <v>1</v>
      </c>
      <c r="I161" s="4">
        <v>6545502</v>
      </c>
      <c r="J161" s="72">
        <v>148.94197572623153</v>
      </c>
      <c r="K161" s="72">
        <v>161.46966267827892</v>
      </c>
      <c r="L161" s="72" t="s">
        <v>40</v>
      </c>
      <c r="M161" s="72" t="s">
        <v>40</v>
      </c>
      <c r="N161" s="72" t="s">
        <v>40</v>
      </c>
      <c r="O161" s="72" t="s">
        <v>40</v>
      </c>
      <c r="P161" s="72">
        <v>1556.7830313742818</v>
      </c>
      <c r="Q161" s="72">
        <v>9377.9946761313222</v>
      </c>
      <c r="R161" s="72">
        <v>6.9207831576554408</v>
      </c>
      <c r="S161" s="72" t="s">
        <v>40</v>
      </c>
      <c r="T161" s="72" t="s">
        <v>40</v>
      </c>
    </row>
    <row r="162" spans="1:24" ht="15.75" customHeight="1" x14ac:dyDescent="0.25">
      <c r="A162" s="4" t="s">
        <v>470</v>
      </c>
      <c r="B162" s="4" t="s">
        <v>471</v>
      </c>
      <c r="C162" s="4" t="s">
        <v>118</v>
      </c>
      <c r="D162" s="4" t="s">
        <v>449</v>
      </c>
      <c r="E162" s="4">
        <f t="shared" si="0"/>
        <v>0</v>
      </c>
      <c r="F162" s="4">
        <f t="shared" si="1"/>
        <v>8</v>
      </c>
      <c r="G162" s="4">
        <f t="shared" si="2"/>
        <v>12</v>
      </c>
      <c r="H162" s="4">
        <v>0</v>
      </c>
      <c r="I162" s="4">
        <v>23310715</v>
      </c>
      <c r="J162" s="72" t="s">
        <v>40</v>
      </c>
      <c r="K162" s="72">
        <v>36.571164805541144</v>
      </c>
      <c r="L162" s="72" t="s">
        <v>40</v>
      </c>
      <c r="M162" s="72" t="s">
        <v>40</v>
      </c>
      <c r="N162" s="72" t="s">
        <v>40</v>
      </c>
      <c r="O162" s="72" t="s">
        <v>40</v>
      </c>
      <c r="P162" s="72" t="s">
        <v>40</v>
      </c>
      <c r="Q162" s="72">
        <v>1666.340891321345</v>
      </c>
      <c r="R162" s="72">
        <v>3.3804196911162956</v>
      </c>
      <c r="S162" s="72" t="s">
        <v>40</v>
      </c>
      <c r="T162" s="72" t="s">
        <v>40</v>
      </c>
    </row>
    <row r="163" spans="1:24" ht="15.75" customHeight="1" x14ac:dyDescent="0.25">
      <c r="A163" s="4" t="s">
        <v>472</v>
      </c>
      <c r="B163" s="4" t="s">
        <v>473</v>
      </c>
      <c r="C163" s="4" t="s">
        <v>118</v>
      </c>
      <c r="D163" s="4" t="s">
        <v>449</v>
      </c>
      <c r="E163" s="4">
        <f t="shared" si="0"/>
        <v>0</v>
      </c>
      <c r="F163" s="4">
        <f t="shared" si="1"/>
        <v>8</v>
      </c>
      <c r="G163" s="4">
        <f t="shared" si="2"/>
        <v>8</v>
      </c>
      <c r="H163" s="4">
        <v>0</v>
      </c>
      <c r="I163" s="4">
        <v>200963599</v>
      </c>
      <c r="J163" s="72">
        <v>179.13691921888798</v>
      </c>
      <c r="K163" s="72">
        <v>37.704340675148835</v>
      </c>
      <c r="L163" s="72" t="s">
        <v>40</v>
      </c>
      <c r="M163" s="72" t="s">
        <v>40</v>
      </c>
      <c r="N163" s="72" t="s">
        <v>40</v>
      </c>
      <c r="O163" s="72" t="s">
        <v>40</v>
      </c>
      <c r="P163" s="72" t="s">
        <v>40</v>
      </c>
      <c r="Q163" s="72">
        <v>1474.6224505682703</v>
      </c>
      <c r="R163" s="72" t="s">
        <v>40</v>
      </c>
      <c r="S163" s="72" t="s">
        <v>40</v>
      </c>
      <c r="T163" s="72" t="s">
        <v>40</v>
      </c>
      <c r="U163" s="4">
        <v>0.46</v>
      </c>
      <c r="V163" s="4">
        <v>0.41</v>
      </c>
      <c r="W163" s="4">
        <v>0.37</v>
      </c>
      <c r="X163" s="4">
        <v>0.37</v>
      </c>
    </row>
    <row r="164" spans="1:24" ht="15.75" customHeight="1" x14ac:dyDescent="0.25">
      <c r="A164" s="4" t="s">
        <v>314</v>
      </c>
      <c r="B164" s="4" t="s">
        <v>315</v>
      </c>
      <c r="C164" s="4" t="s">
        <v>22</v>
      </c>
      <c r="D164" s="4" t="s">
        <v>309</v>
      </c>
      <c r="E164" s="4">
        <f t="shared" si="0"/>
        <v>0</v>
      </c>
      <c r="F164" s="4">
        <f t="shared" si="1"/>
        <v>11</v>
      </c>
      <c r="G164" s="4">
        <f t="shared" si="2"/>
        <v>15</v>
      </c>
      <c r="H164" s="4">
        <v>0</v>
      </c>
      <c r="I164" s="4">
        <v>1615</v>
      </c>
      <c r="J164" s="72" t="s">
        <v>40</v>
      </c>
      <c r="K164" s="72" t="s">
        <v>40</v>
      </c>
      <c r="L164" s="72" t="s">
        <v>40</v>
      </c>
      <c r="M164" s="72" t="s">
        <v>40</v>
      </c>
      <c r="N164" s="72" t="s">
        <v>40</v>
      </c>
      <c r="O164" s="72" t="s">
        <v>40</v>
      </c>
      <c r="P164" s="72" t="s">
        <v>40</v>
      </c>
      <c r="Q164" s="72" t="s">
        <v>40</v>
      </c>
      <c r="R164" s="72" t="s">
        <v>40</v>
      </c>
      <c r="S164" s="72" t="s">
        <v>40</v>
      </c>
      <c r="T164" s="72" t="s">
        <v>40</v>
      </c>
    </row>
    <row r="165" spans="1:24" ht="15.75" customHeight="1" x14ac:dyDescent="0.25">
      <c r="A165" s="4" t="s">
        <v>433</v>
      </c>
      <c r="B165" s="4" t="s">
        <v>434</v>
      </c>
      <c r="C165" s="4" t="s">
        <v>181</v>
      </c>
      <c r="D165" s="4" t="s">
        <v>412</v>
      </c>
      <c r="E165" s="4">
        <f t="shared" si="0"/>
        <v>1</v>
      </c>
      <c r="F165" s="4">
        <f t="shared" si="1"/>
        <v>5</v>
      </c>
      <c r="G165" s="4">
        <f t="shared" si="2"/>
        <v>5</v>
      </c>
      <c r="H165" s="4">
        <v>0</v>
      </c>
      <c r="I165" s="4">
        <v>2083458.9999999998</v>
      </c>
      <c r="J165" s="72">
        <v>468.49974009567745</v>
      </c>
      <c r="K165" s="72">
        <v>145.47922469316654</v>
      </c>
      <c r="L165" s="72">
        <v>37.00576781208558</v>
      </c>
      <c r="M165" s="72">
        <v>254.37149455625209</v>
      </c>
      <c r="N165" s="72">
        <v>2.4958494503611544</v>
      </c>
      <c r="O165" s="72" t="s">
        <v>40</v>
      </c>
      <c r="P165" s="72" t="s">
        <v>40</v>
      </c>
      <c r="Q165" s="72">
        <v>11980.237154150198</v>
      </c>
      <c r="R165" s="72" t="s">
        <v>40</v>
      </c>
      <c r="S165" s="72" t="s">
        <v>40</v>
      </c>
      <c r="T165" s="72" t="s">
        <v>40</v>
      </c>
      <c r="U165" s="4">
        <v>0</v>
      </c>
      <c r="V165" s="4">
        <v>0</v>
      </c>
      <c r="W165" s="4">
        <v>0</v>
      </c>
      <c r="X165" s="4">
        <v>0</v>
      </c>
    </row>
    <row r="166" spans="1:24" ht="15.75" customHeight="1" x14ac:dyDescent="0.25">
      <c r="A166" s="4" t="s">
        <v>225</v>
      </c>
      <c r="B166" s="4" t="s">
        <v>226</v>
      </c>
      <c r="C166" s="4" t="s">
        <v>22</v>
      </c>
      <c r="D166" s="4" t="s">
        <v>216</v>
      </c>
      <c r="E166" s="4">
        <f t="shared" si="0"/>
        <v>0</v>
      </c>
      <c r="F166" s="4">
        <f t="shared" si="1"/>
        <v>10</v>
      </c>
      <c r="G166" s="4">
        <f t="shared" si="2"/>
        <v>14</v>
      </c>
      <c r="H166" s="4">
        <v>0</v>
      </c>
      <c r="I166" s="4">
        <v>57216</v>
      </c>
      <c r="J166" s="72" t="s">
        <v>40</v>
      </c>
      <c r="K166" s="72">
        <v>305.85850111856826</v>
      </c>
      <c r="L166" s="72" t="s">
        <v>40</v>
      </c>
      <c r="M166" s="72" t="s">
        <v>40</v>
      </c>
      <c r="N166" s="72" t="s">
        <v>40</v>
      </c>
      <c r="O166" s="72" t="s">
        <v>40</v>
      </c>
      <c r="P166" s="72" t="s">
        <v>40</v>
      </c>
      <c r="Q166" s="72" t="s">
        <v>40</v>
      </c>
      <c r="R166" s="72" t="s">
        <v>40</v>
      </c>
      <c r="S166" s="72" t="s">
        <v>40</v>
      </c>
      <c r="T166" s="72" t="s">
        <v>40</v>
      </c>
    </row>
    <row r="167" spans="1:24" ht="15.75" customHeight="1" x14ac:dyDescent="0.25">
      <c r="A167" s="4" t="s">
        <v>295</v>
      </c>
      <c r="B167" s="4" t="s">
        <v>296</v>
      </c>
      <c r="C167" s="4" t="s">
        <v>181</v>
      </c>
      <c r="D167" s="4" t="s">
        <v>276</v>
      </c>
      <c r="E167" s="4">
        <f t="shared" si="0"/>
        <v>1</v>
      </c>
      <c r="F167" s="4">
        <f t="shared" si="1"/>
        <v>4</v>
      </c>
      <c r="G167" s="4">
        <f t="shared" si="2"/>
        <v>4</v>
      </c>
      <c r="H167" s="4">
        <v>1</v>
      </c>
      <c r="I167" s="4">
        <v>5378857</v>
      </c>
      <c r="J167" s="72">
        <v>159.94104323650919</v>
      </c>
      <c r="K167" s="72">
        <v>62.708489926391429</v>
      </c>
      <c r="L167" s="72">
        <v>85.464253836828149</v>
      </c>
      <c r="M167" s="72">
        <v>1362.8817076786245</v>
      </c>
      <c r="N167" s="72" t="s">
        <v>40</v>
      </c>
      <c r="O167" s="72" t="s">
        <v>40</v>
      </c>
      <c r="P167" s="72">
        <v>50.773723506743735</v>
      </c>
      <c r="Q167" s="72">
        <v>4374.8378728923471</v>
      </c>
      <c r="R167" s="72">
        <v>0.52055669076162459</v>
      </c>
      <c r="S167" s="72" t="s">
        <v>40</v>
      </c>
      <c r="T167" s="72" t="s">
        <v>40</v>
      </c>
      <c r="U167" s="4">
        <v>0.88</v>
      </c>
      <c r="V167" s="4">
        <v>0.83</v>
      </c>
      <c r="W167" s="4">
        <v>0.91</v>
      </c>
      <c r="X167" s="4">
        <v>0.91</v>
      </c>
    </row>
    <row r="168" spans="1:24" ht="15.75" customHeight="1" x14ac:dyDescent="0.25">
      <c r="A168" s="4" t="s">
        <v>507</v>
      </c>
      <c r="B168" s="4" t="s">
        <v>508</v>
      </c>
      <c r="C168" s="4" t="s">
        <v>106</v>
      </c>
      <c r="D168" s="4" t="s">
        <v>484</v>
      </c>
      <c r="E168" s="4">
        <f t="shared" si="0"/>
        <v>0</v>
      </c>
      <c r="F168" s="4">
        <f t="shared" si="1"/>
        <v>9</v>
      </c>
      <c r="G168" s="4">
        <f t="shared" si="2"/>
        <v>13</v>
      </c>
      <c r="H168" s="4">
        <v>0</v>
      </c>
      <c r="I168" s="4">
        <v>4974986</v>
      </c>
      <c r="J168" s="72" t="s">
        <v>40</v>
      </c>
      <c r="K168" s="72">
        <v>26.130726800035216</v>
      </c>
      <c r="L168" s="72" t="s">
        <v>40</v>
      </c>
      <c r="M168" s="72" t="s">
        <v>40</v>
      </c>
      <c r="N168" s="72" t="s">
        <v>40</v>
      </c>
      <c r="O168" s="72" t="s">
        <v>40</v>
      </c>
      <c r="P168" s="72" t="s">
        <v>40</v>
      </c>
      <c r="Q168" s="72" t="s">
        <v>40</v>
      </c>
      <c r="R168" s="72">
        <v>0.48241341784680403</v>
      </c>
      <c r="S168" s="72" t="s">
        <v>40</v>
      </c>
      <c r="T168" s="72" t="s">
        <v>40</v>
      </c>
    </row>
    <row r="169" spans="1:24" ht="15.75" customHeight="1" x14ac:dyDescent="0.25">
      <c r="A169" s="4" t="s">
        <v>406</v>
      </c>
      <c r="B169" s="4" t="s">
        <v>407</v>
      </c>
      <c r="C169" s="4" t="s">
        <v>106</v>
      </c>
      <c r="D169" s="4" t="s">
        <v>393</v>
      </c>
      <c r="E169" s="4">
        <f t="shared" si="0"/>
        <v>0</v>
      </c>
      <c r="F169" s="4">
        <f t="shared" si="1"/>
        <v>8</v>
      </c>
      <c r="G169" s="4">
        <f t="shared" si="2"/>
        <v>8</v>
      </c>
      <c r="H169" s="4">
        <v>0</v>
      </c>
      <c r="I169" s="4">
        <v>216565318</v>
      </c>
      <c r="J169" s="72" t="s">
        <v>40</v>
      </c>
      <c r="K169" s="72">
        <v>38.657159314863151</v>
      </c>
      <c r="L169" s="72" t="s">
        <v>40</v>
      </c>
      <c r="M169" s="72" t="s">
        <v>40</v>
      </c>
      <c r="N169" s="72" t="s">
        <v>40</v>
      </c>
      <c r="O169" s="72" t="s">
        <v>40</v>
      </c>
      <c r="P169" s="72" t="s">
        <v>40</v>
      </c>
      <c r="Q169" s="72">
        <v>1510.3646105829077</v>
      </c>
      <c r="R169" s="72">
        <v>3.8025479222855068</v>
      </c>
      <c r="S169" s="72" t="s">
        <v>40</v>
      </c>
      <c r="T169" s="72" t="s">
        <v>40</v>
      </c>
      <c r="U169" s="4">
        <v>0.38</v>
      </c>
      <c r="V169" s="4">
        <v>0.18</v>
      </c>
      <c r="W169" s="4">
        <v>0.3</v>
      </c>
      <c r="X169" s="4">
        <v>0.3</v>
      </c>
    </row>
    <row r="170" spans="1:24" ht="15.75" customHeight="1" x14ac:dyDescent="0.25">
      <c r="A170" s="4" t="s">
        <v>227</v>
      </c>
      <c r="B170" s="4" t="s">
        <v>228</v>
      </c>
      <c r="C170" s="4" t="s">
        <v>22</v>
      </c>
      <c r="D170" s="4" t="s">
        <v>216</v>
      </c>
      <c r="E170" s="4">
        <f t="shared" si="0"/>
        <v>0</v>
      </c>
      <c r="F170" s="4">
        <f t="shared" si="1"/>
        <v>9</v>
      </c>
      <c r="G170" s="4">
        <f t="shared" si="2"/>
        <v>9</v>
      </c>
      <c r="H170" s="4">
        <v>0</v>
      </c>
      <c r="I170" s="4">
        <v>18008</v>
      </c>
      <c r="J170" s="72" t="s">
        <v>40</v>
      </c>
      <c r="K170" s="72">
        <v>483.11861394935585</v>
      </c>
      <c r="L170" s="72" t="s">
        <v>40</v>
      </c>
      <c r="M170" s="72" t="s">
        <v>40</v>
      </c>
      <c r="N170" s="72" t="s">
        <v>40</v>
      </c>
      <c r="O170" s="72" t="s">
        <v>40</v>
      </c>
      <c r="P170" s="72" t="s">
        <v>40</v>
      </c>
      <c r="Q170" s="72">
        <v>21750</v>
      </c>
      <c r="R170" s="72" t="s">
        <v>40</v>
      </c>
      <c r="S170" s="72" t="s">
        <v>40</v>
      </c>
      <c r="T170" s="72" t="s">
        <v>40</v>
      </c>
      <c r="U170" s="4">
        <v>0</v>
      </c>
      <c r="V170" s="4">
        <v>0</v>
      </c>
      <c r="W170" s="4">
        <v>0</v>
      </c>
      <c r="X170" s="4">
        <v>0</v>
      </c>
    </row>
    <row r="171" spans="1:24" ht="15.75" customHeight="1" x14ac:dyDescent="0.25">
      <c r="A171" s="4" t="s">
        <v>102</v>
      </c>
      <c r="B171" s="4" t="s">
        <v>103</v>
      </c>
      <c r="C171" s="4" t="s">
        <v>28</v>
      </c>
      <c r="D171" s="4" t="s">
        <v>89</v>
      </c>
      <c r="E171" s="4">
        <f t="shared" si="0"/>
        <v>1</v>
      </c>
      <c r="F171" s="4">
        <f t="shared" si="1"/>
        <v>2</v>
      </c>
      <c r="G171" s="4">
        <f t="shared" si="2"/>
        <v>2</v>
      </c>
      <c r="H171" s="4">
        <v>1</v>
      </c>
      <c r="I171" s="4">
        <v>4246439</v>
      </c>
      <c r="J171" s="72">
        <v>399.20507512294421</v>
      </c>
      <c r="K171" s="72">
        <v>380.4364080115127</v>
      </c>
      <c r="L171" s="72" t="s">
        <v>40</v>
      </c>
      <c r="M171" s="72" t="s">
        <v>40</v>
      </c>
      <c r="N171" s="72">
        <v>11.845219017628652</v>
      </c>
      <c r="O171" s="72">
        <v>119035.78528827037</v>
      </c>
      <c r="P171" s="72">
        <v>2240.6380027739251</v>
      </c>
      <c r="Q171" s="72">
        <v>1844.3886288389087</v>
      </c>
      <c r="R171" s="72">
        <v>9.3490098409514424</v>
      </c>
      <c r="S171" s="72">
        <v>970.67310809934509</v>
      </c>
      <c r="T171" s="72">
        <v>19227.681438664098</v>
      </c>
      <c r="U171" s="4">
        <v>0.32</v>
      </c>
      <c r="V171" s="4">
        <v>0.47</v>
      </c>
      <c r="W171" s="4">
        <v>0.48</v>
      </c>
      <c r="X171" s="4">
        <v>0.48</v>
      </c>
    </row>
    <row r="172" spans="1:24" ht="15.75" customHeight="1" x14ac:dyDescent="0.25">
      <c r="A172" s="4" t="s">
        <v>208</v>
      </c>
      <c r="B172" s="4" t="s">
        <v>209</v>
      </c>
      <c r="C172" s="4" t="s">
        <v>22</v>
      </c>
      <c r="D172" s="4" t="s">
        <v>205</v>
      </c>
      <c r="E172" s="4">
        <f t="shared" si="0"/>
        <v>0</v>
      </c>
      <c r="F172" s="4">
        <f t="shared" si="1"/>
        <v>8</v>
      </c>
      <c r="G172" s="4">
        <f t="shared" si="2"/>
        <v>12</v>
      </c>
      <c r="H172" s="4">
        <v>0</v>
      </c>
      <c r="I172" s="4">
        <v>8776109</v>
      </c>
      <c r="J172" s="72" t="s">
        <v>40</v>
      </c>
      <c r="K172" s="72">
        <v>56.346155226649991</v>
      </c>
      <c r="L172" s="72" t="s">
        <v>40</v>
      </c>
      <c r="M172" s="72" t="s">
        <v>40</v>
      </c>
      <c r="N172" s="72" t="s">
        <v>40</v>
      </c>
      <c r="O172" s="72" t="s">
        <v>40</v>
      </c>
      <c r="P172" s="72" t="s">
        <v>40</v>
      </c>
      <c r="Q172" s="72">
        <v>2610.8764519535375</v>
      </c>
      <c r="R172" s="72">
        <v>8.1243293582611606</v>
      </c>
      <c r="S172" s="72" t="s">
        <v>40</v>
      </c>
      <c r="T172" s="72" t="s">
        <v>40</v>
      </c>
    </row>
    <row r="173" spans="1:24" ht="15.75" customHeight="1" x14ac:dyDescent="0.25">
      <c r="A173" s="4" t="s">
        <v>345</v>
      </c>
      <c r="B173" s="4" t="s">
        <v>346</v>
      </c>
      <c r="C173" s="4" t="s">
        <v>28</v>
      </c>
      <c r="D173" s="4" t="s">
        <v>328</v>
      </c>
      <c r="E173" s="4">
        <f t="shared" si="0"/>
        <v>1</v>
      </c>
      <c r="F173" s="4">
        <f t="shared" si="1"/>
        <v>2</v>
      </c>
      <c r="G173" s="4">
        <f t="shared" si="2"/>
        <v>2</v>
      </c>
      <c r="H173" s="4">
        <v>1</v>
      </c>
      <c r="I173" s="4">
        <v>7044636</v>
      </c>
      <c r="J173" s="72">
        <v>230.43064254845814</v>
      </c>
      <c r="K173" s="72">
        <v>199.59867337361365</v>
      </c>
      <c r="L173" s="72" t="s">
        <v>40</v>
      </c>
      <c r="M173" s="72" t="s">
        <v>40</v>
      </c>
      <c r="N173" s="72">
        <v>10.944497345214147</v>
      </c>
      <c r="O173" s="72">
        <v>51003.891050583661</v>
      </c>
      <c r="P173" s="72">
        <v>3789.0056588520615</v>
      </c>
      <c r="Q173" s="72">
        <v>1305.5710306406686</v>
      </c>
      <c r="R173" s="72">
        <v>8.5029233589925717</v>
      </c>
      <c r="S173" s="72">
        <v>2533.2732074985506</v>
      </c>
      <c r="T173" s="72">
        <v>9065.0069156293212</v>
      </c>
      <c r="U173" s="4">
        <v>0</v>
      </c>
      <c r="V173" s="4">
        <v>0</v>
      </c>
      <c r="W173" s="4">
        <v>0</v>
      </c>
      <c r="X173" s="4">
        <v>0</v>
      </c>
    </row>
    <row r="174" spans="1:24" ht="15.75" customHeight="1" x14ac:dyDescent="0.25">
      <c r="A174" s="4" t="s">
        <v>347</v>
      </c>
      <c r="B174" s="4" t="s">
        <v>348</v>
      </c>
      <c r="C174" s="4" t="s">
        <v>28</v>
      </c>
      <c r="D174" s="4" t="s">
        <v>328</v>
      </c>
      <c r="E174" s="4">
        <f t="shared" si="0"/>
        <v>1</v>
      </c>
      <c r="F174" s="4">
        <f t="shared" si="1"/>
        <v>3</v>
      </c>
      <c r="G174" s="4">
        <f t="shared" si="2"/>
        <v>3</v>
      </c>
      <c r="H174" s="4">
        <v>1</v>
      </c>
      <c r="I174" s="4">
        <v>32510453</v>
      </c>
      <c r="J174" s="72">
        <v>370.05328716889915</v>
      </c>
      <c r="K174" s="72">
        <v>275.27761609473725</v>
      </c>
      <c r="L174" s="72">
        <v>30.094935927223162</v>
      </c>
      <c r="M174" s="72">
        <v>109.32576485574452</v>
      </c>
      <c r="N174" s="72">
        <v>9.4892556557117178</v>
      </c>
      <c r="O174" s="72" t="s">
        <v>40</v>
      </c>
      <c r="P174" s="72">
        <v>1048.3319276543903</v>
      </c>
      <c r="Q174" s="72">
        <v>2543.0934045636668</v>
      </c>
      <c r="R174" s="72">
        <v>7.6498472660470158</v>
      </c>
      <c r="S174" s="72" t="s">
        <v>40</v>
      </c>
      <c r="T174" s="72" t="s">
        <v>40</v>
      </c>
      <c r="U174" s="4">
        <v>0.42</v>
      </c>
      <c r="V174" s="4">
        <v>0.41</v>
      </c>
      <c r="W174" s="4">
        <v>0.41</v>
      </c>
      <c r="X174" s="4">
        <v>0.41</v>
      </c>
    </row>
    <row r="175" spans="1:24" ht="15.75" customHeight="1" x14ac:dyDescent="0.25">
      <c r="A175" s="4" t="s">
        <v>368</v>
      </c>
      <c r="B175" s="4" t="s">
        <v>369</v>
      </c>
      <c r="C175" s="4" t="s">
        <v>106</v>
      </c>
      <c r="D175" s="4" t="s">
        <v>357</v>
      </c>
      <c r="E175" s="4">
        <f t="shared" si="0"/>
        <v>1</v>
      </c>
      <c r="F175" s="4">
        <f t="shared" si="1"/>
        <v>0</v>
      </c>
      <c r="G175" s="4">
        <f t="shared" si="2"/>
        <v>0</v>
      </c>
      <c r="H175" s="4">
        <v>1</v>
      </c>
      <c r="I175" s="4">
        <v>108116615</v>
      </c>
      <c r="J175" s="72">
        <v>168.47271809240419</v>
      </c>
      <c r="K175" s="72">
        <v>157.73986264738309</v>
      </c>
      <c r="L175" s="72">
        <v>2.3030687743969787</v>
      </c>
      <c r="M175" s="72">
        <v>14.600423353641016</v>
      </c>
      <c r="N175" s="72">
        <v>1.7804848958691502</v>
      </c>
      <c r="O175" s="72">
        <v>256484.15584415584</v>
      </c>
      <c r="P175" s="72">
        <v>32348.823975720792</v>
      </c>
      <c r="Q175" s="72">
        <v>1339.2833303229961</v>
      </c>
      <c r="R175" s="72">
        <v>8.1634076316577247</v>
      </c>
      <c r="S175" s="72">
        <v>20201.800327332243</v>
      </c>
      <c r="T175" s="72">
        <v>122059.82694684796</v>
      </c>
      <c r="U175" s="4">
        <v>0.42</v>
      </c>
      <c r="V175" s="4">
        <v>0.4</v>
      </c>
      <c r="W175" s="4">
        <v>0.31</v>
      </c>
      <c r="X175" s="4">
        <v>0.31</v>
      </c>
    </row>
    <row r="176" spans="1:24" ht="15.75" customHeight="1" x14ac:dyDescent="0.25">
      <c r="A176" s="4" t="s">
        <v>191</v>
      </c>
      <c r="B176" s="4" t="s">
        <v>192</v>
      </c>
      <c r="C176" s="4" t="s">
        <v>181</v>
      </c>
      <c r="D176" s="4" t="s">
        <v>182</v>
      </c>
      <c r="E176" s="4">
        <f t="shared" si="0"/>
        <v>1</v>
      </c>
      <c r="F176" s="4">
        <f t="shared" si="1"/>
        <v>0</v>
      </c>
      <c r="G176" s="4">
        <f t="shared" si="2"/>
        <v>0</v>
      </c>
      <c r="H176" s="4">
        <v>1</v>
      </c>
      <c r="I176" s="4">
        <v>37887768</v>
      </c>
      <c r="J176" s="72">
        <v>260.6936360041056</v>
      </c>
      <c r="K176" s="72">
        <v>196.58059561597821</v>
      </c>
      <c r="L176" s="72">
        <v>79.780366053761739</v>
      </c>
      <c r="M176" s="72">
        <v>405.84049409237377</v>
      </c>
      <c r="N176" s="72">
        <v>25.414534844068932</v>
      </c>
      <c r="O176" s="72">
        <v>92960.432028248004</v>
      </c>
      <c r="P176" s="72">
        <v>247.55124357274144</v>
      </c>
      <c r="Q176" s="72">
        <v>10288.713910761155</v>
      </c>
      <c r="R176" s="72">
        <v>0.75750041543751012</v>
      </c>
      <c r="S176" s="72">
        <v>2865.0771550109944</v>
      </c>
      <c r="T176" s="72">
        <v>148222.55340288125</v>
      </c>
      <c r="U176" s="4">
        <v>0.56000000000000005</v>
      </c>
      <c r="V176" s="4">
        <v>0.49</v>
      </c>
      <c r="W176" s="4">
        <v>0.64</v>
      </c>
      <c r="X176" s="4">
        <v>0.64</v>
      </c>
    </row>
    <row r="177" spans="1:24" ht="15.75" customHeight="1" x14ac:dyDescent="0.25">
      <c r="A177" s="4" t="s">
        <v>435</v>
      </c>
      <c r="B177" s="4" t="s">
        <v>436</v>
      </c>
      <c r="C177" s="4" t="s">
        <v>181</v>
      </c>
      <c r="D177" s="4" t="s">
        <v>412</v>
      </c>
      <c r="E177" s="4">
        <f t="shared" si="0"/>
        <v>1</v>
      </c>
      <c r="F177" s="4">
        <f t="shared" si="1"/>
        <v>0</v>
      </c>
      <c r="G177" s="4">
        <f t="shared" si="2"/>
        <v>0</v>
      </c>
      <c r="H177" s="4">
        <v>1</v>
      </c>
      <c r="I177" s="4">
        <v>10226187</v>
      </c>
      <c r="J177" s="72">
        <v>452.91563707958795</v>
      </c>
      <c r="K177" s="72">
        <v>132.86477159081875</v>
      </c>
      <c r="L177" s="72">
        <v>52.864278738497546</v>
      </c>
      <c r="M177" s="72">
        <v>397.88032678295434</v>
      </c>
      <c r="N177" s="72">
        <v>17.318282953362775</v>
      </c>
      <c r="O177" s="72">
        <v>48304.347826086952</v>
      </c>
      <c r="P177" s="72">
        <v>240.62693704064463</v>
      </c>
      <c r="Q177" s="72">
        <v>6454.6318289786223</v>
      </c>
      <c r="R177" s="72">
        <v>0.74319000816237757</v>
      </c>
      <c r="S177" s="72">
        <v>492.50990235814294</v>
      </c>
      <c r="T177" s="72">
        <v>63651.041666666664</v>
      </c>
      <c r="U177" s="4">
        <v>0.64</v>
      </c>
      <c r="V177" s="4">
        <v>0.52</v>
      </c>
      <c r="W177" s="4">
        <v>0.66</v>
      </c>
      <c r="X177" s="4">
        <v>0.66</v>
      </c>
    </row>
    <row r="178" spans="1:24" ht="15.75" customHeight="1" x14ac:dyDescent="0.25">
      <c r="A178" s="4" t="s">
        <v>65</v>
      </c>
      <c r="B178" s="4" t="s">
        <v>66</v>
      </c>
      <c r="C178" s="4" t="s">
        <v>28</v>
      </c>
      <c r="D178" s="4" t="s">
        <v>29</v>
      </c>
      <c r="E178" s="4">
        <f t="shared" si="0"/>
        <v>0</v>
      </c>
      <c r="F178" s="4">
        <f t="shared" si="1"/>
        <v>8</v>
      </c>
      <c r="G178" s="4">
        <f t="shared" si="2"/>
        <v>8</v>
      </c>
      <c r="H178" s="4">
        <v>0</v>
      </c>
      <c r="I178" s="4">
        <v>2933408</v>
      </c>
      <c r="J178" s="72" t="s">
        <v>40</v>
      </c>
      <c r="K178" s="72">
        <v>342.22992505645311</v>
      </c>
      <c r="L178" s="72" t="s">
        <v>40</v>
      </c>
      <c r="M178" s="72" t="s">
        <v>40</v>
      </c>
      <c r="N178" s="72" t="s">
        <v>40</v>
      </c>
      <c r="O178" s="72" t="s">
        <v>40</v>
      </c>
      <c r="P178" s="72" t="s">
        <v>40</v>
      </c>
      <c r="Q178" s="72">
        <v>7447.3293768546</v>
      </c>
      <c r="R178" s="72">
        <v>23.147138072849057</v>
      </c>
      <c r="S178" s="72" t="s">
        <v>40</v>
      </c>
      <c r="T178" s="72" t="s">
        <v>40</v>
      </c>
      <c r="U178" s="4">
        <v>0</v>
      </c>
      <c r="V178" s="4">
        <v>0</v>
      </c>
      <c r="W178" s="4">
        <v>0</v>
      </c>
      <c r="X178" s="4">
        <v>0</v>
      </c>
    </row>
    <row r="179" spans="1:24" ht="15.75" customHeight="1" x14ac:dyDescent="0.25">
      <c r="A179" s="4" t="s">
        <v>509</v>
      </c>
      <c r="B179" s="4" t="s">
        <v>510</v>
      </c>
      <c r="C179" s="4" t="s">
        <v>106</v>
      </c>
      <c r="D179" s="4" t="s">
        <v>484</v>
      </c>
      <c r="E179" s="4">
        <f t="shared" si="0"/>
        <v>0</v>
      </c>
      <c r="F179" s="4">
        <f t="shared" si="1"/>
        <v>7</v>
      </c>
      <c r="G179" s="4">
        <f t="shared" si="2"/>
        <v>11</v>
      </c>
      <c r="H179" s="4">
        <v>0</v>
      </c>
      <c r="I179" s="4">
        <v>2832067</v>
      </c>
      <c r="J179" s="72">
        <v>122.56065975840261</v>
      </c>
      <c r="K179" s="72">
        <v>40.606383959136558</v>
      </c>
      <c r="L179" s="72" t="s">
        <v>40</v>
      </c>
      <c r="M179" s="72" t="s">
        <v>40</v>
      </c>
      <c r="N179" s="72" t="s">
        <v>40</v>
      </c>
      <c r="O179" s="72" t="s">
        <v>40</v>
      </c>
      <c r="P179" s="72" t="s">
        <v>40</v>
      </c>
      <c r="Q179" s="72">
        <v>2300</v>
      </c>
      <c r="R179" s="72">
        <v>0.31778909185411219</v>
      </c>
      <c r="S179" s="72" t="s">
        <v>40</v>
      </c>
      <c r="T179" s="72" t="s">
        <v>40</v>
      </c>
    </row>
    <row r="180" spans="1:24" ht="15.75" customHeight="1" x14ac:dyDescent="0.25">
      <c r="A180" s="4" t="s">
        <v>177</v>
      </c>
      <c r="B180" s="4" t="s">
        <v>178</v>
      </c>
      <c r="C180" s="4" t="s">
        <v>106</v>
      </c>
      <c r="D180" s="4" t="s">
        <v>160</v>
      </c>
      <c r="E180" s="4">
        <f t="shared" si="0"/>
        <v>1</v>
      </c>
      <c r="F180" s="4">
        <f t="shared" si="1"/>
        <v>0</v>
      </c>
      <c r="G180" s="4">
        <f t="shared" si="2"/>
        <v>0</v>
      </c>
      <c r="H180" s="4">
        <v>1</v>
      </c>
      <c r="I180" s="4">
        <v>51225308</v>
      </c>
      <c r="J180" s="72">
        <v>227.59062766396642</v>
      </c>
      <c r="K180" s="72">
        <v>107.75533062680658</v>
      </c>
      <c r="L180" s="72">
        <v>30.881219884514895</v>
      </c>
      <c r="M180" s="72">
        <v>286.58647052429438</v>
      </c>
      <c r="N180" s="72">
        <v>5.8506236799981766</v>
      </c>
      <c r="O180" s="72">
        <v>89592.926259592932</v>
      </c>
      <c r="P180" s="72">
        <v>239.07761208251941</v>
      </c>
      <c r="Q180" s="72">
        <v>2900.4256213546319</v>
      </c>
      <c r="R180" s="72">
        <v>0.58760017606921955</v>
      </c>
      <c r="S180" s="72">
        <v>145.32868226704301</v>
      </c>
      <c r="T180" s="72">
        <v>134997.48617395677</v>
      </c>
      <c r="U180" s="4">
        <v>0.69</v>
      </c>
      <c r="V180" s="4">
        <v>0.71</v>
      </c>
      <c r="W180" s="4">
        <v>0.78</v>
      </c>
      <c r="X180" s="4">
        <v>0.78</v>
      </c>
    </row>
    <row r="181" spans="1:24" ht="15.75" customHeight="1" x14ac:dyDescent="0.25">
      <c r="A181" s="4" t="s">
        <v>193</v>
      </c>
      <c r="B181" s="4" t="s">
        <v>194</v>
      </c>
      <c r="C181" s="4" t="s">
        <v>181</v>
      </c>
      <c r="D181" s="4" t="s">
        <v>182</v>
      </c>
      <c r="E181" s="4">
        <f t="shared" si="0"/>
        <v>1</v>
      </c>
      <c r="F181" s="4">
        <f t="shared" si="1"/>
        <v>4</v>
      </c>
      <c r="G181" s="4">
        <f t="shared" si="2"/>
        <v>4</v>
      </c>
      <c r="H181" s="4">
        <v>1</v>
      </c>
      <c r="I181" s="4">
        <v>4043263</v>
      </c>
      <c r="J181" s="72">
        <v>273.81350161985506</v>
      </c>
      <c r="K181" s="72">
        <v>185.74107101121049</v>
      </c>
      <c r="L181" s="72" t="s">
        <v>40</v>
      </c>
      <c r="M181" s="72" t="s">
        <v>40</v>
      </c>
      <c r="N181" s="72" t="s">
        <v>40</v>
      </c>
      <c r="O181" s="72">
        <v>31857.142857142859</v>
      </c>
      <c r="P181" s="72">
        <v>759.04588639579538</v>
      </c>
      <c r="Q181" s="72">
        <v>5936.7588932806329</v>
      </c>
      <c r="R181" s="72">
        <v>3.2152249309530445</v>
      </c>
      <c r="S181" s="72">
        <v>694.31078403622985</v>
      </c>
      <c r="T181" s="72" t="s">
        <v>40</v>
      </c>
      <c r="U181" s="4">
        <v>0</v>
      </c>
      <c r="V181" s="4">
        <v>0</v>
      </c>
      <c r="W181" s="4">
        <v>0</v>
      </c>
      <c r="X181" s="4">
        <v>0</v>
      </c>
    </row>
    <row r="182" spans="1:24" ht="15.75" customHeight="1" x14ac:dyDescent="0.25">
      <c r="A182" s="4" t="s">
        <v>140</v>
      </c>
      <c r="B182" s="4" t="s">
        <v>141</v>
      </c>
      <c r="C182" s="4" t="s">
        <v>118</v>
      </c>
      <c r="D182" s="4" t="s">
        <v>119</v>
      </c>
      <c r="E182" s="4">
        <f t="shared" si="0"/>
        <v>0</v>
      </c>
      <c r="F182" s="4">
        <f t="shared" si="1"/>
        <v>9</v>
      </c>
      <c r="G182" s="4">
        <f t="shared" si="2"/>
        <v>13</v>
      </c>
      <c r="H182" s="4">
        <v>0</v>
      </c>
      <c r="I182" s="4">
        <v>888927</v>
      </c>
      <c r="J182" s="72" t="s">
        <v>40</v>
      </c>
      <c r="K182" s="72">
        <v>119.24488737545377</v>
      </c>
      <c r="L182" s="72" t="s">
        <v>40</v>
      </c>
      <c r="M182" s="72" t="s">
        <v>40</v>
      </c>
      <c r="N182" s="72" t="s">
        <v>40</v>
      </c>
      <c r="O182" s="72" t="s">
        <v>40</v>
      </c>
      <c r="P182" s="72" t="s">
        <v>40</v>
      </c>
      <c r="Q182" s="72" t="s">
        <v>40</v>
      </c>
      <c r="R182" s="72">
        <v>1.6874276515394402</v>
      </c>
      <c r="S182" s="72" t="s">
        <v>40</v>
      </c>
      <c r="T182" s="72" t="s">
        <v>40</v>
      </c>
    </row>
    <row r="183" spans="1:24" ht="15.75" customHeight="1" x14ac:dyDescent="0.25">
      <c r="A183" s="4" t="s">
        <v>195</v>
      </c>
      <c r="B183" s="4" t="s">
        <v>196</v>
      </c>
      <c r="C183" s="4" t="s">
        <v>181</v>
      </c>
      <c r="D183" s="4" t="s">
        <v>182</v>
      </c>
      <c r="E183" s="4">
        <f t="shared" si="0"/>
        <v>1</v>
      </c>
      <c r="F183" s="4">
        <f t="shared" si="1"/>
        <v>0</v>
      </c>
      <c r="G183" s="4">
        <f t="shared" si="2"/>
        <v>0</v>
      </c>
      <c r="H183" s="4">
        <v>1</v>
      </c>
      <c r="I183" s="4">
        <v>19364557</v>
      </c>
      <c r="J183" s="72">
        <v>246.03196448026154</v>
      </c>
      <c r="K183" s="72">
        <v>121.09752885129259</v>
      </c>
      <c r="L183" s="72">
        <v>63.404497195572297</v>
      </c>
      <c r="M183" s="72">
        <v>523.58208955223881</v>
      </c>
      <c r="N183" s="72">
        <v>36.30343828676277</v>
      </c>
      <c r="O183" s="72">
        <v>9064.2958748221918</v>
      </c>
      <c r="P183" s="72">
        <v>716.68704156479214</v>
      </c>
      <c r="Q183" s="72">
        <v>17116.788321167885</v>
      </c>
      <c r="R183" s="72">
        <v>1.4769250853505194</v>
      </c>
      <c r="S183" s="72">
        <v>328.81985654574544</v>
      </c>
      <c r="T183" s="72">
        <v>24979.223833790671</v>
      </c>
      <c r="U183" s="4">
        <v>0.55000000000000004</v>
      </c>
      <c r="V183" s="4">
        <v>0.42</v>
      </c>
      <c r="W183" s="4">
        <v>0.62</v>
      </c>
      <c r="X183" s="4">
        <v>0.62</v>
      </c>
    </row>
    <row r="184" spans="1:24" ht="15.75" customHeight="1" x14ac:dyDescent="0.25">
      <c r="A184" s="4" t="s">
        <v>197</v>
      </c>
      <c r="B184" s="4" t="s">
        <v>198</v>
      </c>
      <c r="C184" s="4" t="s">
        <v>181</v>
      </c>
      <c r="D184" s="4" t="s">
        <v>182</v>
      </c>
      <c r="E184" s="4">
        <f t="shared" si="0"/>
        <v>1</v>
      </c>
      <c r="F184" s="4">
        <f t="shared" si="1"/>
        <v>0</v>
      </c>
      <c r="G184" s="4">
        <f t="shared" si="2"/>
        <v>0</v>
      </c>
      <c r="H184" s="4">
        <v>1</v>
      </c>
      <c r="I184" s="4">
        <v>145872256</v>
      </c>
      <c r="J184" s="72">
        <v>411.02812586925376</v>
      </c>
      <c r="K184" s="72">
        <v>412.81050729756316</v>
      </c>
      <c r="L184" s="72">
        <v>177.72467987332698</v>
      </c>
      <c r="M184" s="72">
        <v>430.52363428632162</v>
      </c>
      <c r="N184" s="72">
        <v>22.680803675237598</v>
      </c>
      <c r="O184" s="72">
        <v>29654.919147649991</v>
      </c>
      <c r="P184" s="72">
        <v>813.33369350873875</v>
      </c>
      <c r="Q184" s="72">
        <v>11288.753913353205</v>
      </c>
      <c r="R184" s="72">
        <v>9.1127678178912923</v>
      </c>
      <c r="S184" s="72">
        <v>965.8009105450966</v>
      </c>
      <c r="T184" s="72">
        <v>28562.823871906839</v>
      </c>
      <c r="U184" s="4">
        <v>0</v>
      </c>
      <c r="V184" s="4">
        <v>0</v>
      </c>
      <c r="W184" s="4">
        <v>0</v>
      </c>
      <c r="X184" s="4">
        <v>0</v>
      </c>
    </row>
    <row r="185" spans="1:24" ht="15.75" customHeight="1" x14ac:dyDescent="0.25">
      <c r="A185" s="4" t="s">
        <v>142</v>
      </c>
      <c r="B185" s="4" t="s">
        <v>143</v>
      </c>
      <c r="C185" s="4" t="s">
        <v>118</v>
      </c>
      <c r="D185" s="4" t="s">
        <v>119</v>
      </c>
      <c r="E185" s="4">
        <f t="shared" si="0"/>
        <v>0</v>
      </c>
      <c r="F185" s="4">
        <f t="shared" si="1"/>
        <v>7</v>
      </c>
      <c r="G185" s="4">
        <f t="shared" si="2"/>
        <v>7</v>
      </c>
      <c r="H185" s="4">
        <v>0</v>
      </c>
      <c r="I185" s="4">
        <v>12626950</v>
      </c>
      <c r="J185" s="72">
        <v>4.1973714950958065</v>
      </c>
      <c r="K185" s="72">
        <v>483.09370037895133</v>
      </c>
      <c r="L185" s="72" t="s">
        <v>40</v>
      </c>
      <c r="M185" s="72" t="s">
        <v>40</v>
      </c>
      <c r="N185" s="72" t="s">
        <v>40</v>
      </c>
      <c r="O185" s="72" t="s">
        <v>40</v>
      </c>
      <c r="P185" s="72" t="s">
        <v>40</v>
      </c>
      <c r="Q185" s="72">
        <v>16526.811907540887</v>
      </c>
      <c r="R185" s="72">
        <v>2.3204336755907007</v>
      </c>
      <c r="S185" s="72" t="s">
        <v>40</v>
      </c>
      <c r="T185" s="72" t="s">
        <v>40</v>
      </c>
      <c r="U185" s="4">
        <v>0.71</v>
      </c>
      <c r="V185" s="4">
        <v>0.43</v>
      </c>
      <c r="W185" s="4">
        <v>0.5</v>
      </c>
      <c r="X185" s="4">
        <v>0.5</v>
      </c>
    </row>
    <row r="186" spans="1:24" ht="15.75" customHeight="1" x14ac:dyDescent="0.25">
      <c r="A186" s="4" t="s">
        <v>474</v>
      </c>
      <c r="B186" s="4" t="s">
        <v>475</v>
      </c>
      <c r="C186" s="4" t="s">
        <v>118</v>
      </c>
      <c r="D186" s="4" t="s">
        <v>449</v>
      </c>
      <c r="E186" s="4">
        <f t="shared" si="0"/>
        <v>0</v>
      </c>
      <c r="F186" s="4">
        <f t="shared" si="1"/>
        <v>10</v>
      </c>
      <c r="G186" s="4">
        <f t="shared" si="2"/>
        <v>14</v>
      </c>
      <c r="H186" s="4">
        <v>0</v>
      </c>
      <c r="I186" s="4">
        <v>6059</v>
      </c>
      <c r="J186" s="72" t="s">
        <v>40</v>
      </c>
      <c r="K186" s="72" t="s">
        <v>40</v>
      </c>
      <c r="L186" s="72" t="s">
        <v>40</v>
      </c>
      <c r="M186" s="72" t="s">
        <v>40</v>
      </c>
      <c r="N186" s="72" t="s">
        <v>40</v>
      </c>
      <c r="O186" s="72" t="s">
        <v>40</v>
      </c>
      <c r="P186" s="72" t="s">
        <v>40</v>
      </c>
      <c r="Q186" s="72" t="s">
        <v>40</v>
      </c>
      <c r="R186" s="72">
        <v>0</v>
      </c>
      <c r="S186" s="72" t="s">
        <v>40</v>
      </c>
      <c r="T186" s="72" t="s">
        <v>40</v>
      </c>
    </row>
    <row r="187" spans="1:24" ht="15.75" customHeight="1" x14ac:dyDescent="0.25">
      <c r="A187" s="6" t="s">
        <v>67</v>
      </c>
      <c r="B187" s="4" t="s">
        <v>68</v>
      </c>
      <c r="C187" s="4" t="s">
        <v>28</v>
      </c>
      <c r="D187" s="4" t="s">
        <v>29</v>
      </c>
      <c r="E187" s="4">
        <f t="shared" si="0"/>
        <v>0</v>
      </c>
      <c r="F187" s="4">
        <f t="shared" si="1"/>
        <v>6</v>
      </c>
      <c r="G187" s="4">
        <f t="shared" si="2"/>
        <v>6</v>
      </c>
      <c r="H187" s="4">
        <v>0</v>
      </c>
      <c r="I187" s="4">
        <v>52823</v>
      </c>
      <c r="J187" s="72" t="s">
        <v>40</v>
      </c>
      <c r="K187" s="72">
        <v>416.48524317058855</v>
      </c>
      <c r="L187" s="72" t="s">
        <v>40</v>
      </c>
      <c r="M187" s="72" t="s">
        <v>40</v>
      </c>
      <c r="N187" s="72" t="s">
        <v>40</v>
      </c>
      <c r="O187" s="72" t="s">
        <v>40</v>
      </c>
      <c r="P187" s="72">
        <v>740.74074074074065</v>
      </c>
      <c r="Q187" s="72">
        <v>3283.5820895522388</v>
      </c>
      <c r="R187" s="72">
        <v>34.076065350320881</v>
      </c>
      <c r="S187" s="72">
        <v>297.64453961456104</v>
      </c>
      <c r="T187" s="72" t="s">
        <v>40</v>
      </c>
      <c r="U187" s="4">
        <v>0</v>
      </c>
      <c r="V187" s="4">
        <v>0</v>
      </c>
      <c r="W187" s="4">
        <v>0</v>
      </c>
      <c r="X187" s="4">
        <v>0</v>
      </c>
    </row>
    <row r="188" spans="1:24" ht="15.75" customHeight="1" x14ac:dyDescent="0.25">
      <c r="A188" s="4" t="s">
        <v>69</v>
      </c>
      <c r="B188" s="4" t="s">
        <v>70</v>
      </c>
      <c r="C188" s="4" t="s">
        <v>28</v>
      </c>
      <c r="D188" s="4" t="s">
        <v>29</v>
      </c>
      <c r="E188" s="4">
        <f t="shared" si="0"/>
        <v>0</v>
      </c>
      <c r="F188" s="4">
        <f t="shared" si="1"/>
        <v>8</v>
      </c>
      <c r="G188" s="4">
        <f t="shared" si="2"/>
        <v>8</v>
      </c>
      <c r="H188" s="4">
        <v>0</v>
      </c>
      <c r="I188" s="4">
        <v>182790</v>
      </c>
      <c r="J188" s="72" t="s">
        <v>40</v>
      </c>
      <c r="K188" s="72">
        <v>288.3089884566989</v>
      </c>
      <c r="L188" s="72" t="s">
        <v>40</v>
      </c>
      <c r="M188" s="72" t="s">
        <v>40</v>
      </c>
      <c r="N188" s="72" t="s">
        <v>40</v>
      </c>
      <c r="O188" s="72" t="s">
        <v>40</v>
      </c>
      <c r="P188" s="72" t="s">
        <v>40</v>
      </c>
      <c r="Q188" s="72">
        <v>1875.4448398576512</v>
      </c>
      <c r="R188" s="72">
        <v>28.995021609497236</v>
      </c>
      <c r="S188" s="72" t="s">
        <v>40</v>
      </c>
      <c r="T188" s="72" t="s">
        <v>40</v>
      </c>
      <c r="U188" s="4">
        <v>0</v>
      </c>
      <c r="V188" s="4">
        <v>0</v>
      </c>
      <c r="W188" s="4">
        <v>0</v>
      </c>
      <c r="X188" s="4">
        <v>0</v>
      </c>
    </row>
    <row r="189" spans="1:24" ht="15.75" customHeight="1" x14ac:dyDescent="0.25">
      <c r="A189" s="4" t="s">
        <v>71</v>
      </c>
      <c r="B189" s="4" t="s">
        <v>72</v>
      </c>
      <c r="C189" s="4" t="s">
        <v>28</v>
      </c>
      <c r="D189" s="4" t="s">
        <v>29</v>
      </c>
      <c r="E189" s="4">
        <f t="shared" si="0"/>
        <v>0</v>
      </c>
      <c r="F189" s="4">
        <f t="shared" si="1"/>
        <v>10</v>
      </c>
      <c r="G189" s="4">
        <f t="shared" si="2"/>
        <v>14</v>
      </c>
      <c r="H189" s="4">
        <v>0</v>
      </c>
      <c r="I189" s="4">
        <v>38002</v>
      </c>
      <c r="J189" s="72" t="s">
        <v>40</v>
      </c>
      <c r="K189" s="72" t="s">
        <v>40</v>
      </c>
      <c r="L189" s="72" t="s">
        <v>40</v>
      </c>
      <c r="M189" s="72" t="s">
        <v>40</v>
      </c>
      <c r="N189" s="72" t="s">
        <v>40</v>
      </c>
      <c r="O189" s="72" t="s">
        <v>40</v>
      </c>
      <c r="P189" s="72" t="s">
        <v>40</v>
      </c>
      <c r="Q189" s="72" t="s">
        <v>40</v>
      </c>
      <c r="R189" s="72">
        <v>26.314404505026051</v>
      </c>
      <c r="S189" s="72" t="s">
        <v>40</v>
      </c>
      <c r="T189" s="72" t="s">
        <v>40</v>
      </c>
    </row>
    <row r="190" spans="1:24" ht="15.75" customHeight="1" x14ac:dyDescent="0.25">
      <c r="A190" s="4" t="s">
        <v>270</v>
      </c>
      <c r="B190" s="4" t="s">
        <v>271</v>
      </c>
      <c r="C190" s="4" t="s">
        <v>28</v>
      </c>
      <c r="D190" s="4" t="s">
        <v>265</v>
      </c>
      <c r="E190" s="4">
        <f t="shared" si="0"/>
        <v>0</v>
      </c>
      <c r="F190" s="4">
        <f t="shared" si="1"/>
        <v>10</v>
      </c>
      <c r="G190" s="4">
        <f t="shared" si="2"/>
        <v>14</v>
      </c>
      <c r="H190" s="4">
        <v>0</v>
      </c>
      <c r="I190" s="4">
        <v>5822</v>
      </c>
      <c r="J190" s="72" t="s">
        <v>40</v>
      </c>
      <c r="K190" s="72" t="s">
        <v>40</v>
      </c>
      <c r="L190" s="72" t="s">
        <v>40</v>
      </c>
      <c r="M190" s="72" t="s">
        <v>40</v>
      </c>
      <c r="N190" s="72" t="s">
        <v>40</v>
      </c>
      <c r="O190" s="72" t="s">
        <v>40</v>
      </c>
      <c r="P190" s="72" t="s">
        <v>40</v>
      </c>
      <c r="Q190" s="72" t="s">
        <v>40</v>
      </c>
      <c r="R190" s="72">
        <v>17.176228100309174</v>
      </c>
      <c r="S190" s="72" t="s">
        <v>40</v>
      </c>
      <c r="T190" s="72" t="s">
        <v>40</v>
      </c>
    </row>
    <row r="191" spans="1:24" ht="15.75" customHeight="1" x14ac:dyDescent="0.25">
      <c r="A191" s="6" t="s">
        <v>73</v>
      </c>
      <c r="B191" s="4" t="s">
        <v>74</v>
      </c>
      <c r="C191" s="4" t="s">
        <v>28</v>
      </c>
      <c r="D191" s="4" t="s">
        <v>29</v>
      </c>
      <c r="E191" s="4">
        <f t="shared" si="0"/>
        <v>0</v>
      </c>
      <c r="F191" s="4">
        <f t="shared" si="1"/>
        <v>7</v>
      </c>
      <c r="G191" s="4">
        <f t="shared" si="2"/>
        <v>7</v>
      </c>
      <c r="H191" s="4">
        <v>0</v>
      </c>
      <c r="I191" s="4">
        <v>110589</v>
      </c>
      <c r="J191" s="72" t="s">
        <v>40</v>
      </c>
      <c r="K191" s="72">
        <v>424.09281212417153</v>
      </c>
      <c r="L191" s="72" t="s">
        <v>40</v>
      </c>
      <c r="M191" s="72" t="s">
        <v>40</v>
      </c>
      <c r="N191" s="72" t="s">
        <v>40</v>
      </c>
      <c r="O191" s="72" t="s">
        <v>40</v>
      </c>
      <c r="P191" s="72" t="s">
        <v>40</v>
      </c>
      <c r="Q191" s="72">
        <v>4114.0350877192977</v>
      </c>
      <c r="R191" s="72">
        <v>36.169962654513562</v>
      </c>
      <c r="S191" s="72">
        <v>740.72890025575441</v>
      </c>
      <c r="T191" s="72" t="s">
        <v>40</v>
      </c>
      <c r="U191" s="4">
        <v>0</v>
      </c>
      <c r="V191" s="4">
        <v>0</v>
      </c>
      <c r="W191" s="4">
        <v>0</v>
      </c>
      <c r="X191" s="4">
        <v>0</v>
      </c>
    </row>
    <row r="192" spans="1:24" ht="15.75" customHeight="1" x14ac:dyDescent="0.25">
      <c r="A192" s="4" t="s">
        <v>316</v>
      </c>
      <c r="B192" s="4" t="s">
        <v>317</v>
      </c>
      <c r="C192" s="4" t="s">
        <v>22</v>
      </c>
      <c r="D192" s="4" t="s">
        <v>309</v>
      </c>
      <c r="E192" s="4">
        <f t="shared" si="0"/>
        <v>0</v>
      </c>
      <c r="F192" s="4">
        <f t="shared" si="1"/>
        <v>8</v>
      </c>
      <c r="G192" s="4">
        <f t="shared" si="2"/>
        <v>8</v>
      </c>
      <c r="H192" s="4">
        <v>0</v>
      </c>
      <c r="I192" s="4">
        <v>197097</v>
      </c>
      <c r="J192" s="72" t="s">
        <v>40</v>
      </c>
      <c r="K192" s="72">
        <v>202.94575767261804</v>
      </c>
      <c r="L192" s="72" t="s">
        <v>40</v>
      </c>
      <c r="M192" s="72" t="s">
        <v>40</v>
      </c>
      <c r="N192" s="72" t="s">
        <v>40</v>
      </c>
      <c r="O192" s="72" t="s">
        <v>40</v>
      </c>
      <c r="P192" s="72" t="s">
        <v>40</v>
      </c>
      <c r="Q192" s="72">
        <v>15384.615384615385</v>
      </c>
      <c r="R192" s="72">
        <v>3.0441863650892707</v>
      </c>
      <c r="S192" s="72" t="s">
        <v>40</v>
      </c>
      <c r="T192" s="72" t="s">
        <v>40</v>
      </c>
      <c r="U192" s="4">
        <v>0</v>
      </c>
      <c r="V192" s="4">
        <v>0</v>
      </c>
      <c r="W192" s="4">
        <v>0</v>
      </c>
      <c r="X192" s="4">
        <v>0</v>
      </c>
    </row>
    <row r="193" spans="1:24" ht="15.75" customHeight="1" x14ac:dyDescent="0.25">
      <c r="A193" s="4" t="s">
        <v>437</v>
      </c>
      <c r="B193" s="4" t="s">
        <v>438</v>
      </c>
      <c r="C193" s="4" t="s">
        <v>181</v>
      </c>
      <c r="D193" s="4" t="s">
        <v>412</v>
      </c>
      <c r="E193" s="4">
        <f t="shared" si="0"/>
        <v>0</v>
      </c>
      <c r="F193" s="4">
        <f t="shared" si="1"/>
        <v>8</v>
      </c>
      <c r="G193" s="4">
        <f t="shared" si="2"/>
        <v>8</v>
      </c>
      <c r="H193" s="4">
        <v>0</v>
      </c>
      <c r="I193" s="4">
        <v>33860</v>
      </c>
      <c r="J193" s="72" t="s">
        <v>40</v>
      </c>
      <c r="K193" s="72">
        <v>8.8600118133490842</v>
      </c>
      <c r="L193" s="72" t="s">
        <v>40</v>
      </c>
      <c r="M193" s="72" t="s">
        <v>40</v>
      </c>
      <c r="N193" s="72" t="s">
        <v>40</v>
      </c>
      <c r="O193" s="72" t="s">
        <v>40</v>
      </c>
      <c r="P193" s="72" t="s">
        <v>40</v>
      </c>
      <c r="Q193" s="72">
        <v>1500</v>
      </c>
      <c r="R193" s="72">
        <v>0</v>
      </c>
      <c r="S193" s="72" t="s">
        <v>40</v>
      </c>
      <c r="T193" s="72" t="s">
        <v>40</v>
      </c>
      <c r="U193" s="4">
        <v>0</v>
      </c>
      <c r="V193" s="4">
        <v>0</v>
      </c>
      <c r="W193" s="4">
        <v>0</v>
      </c>
      <c r="X193" s="4">
        <v>0</v>
      </c>
    </row>
    <row r="194" spans="1:24" ht="15.75" customHeight="1" x14ac:dyDescent="0.25">
      <c r="A194" s="4" t="s">
        <v>246</v>
      </c>
      <c r="B194" s="4" t="s">
        <v>247</v>
      </c>
      <c r="C194" s="4" t="s">
        <v>118</v>
      </c>
      <c r="D194" s="4" t="s">
        <v>231</v>
      </c>
      <c r="E194" s="4">
        <f t="shared" si="0"/>
        <v>0</v>
      </c>
      <c r="F194" s="4">
        <f t="shared" si="1"/>
        <v>8</v>
      </c>
      <c r="G194" s="4">
        <f t="shared" si="2"/>
        <v>8</v>
      </c>
      <c r="H194" s="4">
        <v>0</v>
      </c>
      <c r="I194" s="4">
        <v>215056</v>
      </c>
      <c r="J194" s="72" t="s">
        <v>40</v>
      </c>
      <c r="K194" s="72">
        <v>116.71378617662376</v>
      </c>
      <c r="L194" s="72" t="s">
        <v>40</v>
      </c>
      <c r="M194" s="72" t="s">
        <v>40</v>
      </c>
      <c r="N194" s="72" t="s">
        <v>40</v>
      </c>
      <c r="O194" s="72" t="s">
        <v>40</v>
      </c>
      <c r="P194" s="72" t="s">
        <v>40</v>
      </c>
      <c r="Q194" s="72">
        <v>2988.0952380952381</v>
      </c>
      <c r="R194" s="72">
        <v>2.7899709843017635</v>
      </c>
      <c r="S194" s="72" t="s">
        <v>40</v>
      </c>
      <c r="T194" s="72" t="s">
        <v>40</v>
      </c>
      <c r="U194" s="4">
        <v>0</v>
      </c>
      <c r="V194" s="4">
        <v>0</v>
      </c>
      <c r="W194" s="4">
        <v>0</v>
      </c>
      <c r="X194" s="4">
        <v>0</v>
      </c>
    </row>
    <row r="195" spans="1:24" ht="15.75" customHeight="1" x14ac:dyDescent="0.25">
      <c r="A195" s="4" t="s">
        <v>511</v>
      </c>
      <c r="B195" s="4" t="s">
        <v>512</v>
      </c>
      <c r="C195" s="4" t="s">
        <v>106</v>
      </c>
      <c r="D195" s="4" t="s">
        <v>484</v>
      </c>
      <c r="E195" s="4">
        <f t="shared" si="0"/>
        <v>0</v>
      </c>
      <c r="F195" s="4">
        <f t="shared" si="1"/>
        <v>7</v>
      </c>
      <c r="G195" s="4">
        <f t="shared" si="2"/>
        <v>7</v>
      </c>
      <c r="H195" s="4">
        <v>0</v>
      </c>
      <c r="I195" s="4">
        <v>34268528</v>
      </c>
      <c r="J195" s="72" t="s">
        <v>40</v>
      </c>
      <c r="K195" s="72">
        <v>198.59621633003906</v>
      </c>
      <c r="L195" s="72" t="s">
        <v>40</v>
      </c>
      <c r="M195" s="72" t="s">
        <v>40</v>
      </c>
      <c r="N195" s="72" t="s">
        <v>40</v>
      </c>
      <c r="O195" s="72" t="s">
        <v>40</v>
      </c>
      <c r="P195" s="72">
        <v>718.34494405742032</v>
      </c>
      <c r="Q195" s="72">
        <v>2069.9555934059249</v>
      </c>
      <c r="R195" s="72">
        <v>1.2226962301969901</v>
      </c>
      <c r="S195" s="72" t="s">
        <v>40</v>
      </c>
      <c r="T195" s="72" t="s">
        <v>40</v>
      </c>
      <c r="U195" s="4">
        <v>0</v>
      </c>
      <c r="V195" s="4">
        <v>0</v>
      </c>
      <c r="W195" s="4">
        <v>0</v>
      </c>
      <c r="X195" s="4">
        <v>0</v>
      </c>
    </row>
    <row r="196" spans="1:24" ht="15.75" customHeight="1" x14ac:dyDescent="0.25">
      <c r="A196" s="4" t="s">
        <v>476</v>
      </c>
      <c r="B196" s="4" t="s">
        <v>477</v>
      </c>
      <c r="C196" s="4" t="s">
        <v>118</v>
      </c>
      <c r="D196" s="4" t="s">
        <v>449</v>
      </c>
      <c r="E196" s="4">
        <f t="shared" si="0"/>
        <v>0</v>
      </c>
      <c r="F196" s="4">
        <f t="shared" si="1"/>
        <v>9</v>
      </c>
      <c r="G196" s="4">
        <f t="shared" si="2"/>
        <v>9</v>
      </c>
      <c r="H196" s="4">
        <v>0</v>
      </c>
      <c r="I196" s="4">
        <v>16296364</v>
      </c>
      <c r="J196" s="72" t="s">
        <v>40</v>
      </c>
      <c r="K196" s="72">
        <v>57.196807827807483</v>
      </c>
      <c r="L196" s="72" t="s">
        <v>40</v>
      </c>
      <c r="M196" s="72" t="s">
        <v>40</v>
      </c>
      <c r="N196" s="72" t="s">
        <v>40</v>
      </c>
      <c r="O196" s="72" t="s">
        <v>40</v>
      </c>
      <c r="P196" s="72" t="s">
        <v>40</v>
      </c>
      <c r="Q196" s="72">
        <v>2375.3822629969422</v>
      </c>
      <c r="R196" s="72" t="s">
        <v>40</v>
      </c>
      <c r="S196" s="72" t="s">
        <v>40</v>
      </c>
      <c r="T196" s="72" t="s">
        <v>40</v>
      </c>
      <c r="U196" s="4">
        <v>0.5</v>
      </c>
      <c r="V196" s="4">
        <v>0.49</v>
      </c>
      <c r="W196" s="4">
        <v>0.45</v>
      </c>
      <c r="X196" s="4">
        <v>0.45</v>
      </c>
    </row>
    <row r="197" spans="1:24" ht="15.75" customHeight="1" x14ac:dyDescent="0.25">
      <c r="A197" s="4" t="s">
        <v>439</v>
      </c>
      <c r="B197" s="4" t="s">
        <v>440</v>
      </c>
      <c r="C197" s="4" t="s">
        <v>181</v>
      </c>
      <c r="D197" s="4" t="s">
        <v>412</v>
      </c>
      <c r="E197" s="4">
        <f t="shared" si="0"/>
        <v>1</v>
      </c>
      <c r="F197" s="4">
        <f t="shared" si="1"/>
        <v>2</v>
      </c>
      <c r="G197" s="4">
        <f t="shared" si="2"/>
        <v>2</v>
      </c>
      <c r="H197" s="4">
        <v>1</v>
      </c>
      <c r="I197" s="4">
        <v>8772235</v>
      </c>
      <c r="J197" s="72">
        <v>483.63957417921426</v>
      </c>
      <c r="K197" s="72">
        <v>123.19551402806695</v>
      </c>
      <c r="L197" s="72" t="s">
        <v>40</v>
      </c>
      <c r="M197" s="72" t="s">
        <v>40</v>
      </c>
      <c r="N197" s="72">
        <v>30.687732373790713</v>
      </c>
      <c r="O197" s="72">
        <v>15644.502228826152</v>
      </c>
      <c r="P197" s="72">
        <v>312.72969297103339</v>
      </c>
      <c r="Q197" s="72">
        <v>6687.5</v>
      </c>
      <c r="R197" s="72">
        <v>1.0715627203329596</v>
      </c>
      <c r="S197" s="72">
        <v>850.75651980688042</v>
      </c>
      <c r="T197" s="72">
        <v>55634.081902245707</v>
      </c>
      <c r="U197" s="4">
        <v>0.27</v>
      </c>
      <c r="V197" s="4">
        <v>0.36</v>
      </c>
      <c r="W197" s="4">
        <v>0.46</v>
      </c>
      <c r="X197" s="4">
        <v>0.46</v>
      </c>
    </row>
    <row r="198" spans="1:24" ht="15.75" customHeight="1" x14ac:dyDescent="0.25">
      <c r="A198" s="4" t="s">
        <v>144</v>
      </c>
      <c r="B198" s="4" t="s">
        <v>145</v>
      </c>
      <c r="C198" s="4" t="s">
        <v>118</v>
      </c>
      <c r="D198" s="4" t="s">
        <v>119</v>
      </c>
      <c r="E198" s="4">
        <f t="shared" si="0"/>
        <v>0</v>
      </c>
      <c r="F198" s="4">
        <f t="shared" si="1"/>
        <v>8</v>
      </c>
      <c r="G198" s="4">
        <f t="shared" si="2"/>
        <v>8</v>
      </c>
      <c r="H198" s="4">
        <v>0</v>
      </c>
      <c r="I198" s="4">
        <v>97739</v>
      </c>
      <c r="J198" s="72" t="s">
        <v>40</v>
      </c>
      <c r="K198" s="72">
        <v>432.78527506931727</v>
      </c>
      <c r="L198" s="72" t="s">
        <v>40</v>
      </c>
      <c r="M198" s="72" t="s">
        <v>40</v>
      </c>
      <c r="N198" s="72" t="s">
        <v>40</v>
      </c>
      <c r="O198" s="72" t="s">
        <v>40</v>
      </c>
      <c r="P198" s="72" t="s">
        <v>40</v>
      </c>
      <c r="Q198" s="72">
        <v>5957.7464788732386</v>
      </c>
      <c r="R198" s="72">
        <v>12.277596455867156</v>
      </c>
      <c r="S198" s="72" t="s">
        <v>40</v>
      </c>
      <c r="T198" s="72" t="s">
        <v>40</v>
      </c>
      <c r="U198" s="4">
        <v>0</v>
      </c>
      <c r="V198" s="4">
        <v>0</v>
      </c>
      <c r="W198" s="4">
        <v>0</v>
      </c>
      <c r="X198" s="4">
        <v>0</v>
      </c>
    </row>
    <row r="199" spans="1:24" ht="15.75" customHeight="1" x14ac:dyDescent="0.25">
      <c r="A199" s="4" t="s">
        <v>478</v>
      </c>
      <c r="B199" s="4" t="s">
        <v>479</v>
      </c>
      <c r="C199" s="4" t="s">
        <v>118</v>
      </c>
      <c r="D199" s="4" t="s">
        <v>449</v>
      </c>
      <c r="E199" s="4">
        <f t="shared" si="0"/>
        <v>0</v>
      </c>
      <c r="F199" s="4">
        <f t="shared" si="1"/>
        <v>7</v>
      </c>
      <c r="G199" s="4">
        <f t="shared" si="2"/>
        <v>7</v>
      </c>
      <c r="H199" s="4">
        <v>0</v>
      </c>
      <c r="I199" s="4">
        <v>7813215</v>
      </c>
      <c r="J199" s="72">
        <v>124.23822971721627</v>
      </c>
      <c r="K199" s="72">
        <v>57.837906674781124</v>
      </c>
      <c r="L199" s="72" t="s">
        <v>40</v>
      </c>
      <c r="M199" s="72" t="s">
        <v>40</v>
      </c>
      <c r="N199" s="72" t="s">
        <v>40</v>
      </c>
      <c r="O199" s="72" t="s">
        <v>40</v>
      </c>
      <c r="P199" s="72" t="s">
        <v>40</v>
      </c>
      <c r="Q199" s="72">
        <v>3322.794117647059</v>
      </c>
      <c r="R199" s="72">
        <v>1.5870547527490284</v>
      </c>
      <c r="S199" s="72" t="s">
        <v>40</v>
      </c>
      <c r="T199" s="72" t="s">
        <v>40</v>
      </c>
      <c r="U199" s="4">
        <v>0.38</v>
      </c>
      <c r="V199" s="4">
        <v>0.28999999999999998</v>
      </c>
      <c r="W199" s="4">
        <v>0.4</v>
      </c>
      <c r="X199" s="4">
        <v>0.4</v>
      </c>
    </row>
    <row r="200" spans="1:24" ht="15.75" customHeight="1" x14ac:dyDescent="0.25">
      <c r="A200" s="4" t="s">
        <v>370</v>
      </c>
      <c r="B200" s="4" t="s">
        <v>371</v>
      </c>
      <c r="C200" s="4" t="s">
        <v>106</v>
      </c>
      <c r="D200" s="4" t="s">
        <v>357</v>
      </c>
      <c r="E200" s="4">
        <f t="shared" si="0"/>
        <v>1</v>
      </c>
      <c r="F200" s="4">
        <f t="shared" si="1"/>
        <v>1</v>
      </c>
      <c r="G200" s="4">
        <f t="shared" si="2"/>
        <v>1</v>
      </c>
      <c r="H200" s="4">
        <v>1</v>
      </c>
      <c r="I200" s="4">
        <v>5804337</v>
      </c>
      <c r="J200" s="72">
        <v>169.66623405911821</v>
      </c>
      <c r="K200" s="72">
        <v>201.41835320726551</v>
      </c>
      <c r="L200" s="72">
        <v>35.28396094162003</v>
      </c>
      <c r="M200" s="72">
        <v>175.17748695577794</v>
      </c>
      <c r="N200" s="72">
        <v>1.9640486071018963</v>
      </c>
      <c r="O200" s="72">
        <v>95289.473684210519</v>
      </c>
      <c r="P200" s="72" t="s">
        <v>40</v>
      </c>
      <c r="Q200" s="72">
        <v>8705.1377513030529</v>
      </c>
      <c r="R200" s="72">
        <v>0.18951346208877948</v>
      </c>
      <c r="S200" s="72">
        <v>629.59313782311347</v>
      </c>
      <c r="T200" s="72">
        <v>55707.692307692305</v>
      </c>
      <c r="U200" s="4">
        <v>0.9</v>
      </c>
      <c r="V200" s="4">
        <v>0.87</v>
      </c>
      <c r="W200" s="4">
        <v>0.74</v>
      </c>
      <c r="X200" s="4">
        <v>0.74</v>
      </c>
    </row>
    <row r="201" spans="1:24" ht="15.75" customHeight="1" x14ac:dyDescent="0.25">
      <c r="A201" s="4" t="s">
        <v>75</v>
      </c>
      <c r="B201" s="4" t="s">
        <v>76</v>
      </c>
      <c r="C201" s="4" t="s">
        <v>28</v>
      </c>
      <c r="D201" s="4" t="s">
        <v>29</v>
      </c>
      <c r="E201" s="4">
        <f t="shared" si="0"/>
        <v>0</v>
      </c>
      <c r="F201" s="4">
        <f t="shared" si="1"/>
        <v>9</v>
      </c>
      <c r="G201" s="4">
        <f t="shared" si="2"/>
        <v>9</v>
      </c>
      <c r="H201" s="4">
        <v>0</v>
      </c>
      <c r="I201" s="4">
        <v>42388</v>
      </c>
      <c r="J201" s="72" t="s">
        <v>40</v>
      </c>
      <c r="K201" s="72">
        <v>283.09899028026803</v>
      </c>
      <c r="L201" s="72" t="s">
        <v>40</v>
      </c>
      <c r="M201" s="72" t="s">
        <v>40</v>
      </c>
      <c r="N201" s="72" t="s">
        <v>40</v>
      </c>
      <c r="O201" s="72" t="s">
        <v>40</v>
      </c>
      <c r="P201" s="72" t="s">
        <v>40</v>
      </c>
      <c r="Q201" s="72">
        <v>7058.8235294117649</v>
      </c>
      <c r="R201" s="72" t="s">
        <v>40</v>
      </c>
      <c r="S201" s="72" t="s">
        <v>40</v>
      </c>
      <c r="T201" s="72" t="s">
        <v>40</v>
      </c>
      <c r="U201" s="4">
        <v>0</v>
      </c>
      <c r="V201" s="4">
        <v>0</v>
      </c>
      <c r="W201" s="4">
        <v>0</v>
      </c>
      <c r="X201" s="4">
        <v>0</v>
      </c>
    </row>
    <row r="202" spans="1:24" ht="15.75" customHeight="1" x14ac:dyDescent="0.25">
      <c r="A202" s="4" t="s">
        <v>199</v>
      </c>
      <c r="B202" s="4" t="s">
        <v>200</v>
      </c>
      <c r="C202" s="4" t="s">
        <v>181</v>
      </c>
      <c r="D202" s="4" t="s">
        <v>182</v>
      </c>
      <c r="E202" s="4">
        <f t="shared" si="0"/>
        <v>1</v>
      </c>
      <c r="F202" s="4">
        <f t="shared" si="1"/>
        <v>0</v>
      </c>
      <c r="G202" s="4">
        <f t="shared" si="2"/>
        <v>0</v>
      </c>
      <c r="H202" s="4">
        <v>1</v>
      </c>
      <c r="I202" s="4">
        <v>5457013</v>
      </c>
      <c r="J202" s="72">
        <v>403.51745542845515</v>
      </c>
      <c r="K202" s="72">
        <v>192.00980463121491</v>
      </c>
      <c r="L202" s="72">
        <v>96.371403183389887</v>
      </c>
      <c r="M202" s="72">
        <v>501.90876121397207</v>
      </c>
      <c r="N202" s="72">
        <v>26.241462133221965</v>
      </c>
      <c r="O202" s="72">
        <v>23254.189944134079</v>
      </c>
      <c r="P202" s="72">
        <v>385.40478905359174</v>
      </c>
      <c r="Q202" s="72">
        <v>6293.0930930930926</v>
      </c>
      <c r="R202" s="72">
        <v>1.4660034711297187</v>
      </c>
      <c r="S202" s="72">
        <v>766.82171970708794</v>
      </c>
      <c r="T202" s="72">
        <v>35501.066098081028</v>
      </c>
      <c r="U202" s="4">
        <v>0</v>
      </c>
      <c r="V202" s="4">
        <v>0</v>
      </c>
      <c r="W202" s="4">
        <v>0</v>
      </c>
      <c r="X202" s="4">
        <v>0</v>
      </c>
    </row>
    <row r="203" spans="1:24" ht="15.75" customHeight="1" x14ac:dyDescent="0.25">
      <c r="A203" s="4" t="s">
        <v>441</v>
      </c>
      <c r="B203" s="4" t="s">
        <v>442</v>
      </c>
      <c r="C203" s="4" t="s">
        <v>181</v>
      </c>
      <c r="D203" s="4" t="s">
        <v>412</v>
      </c>
      <c r="E203" s="4">
        <f t="shared" si="0"/>
        <v>1</v>
      </c>
      <c r="F203" s="4">
        <f t="shared" si="1"/>
        <v>2</v>
      </c>
      <c r="G203" s="4">
        <f t="shared" si="2"/>
        <v>2</v>
      </c>
      <c r="H203" s="4">
        <v>1</v>
      </c>
      <c r="I203" s="4">
        <v>2078654</v>
      </c>
      <c r="J203" s="72">
        <v>394.67847943909851</v>
      </c>
      <c r="K203" s="72">
        <v>63.310199773507279</v>
      </c>
      <c r="L203" s="72" t="s">
        <v>40</v>
      </c>
      <c r="M203" s="72" t="s">
        <v>40</v>
      </c>
      <c r="N203" s="72">
        <v>42.768060485294811</v>
      </c>
      <c r="O203" s="72">
        <v>13133.858267716536</v>
      </c>
      <c r="P203" s="72">
        <v>187.83899514701685</v>
      </c>
      <c r="Q203" s="72">
        <v>4802.919708029197</v>
      </c>
      <c r="R203" s="72">
        <v>0.91405303624364609</v>
      </c>
      <c r="S203" s="72">
        <v>829.61489270996162</v>
      </c>
      <c r="T203" s="72">
        <v>54055.555555555555</v>
      </c>
      <c r="U203" s="4">
        <v>0.51</v>
      </c>
      <c r="V203" s="4">
        <v>0.48</v>
      </c>
      <c r="W203" s="4">
        <v>0.7</v>
      </c>
      <c r="X203" s="4">
        <v>0.7</v>
      </c>
    </row>
    <row r="204" spans="1:24" ht="15.75" customHeight="1" x14ac:dyDescent="0.25">
      <c r="A204" s="4" t="s">
        <v>210</v>
      </c>
      <c r="B204" s="4" t="s">
        <v>211</v>
      </c>
      <c r="C204" s="4" t="s">
        <v>22</v>
      </c>
      <c r="D204" s="4" t="s">
        <v>205</v>
      </c>
      <c r="E204" s="4">
        <f t="shared" si="0"/>
        <v>0</v>
      </c>
      <c r="F204" s="4">
        <f t="shared" si="1"/>
        <v>8</v>
      </c>
      <c r="G204" s="4">
        <f t="shared" si="2"/>
        <v>8</v>
      </c>
      <c r="H204" s="4">
        <v>0</v>
      </c>
      <c r="I204" s="4">
        <v>669823</v>
      </c>
      <c r="J204" s="72" t="s">
        <v>40</v>
      </c>
      <c r="K204" s="72">
        <v>71.212842795783374</v>
      </c>
      <c r="L204" s="72" t="s">
        <v>40</v>
      </c>
      <c r="M204" s="72" t="s">
        <v>40</v>
      </c>
      <c r="N204" s="72" t="s">
        <v>40</v>
      </c>
      <c r="O204" s="72" t="s">
        <v>40</v>
      </c>
      <c r="P204" s="72" t="s">
        <v>40</v>
      </c>
      <c r="Q204" s="72">
        <v>2073.9130434782605</v>
      </c>
      <c r="R204" s="72">
        <v>2.8365702581129639</v>
      </c>
      <c r="S204" s="72" t="s">
        <v>40</v>
      </c>
      <c r="T204" s="72" t="s">
        <v>40</v>
      </c>
      <c r="U204" s="4">
        <v>0</v>
      </c>
      <c r="V204" s="4">
        <v>0</v>
      </c>
      <c r="W204" s="4">
        <v>0</v>
      </c>
      <c r="X204" s="4">
        <v>0</v>
      </c>
    </row>
    <row r="205" spans="1:24" ht="15.75" customHeight="1" x14ac:dyDescent="0.25">
      <c r="A205" s="4" t="s">
        <v>146</v>
      </c>
      <c r="B205" s="4" t="s">
        <v>147</v>
      </c>
      <c r="C205" s="4" t="s">
        <v>118</v>
      </c>
      <c r="D205" s="4" t="s">
        <v>119</v>
      </c>
      <c r="E205" s="4">
        <f t="shared" si="0"/>
        <v>0</v>
      </c>
      <c r="F205" s="4">
        <f t="shared" si="1"/>
        <v>11</v>
      </c>
      <c r="G205" s="4">
        <f t="shared" si="2"/>
        <v>15</v>
      </c>
      <c r="H205" s="4">
        <v>0</v>
      </c>
      <c r="I205" s="4">
        <v>15442905</v>
      </c>
      <c r="J205" s="72" t="s">
        <v>40</v>
      </c>
      <c r="K205" s="72" t="s">
        <v>40</v>
      </c>
      <c r="L205" s="72" t="s">
        <v>40</v>
      </c>
      <c r="M205" s="72" t="s">
        <v>40</v>
      </c>
      <c r="N205" s="72" t="s">
        <v>40</v>
      </c>
      <c r="O205" s="72" t="s">
        <v>40</v>
      </c>
      <c r="P205" s="72" t="s">
        <v>40</v>
      </c>
      <c r="Q205" s="72" t="s">
        <v>40</v>
      </c>
      <c r="R205" s="72" t="s">
        <v>40</v>
      </c>
      <c r="S205" s="72" t="s">
        <v>40</v>
      </c>
      <c r="T205" s="72" t="s">
        <v>40</v>
      </c>
    </row>
    <row r="206" spans="1:24" ht="15.75" customHeight="1" x14ac:dyDescent="0.25">
      <c r="A206" s="4" t="s">
        <v>387</v>
      </c>
      <c r="B206" s="4" t="s">
        <v>388</v>
      </c>
      <c r="C206" s="4" t="s">
        <v>118</v>
      </c>
      <c r="D206" s="4" t="s">
        <v>380</v>
      </c>
      <c r="E206" s="4">
        <f t="shared" si="0"/>
        <v>0</v>
      </c>
      <c r="F206" s="4">
        <f t="shared" si="1"/>
        <v>6</v>
      </c>
      <c r="G206" s="4">
        <f t="shared" si="2"/>
        <v>6</v>
      </c>
      <c r="H206" s="4">
        <v>0</v>
      </c>
      <c r="I206" s="4">
        <v>58558270</v>
      </c>
      <c r="J206" s="72" t="s">
        <v>40</v>
      </c>
      <c r="K206" s="72">
        <v>270.00626896935313</v>
      </c>
      <c r="L206" s="72" t="s">
        <v>40</v>
      </c>
      <c r="M206" s="72" t="s">
        <v>40</v>
      </c>
      <c r="N206" s="72" t="s">
        <v>40</v>
      </c>
      <c r="O206" s="72">
        <v>301264.60309535696</v>
      </c>
      <c r="P206" s="72">
        <v>736.83940721409272</v>
      </c>
      <c r="Q206" s="72">
        <v>3873.0862503980597</v>
      </c>
      <c r="R206" s="72">
        <v>34.727801897153043</v>
      </c>
      <c r="S206" s="72" t="s">
        <v>40</v>
      </c>
      <c r="T206" s="72" t="s">
        <v>40</v>
      </c>
      <c r="U206" s="4">
        <v>0.47</v>
      </c>
      <c r="V206" s="4">
        <v>0.6</v>
      </c>
      <c r="W206" s="4">
        <v>0.55000000000000004</v>
      </c>
      <c r="X206" s="4">
        <v>0.55000000000000004</v>
      </c>
    </row>
    <row r="207" spans="1:24" ht="15.75" customHeight="1" x14ac:dyDescent="0.25">
      <c r="A207" s="4" t="s">
        <v>148</v>
      </c>
      <c r="B207" s="4" t="s">
        <v>149</v>
      </c>
      <c r="C207" s="4" t="s">
        <v>118</v>
      </c>
      <c r="D207" s="4" t="s">
        <v>119</v>
      </c>
      <c r="E207" s="4">
        <f t="shared" si="0"/>
        <v>0</v>
      </c>
      <c r="F207" s="4">
        <f t="shared" si="1"/>
        <v>8</v>
      </c>
      <c r="G207" s="4">
        <f t="shared" si="2"/>
        <v>12</v>
      </c>
      <c r="H207" s="4">
        <v>0</v>
      </c>
      <c r="I207" s="4">
        <v>11062113</v>
      </c>
      <c r="J207" s="72" t="s">
        <v>40</v>
      </c>
      <c r="K207" s="72">
        <v>58.795277177154126</v>
      </c>
      <c r="L207" s="72" t="s">
        <v>40</v>
      </c>
      <c r="M207" s="72" t="s">
        <v>40</v>
      </c>
      <c r="N207" s="72" t="s">
        <v>40</v>
      </c>
      <c r="O207" s="72" t="s">
        <v>40</v>
      </c>
      <c r="P207" s="72" t="s">
        <v>40</v>
      </c>
      <c r="Q207" s="72">
        <v>3459.5744680851067</v>
      </c>
      <c r="R207" s="72">
        <v>13.595955854003661</v>
      </c>
      <c r="S207" s="72" t="s">
        <v>40</v>
      </c>
      <c r="T207" s="72" t="s">
        <v>40</v>
      </c>
    </row>
    <row r="208" spans="1:24" ht="15.75" customHeight="1" x14ac:dyDescent="0.25">
      <c r="A208" s="4" t="s">
        <v>148</v>
      </c>
      <c r="B208" s="4" t="s">
        <v>149</v>
      </c>
      <c r="C208" s="4" t="s">
        <v>118</v>
      </c>
      <c r="D208" s="4" t="s">
        <v>250</v>
      </c>
      <c r="E208" s="4">
        <f t="shared" si="0"/>
        <v>0</v>
      </c>
      <c r="F208" s="4">
        <f t="shared" si="1"/>
        <v>8</v>
      </c>
      <c r="G208" s="4">
        <f t="shared" si="2"/>
        <v>12</v>
      </c>
      <c r="H208" s="4">
        <v>0</v>
      </c>
      <c r="I208" s="4">
        <v>11062113</v>
      </c>
      <c r="J208" s="72" t="s">
        <v>40</v>
      </c>
      <c r="K208" s="72">
        <v>58.795277177154126</v>
      </c>
      <c r="L208" s="72" t="s">
        <v>40</v>
      </c>
      <c r="M208" s="72" t="s">
        <v>40</v>
      </c>
      <c r="N208" s="72" t="s">
        <v>40</v>
      </c>
      <c r="O208" s="72" t="s">
        <v>40</v>
      </c>
      <c r="P208" s="72" t="s">
        <v>40</v>
      </c>
      <c r="Q208" s="72">
        <v>3459.5744680851067</v>
      </c>
      <c r="R208" s="72">
        <v>13.595955854003661</v>
      </c>
      <c r="S208" s="72" t="s">
        <v>40</v>
      </c>
      <c r="T208" s="72" t="s">
        <v>40</v>
      </c>
    </row>
    <row r="209" spans="1:24" ht="15.75" customHeight="1" x14ac:dyDescent="0.25">
      <c r="A209" s="4" t="s">
        <v>443</v>
      </c>
      <c r="B209" s="4" t="s">
        <v>444</v>
      </c>
      <c r="C209" s="4" t="s">
        <v>181</v>
      </c>
      <c r="D209" s="4" t="s">
        <v>412</v>
      </c>
      <c r="E209" s="4">
        <f t="shared" si="0"/>
        <v>1</v>
      </c>
      <c r="F209" s="4">
        <f t="shared" si="1"/>
        <v>0</v>
      </c>
      <c r="G209" s="4">
        <f t="shared" si="2"/>
        <v>0</v>
      </c>
      <c r="H209" s="4">
        <v>1</v>
      </c>
      <c r="I209" s="4">
        <v>46736776</v>
      </c>
      <c r="J209" s="72">
        <v>358.58699367709914</v>
      </c>
      <c r="K209" s="72">
        <v>125.84094375701054</v>
      </c>
      <c r="L209" s="72">
        <v>51.248721135578549</v>
      </c>
      <c r="M209" s="72">
        <v>407.24997449586829</v>
      </c>
      <c r="N209" s="72">
        <v>11.504858614980204</v>
      </c>
      <c r="O209" s="72">
        <v>51559.791705411939</v>
      </c>
      <c r="P209" s="72">
        <v>253.44525937481149</v>
      </c>
      <c r="Q209" s="72">
        <v>7033.4848122458743</v>
      </c>
      <c r="R209" s="72">
        <v>0.65687029845618794</v>
      </c>
      <c r="S209" s="72">
        <v>759.40362449051145</v>
      </c>
      <c r="T209" s="72">
        <v>111744.05481660621</v>
      </c>
      <c r="U209" s="4">
        <v>0.65</v>
      </c>
      <c r="V209" s="4">
        <v>0.71</v>
      </c>
      <c r="W209" s="4">
        <v>0.78</v>
      </c>
      <c r="X209" s="4">
        <v>0.78</v>
      </c>
    </row>
    <row r="210" spans="1:24" ht="15.75" customHeight="1" x14ac:dyDescent="0.25">
      <c r="A210" s="4" t="s">
        <v>408</v>
      </c>
      <c r="B210" s="4" t="s">
        <v>409</v>
      </c>
      <c r="C210" s="4" t="s">
        <v>106</v>
      </c>
      <c r="D210" s="4" t="s">
        <v>393</v>
      </c>
      <c r="E210" s="4">
        <f t="shared" si="0"/>
        <v>0</v>
      </c>
      <c r="F210" s="4">
        <f t="shared" si="1"/>
        <v>6</v>
      </c>
      <c r="G210" s="4">
        <f t="shared" si="2"/>
        <v>6</v>
      </c>
      <c r="H210" s="4">
        <v>0</v>
      </c>
      <c r="I210" s="4">
        <v>21323733</v>
      </c>
      <c r="J210" s="72">
        <v>300.06003170270424</v>
      </c>
      <c r="K210" s="72">
        <v>96.596594977061471</v>
      </c>
      <c r="L210" s="72" t="s">
        <v>40</v>
      </c>
      <c r="M210" s="72" t="s">
        <v>40</v>
      </c>
      <c r="N210" s="72" t="s">
        <v>40</v>
      </c>
      <c r="O210" s="72" t="s">
        <v>40</v>
      </c>
      <c r="P210" s="72">
        <v>2987.8154917319407</v>
      </c>
      <c r="Q210" s="72">
        <v>1871.0146243982194</v>
      </c>
      <c r="R210" s="72">
        <v>2.2791506534057615</v>
      </c>
      <c r="S210" s="72" t="s">
        <v>40</v>
      </c>
      <c r="T210" s="72" t="s">
        <v>40</v>
      </c>
      <c r="U210" s="4">
        <v>0.41</v>
      </c>
      <c r="V210" s="4">
        <v>0.4</v>
      </c>
      <c r="W210" s="4">
        <v>0.41</v>
      </c>
      <c r="X210" s="4">
        <v>0.41</v>
      </c>
    </row>
    <row r="211" spans="1:24" ht="15.75" customHeight="1" x14ac:dyDescent="0.25">
      <c r="A211" s="4" t="s">
        <v>77</v>
      </c>
      <c r="B211" s="4" t="s">
        <v>78</v>
      </c>
      <c r="C211" s="4" t="s">
        <v>28</v>
      </c>
      <c r="D211" s="4" t="s">
        <v>29</v>
      </c>
      <c r="E211" s="4">
        <f t="shared" si="0"/>
        <v>0</v>
      </c>
      <c r="F211" s="4">
        <f t="shared" si="1"/>
        <v>10</v>
      </c>
      <c r="G211" s="4">
        <f t="shared" si="2"/>
        <v>14</v>
      </c>
      <c r="H211" s="4">
        <v>0</v>
      </c>
      <c r="I211" s="4">
        <v>52823</v>
      </c>
      <c r="J211" s="72">
        <v>762.9252408988508</v>
      </c>
      <c r="K211" s="72" t="s">
        <v>40</v>
      </c>
      <c r="L211" s="72" t="s">
        <v>40</v>
      </c>
      <c r="M211" s="72" t="s">
        <v>40</v>
      </c>
      <c r="N211" s="72" t="s">
        <v>40</v>
      </c>
      <c r="O211" s="72" t="s">
        <v>40</v>
      </c>
      <c r="P211" s="72" t="s">
        <v>40</v>
      </c>
      <c r="Q211" s="72" t="s">
        <v>40</v>
      </c>
      <c r="R211" s="72" t="s">
        <v>40</v>
      </c>
      <c r="S211" s="72" t="s">
        <v>40</v>
      </c>
      <c r="T211" s="72" t="s">
        <v>40</v>
      </c>
    </row>
    <row r="212" spans="1:24" ht="15.75" customHeight="1" x14ac:dyDescent="0.25">
      <c r="A212" s="4" t="s">
        <v>79</v>
      </c>
      <c r="B212" s="4" t="s">
        <v>80</v>
      </c>
      <c r="C212" s="4" t="s">
        <v>28</v>
      </c>
      <c r="D212" s="4" t="s">
        <v>29</v>
      </c>
      <c r="E212" s="4">
        <f t="shared" si="0"/>
        <v>0</v>
      </c>
      <c r="F212" s="4">
        <f t="shared" si="1"/>
        <v>10</v>
      </c>
      <c r="G212" s="4">
        <f t="shared" si="2"/>
        <v>14</v>
      </c>
      <c r="H212" s="4">
        <v>0</v>
      </c>
      <c r="I212" s="4">
        <v>110589</v>
      </c>
      <c r="J212" s="72">
        <v>763.18621201023609</v>
      </c>
      <c r="K212" s="72" t="s">
        <v>40</v>
      </c>
      <c r="L212" s="72" t="s">
        <v>40</v>
      </c>
      <c r="M212" s="72" t="s">
        <v>40</v>
      </c>
      <c r="N212" s="72" t="s">
        <v>40</v>
      </c>
      <c r="O212" s="72" t="s">
        <v>40</v>
      </c>
      <c r="P212" s="72" t="s">
        <v>40</v>
      </c>
      <c r="Q212" s="72" t="s">
        <v>40</v>
      </c>
      <c r="R212" s="72" t="s">
        <v>40</v>
      </c>
      <c r="S212" s="72" t="s">
        <v>40</v>
      </c>
      <c r="T212" s="72" t="s">
        <v>40</v>
      </c>
    </row>
    <row r="213" spans="1:24" ht="15.75" customHeight="1" x14ac:dyDescent="0.25">
      <c r="A213" s="4" t="s">
        <v>513</v>
      </c>
      <c r="B213" s="4" t="s">
        <v>514</v>
      </c>
      <c r="C213" s="4" t="s">
        <v>106</v>
      </c>
      <c r="D213" s="4" t="s">
        <v>484</v>
      </c>
      <c r="E213" s="4">
        <f t="shared" si="0"/>
        <v>1</v>
      </c>
      <c r="F213" s="4">
        <f t="shared" si="1"/>
        <v>4</v>
      </c>
      <c r="G213" s="4">
        <f t="shared" si="2"/>
        <v>8</v>
      </c>
      <c r="H213" s="4">
        <v>0</v>
      </c>
      <c r="I213" s="4">
        <v>4981420</v>
      </c>
      <c r="J213" s="72">
        <v>13.751099084196875</v>
      </c>
      <c r="K213" s="72">
        <v>163.70834019215405</v>
      </c>
      <c r="L213" s="72" t="s">
        <v>40</v>
      </c>
      <c r="M213" s="72" t="s">
        <v>40</v>
      </c>
      <c r="N213" s="72" t="s">
        <v>40</v>
      </c>
      <c r="O213" s="72">
        <v>10615.384615384615</v>
      </c>
      <c r="P213" s="72">
        <v>664.68334827614319</v>
      </c>
      <c r="Q213" s="72">
        <v>1363.4843671626818</v>
      </c>
      <c r="R213" s="72">
        <v>0.6624617077058349</v>
      </c>
      <c r="S213" s="72">
        <v>385.866802236909</v>
      </c>
      <c r="T213" s="72" t="s">
        <v>40</v>
      </c>
    </row>
    <row r="214" spans="1:24" ht="15.75" customHeight="1" x14ac:dyDescent="0.25">
      <c r="A214" s="4" t="s">
        <v>257</v>
      </c>
      <c r="B214" s="4" t="s">
        <v>258</v>
      </c>
      <c r="C214" s="4" t="s">
        <v>118</v>
      </c>
      <c r="D214" s="4" t="s">
        <v>250</v>
      </c>
      <c r="E214" s="4">
        <f t="shared" si="0"/>
        <v>0</v>
      </c>
      <c r="F214" s="4">
        <f t="shared" si="1"/>
        <v>8</v>
      </c>
      <c r="G214" s="4">
        <f t="shared" si="2"/>
        <v>8</v>
      </c>
      <c r="H214" s="4">
        <v>0</v>
      </c>
      <c r="I214" s="4">
        <v>42813238</v>
      </c>
      <c r="J214" s="72" t="s">
        <v>40</v>
      </c>
      <c r="K214" s="72">
        <v>49.050249364460583</v>
      </c>
      <c r="L214" s="72" t="s">
        <v>40</v>
      </c>
      <c r="M214" s="72" t="s">
        <v>40</v>
      </c>
      <c r="N214" s="72" t="s">
        <v>40</v>
      </c>
      <c r="O214" s="72" t="s">
        <v>40</v>
      </c>
      <c r="P214" s="72" t="s">
        <v>40</v>
      </c>
      <c r="Q214" s="72">
        <v>5394.2974569740554</v>
      </c>
      <c r="R214" s="72">
        <v>3.9754059246815201</v>
      </c>
      <c r="S214" s="72" t="s">
        <v>40</v>
      </c>
      <c r="T214" s="72" t="s">
        <v>40</v>
      </c>
      <c r="U214" s="4">
        <v>0</v>
      </c>
      <c r="V214" s="4">
        <v>0</v>
      </c>
      <c r="W214" s="4">
        <v>0</v>
      </c>
      <c r="X214" s="4">
        <v>0</v>
      </c>
    </row>
    <row r="215" spans="1:24" ht="15.75" customHeight="1" x14ac:dyDescent="0.25">
      <c r="A215" s="4" t="s">
        <v>349</v>
      </c>
      <c r="B215" s="4" t="s">
        <v>350</v>
      </c>
      <c r="C215" s="4" t="s">
        <v>28</v>
      </c>
      <c r="D215" s="4" t="s">
        <v>328</v>
      </c>
      <c r="E215" s="4">
        <f t="shared" si="0"/>
        <v>0</v>
      </c>
      <c r="F215" s="4">
        <f t="shared" si="1"/>
        <v>8</v>
      </c>
      <c r="G215" s="4">
        <f t="shared" si="2"/>
        <v>12</v>
      </c>
      <c r="H215" s="4">
        <v>0</v>
      </c>
      <c r="I215" s="4">
        <v>581372</v>
      </c>
      <c r="J215" s="72" t="s">
        <v>40</v>
      </c>
      <c r="K215" s="72">
        <v>172.00690779741714</v>
      </c>
      <c r="L215" s="72" t="s">
        <v>40</v>
      </c>
      <c r="M215" s="72" t="s">
        <v>40</v>
      </c>
      <c r="N215" s="72" t="s">
        <v>40</v>
      </c>
      <c r="O215" s="72" t="s">
        <v>40</v>
      </c>
      <c r="P215" s="72" t="s">
        <v>40</v>
      </c>
      <c r="Q215" s="72">
        <v>416.31973355537048</v>
      </c>
      <c r="R215" s="72">
        <v>5.3322141417199314</v>
      </c>
      <c r="S215" s="72" t="s">
        <v>40</v>
      </c>
      <c r="T215" s="72" t="s">
        <v>40</v>
      </c>
    </row>
    <row r="216" spans="1:24" ht="15.75" customHeight="1" x14ac:dyDescent="0.25">
      <c r="A216" s="6" t="s">
        <v>389</v>
      </c>
      <c r="B216" s="6" t="s">
        <v>390</v>
      </c>
      <c r="C216" s="4" t="s">
        <v>118</v>
      </c>
      <c r="D216" s="4" t="s">
        <v>380</v>
      </c>
      <c r="E216" s="4">
        <f t="shared" si="0"/>
        <v>0</v>
      </c>
      <c r="F216" s="4">
        <f t="shared" si="1"/>
        <v>11</v>
      </c>
      <c r="G216" s="4">
        <f t="shared" si="2"/>
        <v>15</v>
      </c>
      <c r="H216" s="4">
        <v>0</v>
      </c>
      <c r="I216" s="4">
        <v>1148130</v>
      </c>
      <c r="J216" s="72" t="s">
        <v>40</v>
      </c>
      <c r="K216" s="72" t="s">
        <v>40</v>
      </c>
      <c r="L216" s="72" t="s">
        <v>40</v>
      </c>
      <c r="M216" s="72" t="s">
        <v>40</v>
      </c>
      <c r="N216" s="72" t="s">
        <v>40</v>
      </c>
      <c r="O216" s="72" t="s">
        <v>40</v>
      </c>
      <c r="P216" s="72" t="s">
        <v>40</v>
      </c>
      <c r="Q216" s="72" t="s">
        <v>40</v>
      </c>
      <c r="R216" s="72" t="s">
        <v>40</v>
      </c>
      <c r="S216" s="72" t="s">
        <v>40</v>
      </c>
      <c r="T216" s="72" t="s">
        <v>40</v>
      </c>
    </row>
    <row r="217" spans="1:24" ht="15.75" customHeight="1" x14ac:dyDescent="0.25">
      <c r="A217" s="4" t="s">
        <v>297</v>
      </c>
      <c r="B217" s="4" t="s">
        <v>298</v>
      </c>
      <c r="C217" s="4" t="s">
        <v>181</v>
      </c>
      <c r="D217" s="4" t="s">
        <v>276</v>
      </c>
      <c r="E217" s="4">
        <f t="shared" si="0"/>
        <v>1</v>
      </c>
      <c r="F217" s="4">
        <f t="shared" si="1"/>
        <v>3</v>
      </c>
      <c r="G217" s="4">
        <f t="shared" si="2"/>
        <v>3</v>
      </c>
      <c r="H217" s="4">
        <v>1</v>
      </c>
      <c r="I217" s="4">
        <v>10036379</v>
      </c>
      <c r="J217" s="72">
        <v>196.69444527752492</v>
      </c>
      <c r="K217" s="72">
        <v>56.922920108935706</v>
      </c>
      <c r="L217" s="72">
        <v>60.499907386917137</v>
      </c>
      <c r="M217" s="72">
        <v>1062.8391388062314</v>
      </c>
      <c r="N217" s="72">
        <v>23.036196620314954</v>
      </c>
      <c r="O217" s="72" t="s">
        <v>40</v>
      </c>
      <c r="P217" s="72">
        <v>100.83128893909175</v>
      </c>
      <c r="Q217" s="72">
        <v>3650.4792332268371</v>
      </c>
      <c r="R217" s="72">
        <v>1.1259040735707568</v>
      </c>
      <c r="S217" s="72" t="s">
        <v>40</v>
      </c>
      <c r="T217" s="72" t="s">
        <v>40</v>
      </c>
      <c r="U217" s="4">
        <v>0.84</v>
      </c>
      <c r="V217" s="4">
        <v>0.82</v>
      </c>
      <c r="W217" s="4">
        <v>0.92</v>
      </c>
      <c r="X217" s="4">
        <v>0.92</v>
      </c>
    </row>
    <row r="218" spans="1:24" ht="15.75" customHeight="1" x14ac:dyDescent="0.25">
      <c r="A218" s="4" t="s">
        <v>540</v>
      </c>
      <c r="B218" s="4" t="s">
        <v>541</v>
      </c>
      <c r="C218" s="4" t="s">
        <v>181</v>
      </c>
      <c r="D218" s="4" t="s">
        <v>525</v>
      </c>
      <c r="E218" s="4">
        <f t="shared" si="0"/>
        <v>1</v>
      </c>
      <c r="F218" s="4">
        <f t="shared" si="1"/>
        <v>4</v>
      </c>
      <c r="G218" s="4">
        <f t="shared" si="2"/>
        <v>4</v>
      </c>
      <c r="H218" s="4">
        <v>1</v>
      </c>
      <c r="I218" s="4">
        <v>8591365</v>
      </c>
      <c r="J218" s="72">
        <v>215.46052344417916</v>
      </c>
      <c r="K218" s="72">
        <v>76.402294629549559</v>
      </c>
      <c r="L218" s="72">
        <v>48.525467140553332</v>
      </c>
      <c r="M218" s="72">
        <v>635.13101767215107</v>
      </c>
      <c r="N218" s="72" t="s">
        <v>40</v>
      </c>
      <c r="O218" s="72" t="s">
        <v>40</v>
      </c>
      <c r="P218" s="72">
        <v>61.999395496448543</v>
      </c>
      <c r="Q218" s="72">
        <v>2381.7126269956457</v>
      </c>
      <c r="R218" s="72">
        <v>0.52378172735065964</v>
      </c>
      <c r="S218" s="72" t="s">
        <v>40</v>
      </c>
      <c r="T218" s="72" t="s">
        <v>40</v>
      </c>
      <c r="U218" s="4">
        <v>0</v>
      </c>
      <c r="V218" s="4">
        <v>0</v>
      </c>
      <c r="W218" s="4">
        <v>0</v>
      </c>
      <c r="X218" s="4">
        <v>0</v>
      </c>
    </row>
    <row r="219" spans="1:24" ht="15.75" customHeight="1" x14ac:dyDescent="0.25">
      <c r="A219" s="4" t="s">
        <v>515</v>
      </c>
      <c r="B219" s="4" t="s">
        <v>516</v>
      </c>
      <c r="C219" s="4" t="s">
        <v>106</v>
      </c>
      <c r="D219" s="4" t="s">
        <v>484</v>
      </c>
      <c r="E219" s="4">
        <f t="shared" si="0"/>
        <v>1</v>
      </c>
      <c r="F219" s="4">
        <f t="shared" si="1"/>
        <v>5</v>
      </c>
      <c r="G219" s="4">
        <f t="shared" si="2"/>
        <v>9</v>
      </c>
      <c r="H219" s="4">
        <v>0</v>
      </c>
      <c r="I219" s="4">
        <v>17070135</v>
      </c>
      <c r="J219" s="72">
        <v>11.077826859600114</v>
      </c>
      <c r="K219" s="72">
        <v>62.090897347912012</v>
      </c>
      <c r="L219" s="72" t="s">
        <v>40</v>
      </c>
      <c r="M219" s="72" t="s">
        <v>40</v>
      </c>
      <c r="N219" s="72" t="s">
        <v>40</v>
      </c>
      <c r="O219" s="72" t="s">
        <v>40</v>
      </c>
      <c r="P219" s="72">
        <v>144.06687508495312</v>
      </c>
      <c r="Q219" s="72">
        <v>1980.0112086680365</v>
      </c>
      <c r="R219" s="72">
        <v>2.7123394161791925</v>
      </c>
      <c r="S219" s="72">
        <v>41.989027176875879</v>
      </c>
      <c r="T219" s="72" t="s">
        <v>40</v>
      </c>
    </row>
    <row r="220" spans="1:24" ht="15.75" customHeight="1" x14ac:dyDescent="0.25">
      <c r="A220" s="4" t="s">
        <v>110</v>
      </c>
      <c r="B220" s="4" t="s">
        <v>111</v>
      </c>
      <c r="C220" s="4" t="s">
        <v>106</v>
      </c>
      <c r="D220" s="4" t="s">
        <v>107</v>
      </c>
      <c r="E220" s="4">
        <f t="shared" si="0"/>
        <v>1</v>
      </c>
      <c r="F220" s="4">
        <f t="shared" si="1"/>
        <v>5</v>
      </c>
      <c r="G220" s="4">
        <f t="shared" si="2"/>
        <v>9</v>
      </c>
      <c r="H220" s="4">
        <v>0</v>
      </c>
      <c r="I220" s="4">
        <v>9321018</v>
      </c>
      <c r="J220" s="72" t="s">
        <v>40</v>
      </c>
      <c r="K220" s="72">
        <v>99.956893120472458</v>
      </c>
      <c r="L220" s="72" t="s">
        <v>40</v>
      </c>
      <c r="M220" s="72" t="s">
        <v>40</v>
      </c>
      <c r="N220" s="72" t="s">
        <v>40</v>
      </c>
      <c r="O220" s="72">
        <v>29238.726790450928</v>
      </c>
      <c r="P220" s="72">
        <v>945.69630531871701</v>
      </c>
      <c r="Q220" s="72">
        <v>8470</v>
      </c>
      <c r="R220" s="72">
        <v>1.3517836785638651</v>
      </c>
      <c r="S220" s="72">
        <v>1057.5650004797083</v>
      </c>
      <c r="T220" s="72" t="s">
        <v>40</v>
      </c>
    </row>
    <row r="221" spans="1:24" ht="15.75" customHeight="1" x14ac:dyDescent="0.25">
      <c r="A221" s="4" t="s">
        <v>372</v>
      </c>
      <c r="B221" s="4" t="s">
        <v>373</v>
      </c>
      <c r="C221" s="4" t="s">
        <v>106</v>
      </c>
      <c r="D221" s="4" t="s">
        <v>357</v>
      </c>
      <c r="E221" s="4">
        <f t="shared" si="0"/>
        <v>1</v>
      </c>
      <c r="F221" s="4">
        <f t="shared" si="1"/>
        <v>4</v>
      </c>
      <c r="G221" s="4">
        <f t="shared" si="2"/>
        <v>4</v>
      </c>
      <c r="H221" s="4">
        <v>0</v>
      </c>
      <c r="I221" s="4">
        <v>69625582</v>
      </c>
      <c r="J221" s="72">
        <v>315.65840268308278</v>
      </c>
      <c r="K221" s="72">
        <v>535.69247004642625</v>
      </c>
      <c r="L221" s="72" t="s">
        <v>40</v>
      </c>
      <c r="M221" s="72" t="s">
        <v>40</v>
      </c>
      <c r="N221" s="72" t="s">
        <v>40</v>
      </c>
      <c r="O221" s="72">
        <v>202196.03619129685</v>
      </c>
      <c r="P221" s="72">
        <v>536.46282808059186</v>
      </c>
      <c r="Q221" s="72">
        <v>5827.6147620386864</v>
      </c>
      <c r="R221" s="72">
        <v>3.2014095049144435</v>
      </c>
      <c r="S221" s="72">
        <v>9813.9252815274103</v>
      </c>
      <c r="T221" s="72" t="s">
        <v>40</v>
      </c>
      <c r="U221" s="4">
        <v>0.45</v>
      </c>
      <c r="V221" s="4">
        <v>0.33</v>
      </c>
      <c r="W221" s="4">
        <v>0.4</v>
      </c>
      <c r="X221" s="4">
        <v>0.4</v>
      </c>
    </row>
    <row r="222" spans="1:24" ht="15.75" customHeight="1" x14ac:dyDescent="0.25">
      <c r="A222" s="4" t="s">
        <v>445</v>
      </c>
      <c r="B222" s="4" t="s">
        <v>446</v>
      </c>
      <c r="C222" s="4" t="s">
        <v>181</v>
      </c>
      <c r="D222" s="4" t="s">
        <v>412</v>
      </c>
      <c r="E222" s="4">
        <f t="shared" si="0"/>
        <v>0</v>
      </c>
      <c r="F222" s="4">
        <f t="shared" si="1"/>
        <v>10</v>
      </c>
      <c r="G222" s="4">
        <f t="shared" si="2"/>
        <v>14</v>
      </c>
      <c r="H222" s="4">
        <v>0</v>
      </c>
      <c r="J222" s="72" t="s">
        <v>40</v>
      </c>
      <c r="K222" s="72" t="s">
        <v>40</v>
      </c>
      <c r="L222" s="72" t="s">
        <v>40</v>
      </c>
      <c r="M222" s="72" t="s">
        <v>40</v>
      </c>
      <c r="N222" s="72" t="s">
        <v>40</v>
      </c>
      <c r="O222" s="72" t="s">
        <v>40</v>
      </c>
      <c r="P222" s="72" t="s">
        <v>40</v>
      </c>
      <c r="Q222" s="72" t="s">
        <v>40</v>
      </c>
      <c r="R222" s="72" t="s">
        <v>40</v>
      </c>
      <c r="S222" s="72">
        <v>586.31125596554534</v>
      </c>
      <c r="T222" s="72" t="s">
        <v>40</v>
      </c>
    </row>
    <row r="223" spans="1:24" ht="15.75" customHeight="1" x14ac:dyDescent="0.25">
      <c r="A223" s="4" t="s">
        <v>374</v>
      </c>
      <c r="B223" s="4" t="s">
        <v>375</v>
      </c>
      <c r="C223" s="4" t="s">
        <v>106</v>
      </c>
      <c r="D223" s="4" t="s">
        <v>357</v>
      </c>
      <c r="E223" s="4">
        <f t="shared" si="0"/>
        <v>1</v>
      </c>
      <c r="F223" s="4">
        <f t="shared" si="1"/>
        <v>4</v>
      </c>
      <c r="G223" s="4">
        <f t="shared" si="2"/>
        <v>4</v>
      </c>
      <c r="H223" s="4">
        <v>0</v>
      </c>
      <c r="I223" s="4">
        <v>1293119</v>
      </c>
      <c r="J223" s="72">
        <v>310.72159638826741</v>
      </c>
      <c r="K223" s="72">
        <v>50.962053763033417</v>
      </c>
      <c r="L223" s="72">
        <v>13.378505767837298</v>
      </c>
      <c r="M223" s="72">
        <v>262.51896813353562</v>
      </c>
      <c r="N223" s="72">
        <v>2.3973045017511923</v>
      </c>
      <c r="O223" s="72" t="s">
        <v>40</v>
      </c>
      <c r="P223" s="72" t="s">
        <v>40</v>
      </c>
      <c r="Q223" s="72">
        <v>4307.1895424836603</v>
      </c>
      <c r="R223" s="72">
        <v>3.7892877608325293</v>
      </c>
      <c r="S223" s="72" t="s">
        <v>40</v>
      </c>
      <c r="T223" s="72" t="s">
        <v>40</v>
      </c>
      <c r="U223" s="4">
        <v>0</v>
      </c>
      <c r="V223" s="4">
        <v>0</v>
      </c>
      <c r="W223" s="4">
        <v>0</v>
      </c>
      <c r="X223" s="4">
        <v>0</v>
      </c>
    </row>
    <row r="224" spans="1:24" ht="15.75" customHeight="1" x14ac:dyDescent="0.25">
      <c r="A224" s="4" t="s">
        <v>480</v>
      </c>
      <c r="B224" s="4" t="s">
        <v>481</v>
      </c>
      <c r="C224" s="4" t="s">
        <v>118</v>
      </c>
      <c r="D224" s="4" t="s">
        <v>449</v>
      </c>
      <c r="E224" s="4">
        <f t="shared" si="0"/>
        <v>0</v>
      </c>
      <c r="F224" s="4">
        <f t="shared" si="1"/>
        <v>8</v>
      </c>
      <c r="G224" s="4">
        <f t="shared" si="2"/>
        <v>8</v>
      </c>
      <c r="H224" s="4">
        <v>0</v>
      </c>
      <c r="I224" s="4">
        <v>8082366</v>
      </c>
      <c r="J224" s="72" t="s">
        <v>40</v>
      </c>
      <c r="K224" s="72">
        <v>60.11853459741863</v>
      </c>
      <c r="L224" s="72" t="s">
        <v>40</v>
      </c>
      <c r="M224" s="72" t="s">
        <v>40</v>
      </c>
      <c r="N224" s="72" t="s">
        <v>40</v>
      </c>
      <c r="O224" s="72">
        <v>4947.3684210526317</v>
      </c>
      <c r="P224" s="72" t="s">
        <v>40</v>
      </c>
      <c r="Q224" s="72">
        <v>1508.0695220360026</v>
      </c>
      <c r="R224" s="72" t="s">
        <v>40</v>
      </c>
      <c r="S224" s="72" t="s">
        <v>40</v>
      </c>
      <c r="T224" s="72" t="s">
        <v>40</v>
      </c>
      <c r="U224" s="4">
        <v>0.32</v>
      </c>
      <c r="V224" s="4">
        <v>0.47</v>
      </c>
      <c r="W224" s="4">
        <v>0.44</v>
      </c>
      <c r="X224" s="4">
        <v>0.44</v>
      </c>
    </row>
    <row r="225" spans="1:24" ht="15.75" customHeight="1" x14ac:dyDescent="0.25">
      <c r="A225" s="4" t="s">
        <v>318</v>
      </c>
      <c r="B225" s="4" t="s">
        <v>319</v>
      </c>
      <c r="C225" s="4" t="s">
        <v>22</v>
      </c>
      <c r="D225" s="4" t="s">
        <v>309</v>
      </c>
      <c r="E225" s="4">
        <f t="shared" si="0"/>
        <v>0</v>
      </c>
      <c r="F225" s="4">
        <f t="shared" si="1"/>
        <v>11</v>
      </c>
      <c r="G225" s="4">
        <f t="shared" si="2"/>
        <v>15</v>
      </c>
      <c r="H225" s="4">
        <v>0</v>
      </c>
      <c r="I225" s="4">
        <v>1340</v>
      </c>
      <c r="J225" s="72" t="s">
        <v>40</v>
      </c>
      <c r="K225" s="72" t="s">
        <v>40</v>
      </c>
      <c r="L225" s="72" t="s">
        <v>40</v>
      </c>
      <c r="M225" s="72" t="s">
        <v>40</v>
      </c>
      <c r="N225" s="72" t="s">
        <v>40</v>
      </c>
      <c r="O225" s="72" t="s">
        <v>40</v>
      </c>
      <c r="P225" s="72" t="s">
        <v>40</v>
      </c>
      <c r="Q225" s="72" t="s">
        <v>40</v>
      </c>
      <c r="R225" s="72" t="s">
        <v>40</v>
      </c>
      <c r="S225" s="72" t="s">
        <v>40</v>
      </c>
      <c r="T225" s="72" t="s">
        <v>40</v>
      </c>
    </row>
    <row r="226" spans="1:24" ht="15.75" customHeight="1" x14ac:dyDescent="0.25">
      <c r="A226" s="4" t="s">
        <v>320</v>
      </c>
      <c r="B226" s="4" t="s">
        <v>321</v>
      </c>
      <c r="C226" s="4" t="s">
        <v>22</v>
      </c>
      <c r="D226" s="4" t="s">
        <v>309</v>
      </c>
      <c r="E226" s="4">
        <f t="shared" si="0"/>
        <v>0</v>
      </c>
      <c r="F226" s="4">
        <f t="shared" si="1"/>
        <v>8</v>
      </c>
      <c r="G226" s="4">
        <f t="shared" si="2"/>
        <v>12</v>
      </c>
      <c r="H226" s="4">
        <v>0</v>
      </c>
      <c r="I226" s="4">
        <v>104494</v>
      </c>
      <c r="J226" s="72" t="s">
        <v>40</v>
      </c>
      <c r="K226" s="72">
        <v>168.43072329511745</v>
      </c>
      <c r="L226" s="72" t="s">
        <v>40</v>
      </c>
      <c r="M226" s="72" t="s">
        <v>40</v>
      </c>
      <c r="N226" s="72" t="s">
        <v>40</v>
      </c>
      <c r="O226" s="72" t="s">
        <v>40</v>
      </c>
      <c r="P226" s="72" t="s">
        <v>40</v>
      </c>
      <c r="Q226" s="72">
        <v>13538.461538461539</v>
      </c>
      <c r="R226" s="72">
        <v>0.95699274599498529</v>
      </c>
      <c r="S226" s="72" t="s">
        <v>40</v>
      </c>
      <c r="T226" s="72" t="s">
        <v>40</v>
      </c>
    </row>
    <row r="227" spans="1:24" ht="15.75" customHeight="1" x14ac:dyDescent="0.25">
      <c r="A227" s="4" t="s">
        <v>81</v>
      </c>
      <c r="B227" s="4" t="s">
        <v>82</v>
      </c>
      <c r="C227" s="4" t="s">
        <v>28</v>
      </c>
      <c r="D227" s="4" t="s">
        <v>29</v>
      </c>
      <c r="E227" s="4">
        <f t="shared" si="0"/>
        <v>1</v>
      </c>
      <c r="F227" s="4">
        <f t="shared" si="1"/>
        <v>4</v>
      </c>
      <c r="G227" s="4">
        <f t="shared" si="2"/>
        <v>4</v>
      </c>
      <c r="H227" s="4">
        <v>1</v>
      </c>
      <c r="I227" s="4">
        <v>1394973</v>
      </c>
      <c r="J227" s="72">
        <v>473.48586675154291</v>
      </c>
      <c r="K227" s="72">
        <v>286.67221516115364</v>
      </c>
      <c r="L227" s="72" t="s">
        <v>40</v>
      </c>
      <c r="M227" s="72" t="s">
        <v>40</v>
      </c>
      <c r="N227" s="72" t="s">
        <v>40</v>
      </c>
      <c r="O227" s="72">
        <v>2923.0769230769229</v>
      </c>
      <c r="P227" s="72">
        <v>51935.064935064933</v>
      </c>
      <c r="Q227" s="72">
        <v>780.59730626585986</v>
      </c>
      <c r="R227" s="72">
        <v>30.108109619325965</v>
      </c>
      <c r="S227" s="72">
        <v>78.489229861316019</v>
      </c>
      <c r="T227" s="72" t="s">
        <v>40</v>
      </c>
      <c r="U227" s="4">
        <v>0.37</v>
      </c>
      <c r="V227" s="4">
        <v>0.51</v>
      </c>
      <c r="W227" s="4">
        <v>0.31</v>
      </c>
      <c r="X227" s="4">
        <v>0.31</v>
      </c>
    </row>
    <row r="228" spans="1:24" ht="15.75" customHeight="1" x14ac:dyDescent="0.25">
      <c r="A228" s="4" t="s">
        <v>259</v>
      </c>
      <c r="B228" s="4" t="s">
        <v>260</v>
      </c>
      <c r="C228" s="4" t="s">
        <v>118</v>
      </c>
      <c r="D228" s="4" t="s">
        <v>250</v>
      </c>
      <c r="E228" s="4">
        <f t="shared" si="0"/>
        <v>0</v>
      </c>
      <c r="F228" s="4">
        <f t="shared" si="1"/>
        <v>7</v>
      </c>
      <c r="G228" s="4">
        <f t="shared" si="2"/>
        <v>7</v>
      </c>
      <c r="H228" s="4">
        <v>0</v>
      </c>
      <c r="I228" s="4">
        <v>11694719</v>
      </c>
      <c r="J228" s="72" t="s">
        <v>40</v>
      </c>
      <c r="K228" s="72">
        <v>177.47326806227665</v>
      </c>
      <c r="L228" s="72" t="s">
        <v>40</v>
      </c>
      <c r="M228" s="72" t="s">
        <v>40</v>
      </c>
      <c r="N228" s="72">
        <v>15.990123405273783</v>
      </c>
      <c r="O228" s="72" t="s">
        <v>40</v>
      </c>
      <c r="P228" s="72" t="s">
        <v>40</v>
      </c>
      <c r="Q228" s="72">
        <v>1808.7145969498911</v>
      </c>
      <c r="R228" s="72">
        <v>2.8388882195459337</v>
      </c>
      <c r="S228" s="72" t="s">
        <v>40</v>
      </c>
      <c r="T228" s="72" t="s">
        <v>40</v>
      </c>
      <c r="U228" s="4">
        <v>0.48</v>
      </c>
      <c r="V228" s="4">
        <v>0.56000000000000005</v>
      </c>
      <c r="W228" s="4">
        <v>0.44</v>
      </c>
      <c r="X228" s="4">
        <v>0.44</v>
      </c>
    </row>
    <row r="229" spans="1:24" ht="15.75" customHeight="1" x14ac:dyDescent="0.25">
      <c r="A229" s="4" t="s">
        <v>517</v>
      </c>
      <c r="B229" s="4" t="s">
        <v>518</v>
      </c>
      <c r="C229" s="4" t="s">
        <v>106</v>
      </c>
      <c r="D229" s="4" t="s">
        <v>484</v>
      </c>
      <c r="E229" s="4">
        <f t="shared" si="0"/>
        <v>1</v>
      </c>
      <c r="F229" s="4">
        <f t="shared" si="1"/>
        <v>4</v>
      </c>
      <c r="G229" s="4">
        <f t="shared" si="2"/>
        <v>4</v>
      </c>
      <c r="H229" s="4">
        <v>1</v>
      </c>
      <c r="I229" s="4">
        <v>83429615</v>
      </c>
      <c r="J229" s="72">
        <v>452.99382000024815</v>
      </c>
      <c r="K229" s="72">
        <v>311.63993744907009</v>
      </c>
      <c r="L229" s="72" t="s">
        <v>40</v>
      </c>
      <c r="M229" s="72" t="s">
        <v>40</v>
      </c>
      <c r="N229" s="72" t="s">
        <v>40</v>
      </c>
      <c r="O229" s="72">
        <v>312170.75732976792</v>
      </c>
      <c r="P229" s="72">
        <v>575.41601471294496</v>
      </c>
      <c r="Q229" s="72">
        <v>3579.2458804256548</v>
      </c>
      <c r="R229" s="72">
        <v>3.8547463032161904</v>
      </c>
      <c r="S229" s="72">
        <v>1947.3744099772598</v>
      </c>
      <c r="T229" s="72" t="s">
        <v>40</v>
      </c>
      <c r="U229" s="4">
        <v>0.28999999999999998</v>
      </c>
      <c r="V229" s="4">
        <v>0.14000000000000001</v>
      </c>
      <c r="W229" s="4">
        <v>0.42</v>
      </c>
      <c r="X229" s="4">
        <v>0.42</v>
      </c>
    </row>
    <row r="230" spans="1:24" ht="15.75" customHeight="1" x14ac:dyDescent="0.25">
      <c r="A230" s="4" t="s">
        <v>112</v>
      </c>
      <c r="B230" s="4" t="s">
        <v>113</v>
      </c>
      <c r="C230" s="4" t="s">
        <v>106</v>
      </c>
      <c r="D230" s="4" t="s">
        <v>107</v>
      </c>
      <c r="E230" s="4">
        <f t="shared" si="0"/>
        <v>0</v>
      </c>
      <c r="F230" s="4">
        <f t="shared" si="1"/>
        <v>6</v>
      </c>
      <c r="G230" s="4">
        <f t="shared" si="2"/>
        <v>6</v>
      </c>
      <c r="H230" s="4">
        <v>0</v>
      </c>
      <c r="I230" s="4">
        <v>5942089</v>
      </c>
      <c r="J230" s="72" t="s">
        <v>40</v>
      </c>
      <c r="K230" s="72">
        <v>512.47970200379018</v>
      </c>
      <c r="L230" s="72" t="s">
        <v>40</v>
      </c>
      <c r="M230" s="72" t="s">
        <v>40</v>
      </c>
      <c r="N230" s="72" t="s">
        <v>40</v>
      </c>
      <c r="O230" s="72" t="s">
        <v>40</v>
      </c>
      <c r="P230" s="72">
        <v>3417.349343508024</v>
      </c>
      <c r="Q230" s="72">
        <v>25568.429890848027</v>
      </c>
      <c r="R230" s="72">
        <v>3.4163069587143515</v>
      </c>
      <c r="S230" s="72">
        <v>1668.4141546526866</v>
      </c>
      <c r="T230" s="72" t="s">
        <v>40</v>
      </c>
      <c r="U230" s="4">
        <v>0</v>
      </c>
      <c r="V230" s="4">
        <v>0</v>
      </c>
      <c r="W230" s="4">
        <v>0</v>
      </c>
      <c r="X230" s="4">
        <v>0</v>
      </c>
    </row>
    <row r="231" spans="1:24" ht="15.75" customHeight="1" x14ac:dyDescent="0.25">
      <c r="A231" s="4" t="s">
        <v>83</v>
      </c>
      <c r="B231" s="4" t="s">
        <v>84</v>
      </c>
      <c r="C231" s="4" t="s">
        <v>28</v>
      </c>
      <c r="D231" s="4" t="s">
        <v>29</v>
      </c>
      <c r="E231" s="4">
        <f t="shared" si="0"/>
        <v>0</v>
      </c>
      <c r="F231" s="4">
        <f t="shared" si="1"/>
        <v>10</v>
      </c>
      <c r="G231" s="4">
        <f t="shared" si="2"/>
        <v>14</v>
      </c>
      <c r="H231" s="4">
        <v>0</v>
      </c>
      <c r="I231" s="4">
        <v>38191</v>
      </c>
      <c r="J231" s="72" t="s">
        <v>40</v>
      </c>
      <c r="K231" s="72" t="s">
        <v>40</v>
      </c>
      <c r="L231" s="72" t="s">
        <v>40</v>
      </c>
      <c r="M231" s="72" t="s">
        <v>40</v>
      </c>
      <c r="N231" s="72" t="s">
        <v>40</v>
      </c>
      <c r="O231" s="72" t="s">
        <v>40</v>
      </c>
      <c r="P231" s="72" t="s">
        <v>40</v>
      </c>
      <c r="Q231" s="72" t="s">
        <v>40</v>
      </c>
      <c r="R231" s="72">
        <v>5.2368359037469556</v>
      </c>
      <c r="S231" s="72" t="s">
        <v>40</v>
      </c>
      <c r="T231" s="72" t="s">
        <v>40</v>
      </c>
    </row>
    <row r="232" spans="1:24" ht="15.75" customHeight="1" x14ac:dyDescent="0.25">
      <c r="A232" s="4" t="s">
        <v>322</v>
      </c>
      <c r="B232" s="4" t="s">
        <v>323</v>
      </c>
      <c r="C232" s="4" t="s">
        <v>22</v>
      </c>
      <c r="D232" s="4" t="s">
        <v>309</v>
      </c>
      <c r="E232" s="4">
        <f t="shared" si="0"/>
        <v>0</v>
      </c>
      <c r="F232" s="4">
        <f t="shared" si="1"/>
        <v>8</v>
      </c>
      <c r="G232" s="4">
        <f t="shared" si="2"/>
        <v>12</v>
      </c>
      <c r="H232" s="4">
        <v>0</v>
      </c>
      <c r="I232" s="4">
        <v>11646</v>
      </c>
      <c r="J232" s="72" t="s">
        <v>40</v>
      </c>
      <c r="K232" s="72">
        <v>94.45303108363386</v>
      </c>
      <c r="L232" s="72" t="s">
        <v>40</v>
      </c>
      <c r="M232" s="72" t="s">
        <v>40</v>
      </c>
      <c r="N232" s="72" t="s">
        <v>40</v>
      </c>
      <c r="O232" s="72" t="s">
        <v>40</v>
      </c>
      <c r="P232" s="72" t="s">
        <v>40</v>
      </c>
      <c r="Q232" s="72" t="e">
        <v>#DIV/0!</v>
      </c>
      <c r="R232" s="72">
        <v>17.173278378842522</v>
      </c>
      <c r="S232" s="72" t="s">
        <v>40</v>
      </c>
      <c r="T232" s="72" t="s">
        <v>40</v>
      </c>
    </row>
    <row r="233" spans="1:24" ht="15.75" customHeight="1" x14ac:dyDescent="0.25">
      <c r="A233" s="4" t="s">
        <v>150</v>
      </c>
      <c r="B233" s="4" t="s">
        <v>151</v>
      </c>
      <c r="C233" s="4" t="s">
        <v>118</v>
      </c>
      <c r="D233" s="4" t="s">
        <v>119</v>
      </c>
      <c r="E233" s="4">
        <f t="shared" si="0"/>
        <v>0</v>
      </c>
      <c r="F233" s="4">
        <f t="shared" si="1"/>
        <v>6</v>
      </c>
      <c r="G233" s="4">
        <f t="shared" si="2"/>
        <v>6</v>
      </c>
      <c r="H233" s="4">
        <v>0</v>
      </c>
      <c r="I233" s="4">
        <v>44269594</v>
      </c>
      <c r="J233" s="72">
        <v>101.78317876599456</v>
      </c>
      <c r="K233" s="72">
        <v>122.11315965536073</v>
      </c>
      <c r="L233" s="72" t="s">
        <v>40</v>
      </c>
      <c r="M233" s="72" t="s">
        <v>40</v>
      </c>
      <c r="N233" s="72" t="s">
        <v>40</v>
      </c>
      <c r="O233" s="72" t="s">
        <v>40</v>
      </c>
      <c r="P233" s="72">
        <v>2862.0817450232953</v>
      </c>
      <c r="Q233" s="72">
        <v>2060.4894038725415</v>
      </c>
      <c r="R233" s="72">
        <v>10.695828834572099</v>
      </c>
      <c r="S233" s="72" t="s">
        <v>40</v>
      </c>
      <c r="T233" s="72" t="s">
        <v>40</v>
      </c>
      <c r="U233" s="4">
        <v>0.41</v>
      </c>
      <c r="V233" s="4">
        <v>0.38</v>
      </c>
      <c r="W233" s="4">
        <v>0.3</v>
      </c>
      <c r="X233" s="4">
        <v>0.3</v>
      </c>
    </row>
    <row r="234" spans="1:24" ht="15.75" customHeight="1" x14ac:dyDescent="0.25">
      <c r="A234" s="4" t="s">
        <v>201</v>
      </c>
      <c r="B234" s="4" t="s">
        <v>202</v>
      </c>
      <c r="C234" s="4" t="s">
        <v>181</v>
      </c>
      <c r="D234" s="4" t="s">
        <v>182</v>
      </c>
      <c r="E234" s="4">
        <f t="shared" si="0"/>
        <v>1</v>
      </c>
      <c r="F234" s="4">
        <f t="shared" si="1"/>
        <v>2</v>
      </c>
      <c r="G234" s="4">
        <f t="shared" si="2"/>
        <v>2</v>
      </c>
      <c r="H234" s="4">
        <v>1</v>
      </c>
      <c r="I234" s="4">
        <v>43993638</v>
      </c>
      <c r="J234" s="72">
        <v>401.66034916230387</v>
      </c>
      <c r="K234" s="72">
        <v>129.79149394282874</v>
      </c>
      <c r="L234" s="72">
        <v>59.795009451139272</v>
      </c>
      <c r="M234" s="72">
        <v>460.70052539404554</v>
      </c>
      <c r="N234" s="72" t="s">
        <v>40</v>
      </c>
      <c r="O234" s="72">
        <v>34826.092020966804</v>
      </c>
      <c r="P234" s="72">
        <v>338.32225342766066</v>
      </c>
      <c r="Q234" s="72">
        <v>2961.9255109451187</v>
      </c>
      <c r="R234" s="72">
        <v>6.253176879802484</v>
      </c>
      <c r="S234" s="72">
        <v>1320.6793736334121</v>
      </c>
      <c r="T234" s="72" t="s">
        <v>40</v>
      </c>
      <c r="U234" s="4">
        <v>0.28000000000000003</v>
      </c>
      <c r="V234" s="4">
        <v>0.37</v>
      </c>
      <c r="W234" s="4">
        <v>0.45</v>
      </c>
      <c r="X234" s="4">
        <v>0.45</v>
      </c>
    </row>
    <row r="235" spans="1:24" ht="15.75" customHeight="1" x14ac:dyDescent="0.25">
      <c r="A235" s="4" t="s">
        <v>519</v>
      </c>
      <c r="B235" s="4" t="s">
        <v>520</v>
      </c>
      <c r="C235" s="4" t="s">
        <v>106</v>
      </c>
      <c r="D235" s="4" t="s">
        <v>484</v>
      </c>
      <c r="E235" s="4">
        <f t="shared" si="0"/>
        <v>0</v>
      </c>
      <c r="F235" s="4">
        <f t="shared" si="1"/>
        <v>7</v>
      </c>
      <c r="G235" s="4">
        <f t="shared" si="2"/>
        <v>11</v>
      </c>
      <c r="H235" s="4">
        <v>0</v>
      </c>
      <c r="I235" s="4">
        <v>9770529</v>
      </c>
      <c r="J235" s="72" t="s">
        <v>40</v>
      </c>
      <c r="K235" s="72">
        <v>100.56773793926614</v>
      </c>
      <c r="L235" s="72" t="s">
        <v>40</v>
      </c>
      <c r="M235" s="72" t="s">
        <v>40</v>
      </c>
      <c r="N235" s="72" t="s">
        <v>40</v>
      </c>
      <c r="O235" s="72" t="s">
        <v>40</v>
      </c>
      <c r="P235" s="72">
        <v>120.02980589521518</v>
      </c>
      <c r="Q235" s="72">
        <v>2616.7776298268977</v>
      </c>
      <c r="R235" s="72">
        <v>0.45033385602765214</v>
      </c>
      <c r="S235" s="72" t="s">
        <v>40</v>
      </c>
      <c r="T235" s="72" t="s">
        <v>40</v>
      </c>
    </row>
    <row r="236" spans="1:24" ht="15.75" customHeight="1" x14ac:dyDescent="0.25">
      <c r="A236" s="4" t="s">
        <v>299</v>
      </c>
      <c r="B236" s="4" t="s">
        <v>300</v>
      </c>
      <c r="C236" s="4" t="s">
        <v>181</v>
      </c>
      <c r="D236" s="4" t="s">
        <v>276</v>
      </c>
      <c r="E236" s="4">
        <f t="shared" si="0"/>
        <v>1</v>
      </c>
      <c r="F236" s="4">
        <f t="shared" si="1"/>
        <v>4</v>
      </c>
      <c r="G236" s="4">
        <f t="shared" si="2"/>
        <v>4</v>
      </c>
      <c r="H236" s="4">
        <v>0</v>
      </c>
      <c r="I236" s="74">
        <v>59115809</v>
      </c>
      <c r="J236" s="72">
        <v>209.86941073579825</v>
      </c>
      <c r="K236" s="72">
        <v>140.78467572016143</v>
      </c>
      <c r="L236" s="72" t="s">
        <v>40</v>
      </c>
      <c r="M236" s="72" t="s">
        <v>40</v>
      </c>
      <c r="N236" s="72" t="s">
        <v>40</v>
      </c>
      <c r="O236" s="72">
        <v>55172.698121850663</v>
      </c>
      <c r="P236" s="72">
        <v>67.568598860460853</v>
      </c>
      <c r="Q236" s="72">
        <v>8695.6430884964993</v>
      </c>
      <c r="R236" s="72">
        <v>1.2280978849498618</v>
      </c>
      <c r="S236" s="72">
        <v>979.57756215789766</v>
      </c>
      <c r="T236" s="72" t="s">
        <v>40</v>
      </c>
      <c r="U236" s="4">
        <v>0</v>
      </c>
      <c r="V236" s="4">
        <v>0</v>
      </c>
      <c r="W236" s="4">
        <v>0</v>
      </c>
      <c r="X236" s="4">
        <v>0</v>
      </c>
    </row>
    <row r="237" spans="1:24" ht="15.75" customHeight="1" x14ac:dyDescent="0.25">
      <c r="A237" s="4" t="s">
        <v>301</v>
      </c>
      <c r="B237" s="4" t="s">
        <v>302</v>
      </c>
      <c r="C237" s="4" t="s">
        <v>181</v>
      </c>
      <c r="D237" s="4" t="s">
        <v>276</v>
      </c>
      <c r="E237" s="4">
        <f t="shared" si="0"/>
        <v>1</v>
      </c>
      <c r="F237" s="4">
        <f t="shared" si="1"/>
        <v>2</v>
      </c>
      <c r="G237" s="4">
        <f t="shared" si="2"/>
        <v>2</v>
      </c>
      <c r="H237" s="4">
        <v>0</v>
      </c>
      <c r="I237" s="74">
        <v>1881641</v>
      </c>
      <c r="J237" s="72">
        <v>357.45394578455722</v>
      </c>
      <c r="K237" s="72">
        <v>80.780552719673949</v>
      </c>
      <c r="L237" s="72" t="s">
        <v>40</v>
      </c>
      <c r="M237" s="72" t="s">
        <v>40</v>
      </c>
      <c r="N237" s="72">
        <v>7.1214434634449404</v>
      </c>
      <c r="O237" s="72">
        <v>280873.13432835822</v>
      </c>
      <c r="P237" s="72">
        <v>50.815726129981279</v>
      </c>
      <c r="Q237" s="72">
        <v>3290.0432900432902</v>
      </c>
      <c r="R237" s="72">
        <v>1.2754824113632728</v>
      </c>
      <c r="S237" s="72">
        <v>463.59549177803785</v>
      </c>
      <c r="T237" s="72">
        <v>197052.35602094239</v>
      </c>
      <c r="U237" s="4">
        <v>0</v>
      </c>
      <c r="V237" s="4">
        <v>0</v>
      </c>
      <c r="W237" s="4">
        <v>0</v>
      </c>
      <c r="X237" s="4">
        <v>0</v>
      </c>
    </row>
    <row r="238" spans="1:24" ht="15.75" customHeight="1" x14ac:dyDescent="0.25">
      <c r="A238" s="4" t="s">
        <v>303</v>
      </c>
      <c r="B238" s="4" t="s">
        <v>304</v>
      </c>
      <c r="C238" s="4" t="s">
        <v>181</v>
      </c>
      <c r="D238" s="4" t="s">
        <v>276</v>
      </c>
      <c r="E238" s="4">
        <f t="shared" si="0"/>
        <v>1</v>
      </c>
      <c r="F238" s="4">
        <f t="shared" si="1"/>
        <v>2</v>
      </c>
      <c r="G238" s="4">
        <f t="shared" si="2"/>
        <v>2</v>
      </c>
      <c r="H238" s="4">
        <v>0</v>
      </c>
      <c r="I238" s="74">
        <v>5438100</v>
      </c>
      <c r="J238" s="72">
        <v>317.2063772273404</v>
      </c>
      <c r="K238" s="72">
        <v>143.83700189404388</v>
      </c>
      <c r="L238" s="72" t="s">
        <v>40</v>
      </c>
      <c r="M238" s="72" t="s">
        <v>40</v>
      </c>
      <c r="N238" s="72">
        <v>4.8362479542487264</v>
      </c>
      <c r="O238" s="72">
        <v>212216.7300380228</v>
      </c>
      <c r="P238" s="72">
        <v>171.31343218204518</v>
      </c>
      <c r="Q238" s="72">
        <v>5508.4507042253526</v>
      </c>
      <c r="R238" s="72">
        <v>1.0849377539949614</v>
      </c>
      <c r="S238" s="72">
        <v>289.50903856627855</v>
      </c>
      <c r="T238" s="72">
        <v>106513.35877862596</v>
      </c>
      <c r="U238" s="4">
        <v>0</v>
      </c>
      <c r="V238" s="4">
        <v>0</v>
      </c>
      <c r="W238" s="4">
        <v>0</v>
      </c>
      <c r="X238" s="4">
        <v>0</v>
      </c>
    </row>
    <row r="239" spans="1:24" ht="15.75" customHeight="1" x14ac:dyDescent="0.25">
      <c r="A239" s="4" t="s">
        <v>305</v>
      </c>
      <c r="B239" s="4" t="s">
        <v>306</v>
      </c>
      <c r="C239" s="4" t="s">
        <v>181</v>
      </c>
      <c r="D239" s="4" t="s">
        <v>276</v>
      </c>
      <c r="E239" s="4">
        <f t="shared" si="0"/>
        <v>0</v>
      </c>
      <c r="F239" s="4">
        <f t="shared" si="1"/>
        <v>10</v>
      </c>
      <c r="G239" s="4">
        <f t="shared" si="2"/>
        <v>14</v>
      </c>
      <c r="H239" s="4">
        <v>1</v>
      </c>
      <c r="I239" s="4">
        <v>67530172</v>
      </c>
      <c r="J239" s="72" t="s">
        <v>40</v>
      </c>
      <c r="K239" s="72" t="s">
        <v>40</v>
      </c>
      <c r="L239" s="72" t="s">
        <v>40</v>
      </c>
      <c r="M239" s="72" t="s">
        <v>40</v>
      </c>
      <c r="N239" s="72" t="s">
        <v>40</v>
      </c>
      <c r="O239" s="72" t="s">
        <v>40</v>
      </c>
      <c r="P239" s="72" t="s">
        <v>40</v>
      </c>
      <c r="Q239" s="72" t="s">
        <v>40</v>
      </c>
      <c r="R239" s="72">
        <v>1.1890981115818866</v>
      </c>
      <c r="S239" s="72" t="s">
        <v>40</v>
      </c>
      <c r="T239" s="72" t="s">
        <v>40</v>
      </c>
    </row>
    <row r="240" spans="1:24" ht="15.75" customHeight="1" x14ac:dyDescent="0.25">
      <c r="A240" s="4" t="s">
        <v>152</v>
      </c>
      <c r="B240" s="4" t="s">
        <v>153</v>
      </c>
      <c r="C240" s="4" t="s">
        <v>118</v>
      </c>
      <c r="D240" s="4" t="s">
        <v>119</v>
      </c>
      <c r="E240" s="4">
        <f t="shared" si="0"/>
        <v>0</v>
      </c>
      <c r="F240" s="4">
        <f t="shared" si="1"/>
        <v>7</v>
      </c>
      <c r="G240" s="4">
        <f t="shared" si="2"/>
        <v>11</v>
      </c>
      <c r="H240" s="4">
        <v>0</v>
      </c>
      <c r="I240" s="4">
        <v>58005463</v>
      </c>
      <c r="J240" s="72">
        <v>78.418475859765138</v>
      </c>
      <c r="K240" s="72">
        <v>59.311654834993725</v>
      </c>
      <c r="L240" s="72" t="s">
        <v>40</v>
      </c>
      <c r="M240" s="72" t="s">
        <v>40</v>
      </c>
      <c r="N240" s="72" t="s">
        <v>40</v>
      </c>
      <c r="O240" s="72" t="s">
        <v>40</v>
      </c>
      <c r="P240" s="72" t="s">
        <v>40</v>
      </c>
      <c r="Q240" s="72">
        <v>2000.2325581395351</v>
      </c>
      <c r="R240" s="72">
        <v>5.9287519177288521</v>
      </c>
      <c r="S240" s="72" t="s">
        <v>40</v>
      </c>
      <c r="T240" s="72" t="s">
        <v>40</v>
      </c>
    </row>
    <row r="241" spans="1:39" ht="15.75" customHeight="1" x14ac:dyDescent="0.25">
      <c r="A241" s="4" t="s">
        <v>272</v>
      </c>
      <c r="B241" s="4" t="s">
        <v>273</v>
      </c>
      <c r="C241" s="4" t="s">
        <v>28</v>
      </c>
      <c r="D241" s="4" t="s">
        <v>265</v>
      </c>
      <c r="E241" s="4">
        <f t="shared" si="0"/>
        <v>1</v>
      </c>
      <c r="F241" s="4">
        <f t="shared" si="1"/>
        <v>2</v>
      </c>
      <c r="G241" s="4">
        <f t="shared" si="2"/>
        <v>2</v>
      </c>
      <c r="H241" s="4">
        <v>1</v>
      </c>
      <c r="I241" s="4">
        <v>329064917</v>
      </c>
      <c r="J241" s="72">
        <v>203.6920271266718</v>
      </c>
      <c r="K241" s="72">
        <v>657.13477441291616</v>
      </c>
      <c r="L241" s="72" t="s">
        <v>40</v>
      </c>
      <c r="M241" s="72" t="s">
        <v>40</v>
      </c>
      <c r="N241" s="72">
        <v>0.73055493788783321</v>
      </c>
      <c r="O241" s="72">
        <v>32093.178036605656</v>
      </c>
      <c r="P241" s="72">
        <v>30882.163922251893</v>
      </c>
      <c r="Q241" s="72">
        <v>4490.9657320872275</v>
      </c>
      <c r="R241" s="72">
        <v>5.2524590459456357</v>
      </c>
      <c r="S241" s="72">
        <v>7.235994797346752</v>
      </c>
      <c r="T241" s="72">
        <v>14153.733259952302</v>
      </c>
      <c r="U241" s="4">
        <v>0</v>
      </c>
      <c r="V241" s="4">
        <v>0</v>
      </c>
      <c r="W241" s="4">
        <v>0</v>
      </c>
      <c r="X241" s="4">
        <v>0</v>
      </c>
    </row>
    <row r="242" spans="1:39" ht="15.75" customHeight="1" x14ac:dyDescent="0.25">
      <c r="A242" s="4" t="s">
        <v>85</v>
      </c>
      <c r="B242" s="4" t="s">
        <v>86</v>
      </c>
      <c r="C242" s="4" t="s">
        <v>28</v>
      </c>
      <c r="D242" s="4" t="s">
        <v>29</v>
      </c>
      <c r="E242" s="4">
        <f t="shared" si="0"/>
        <v>0</v>
      </c>
      <c r="F242" s="4">
        <f t="shared" si="1"/>
        <v>8</v>
      </c>
      <c r="G242" s="4">
        <f t="shared" si="2"/>
        <v>12</v>
      </c>
      <c r="H242" s="4">
        <v>0</v>
      </c>
      <c r="I242" s="4">
        <v>104578</v>
      </c>
      <c r="J242" s="72" t="s">
        <v>40</v>
      </c>
      <c r="K242" s="72">
        <v>551.74128401767109</v>
      </c>
      <c r="L242" s="72" t="s">
        <v>40</v>
      </c>
      <c r="M242" s="72" t="s">
        <v>40</v>
      </c>
      <c r="N242" s="72" t="s">
        <v>40</v>
      </c>
      <c r="O242" s="72" t="s">
        <v>40</v>
      </c>
      <c r="P242" s="72" t="s">
        <v>40</v>
      </c>
      <c r="Q242" s="72">
        <v>2774.0384615384619</v>
      </c>
      <c r="R242" s="72">
        <v>49.723651245959957</v>
      </c>
      <c r="S242" s="72" t="s">
        <v>40</v>
      </c>
      <c r="T242" s="72" t="s">
        <v>40</v>
      </c>
    </row>
    <row r="243" spans="1:39" ht="15.75" customHeight="1" x14ac:dyDescent="0.25">
      <c r="A243" s="4" t="s">
        <v>351</v>
      </c>
      <c r="B243" s="4" t="s">
        <v>352</v>
      </c>
      <c r="C243" s="4" t="s">
        <v>28</v>
      </c>
      <c r="D243" s="4" t="s">
        <v>328</v>
      </c>
      <c r="E243" s="4">
        <f t="shared" si="0"/>
        <v>0</v>
      </c>
      <c r="F243" s="4">
        <f t="shared" si="1"/>
        <v>6</v>
      </c>
      <c r="G243" s="4">
        <f t="shared" si="2"/>
        <v>6</v>
      </c>
      <c r="H243" s="4">
        <v>0</v>
      </c>
      <c r="I243" s="4">
        <v>3461734</v>
      </c>
      <c r="J243" s="72">
        <v>670.76210939373163</v>
      </c>
      <c r="K243" s="72">
        <v>320.01303393039439</v>
      </c>
      <c r="L243" s="72" t="s">
        <v>40</v>
      </c>
      <c r="M243" s="72" t="s">
        <v>40</v>
      </c>
      <c r="N243" s="72" t="s">
        <v>40</v>
      </c>
      <c r="O243" s="72" t="s">
        <v>40</v>
      </c>
      <c r="P243" s="72" t="s">
        <v>40</v>
      </c>
      <c r="Q243" s="72">
        <v>1433.8596945379238</v>
      </c>
      <c r="R243" s="72">
        <v>8.2039810106726865</v>
      </c>
      <c r="S243" s="72">
        <v>117.23467287817455</v>
      </c>
      <c r="T243" s="72" t="s">
        <v>40</v>
      </c>
      <c r="U243" s="4">
        <v>0.66</v>
      </c>
      <c r="V243" s="4">
        <v>0.57999999999999996</v>
      </c>
      <c r="W243" s="4">
        <v>0.62</v>
      </c>
      <c r="X243" s="4">
        <v>0.62</v>
      </c>
    </row>
    <row r="244" spans="1:39" ht="15.75" customHeight="1" x14ac:dyDescent="0.25">
      <c r="A244" s="4" t="s">
        <v>114</v>
      </c>
      <c r="B244" s="4" t="s">
        <v>115</v>
      </c>
      <c r="C244" s="4" t="s">
        <v>106</v>
      </c>
      <c r="D244" s="4" t="s">
        <v>107</v>
      </c>
      <c r="E244" s="4">
        <f t="shared" si="0"/>
        <v>0</v>
      </c>
      <c r="F244" s="4">
        <f t="shared" si="1"/>
        <v>8</v>
      </c>
      <c r="G244" s="4">
        <f t="shared" si="2"/>
        <v>12</v>
      </c>
      <c r="H244" s="4">
        <v>0</v>
      </c>
      <c r="I244" s="4">
        <v>32981716</v>
      </c>
      <c r="J244" s="72" t="s">
        <v>40</v>
      </c>
      <c r="K244" s="72">
        <v>133.10405074132589</v>
      </c>
      <c r="L244" s="72" t="s">
        <v>40</v>
      </c>
      <c r="M244" s="72" t="s">
        <v>40</v>
      </c>
      <c r="N244" s="72" t="s">
        <v>40</v>
      </c>
      <c r="O244" s="72" t="s">
        <v>40</v>
      </c>
      <c r="P244" s="72" t="s">
        <v>40</v>
      </c>
      <c r="Q244" s="72">
        <v>12911.764705882353</v>
      </c>
      <c r="R244" s="72">
        <v>1.100609804535337</v>
      </c>
      <c r="S244" s="72" t="s">
        <v>40</v>
      </c>
      <c r="T244" s="72" t="s">
        <v>40</v>
      </c>
    </row>
    <row r="245" spans="1:39" ht="15.75" customHeight="1" x14ac:dyDescent="0.25">
      <c r="A245" s="4" t="s">
        <v>212</v>
      </c>
      <c r="B245" s="4" t="s">
        <v>213</v>
      </c>
      <c r="C245" s="4" t="s">
        <v>22</v>
      </c>
      <c r="D245" s="4" t="s">
        <v>205</v>
      </c>
      <c r="E245" s="4">
        <f t="shared" si="0"/>
        <v>0</v>
      </c>
      <c r="F245" s="4">
        <f t="shared" si="1"/>
        <v>9</v>
      </c>
      <c r="G245" s="4">
        <f t="shared" si="2"/>
        <v>13</v>
      </c>
      <c r="H245" s="4">
        <v>0</v>
      </c>
      <c r="I245" s="4">
        <v>299882</v>
      </c>
      <c r="J245" s="72" t="s">
        <v>40</v>
      </c>
      <c r="K245" s="72">
        <v>64.025183238740567</v>
      </c>
      <c r="L245" s="72" t="s">
        <v>40</v>
      </c>
      <c r="M245" s="72" t="s">
        <v>40</v>
      </c>
      <c r="N245" s="72" t="s">
        <v>40</v>
      </c>
      <c r="O245" s="72" t="s">
        <v>40</v>
      </c>
      <c r="P245" s="72" t="s">
        <v>40</v>
      </c>
      <c r="Q245" s="72">
        <v>4465.1162790697672</v>
      </c>
      <c r="R245" s="72" t="s">
        <v>40</v>
      </c>
      <c r="S245" s="72" t="s">
        <v>40</v>
      </c>
      <c r="T245" s="72" t="s">
        <v>40</v>
      </c>
    </row>
    <row r="246" spans="1:39" ht="15.75" customHeight="1" x14ac:dyDescent="0.25">
      <c r="A246" s="4" t="s">
        <v>353</v>
      </c>
      <c r="B246" s="4" t="s">
        <v>354</v>
      </c>
      <c r="C246" s="4" t="s">
        <v>28</v>
      </c>
      <c r="D246" s="4" t="s">
        <v>328</v>
      </c>
      <c r="E246" s="4">
        <f t="shared" si="0"/>
        <v>0</v>
      </c>
      <c r="F246" s="4">
        <f t="shared" si="1"/>
        <v>8</v>
      </c>
      <c r="G246" s="4">
        <f t="shared" si="2"/>
        <v>8</v>
      </c>
      <c r="H246" s="4">
        <v>1</v>
      </c>
      <c r="I246" s="4">
        <v>28515829</v>
      </c>
      <c r="J246" s="72" t="s">
        <v>40</v>
      </c>
      <c r="K246" s="72">
        <v>200.22563608443579</v>
      </c>
      <c r="L246" s="72" t="s">
        <v>40</v>
      </c>
      <c r="M246" s="72" t="s">
        <v>40</v>
      </c>
      <c r="N246" s="72" t="s">
        <v>40</v>
      </c>
      <c r="O246" s="72" t="s">
        <v>40</v>
      </c>
      <c r="P246" s="72" t="s">
        <v>40</v>
      </c>
      <c r="Q246" s="72">
        <v>1587.3227689741452</v>
      </c>
      <c r="R246" s="72">
        <v>62.344321113722486</v>
      </c>
      <c r="S246" s="72" t="s">
        <v>40</v>
      </c>
      <c r="T246" s="72" t="s">
        <v>40</v>
      </c>
      <c r="U246" s="4">
        <v>0</v>
      </c>
      <c r="V246" s="4">
        <v>0</v>
      </c>
      <c r="W246" s="4">
        <v>0</v>
      </c>
      <c r="X246" s="4">
        <v>0</v>
      </c>
    </row>
    <row r="247" spans="1:39" ht="15.75" customHeight="1" x14ac:dyDescent="0.25">
      <c r="A247" s="4" t="s">
        <v>376</v>
      </c>
      <c r="B247" s="4" t="s">
        <v>377</v>
      </c>
      <c r="C247" s="4" t="s">
        <v>106</v>
      </c>
      <c r="D247" s="4" t="s">
        <v>357</v>
      </c>
      <c r="E247" s="4">
        <f t="shared" si="0"/>
        <v>0</v>
      </c>
      <c r="F247" s="4">
        <f t="shared" si="1"/>
        <v>8</v>
      </c>
      <c r="G247" s="4">
        <f t="shared" si="2"/>
        <v>8</v>
      </c>
      <c r="H247" s="4">
        <v>0</v>
      </c>
      <c r="I247" s="4">
        <v>96462106</v>
      </c>
      <c r="J247" s="72" t="s">
        <v>40</v>
      </c>
      <c r="K247" s="72">
        <v>134.77002046793379</v>
      </c>
      <c r="L247" s="72" t="s">
        <v>40</v>
      </c>
      <c r="M247" s="72" t="s">
        <v>40</v>
      </c>
      <c r="N247" s="72" t="s">
        <v>40</v>
      </c>
      <c r="O247" s="72" t="s">
        <v>40</v>
      </c>
      <c r="P247" s="72" t="s">
        <v>40</v>
      </c>
      <c r="Q247" s="72">
        <v>8000.123076923076</v>
      </c>
      <c r="R247" s="72">
        <v>1.4078067090925841</v>
      </c>
      <c r="S247" s="72" t="s">
        <v>40</v>
      </c>
      <c r="T247" s="72" t="s">
        <v>40</v>
      </c>
      <c r="U247" s="4">
        <v>0</v>
      </c>
      <c r="V247" s="4">
        <v>0</v>
      </c>
      <c r="W247" s="4">
        <v>0</v>
      </c>
      <c r="X247" s="4">
        <v>0</v>
      </c>
    </row>
    <row r="248" spans="1:39" ht="15.75" customHeight="1" x14ac:dyDescent="0.25">
      <c r="A248" s="4" t="s">
        <v>324</v>
      </c>
      <c r="B248" s="4" t="s">
        <v>325</v>
      </c>
      <c r="C248" s="4" t="s">
        <v>22</v>
      </c>
      <c r="D248" s="4" t="s">
        <v>309</v>
      </c>
      <c r="E248" s="4">
        <f t="shared" si="0"/>
        <v>0</v>
      </c>
      <c r="F248" s="4">
        <f t="shared" si="1"/>
        <v>11</v>
      </c>
      <c r="G248" s="4">
        <f t="shared" si="2"/>
        <v>15</v>
      </c>
      <c r="H248" s="4">
        <v>0</v>
      </c>
      <c r="I248" s="4">
        <v>11432</v>
      </c>
      <c r="J248" s="72" t="s">
        <v>40</v>
      </c>
      <c r="K248" s="72" t="s">
        <v>40</v>
      </c>
      <c r="L248" s="72" t="s">
        <v>40</v>
      </c>
      <c r="M248" s="72" t="s">
        <v>40</v>
      </c>
      <c r="N248" s="72" t="s">
        <v>40</v>
      </c>
      <c r="O248" s="72" t="s">
        <v>40</v>
      </c>
      <c r="P248" s="72" t="s">
        <v>40</v>
      </c>
      <c r="Q248" s="72" t="s">
        <v>40</v>
      </c>
      <c r="R248" s="72" t="s">
        <v>40</v>
      </c>
      <c r="S248" s="72" t="s">
        <v>40</v>
      </c>
      <c r="T248" s="72" t="s">
        <v>40</v>
      </c>
    </row>
    <row r="249" spans="1:39" ht="15.75" customHeight="1" x14ac:dyDescent="0.25">
      <c r="A249" s="4" t="s">
        <v>261</v>
      </c>
      <c r="B249" s="4" t="s">
        <v>262</v>
      </c>
      <c r="C249" s="4" t="s">
        <v>118</v>
      </c>
      <c r="D249" s="4" t="s">
        <v>250</v>
      </c>
      <c r="E249" s="4">
        <f t="shared" si="0"/>
        <v>0</v>
      </c>
      <c r="F249" s="4">
        <f t="shared" si="1"/>
        <v>11</v>
      </c>
      <c r="G249" s="4">
        <f t="shared" si="2"/>
        <v>15</v>
      </c>
      <c r="H249" s="4">
        <v>0</v>
      </c>
      <c r="I249" s="4">
        <v>582463</v>
      </c>
      <c r="J249" s="72" t="s">
        <v>40</v>
      </c>
      <c r="K249" s="72" t="s">
        <v>40</v>
      </c>
      <c r="L249" s="72" t="s">
        <v>40</v>
      </c>
      <c r="M249" s="72" t="s">
        <v>40</v>
      </c>
      <c r="N249" s="72" t="s">
        <v>40</v>
      </c>
      <c r="O249" s="72" t="s">
        <v>40</v>
      </c>
      <c r="P249" s="72" t="s">
        <v>40</v>
      </c>
      <c r="Q249" s="72" t="s">
        <v>40</v>
      </c>
      <c r="R249" s="72" t="s">
        <v>40</v>
      </c>
      <c r="S249" s="72" t="s">
        <v>40</v>
      </c>
      <c r="T249" s="72" t="s">
        <v>40</v>
      </c>
    </row>
    <row r="250" spans="1:39" ht="15.75" customHeight="1" x14ac:dyDescent="0.25">
      <c r="A250" s="4" t="s">
        <v>521</v>
      </c>
      <c r="B250" s="4" t="s">
        <v>522</v>
      </c>
      <c r="C250" s="4" t="s">
        <v>106</v>
      </c>
      <c r="D250" s="4" t="s">
        <v>484</v>
      </c>
      <c r="E250" s="4">
        <f t="shared" si="0"/>
        <v>0</v>
      </c>
      <c r="F250" s="4">
        <f t="shared" si="1"/>
        <v>8</v>
      </c>
      <c r="G250" s="4">
        <f t="shared" si="2"/>
        <v>12</v>
      </c>
      <c r="H250" s="4">
        <v>0</v>
      </c>
      <c r="I250" s="4">
        <v>29161922</v>
      </c>
      <c r="J250" s="72" t="s">
        <v>40</v>
      </c>
      <c r="K250" s="72">
        <v>48.007809636141268</v>
      </c>
      <c r="L250" s="72" t="s">
        <v>40</v>
      </c>
      <c r="M250" s="72" t="s">
        <v>40</v>
      </c>
      <c r="N250" s="72" t="s">
        <v>40</v>
      </c>
      <c r="O250" s="72" t="s">
        <v>40</v>
      </c>
      <c r="P250" s="72" t="s">
        <v>40</v>
      </c>
      <c r="Q250" s="72">
        <v>1411.2903225806454</v>
      </c>
      <c r="R250" s="72">
        <v>5.8398071293106133</v>
      </c>
      <c r="S250" s="72" t="s">
        <v>40</v>
      </c>
      <c r="T250" s="72" t="s">
        <v>40</v>
      </c>
    </row>
    <row r="251" spans="1:39" ht="15.75" customHeight="1" x14ac:dyDescent="0.25">
      <c r="A251" s="4" t="s">
        <v>154</v>
      </c>
      <c r="B251" s="4" t="s">
        <v>155</v>
      </c>
      <c r="C251" s="4" t="s">
        <v>118</v>
      </c>
      <c r="D251" s="4" t="s">
        <v>119</v>
      </c>
      <c r="E251" s="4">
        <f t="shared" si="0"/>
        <v>0</v>
      </c>
      <c r="F251" s="4">
        <f t="shared" si="1"/>
        <v>8</v>
      </c>
      <c r="G251" s="4">
        <f t="shared" si="2"/>
        <v>8</v>
      </c>
      <c r="H251" s="4">
        <v>0</v>
      </c>
      <c r="I251" s="4">
        <v>17861030</v>
      </c>
      <c r="J251" s="72" t="s">
        <v>40</v>
      </c>
      <c r="K251" s="72">
        <v>139.96953143239779</v>
      </c>
      <c r="L251" s="72" t="s">
        <v>40</v>
      </c>
      <c r="M251" s="72" t="s">
        <v>40</v>
      </c>
      <c r="N251" s="72" t="s">
        <v>40</v>
      </c>
      <c r="O251" s="72" t="s">
        <v>40</v>
      </c>
      <c r="P251" s="72" t="s">
        <v>40</v>
      </c>
      <c r="Q251" s="72">
        <v>3571.4285714285716</v>
      </c>
      <c r="R251" s="72">
        <v>4.7757604124734128</v>
      </c>
      <c r="S251" s="72" t="s">
        <v>40</v>
      </c>
      <c r="T251" s="72" t="s">
        <v>40</v>
      </c>
      <c r="U251" s="4">
        <v>0.57999999999999996</v>
      </c>
      <c r="V251" s="4">
        <v>0.4</v>
      </c>
      <c r="W251" s="4">
        <v>0.42</v>
      </c>
      <c r="X251" s="4">
        <v>0.42</v>
      </c>
    </row>
    <row r="252" spans="1:39" ht="15.75" customHeight="1" x14ac:dyDescent="0.25">
      <c r="A252" s="4" t="s">
        <v>156</v>
      </c>
      <c r="B252" s="4" t="s">
        <v>157</v>
      </c>
      <c r="C252" s="4" t="s">
        <v>118</v>
      </c>
      <c r="D252" s="4" t="s">
        <v>119</v>
      </c>
      <c r="E252" s="4">
        <f t="shared" si="0"/>
        <v>1</v>
      </c>
      <c r="F252" s="4">
        <f t="shared" si="1"/>
        <v>5</v>
      </c>
      <c r="G252" s="4">
        <f t="shared" si="2"/>
        <v>5</v>
      </c>
      <c r="H252" s="4">
        <v>0</v>
      </c>
      <c r="I252" s="4">
        <v>14645468</v>
      </c>
      <c r="J252" s="72">
        <v>196.45667861211399</v>
      </c>
      <c r="K252" s="72">
        <v>133.29038034155002</v>
      </c>
      <c r="L252" s="72" t="s">
        <v>40</v>
      </c>
      <c r="M252" s="72" t="s">
        <v>40</v>
      </c>
      <c r="N252" s="72" t="s">
        <v>40</v>
      </c>
      <c r="O252" s="72" t="s">
        <v>40</v>
      </c>
      <c r="P252" s="72">
        <v>564.45176960444132</v>
      </c>
      <c r="Q252" s="72">
        <v>6054.9007444168737</v>
      </c>
      <c r="R252" s="72">
        <v>6.6983178687085996</v>
      </c>
      <c r="S252" s="72">
        <v>304.05252503012173</v>
      </c>
      <c r="T252" s="72" t="s">
        <v>40</v>
      </c>
      <c r="U252" s="4">
        <v>0.36</v>
      </c>
      <c r="V252" s="4">
        <v>0.34</v>
      </c>
      <c r="W252" s="4">
        <v>0.36</v>
      </c>
      <c r="X252" s="4">
        <v>0.36</v>
      </c>
    </row>
    <row r="253" spans="1:39" ht="15.75" customHeight="1" x14ac:dyDescent="0.25">
      <c r="K253" s="72"/>
      <c r="L253" s="72"/>
      <c r="M253" s="72"/>
      <c r="N253" s="72"/>
      <c r="O253" s="72"/>
      <c r="P253" s="72"/>
      <c r="Q253" s="72"/>
      <c r="R253" s="72"/>
      <c r="S253" s="72"/>
      <c r="T253" s="72"/>
    </row>
    <row r="254" spans="1:39" ht="15.75" customHeight="1" x14ac:dyDescent="0.25"/>
    <row r="255" spans="1:39" ht="15.75" customHeight="1" x14ac:dyDescent="0.25">
      <c r="A255" s="60" t="s">
        <v>11</v>
      </c>
      <c r="B255" s="60" t="s">
        <v>712</v>
      </c>
      <c r="C255" s="60" t="s">
        <v>13</v>
      </c>
      <c r="D255" s="60" t="s">
        <v>713</v>
      </c>
      <c r="E255" s="79" t="s">
        <v>764</v>
      </c>
      <c r="F255" s="60"/>
      <c r="G255" s="60"/>
      <c r="H255" s="80"/>
      <c r="I255" s="81" t="s">
        <v>714</v>
      </c>
      <c r="J255" s="82" t="s">
        <v>717</v>
      </c>
      <c r="K255" s="82" t="s">
        <v>720</v>
      </c>
      <c r="L255" s="82" t="s">
        <v>723</v>
      </c>
      <c r="M255" s="82" t="s">
        <v>728</v>
      </c>
      <c r="N255" s="83" t="s">
        <v>731</v>
      </c>
      <c r="O255" s="56" t="s">
        <v>736</v>
      </c>
      <c r="P255" s="56" t="s">
        <v>741</v>
      </c>
      <c r="Q255" s="56" t="s">
        <v>746</v>
      </c>
      <c r="R255" s="56" t="s">
        <v>749</v>
      </c>
      <c r="S255" s="84" t="s">
        <v>754</v>
      </c>
      <c r="T255" s="84" t="s">
        <v>759</v>
      </c>
      <c r="U255" s="71" t="s">
        <v>760</v>
      </c>
      <c r="V255" s="71" t="s">
        <v>761</v>
      </c>
      <c r="W255" s="71" t="s">
        <v>762</v>
      </c>
      <c r="X255" s="71" t="s">
        <v>763</v>
      </c>
      <c r="Y255" s="12"/>
      <c r="Z255" s="12"/>
      <c r="AA255" s="12"/>
      <c r="AB255" s="12"/>
      <c r="AC255" s="12"/>
      <c r="AD255" s="12"/>
      <c r="AE255" s="12"/>
      <c r="AF255" s="12"/>
      <c r="AG255" s="12"/>
      <c r="AH255" s="12"/>
      <c r="AI255" s="12"/>
      <c r="AJ255" s="12"/>
      <c r="AK255" s="12"/>
      <c r="AL255" s="12"/>
      <c r="AM255" s="12"/>
    </row>
    <row r="256" spans="1:39" ht="15" customHeight="1" x14ac:dyDescent="0.25">
      <c r="A256" s="4" t="s">
        <v>391</v>
      </c>
      <c r="B256" s="4" t="s">
        <v>392</v>
      </c>
      <c r="C256" s="4" t="s">
        <v>106</v>
      </c>
      <c r="D256" s="4" t="s">
        <v>393</v>
      </c>
      <c r="E256" s="4">
        <f t="shared" ref="E256:E503" si="3">+E5</f>
        <v>0</v>
      </c>
      <c r="I256" s="4" t="str">
        <f t="shared" ref="I256:X256" si="4">+IF($E5=1,I5,"")</f>
        <v/>
      </c>
      <c r="J256" s="4" t="str">
        <f t="shared" si="4"/>
        <v/>
      </c>
      <c r="K256" s="4" t="str">
        <f t="shared" si="4"/>
        <v/>
      </c>
      <c r="L256" s="4" t="str">
        <f t="shared" si="4"/>
        <v/>
      </c>
      <c r="M256" s="4" t="str">
        <f t="shared" si="4"/>
        <v/>
      </c>
      <c r="N256" s="4" t="str">
        <f t="shared" si="4"/>
        <v/>
      </c>
      <c r="O256" s="4" t="str">
        <f t="shared" si="4"/>
        <v/>
      </c>
      <c r="P256" s="4" t="str">
        <f t="shared" si="4"/>
        <v/>
      </c>
      <c r="Q256" s="4" t="str">
        <f t="shared" si="4"/>
        <v/>
      </c>
      <c r="R256" s="4" t="str">
        <f t="shared" si="4"/>
        <v/>
      </c>
      <c r="S256" s="4" t="str">
        <f t="shared" si="4"/>
        <v/>
      </c>
      <c r="T256" s="4" t="str">
        <f t="shared" si="4"/>
        <v/>
      </c>
      <c r="U256" s="4" t="str">
        <f t="shared" si="4"/>
        <v/>
      </c>
      <c r="V256" s="4" t="str">
        <f t="shared" si="4"/>
        <v/>
      </c>
      <c r="W256" s="4" t="str">
        <f t="shared" si="4"/>
        <v/>
      </c>
      <c r="X256" s="4" t="str">
        <f t="shared" si="4"/>
        <v/>
      </c>
    </row>
    <row r="257" spans="1:24" ht="15.75" customHeight="1" x14ac:dyDescent="0.25">
      <c r="A257" s="4" t="s">
        <v>410</v>
      </c>
      <c r="B257" s="4" t="s">
        <v>411</v>
      </c>
      <c r="C257" s="4" t="s">
        <v>181</v>
      </c>
      <c r="D257" s="4" t="s">
        <v>412</v>
      </c>
      <c r="E257" s="4">
        <f t="shared" si="3"/>
        <v>1</v>
      </c>
      <c r="I257" s="4">
        <f t="shared" ref="I257:X257" si="5">+IF($E6=1,I6,"")</f>
        <v>2880917</v>
      </c>
      <c r="J257" s="85">
        <f t="shared" si="5"/>
        <v>369.70867262055799</v>
      </c>
      <c r="K257" s="85">
        <f t="shared" si="5"/>
        <v>196.95117908638116</v>
      </c>
      <c r="L257" s="85">
        <f t="shared" si="5"/>
        <v>137.59507823377072</v>
      </c>
      <c r="M257" s="85">
        <f t="shared" si="5"/>
        <v>698.62530842439196</v>
      </c>
      <c r="N257" s="85">
        <f t="shared" si="5"/>
        <v>13.78033452543062</v>
      </c>
      <c r="O257" s="85">
        <f t="shared" si="5"/>
        <v>40198.99244332494</v>
      </c>
      <c r="P257" s="85">
        <f t="shared" si="5"/>
        <v>388.257834952785</v>
      </c>
      <c r="Q257" s="85">
        <f t="shared" si="5"/>
        <v>2390.0589721988204</v>
      </c>
      <c r="R257" s="85">
        <f t="shared" si="5"/>
        <v>2.3603595660687207</v>
      </c>
      <c r="S257" s="85">
        <f t="shared" si="5"/>
        <v>460.25840687546867</v>
      </c>
      <c r="T257" s="85">
        <f t="shared" si="5"/>
        <v>18492.46813441483</v>
      </c>
      <c r="U257" s="4">
        <f t="shared" si="5"/>
        <v>0.41</v>
      </c>
      <c r="V257" s="4">
        <f t="shared" si="5"/>
        <v>0.37</v>
      </c>
      <c r="W257" s="4">
        <f t="shared" si="5"/>
        <v>0.56999999999999995</v>
      </c>
      <c r="X257" s="4">
        <f t="shared" si="5"/>
        <v>0.56999999999999995</v>
      </c>
    </row>
    <row r="258" spans="1:24" ht="15.75" customHeight="1" x14ac:dyDescent="0.25">
      <c r="A258" s="4" t="s">
        <v>248</v>
      </c>
      <c r="B258" s="4" t="s">
        <v>249</v>
      </c>
      <c r="C258" s="4" t="s">
        <v>118</v>
      </c>
      <c r="D258" s="4" t="s">
        <v>250</v>
      </c>
      <c r="E258" s="4">
        <f t="shared" si="3"/>
        <v>1</v>
      </c>
      <c r="I258" s="4">
        <f t="shared" ref="I258:X258" si="6">+IF($E7=1,I7,"")</f>
        <v>43053054</v>
      </c>
      <c r="J258" s="85">
        <f t="shared" si="6"/>
        <v>402.24324155958834</v>
      </c>
      <c r="K258" s="85">
        <f t="shared" si="6"/>
        <v>139.36293578615818</v>
      </c>
      <c r="L258" s="85" t="str">
        <f t="shared" si="6"/>
        <v/>
      </c>
      <c r="M258" s="85" t="str">
        <f t="shared" si="6"/>
        <v/>
      </c>
      <c r="N258" s="85" t="str">
        <f t="shared" si="6"/>
        <v/>
      </c>
      <c r="O258" s="85">
        <f t="shared" si="6"/>
        <v>196138.310682952</v>
      </c>
      <c r="P258" s="85">
        <f t="shared" si="6"/>
        <v>3959.8732840549101</v>
      </c>
      <c r="Q258" s="85">
        <f t="shared" si="6"/>
        <v>11210.762331838565</v>
      </c>
      <c r="R258" s="85">
        <f t="shared" si="6"/>
        <v>1.2589118532682955</v>
      </c>
      <c r="S258" s="85">
        <f t="shared" si="6"/>
        <v>3631.7165854948194</v>
      </c>
      <c r="T258" s="85" t="str">
        <f t="shared" si="6"/>
        <v/>
      </c>
      <c r="U258" s="4">
        <f t="shared" si="6"/>
        <v>0.5</v>
      </c>
      <c r="V258" s="4">
        <f t="shared" si="6"/>
        <v>0.55000000000000004</v>
      </c>
      <c r="W258" s="4">
        <f t="shared" si="6"/>
        <v>0.52</v>
      </c>
      <c r="X258" s="4">
        <f t="shared" si="6"/>
        <v>0.52</v>
      </c>
    </row>
    <row r="259" spans="1:24" ht="15.75" customHeight="1" x14ac:dyDescent="0.25">
      <c r="A259" s="4" t="s">
        <v>307</v>
      </c>
      <c r="B259" s="4" t="s">
        <v>308</v>
      </c>
      <c r="C259" s="4" t="s">
        <v>22</v>
      </c>
      <c r="D259" s="4" t="s">
        <v>309</v>
      </c>
      <c r="E259" s="4">
        <f t="shared" si="3"/>
        <v>0</v>
      </c>
      <c r="I259" s="4" t="str">
        <f t="shared" ref="I259:X259" si="7">+IF($E8=1,I8,"")</f>
        <v/>
      </c>
      <c r="J259" s="4" t="str">
        <f t="shared" si="7"/>
        <v/>
      </c>
      <c r="K259" s="4" t="str">
        <f t="shared" si="7"/>
        <v/>
      </c>
      <c r="L259" s="4" t="str">
        <f t="shared" si="7"/>
        <v/>
      </c>
      <c r="M259" s="4" t="str">
        <f t="shared" si="7"/>
        <v/>
      </c>
      <c r="N259" s="4" t="str">
        <f t="shared" si="7"/>
        <v/>
      </c>
      <c r="O259" s="4" t="str">
        <f t="shared" si="7"/>
        <v/>
      </c>
      <c r="P259" s="4" t="str">
        <f t="shared" si="7"/>
        <v/>
      </c>
      <c r="Q259" s="4" t="str">
        <f t="shared" si="7"/>
        <v/>
      </c>
      <c r="R259" s="4" t="str">
        <f t="shared" si="7"/>
        <v/>
      </c>
      <c r="S259" s="4" t="str">
        <f t="shared" si="7"/>
        <v/>
      </c>
      <c r="T259" s="4" t="str">
        <f t="shared" si="7"/>
        <v/>
      </c>
      <c r="U259" s="4" t="str">
        <f t="shared" si="7"/>
        <v/>
      </c>
      <c r="V259" s="4" t="str">
        <f t="shared" si="7"/>
        <v/>
      </c>
      <c r="W259" s="4" t="str">
        <f t="shared" si="7"/>
        <v/>
      </c>
      <c r="X259" s="4" t="str">
        <f t="shared" si="7"/>
        <v/>
      </c>
    </row>
    <row r="260" spans="1:24" ht="15.75" customHeight="1" x14ac:dyDescent="0.25">
      <c r="A260" s="4" t="s">
        <v>413</v>
      </c>
      <c r="B260" s="4" t="s">
        <v>414</v>
      </c>
      <c r="C260" s="4" t="s">
        <v>181</v>
      </c>
      <c r="D260" s="4" t="s">
        <v>412</v>
      </c>
      <c r="E260" s="4">
        <f t="shared" si="3"/>
        <v>1</v>
      </c>
      <c r="I260" s="4">
        <f t="shared" ref="I260:X260" si="8">+IF($E9=1,I9,"")</f>
        <v>77142</v>
      </c>
      <c r="J260" s="85">
        <f t="shared" si="8"/>
        <v>298.15146094215862</v>
      </c>
      <c r="K260" s="85">
        <f t="shared" si="8"/>
        <v>67.408156386922826</v>
      </c>
      <c r="L260" s="85" t="str">
        <f t="shared" si="8"/>
        <v/>
      </c>
      <c r="M260" s="85" t="str">
        <f t="shared" si="8"/>
        <v/>
      </c>
      <c r="N260" s="85" t="str">
        <f t="shared" si="8"/>
        <v/>
      </c>
      <c r="O260" s="85">
        <f t="shared" si="8"/>
        <v>8461.538461538461</v>
      </c>
      <c r="P260" s="85">
        <f t="shared" si="8"/>
        <v>333.33333333333331</v>
      </c>
      <c r="Q260" s="85">
        <f t="shared" si="8"/>
        <v>2000</v>
      </c>
      <c r="R260" s="85">
        <f t="shared" si="8"/>
        <v>0</v>
      </c>
      <c r="S260" s="85">
        <f t="shared" si="8"/>
        <v>104.26540284360189</v>
      </c>
      <c r="T260" s="85">
        <f t="shared" si="8"/>
        <v>44000</v>
      </c>
      <c r="U260" s="4">
        <f t="shared" si="8"/>
        <v>0</v>
      </c>
      <c r="V260" s="4">
        <f t="shared" si="8"/>
        <v>0</v>
      </c>
      <c r="W260" s="4">
        <f t="shared" si="8"/>
        <v>0</v>
      </c>
      <c r="X260" s="4">
        <f t="shared" si="8"/>
        <v>0</v>
      </c>
    </row>
    <row r="261" spans="1:24" ht="15.75" customHeight="1" x14ac:dyDescent="0.25">
      <c r="A261" s="4" t="s">
        <v>229</v>
      </c>
      <c r="B261" s="4" t="s">
        <v>230</v>
      </c>
      <c r="C261" s="4" t="s">
        <v>118</v>
      </c>
      <c r="D261" s="4" t="s">
        <v>231</v>
      </c>
      <c r="E261" s="4">
        <f t="shared" si="3"/>
        <v>0</v>
      </c>
      <c r="I261" s="4" t="str">
        <f t="shared" ref="I261:X261" si="9">+IF($E10=1,I10,"")</f>
        <v/>
      </c>
      <c r="J261" s="4" t="str">
        <f t="shared" si="9"/>
        <v/>
      </c>
      <c r="K261" s="4" t="str">
        <f t="shared" si="9"/>
        <v/>
      </c>
      <c r="L261" s="4" t="str">
        <f t="shared" si="9"/>
        <v/>
      </c>
      <c r="M261" s="4" t="str">
        <f t="shared" si="9"/>
        <v/>
      </c>
      <c r="N261" s="4" t="str">
        <f t="shared" si="9"/>
        <v/>
      </c>
      <c r="O261" s="4" t="str">
        <f t="shared" si="9"/>
        <v/>
      </c>
      <c r="P261" s="4" t="str">
        <f t="shared" si="9"/>
        <v/>
      </c>
      <c r="Q261" s="4" t="str">
        <f t="shared" si="9"/>
        <v/>
      </c>
      <c r="R261" s="4" t="str">
        <f t="shared" si="9"/>
        <v/>
      </c>
      <c r="S261" s="4" t="str">
        <f t="shared" si="9"/>
        <v/>
      </c>
      <c r="T261" s="4" t="str">
        <f t="shared" si="9"/>
        <v/>
      </c>
      <c r="U261" s="4" t="str">
        <f t="shared" si="9"/>
        <v/>
      </c>
      <c r="V261" s="4" t="str">
        <f t="shared" si="9"/>
        <v/>
      </c>
      <c r="W261" s="4" t="str">
        <f t="shared" si="9"/>
        <v/>
      </c>
      <c r="X261" s="4" t="str">
        <f t="shared" si="9"/>
        <v/>
      </c>
    </row>
    <row r="262" spans="1:24" ht="15.75" customHeight="1" x14ac:dyDescent="0.25">
      <c r="A262" s="4" t="s">
        <v>26</v>
      </c>
      <c r="B262" s="4" t="s">
        <v>27</v>
      </c>
      <c r="C262" s="4" t="s">
        <v>28</v>
      </c>
      <c r="D262" s="4" t="s">
        <v>29</v>
      </c>
      <c r="E262" s="4">
        <f t="shared" si="3"/>
        <v>0</v>
      </c>
      <c r="I262" s="4" t="str">
        <f t="shared" ref="I262:X262" si="10">+IF($E11=1,I11,"")</f>
        <v/>
      </c>
      <c r="J262" s="4" t="str">
        <f t="shared" si="10"/>
        <v/>
      </c>
      <c r="K262" s="4" t="str">
        <f t="shared" si="10"/>
        <v/>
      </c>
      <c r="L262" s="4" t="str">
        <f t="shared" si="10"/>
        <v/>
      </c>
      <c r="M262" s="4" t="str">
        <f t="shared" si="10"/>
        <v/>
      </c>
      <c r="N262" s="4" t="str">
        <f t="shared" si="10"/>
        <v/>
      </c>
      <c r="O262" s="4" t="str">
        <f t="shared" si="10"/>
        <v/>
      </c>
      <c r="P262" s="4" t="str">
        <f t="shared" si="10"/>
        <v/>
      </c>
      <c r="Q262" s="4" t="str">
        <f t="shared" si="10"/>
        <v/>
      </c>
      <c r="R262" s="4" t="str">
        <f t="shared" si="10"/>
        <v/>
      </c>
      <c r="S262" s="4" t="str">
        <f t="shared" si="10"/>
        <v/>
      </c>
      <c r="T262" s="4" t="str">
        <f t="shared" si="10"/>
        <v/>
      </c>
      <c r="U262" s="4" t="str">
        <f t="shared" si="10"/>
        <v/>
      </c>
      <c r="V262" s="4" t="str">
        <f t="shared" si="10"/>
        <v/>
      </c>
      <c r="W262" s="4" t="str">
        <f t="shared" si="10"/>
        <v/>
      </c>
      <c r="X262" s="4" t="str">
        <f t="shared" si="10"/>
        <v/>
      </c>
    </row>
    <row r="263" spans="1:24" ht="15.75" customHeight="1" x14ac:dyDescent="0.25">
      <c r="A263" s="4" t="s">
        <v>30</v>
      </c>
      <c r="B263" s="4" t="s">
        <v>31</v>
      </c>
      <c r="C263" s="4" t="s">
        <v>28</v>
      </c>
      <c r="D263" s="4" t="s">
        <v>29</v>
      </c>
      <c r="E263" s="4">
        <f t="shared" si="3"/>
        <v>0</v>
      </c>
      <c r="I263" s="4" t="str">
        <f t="shared" ref="I263:X263" si="11">+IF($E12=1,I12,"")</f>
        <v/>
      </c>
      <c r="J263" s="4" t="str">
        <f t="shared" si="11"/>
        <v/>
      </c>
      <c r="K263" s="4" t="str">
        <f t="shared" si="11"/>
        <v/>
      </c>
      <c r="L263" s="4" t="str">
        <f t="shared" si="11"/>
        <v/>
      </c>
      <c r="M263" s="4" t="str">
        <f t="shared" si="11"/>
        <v/>
      </c>
      <c r="N263" s="4" t="str">
        <f t="shared" si="11"/>
        <v/>
      </c>
      <c r="O263" s="4" t="str">
        <f t="shared" si="11"/>
        <v/>
      </c>
      <c r="P263" s="4" t="str">
        <f t="shared" si="11"/>
        <v/>
      </c>
      <c r="Q263" s="4" t="str">
        <f t="shared" si="11"/>
        <v/>
      </c>
      <c r="R263" s="4" t="str">
        <f t="shared" si="11"/>
        <v/>
      </c>
      <c r="S263" s="4" t="str">
        <f t="shared" si="11"/>
        <v/>
      </c>
      <c r="T263" s="4" t="str">
        <f t="shared" si="11"/>
        <v/>
      </c>
      <c r="U263" s="4" t="str">
        <f t="shared" si="11"/>
        <v/>
      </c>
      <c r="V263" s="4" t="str">
        <f t="shared" si="11"/>
        <v/>
      </c>
      <c r="W263" s="4" t="str">
        <f t="shared" si="11"/>
        <v/>
      </c>
      <c r="X263" s="4" t="str">
        <f t="shared" si="11"/>
        <v/>
      </c>
    </row>
    <row r="264" spans="1:24" ht="15.75" customHeight="1" x14ac:dyDescent="0.25">
      <c r="A264" s="4" t="s">
        <v>326</v>
      </c>
      <c r="B264" s="4" t="s">
        <v>327</v>
      </c>
      <c r="C264" s="4" t="s">
        <v>28</v>
      </c>
      <c r="D264" s="4" t="s">
        <v>328</v>
      </c>
      <c r="E264" s="4">
        <f t="shared" si="3"/>
        <v>1</v>
      </c>
      <c r="I264" s="4">
        <f t="shared" ref="I264:X264" si="12">+IF($E13=1,I13,"")</f>
        <v>44780677</v>
      </c>
      <c r="J264" s="85">
        <f t="shared" si="12"/>
        <v>778.83145893484379</v>
      </c>
      <c r="K264" s="85">
        <f t="shared" si="12"/>
        <v>190.44598186847421</v>
      </c>
      <c r="L264" s="85" t="str">
        <f t="shared" si="12"/>
        <v/>
      </c>
      <c r="M264" s="85" t="str">
        <f t="shared" si="12"/>
        <v/>
      </c>
      <c r="N264" s="85">
        <f t="shared" si="12"/>
        <v>4.6850564586149517</v>
      </c>
      <c r="O264" s="85" t="str">
        <f t="shared" si="12"/>
        <v/>
      </c>
      <c r="P264" s="85">
        <f t="shared" si="12"/>
        <v>2301.0279793864502</v>
      </c>
      <c r="Q264" s="85">
        <f t="shared" si="12"/>
        <v>2225.8384444734438</v>
      </c>
      <c r="R264" s="85">
        <f t="shared" si="12"/>
        <v>5.0892486507070895</v>
      </c>
      <c r="S264" s="85" t="str">
        <f t="shared" si="12"/>
        <v/>
      </c>
      <c r="T264" s="85" t="str">
        <f t="shared" si="12"/>
        <v/>
      </c>
      <c r="U264" s="4">
        <f t="shared" si="12"/>
        <v>0.42</v>
      </c>
      <c r="V264" s="4">
        <f t="shared" si="12"/>
        <v>0.5</v>
      </c>
      <c r="W264" s="4">
        <f t="shared" si="12"/>
        <v>0.57999999999999996</v>
      </c>
      <c r="X264" s="4">
        <f t="shared" si="12"/>
        <v>0.57999999999999996</v>
      </c>
    </row>
    <row r="265" spans="1:24" ht="15.75" customHeight="1" x14ac:dyDescent="0.25">
      <c r="A265" s="4" t="s">
        <v>482</v>
      </c>
      <c r="B265" s="4" t="s">
        <v>483</v>
      </c>
      <c r="C265" s="4" t="s">
        <v>106</v>
      </c>
      <c r="D265" s="4" t="s">
        <v>484</v>
      </c>
      <c r="E265" s="4">
        <f t="shared" si="3"/>
        <v>1</v>
      </c>
      <c r="I265" s="4">
        <f t="shared" ref="I265:X265" si="13">+IF($E14=1,I14,"")</f>
        <v>2957731</v>
      </c>
      <c r="J265" s="85" t="str">
        <f t="shared" si="13"/>
        <v/>
      </c>
      <c r="K265" s="85">
        <f t="shared" si="13"/>
        <v>119.5511018412425</v>
      </c>
      <c r="L265" s="85" t="str">
        <f t="shared" si="13"/>
        <v/>
      </c>
      <c r="M265" s="85" t="str">
        <f t="shared" si="13"/>
        <v/>
      </c>
      <c r="N265" s="85">
        <f t="shared" si="13"/>
        <v>7.6409923688124453</v>
      </c>
      <c r="O265" s="85">
        <f t="shared" si="13"/>
        <v>12867.256637168142</v>
      </c>
      <c r="P265" s="85">
        <f t="shared" si="13"/>
        <v>1395.9731543624162</v>
      </c>
      <c r="Q265" s="85">
        <f t="shared" si="13"/>
        <v>2726.2914417887432</v>
      </c>
      <c r="R265" s="85">
        <f t="shared" si="13"/>
        <v>2.3666790522870405</v>
      </c>
      <c r="S265" s="85">
        <f t="shared" si="13"/>
        <v>259.78202608540289</v>
      </c>
      <c r="T265" s="85">
        <f t="shared" si="13"/>
        <v>9661.1295681063129</v>
      </c>
      <c r="U265" s="4">
        <f t="shared" si="13"/>
        <v>0</v>
      </c>
      <c r="V265" s="4">
        <f t="shared" si="13"/>
        <v>0</v>
      </c>
      <c r="W265" s="4">
        <f t="shared" si="13"/>
        <v>0</v>
      </c>
      <c r="X265" s="4">
        <f t="shared" si="13"/>
        <v>0</v>
      </c>
    </row>
    <row r="266" spans="1:24" ht="15.75" customHeight="1" x14ac:dyDescent="0.25">
      <c r="A266" s="4" t="s">
        <v>32</v>
      </c>
      <c r="B266" s="4" t="s">
        <v>33</v>
      </c>
      <c r="C266" s="4" t="s">
        <v>28</v>
      </c>
      <c r="D266" s="4" t="s">
        <v>29</v>
      </c>
      <c r="E266" s="4">
        <f t="shared" si="3"/>
        <v>0</v>
      </c>
      <c r="I266" s="4" t="str">
        <f t="shared" ref="I266:X266" si="14">+IF($E15=1,I15,"")</f>
        <v/>
      </c>
      <c r="J266" s="4" t="str">
        <f t="shared" si="14"/>
        <v/>
      </c>
      <c r="K266" s="4" t="str">
        <f t="shared" si="14"/>
        <v/>
      </c>
      <c r="L266" s="4" t="str">
        <f t="shared" si="14"/>
        <v/>
      </c>
      <c r="M266" s="4" t="str">
        <f t="shared" si="14"/>
        <v/>
      </c>
      <c r="N266" s="4" t="str">
        <f t="shared" si="14"/>
        <v/>
      </c>
      <c r="O266" s="4" t="str">
        <f t="shared" si="14"/>
        <v/>
      </c>
      <c r="P266" s="4" t="str">
        <f t="shared" si="14"/>
        <v/>
      </c>
      <c r="Q266" s="4" t="str">
        <f t="shared" si="14"/>
        <v/>
      </c>
      <c r="R266" s="4" t="str">
        <f t="shared" si="14"/>
        <v/>
      </c>
      <c r="S266" s="4" t="str">
        <f t="shared" si="14"/>
        <v/>
      </c>
      <c r="T266" s="4" t="str">
        <f t="shared" si="14"/>
        <v/>
      </c>
      <c r="U266" s="4" t="str">
        <f t="shared" si="14"/>
        <v/>
      </c>
      <c r="V266" s="4" t="str">
        <f t="shared" si="14"/>
        <v/>
      </c>
      <c r="W266" s="4" t="str">
        <f t="shared" si="14"/>
        <v/>
      </c>
      <c r="X266" s="4" t="str">
        <f t="shared" si="14"/>
        <v/>
      </c>
    </row>
    <row r="267" spans="1:24" ht="15.75" customHeight="1" x14ac:dyDescent="0.25">
      <c r="A267" s="4" t="s">
        <v>20</v>
      </c>
      <c r="B267" s="4" t="s">
        <v>21</v>
      </c>
      <c r="C267" s="4" t="s">
        <v>22</v>
      </c>
      <c r="D267" s="4" t="s">
        <v>23</v>
      </c>
      <c r="E267" s="4">
        <f t="shared" si="3"/>
        <v>1</v>
      </c>
      <c r="I267" s="4">
        <f t="shared" ref="I267:X267" si="15">+IF($E16=1,I16,"")</f>
        <v>25203.198</v>
      </c>
      <c r="J267" s="85">
        <f t="shared" si="15"/>
        <v>265394.89155304816</v>
      </c>
      <c r="K267" s="85">
        <f t="shared" si="15"/>
        <v>163479.25370423228</v>
      </c>
      <c r="L267" s="85" t="str">
        <f t="shared" si="15"/>
        <v/>
      </c>
      <c r="M267" s="85" t="str">
        <f t="shared" si="15"/>
        <v/>
      </c>
      <c r="N267" s="85">
        <f t="shared" si="15"/>
        <v>4277.234976291501</v>
      </c>
      <c r="O267" s="85">
        <f t="shared" si="15"/>
        <v>559145.64007421152</v>
      </c>
      <c r="P267" s="85">
        <f t="shared" si="15"/>
        <v>130.12171474409587</v>
      </c>
      <c r="Q267" s="85">
        <f t="shared" si="15"/>
        <v>3191.232282549764</v>
      </c>
      <c r="R267" s="85">
        <f t="shared" si="15"/>
        <v>805.45333969125659</v>
      </c>
      <c r="S267" s="85">
        <f t="shared" si="15"/>
        <v>1428.1121243783571</v>
      </c>
      <c r="T267" s="85" t="str">
        <f t="shared" si="15"/>
        <v/>
      </c>
      <c r="U267" s="4">
        <f t="shared" si="15"/>
        <v>0.78</v>
      </c>
      <c r="V267" s="4">
        <f t="shared" si="15"/>
        <v>0.87</v>
      </c>
      <c r="W267" s="4">
        <f t="shared" si="15"/>
        <v>0.76</v>
      </c>
      <c r="X267" s="4">
        <f t="shared" si="15"/>
        <v>0.76</v>
      </c>
    </row>
    <row r="268" spans="1:24" ht="15.75" customHeight="1" x14ac:dyDescent="0.25">
      <c r="A268" s="4" t="s">
        <v>523</v>
      </c>
      <c r="B268" s="4" t="s">
        <v>524</v>
      </c>
      <c r="C268" s="4" t="s">
        <v>181</v>
      </c>
      <c r="D268" s="4" t="s">
        <v>525</v>
      </c>
      <c r="E268" s="4">
        <f t="shared" si="3"/>
        <v>1</v>
      </c>
      <c r="I268" s="4">
        <f t="shared" ref="I268:X268" si="16">+IF($E17=1,I17,"")</f>
        <v>8955102</v>
      </c>
      <c r="J268" s="85">
        <f t="shared" si="16"/>
        <v>312.19074891609279</v>
      </c>
      <c r="K268" s="85">
        <f t="shared" si="16"/>
        <v>97.061987680318992</v>
      </c>
      <c r="L268" s="85">
        <f t="shared" si="16"/>
        <v>46.431631934510627</v>
      </c>
      <c r="M268" s="85">
        <f t="shared" si="16"/>
        <v>478.37091578462952</v>
      </c>
      <c r="N268" s="85">
        <f t="shared" si="16"/>
        <v>4.3997265469449705</v>
      </c>
      <c r="O268" s="85">
        <f t="shared" si="16"/>
        <v>168774.11167512691</v>
      </c>
      <c r="P268" s="85">
        <f t="shared" si="16"/>
        <v>285.45155993431854</v>
      </c>
      <c r="Q268" s="85">
        <f t="shared" si="16"/>
        <v>4690.7717215326493</v>
      </c>
      <c r="R268" s="85">
        <f t="shared" si="16"/>
        <v>0.63650866288290187</v>
      </c>
      <c r="S268" s="85">
        <f t="shared" si="16"/>
        <v>246.13932484453656</v>
      </c>
      <c r="T268" s="85">
        <f t="shared" si="16"/>
        <v>129371.59533073929</v>
      </c>
      <c r="U268" s="4">
        <f t="shared" si="16"/>
        <v>0.82</v>
      </c>
      <c r="V268" s="4">
        <f t="shared" si="16"/>
        <v>0.84</v>
      </c>
      <c r="W268" s="4">
        <f t="shared" si="16"/>
        <v>0.82</v>
      </c>
      <c r="X268" s="4">
        <f t="shared" si="16"/>
        <v>0.82</v>
      </c>
    </row>
    <row r="269" spans="1:24" ht="15.75" customHeight="1" x14ac:dyDescent="0.25">
      <c r="A269" s="4" t="s">
        <v>485</v>
      </c>
      <c r="B269" s="4" t="s">
        <v>486</v>
      </c>
      <c r="C269" s="4" t="s">
        <v>106</v>
      </c>
      <c r="D269" s="4" t="s">
        <v>484</v>
      </c>
      <c r="E269" s="4">
        <f t="shared" si="3"/>
        <v>1</v>
      </c>
      <c r="I269" s="4">
        <f t="shared" ref="I269:X269" si="17">+IF($E18=1,I18,"")</f>
        <v>10047718</v>
      </c>
      <c r="J269" s="85">
        <f t="shared" si="17"/>
        <v>116.40454081215258</v>
      </c>
      <c r="K269" s="85">
        <f t="shared" si="17"/>
        <v>232.08254849509115</v>
      </c>
      <c r="L269" s="85" t="str">
        <f t="shared" si="17"/>
        <v/>
      </c>
      <c r="M269" s="85" t="str">
        <f t="shared" si="17"/>
        <v/>
      </c>
      <c r="N269" s="85">
        <f t="shared" si="17"/>
        <v>4.8070616631557535</v>
      </c>
      <c r="O269" s="85">
        <f t="shared" si="17"/>
        <v>33424.430641821949</v>
      </c>
      <c r="P269" s="85">
        <f t="shared" si="17"/>
        <v>1694.9411251635411</v>
      </c>
      <c r="Q269" s="85">
        <f t="shared" si="17"/>
        <v>6639.8063781321189</v>
      </c>
      <c r="R269" s="85">
        <f t="shared" si="17"/>
        <v>2.0004542324933881</v>
      </c>
      <c r="S269" s="85">
        <f t="shared" si="17"/>
        <v>1156.5298373809012</v>
      </c>
      <c r="T269" s="85" t="str">
        <f t="shared" si="17"/>
        <v/>
      </c>
      <c r="U269" s="4">
        <f t="shared" si="17"/>
        <v>0</v>
      </c>
      <c r="V269" s="4">
        <f t="shared" si="17"/>
        <v>0</v>
      </c>
      <c r="W269" s="4">
        <f t="shared" si="17"/>
        <v>0</v>
      </c>
      <c r="X269" s="4">
        <f t="shared" si="17"/>
        <v>0</v>
      </c>
    </row>
    <row r="270" spans="1:24" ht="15.75" customHeight="1" x14ac:dyDescent="0.25">
      <c r="A270" s="4" t="s">
        <v>34</v>
      </c>
      <c r="B270" s="4" t="s">
        <v>35</v>
      </c>
      <c r="C270" s="4" t="s">
        <v>28</v>
      </c>
      <c r="D270" s="4" t="s">
        <v>29</v>
      </c>
      <c r="E270" s="4">
        <f t="shared" si="3"/>
        <v>0</v>
      </c>
      <c r="I270" s="4" t="str">
        <f t="shared" ref="I270:X270" si="18">+IF($E19=1,I19,"")</f>
        <v/>
      </c>
      <c r="J270" s="4" t="str">
        <f t="shared" si="18"/>
        <v/>
      </c>
      <c r="K270" s="4" t="str">
        <f t="shared" si="18"/>
        <v/>
      </c>
      <c r="L270" s="4" t="str">
        <f t="shared" si="18"/>
        <v/>
      </c>
      <c r="M270" s="4" t="str">
        <f t="shared" si="18"/>
        <v/>
      </c>
      <c r="N270" s="4" t="str">
        <f t="shared" si="18"/>
        <v/>
      </c>
      <c r="O270" s="4" t="str">
        <f t="shared" si="18"/>
        <v/>
      </c>
      <c r="P270" s="4" t="str">
        <f t="shared" si="18"/>
        <v/>
      </c>
      <c r="Q270" s="4" t="str">
        <f t="shared" si="18"/>
        <v/>
      </c>
      <c r="R270" s="4" t="str">
        <f t="shared" si="18"/>
        <v/>
      </c>
      <c r="S270" s="4" t="str">
        <f t="shared" si="18"/>
        <v/>
      </c>
      <c r="T270" s="4" t="str">
        <f t="shared" si="18"/>
        <v/>
      </c>
      <c r="U270" s="4" t="str">
        <f t="shared" si="18"/>
        <v/>
      </c>
      <c r="V270" s="4" t="str">
        <f t="shared" si="18"/>
        <v/>
      </c>
      <c r="W270" s="4" t="str">
        <f t="shared" si="18"/>
        <v/>
      </c>
      <c r="X270" s="4" t="str">
        <f t="shared" si="18"/>
        <v/>
      </c>
    </row>
    <row r="271" spans="1:24" ht="15.75" customHeight="1" x14ac:dyDescent="0.25">
      <c r="A271" s="4" t="s">
        <v>487</v>
      </c>
      <c r="B271" s="4" t="s">
        <v>488</v>
      </c>
      <c r="C271" s="4" t="s">
        <v>106</v>
      </c>
      <c r="D271" s="4" t="s">
        <v>484</v>
      </c>
      <c r="E271" s="4">
        <f t="shared" si="3"/>
        <v>1</v>
      </c>
      <c r="I271" s="4">
        <f t="shared" ref="I271:X271" si="19">+IF($E20=1,I20,"")</f>
        <v>1641172</v>
      </c>
      <c r="J271" s="85">
        <f t="shared" si="19"/>
        <v>809.48249178026435</v>
      </c>
      <c r="K271" s="85">
        <f t="shared" si="19"/>
        <v>212.34824869056993</v>
      </c>
      <c r="L271" s="85" t="str">
        <f t="shared" si="19"/>
        <v/>
      </c>
      <c r="M271" s="85" t="str">
        <f t="shared" si="19"/>
        <v/>
      </c>
      <c r="N271" s="85" t="str">
        <f t="shared" si="19"/>
        <v/>
      </c>
      <c r="O271" s="85">
        <f t="shared" si="19"/>
        <v>1784.4827586206898</v>
      </c>
      <c r="P271" s="85">
        <f t="shared" si="19"/>
        <v>1619.4237918215613</v>
      </c>
      <c r="Q271" s="85">
        <f t="shared" si="19"/>
        <v>3891.0505836575876</v>
      </c>
      <c r="R271" s="85">
        <f t="shared" si="19"/>
        <v>0.42652445934978173</v>
      </c>
      <c r="S271" s="85">
        <f t="shared" si="19"/>
        <v>15.58500225869598</v>
      </c>
      <c r="T271" s="85" t="str">
        <f t="shared" si="19"/>
        <v/>
      </c>
      <c r="U271" s="4">
        <f t="shared" si="19"/>
        <v>0</v>
      </c>
      <c r="V271" s="4">
        <f t="shared" si="19"/>
        <v>0</v>
      </c>
      <c r="W271" s="4">
        <f t="shared" si="19"/>
        <v>0</v>
      </c>
      <c r="X271" s="4">
        <f t="shared" si="19"/>
        <v>0</v>
      </c>
    </row>
    <row r="272" spans="1:24" ht="15.75" customHeight="1" x14ac:dyDescent="0.25">
      <c r="A272" s="4" t="s">
        <v>394</v>
      </c>
      <c r="B272" s="4" t="s">
        <v>395</v>
      </c>
      <c r="C272" s="4" t="s">
        <v>106</v>
      </c>
      <c r="D272" s="4" t="s">
        <v>393</v>
      </c>
      <c r="E272" s="4">
        <f t="shared" si="3"/>
        <v>0</v>
      </c>
      <c r="I272" s="4" t="str">
        <f t="shared" ref="I272:X272" si="20">+IF($E21=1,I21,"")</f>
        <v/>
      </c>
      <c r="J272" s="4" t="str">
        <f t="shared" si="20"/>
        <v/>
      </c>
      <c r="K272" s="4" t="str">
        <f t="shared" si="20"/>
        <v/>
      </c>
      <c r="L272" s="4" t="str">
        <f t="shared" si="20"/>
        <v/>
      </c>
      <c r="M272" s="4" t="str">
        <f t="shared" si="20"/>
        <v/>
      </c>
      <c r="N272" s="4" t="str">
        <f t="shared" si="20"/>
        <v/>
      </c>
      <c r="O272" s="4" t="str">
        <f t="shared" si="20"/>
        <v/>
      </c>
      <c r="P272" s="4" t="str">
        <f t="shared" si="20"/>
        <v/>
      </c>
      <c r="Q272" s="4" t="str">
        <f t="shared" si="20"/>
        <v/>
      </c>
      <c r="R272" s="4" t="str">
        <f t="shared" si="20"/>
        <v/>
      </c>
      <c r="S272" s="4" t="str">
        <f t="shared" si="20"/>
        <v/>
      </c>
      <c r="T272" s="4" t="str">
        <f t="shared" si="20"/>
        <v/>
      </c>
      <c r="U272" s="4" t="str">
        <f t="shared" si="20"/>
        <v/>
      </c>
      <c r="V272" s="4" t="str">
        <f t="shared" si="20"/>
        <v/>
      </c>
      <c r="W272" s="4" t="str">
        <f t="shared" si="20"/>
        <v/>
      </c>
      <c r="X272" s="4" t="str">
        <f t="shared" si="20"/>
        <v/>
      </c>
    </row>
    <row r="273" spans="1:24" ht="15.75" customHeight="1" x14ac:dyDescent="0.25">
      <c r="A273" s="4" t="s">
        <v>36</v>
      </c>
      <c r="B273" s="4" t="s">
        <v>37</v>
      </c>
      <c r="C273" s="4" t="s">
        <v>28</v>
      </c>
      <c r="D273" s="4" t="s">
        <v>29</v>
      </c>
      <c r="E273" s="4">
        <f t="shared" si="3"/>
        <v>1</v>
      </c>
      <c r="I273" s="4">
        <f t="shared" ref="I273:X273" si="21">+IF($E22=1,I22,"")</f>
        <v>287025</v>
      </c>
      <c r="J273" s="85">
        <f t="shared" si="21"/>
        <v>489.504398571553</v>
      </c>
      <c r="K273" s="85">
        <f t="shared" si="21"/>
        <v>304.50309206515112</v>
      </c>
      <c r="L273" s="85" t="str">
        <f t="shared" si="21"/>
        <v/>
      </c>
      <c r="M273" s="85" t="str">
        <f t="shared" si="21"/>
        <v/>
      </c>
      <c r="N273" s="85" t="str">
        <f t="shared" si="21"/>
        <v/>
      </c>
      <c r="O273" s="85">
        <f t="shared" si="21"/>
        <v>103541.66666666667</v>
      </c>
      <c r="P273" s="85">
        <f t="shared" si="21"/>
        <v>653.70231862378455</v>
      </c>
      <c r="Q273" s="85">
        <f t="shared" si="21"/>
        <v>1730.6930693069307</v>
      </c>
      <c r="R273" s="85">
        <f t="shared" si="21"/>
        <v>10.452051215050954</v>
      </c>
      <c r="S273" s="85">
        <f t="shared" si="21"/>
        <v>923.44853214418436</v>
      </c>
      <c r="T273" s="85" t="str">
        <f t="shared" si="21"/>
        <v/>
      </c>
      <c r="U273" s="4">
        <f t="shared" si="21"/>
        <v>0.45</v>
      </c>
      <c r="V273" s="4">
        <f t="shared" si="21"/>
        <v>0.71</v>
      </c>
      <c r="W273" s="4">
        <f t="shared" si="21"/>
        <v>0.56999999999999995</v>
      </c>
      <c r="X273" s="4">
        <f t="shared" si="21"/>
        <v>0.56999999999999995</v>
      </c>
    </row>
    <row r="274" spans="1:24" ht="15.75" customHeight="1" x14ac:dyDescent="0.25">
      <c r="A274" s="4" t="s">
        <v>179</v>
      </c>
      <c r="B274" s="4" t="s">
        <v>180</v>
      </c>
      <c r="C274" s="4" t="s">
        <v>181</v>
      </c>
      <c r="D274" s="4" t="s">
        <v>182</v>
      </c>
      <c r="E274" s="4">
        <f t="shared" si="3"/>
        <v>1</v>
      </c>
      <c r="I274" s="4">
        <f t="shared" ref="I274:X274" si="22">+IF($E23=1,I23,"")</f>
        <v>9452411</v>
      </c>
      <c r="J274" s="85">
        <f t="shared" si="22"/>
        <v>339.59589780850621</v>
      </c>
      <c r="K274" s="85">
        <f t="shared" si="22"/>
        <v>343.82762239178976</v>
      </c>
      <c r="L274" s="85" t="str">
        <f t="shared" si="22"/>
        <v/>
      </c>
      <c r="M274" s="85" t="str">
        <f t="shared" si="22"/>
        <v/>
      </c>
      <c r="N274" s="85">
        <f t="shared" si="22"/>
        <v>12.705753061308908</v>
      </c>
      <c r="O274" s="85">
        <f t="shared" si="22"/>
        <v>37502.081598667777</v>
      </c>
      <c r="P274" s="85">
        <f t="shared" si="22"/>
        <v>800.15756949060733</v>
      </c>
      <c r="Q274" s="85">
        <f t="shared" si="22"/>
        <v>6500</v>
      </c>
      <c r="R274" s="85">
        <f t="shared" si="22"/>
        <v>3.5969658957910311</v>
      </c>
      <c r="S274" s="85">
        <f t="shared" si="22"/>
        <v>901.82808401577802</v>
      </c>
      <c r="T274" s="85" t="str">
        <f t="shared" si="22"/>
        <v/>
      </c>
      <c r="U274" s="4">
        <f t="shared" si="22"/>
        <v>0.56000000000000005</v>
      </c>
      <c r="V274" s="4">
        <f t="shared" si="22"/>
        <v>0.39</v>
      </c>
      <c r="W274" s="4">
        <f t="shared" si="22"/>
        <v>0.46</v>
      </c>
      <c r="X274" s="4">
        <f t="shared" si="22"/>
        <v>0.46</v>
      </c>
    </row>
    <row r="275" spans="1:24" ht="15.75" customHeight="1" x14ac:dyDescent="0.25">
      <c r="A275" s="4" t="s">
        <v>526</v>
      </c>
      <c r="B275" s="4" t="s">
        <v>527</v>
      </c>
      <c r="C275" s="4" t="s">
        <v>181</v>
      </c>
      <c r="D275" s="4" t="s">
        <v>525</v>
      </c>
      <c r="E275" s="4">
        <f t="shared" si="3"/>
        <v>1</v>
      </c>
      <c r="I275" s="4">
        <f t="shared" ref="I275:X275" si="23">+IF($E24=1,I24,"")</f>
        <v>11539328</v>
      </c>
      <c r="J275" s="85">
        <f t="shared" si="23"/>
        <v>329.75923727967518</v>
      </c>
      <c r="K275" s="85">
        <f t="shared" si="23"/>
        <v>87.292778227640298</v>
      </c>
      <c r="L275" s="85" t="str">
        <f t="shared" si="23"/>
        <v/>
      </c>
      <c r="M275" s="85" t="str">
        <f t="shared" si="23"/>
        <v/>
      </c>
      <c r="N275" s="85" t="str">
        <f t="shared" si="23"/>
        <v/>
      </c>
      <c r="O275" s="85">
        <f t="shared" si="23"/>
        <v>138221.18126272911</v>
      </c>
      <c r="P275" s="85">
        <f t="shared" si="23"/>
        <v>76.240141687228473</v>
      </c>
      <c r="Q275" s="85">
        <f t="shared" si="23"/>
        <v>2808.9793641940882</v>
      </c>
      <c r="R275" s="85">
        <f t="shared" si="23"/>
        <v>1.6725410699825847</v>
      </c>
      <c r="S275" s="85">
        <f t="shared" si="23"/>
        <v>1386.1868657984608</v>
      </c>
      <c r="T275" s="85" t="str">
        <f t="shared" si="23"/>
        <v/>
      </c>
      <c r="U275" s="4">
        <f t="shared" si="23"/>
        <v>0.74</v>
      </c>
      <c r="V275" s="4">
        <f t="shared" si="23"/>
        <v>0.85</v>
      </c>
      <c r="W275" s="4">
        <f t="shared" si="23"/>
        <v>0.8</v>
      </c>
      <c r="X275" s="4">
        <f t="shared" si="23"/>
        <v>0.8</v>
      </c>
    </row>
    <row r="276" spans="1:24" ht="15.75" customHeight="1" x14ac:dyDescent="0.25">
      <c r="A276" s="4" t="s">
        <v>87</v>
      </c>
      <c r="B276" s="4" t="s">
        <v>88</v>
      </c>
      <c r="C276" s="4" t="s">
        <v>28</v>
      </c>
      <c r="D276" s="4" t="s">
        <v>89</v>
      </c>
      <c r="E276" s="4">
        <f t="shared" si="3"/>
        <v>1</v>
      </c>
      <c r="I276" s="4">
        <f t="shared" ref="I276:X276" si="24">+IF($E25=1,I25,"")</f>
        <v>390353</v>
      </c>
      <c r="J276" s="85">
        <f t="shared" si="24"/>
        <v>442.16388755818451</v>
      </c>
      <c r="K276" s="85">
        <f t="shared" si="24"/>
        <v>332.26336162396603</v>
      </c>
      <c r="L276" s="85" t="str">
        <f t="shared" si="24"/>
        <v/>
      </c>
      <c r="M276" s="85" t="str">
        <f t="shared" si="24"/>
        <v/>
      </c>
      <c r="N276" s="85" t="str">
        <f t="shared" si="24"/>
        <v/>
      </c>
      <c r="O276" s="85">
        <f t="shared" si="24"/>
        <v>1157400</v>
      </c>
      <c r="P276" s="85">
        <f t="shared" si="24"/>
        <v>199.6613300492611</v>
      </c>
      <c r="Q276" s="85">
        <f t="shared" si="24"/>
        <v>1200.9259259259259</v>
      </c>
      <c r="R276" s="85">
        <f t="shared" si="24"/>
        <v>36.37733026260846</v>
      </c>
      <c r="S276" s="85">
        <f t="shared" si="24"/>
        <v>2827.7547031517224</v>
      </c>
      <c r="T276" s="85" t="str">
        <f t="shared" si="24"/>
        <v/>
      </c>
      <c r="U276" s="4">
        <f t="shared" si="24"/>
        <v>0.24</v>
      </c>
      <c r="V276" s="4">
        <f t="shared" si="24"/>
        <v>0.37</v>
      </c>
      <c r="W276" s="4">
        <f t="shared" si="24"/>
        <v>0.35</v>
      </c>
      <c r="X276" s="4">
        <f t="shared" si="24"/>
        <v>0.35</v>
      </c>
    </row>
    <row r="277" spans="1:24" ht="15.75" customHeight="1" x14ac:dyDescent="0.25">
      <c r="A277" s="4" t="s">
        <v>447</v>
      </c>
      <c r="B277" s="4" t="s">
        <v>448</v>
      </c>
      <c r="C277" s="4" t="s">
        <v>118</v>
      </c>
      <c r="D277" s="4" t="s">
        <v>449</v>
      </c>
      <c r="E277" s="4">
        <f t="shared" si="3"/>
        <v>0</v>
      </c>
      <c r="I277" s="4" t="str">
        <f t="shared" ref="I277:X277" si="25">+IF($E26=1,I26,"")</f>
        <v/>
      </c>
      <c r="J277" s="4" t="str">
        <f t="shared" si="25"/>
        <v/>
      </c>
      <c r="K277" s="4" t="str">
        <f t="shared" si="25"/>
        <v/>
      </c>
      <c r="L277" s="4" t="str">
        <f t="shared" si="25"/>
        <v/>
      </c>
      <c r="M277" s="4" t="str">
        <f t="shared" si="25"/>
        <v/>
      </c>
      <c r="N277" s="4" t="str">
        <f t="shared" si="25"/>
        <v/>
      </c>
      <c r="O277" s="4" t="str">
        <f t="shared" si="25"/>
        <v/>
      </c>
      <c r="P277" s="4" t="str">
        <f t="shared" si="25"/>
        <v/>
      </c>
      <c r="Q277" s="4" t="str">
        <f t="shared" si="25"/>
        <v/>
      </c>
      <c r="R277" s="4" t="str">
        <f t="shared" si="25"/>
        <v/>
      </c>
      <c r="S277" s="4" t="str">
        <f t="shared" si="25"/>
        <v/>
      </c>
      <c r="T277" s="4" t="str">
        <f t="shared" si="25"/>
        <v/>
      </c>
      <c r="U277" s="4" t="str">
        <f t="shared" si="25"/>
        <v/>
      </c>
      <c r="V277" s="4" t="str">
        <f t="shared" si="25"/>
        <v/>
      </c>
      <c r="W277" s="4" t="str">
        <f t="shared" si="25"/>
        <v/>
      </c>
      <c r="X277" s="4" t="str">
        <f t="shared" si="25"/>
        <v/>
      </c>
    </row>
    <row r="278" spans="1:24" ht="15.75" customHeight="1" x14ac:dyDescent="0.25">
      <c r="A278" s="4" t="s">
        <v>263</v>
      </c>
      <c r="B278" s="4" t="s">
        <v>264</v>
      </c>
      <c r="C278" s="4" t="s">
        <v>28</v>
      </c>
      <c r="D278" s="4" t="s">
        <v>265</v>
      </c>
      <c r="E278" s="4">
        <f t="shared" si="3"/>
        <v>1</v>
      </c>
      <c r="I278" s="4">
        <f t="shared" ref="I278:X278" si="26">+IF($E27=1,I27,"")</f>
        <v>62506</v>
      </c>
      <c r="J278" s="85">
        <f t="shared" si="26"/>
        <v>764.72658624772021</v>
      </c>
      <c r="K278" s="85">
        <f t="shared" si="26"/>
        <v>334.36790068153454</v>
      </c>
      <c r="L278" s="85">
        <f t="shared" si="26"/>
        <v>323.16897577832526</v>
      </c>
      <c r="M278" s="85">
        <f t="shared" si="26"/>
        <v>966.50717703349289</v>
      </c>
      <c r="N278" s="85" t="str">
        <f t="shared" si="26"/>
        <v/>
      </c>
      <c r="O278" s="85">
        <f t="shared" si="26"/>
        <v>931833.33333333337</v>
      </c>
      <c r="P278" s="85">
        <f t="shared" si="26"/>
        <v>26.385557379118801</v>
      </c>
      <c r="Q278" s="85">
        <f t="shared" si="26"/>
        <v>8360</v>
      </c>
      <c r="R278" s="85">
        <f t="shared" si="26"/>
        <v>7.9992320737209228</v>
      </c>
      <c r="S278" s="85">
        <f t="shared" si="26"/>
        <v>2150.3846153846157</v>
      </c>
      <c r="T278" s="85">
        <f t="shared" si="26"/>
        <v>931833.33333333337</v>
      </c>
      <c r="U278" s="4">
        <f t="shared" si="26"/>
        <v>0</v>
      </c>
      <c r="V278" s="4">
        <f t="shared" si="26"/>
        <v>0</v>
      </c>
      <c r="W278" s="4">
        <f t="shared" si="26"/>
        <v>0</v>
      </c>
      <c r="X278" s="4">
        <f t="shared" si="26"/>
        <v>0</v>
      </c>
    </row>
    <row r="279" spans="1:24" ht="15.75" customHeight="1" x14ac:dyDescent="0.25">
      <c r="A279" s="4" t="s">
        <v>396</v>
      </c>
      <c r="B279" s="4" t="s">
        <v>397</v>
      </c>
      <c r="C279" s="4" t="s">
        <v>106</v>
      </c>
      <c r="D279" s="4" t="s">
        <v>393</v>
      </c>
      <c r="E279" s="4">
        <f t="shared" si="3"/>
        <v>0</v>
      </c>
      <c r="I279" s="4" t="str">
        <f t="shared" ref="I279:X279" si="27">+IF($E28=1,I28,"")</f>
        <v/>
      </c>
      <c r="J279" s="4" t="str">
        <f t="shared" si="27"/>
        <v/>
      </c>
      <c r="K279" s="4" t="str">
        <f t="shared" si="27"/>
        <v/>
      </c>
      <c r="L279" s="4" t="str">
        <f t="shared" si="27"/>
        <v/>
      </c>
      <c r="M279" s="4" t="str">
        <f t="shared" si="27"/>
        <v/>
      </c>
      <c r="N279" s="4" t="str">
        <f t="shared" si="27"/>
        <v/>
      </c>
      <c r="O279" s="4" t="str">
        <f t="shared" si="27"/>
        <v/>
      </c>
      <c r="P279" s="4" t="str">
        <f t="shared" si="27"/>
        <v/>
      </c>
      <c r="Q279" s="4" t="str">
        <f t="shared" si="27"/>
        <v/>
      </c>
      <c r="R279" s="4" t="str">
        <f t="shared" si="27"/>
        <v/>
      </c>
      <c r="S279" s="4" t="str">
        <f t="shared" si="27"/>
        <v/>
      </c>
      <c r="T279" s="4" t="str">
        <f t="shared" si="27"/>
        <v/>
      </c>
      <c r="U279" s="4" t="str">
        <f t="shared" si="27"/>
        <v/>
      </c>
      <c r="V279" s="4" t="str">
        <f t="shared" si="27"/>
        <v/>
      </c>
      <c r="W279" s="4" t="str">
        <f t="shared" si="27"/>
        <v/>
      </c>
      <c r="X279" s="4" t="str">
        <f t="shared" si="27"/>
        <v/>
      </c>
    </row>
    <row r="280" spans="1:24" ht="15.75" customHeight="1" x14ac:dyDescent="0.25">
      <c r="A280" s="4" t="s">
        <v>329</v>
      </c>
      <c r="B280" s="4" t="s">
        <v>330</v>
      </c>
      <c r="C280" s="4" t="s">
        <v>28</v>
      </c>
      <c r="D280" s="4" t="s">
        <v>328</v>
      </c>
      <c r="E280" s="4">
        <f t="shared" si="3"/>
        <v>1</v>
      </c>
      <c r="I280" s="4">
        <f t="shared" ref="I280:X280" si="28">+IF($E29=1,I29,"")</f>
        <v>11513100</v>
      </c>
      <c r="J280" s="85">
        <f t="shared" si="28"/>
        <v>311.88819692350449</v>
      </c>
      <c r="K280" s="85">
        <f t="shared" si="28"/>
        <v>155.87461239805091</v>
      </c>
      <c r="L280" s="85" t="str">
        <f t="shared" si="28"/>
        <v/>
      </c>
      <c r="M280" s="85" t="str">
        <f t="shared" si="28"/>
        <v/>
      </c>
      <c r="N280" s="85" t="str">
        <f t="shared" si="28"/>
        <v/>
      </c>
      <c r="O280" s="85">
        <f t="shared" si="28"/>
        <v>78593.977154724809</v>
      </c>
      <c r="P280" s="85">
        <f t="shared" si="28"/>
        <v>9371.2793733681465</v>
      </c>
      <c r="Q280" s="85">
        <f t="shared" si="28"/>
        <v>1431.4429289303662</v>
      </c>
      <c r="R280" s="85">
        <f t="shared" si="28"/>
        <v>5.9584299623906682</v>
      </c>
      <c r="S280" s="85" t="str">
        <f t="shared" si="28"/>
        <v/>
      </c>
      <c r="T280" s="85" t="str">
        <f t="shared" si="28"/>
        <v/>
      </c>
      <c r="U280" s="4">
        <f t="shared" si="28"/>
        <v>0</v>
      </c>
      <c r="V280" s="4">
        <f t="shared" si="28"/>
        <v>0</v>
      </c>
      <c r="W280" s="4">
        <f t="shared" si="28"/>
        <v>0</v>
      </c>
      <c r="X280" s="4">
        <f t="shared" si="28"/>
        <v>0</v>
      </c>
    </row>
    <row r="281" spans="1:24" ht="15.75" customHeight="1" x14ac:dyDescent="0.25">
      <c r="A281" s="4" t="s">
        <v>38</v>
      </c>
      <c r="B281" s="4" t="s">
        <v>39</v>
      </c>
      <c r="C281" s="4" t="s">
        <v>28</v>
      </c>
      <c r="D281" s="4" t="s">
        <v>29</v>
      </c>
      <c r="E281" s="4">
        <f t="shared" si="3"/>
        <v>0</v>
      </c>
      <c r="I281" s="4" t="str">
        <f t="shared" ref="I281:X281" si="29">+IF($E30=1,I30,"")</f>
        <v/>
      </c>
      <c r="J281" s="4" t="str">
        <f t="shared" si="29"/>
        <v/>
      </c>
      <c r="K281" s="4" t="str">
        <f t="shared" si="29"/>
        <v/>
      </c>
      <c r="L281" s="4" t="str">
        <f t="shared" si="29"/>
        <v/>
      </c>
      <c r="M281" s="4" t="str">
        <f t="shared" si="29"/>
        <v/>
      </c>
      <c r="N281" s="4" t="str">
        <f t="shared" si="29"/>
        <v/>
      </c>
      <c r="O281" s="4" t="str">
        <f t="shared" si="29"/>
        <v/>
      </c>
      <c r="P281" s="4" t="str">
        <f t="shared" si="29"/>
        <v/>
      </c>
      <c r="Q281" s="4" t="str">
        <f t="shared" si="29"/>
        <v/>
      </c>
      <c r="R281" s="4" t="str">
        <f t="shared" si="29"/>
        <v/>
      </c>
      <c r="S281" s="4" t="str">
        <f t="shared" si="29"/>
        <v/>
      </c>
      <c r="T281" s="4" t="str">
        <f t="shared" si="29"/>
        <v/>
      </c>
      <c r="U281" s="4" t="str">
        <f t="shared" si="29"/>
        <v/>
      </c>
      <c r="V281" s="4" t="str">
        <f t="shared" si="29"/>
        <v/>
      </c>
      <c r="W281" s="4" t="str">
        <f t="shared" si="29"/>
        <v/>
      </c>
      <c r="X281" s="4" t="str">
        <f t="shared" si="29"/>
        <v/>
      </c>
    </row>
    <row r="282" spans="1:24" ht="15.75" customHeight="1" x14ac:dyDescent="0.25">
      <c r="A282" s="4" t="s">
        <v>415</v>
      </c>
      <c r="B282" s="4" t="s">
        <v>416</v>
      </c>
      <c r="C282" s="4" t="s">
        <v>181</v>
      </c>
      <c r="D282" s="4" t="s">
        <v>412</v>
      </c>
      <c r="E282" s="4">
        <f t="shared" si="3"/>
        <v>1</v>
      </c>
      <c r="I282" s="4">
        <f t="shared" ref="I282:X282" si="30">+IF($E31=1,I31,"")</f>
        <v>3301000</v>
      </c>
      <c r="J282" s="85">
        <f t="shared" si="30"/>
        <v>463.16267797637084</v>
      </c>
      <c r="K282" s="85">
        <f t="shared" si="30"/>
        <v>85.792184186610129</v>
      </c>
      <c r="L282" s="85" t="str">
        <f t="shared" si="30"/>
        <v/>
      </c>
      <c r="M282" s="85" t="str">
        <f t="shared" si="30"/>
        <v/>
      </c>
      <c r="N282" s="85">
        <f t="shared" si="30"/>
        <v>33.898818539836412</v>
      </c>
      <c r="O282" s="85">
        <f t="shared" si="30"/>
        <v>15592.493297587131</v>
      </c>
      <c r="P282" s="85">
        <f t="shared" si="30"/>
        <v>170.68466730954677</v>
      </c>
      <c r="Q282" s="85">
        <f t="shared" si="30"/>
        <v>6510.3448275862065</v>
      </c>
      <c r="R282" s="85">
        <f t="shared" si="30"/>
        <v>1.2723417146319298</v>
      </c>
      <c r="S282" s="85">
        <f t="shared" si="30"/>
        <v>808.18935569039786</v>
      </c>
      <c r="T282" s="85">
        <f t="shared" si="30"/>
        <v>46652.406417112303</v>
      </c>
      <c r="U282" s="4">
        <f t="shared" si="30"/>
        <v>0.35</v>
      </c>
      <c r="V282" s="4">
        <f t="shared" si="30"/>
        <v>0.49</v>
      </c>
      <c r="W282" s="4">
        <f t="shared" si="30"/>
        <v>0.64</v>
      </c>
      <c r="X282" s="4">
        <f t="shared" si="30"/>
        <v>0.64</v>
      </c>
    </row>
    <row r="283" spans="1:24" ht="15.75" customHeight="1" x14ac:dyDescent="0.25">
      <c r="A283" s="4" t="s">
        <v>378</v>
      </c>
      <c r="B283" s="4" t="s">
        <v>379</v>
      </c>
      <c r="C283" s="4" t="s">
        <v>118</v>
      </c>
      <c r="D283" s="4" t="s">
        <v>380</v>
      </c>
      <c r="E283" s="4">
        <f t="shared" si="3"/>
        <v>0</v>
      </c>
      <c r="I283" s="4" t="str">
        <f t="shared" ref="I283:X283" si="31">+IF($E32=1,I32,"")</f>
        <v/>
      </c>
      <c r="J283" s="4" t="str">
        <f t="shared" si="31"/>
        <v/>
      </c>
      <c r="K283" s="4" t="str">
        <f t="shared" si="31"/>
        <v/>
      </c>
      <c r="L283" s="4" t="str">
        <f t="shared" si="31"/>
        <v/>
      </c>
      <c r="M283" s="4" t="str">
        <f t="shared" si="31"/>
        <v/>
      </c>
      <c r="N283" s="4" t="str">
        <f t="shared" si="31"/>
        <v/>
      </c>
      <c r="O283" s="4" t="str">
        <f t="shared" si="31"/>
        <v/>
      </c>
      <c r="P283" s="4" t="str">
        <f t="shared" si="31"/>
        <v/>
      </c>
      <c r="Q283" s="4" t="str">
        <f t="shared" si="31"/>
        <v/>
      </c>
      <c r="R283" s="4" t="str">
        <f t="shared" si="31"/>
        <v/>
      </c>
      <c r="S283" s="4" t="str">
        <f t="shared" si="31"/>
        <v/>
      </c>
      <c r="T283" s="4" t="str">
        <f t="shared" si="31"/>
        <v/>
      </c>
      <c r="U283" s="4" t="str">
        <f t="shared" si="31"/>
        <v/>
      </c>
      <c r="V283" s="4" t="str">
        <f t="shared" si="31"/>
        <v/>
      </c>
      <c r="W283" s="4" t="str">
        <f t="shared" si="31"/>
        <v/>
      </c>
      <c r="X283" s="4" t="str">
        <f t="shared" si="31"/>
        <v/>
      </c>
    </row>
    <row r="284" spans="1:24" ht="15.75" customHeight="1" x14ac:dyDescent="0.25">
      <c r="A284" s="4" t="s">
        <v>331</v>
      </c>
      <c r="B284" s="4" t="s">
        <v>332</v>
      </c>
      <c r="C284" s="4" t="s">
        <v>28</v>
      </c>
      <c r="D284" s="4" t="s">
        <v>328</v>
      </c>
      <c r="E284" s="4">
        <f t="shared" si="3"/>
        <v>0</v>
      </c>
      <c r="I284" s="4" t="str">
        <f t="shared" ref="I284:X284" si="32">+IF($E33=1,I33,"")</f>
        <v/>
      </c>
      <c r="J284" s="4" t="str">
        <f t="shared" si="32"/>
        <v/>
      </c>
      <c r="K284" s="4" t="str">
        <f t="shared" si="32"/>
        <v/>
      </c>
      <c r="L284" s="4" t="str">
        <f t="shared" si="32"/>
        <v/>
      </c>
      <c r="M284" s="4" t="str">
        <f t="shared" si="32"/>
        <v/>
      </c>
      <c r="N284" s="4" t="str">
        <f t="shared" si="32"/>
        <v/>
      </c>
      <c r="O284" s="4" t="str">
        <f t="shared" si="32"/>
        <v/>
      </c>
      <c r="P284" s="4" t="str">
        <f t="shared" si="32"/>
        <v/>
      </c>
      <c r="Q284" s="4" t="str">
        <f t="shared" si="32"/>
        <v/>
      </c>
      <c r="R284" s="4" t="str">
        <f t="shared" si="32"/>
        <v/>
      </c>
      <c r="S284" s="4" t="str">
        <f t="shared" si="32"/>
        <v/>
      </c>
      <c r="T284" s="4" t="str">
        <f t="shared" si="32"/>
        <v/>
      </c>
      <c r="U284" s="4" t="str">
        <f t="shared" si="32"/>
        <v/>
      </c>
      <c r="V284" s="4" t="str">
        <f t="shared" si="32"/>
        <v/>
      </c>
      <c r="W284" s="4" t="str">
        <f t="shared" si="32"/>
        <v/>
      </c>
      <c r="X284" s="4" t="str">
        <f t="shared" si="32"/>
        <v/>
      </c>
    </row>
    <row r="285" spans="1:24" ht="15.75" customHeight="1" x14ac:dyDescent="0.25">
      <c r="A285" s="4" t="s">
        <v>41</v>
      </c>
      <c r="B285" s="4" t="s">
        <v>42</v>
      </c>
      <c r="C285" s="4" t="s">
        <v>28</v>
      </c>
      <c r="D285" s="4" t="s">
        <v>29</v>
      </c>
      <c r="E285" s="4">
        <f t="shared" si="3"/>
        <v>0</v>
      </c>
      <c r="I285" s="4" t="str">
        <f t="shared" ref="I285:X285" si="33">+IF($E34=1,I34,"")</f>
        <v/>
      </c>
      <c r="J285" s="4" t="str">
        <f t="shared" si="33"/>
        <v/>
      </c>
      <c r="K285" s="4" t="str">
        <f t="shared" si="33"/>
        <v/>
      </c>
      <c r="L285" s="4" t="str">
        <f t="shared" si="33"/>
        <v/>
      </c>
      <c r="M285" s="4" t="str">
        <f t="shared" si="33"/>
        <v/>
      </c>
      <c r="N285" s="4" t="str">
        <f t="shared" si="33"/>
        <v/>
      </c>
      <c r="O285" s="4" t="str">
        <f t="shared" si="33"/>
        <v/>
      </c>
      <c r="P285" s="4" t="str">
        <f t="shared" si="33"/>
        <v/>
      </c>
      <c r="Q285" s="4" t="str">
        <f t="shared" si="33"/>
        <v/>
      </c>
      <c r="R285" s="4" t="str">
        <f t="shared" si="33"/>
        <v/>
      </c>
      <c r="S285" s="4" t="str">
        <f t="shared" si="33"/>
        <v/>
      </c>
      <c r="T285" s="4" t="str">
        <f t="shared" si="33"/>
        <v/>
      </c>
      <c r="U285" s="4" t="str">
        <f t="shared" si="33"/>
        <v/>
      </c>
      <c r="V285" s="4" t="str">
        <f t="shared" si="33"/>
        <v/>
      </c>
      <c r="W285" s="4" t="str">
        <f t="shared" si="33"/>
        <v/>
      </c>
      <c r="X285" s="4" t="str">
        <f t="shared" si="33"/>
        <v/>
      </c>
    </row>
    <row r="286" spans="1:24" ht="15.75" customHeight="1" x14ac:dyDescent="0.25">
      <c r="A286" s="4" t="s">
        <v>355</v>
      </c>
      <c r="B286" s="4" t="s">
        <v>356</v>
      </c>
      <c r="C286" s="4" t="s">
        <v>106</v>
      </c>
      <c r="D286" s="4" t="s">
        <v>357</v>
      </c>
      <c r="E286" s="4">
        <f t="shared" si="3"/>
        <v>0</v>
      </c>
      <c r="I286" s="4" t="str">
        <f t="shared" ref="I286:X286" si="34">+IF($E35=1,I35,"")</f>
        <v/>
      </c>
      <c r="J286" s="4" t="str">
        <f t="shared" si="34"/>
        <v/>
      </c>
      <c r="K286" s="4" t="str">
        <f t="shared" si="34"/>
        <v/>
      </c>
      <c r="L286" s="4" t="str">
        <f t="shared" si="34"/>
        <v/>
      </c>
      <c r="M286" s="4" t="str">
        <f t="shared" si="34"/>
        <v/>
      </c>
      <c r="N286" s="4" t="str">
        <f t="shared" si="34"/>
        <v/>
      </c>
      <c r="O286" s="4" t="str">
        <f t="shared" si="34"/>
        <v/>
      </c>
      <c r="P286" s="4" t="str">
        <f t="shared" si="34"/>
        <v/>
      </c>
      <c r="Q286" s="4" t="str">
        <f t="shared" si="34"/>
        <v/>
      </c>
      <c r="R286" s="4" t="str">
        <f t="shared" si="34"/>
        <v/>
      </c>
      <c r="S286" s="4" t="str">
        <f t="shared" si="34"/>
        <v/>
      </c>
      <c r="T286" s="4" t="str">
        <f t="shared" si="34"/>
        <v/>
      </c>
      <c r="U286" s="4" t="str">
        <f t="shared" si="34"/>
        <v/>
      </c>
      <c r="V286" s="4" t="str">
        <f t="shared" si="34"/>
        <v/>
      </c>
      <c r="W286" s="4" t="str">
        <f t="shared" si="34"/>
        <v/>
      </c>
      <c r="X286" s="4" t="str">
        <f t="shared" si="34"/>
        <v/>
      </c>
    </row>
    <row r="287" spans="1:24" ht="15.75" customHeight="1" x14ac:dyDescent="0.25">
      <c r="A287" s="4" t="s">
        <v>183</v>
      </c>
      <c r="B287" s="4" t="s">
        <v>184</v>
      </c>
      <c r="C287" s="4" t="s">
        <v>181</v>
      </c>
      <c r="D287" s="4" t="s">
        <v>182</v>
      </c>
      <c r="E287" s="4">
        <f t="shared" si="3"/>
        <v>1</v>
      </c>
      <c r="I287" s="4">
        <f t="shared" ref="I287:X287" si="35">+IF($E36=1,I36,"")</f>
        <v>7000119</v>
      </c>
      <c r="J287" s="85">
        <f t="shared" si="35"/>
        <v>404.26455607397531</v>
      </c>
      <c r="K287" s="85">
        <f t="shared" si="35"/>
        <v>99.826874371707106</v>
      </c>
      <c r="L287" s="85">
        <f t="shared" si="35"/>
        <v>23.471029563925985</v>
      </c>
      <c r="M287" s="85">
        <f t="shared" si="35"/>
        <v>235.11734401831711</v>
      </c>
      <c r="N287" s="85">
        <f t="shared" si="35"/>
        <v>31.928028652084343</v>
      </c>
      <c r="O287" s="85">
        <f t="shared" si="35"/>
        <v>15257.71812080537</v>
      </c>
      <c r="P287" s="85">
        <f t="shared" si="35"/>
        <v>246.91707006819547</v>
      </c>
      <c r="Q287" s="85">
        <f t="shared" si="35"/>
        <v>10935.837245696401</v>
      </c>
      <c r="R287" s="85">
        <f t="shared" si="35"/>
        <v>1.4714035575680928</v>
      </c>
      <c r="S287" s="85">
        <f t="shared" si="35"/>
        <v>738.26070013639026</v>
      </c>
      <c r="T287" s="85">
        <f t="shared" si="35"/>
        <v>17532.647814910026</v>
      </c>
      <c r="U287" s="4">
        <f t="shared" si="35"/>
        <v>0.28999999999999998</v>
      </c>
      <c r="V287" s="4">
        <f t="shared" si="35"/>
        <v>0.37</v>
      </c>
      <c r="W287" s="4">
        <f t="shared" si="35"/>
        <v>0.55000000000000004</v>
      </c>
      <c r="X287" s="4">
        <f t="shared" si="35"/>
        <v>0.55000000000000004</v>
      </c>
    </row>
    <row r="288" spans="1:24" ht="15.75" customHeight="1" x14ac:dyDescent="0.25">
      <c r="A288" s="4" t="s">
        <v>450</v>
      </c>
      <c r="B288" s="4" t="s">
        <v>451</v>
      </c>
      <c r="C288" s="4" t="s">
        <v>118</v>
      </c>
      <c r="D288" s="4" t="s">
        <v>449</v>
      </c>
      <c r="E288" s="4">
        <f t="shared" si="3"/>
        <v>0</v>
      </c>
      <c r="I288" s="4" t="str">
        <f t="shared" ref="I288:X288" si="36">+IF($E37=1,I37,"")</f>
        <v/>
      </c>
      <c r="J288" s="4" t="str">
        <f t="shared" si="36"/>
        <v/>
      </c>
      <c r="K288" s="4" t="str">
        <f t="shared" si="36"/>
        <v/>
      </c>
      <c r="L288" s="4" t="str">
        <f t="shared" si="36"/>
        <v/>
      </c>
      <c r="M288" s="4" t="str">
        <f t="shared" si="36"/>
        <v/>
      </c>
      <c r="N288" s="4" t="str">
        <f t="shared" si="36"/>
        <v/>
      </c>
      <c r="O288" s="4" t="str">
        <f t="shared" si="36"/>
        <v/>
      </c>
      <c r="P288" s="4" t="str">
        <f t="shared" si="36"/>
        <v/>
      </c>
      <c r="Q288" s="4" t="str">
        <f t="shared" si="36"/>
        <v/>
      </c>
      <c r="R288" s="4" t="str">
        <f t="shared" si="36"/>
        <v/>
      </c>
      <c r="S288" s="4" t="str">
        <f t="shared" si="36"/>
        <v/>
      </c>
      <c r="T288" s="4" t="str">
        <f t="shared" si="36"/>
        <v/>
      </c>
      <c r="U288" s="4" t="str">
        <f t="shared" si="36"/>
        <v/>
      </c>
      <c r="V288" s="4" t="str">
        <f t="shared" si="36"/>
        <v/>
      </c>
      <c r="W288" s="4" t="str">
        <f t="shared" si="36"/>
        <v/>
      </c>
      <c r="X288" s="4" t="str">
        <f t="shared" si="36"/>
        <v/>
      </c>
    </row>
    <row r="289" spans="1:24" ht="15.75" customHeight="1" x14ac:dyDescent="0.25">
      <c r="A289" s="4" t="s">
        <v>116</v>
      </c>
      <c r="B289" s="4" t="s">
        <v>117</v>
      </c>
      <c r="C289" s="4" t="s">
        <v>118</v>
      </c>
      <c r="D289" s="4" t="s">
        <v>119</v>
      </c>
      <c r="E289" s="4">
        <f t="shared" si="3"/>
        <v>1</v>
      </c>
      <c r="I289" s="4">
        <f t="shared" ref="I289:X289" si="37">+IF($E38=1,I38,"")</f>
        <v>11530580</v>
      </c>
      <c r="J289" s="85">
        <f t="shared" si="37"/>
        <v>140.26180816576442</v>
      </c>
      <c r="K289" s="85">
        <f t="shared" si="37"/>
        <v>87.532457170411206</v>
      </c>
      <c r="L289" s="85" t="str">
        <f t="shared" si="37"/>
        <v/>
      </c>
      <c r="M289" s="85" t="str">
        <f t="shared" si="37"/>
        <v/>
      </c>
      <c r="N289" s="85" t="str">
        <f t="shared" si="37"/>
        <v/>
      </c>
      <c r="O289" s="85">
        <f t="shared" si="37"/>
        <v>20982.583454281568</v>
      </c>
      <c r="P289" s="85" t="str">
        <f t="shared" si="37"/>
        <v/>
      </c>
      <c r="Q289" s="85">
        <f t="shared" si="37"/>
        <v>1808.7813620071684</v>
      </c>
      <c r="R289" s="85">
        <f t="shared" si="37"/>
        <v>5.5070950463896873</v>
      </c>
      <c r="S289" s="85">
        <f t="shared" si="37"/>
        <v>678.82800394421747</v>
      </c>
      <c r="T289" s="85" t="str">
        <f t="shared" si="37"/>
        <v/>
      </c>
      <c r="U289" s="4">
        <f t="shared" si="37"/>
        <v>0</v>
      </c>
      <c r="V289" s="4">
        <f t="shared" si="37"/>
        <v>0</v>
      </c>
      <c r="W289" s="4">
        <f t="shared" si="37"/>
        <v>0</v>
      </c>
      <c r="X289" s="4">
        <f t="shared" si="37"/>
        <v>0</v>
      </c>
    </row>
    <row r="290" spans="1:24" ht="15.75" customHeight="1" x14ac:dyDescent="0.25">
      <c r="A290" s="4" t="s">
        <v>452</v>
      </c>
      <c r="B290" s="4" t="s">
        <v>453</v>
      </c>
      <c r="C290" s="4" t="s">
        <v>118</v>
      </c>
      <c r="D290" s="4" t="s">
        <v>449</v>
      </c>
      <c r="E290" s="4">
        <f t="shared" si="3"/>
        <v>0</v>
      </c>
      <c r="I290" s="4" t="str">
        <f t="shared" ref="I290:X290" si="38">+IF($E39=1,I39,"")</f>
        <v/>
      </c>
      <c r="J290" s="4" t="str">
        <f t="shared" si="38"/>
        <v/>
      </c>
      <c r="K290" s="4" t="str">
        <f t="shared" si="38"/>
        <v/>
      </c>
      <c r="L290" s="4" t="str">
        <f t="shared" si="38"/>
        <v/>
      </c>
      <c r="M290" s="4" t="str">
        <f t="shared" si="38"/>
        <v/>
      </c>
      <c r="N290" s="4" t="str">
        <f t="shared" si="38"/>
        <v/>
      </c>
      <c r="O290" s="4" t="str">
        <f t="shared" si="38"/>
        <v/>
      </c>
      <c r="P290" s="4" t="str">
        <f t="shared" si="38"/>
        <v/>
      </c>
      <c r="Q290" s="4" t="str">
        <f t="shared" si="38"/>
        <v/>
      </c>
      <c r="R290" s="4" t="str">
        <f t="shared" si="38"/>
        <v/>
      </c>
      <c r="S290" s="4" t="str">
        <f t="shared" si="38"/>
        <v/>
      </c>
      <c r="T290" s="4" t="str">
        <f t="shared" si="38"/>
        <v/>
      </c>
      <c r="U290" s="4" t="str">
        <f t="shared" si="38"/>
        <v/>
      </c>
      <c r="V290" s="4" t="str">
        <f t="shared" si="38"/>
        <v/>
      </c>
      <c r="W290" s="4" t="str">
        <f t="shared" si="38"/>
        <v/>
      </c>
      <c r="X290" s="4" t="str">
        <f t="shared" si="38"/>
        <v/>
      </c>
    </row>
    <row r="291" spans="1:24" ht="15.75" customHeight="1" x14ac:dyDescent="0.25">
      <c r="A291" s="4" t="s">
        <v>358</v>
      </c>
      <c r="B291" s="4" t="s">
        <v>359</v>
      </c>
      <c r="C291" s="4" t="s">
        <v>106</v>
      </c>
      <c r="D291" s="4" t="s">
        <v>357</v>
      </c>
      <c r="E291" s="4">
        <f t="shared" si="3"/>
        <v>0</v>
      </c>
      <c r="I291" s="4" t="str">
        <f t="shared" ref="I291:X291" si="39">+IF($E40=1,I40,"")</f>
        <v/>
      </c>
      <c r="J291" s="4" t="str">
        <f t="shared" si="39"/>
        <v/>
      </c>
      <c r="K291" s="4" t="str">
        <f t="shared" si="39"/>
        <v/>
      </c>
      <c r="L291" s="4" t="str">
        <f t="shared" si="39"/>
        <v/>
      </c>
      <c r="M291" s="4" t="str">
        <f t="shared" si="39"/>
        <v/>
      </c>
      <c r="N291" s="4" t="str">
        <f t="shared" si="39"/>
        <v/>
      </c>
      <c r="O291" s="4" t="str">
        <f t="shared" si="39"/>
        <v/>
      </c>
      <c r="P291" s="4" t="str">
        <f t="shared" si="39"/>
        <v/>
      </c>
      <c r="Q291" s="4" t="str">
        <f t="shared" si="39"/>
        <v/>
      </c>
      <c r="R291" s="4" t="str">
        <f t="shared" si="39"/>
        <v/>
      </c>
      <c r="S291" s="4" t="str">
        <f t="shared" si="39"/>
        <v/>
      </c>
      <c r="T291" s="4" t="str">
        <f t="shared" si="39"/>
        <v/>
      </c>
      <c r="U291" s="4" t="str">
        <f t="shared" si="39"/>
        <v/>
      </c>
      <c r="V291" s="4" t="str">
        <f t="shared" si="39"/>
        <v/>
      </c>
      <c r="W291" s="4" t="str">
        <f t="shared" si="39"/>
        <v/>
      </c>
      <c r="X291" s="4" t="str">
        <f t="shared" si="39"/>
        <v/>
      </c>
    </row>
    <row r="292" spans="1:24" ht="15.75" customHeight="1" x14ac:dyDescent="0.25">
      <c r="A292" s="4" t="s">
        <v>232</v>
      </c>
      <c r="B292" s="4" t="s">
        <v>233</v>
      </c>
      <c r="C292" s="4" t="s">
        <v>118</v>
      </c>
      <c r="D292" s="4" t="s">
        <v>231</v>
      </c>
      <c r="E292" s="4">
        <f t="shared" si="3"/>
        <v>1</v>
      </c>
      <c r="I292" s="4">
        <f t="shared" ref="I292:X292" si="40">+IF($E41=1,I41,"")</f>
        <v>25876380</v>
      </c>
      <c r="J292" s="85">
        <f t="shared" si="40"/>
        <v>14.835923726579992</v>
      </c>
      <c r="K292" s="85">
        <f t="shared" si="40"/>
        <v>113.38912166230361</v>
      </c>
      <c r="L292" s="85">
        <f t="shared" si="40"/>
        <v>25.911661522979646</v>
      </c>
      <c r="M292" s="85">
        <f t="shared" si="40"/>
        <v>228.51981868375313</v>
      </c>
      <c r="N292" s="85" t="str">
        <f t="shared" si="40"/>
        <v/>
      </c>
      <c r="O292" s="85">
        <f t="shared" si="40"/>
        <v>58527.325023969315</v>
      </c>
      <c r="P292" s="85">
        <f t="shared" si="40"/>
        <v>951.02424478153773</v>
      </c>
      <c r="Q292" s="85">
        <f t="shared" si="40"/>
        <v>1784.8409270636901</v>
      </c>
      <c r="R292" s="85">
        <f t="shared" si="40"/>
        <v>1.3178041132492258</v>
      </c>
      <c r="S292" s="85" t="str">
        <f t="shared" si="40"/>
        <v/>
      </c>
      <c r="T292" s="85" t="str">
        <f t="shared" si="40"/>
        <v/>
      </c>
      <c r="U292" s="4">
        <f t="shared" si="40"/>
        <v>0.4</v>
      </c>
      <c r="V292" s="4">
        <f t="shared" si="40"/>
        <v>0.41</v>
      </c>
      <c r="W292" s="4">
        <f t="shared" si="40"/>
        <v>0.34</v>
      </c>
      <c r="X292" s="4">
        <f t="shared" si="40"/>
        <v>0.34</v>
      </c>
    </row>
    <row r="293" spans="1:24" ht="15.75" customHeight="1" x14ac:dyDescent="0.25">
      <c r="A293" s="4" t="s">
        <v>266</v>
      </c>
      <c r="B293" s="4" t="s">
        <v>267</v>
      </c>
      <c r="C293" s="4" t="s">
        <v>28</v>
      </c>
      <c r="D293" s="4" t="s">
        <v>265</v>
      </c>
      <c r="E293" s="4">
        <f t="shared" si="3"/>
        <v>1</v>
      </c>
      <c r="I293" s="4">
        <f t="shared" ref="I293:X293" si="41">+IF($E42=1,I42,"")</f>
        <v>37411047</v>
      </c>
      <c r="J293" s="85">
        <f t="shared" si="41"/>
        <v>184.50967170205101</v>
      </c>
      <c r="K293" s="85">
        <f t="shared" si="41"/>
        <v>109.98088345402363</v>
      </c>
      <c r="L293" s="85">
        <f t="shared" si="41"/>
        <v>75.23446216300762</v>
      </c>
      <c r="M293" s="85">
        <f t="shared" si="41"/>
        <v>684.06853809697407</v>
      </c>
      <c r="N293" s="85" t="str">
        <f t="shared" si="41"/>
        <v/>
      </c>
      <c r="O293" s="85">
        <f t="shared" si="41"/>
        <v>180675.53191489363</v>
      </c>
      <c r="P293" s="85">
        <f t="shared" si="41"/>
        <v>189.10546611084811</v>
      </c>
      <c r="Q293" s="85">
        <f t="shared" si="41"/>
        <v>2588.2241932440083</v>
      </c>
      <c r="R293" s="85">
        <f t="shared" si="41"/>
        <v>1.7641847874506158</v>
      </c>
      <c r="S293" s="85">
        <f t="shared" si="41"/>
        <v>371.60580268253722</v>
      </c>
      <c r="T293" s="85" t="str">
        <f t="shared" si="41"/>
        <v/>
      </c>
      <c r="U293" s="4">
        <f t="shared" si="41"/>
        <v>0.78</v>
      </c>
      <c r="V293" s="4">
        <f t="shared" si="41"/>
        <v>0.86</v>
      </c>
      <c r="W293" s="4">
        <f t="shared" si="41"/>
        <v>0.79</v>
      </c>
      <c r="X293" s="4">
        <f t="shared" si="41"/>
        <v>0.79</v>
      </c>
    </row>
    <row r="294" spans="1:24" ht="15.75" customHeight="1" x14ac:dyDescent="0.25">
      <c r="A294" s="4" t="s">
        <v>43</v>
      </c>
      <c r="B294" s="4" t="s">
        <v>44</v>
      </c>
      <c r="C294" s="4" t="s">
        <v>28</v>
      </c>
      <c r="D294" s="4" t="s">
        <v>29</v>
      </c>
      <c r="E294" s="4">
        <f t="shared" si="3"/>
        <v>0</v>
      </c>
      <c r="I294" s="4" t="str">
        <f t="shared" ref="I294:X294" si="42">+IF($E43=1,I43,"")</f>
        <v/>
      </c>
      <c r="J294" s="4" t="str">
        <f t="shared" si="42"/>
        <v/>
      </c>
      <c r="K294" s="4" t="str">
        <f t="shared" si="42"/>
        <v/>
      </c>
      <c r="L294" s="4" t="str">
        <f t="shared" si="42"/>
        <v/>
      </c>
      <c r="M294" s="4" t="str">
        <f t="shared" si="42"/>
        <v/>
      </c>
      <c r="N294" s="4" t="str">
        <f t="shared" si="42"/>
        <v/>
      </c>
      <c r="O294" s="4" t="str">
        <f t="shared" si="42"/>
        <v/>
      </c>
      <c r="P294" s="4" t="str">
        <f t="shared" si="42"/>
        <v/>
      </c>
      <c r="Q294" s="4" t="str">
        <f t="shared" si="42"/>
        <v/>
      </c>
      <c r="R294" s="4" t="str">
        <f t="shared" si="42"/>
        <v/>
      </c>
      <c r="S294" s="4" t="str">
        <f t="shared" si="42"/>
        <v/>
      </c>
      <c r="T294" s="4" t="str">
        <f t="shared" si="42"/>
        <v/>
      </c>
      <c r="U294" s="4" t="str">
        <f t="shared" si="42"/>
        <v/>
      </c>
      <c r="V294" s="4" t="str">
        <f t="shared" si="42"/>
        <v/>
      </c>
      <c r="W294" s="4" t="str">
        <f t="shared" si="42"/>
        <v/>
      </c>
      <c r="X294" s="4" t="str">
        <f t="shared" si="42"/>
        <v/>
      </c>
    </row>
    <row r="295" spans="1:24" ht="15.75" customHeight="1" x14ac:dyDescent="0.25">
      <c r="A295" s="4" t="s">
        <v>234</v>
      </c>
      <c r="B295" s="4" t="s">
        <v>235</v>
      </c>
      <c r="C295" s="4" t="s">
        <v>118</v>
      </c>
      <c r="D295" s="4" t="s">
        <v>231</v>
      </c>
      <c r="E295" s="4">
        <f t="shared" si="3"/>
        <v>0</v>
      </c>
      <c r="I295" s="4" t="str">
        <f t="shared" ref="I295:X295" si="43">+IF($E44=1,I44,"")</f>
        <v/>
      </c>
      <c r="J295" s="4" t="str">
        <f t="shared" si="43"/>
        <v/>
      </c>
      <c r="K295" s="4" t="str">
        <f t="shared" si="43"/>
        <v/>
      </c>
      <c r="L295" s="4" t="str">
        <f t="shared" si="43"/>
        <v/>
      </c>
      <c r="M295" s="4" t="str">
        <f t="shared" si="43"/>
        <v/>
      </c>
      <c r="N295" s="4" t="str">
        <f t="shared" si="43"/>
        <v/>
      </c>
      <c r="O295" s="4" t="str">
        <f t="shared" si="43"/>
        <v/>
      </c>
      <c r="P295" s="4" t="str">
        <f t="shared" si="43"/>
        <v/>
      </c>
      <c r="Q295" s="4" t="str">
        <f t="shared" si="43"/>
        <v/>
      </c>
      <c r="R295" s="4" t="str">
        <f t="shared" si="43"/>
        <v/>
      </c>
      <c r="S295" s="4" t="str">
        <f t="shared" si="43"/>
        <v/>
      </c>
      <c r="T295" s="4" t="str">
        <f t="shared" si="43"/>
        <v/>
      </c>
      <c r="U295" s="4" t="str">
        <f t="shared" si="43"/>
        <v/>
      </c>
      <c r="V295" s="4" t="str">
        <f t="shared" si="43"/>
        <v/>
      </c>
      <c r="W295" s="4" t="str">
        <f t="shared" si="43"/>
        <v/>
      </c>
      <c r="X295" s="4" t="str">
        <f t="shared" si="43"/>
        <v/>
      </c>
    </row>
    <row r="296" spans="1:24" ht="15.75" customHeight="1" x14ac:dyDescent="0.25">
      <c r="A296" s="4" t="s">
        <v>236</v>
      </c>
      <c r="B296" s="4" t="s">
        <v>237</v>
      </c>
      <c r="C296" s="4" t="s">
        <v>118</v>
      </c>
      <c r="D296" s="4" t="s">
        <v>231</v>
      </c>
      <c r="E296" s="4">
        <f t="shared" si="3"/>
        <v>0</v>
      </c>
      <c r="I296" s="4" t="str">
        <f t="shared" ref="I296:X296" si="44">+IF($E45=1,I45,"")</f>
        <v/>
      </c>
      <c r="J296" s="4" t="str">
        <f t="shared" si="44"/>
        <v/>
      </c>
      <c r="K296" s="4" t="str">
        <f t="shared" si="44"/>
        <v/>
      </c>
      <c r="L296" s="4" t="str">
        <f t="shared" si="44"/>
        <v/>
      </c>
      <c r="M296" s="4" t="str">
        <f t="shared" si="44"/>
        <v/>
      </c>
      <c r="N296" s="4" t="str">
        <f t="shared" si="44"/>
        <v/>
      </c>
      <c r="O296" s="4" t="str">
        <f t="shared" si="44"/>
        <v/>
      </c>
      <c r="P296" s="4" t="str">
        <f t="shared" si="44"/>
        <v/>
      </c>
      <c r="Q296" s="4" t="str">
        <f t="shared" si="44"/>
        <v/>
      </c>
      <c r="R296" s="4" t="str">
        <f t="shared" si="44"/>
        <v/>
      </c>
      <c r="S296" s="4" t="str">
        <f t="shared" si="44"/>
        <v/>
      </c>
      <c r="T296" s="4" t="str">
        <f t="shared" si="44"/>
        <v/>
      </c>
      <c r="U296" s="4" t="str">
        <f t="shared" si="44"/>
        <v/>
      </c>
      <c r="V296" s="4" t="str">
        <f t="shared" si="44"/>
        <v/>
      </c>
      <c r="W296" s="4" t="str">
        <f t="shared" si="44"/>
        <v/>
      </c>
      <c r="X296" s="4" t="str">
        <f t="shared" si="44"/>
        <v/>
      </c>
    </row>
    <row r="297" spans="1:24" ht="15.75" customHeight="1" x14ac:dyDescent="0.25">
      <c r="A297" s="4" t="s">
        <v>274</v>
      </c>
      <c r="B297" s="4" t="s">
        <v>275</v>
      </c>
      <c r="C297" s="4" t="s">
        <v>181</v>
      </c>
      <c r="D297" s="4" t="s">
        <v>276</v>
      </c>
      <c r="E297" s="4">
        <f t="shared" si="3"/>
        <v>0</v>
      </c>
      <c r="I297" s="4" t="str">
        <f t="shared" ref="I297:X297" si="45">+IF($E46=1,I46,"")</f>
        <v/>
      </c>
      <c r="J297" s="4" t="str">
        <f t="shared" si="45"/>
        <v/>
      </c>
      <c r="K297" s="4" t="str">
        <f t="shared" si="45"/>
        <v/>
      </c>
      <c r="L297" s="4" t="str">
        <f t="shared" si="45"/>
        <v/>
      </c>
      <c r="M297" s="4" t="str">
        <f t="shared" si="45"/>
        <v/>
      </c>
      <c r="N297" s="4" t="str">
        <f t="shared" si="45"/>
        <v/>
      </c>
      <c r="O297" s="4" t="str">
        <f t="shared" si="45"/>
        <v/>
      </c>
      <c r="P297" s="4" t="str">
        <f t="shared" si="45"/>
        <v/>
      </c>
      <c r="Q297" s="4" t="str">
        <f t="shared" si="45"/>
        <v/>
      </c>
      <c r="R297" s="4" t="str">
        <f t="shared" si="45"/>
        <v/>
      </c>
      <c r="S297" s="4" t="str">
        <f t="shared" si="45"/>
        <v/>
      </c>
      <c r="T297" s="4" t="str">
        <f t="shared" si="45"/>
        <v/>
      </c>
      <c r="U297" s="4" t="str">
        <f t="shared" si="45"/>
        <v/>
      </c>
      <c r="V297" s="4" t="str">
        <f t="shared" si="45"/>
        <v/>
      </c>
      <c r="W297" s="4" t="str">
        <f t="shared" si="45"/>
        <v/>
      </c>
      <c r="X297" s="4" t="str">
        <f t="shared" si="45"/>
        <v/>
      </c>
    </row>
    <row r="298" spans="1:24" ht="15.75" customHeight="1" x14ac:dyDescent="0.25">
      <c r="A298" s="4" t="s">
        <v>333</v>
      </c>
      <c r="B298" s="4" t="s">
        <v>334</v>
      </c>
      <c r="C298" s="4" t="s">
        <v>28</v>
      </c>
      <c r="D298" s="4" t="s">
        <v>328</v>
      </c>
      <c r="E298" s="4">
        <f t="shared" si="3"/>
        <v>1</v>
      </c>
      <c r="I298" s="4">
        <f t="shared" ref="I298:X298" si="46">+IF($E47=1,I47,"")</f>
        <v>18952038</v>
      </c>
      <c r="J298" s="85">
        <f t="shared" si="46"/>
        <v>306.48418919379543</v>
      </c>
      <c r="K298" s="85">
        <f t="shared" si="46"/>
        <v>220.35624875804913</v>
      </c>
      <c r="L298" s="85">
        <f t="shared" si="46"/>
        <v>119.15341241928704</v>
      </c>
      <c r="M298" s="85">
        <f t="shared" si="46"/>
        <v>540.73080791149857</v>
      </c>
      <c r="N298" s="85">
        <f t="shared" si="46"/>
        <v>5.1234595456172043</v>
      </c>
      <c r="O298" s="85">
        <f t="shared" si="46"/>
        <v>414524.201853759</v>
      </c>
      <c r="P298" s="85">
        <f t="shared" si="46"/>
        <v>1646.7665615141955</v>
      </c>
      <c r="Q298" s="85">
        <f t="shared" si="46"/>
        <v>2742.8083541310916</v>
      </c>
      <c r="R298" s="85">
        <f t="shared" si="46"/>
        <v>4.1103758867515987</v>
      </c>
      <c r="S298" s="85">
        <f t="shared" si="46"/>
        <v>931.6810873621007</v>
      </c>
      <c r="T298" s="85">
        <f t="shared" si="46"/>
        <v>325386.41875505255</v>
      </c>
      <c r="U298" s="4">
        <f t="shared" si="46"/>
        <v>0.59</v>
      </c>
      <c r="V298" s="4">
        <f t="shared" si="46"/>
        <v>0.53</v>
      </c>
      <c r="W298" s="4">
        <f t="shared" si="46"/>
        <v>0.64</v>
      </c>
      <c r="X298" s="4">
        <f t="shared" si="46"/>
        <v>0.64</v>
      </c>
    </row>
    <row r="299" spans="1:24" ht="15.75" customHeight="1" x14ac:dyDescent="0.25">
      <c r="A299" s="4" t="s">
        <v>158</v>
      </c>
      <c r="B299" s="4" t="s">
        <v>159</v>
      </c>
      <c r="C299" s="4" t="s">
        <v>106</v>
      </c>
      <c r="D299" s="4" t="s">
        <v>160</v>
      </c>
      <c r="E299" s="4">
        <f t="shared" si="3"/>
        <v>1</v>
      </c>
      <c r="I299" s="4">
        <f t="shared" ref="I299:X299" si="47">+IF($E48=1,I48,"")</f>
        <v>1433783686</v>
      </c>
      <c r="J299" s="85" t="str">
        <f t="shared" si="47"/>
        <v/>
      </c>
      <c r="K299" s="85">
        <f t="shared" si="47"/>
        <v>108.87876708620884</v>
      </c>
      <c r="L299" s="85" t="str">
        <f t="shared" si="47"/>
        <v/>
      </c>
      <c r="M299" s="85" t="str">
        <f t="shared" si="47"/>
        <v/>
      </c>
      <c r="N299" s="85">
        <f t="shared" si="47"/>
        <v>8.5501042588930662</v>
      </c>
      <c r="O299" s="85">
        <f t="shared" si="47"/>
        <v>10055.428664654541</v>
      </c>
      <c r="P299" s="85">
        <f t="shared" si="47"/>
        <v>1280.0308961608569</v>
      </c>
      <c r="Q299" s="85" t="str">
        <f t="shared" si="47"/>
        <v/>
      </c>
      <c r="R299" s="85">
        <f t="shared" si="47"/>
        <v>0.55726676750595983</v>
      </c>
      <c r="S299" s="85" t="str">
        <f t="shared" si="47"/>
        <v/>
      </c>
      <c r="T299" s="85">
        <f t="shared" si="47"/>
        <v>7799.5963200587175</v>
      </c>
      <c r="U299" s="4">
        <f t="shared" si="47"/>
        <v>0.5</v>
      </c>
      <c r="V299" s="4">
        <f t="shared" si="47"/>
        <v>0.32</v>
      </c>
      <c r="W299" s="4">
        <f t="shared" si="47"/>
        <v>0.51</v>
      </c>
      <c r="X299" s="4">
        <f t="shared" si="47"/>
        <v>0.51</v>
      </c>
    </row>
    <row r="300" spans="1:24" ht="15.75" customHeight="1" x14ac:dyDescent="0.25">
      <c r="A300" s="4" t="s">
        <v>161</v>
      </c>
      <c r="B300" s="4" t="s">
        <v>162</v>
      </c>
      <c r="C300" s="4" t="s">
        <v>106</v>
      </c>
      <c r="D300" s="4" t="s">
        <v>160</v>
      </c>
      <c r="E300" s="4">
        <f t="shared" si="3"/>
        <v>0</v>
      </c>
      <c r="I300" s="4" t="str">
        <f t="shared" ref="I300:X300" si="48">+IF($E49=1,I49,"")</f>
        <v/>
      </c>
      <c r="J300" s="4" t="str">
        <f t="shared" si="48"/>
        <v/>
      </c>
      <c r="K300" s="4" t="str">
        <f t="shared" si="48"/>
        <v/>
      </c>
      <c r="L300" s="4" t="str">
        <f t="shared" si="48"/>
        <v/>
      </c>
      <c r="M300" s="4" t="str">
        <f t="shared" si="48"/>
        <v/>
      </c>
      <c r="N300" s="4" t="str">
        <f t="shared" si="48"/>
        <v/>
      </c>
      <c r="O300" s="4" t="str">
        <f t="shared" si="48"/>
        <v/>
      </c>
      <c r="P300" s="4" t="str">
        <f t="shared" si="48"/>
        <v/>
      </c>
      <c r="Q300" s="4" t="str">
        <f t="shared" si="48"/>
        <v/>
      </c>
      <c r="R300" s="4" t="str">
        <f t="shared" si="48"/>
        <v/>
      </c>
      <c r="S300" s="4" t="str">
        <f t="shared" si="48"/>
        <v/>
      </c>
      <c r="T300" s="4" t="str">
        <f t="shared" si="48"/>
        <v/>
      </c>
      <c r="U300" s="4" t="str">
        <f t="shared" si="48"/>
        <v/>
      </c>
      <c r="V300" s="4" t="str">
        <f t="shared" si="48"/>
        <v/>
      </c>
      <c r="W300" s="4" t="str">
        <f t="shared" si="48"/>
        <v/>
      </c>
      <c r="X300" s="4" t="str">
        <f t="shared" si="48"/>
        <v/>
      </c>
    </row>
    <row r="301" spans="1:24" ht="15.75" customHeight="1" x14ac:dyDescent="0.25">
      <c r="A301" s="4" t="s">
        <v>163</v>
      </c>
      <c r="B301" s="4" t="s">
        <v>164</v>
      </c>
      <c r="C301" s="4" t="s">
        <v>106</v>
      </c>
      <c r="D301" s="4" t="s">
        <v>160</v>
      </c>
      <c r="E301" s="4">
        <f t="shared" si="3"/>
        <v>0</v>
      </c>
      <c r="I301" s="4" t="str">
        <f t="shared" ref="I301:X301" si="49">+IF($E50=1,I50,"")</f>
        <v/>
      </c>
      <c r="J301" s="4" t="str">
        <f t="shared" si="49"/>
        <v/>
      </c>
      <c r="K301" s="4" t="str">
        <f t="shared" si="49"/>
        <v/>
      </c>
      <c r="L301" s="4" t="str">
        <f t="shared" si="49"/>
        <v/>
      </c>
      <c r="M301" s="4" t="str">
        <f t="shared" si="49"/>
        <v/>
      </c>
      <c r="N301" s="4" t="str">
        <f t="shared" si="49"/>
        <v/>
      </c>
      <c r="O301" s="4" t="str">
        <f t="shared" si="49"/>
        <v/>
      </c>
      <c r="P301" s="4" t="str">
        <f t="shared" si="49"/>
        <v/>
      </c>
      <c r="Q301" s="4" t="str">
        <f t="shared" si="49"/>
        <v/>
      </c>
      <c r="R301" s="4" t="str">
        <f t="shared" si="49"/>
        <v/>
      </c>
      <c r="S301" s="4" t="str">
        <f t="shared" si="49"/>
        <v/>
      </c>
      <c r="T301" s="4" t="str">
        <f t="shared" si="49"/>
        <v/>
      </c>
      <c r="U301" s="4" t="str">
        <f t="shared" si="49"/>
        <v/>
      </c>
      <c r="V301" s="4" t="str">
        <f t="shared" si="49"/>
        <v/>
      </c>
      <c r="W301" s="4" t="str">
        <f t="shared" si="49"/>
        <v/>
      </c>
      <c r="X301" s="4" t="str">
        <f t="shared" si="49"/>
        <v/>
      </c>
    </row>
    <row r="302" spans="1:24" ht="15.75" customHeight="1" x14ac:dyDescent="0.25">
      <c r="A302" s="4" t="s">
        <v>165</v>
      </c>
      <c r="B302" s="4" t="s">
        <v>166</v>
      </c>
      <c r="C302" s="4" t="s">
        <v>106</v>
      </c>
      <c r="D302" s="4" t="s">
        <v>160</v>
      </c>
      <c r="E302" s="4">
        <f t="shared" si="3"/>
        <v>0</v>
      </c>
      <c r="I302" s="4" t="str">
        <f t="shared" ref="I302:X302" si="50">+IF($E51=1,I51,"")</f>
        <v/>
      </c>
      <c r="J302" s="4" t="str">
        <f t="shared" si="50"/>
        <v/>
      </c>
      <c r="K302" s="4" t="str">
        <f t="shared" si="50"/>
        <v/>
      </c>
      <c r="L302" s="4" t="str">
        <f t="shared" si="50"/>
        <v/>
      </c>
      <c r="M302" s="4" t="str">
        <f t="shared" si="50"/>
        <v/>
      </c>
      <c r="N302" s="4" t="str">
        <f t="shared" si="50"/>
        <v/>
      </c>
      <c r="O302" s="4" t="str">
        <f t="shared" si="50"/>
        <v/>
      </c>
      <c r="P302" s="4" t="str">
        <f t="shared" si="50"/>
        <v/>
      </c>
      <c r="Q302" s="4" t="str">
        <f t="shared" si="50"/>
        <v/>
      </c>
      <c r="R302" s="4" t="str">
        <f t="shared" si="50"/>
        <v/>
      </c>
      <c r="S302" s="4" t="str">
        <f t="shared" si="50"/>
        <v/>
      </c>
      <c r="T302" s="4" t="str">
        <f t="shared" si="50"/>
        <v/>
      </c>
      <c r="U302" s="4" t="str">
        <f t="shared" si="50"/>
        <v/>
      </c>
      <c r="V302" s="4" t="str">
        <f t="shared" si="50"/>
        <v/>
      </c>
      <c r="W302" s="4" t="str">
        <f t="shared" si="50"/>
        <v/>
      </c>
      <c r="X302" s="4" t="str">
        <f t="shared" si="50"/>
        <v/>
      </c>
    </row>
    <row r="303" spans="1:24" ht="15.75" customHeight="1" x14ac:dyDescent="0.25">
      <c r="A303" s="4" t="s">
        <v>335</v>
      </c>
      <c r="B303" s="4" t="s">
        <v>336</v>
      </c>
      <c r="C303" s="4" t="s">
        <v>28</v>
      </c>
      <c r="D303" s="4" t="s">
        <v>328</v>
      </c>
      <c r="E303" s="4">
        <f t="shared" si="3"/>
        <v>1</v>
      </c>
      <c r="I303" s="4">
        <f t="shared" ref="I303:X303" si="51">+IF($E52=1,I52,"")</f>
        <v>50339443</v>
      </c>
      <c r="J303" s="85">
        <f t="shared" si="51"/>
        <v>357.32417619320898</v>
      </c>
      <c r="K303" s="85">
        <f t="shared" si="51"/>
        <v>237.37052473941756</v>
      </c>
      <c r="L303" s="85">
        <f t="shared" si="51"/>
        <v>29.503703487541571</v>
      </c>
      <c r="M303" s="85">
        <f t="shared" si="51"/>
        <v>124.29387987379803</v>
      </c>
      <c r="N303" s="85">
        <f t="shared" si="51"/>
        <v>5.5284680047016019</v>
      </c>
      <c r="O303" s="85">
        <f t="shared" si="51"/>
        <v>26268.774703557312</v>
      </c>
      <c r="P303" s="85">
        <f t="shared" si="51"/>
        <v>1884.8350053631145</v>
      </c>
      <c r="Q303" s="85">
        <f t="shared" si="51"/>
        <v>2982.0564012977288</v>
      </c>
      <c r="R303" s="85">
        <f t="shared" si="51"/>
        <v>24.308969807234458</v>
      </c>
      <c r="S303" s="85">
        <f t="shared" si="51"/>
        <v>280.59091973301912</v>
      </c>
      <c r="T303" s="85">
        <f t="shared" si="51"/>
        <v>3168.1906825568794</v>
      </c>
      <c r="U303" s="4">
        <f t="shared" si="51"/>
        <v>0.41</v>
      </c>
      <c r="V303" s="4">
        <f t="shared" si="51"/>
        <v>0.42</v>
      </c>
      <c r="W303" s="4">
        <f t="shared" si="51"/>
        <v>0.4</v>
      </c>
      <c r="X303" s="4">
        <f t="shared" si="51"/>
        <v>0.4</v>
      </c>
    </row>
    <row r="304" spans="1:24" ht="15.75" customHeight="1" x14ac:dyDescent="0.25">
      <c r="A304" s="4" t="s">
        <v>120</v>
      </c>
      <c r="B304" s="4" t="s">
        <v>121</v>
      </c>
      <c r="C304" s="4" t="s">
        <v>118</v>
      </c>
      <c r="D304" s="4" t="s">
        <v>119</v>
      </c>
      <c r="E304" s="4">
        <f t="shared" si="3"/>
        <v>0</v>
      </c>
      <c r="I304" s="4" t="str">
        <f t="shared" ref="I304:X304" si="52">+IF($E53=1,I53,"")</f>
        <v/>
      </c>
      <c r="J304" s="4" t="str">
        <f t="shared" si="52"/>
        <v/>
      </c>
      <c r="K304" s="4" t="str">
        <f t="shared" si="52"/>
        <v/>
      </c>
      <c r="L304" s="4" t="str">
        <f t="shared" si="52"/>
        <v/>
      </c>
      <c r="M304" s="4" t="str">
        <f t="shared" si="52"/>
        <v/>
      </c>
      <c r="N304" s="4" t="str">
        <f t="shared" si="52"/>
        <v/>
      </c>
      <c r="O304" s="4" t="str">
        <f t="shared" si="52"/>
        <v/>
      </c>
      <c r="P304" s="4" t="str">
        <f t="shared" si="52"/>
        <v/>
      </c>
      <c r="Q304" s="4" t="str">
        <f t="shared" si="52"/>
        <v/>
      </c>
      <c r="R304" s="4" t="str">
        <f t="shared" si="52"/>
        <v/>
      </c>
      <c r="S304" s="4" t="str">
        <f t="shared" si="52"/>
        <v/>
      </c>
      <c r="T304" s="4" t="str">
        <f t="shared" si="52"/>
        <v/>
      </c>
      <c r="U304" s="4" t="str">
        <f t="shared" si="52"/>
        <v/>
      </c>
      <c r="V304" s="4" t="str">
        <f t="shared" si="52"/>
        <v/>
      </c>
      <c r="W304" s="4" t="str">
        <f t="shared" si="52"/>
        <v/>
      </c>
      <c r="X304" s="4" t="str">
        <f t="shared" si="52"/>
        <v/>
      </c>
    </row>
    <row r="305" spans="1:24" ht="15.75" customHeight="1" x14ac:dyDescent="0.25">
      <c r="A305" s="4" t="s">
        <v>238</v>
      </c>
      <c r="B305" s="4" t="s">
        <v>239</v>
      </c>
      <c r="C305" s="4" t="s">
        <v>118</v>
      </c>
      <c r="D305" s="4" t="s">
        <v>231</v>
      </c>
      <c r="E305" s="4">
        <f t="shared" si="3"/>
        <v>0</v>
      </c>
      <c r="I305" s="4" t="str">
        <f t="shared" ref="I305:X305" si="53">+IF($E54=1,I54,"")</f>
        <v/>
      </c>
      <c r="J305" s="4" t="str">
        <f t="shared" si="53"/>
        <v/>
      </c>
      <c r="K305" s="4" t="str">
        <f t="shared" si="53"/>
        <v/>
      </c>
      <c r="L305" s="4" t="str">
        <f t="shared" si="53"/>
        <v/>
      </c>
      <c r="M305" s="4" t="str">
        <f t="shared" si="53"/>
        <v/>
      </c>
      <c r="N305" s="4" t="str">
        <f t="shared" si="53"/>
        <v/>
      </c>
      <c r="O305" s="4" t="str">
        <f t="shared" si="53"/>
        <v/>
      </c>
      <c r="P305" s="4" t="str">
        <f t="shared" si="53"/>
        <v/>
      </c>
      <c r="Q305" s="4" t="str">
        <f t="shared" si="53"/>
        <v/>
      </c>
      <c r="R305" s="4" t="str">
        <f t="shared" si="53"/>
        <v/>
      </c>
      <c r="S305" s="4" t="str">
        <f t="shared" si="53"/>
        <v/>
      </c>
      <c r="T305" s="4" t="str">
        <f t="shared" si="53"/>
        <v/>
      </c>
      <c r="U305" s="4" t="str">
        <f t="shared" si="53"/>
        <v/>
      </c>
      <c r="V305" s="4" t="str">
        <f t="shared" si="53"/>
        <v/>
      </c>
      <c r="W305" s="4" t="str">
        <f t="shared" si="53"/>
        <v/>
      </c>
      <c r="X305" s="4" t="str">
        <f t="shared" si="53"/>
        <v/>
      </c>
    </row>
    <row r="306" spans="1:24" ht="15.75" customHeight="1" x14ac:dyDescent="0.25">
      <c r="A306" s="4" t="s">
        <v>310</v>
      </c>
      <c r="B306" s="4" t="s">
        <v>311</v>
      </c>
      <c r="C306" s="4" t="s">
        <v>22</v>
      </c>
      <c r="D306" s="4" t="s">
        <v>309</v>
      </c>
      <c r="E306" s="4">
        <f t="shared" si="3"/>
        <v>0</v>
      </c>
      <c r="I306" s="4" t="str">
        <f t="shared" ref="I306:X306" si="54">+IF($E55=1,I55,"")</f>
        <v/>
      </c>
      <c r="J306" s="4" t="str">
        <f t="shared" si="54"/>
        <v/>
      </c>
      <c r="K306" s="4" t="str">
        <f t="shared" si="54"/>
        <v/>
      </c>
      <c r="L306" s="4" t="str">
        <f t="shared" si="54"/>
        <v/>
      </c>
      <c r="M306" s="4" t="str">
        <f t="shared" si="54"/>
        <v/>
      </c>
      <c r="N306" s="4" t="str">
        <f t="shared" si="54"/>
        <v/>
      </c>
      <c r="O306" s="4" t="str">
        <f t="shared" si="54"/>
        <v/>
      </c>
      <c r="P306" s="4" t="str">
        <f t="shared" si="54"/>
        <v/>
      </c>
      <c r="Q306" s="4" t="str">
        <f t="shared" si="54"/>
        <v/>
      </c>
      <c r="R306" s="4" t="str">
        <f t="shared" si="54"/>
        <v/>
      </c>
      <c r="S306" s="4" t="str">
        <f t="shared" si="54"/>
        <v/>
      </c>
      <c r="T306" s="4" t="str">
        <f t="shared" si="54"/>
        <v/>
      </c>
      <c r="U306" s="4" t="str">
        <f t="shared" si="54"/>
        <v/>
      </c>
      <c r="V306" s="4" t="str">
        <f t="shared" si="54"/>
        <v/>
      </c>
      <c r="W306" s="4" t="str">
        <f t="shared" si="54"/>
        <v/>
      </c>
      <c r="X306" s="4" t="str">
        <f t="shared" si="54"/>
        <v/>
      </c>
    </row>
    <row r="307" spans="1:24" ht="15.75" customHeight="1" x14ac:dyDescent="0.25">
      <c r="A307" s="4" t="s">
        <v>90</v>
      </c>
      <c r="B307" s="4" t="s">
        <v>91</v>
      </c>
      <c r="C307" s="4" t="s">
        <v>28</v>
      </c>
      <c r="D307" s="4" t="s">
        <v>89</v>
      </c>
      <c r="E307" s="4">
        <f t="shared" si="3"/>
        <v>1</v>
      </c>
      <c r="I307" s="4">
        <f t="shared" ref="I307:X307" si="55">+IF($E56=1,I56,"")</f>
        <v>5047561</v>
      </c>
      <c r="J307" s="85">
        <f t="shared" si="55"/>
        <v>266.5643862451588</v>
      </c>
      <c r="K307" s="85">
        <f t="shared" si="55"/>
        <v>281.7994671089661</v>
      </c>
      <c r="L307" s="85">
        <f t="shared" si="55"/>
        <v>99.711524041017029</v>
      </c>
      <c r="M307" s="85">
        <f t="shared" si="55"/>
        <v>353.83858267716533</v>
      </c>
      <c r="N307" s="85">
        <f t="shared" si="55"/>
        <v>5.4877989587446292</v>
      </c>
      <c r="O307" s="85">
        <f t="shared" si="55"/>
        <v>48516.24548736462</v>
      </c>
      <c r="P307" s="85">
        <f t="shared" si="55"/>
        <v>1603.7884767166536</v>
      </c>
      <c r="Q307" s="85">
        <f t="shared" si="55"/>
        <v>4613.6879662666233</v>
      </c>
      <c r="R307" s="85">
        <f t="shared" si="55"/>
        <v>11.94636379827802</v>
      </c>
      <c r="S307" s="85">
        <f t="shared" si="55"/>
        <v>1469.7069116360456</v>
      </c>
      <c r="T307" s="85">
        <f t="shared" si="55"/>
        <v>23170.689655172413</v>
      </c>
      <c r="U307" s="4">
        <f t="shared" si="55"/>
        <v>0.57999999999999996</v>
      </c>
      <c r="V307" s="4">
        <f t="shared" si="55"/>
        <v>0.7</v>
      </c>
      <c r="W307" s="4">
        <f t="shared" si="55"/>
        <v>0.7</v>
      </c>
      <c r="X307" s="4">
        <f t="shared" si="55"/>
        <v>0.7</v>
      </c>
    </row>
    <row r="308" spans="1:24" ht="15.75" customHeight="1" x14ac:dyDescent="0.25">
      <c r="A308" s="4" t="s">
        <v>454</v>
      </c>
      <c r="B308" s="4" t="s">
        <v>455</v>
      </c>
      <c r="C308" s="4" t="s">
        <v>118</v>
      </c>
      <c r="D308" s="4" t="s">
        <v>449</v>
      </c>
      <c r="E308" s="4">
        <f t="shared" si="3"/>
        <v>0</v>
      </c>
      <c r="I308" s="4" t="str">
        <f t="shared" ref="I308:X308" si="56">+IF($E57=1,I57,"")</f>
        <v/>
      </c>
      <c r="J308" s="4" t="str">
        <f t="shared" si="56"/>
        <v/>
      </c>
      <c r="K308" s="4" t="str">
        <f t="shared" si="56"/>
        <v/>
      </c>
      <c r="L308" s="4" t="str">
        <f t="shared" si="56"/>
        <v/>
      </c>
      <c r="M308" s="4" t="str">
        <f t="shared" si="56"/>
        <v/>
      </c>
      <c r="N308" s="4" t="str">
        <f t="shared" si="56"/>
        <v/>
      </c>
      <c r="O308" s="4" t="str">
        <f t="shared" si="56"/>
        <v/>
      </c>
      <c r="P308" s="4" t="str">
        <f t="shared" si="56"/>
        <v/>
      </c>
      <c r="Q308" s="4" t="str">
        <f t="shared" si="56"/>
        <v/>
      </c>
      <c r="R308" s="4" t="str">
        <f t="shared" si="56"/>
        <v/>
      </c>
      <c r="S308" s="4" t="str">
        <f t="shared" si="56"/>
        <v/>
      </c>
      <c r="T308" s="4" t="str">
        <f t="shared" si="56"/>
        <v/>
      </c>
      <c r="U308" s="4" t="str">
        <f t="shared" si="56"/>
        <v/>
      </c>
      <c r="V308" s="4" t="str">
        <f t="shared" si="56"/>
        <v/>
      </c>
      <c r="W308" s="4" t="str">
        <f t="shared" si="56"/>
        <v/>
      </c>
      <c r="X308" s="4" t="str">
        <f t="shared" si="56"/>
        <v/>
      </c>
    </row>
    <row r="309" spans="1:24" ht="15.75" customHeight="1" x14ac:dyDescent="0.25">
      <c r="A309" s="4" t="s">
        <v>417</v>
      </c>
      <c r="B309" s="4" t="s">
        <v>418</v>
      </c>
      <c r="C309" s="4" t="s">
        <v>181</v>
      </c>
      <c r="D309" s="4" t="s">
        <v>412</v>
      </c>
      <c r="E309" s="4">
        <f t="shared" si="3"/>
        <v>1</v>
      </c>
      <c r="I309" s="4">
        <f t="shared" ref="I309:X309" si="57">+IF($E58=1,I58,"")</f>
        <v>4130304</v>
      </c>
      <c r="J309" s="85">
        <f t="shared" si="57"/>
        <v>496.23465972480471</v>
      </c>
      <c r="K309" s="85">
        <f t="shared" si="57"/>
        <v>75.248698400892522</v>
      </c>
      <c r="L309" s="85" t="str">
        <f t="shared" si="57"/>
        <v/>
      </c>
      <c r="M309" s="85" t="str">
        <f t="shared" si="57"/>
        <v/>
      </c>
      <c r="N309" s="85">
        <f t="shared" si="57"/>
        <v>43.289791744142804</v>
      </c>
      <c r="O309" s="85">
        <f t="shared" si="57"/>
        <v>9122.4832214765102</v>
      </c>
      <c r="P309" s="85">
        <f t="shared" si="57"/>
        <v>225.59338027146694</v>
      </c>
      <c r="Q309" s="85">
        <f t="shared" si="57"/>
        <v>4036.363636363636</v>
      </c>
      <c r="R309" s="85">
        <f t="shared" si="57"/>
        <v>1.1137194744018843</v>
      </c>
      <c r="S309" s="85">
        <f t="shared" si="57"/>
        <v>870.9419051687313</v>
      </c>
      <c r="T309" s="85">
        <f t="shared" si="57"/>
        <v>26608.482871125612</v>
      </c>
      <c r="U309" s="4">
        <f t="shared" si="57"/>
        <v>0.48</v>
      </c>
      <c r="V309" s="4">
        <f t="shared" si="57"/>
        <v>0.39</v>
      </c>
      <c r="W309" s="4">
        <f t="shared" si="57"/>
        <v>0.62</v>
      </c>
      <c r="X309" s="4">
        <f t="shared" si="57"/>
        <v>0.62</v>
      </c>
    </row>
    <row r="310" spans="1:24" ht="15.75" customHeight="1" x14ac:dyDescent="0.25">
      <c r="A310" s="4" t="s">
        <v>45</v>
      </c>
      <c r="B310" s="4" t="s">
        <v>46</v>
      </c>
      <c r="C310" s="4" t="s">
        <v>28</v>
      </c>
      <c r="D310" s="4" t="s">
        <v>29</v>
      </c>
      <c r="E310" s="4">
        <f t="shared" si="3"/>
        <v>0</v>
      </c>
      <c r="I310" s="4" t="str">
        <f t="shared" ref="I310:X310" si="58">+IF($E59=1,I59,"")</f>
        <v/>
      </c>
      <c r="J310" s="4" t="str">
        <f t="shared" si="58"/>
        <v/>
      </c>
      <c r="K310" s="4" t="str">
        <f t="shared" si="58"/>
        <v/>
      </c>
      <c r="L310" s="4" t="str">
        <f t="shared" si="58"/>
        <v/>
      </c>
      <c r="M310" s="4" t="str">
        <f t="shared" si="58"/>
        <v/>
      </c>
      <c r="N310" s="4" t="str">
        <f t="shared" si="58"/>
        <v/>
      </c>
      <c r="O310" s="4" t="str">
        <f t="shared" si="58"/>
        <v/>
      </c>
      <c r="P310" s="4" t="str">
        <f t="shared" si="58"/>
        <v/>
      </c>
      <c r="Q310" s="4" t="str">
        <f t="shared" si="58"/>
        <v/>
      </c>
      <c r="R310" s="4" t="str">
        <f t="shared" si="58"/>
        <v/>
      </c>
      <c r="S310" s="4" t="str">
        <f t="shared" si="58"/>
        <v/>
      </c>
      <c r="T310" s="4" t="str">
        <f t="shared" si="58"/>
        <v/>
      </c>
      <c r="U310" s="4" t="str">
        <f t="shared" si="58"/>
        <v/>
      </c>
      <c r="V310" s="4" t="str">
        <f t="shared" si="58"/>
        <v/>
      </c>
      <c r="W310" s="4" t="str">
        <f t="shared" si="58"/>
        <v/>
      </c>
      <c r="X310" s="4" t="str">
        <f t="shared" si="58"/>
        <v/>
      </c>
    </row>
    <row r="311" spans="1:24" ht="15.75" customHeight="1" x14ac:dyDescent="0.25">
      <c r="A311" s="4" t="s">
        <v>47</v>
      </c>
      <c r="B311" s="4" t="s">
        <v>48</v>
      </c>
      <c r="C311" s="4" t="s">
        <v>28</v>
      </c>
      <c r="D311" s="4" t="s">
        <v>29</v>
      </c>
      <c r="E311" s="4">
        <f t="shared" si="3"/>
        <v>0</v>
      </c>
      <c r="I311" s="4" t="str">
        <f t="shared" ref="I311:X311" si="59">+IF($E60=1,I60,"")</f>
        <v/>
      </c>
      <c r="J311" s="4" t="str">
        <f t="shared" si="59"/>
        <v/>
      </c>
      <c r="K311" s="4" t="str">
        <f t="shared" si="59"/>
        <v/>
      </c>
      <c r="L311" s="4" t="str">
        <f t="shared" si="59"/>
        <v/>
      </c>
      <c r="M311" s="4" t="str">
        <f t="shared" si="59"/>
        <v/>
      </c>
      <c r="N311" s="4" t="str">
        <f t="shared" si="59"/>
        <v/>
      </c>
      <c r="O311" s="4" t="str">
        <f t="shared" si="59"/>
        <v/>
      </c>
      <c r="P311" s="4" t="str">
        <f t="shared" si="59"/>
        <v/>
      </c>
      <c r="Q311" s="4" t="str">
        <f t="shared" si="59"/>
        <v/>
      </c>
      <c r="R311" s="4" t="str">
        <f t="shared" si="59"/>
        <v/>
      </c>
      <c r="S311" s="4" t="str">
        <f t="shared" si="59"/>
        <v/>
      </c>
      <c r="T311" s="4" t="str">
        <f t="shared" si="59"/>
        <v/>
      </c>
      <c r="U311" s="4" t="str">
        <f t="shared" si="59"/>
        <v/>
      </c>
      <c r="V311" s="4" t="str">
        <f t="shared" si="59"/>
        <v/>
      </c>
      <c r="W311" s="4" t="str">
        <f t="shared" si="59"/>
        <v/>
      </c>
      <c r="X311" s="4" t="str">
        <f t="shared" si="59"/>
        <v/>
      </c>
    </row>
    <row r="312" spans="1:24" ht="15.75" customHeight="1" x14ac:dyDescent="0.25">
      <c r="A312" s="4" t="s">
        <v>489</v>
      </c>
      <c r="B312" s="4" t="s">
        <v>490</v>
      </c>
      <c r="C312" s="4" t="s">
        <v>106</v>
      </c>
      <c r="D312" s="4" t="s">
        <v>484</v>
      </c>
      <c r="E312" s="4">
        <f t="shared" si="3"/>
        <v>1</v>
      </c>
      <c r="I312" s="4">
        <f t="shared" ref="I312:X312" si="60">+IF($E61=1,I61,"")</f>
        <v>1198575</v>
      </c>
      <c r="J312" s="85">
        <f t="shared" si="60"/>
        <v>417.24547900631995</v>
      </c>
      <c r="K312" s="85">
        <f t="shared" si="60"/>
        <v>49.391986317084871</v>
      </c>
      <c r="L312" s="85">
        <f t="shared" si="60"/>
        <v>34.207287820954051</v>
      </c>
      <c r="M312" s="85">
        <f t="shared" si="60"/>
        <v>692.56756756756749</v>
      </c>
      <c r="N312" s="85">
        <f t="shared" si="60"/>
        <v>9.9284567090086142</v>
      </c>
      <c r="O312" s="85">
        <f t="shared" si="60"/>
        <v>696563.02521008404</v>
      </c>
      <c r="P312" s="85">
        <f t="shared" si="60"/>
        <v>13.061512664372078</v>
      </c>
      <c r="Q312" s="85">
        <f t="shared" si="60"/>
        <v>3920.5298013245033</v>
      </c>
      <c r="R312" s="85">
        <f t="shared" si="60"/>
        <v>0.58402686523580083</v>
      </c>
      <c r="S312" s="85">
        <f t="shared" si="60"/>
        <v>18527.268663388466</v>
      </c>
      <c r="T312" s="85" t="str">
        <f t="shared" si="60"/>
        <v/>
      </c>
      <c r="U312" s="4">
        <f t="shared" si="60"/>
        <v>0</v>
      </c>
      <c r="V312" s="4">
        <f t="shared" si="60"/>
        <v>0</v>
      </c>
      <c r="W312" s="4">
        <f t="shared" si="60"/>
        <v>0</v>
      </c>
      <c r="X312" s="4">
        <f t="shared" si="60"/>
        <v>0</v>
      </c>
    </row>
    <row r="313" spans="1:24" ht="15.75" customHeight="1" x14ac:dyDescent="0.25">
      <c r="A313" s="4" t="s">
        <v>185</v>
      </c>
      <c r="B313" s="4" t="s">
        <v>186</v>
      </c>
      <c r="C313" s="4" t="s">
        <v>181</v>
      </c>
      <c r="D313" s="4" t="s">
        <v>182</v>
      </c>
      <c r="E313" s="4">
        <f t="shared" si="3"/>
        <v>1</v>
      </c>
      <c r="I313" s="4">
        <f t="shared" ref="I313:X313" si="61">+IF($E62=1,I62,"")</f>
        <v>10689209</v>
      </c>
      <c r="J313" s="85">
        <f t="shared" si="61"/>
        <v>372.0387542240029</v>
      </c>
      <c r="K313" s="85">
        <f t="shared" si="61"/>
        <v>207.30252350758602</v>
      </c>
      <c r="L313" s="85">
        <f t="shared" si="61"/>
        <v>103.38463772202415</v>
      </c>
      <c r="M313" s="85">
        <f t="shared" si="61"/>
        <v>498.71384087729592</v>
      </c>
      <c r="N313" s="85">
        <f t="shared" si="61"/>
        <v>7.1380398680575894</v>
      </c>
      <c r="O313" s="85" t="str">
        <f t="shared" si="61"/>
        <v/>
      </c>
      <c r="P313" s="85" t="str">
        <f t="shared" si="61"/>
        <v/>
      </c>
      <c r="Q313" s="85">
        <f t="shared" si="61"/>
        <v>12249.309010503041</v>
      </c>
      <c r="R313" s="85" t="str">
        <f t="shared" si="61"/>
        <v/>
      </c>
      <c r="S313" s="85" t="str">
        <f t="shared" si="61"/>
        <v/>
      </c>
      <c r="T313" s="85" t="str">
        <f t="shared" si="61"/>
        <v/>
      </c>
      <c r="U313" s="4">
        <f t="shared" si="61"/>
        <v>0.62</v>
      </c>
      <c r="V313" s="4">
        <f t="shared" si="61"/>
        <v>0.62</v>
      </c>
      <c r="W313" s="4">
        <f t="shared" si="61"/>
        <v>0.77</v>
      </c>
      <c r="X313" s="4">
        <f t="shared" si="61"/>
        <v>0.77</v>
      </c>
    </row>
    <row r="314" spans="1:24" ht="15.75" customHeight="1" x14ac:dyDescent="0.25">
      <c r="A314" s="5" t="s">
        <v>187</v>
      </c>
      <c r="B314" s="5" t="s">
        <v>188</v>
      </c>
      <c r="C314" s="4" t="s">
        <v>181</v>
      </c>
      <c r="D314" s="4" t="s">
        <v>182</v>
      </c>
      <c r="E314" s="4">
        <f t="shared" si="3"/>
        <v>0</v>
      </c>
      <c r="I314" s="4" t="str">
        <f t="shared" ref="I314:X314" si="62">+IF($E63=1,I63,"")</f>
        <v/>
      </c>
      <c r="J314" s="4" t="str">
        <f t="shared" si="62"/>
        <v/>
      </c>
      <c r="K314" s="4" t="str">
        <f t="shared" si="62"/>
        <v/>
      </c>
      <c r="L314" s="4" t="str">
        <f t="shared" si="62"/>
        <v/>
      </c>
      <c r="M314" s="4" t="str">
        <f t="shared" si="62"/>
        <v/>
      </c>
      <c r="N314" s="4" t="str">
        <f t="shared" si="62"/>
        <v/>
      </c>
      <c r="O314" s="4" t="str">
        <f t="shared" si="62"/>
        <v/>
      </c>
      <c r="P314" s="4" t="str">
        <f t="shared" si="62"/>
        <v/>
      </c>
      <c r="Q314" s="4" t="str">
        <f t="shared" si="62"/>
        <v/>
      </c>
      <c r="R314" s="4" t="str">
        <f t="shared" si="62"/>
        <v/>
      </c>
      <c r="S314" s="4" t="str">
        <f t="shared" si="62"/>
        <v/>
      </c>
      <c r="T314" s="4" t="str">
        <f t="shared" si="62"/>
        <v/>
      </c>
      <c r="U314" s="4" t="str">
        <f t="shared" si="62"/>
        <v/>
      </c>
      <c r="V314" s="4" t="str">
        <f t="shared" si="62"/>
        <v/>
      </c>
      <c r="W314" s="4" t="str">
        <f t="shared" si="62"/>
        <v/>
      </c>
      <c r="X314" s="4" t="str">
        <f t="shared" si="62"/>
        <v/>
      </c>
    </row>
    <row r="315" spans="1:24" ht="15.75" customHeight="1" x14ac:dyDescent="0.25">
      <c r="A315" s="4" t="s">
        <v>167</v>
      </c>
      <c r="B315" s="4" t="s">
        <v>168</v>
      </c>
      <c r="C315" s="4" t="s">
        <v>106</v>
      </c>
      <c r="D315" s="4" t="s">
        <v>160</v>
      </c>
      <c r="E315" s="4">
        <f t="shared" si="3"/>
        <v>0</v>
      </c>
      <c r="I315" s="4" t="str">
        <f t="shared" ref="I315:X315" si="63">+IF($E64=1,I64,"")</f>
        <v/>
      </c>
      <c r="J315" s="4" t="str">
        <f t="shared" si="63"/>
        <v/>
      </c>
      <c r="K315" s="4" t="str">
        <f t="shared" si="63"/>
        <v/>
      </c>
      <c r="L315" s="4" t="str">
        <f t="shared" si="63"/>
        <v/>
      </c>
      <c r="M315" s="4" t="str">
        <f t="shared" si="63"/>
        <v/>
      </c>
      <c r="N315" s="4" t="str">
        <f t="shared" si="63"/>
        <v/>
      </c>
      <c r="O315" s="4" t="str">
        <f t="shared" si="63"/>
        <v/>
      </c>
      <c r="P315" s="4" t="str">
        <f t="shared" si="63"/>
        <v/>
      </c>
      <c r="Q315" s="4" t="str">
        <f t="shared" si="63"/>
        <v/>
      </c>
      <c r="R315" s="4" t="str">
        <f t="shared" si="63"/>
        <v/>
      </c>
      <c r="S315" s="4" t="str">
        <f t="shared" si="63"/>
        <v/>
      </c>
      <c r="T315" s="4" t="str">
        <f t="shared" si="63"/>
        <v/>
      </c>
      <c r="U315" s="4" t="str">
        <f t="shared" si="63"/>
        <v/>
      </c>
      <c r="V315" s="4" t="str">
        <f t="shared" si="63"/>
        <v/>
      </c>
      <c r="W315" s="4" t="str">
        <f t="shared" si="63"/>
        <v/>
      </c>
      <c r="X315" s="4" t="str">
        <f t="shared" si="63"/>
        <v/>
      </c>
    </row>
    <row r="316" spans="1:24" ht="15.75" customHeight="1" x14ac:dyDescent="0.25">
      <c r="A316" s="4" t="s">
        <v>240</v>
      </c>
      <c r="B316" s="4" t="s">
        <v>241</v>
      </c>
      <c r="C316" s="4" t="s">
        <v>118</v>
      </c>
      <c r="D316" s="4" t="s">
        <v>231</v>
      </c>
      <c r="E316" s="4">
        <f t="shared" si="3"/>
        <v>0</v>
      </c>
      <c r="I316" s="4" t="str">
        <f t="shared" ref="I316:X316" si="64">+IF($E65=1,I65,"")</f>
        <v/>
      </c>
      <c r="J316" s="4" t="str">
        <f t="shared" si="64"/>
        <v/>
      </c>
      <c r="K316" s="4" t="str">
        <f t="shared" si="64"/>
        <v/>
      </c>
      <c r="L316" s="4" t="str">
        <f t="shared" si="64"/>
        <v/>
      </c>
      <c r="M316" s="4" t="str">
        <f t="shared" si="64"/>
        <v/>
      </c>
      <c r="N316" s="4" t="str">
        <f t="shared" si="64"/>
        <v/>
      </c>
      <c r="O316" s="4" t="str">
        <f t="shared" si="64"/>
        <v/>
      </c>
      <c r="P316" s="4" t="str">
        <f t="shared" si="64"/>
        <v/>
      </c>
      <c r="Q316" s="4" t="str">
        <f t="shared" si="64"/>
        <v/>
      </c>
      <c r="R316" s="4" t="str">
        <f t="shared" si="64"/>
        <v/>
      </c>
      <c r="S316" s="4" t="str">
        <f t="shared" si="64"/>
        <v/>
      </c>
      <c r="T316" s="4" t="str">
        <f t="shared" si="64"/>
        <v/>
      </c>
      <c r="U316" s="4" t="str">
        <f t="shared" si="64"/>
        <v/>
      </c>
      <c r="V316" s="4" t="str">
        <f t="shared" si="64"/>
        <v/>
      </c>
      <c r="W316" s="4" t="str">
        <f t="shared" si="64"/>
        <v/>
      </c>
      <c r="X316" s="4" t="str">
        <f t="shared" si="64"/>
        <v/>
      </c>
    </row>
    <row r="317" spans="1:24" ht="15.75" customHeight="1" x14ac:dyDescent="0.25">
      <c r="A317" s="4" t="s">
        <v>277</v>
      </c>
      <c r="B317" s="4" t="s">
        <v>278</v>
      </c>
      <c r="C317" s="4" t="s">
        <v>181</v>
      </c>
      <c r="D317" s="4" t="s">
        <v>276</v>
      </c>
      <c r="E317" s="4">
        <f t="shared" si="3"/>
        <v>1</v>
      </c>
      <c r="I317" s="4">
        <f t="shared" ref="I317:X317" si="65">+IF($E66=1,I66,"")</f>
        <v>5771876</v>
      </c>
      <c r="J317" s="85">
        <f t="shared" si="65"/>
        <v>187.51269084782831</v>
      </c>
      <c r="K317" s="85">
        <f t="shared" si="65"/>
        <v>62.977790929673468</v>
      </c>
      <c r="L317" s="85">
        <f t="shared" si="65"/>
        <v>54.696254735895224</v>
      </c>
      <c r="M317" s="85">
        <f t="shared" si="65"/>
        <v>868.50068775790919</v>
      </c>
      <c r="N317" s="85">
        <f t="shared" si="65"/>
        <v>13.149970650790143</v>
      </c>
      <c r="O317" s="85">
        <f t="shared" si="65"/>
        <v>277822.13438735175</v>
      </c>
      <c r="P317" s="85">
        <f t="shared" si="65"/>
        <v>18.500045804790165</v>
      </c>
      <c r="Q317" s="85">
        <f t="shared" si="65"/>
        <v>2817.8294573643411</v>
      </c>
      <c r="R317" s="85">
        <f t="shared" si="65"/>
        <v>1.2301026563980237</v>
      </c>
      <c r="S317" s="85">
        <f t="shared" si="65"/>
        <v>6050.7030129124823</v>
      </c>
      <c r="T317" s="85">
        <f t="shared" si="65"/>
        <v>170604.36893203884</v>
      </c>
      <c r="U317" s="4">
        <f t="shared" si="65"/>
        <v>0.93</v>
      </c>
      <c r="V317" s="4">
        <f t="shared" si="65"/>
        <v>0.92</v>
      </c>
      <c r="W317" s="4">
        <f t="shared" si="65"/>
        <v>0.88</v>
      </c>
      <c r="X317" s="4">
        <f t="shared" si="65"/>
        <v>0.88</v>
      </c>
    </row>
    <row r="318" spans="1:24" ht="15.75" customHeight="1" x14ac:dyDescent="0.25">
      <c r="A318" s="4" t="s">
        <v>122</v>
      </c>
      <c r="B318" s="4" t="s">
        <v>123</v>
      </c>
      <c r="C318" s="4" t="s">
        <v>118</v>
      </c>
      <c r="D318" s="4" t="s">
        <v>119</v>
      </c>
      <c r="E318" s="4">
        <f t="shared" si="3"/>
        <v>0</v>
      </c>
      <c r="I318" s="4" t="str">
        <f t="shared" ref="I318:X318" si="66">+IF($E67=1,I67,"")</f>
        <v/>
      </c>
      <c r="J318" s="4" t="str">
        <f t="shared" si="66"/>
        <v/>
      </c>
      <c r="K318" s="4" t="str">
        <f t="shared" si="66"/>
        <v/>
      </c>
      <c r="L318" s="4" t="str">
        <f t="shared" si="66"/>
        <v/>
      </c>
      <c r="M318" s="4" t="str">
        <f t="shared" si="66"/>
        <v/>
      </c>
      <c r="N318" s="4" t="str">
        <f t="shared" si="66"/>
        <v/>
      </c>
      <c r="O318" s="4" t="str">
        <f t="shared" si="66"/>
        <v/>
      </c>
      <c r="P318" s="4" t="str">
        <f t="shared" si="66"/>
        <v/>
      </c>
      <c r="Q318" s="4" t="str">
        <f t="shared" si="66"/>
        <v/>
      </c>
      <c r="R318" s="4" t="str">
        <f t="shared" si="66"/>
        <v/>
      </c>
      <c r="S318" s="4" t="str">
        <f t="shared" si="66"/>
        <v/>
      </c>
      <c r="T318" s="4" t="str">
        <f t="shared" si="66"/>
        <v/>
      </c>
      <c r="U318" s="4" t="str">
        <f t="shared" si="66"/>
        <v/>
      </c>
      <c r="V318" s="4" t="str">
        <f t="shared" si="66"/>
        <v/>
      </c>
      <c r="W318" s="4" t="str">
        <f t="shared" si="66"/>
        <v/>
      </c>
      <c r="X318" s="4" t="str">
        <f t="shared" si="66"/>
        <v/>
      </c>
    </row>
    <row r="319" spans="1:24" ht="15.75" customHeight="1" x14ac:dyDescent="0.25">
      <c r="A319" s="4" t="s">
        <v>49</v>
      </c>
      <c r="B319" s="4" t="s">
        <v>50</v>
      </c>
      <c r="C319" s="4" t="s">
        <v>28</v>
      </c>
      <c r="D319" s="4" t="s">
        <v>29</v>
      </c>
      <c r="E319" s="4">
        <f t="shared" si="3"/>
        <v>0</v>
      </c>
      <c r="I319" s="4" t="str">
        <f t="shared" ref="I319:X319" si="67">+IF($E68=1,I68,"")</f>
        <v/>
      </c>
      <c r="J319" s="4" t="str">
        <f t="shared" si="67"/>
        <v/>
      </c>
      <c r="K319" s="4" t="str">
        <f t="shared" si="67"/>
        <v/>
      </c>
      <c r="L319" s="4" t="str">
        <f t="shared" si="67"/>
        <v/>
      </c>
      <c r="M319" s="4" t="str">
        <f t="shared" si="67"/>
        <v/>
      </c>
      <c r="N319" s="4" t="str">
        <f t="shared" si="67"/>
        <v/>
      </c>
      <c r="O319" s="4" t="str">
        <f t="shared" si="67"/>
        <v/>
      </c>
      <c r="P319" s="4" t="str">
        <f t="shared" si="67"/>
        <v/>
      </c>
      <c r="Q319" s="4" t="str">
        <f t="shared" si="67"/>
        <v/>
      </c>
      <c r="R319" s="4" t="str">
        <f t="shared" si="67"/>
        <v/>
      </c>
      <c r="S319" s="4" t="str">
        <f t="shared" si="67"/>
        <v/>
      </c>
      <c r="T319" s="4" t="str">
        <f t="shared" si="67"/>
        <v/>
      </c>
      <c r="U319" s="4" t="str">
        <f t="shared" si="67"/>
        <v/>
      </c>
      <c r="V319" s="4" t="str">
        <f t="shared" si="67"/>
        <v/>
      </c>
      <c r="W319" s="4" t="str">
        <f t="shared" si="67"/>
        <v/>
      </c>
      <c r="X319" s="4" t="str">
        <f t="shared" si="67"/>
        <v/>
      </c>
    </row>
    <row r="320" spans="1:24" ht="15.75" customHeight="1" x14ac:dyDescent="0.25">
      <c r="A320" s="4" t="s">
        <v>51</v>
      </c>
      <c r="B320" s="4" t="s">
        <v>52</v>
      </c>
      <c r="C320" s="4" t="s">
        <v>28</v>
      </c>
      <c r="D320" s="4" t="s">
        <v>29</v>
      </c>
      <c r="E320" s="4">
        <f t="shared" si="3"/>
        <v>1</v>
      </c>
      <c r="I320" s="4">
        <f t="shared" ref="I320:X320" si="68">+IF($E69=1,I69,"")</f>
        <v>10738958</v>
      </c>
      <c r="J320" s="85">
        <f t="shared" si="68"/>
        <v>327.56436890804491</v>
      </c>
      <c r="K320" s="85">
        <f t="shared" si="68"/>
        <v>244.77235128398863</v>
      </c>
      <c r="L320" s="85" t="str">
        <f t="shared" si="68"/>
        <v/>
      </c>
      <c r="M320" s="85" t="str">
        <f t="shared" si="68"/>
        <v/>
      </c>
      <c r="N320" s="85" t="str">
        <f t="shared" si="68"/>
        <v/>
      </c>
      <c r="O320" s="85">
        <f t="shared" si="68"/>
        <v>30274.480712166172</v>
      </c>
      <c r="P320" s="85">
        <f t="shared" si="68"/>
        <v>7243.3177183797188</v>
      </c>
      <c r="Q320" s="85">
        <f t="shared" si="68"/>
        <v>1658.0042891383878</v>
      </c>
      <c r="R320" s="85">
        <f t="shared" si="68"/>
        <v>11.323258737020854</v>
      </c>
      <c r="S320" s="85">
        <f t="shared" si="68"/>
        <v>518.47240573228987</v>
      </c>
      <c r="T320" s="85" t="str">
        <f t="shared" si="68"/>
        <v/>
      </c>
      <c r="U320" s="4">
        <f t="shared" si="68"/>
        <v>0.33</v>
      </c>
      <c r="V320" s="4">
        <f t="shared" si="68"/>
        <v>0.19</v>
      </c>
      <c r="W320" s="4">
        <f t="shared" si="68"/>
        <v>0.4</v>
      </c>
      <c r="X320" s="4">
        <f t="shared" si="68"/>
        <v>0.4</v>
      </c>
    </row>
    <row r="321" spans="1:24" ht="15.75" customHeight="1" x14ac:dyDescent="0.25">
      <c r="A321" s="4" t="s">
        <v>337</v>
      </c>
      <c r="B321" s="4" t="s">
        <v>338</v>
      </c>
      <c r="C321" s="4" t="s">
        <v>28</v>
      </c>
      <c r="D321" s="4" t="s">
        <v>328</v>
      </c>
      <c r="E321" s="4">
        <f t="shared" si="3"/>
        <v>1</v>
      </c>
      <c r="I321" s="4">
        <f t="shared" ref="I321:X321" si="69">+IF($E70=1,I70,"")</f>
        <v>17373662</v>
      </c>
      <c r="J321" s="85">
        <f t="shared" si="69"/>
        <v>250.91428623395575</v>
      </c>
      <c r="K321" s="85">
        <f t="shared" si="69"/>
        <v>215.82669215045166</v>
      </c>
      <c r="L321" s="85" t="str">
        <f t="shared" si="69"/>
        <v/>
      </c>
      <c r="M321" s="85" t="str">
        <f t="shared" si="69"/>
        <v/>
      </c>
      <c r="N321" s="85" t="str">
        <f t="shared" si="69"/>
        <v/>
      </c>
      <c r="O321" s="85">
        <f t="shared" si="69"/>
        <v>28196.969696969696</v>
      </c>
      <c r="P321" s="85">
        <f t="shared" si="69"/>
        <v>15990.191897654584</v>
      </c>
      <c r="Q321" s="85">
        <f t="shared" si="69"/>
        <v>2868.2781304979731</v>
      </c>
      <c r="R321" s="85">
        <f t="shared" si="69"/>
        <v>5.5946754345744729</v>
      </c>
      <c r="S321" s="85">
        <f t="shared" si="69"/>
        <v>113.49637128743063</v>
      </c>
      <c r="T321" s="85" t="str">
        <f t="shared" si="69"/>
        <v/>
      </c>
      <c r="U321" s="4">
        <f t="shared" si="69"/>
        <v>0.38</v>
      </c>
      <c r="V321" s="4">
        <f t="shared" si="69"/>
        <v>0.36</v>
      </c>
      <c r="W321" s="4">
        <f t="shared" si="69"/>
        <v>0.42</v>
      </c>
      <c r="X321" s="4">
        <f t="shared" si="69"/>
        <v>0.42</v>
      </c>
    </row>
    <row r="322" spans="1:24" ht="15.75" customHeight="1" x14ac:dyDescent="0.25">
      <c r="A322" s="4" t="s">
        <v>251</v>
      </c>
      <c r="B322" s="4" t="s">
        <v>252</v>
      </c>
      <c r="C322" s="4" t="s">
        <v>118</v>
      </c>
      <c r="D322" s="4" t="s">
        <v>250</v>
      </c>
      <c r="E322" s="4">
        <f t="shared" si="3"/>
        <v>1</v>
      </c>
      <c r="I322" s="4">
        <f t="shared" ref="I322:X322" si="70">+IF($E71=1,I71,"")</f>
        <v>100388073</v>
      </c>
      <c r="J322" s="85" t="str">
        <f t="shared" si="70"/>
        <v/>
      </c>
      <c r="K322" s="85">
        <f t="shared" si="70"/>
        <v>105.59023281580473</v>
      </c>
      <c r="L322" s="85" t="str">
        <f t="shared" si="70"/>
        <v/>
      </c>
      <c r="M322" s="85" t="str">
        <f t="shared" si="70"/>
        <v/>
      </c>
      <c r="N322" s="85" t="str">
        <f t="shared" si="70"/>
        <v/>
      </c>
      <c r="O322" s="85">
        <f t="shared" si="70"/>
        <v>771340.88541666663</v>
      </c>
      <c r="P322" s="85">
        <f t="shared" si="70"/>
        <v>18.97921203325015</v>
      </c>
      <c r="Q322" s="85">
        <f t="shared" si="70"/>
        <v>16583.229036295368</v>
      </c>
      <c r="R322" s="85">
        <f t="shared" si="70"/>
        <v>2.1984683379668022</v>
      </c>
      <c r="S322" s="85">
        <f t="shared" si="70"/>
        <v>99981.400843881856</v>
      </c>
      <c r="T322" s="85" t="str">
        <f t="shared" si="70"/>
        <v/>
      </c>
      <c r="U322" s="4">
        <f t="shared" si="70"/>
        <v>0</v>
      </c>
      <c r="V322" s="4">
        <f t="shared" si="70"/>
        <v>0</v>
      </c>
      <c r="W322" s="4">
        <f t="shared" si="70"/>
        <v>0</v>
      </c>
      <c r="X322" s="4">
        <f t="shared" si="70"/>
        <v>0</v>
      </c>
    </row>
    <row r="323" spans="1:24" ht="15.75" customHeight="1" x14ac:dyDescent="0.25">
      <c r="A323" s="4" t="s">
        <v>92</v>
      </c>
      <c r="B323" s="4" t="s">
        <v>93</v>
      </c>
      <c r="C323" s="4" t="s">
        <v>28</v>
      </c>
      <c r="D323" s="4" t="s">
        <v>89</v>
      </c>
      <c r="E323" s="4">
        <f t="shared" si="3"/>
        <v>1</v>
      </c>
      <c r="I323" s="4">
        <f t="shared" ref="I323:X323" si="71">+IF($E72=1,I72,"")</f>
        <v>6453553</v>
      </c>
      <c r="J323" s="85">
        <f t="shared" si="71"/>
        <v>357.83389398057164</v>
      </c>
      <c r="K323" s="85">
        <f t="shared" si="71"/>
        <v>593.93639441715288</v>
      </c>
      <c r="L323" s="85" t="str">
        <f t="shared" si="71"/>
        <v/>
      </c>
      <c r="M323" s="85" t="str">
        <f t="shared" si="71"/>
        <v/>
      </c>
      <c r="N323" s="85" t="str">
        <f t="shared" si="71"/>
        <v/>
      </c>
      <c r="O323" s="85">
        <f t="shared" si="71"/>
        <v>56790.935672514621</v>
      </c>
      <c r="P323" s="85">
        <f t="shared" si="71"/>
        <v>6375.5821689953427</v>
      </c>
      <c r="Q323" s="85">
        <f t="shared" si="71"/>
        <v>3554.339762611276</v>
      </c>
      <c r="R323" s="85">
        <f t="shared" si="71"/>
        <v>61.082631536457512</v>
      </c>
      <c r="S323" s="85">
        <f t="shared" si="71"/>
        <v>979.82091058140998</v>
      </c>
      <c r="T323" s="85" t="str">
        <f t="shared" si="71"/>
        <v/>
      </c>
      <c r="U323" s="4">
        <f t="shared" si="71"/>
        <v>0.35</v>
      </c>
      <c r="V323" s="4">
        <f t="shared" si="71"/>
        <v>0.37</v>
      </c>
      <c r="W323" s="4">
        <f t="shared" si="71"/>
        <v>0.32</v>
      </c>
      <c r="X323" s="4">
        <f t="shared" si="71"/>
        <v>0.32</v>
      </c>
    </row>
    <row r="324" spans="1:24" ht="15.75" customHeight="1" x14ac:dyDescent="0.25">
      <c r="A324" s="4" t="s">
        <v>242</v>
      </c>
      <c r="B324" s="4" t="s">
        <v>243</v>
      </c>
      <c r="C324" s="4" t="s">
        <v>118</v>
      </c>
      <c r="D324" s="4" t="s">
        <v>231</v>
      </c>
      <c r="E324" s="4">
        <f t="shared" si="3"/>
        <v>0</v>
      </c>
      <c r="I324" s="4" t="str">
        <f t="shared" ref="I324:X324" si="72">+IF($E73=1,I73,"")</f>
        <v/>
      </c>
      <c r="J324" s="4" t="str">
        <f t="shared" si="72"/>
        <v/>
      </c>
      <c r="K324" s="4" t="str">
        <f t="shared" si="72"/>
        <v/>
      </c>
      <c r="L324" s="4" t="str">
        <f t="shared" si="72"/>
        <v/>
      </c>
      <c r="M324" s="4" t="str">
        <f t="shared" si="72"/>
        <v/>
      </c>
      <c r="N324" s="4" t="str">
        <f t="shared" si="72"/>
        <v/>
      </c>
      <c r="O324" s="4" t="str">
        <f t="shared" si="72"/>
        <v/>
      </c>
      <c r="P324" s="4" t="str">
        <f t="shared" si="72"/>
        <v/>
      </c>
      <c r="Q324" s="4" t="str">
        <f t="shared" si="72"/>
        <v/>
      </c>
      <c r="R324" s="4" t="str">
        <f t="shared" si="72"/>
        <v/>
      </c>
      <c r="S324" s="4" t="str">
        <f t="shared" si="72"/>
        <v/>
      </c>
      <c r="T324" s="4" t="str">
        <f t="shared" si="72"/>
        <v/>
      </c>
      <c r="U324" s="4" t="str">
        <f t="shared" si="72"/>
        <v/>
      </c>
      <c r="V324" s="4" t="str">
        <f t="shared" si="72"/>
        <v/>
      </c>
      <c r="W324" s="4" t="str">
        <f t="shared" si="72"/>
        <v/>
      </c>
      <c r="X324" s="4" t="str">
        <f t="shared" si="72"/>
        <v/>
      </c>
    </row>
    <row r="325" spans="1:24" ht="15.75" customHeight="1" x14ac:dyDescent="0.25">
      <c r="A325" s="4" t="s">
        <v>124</v>
      </c>
      <c r="B325" s="4" t="s">
        <v>125</v>
      </c>
      <c r="C325" s="4" t="s">
        <v>118</v>
      </c>
      <c r="D325" s="4" t="s">
        <v>119</v>
      </c>
      <c r="E325" s="4">
        <f t="shared" si="3"/>
        <v>0</v>
      </c>
      <c r="I325" s="4" t="str">
        <f t="shared" ref="I325:X325" si="73">+IF($E74=1,I74,"")</f>
        <v/>
      </c>
      <c r="J325" s="4" t="str">
        <f t="shared" si="73"/>
        <v/>
      </c>
      <c r="K325" s="4" t="str">
        <f t="shared" si="73"/>
        <v/>
      </c>
      <c r="L325" s="4" t="str">
        <f t="shared" si="73"/>
        <v/>
      </c>
      <c r="M325" s="4" t="str">
        <f t="shared" si="73"/>
        <v/>
      </c>
      <c r="N325" s="4" t="str">
        <f t="shared" si="73"/>
        <v/>
      </c>
      <c r="O325" s="4" t="str">
        <f t="shared" si="73"/>
        <v/>
      </c>
      <c r="P325" s="4" t="str">
        <f t="shared" si="73"/>
        <v/>
      </c>
      <c r="Q325" s="4" t="str">
        <f t="shared" si="73"/>
        <v/>
      </c>
      <c r="R325" s="4" t="str">
        <f t="shared" si="73"/>
        <v/>
      </c>
      <c r="S325" s="4" t="str">
        <f t="shared" si="73"/>
        <v/>
      </c>
      <c r="T325" s="4" t="str">
        <f t="shared" si="73"/>
        <v/>
      </c>
      <c r="U325" s="4" t="str">
        <f t="shared" si="73"/>
        <v/>
      </c>
      <c r="V325" s="4" t="str">
        <f t="shared" si="73"/>
        <v/>
      </c>
      <c r="W325" s="4" t="str">
        <f t="shared" si="73"/>
        <v/>
      </c>
      <c r="X325" s="4" t="str">
        <f t="shared" si="73"/>
        <v/>
      </c>
    </row>
    <row r="326" spans="1:24" ht="15.75" customHeight="1" x14ac:dyDescent="0.25">
      <c r="A326" s="4" t="s">
        <v>279</v>
      </c>
      <c r="B326" s="4" t="s">
        <v>280</v>
      </c>
      <c r="C326" s="4" t="s">
        <v>181</v>
      </c>
      <c r="D326" s="4" t="s">
        <v>276</v>
      </c>
      <c r="E326" s="4">
        <f t="shared" si="3"/>
        <v>1</v>
      </c>
      <c r="I326" s="4">
        <f t="shared" ref="I326:X326" si="74">+IF($E75=1,I75,"")</f>
        <v>1325648</v>
      </c>
      <c r="J326" s="85">
        <f t="shared" si="74"/>
        <v>293.81857023885675</v>
      </c>
      <c r="K326" s="85">
        <f t="shared" si="74"/>
        <v>194.32006083062774</v>
      </c>
      <c r="L326" s="85">
        <f t="shared" si="74"/>
        <v>91.351550336137493</v>
      </c>
      <c r="M326" s="85">
        <f t="shared" si="74"/>
        <v>470.10869565217388</v>
      </c>
      <c r="N326" s="85">
        <f t="shared" si="74"/>
        <v>17.350005431306048</v>
      </c>
      <c r="O326" s="85">
        <f t="shared" si="74"/>
        <v>64300</v>
      </c>
      <c r="P326" s="85">
        <f t="shared" si="74"/>
        <v>349.28813559322037</v>
      </c>
      <c r="Q326" s="85">
        <f t="shared" si="74"/>
        <v>4860.3773584905657</v>
      </c>
      <c r="R326" s="85">
        <f t="shared" si="74"/>
        <v>2.1876093804690235</v>
      </c>
      <c r="S326" s="85">
        <f t="shared" si="74"/>
        <v>749.03768233387359</v>
      </c>
      <c r="T326" s="85">
        <f t="shared" si="74"/>
        <v>88029.761904761894</v>
      </c>
      <c r="U326" s="4">
        <f t="shared" si="74"/>
        <v>0.8</v>
      </c>
      <c r="V326" s="4">
        <f t="shared" si="74"/>
        <v>0.66</v>
      </c>
      <c r="W326" s="4">
        <f t="shared" si="74"/>
        <v>0.78</v>
      </c>
      <c r="X326" s="4">
        <f t="shared" si="74"/>
        <v>0.78</v>
      </c>
    </row>
    <row r="327" spans="1:24" ht="15.75" customHeight="1" x14ac:dyDescent="0.25">
      <c r="A327" s="4" t="s">
        <v>381</v>
      </c>
      <c r="B327" s="4" t="s">
        <v>382</v>
      </c>
      <c r="C327" s="4" t="s">
        <v>118</v>
      </c>
      <c r="D327" s="4" t="s">
        <v>380</v>
      </c>
      <c r="E327" s="4">
        <f t="shared" si="3"/>
        <v>0</v>
      </c>
      <c r="I327" s="4" t="str">
        <f t="shared" ref="I327:X327" si="75">+IF($E76=1,I76,"")</f>
        <v/>
      </c>
      <c r="J327" s="4" t="str">
        <f t="shared" si="75"/>
        <v/>
      </c>
      <c r="K327" s="4" t="str">
        <f t="shared" si="75"/>
        <v/>
      </c>
      <c r="L327" s="4" t="str">
        <f t="shared" si="75"/>
        <v/>
      </c>
      <c r="M327" s="4" t="str">
        <f t="shared" si="75"/>
        <v/>
      </c>
      <c r="N327" s="4" t="str">
        <f t="shared" si="75"/>
        <v/>
      </c>
      <c r="O327" s="4" t="str">
        <f t="shared" si="75"/>
        <v/>
      </c>
      <c r="P327" s="4" t="str">
        <f t="shared" si="75"/>
        <v/>
      </c>
      <c r="Q327" s="4" t="str">
        <f t="shared" si="75"/>
        <v/>
      </c>
      <c r="R327" s="4" t="str">
        <f t="shared" si="75"/>
        <v/>
      </c>
      <c r="S327" s="4" t="str">
        <f t="shared" si="75"/>
        <v/>
      </c>
      <c r="T327" s="4" t="str">
        <f t="shared" si="75"/>
        <v/>
      </c>
      <c r="U327" s="4" t="str">
        <f t="shared" si="75"/>
        <v/>
      </c>
      <c r="V327" s="4" t="str">
        <f t="shared" si="75"/>
        <v/>
      </c>
      <c r="W327" s="4" t="str">
        <f t="shared" si="75"/>
        <v/>
      </c>
      <c r="X327" s="4" t="str">
        <f t="shared" si="75"/>
        <v/>
      </c>
    </row>
    <row r="328" spans="1:24" ht="15.75" customHeight="1" x14ac:dyDescent="0.25">
      <c r="A328" s="4" t="s">
        <v>126</v>
      </c>
      <c r="B328" s="4" t="s">
        <v>127</v>
      </c>
      <c r="C328" s="4" t="s">
        <v>118</v>
      </c>
      <c r="D328" s="4" t="s">
        <v>119</v>
      </c>
      <c r="E328" s="4">
        <f t="shared" si="3"/>
        <v>0</v>
      </c>
      <c r="I328" s="4" t="str">
        <f t="shared" ref="I328:X328" si="76">+IF($E77=1,I77,"")</f>
        <v/>
      </c>
      <c r="J328" s="4" t="str">
        <f t="shared" si="76"/>
        <v/>
      </c>
      <c r="K328" s="4" t="str">
        <f t="shared" si="76"/>
        <v/>
      </c>
      <c r="L328" s="4" t="str">
        <f t="shared" si="76"/>
        <v/>
      </c>
      <c r="M328" s="4" t="str">
        <f t="shared" si="76"/>
        <v/>
      </c>
      <c r="N328" s="4" t="str">
        <f t="shared" si="76"/>
        <v/>
      </c>
      <c r="O328" s="4" t="str">
        <f t="shared" si="76"/>
        <v/>
      </c>
      <c r="P328" s="4" t="str">
        <f t="shared" si="76"/>
        <v/>
      </c>
      <c r="Q328" s="4" t="str">
        <f t="shared" si="76"/>
        <v/>
      </c>
      <c r="R328" s="4" t="str">
        <f t="shared" si="76"/>
        <v/>
      </c>
      <c r="S328" s="4" t="str">
        <f t="shared" si="76"/>
        <v/>
      </c>
      <c r="T328" s="4" t="str">
        <f t="shared" si="76"/>
        <v/>
      </c>
      <c r="U328" s="4" t="str">
        <f t="shared" si="76"/>
        <v/>
      </c>
      <c r="V328" s="4" t="str">
        <f t="shared" si="76"/>
        <v/>
      </c>
      <c r="W328" s="4" t="str">
        <f t="shared" si="76"/>
        <v/>
      </c>
      <c r="X328" s="4" t="str">
        <f t="shared" si="76"/>
        <v/>
      </c>
    </row>
    <row r="329" spans="1:24" ht="15.75" customHeight="1" x14ac:dyDescent="0.25">
      <c r="A329" s="4" t="s">
        <v>281</v>
      </c>
      <c r="B329" s="5" t="s">
        <v>282</v>
      </c>
      <c r="C329" s="4" t="s">
        <v>181</v>
      </c>
      <c r="D329" s="4" t="s">
        <v>276</v>
      </c>
      <c r="E329" s="4">
        <f t="shared" si="3"/>
        <v>0</v>
      </c>
      <c r="I329" s="4" t="str">
        <f t="shared" ref="I329:X329" si="77">+IF($E78=1,I78,"")</f>
        <v/>
      </c>
      <c r="J329" s="4" t="str">
        <f t="shared" si="77"/>
        <v/>
      </c>
      <c r="K329" s="4" t="str">
        <f t="shared" si="77"/>
        <v/>
      </c>
      <c r="L329" s="4" t="str">
        <f t="shared" si="77"/>
        <v/>
      </c>
      <c r="M329" s="4" t="str">
        <f t="shared" si="77"/>
        <v/>
      </c>
      <c r="N329" s="4" t="str">
        <f t="shared" si="77"/>
        <v/>
      </c>
      <c r="O329" s="4" t="str">
        <f t="shared" si="77"/>
        <v/>
      </c>
      <c r="P329" s="4" t="str">
        <f t="shared" si="77"/>
        <v/>
      </c>
      <c r="Q329" s="4" t="str">
        <f t="shared" si="77"/>
        <v/>
      </c>
      <c r="R329" s="4" t="str">
        <f t="shared" si="77"/>
        <v/>
      </c>
      <c r="S329" s="4" t="str">
        <f t="shared" si="77"/>
        <v/>
      </c>
      <c r="T329" s="4" t="str">
        <f t="shared" si="77"/>
        <v/>
      </c>
      <c r="U329" s="4" t="str">
        <f t="shared" si="77"/>
        <v/>
      </c>
      <c r="V329" s="4" t="str">
        <f t="shared" si="77"/>
        <v/>
      </c>
      <c r="W329" s="4" t="str">
        <f t="shared" si="77"/>
        <v/>
      </c>
      <c r="X329" s="4" t="str">
        <f t="shared" si="77"/>
        <v/>
      </c>
    </row>
    <row r="330" spans="1:24" ht="15.75" customHeight="1" x14ac:dyDescent="0.25">
      <c r="A330" s="4" t="s">
        <v>339</v>
      </c>
      <c r="B330" s="4" t="s">
        <v>340</v>
      </c>
      <c r="C330" s="4" t="s">
        <v>28</v>
      </c>
      <c r="D330" s="4" t="s">
        <v>328</v>
      </c>
      <c r="E330" s="4">
        <f t="shared" si="3"/>
        <v>0</v>
      </c>
      <c r="I330" s="4" t="str">
        <f t="shared" ref="I330:X330" si="78">+IF($E79=1,I79,"")</f>
        <v/>
      </c>
      <c r="J330" s="4" t="str">
        <f t="shared" si="78"/>
        <v/>
      </c>
      <c r="K330" s="4" t="str">
        <f t="shared" si="78"/>
        <v/>
      </c>
      <c r="L330" s="4" t="str">
        <f t="shared" si="78"/>
        <v/>
      </c>
      <c r="M330" s="4" t="str">
        <f t="shared" si="78"/>
        <v/>
      </c>
      <c r="N330" s="4" t="str">
        <f t="shared" si="78"/>
        <v/>
      </c>
      <c r="O330" s="4" t="str">
        <f t="shared" si="78"/>
        <v/>
      </c>
      <c r="P330" s="4" t="str">
        <f t="shared" si="78"/>
        <v/>
      </c>
      <c r="Q330" s="4" t="str">
        <f t="shared" si="78"/>
        <v/>
      </c>
      <c r="R330" s="4" t="str">
        <f t="shared" si="78"/>
        <v/>
      </c>
      <c r="S330" s="4" t="str">
        <f t="shared" si="78"/>
        <v/>
      </c>
      <c r="T330" s="4" t="str">
        <f t="shared" si="78"/>
        <v/>
      </c>
      <c r="U330" s="4" t="str">
        <f t="shared" si="78"/>
        <v/>
      </c>
      <c r="V330" s="4" t="str">
        <f t="shared" si="78"/>
        <v/>
      </c>
      <c r="W330" s="4" t="str">
        <f t="shared" si="78"/>
        <v/>
      </c>
      <c r="X330" s="4" t="str">
        <f t="shared" si="78"/>
        <v/>
      </c>
    </row>
    <row r="331" spans="1:24" ht="15.75" customHeight="1" x14ac:dyDescent="0.25">
      <c r="A331" s="4" t="s">
        <v>203</v>
      </c>
      <c r="B331" s="4" t="s">
        <v>204</v>
      </c>
      <c r="C331" s="4" t="s">
        <v>22</v>
      </c>
      <c r="D331" s="4" t="s">
        <v>205</v>
      </c>
      <c r="E331" s="4">
        <f t="shared" si="3"/>
        <v>0</v>
      </c>
      <c r="I331" s="4" t="str">
        <f t="shared" ref="I331:X331" si="79">+IF($E80=1,I80,"")</f>
        <v/>
      </c>
      <c r="J331" s="4" t="str">
        <f t="shared" si="79"/>
        <v/>
      </c>
      <c r="K331" s="4" t="str">
        <f t="shared" si="79"/>
        <v/>
      </c>
      <c r="L331" s="4" t="str">
        <f t="shared" si="79"/>
        <v/>
      </c>
      <c r="M331" s="4" t="str">
        <f t="shared" si="79"/>
        <v/>
      </c>
      <c r="N331" s="4" t="str">
        <f t="shared" si="79"/>
        <v/>
      </c>
      <c r="O331" s="4" t="str">
        <f t="shared" si="79"/>
        <v/>
      </c>
      <c r="P331" s="4" t="str">
        <f t="shared" si="79"/>
        <v/>
      </c>
      <c r="Q331" s="4" t="str">
        <f t="shared" si="79"/>
        <v/>
      </c>
      <c r="R331" s="4" t="str">
        <f t="shared" si="79"/>
        <v/>
      </c>
      <c r="S331" s="4" t="str">
        <f t="shared" si="79"/>
        <v/>
      </c>
      <c r="T331" s="4" t="str">
        <f t="shared" si="79"/>
        <v/>
      </c>
      <c r="U331" s="4" t="str">
        <f t="shared" si="79"/>
        <v/>
      </c>
      <c r="V331" s="4" t="str">
        <f t="shared" si="79"/>
        <v/>
      </c>
      <c r="W331" s="4" t="str">
        <f t="shared" si="79"/>
        <v/>
      </c>
      <c r="X331" s="4" t="str">
        <f t="shared" si="79"/>
        <v/>
      </c>
    </row>
    <row r="332" spans="1:24" ht="15.75" customHeight="1" x14ac:dyDescent="0.25">
      <c r="A332" s="4" t="s">
        <v>283</v>
      </c>
      <c r="B332" s="4" t="s">
        <v>284</v>
      </c>
      <c r="C332" s="4" t="s">
        <v>181</v>
      </c>
      <c r="D332" s="4" t="s">
        <v>276</v>
      </c>
      <c r="E332" s="4">
        <f t="shared" si="3"/>
        <v>1</v>
      </c>
      <c r="I332" s="4">
        <f t="shared" ref="I332:X332" si="80">+IF($E81=1,I81,"")</f>
        <v>5532156</v>
      </c>
      <c r="J332" s="85">
        <f t="shared" si="80"/>
        <v>135.84215629494179</v>
      </c>
      <c r="K332" s="85">
        <f t="shared" si="80"/>
        <v>55.710648795876324</v>
      </c>
      <c r="L332" s="85">
        <f t="shared" si="80"/>
        <v>37.652589695590656</v>
      </c>
      <c r="M332" s="85">
        <f t="shared" si="80"/>
        <v>675.85983127839063</v>
      </c>
      <c r="N332" s="85">
        <f t="shared" si="80"/>
        <v>18.88956132111965</v>
      </c>
      <c r="O332" s="85">
        <f t="shared" si="80"/>
        <v>151956.93779904305</v>
      </c>
      <c r="P332" s="85">
        <f t="shared" si="80"/>
        <v>19.752105310381072</v>
      </c>
      <c r="Q332" s="85">
        <f t="shared" si="80"/>
        <v>5011.3821138211388</v>
      </c>
      <c r="R332" s="85">
        <f t="shared" si="80"/>
        <v>1.2472533312509626</v>
      </c>
      <c r="S332" s="85">
        <f t="shared" si="80"/>
        <v>395.0596091075551</v>
      </c>
      <c r="T332" s="85">
        <f t="shared" si="80"/>
        <v>288194.19237749546</v>
      </c>
      <c r="U332" s="4">
        <f t="shared" si="80"/>
        <v>0.93</v>
      </c>
      <c r="V332" s="4">
        <f t="shared" si="80"/>
        <v>0.94</v>
      </c>
      <c r="W332" s="4">
        <f t="shared" si="80"/>
        <v>0.92</v>
      </c>
      <c r="X332" s="4">
        <f t="shared" si="80"/>
        <v>0.92</v>
      </c>
    </row>
    <row r="333" spans="1:24" ht="15.75" customHeight="1" x14ac:dyDescent="0.25">
      <c r="A333" s="4" t="s">
        <v>528</v>
      </c>
      <c r="B333" s="4" t="s">
        <v>529</v>
      </c>
      <c r="C333" s="4" t="s">
        <v>181</v>
      </c>
      <c r="D333" s="4" t="s">
        <v>525</v>
      </c>
      <c r="E333" s="4">
        <f t="shared" si="3"/>
        <v>1</v>
      </c>
      <c r="I333" s="4">
        <f t="shared" ref="I333:X333" si="81">+IF($E82=1,I82,"")</f>
        <v>65129728</v>
      </c>
      <c r="J333" s="85">
        <f t="shared" si="81"/>
        <v>329.69429873866511</v>
      </c>
      <c r="K333" s="85">
        <f t="shared" si="81"/>
        <v>105.90248434631877</v>
      </c>
      <c r="L333" s="85" t="str">
        <f t="shared" si="81"/>
        <v/>
      </c>
      <c r="M333" s="85" t="str">
        <f t="shared" si="81"/>
        <v/>
      </c>
      <c r="N333" s="85" t="str">
        <f t="shared" si="81"/>
        <v/>
      </c>
      <c r="O333" s="85">
        <f t="shared" si="81"/>
        <v>184794.93006993007</v>
      </c>
      <c r="P333" s="85">
        <f t="shared" si="81"/>
        <v>106.88075669108805</v>
      </c>
      <c r="Q333" s="85">
        <f t="shared" si="81"/>
        <v>3480.8983093615948</v>
      </c>
      <c r="R333" s="85">
        <f t="shared" si="81"/>
        <v>1.2651672673959271</v>
      </c>
      <c r="S333" s="85">
        <f t="shared" si="81"/>
        <v>997.91359251989877</v>
      </c>
      <c r="T333" s="85" t="str">
        <f t="shared" si="81"/>
        <v/>
      </c>
      <c r="U333" s="4">
        <f t="shared" si="81"/>
        <v>0.66</v>
      </c>
      <c r="V333" s="4">
        <f t="shared" si="81"/>
        <v>0.77</v>
      </c>
      <c r="W333" s="4">
        <f t="shared" si="81"/>
        <v>0.68</v>
      </c>
      <c r="X333" s="4">
        <f t="shared" si="81"/>
        <v>0.68</v>
      </c>
    </row>
    <row r="334" spans="1:24" ht="15.75" customHeight="1" x14ac:dyDescent="0.25">
      <c r="A334" s="4" t="s">
        <v>341</v>
      </c>
      <c r="B334" s="4" t="s">
        <v>342</v>
      </c>
      <c r="C334" s="4" t="s">
        <v>28</v>
      </c>
      <c r="D334" s="4" t="s">
        <v>328</v>
      </c>
      <c r="E334" s="4">
        <f t="shared" si="3"/>
        <v>0</v>
      </c>
      <c r="I334" s="4" t="str">
        <f t="shared" ref="I334:X334" si="82">+IF($E83=1,I83,"")</f>
        <v/>
      </c>
      <c r="J334" s="4" t="str">
        <f t="shared" si="82"/>
        <v/>
      </c>
      <c r="K334" s="4" t="str">
        <f t="shared" si="82"/>
        <v/>
      </c>
      <c r="L334" s="4" t="str">
        <f t="shared" si="82"/>
        <v/>
      </c>
      <c r="M334" s="4" t="str">
        <f t="shared" si="82"/>
        <v/>
      </c>
      <c r="N334" s="4" t="str">
        <f t="shared" si="82"/>
        <v/>
      </c>
      <c r="O334" s="4" t="str">
        <f t="shared" si="82"/>
        <v/>
      </c>
      <c r="P334" s="4" t="str">
        <f t="shared" si="82"/>
        <v/>
      </c>
      <c r="Q334" s="4" t="str">
        <f t="shared" si="82"/>
        <v/>
      </c>
      <c r="R334" s="4" t="str">
        <f t="shared" si="82"/>
        <v/>
      </c>
      <c r="S334" s="4" t="str">
        <f t="shared" si="82"/>
        <v/>
      </c>
      <c r="T334" s="4" t="str">
        <f t="shared" si="82"/>
        <v/>
      </c>
      <c r="U334" s="4" t="str">
        <f t="shared" si="82"/>
        <v/>
      </c>
      <c r="V334" s="4" t="str">
        <f t="shared" si="82"/>
        <v/>
      </c>
      <c r="W334" s="4" t="str">
        <f t="shared" si="82"/>
        <v/>
      </c>
      <c r="X334" s="4" t="str">
        <f t="shared" si="82"/>
        <v/>
      </c>
    </row>
    <row r="335" spans="1:24" ht="15.75" customHeight="1" x14ac:dyDescent="0.25">
      <c r="A335" s="4" t="s">
        <v>312</v>
      </c>
      <c r="B335" s="4" t="s">
        <v>313</v>
      </c>
      <c r="C335" s="4" t="s">
        <v>22</v>
      </c>
      <c r="D335" s="4" t="s">
        <v>309</v>
      </c>
      <c r="E335" s="4">
        <f t="shared" si="3"/>
        <v>0</v>
      </c>
      <c r="I335" s="4" t="str">
        <f t="shared" ref="I335:X335" si="83">+IF($E84=1,I84,"")</f>
        <v/>
      </c>
      <c r="J335" s="4" t="str">
        <f t="shared" si="83"/>
        <v/>
      </c>
      <c r="K335" s="4" t="str">
        <f t="shared" si="83"/>
        <v/>
      </c>
      <c r="L335" s="4" t="str">
        <f t="shared" si="83"/>
        <v/>
      </c>
      <c r="M335" s="4" t="str">
        <f t="shared" si="83"/>
        <v/>
      </c>
      <c r="N335" s="4" t="str">
        <f t="shared" si="83"/>
        <v/>
      </c>
      <c r="O335" s="4" t="str">
        <f t="shared" si="83"/>
        <v/>
      </c>
      <c r="P335" s="4" t="str">
        <f t="shared" si="83"/>
        <v/>
      </c>
      <c r="Q335" s="4" t="str">
        <f t="shared" si="83"/>
        <v/>
      </c>
      <c r="R335" s="4" t="str">
        <f t="shared" si="83"/>
        <v/>
      </c>
      <c r="S335" s="4" t="str">
        <f t="shared" si="83"/>
        <v/>
      </c>
      <c r="T335" s="4" t="str">
        <f t="shared" si="83"/>
        <v/>
      </c>
      <c r="U335" s="4" t="str">
        <f t="shared" si="83"/>
        <v/>
      </c>
      <c r="V335" s="4" t="str">
        <f t="shared" si="83"/>
        <v/>
      </c>
      <c r="W335" s="4" t="str">
        <f t="shared" si="83"/>
        <v/>
      </c>
      <c r="X335" s="4" t="str">
        <f t="shared" si="83"/>
        <v/>
      </c>
    </row>
    <row r="336" spans="1:24" ht="15.75" customHeight="1" x14ac:dyDescent="0.25">
      <c r="A336" s="4" t="s">
        <v>244</v>
      </c>
      <c r="B336" s="4" t="s">
        <v>245</v>
      </c>
      <c r="C336" s="4" t="s">
        <v>118</v>
      </c>
      <c r="D336" s="4" t="s">
        <v>231</v>
      </c>
      <c r="E336" s="4">
        <f t="shared" si="3"/>
        <v>0</v>
      </c>
      <c r="I336" s="4" t="str">
        <f t="shared" ref="I336:X336" si="84">+IF($E85=1,I85,"")</f>
        <v/>
      </c>
      <c r="J336" s="4" t="str">
        <f t="shared" si="84"/>
        <v/>
      </c>
      <c r="K336" s="4" t="str">
        <f t="shared" si="84"/>
        <v/>
      </c>
      <c r="L336" s="4" t="str">
        <f t="shared" si="84"/>
        <v/>
      </c>
      <c r="M336" s="4" t="str">
        <f t="shared" si="84"/>
        <v/>
      </c>
      <c r="N336" s="4" t="str">
        <f t="shared" si="84"/>
        <v/>
      </c>
      <c r="O336" s="4" t="str">
        <f t="shared" si="84"/>
        <v/>
      </c>
      <c r="P336" s="4" t="str">
        <f t="shared" si="84"/>
        <v/>
      </c>
      <c r="Q336" s="4" t="str">
        <f t="shared" si="84"/>
        <v/>
      </c>
      <c r="R336" s="4" t="str">
        <f t="shared" si="84"/>
        <v/>
      </c>
      <c r="S336" s="4" t="str">
        <f t="shared" si="84"/>
        <v/>
      </c>
      <c r="T336" s="4" t="str">
        <f t="shared" si="84"/>
        <v/>
      </c>
      <c r="U336" s="4" t="str">
        <f t="shared" si="84"/>
        <v/>
      </c>
      <c r="V336" s="4" t="str">
        <f t="shared" si="84"/>
        <v/>
      </c>
      <c r="W336" s="4" t="str">
        <f t="shared" si="84"/>
        <v/>
      </c>
      <c r="X336" s="4" t="str">
        <f t="shared" si="84"/>
        <v/>
      </c>
    </row>
    <row r="337" spans="1:24" ht="15.75" customHeight="1" x14ac:dyDescent="0.25">
      <c r="A337" s="4" t="s">
        <v>456</v>
      </c>
      <c r="B337" s="4" t="s">
        <v>457</v>
      </c>
      <c r="C337" s="4" t="s">
        <v>118</v>
      </c>
      <c r="D337" s="4" t="s">
        <v>449</v>
      </c>
      <c r="E337" s="4">
        <f t="shared" si="3"/>
        <v>0</v>
      </c>
      <c r="I337" s="4" t="str">
        <f t="shared" ref="I337:X337" si="85">+IF($E86=1,I86,"")</f>
        <v/>
      </c>
      <c r="J337" s="4" t="str">
        <f t="shared" si="85"/>
        <v/>
      </c>
      <c r="K337" s="4" t="str">
        <f t="shared" si="85"/>
        <v/>
      </c>
      <c r="L337" s="4" t="str">
        <f t="shared" si="85"/>
        <v/>
      </c>
      <c r="M337" s="4" t="str">
        <f t="shared" si="85"/>
        <v/>
      </c>
      <c r="N337" s="4" t="str">
        <f t="shared" si="85"/>
        <v/>
      </c>
      <c r="O337" s="4" t="str">
        <f t="shared" si="85"/>
        <v/>
      </c>
      <c r="P337" s="4" t="str">
        <f t="shared" si="85"/>
        <v/>
      </c>
      <c r="Q337" s="4" t="str">
        <f t="shared" si="85"/>
        <v/>
      </c>
      <c r="R337" s="4" t="str">
        <f t="shared" si="85"/>
        <v/>
      </c>
      <c r="S337" s="4" t="str">
        <f t="shared" si="85"/>
        <v/>
      </c>
      <c r="T337" s="4" t="str">
        <f t="shared" si="85"/>
        <v/>
      </c>
      <c r="U337" s="4" t="str">
        <f t="shared" si="85"/>
        <v/>
      </c>
      <c r="V337" s="4" t="str">
        <f t="shared" si="85"/>
        <v/>
      </c>
      <c r="W337" s="4" t="str">
        <f t="shared" si="85"/>
        <v/>
      </c>
      <c r="X337" s="4" t="str">
        <f t="shared" si="85"/>
        <v/>
      </c>
    </row>
    <row r="338" spans="1:24" ht="15.75" customHeight="1" x14ac:dyDescent="0.25">
      <c r="A338" s="4" t="s">
        <v>491</v>
      </c>
      <c r="B338" s="4" t="s">
        <v>492</v>
      </c>
      <c r="C338" s="4" t="s">
        <v>106</v>
      </c>
      <c r="D338" s="4" t="s">
        <v>484</v>
      </c>
      <c r="E338" s="4">
        <f t="shared" si="3"/>
        <v>1</v>
      </c>
      <c r="I338" s="4">
        <f t="shared" ref="I338:X338" si="86">+IF($E87=1,I87,"")</f>
        <v>3996765</v>
      </c>
      <c r="J338" s="85">
        <f t="shared" si="86"/>
        <v>240.76972251308246</v>
      </c>
      <c r="K338" s="85">
        <f t="shared" si="86"/>
        <v>249.95214880034226</v>
      </c>
      <c r="L338" s="85" t="str">
        <f t="shared" si="86"/>
        <v/>
      </c>
      <c r="M338" s="85" t="str">
        <f t="shared" si="86"/>
        <v/>
      </c>
      <c r="N338" s="85">
        <f t="shared" si="86"/>
        <v>7.3559491238539163</v>
      </c>
      <c r="O338" s="85">
        <f t="shared" si="86"/>
        <v>54503.401360544216</v>
      </c>
      <c r="P338" s="85">
        <f t="shared" si="86"/>
        <v>638.74680306905373</v>
      </c>
      <c r="Q338" s="85">
        <f t="shared" si="86"/>
        <v>9048.9130434782619</v>
      </c>
      <c r="R338" s="85">
        <f t="shared" si="86"/>
        <v>0.97578916949082561</v>
      </c>
      <c r="S338" s="85">
        <f t="shared" si="86"/>
        <v>879.521378780394</v>
      </c>
      <c r="T338" s="85" t="str">
        <f t="shared" si="86"/>
        <v/>
      </c>
      <c r="U338" s="4">
        <f t="shared" si="86"/>
        <v>0.41</v>
      </c>
      <c r="V338" s="4">
        <f t="shared" si="86"/>
        <v>0.36</v>
      </c>
      <c r="W338" s="4">
        <f t="shared" si="86"/>
        <v>0.59</v>
      </c>
      <c r="X338" s="4">
        <f t="shared" si="86"/>
        <v>0.59</v>
      </c>
    </row>
    <row r="339" spans="1:24" ht="15.75" customHeight="1" x14ac:dyDescent="0.25">
      <c r="A339" s="4" t="s">
        <v>530</v>
      </c>
      <c r="B339" s="4" t="s">
        <v>531</v>
      </c>
      <c r="C339" s="4" t="s">
        <v>181</v>
      </c>
      <c r="D339" s="4" t="s">
        <v>525</v>
      </c>
      <c r="E339" s="4">
        <f t="shared" si="3"/>
        <v>1</v>
      </c>
      <c r="I339" s="4">
        <f t="shared" ref="I339:X339" si="87">+IF($E88=1,I88,"")</f>
        <v>83517045</v>
      </c>
      <c r="J339" s="85">
        <f t="shared" si="87"/>
        <v>295.27385697135236</v>
      </c>
      <c r="K339" s="85">
        <f t="shared" si="87"/>
        <v>75.316362067168441</v>
      </c>
      <c r="L339" s="85">
        <f t="shared" si="87"/>
        <v>43.445023707436007</v>
      </c>
      <c r="M339" s="85">
        <f t="shared" si="87"/>
        <v>576.83380496645577</v>
      </c>
      <c r="N339" s="85" t="str">
        <f t="shared" si="87"/>
        <v/>
      </c>
      <c r="O339" s="85">
        <f t="shared" si="87"/>
        <v>43426.153623607694</v>
      </c>
      <c r="P339" s="85">
        <f t="shared" si="87"/>
        <v>85.247732333341915</v>
      </c>
      <c r="Q339" s="85">
        <f t="shared" si="87"/>
        <v>4615.6442618139126</v>
      </c>
      <c r="R339" s="85">
        <f t="shared" si="87"/>
        <v>0.97345398175905284</v>
      </c>
      <c r="S339" s="85">
        <f t="shared" si="87"/>
        <v>381.48623817458952</v>
      </c>
      <c r="T339" s="85">
        <f t="shared" si="87"/>
        <v>163658.91332000727</v>
      </c>
      <c r="U339" s="4">
        <f t="shared" si="87"/>
        <v>0.79</v>
      </c>
      <c r="V339" s="4">
        <f t="shared" si="87"/>
        <v>0.87</v>
      </c>
      <c r="W339" s="4">
        <f t="shared" si="87"/>
        <v>0.82</v>
      </c>
      <c r="X339" s="4">
        <f t="shared" si="87"/>
        <v>0.82</v>
      </c>
    </row>
    <row r="340" spans="1:24" ht="15.75" customHeight="1" x14ac:dyDescent="0.25">
      <c r="A340" s="4" t="s">
        <v>458</v>
      </c>
      <c r="B340" s="4" t="s">
        <v>459</v>
      </c>
      <c r="C340" s="4" t="s">
        <v>118</v>
      </c>
      <c r="D340" s="4" t="s">
        <v>449</v>
      </c>
      <c r="E340" s="4">
        <f t="shared" si="3"/>
        <v>0</v>
      </c>
      <c r="I340" s="4" t="str">
        <f t="shared" ref="I340:X340" si="88">+IF($E89=1,I89,"")</f>
        <v/>
      </c>
      <c r="J340" s="4" t="str">
        <f t="shared" si="88"/>
        <v/>
      </c>
      <c r="K340" s="4" t="str">
        <f t="shared" si="88"/>
        <v/>
      </c>
      <c r="L340" s="4" t="str">
        <f t="shared" si="88"/>
        <v/>
      </c>
      <c r="M340" s="4" t="str">
        <f t="shared" si="88"/>
        <v/>
      </c>
      <c r="N340" s="4" t="str">
        <f t="shared" si="88"/>
        <v/>
      </c>
      <c r="O340" s="4" t="str">
        <f t="shared" si="88"/>
        <v/>
      </c>
      <c r="P340" s="4" t="str">
        <f t="shared" si="88"/>
        <v/>
      </c>
      <c r="Q340" s="4" t="str">
        <f t="shared" si="88"/>
        <v/>
      </c>
      <c r="R340" s="4" t="str">
        <f t="shared" si="88"/>
        <v/>
      </c>
      <c r="S340" s="4" t="str">
        <f t="shared" si="88"/>
        <v/>
      </c>
      <c r="T340" s="4" t="str">
        <f t="shared" si="88"/>
        <v/>
      </c>
      <c r="U340" s="4" t="str">
        <f t="shared" si="88"/>
        <v/>
      </c>
      <c r="V340" s="4" t="str">
        <f t="shared" si="88"/>
        <v/>
      </c>
      <c r="W340" s="4" t="str">
        <f t="shared" si="88"/>
        <v/>
      </c>
      <c r="X340" s="4" t="str">
        <f t="shared" si="88"/>
        <v/>
      </c>
    </row>
    <row r="341" spans="1:24" ht="15.75" customHeight="1" x14ac:dyDescent="0.25">
      <c r="A341" s="4" t="s">
        <v>419</v>
      </c>
      <c r="B341" s="4" t="s">
        <v>420</v>
      </c>
      <c r="C341" s="4" t="s">
        <v>181</v>
      </c>
      <c r="D341" s="4" t="s">
        <v>412</v>
      </c>
      <c r="E341" s="4">
        <f t="shared" si="3"/>
        <v>0</v>
      </c>
      <c r="I341" s="4" t="str">
        <f t="shared" ref="I341:X341" si="89">+IF($E90=1,I90,"")</f>
        <v/>
      </c>
      <c r="J341" s="4" t="str">
        <f t="shared" si="89"/>
        <v/>
      </c>
      <c r="K341" s="4" t="str">
        <f t="shared" si="89"/>
        <v/>
      </c>
      <c r="L341" s="4" t="str">
        <f t="shared" si="89"/>
        <v/>
      </c>
      <c r="M341" s="4" t="str">
        <f t="shared" si="89"/>
        <v/>
      </c>
      <c r="N341" s="4" t="str">
        <f t="shared" si="89"/>
        <v/>
      </c>
      <c r="O341" s="4" t="str">
        <f t="shared" si="89"/>
        <v/>
      </c>
      <c r="P341" s="4" t="str">
        <f t="shared" si="89"/>
        <v/>
      </c>
      <c r="Q341" s="4" t="str">
        <f t="shared" si="89"/>
        <v/>
      </c>
      <c r="R341" s="4" t="str">
        <f t="shared" si="89"/>
        <v/>
      </c>
      <c r="S341" s="4" t="str">
        <f t="shared" si="89"/>
        <v/>
      </c>
      <c r="T341" s="4" t="str">
        <f t="shared" si="89"/>
        <v/>
      </c>
      <c r="U341" s="4" t="str">
        <f t="shared" si="89"/>
        <v/>
      </c>
      <c r="V341" s="4" t="str">
        <f t="shared" si="89"/>
        <v/>
      </c>
      <c r="W341" s="4" t="str">
        <f t="shared" si="89"/>
        <v/>
      </c>
      <c r="X341" s="4" t="str">
        <f t="shared" si="89"/>
        <v/>
      </c>
    </row>
    <row r="342" spans="1:24" ht="15.75" customHeight="1" x14ac:dyDescent="0.25">
      <c r="A342" s="4" t="s">
        <v>421</v>
      </c>
      <c r="B342" s="4" t="s">
        <v>422</v>
      </c>
      <c r="C342" s="4" t="s">
        <v>181</v>
      </c>
      <c r="D342" s="4" t="s">
        <v>412</v>
      </c>
      <c r="E342" s="4">
        <f t="shared" si="3"/>
        <v>1</v>
      </c>
      <c r="I342" s="4">
        <f t="shared" ref="I342:X342" si="90">+IF($E91=1,I91,"")</f>
        <v>10473455</v>
      </c>
      <c r="J342" s="85">
        <f t="shared" si="90"/>
        <v>510.65288388597645</v>
      </c>
      <c r="K342" s="85">
        <f t="shared" si="90"/>
        <v>95.584503871931474</v>
      </c>
      <c r="L342" s="85">
        <f t="shared" si="90"/>
        <v>42.984860296817047</v>
      </c>
      <c r="M342" s="85">
        <f t="shared" si="90"/>
        <v>449.70532414344223</v>
      </c>
      <c r="N342" s="85">
        <f t="shared" si="90"/>
        <v>41.333065354269436</v>
      </c>
      <c r="O342" s="85" t="str">
        <f t="shared" si="90"/>
        <v/>
      </c>
      <c r="P342" s="85" t="str">
        <f t="shared" si="90"/>
        <v/>
      </c>
      <c r="Q342" s="85">
        <f t="shared" si="90"/>
        <v>3070.8588957055217</v>
      </c>
      <c r="R342" s="85">
        <f t="shared" si="90"/>
        <v>0.78293170687227864</v>
      </c>
      <c r="S342" s="85" t="str">
        <f t="shared" si="90"/>
        <v/>
      </c>
      <c r="T342" s="85" t="str">
        <f t="shared" si="90"/>
        <v/>
      </c>
      <c r="U342" s="4">
        <f t="shared" si="90"/>
        <v>0.55000000000000004</v>
      </c>
      <c r="V342" s="4">
        <f t="shared" si="90"/>
        <v>0.44</v>
      </c>
      <c r="W342" s="4">
        <f t="shared" si="90"/>
        <v>0.56000000000000005</v>
      </c>
      <c r="X342" s="4">
        <f t="shared" si="90"/>
        <v>0.56000000000000005</v>
      </c>
    </row>
    <row r="343" spans="1:24" ht="15.75" customHeight="1" x14ac:dyDescent="0.25">
      <c r="A343" s="4" t="s">
        <v>268</v>
      </c>
      <c r="B343" s="4" t="s">
        <v>269</v>
      </c>
      <c r="C343" s="4" t="s">
        <v>28</v>
      </c>
      <c r="D343" s="4" t="s">
        <v>265</v>
      </c>
      <c r="E343" s="4">
        <f t="shared" si="3"/>
        <v>0</v>
      </c>
      <c r="I343" s="4" t="str">
        <f t="shared" ref="I343:X343" si="91">+IF($E92=1,I92,"")</f>
        <v/>
      </c>
      <c r="J343" s="4" t="str">
        <f t="shared" si="91"/>
        <v/>
      </c>
      <c r="K343" s="4" t="str">
        <f t="shared" si="91"/>
        <v/>
      </c>
      <c r="L343" s="4" t="str">
        <f t="shared" si="91"/>
        <v/>
      </c>
      <c r="M343" s="4" t="str">
        <f t="shared" si="91"/>
        <v/>
      </c>
      <c r="N343" s="4" t="str">
        <f t="shared" si="91"/>
        <v/>
      </c>
      <c r="O343" s="4" t="str">
        <f t="shared" si="91"/>
        <v/>
      </c>
      <c r="P343" s="4" t="str">
        <f t="shared" si="91"/>
        <v/>
      </c>
      <c r="Q343" s="4" t="str">
        <f t="shared" si="91"/>
        <v/>
      </c>
      <c r="R343" s="4" t="str">
        <f t="shared" si="91"/>
        <v/>
      </c>
      <c r="S343" s="4" t="str">
        <f t="shared" si="91"/>
        <v/>
      </c>
      <c r="T343" s="4" t="str">
        <f t="shared" si="91"/>
        <v/>
      </c>
      <c r="U343" s="4" t="str">
        <f t="shared" si="91"/>
        <v/>
      </c>
      <c r="V343" s="4" t="str">
        <f t="shared" si="91"/>
        <v/>
      </c>
      <c r="W343" s="4" t="str">
        <f t="shared" si="91"/>
        <v/>
      </c>
      <c r="X343" s="4" t="str">
        <f t="shared" si="91"/>
        <v/>
      </c>
    </row>
    <row r="344" spans="1:24" ht="15.75" customHeight="1" x14ac:dyDescent="0.25">
      <c r="A344" s="4" t="s">
        <v>53</v>
      </c>
      <c r="B344" s="4" t="s">
        <v>54</v>
      </c>
      <c r="C344" s="4" t="s">
        <v>28</v>
      </c>
      <c r="D344" s="4" t="s">
        <v>29</v>
      </c>
      <c r="E344" s="4">
        <f t="shared" si="3"/>
        <v>1</v>
      </c>
      <c r="I344" s="4">
        <f t="shared" ref="I344:X344" si="92">+IF($E93=1,I93,"")</f>
        <v>112003</v>
      </c>
      <c r="J344" s="85">
        <f t="shared" si="92"/>
        <v>832.12056819906616</v>
      </c>
      <c r="K344" s="85">
        <f t="shared" si="92"/>
        <v>408.02478505040045</v>
      </c>
      <c r="L344" s="85">
        <f t="shared" si="92"/>
        <v>147.31748256743123</v>
      </c>
      <c r="M344" s="85">
        <f t="shared" si="92"/>
        <v>361.05032822757113</v>
      </c>
      <c r="N344" s="85" t="str">
        <f t="shared" si="92"/>
        <v/>
      </c>
      <c r="O344" s="85" t="str">
        <f t="shared" si="92"/>
        <v/>
      </c>
      <c r="P344" s="85">
        <f t="shared" si="92"/>
        <v>376.44151565074134</v>
      </c>
      <c r="Q344" s="85">
        <f t="shared" si="92"/>
        <v>5193.181818181818</v>
      </c>
      <c r="R344" s="85">
        <f t="shared" si="92"/>
        <v>10.713998732176817</v>
      </c>
      <c r="S344" s="85" t="str">
        <f t="shared" si="92"/>
        <v/>
      </c>
      <c r="T344" s="85" t="str">
        <f t="shared" si="92"/>
        <v/>
      </c>
      <c r="U344" s="4">
        <f t="shared" si="92"/>
        <v>0.45</v>
      </c>
      <c r="V344" s="4">
        <f t="shared" si="92"/>
        <v>0.42</v>
      </c>
      <c r="W344" s="4">
        <f t="shared" si="92"/>
        <v>0.43</v>
      </c>
      <c r="X344" s="4">
        <f t="shared" si="92"/>
        <v>0.43</v>
      </c>
    </row>
    <row r="345" spans="1:24" ht="15.75" customHeight="1" x14ac:dyDescent="0.25">
      <c r="A345" s="4" t="s">
        <v>55</v>
      </c>
      <c r="B345" s="4" t="s">
        <v>56</v>
      </c>
      <c r="C345" s="4" t="s">
        <v>28</v>
      </c>
      <c r="D345" s="4" t="s">
        <v>29</v>
      </c>
      <c r="E345" s="4">
        <f t="shared" si="3"/>
        <v>0</v>
      </c>
      <c r="I345" s="4" t="str">
        <f t="shared" ref="I345:X345" si="93">+IF($E94=1,I94,"")</f>
        <v/>
      </c>
      <c r="J345" s="4" t="str">
        <f t="shared" si="93"/>
        <v/>
      </c>
      <c r="K345" s="4" t="str">
        <f t="shared" si="93"/>
        <v/>
      </c>
      <c r="L345" s="4" t="str">
        <f t="shared" si="93"/>
        <v/>
      </c>
      <c r="M345" s="4" t="str">
        <f t="shared" si="93"/>
        <v/>
      </c>
      <c r="N345" s="4" t="str">
        <f t="shared" si="93"/>
        <v/>
      </c>
      <c r="O345" s="4" t="str">
        <f t="shared" si="93"/>
        <v/>
      </c>
      <c r="P345" s="4" t="str">
        <f t="shared" si="93"/>
        <v/>
      </c>
      <c r="Q345" s="4" t="str">
        <f t="shared" si="93"/>
        <v/>
      </c>
      <c r="R345" s="4" t="str">
        <f t="shared" si="93"/>
        <v/>
      </c>
      <c r="S345" s="4" t="str">
        <f t="shared" si="93"/>
        <v/>
      </c>
      <c r="T345" s="4" t="str">
        <f t="shared" si="93"/>
        <v/>
      </c>
      <c r="U345" s="4" t="str">
        <f t="shared" si="93"/>
        <v/>
      </c>
      <c r="V345" s="4" t="str">
        <f t="shared" si="93"/>
        <v/>
      </c>
      <c r="W345" s="4" t="str">
        <f t="shared" si="93"/>
        <v/>
      </c>
      <c r="X345" s="4" t="str">
        <f t="shared" si="93"/>
        <v/>
      </c>
    </row>
    <row r="346" spans="1:24" ht="15.75" customHeight="1" x14ac:dyDescent="0.25">
      <c r="A346" s="4" t="s">
        <v>214</v>
      </c>
      <c r="B346" s="4" t="s">
        <v>215</v>
      </c>
      <c r="C346" s="4" t="s">
        <v>22</v>
      </c>
      <c r="D346" s="4" t="s">
        <v>216</v>
      </c>
      <c r="E346" s="4">
        <f t="shared" si="3"/>
        <v>0</v>
      </c>
      <c r="I346" s="4" t="str">
        <f t="shared" ref="I346:X346" si="94">+IF($E95=1,I95,"")</f>
        <v/>
      </c>
      <c r="J346" s="4" t="str">
        <f t="shared" si="94"/>
        <v/>
      </c>
      <c r="K346" s="4" t="str">
        <f t="shared" si="94"/>
        <v/>
      </c>
      <c r="L346" s="4" t="str">
        <f t="shared" si="94"/>
        <v/>
      </c>
      <c r="M346" s="4" t="str">
        <f t="shared" si="94"/>
        <v/>
      </c>
      <c r="N346" s="4" t="str">
        <f t="shared" si="94"/>
        <v/>
      </c>
      <c r="O346" s="4" t="str">
        <f t="shared" si="94"/>
        <v/>
      </c>
      <c r="P346" s="4" t="str">
        <f t="shared" si="94"/>
        <v/>
      </c>
      <c r="Q346" s="4" t="str">
        <f t="shared" si="94"/>
        <v/>
      </c>
      <c r="R346" s="4" t="str">
        <f t="shared" si="94"/>
        <v/>
      </c>
      <c r="S346" s="4" t="str">
        <f t="shared" si="94"/>
        <v/>
      </c>
      <c r="T346" s="4" t="str">
        <f t="shared" si="94"/>
        <v/>
      </c>
      <c r="U346" s="4" t="str">
        <f t="shared" si="94"/>
        <v/>
      </c>
      <c r="V346" s="4" t="str">
        <f t="shared" si="94"/>
        <v/>
      </c>
      <c r="W346" s="4" t="str">
        <f t="shared" si="94"/>
        <v/>
      </c>
      <c r="X346" s="4" t="str">
        <f t="shared" si="94"/>
        <v/>
      </c>
    </row>
    <row r="347" spans="1:24" ht="15.75" customHeight="1" x14ac:dyDescent="0.25">
      <c r="A347" s="4" t="s">
        <v>94</v>
      </c>
      <c r="B347" s="4" t="s">
        <v>95</v>
      </c>
      <c r="C347" s="4" t="s">
        <v>28</v>
      </c>
      <c r="D347" s="4" t="s">
        <v>89</v>
      </c>
      <c r="E347" s="4">
        <f t="shared" si="3"/>
        <v>1</v>
      </c>
      <c r="I347" s="4">
        <f t="shared" ref="I347:X347" si="95">+IF($E96=1,I96,"")</f>
        <v>17581472</v>
      </c>
      <c r="J347" s="85">
        <f t="shared" si="95"/>
        <v>175.4176214596821</v>
      </c>
      <c r="K347" s="85">
        <f t="shared" si="95"/>
        <v>138.7028344384361</v>
      </c>
      <c r="L347" s="85" t="str">
        <f t="shared" si="95"/>
        <v/>
      </c>
      <c r="M347" s="85" t="str">
        <f t="shared" si="95"/>
        <v/>
      </c>
      <c r="N347" s="85" t="str">
        <f t="shared" si="95"/>
        <v/>
      </c>
      <c r="O347" s="85">
        <f t="shared" si="95"/>
        <v>99976.519337016565</v>
      </c>
      <c r="P347" s="85">
        <f t="shared" si="95"/>
        <v>1098.3200468405171</v>
      </c>
      <c r="Q347" s="85">
        <f t="shared" si="95"/>
        <v>1929.8828743273189</v>
      </c>
      <c r="R347" s="85">
        <f t="shared" si="95"/>
        <v>25.083223975785419</v>
      </c>
      <c r="S347" s="85">
        <f t="shared" si="95"/>
        <v>1332.4068108605613</v>
      </c>
      <c r="T347" s="85" t="str">
        <f t="shared" si="95"/>
        <v/>
      </c>
      <c r="U347" s="4">
        <f t="shared" si="95"/>
        <v>0.4</v>
      </c>
      <c r="V347" s="4">
        <f t="shared" si="95"/>
        <v>0.3</v>
      </c>
      <c r="W347" s="4">
        <f t="shared" si="95"/>
        <v>0.4</v>
      </c>
      <c r="X347" s="4">
        <f t="shared" si="95"/>
        <v>0.4</v>
      </c>
    </row>
    <row r="348" spans="1:24" ht="15.75" customHeight="1" x14ac:dyDescent="0.25">
      <c r="A348" s="4" t="s">
        <v>460</v>
      </c>
      <c r="B348" s="4" t="s">
        <v>461</v>
      </c>
      <c r="C348" s="4" t="s">
        <v>118</v>
      </c>
      <c r="D348" s="4" t="s">
        <v>449</v>
      </c>
      <c r="E348" s="4">
        <f t="shared" si="3"/>
        <v>0</v>
      </c>
      <c r="I348" s="4" t="str">
        <f t="shared" ref="I348:X348" si="96">+IF($E97=1,I97,"")</f>
        <v/>
      </c>
      <c r="J348" s="4" t="str">
        <f t="shared" si="96"/>
        <v/>
      </c>
      <c r="K348" s="4" t="str">
        <f t="shared" si="96"/>
        <v/>
      </c>
      <c r="L348" s="4" t="str">
        <f t="shared" si="96"/>
        <v/>
      </c>
      <c r="M348" s="4" t="str">
        <f t="shared" si="96"/>
        <v/>
      </c>
      <c r="N348" s="4" t="str">
        <f t="shared" si="96"/>
        <v/>
      </c>
      <c r="O348" s="4" t="str">
        <f t="shared" si="96"/>
        <v/>
      </c>
      <c r="P348" s="4" t="str">
        <f t="shared" si="96"/>
        <v/>
      </c>
      <c r="Q348" s="4" t="str">
        <f t="shared" si="96"/>
        <v/>
      </c>
      <c r="R348" s="4" t="str">
        <f t="shared" si="96"/>
        <v/>
      </c>
      <c r="S348" s="4" t="str">
        <f t="shared" si="96"/>
        <v/>
      </c>
      <c r="T348" s="4" t="str">
        <f t="shared" si="96"/>
        <v/>
      </c>
      <c r="U348" s="4" t="str">
        <f t="shared" si="96"/>
        <v/>
      </c>
      <c r="V348" s="4" t="str">
        <f t="shared" si="96"/>
        <v/>
      </c>
      <c r="W348" s="4" t="str">
        <f t="shared" si="96"/>
        <v/>
      </c>
      <c r="X348" s="4" t="str">
        <f t="shared" si="96"/>
        <v/>
      </c>
    </row>
    <row r="349" spans="1:24" ht="15.75" customHeight="1" x14ac:dyDescent="0.25">
      <c r="A349" s="4" t="s">
        <v>462</v>
      </c>
      <c r="B349" s="4" t="s">
        <v>463</v>
      </c>
      <c r="C349" s="4" t="s">
        <v>118</v>
      </c>
      <c r="D349" s="4" t="s">
        <v>449</v>
      </c>
      <c r="E349" s="4">
        <f t="shared" si="3"/>
        <v>0</v>
      </c>
      <c r="I349" s="4" t="str">
        <f t="shared" ref="I349:X349" si="97">+IF($E98=1,I98,"")</f>
        <v/>
      </c>
      <c r="J349" s="4" t="str">
        <f t="shared" si="97"/>
        <v/>
      </c>
      <c r="K349" s="4" t="str">
        <f t="shared" si="97"/>
        <v/>
      </c>
      <c r="L349" s="4" t="str">
        <f t="shared" si="97"/>
        <v/>
      </c>
      <c r="M349" s="4" t="str">
        <f t="shared" si="97"/>
        <v/>
      </c>
      <c r="N349" s="4" t="str">
        <f t="shared" si="97"/>
        <v/>
      </c>
      <c r="O349" s="4" t="str">
        <f t="shared" si="97"/>
        <v/>
      </c>
      <c r="P349" s="4" t="str">
        <f t="shared" si="97"/>
        <v/>
      </c>
      <c r="Q349" s="4" t="str">
        <f t="shared" si="97"/>
        <v/>
      </c>
      <c r="R349" s="4" t="str">
        <f t="shared" si="97"/>
        <v/>
      </c>
      <c r="S349" s="4" t="str">
        <f t="shared" si="97"/>
        <v/>
      </c>
      <c r="T349" s="4" t="str">
        <f t="shared" si="97"/>
        <v/>
      </c>
      <c r="U349" s="4" t="str">
        <f t="shared" si="97"/>
        <v/>
      </c>
      <c r="V349" s="4" t="str">
        <f t="shared" si="97"/>
        <v/>
      </c>
      <c r="W349" s="4" t="str">
        <f t="shared" si="97"/>
        <v/>
      </c>
      <c r="X349" s="4" t="str">
        <f t="shared" si="97"/>
        <v/>
      </c>
    </row>
    <row r="350" spans="1:24" ht="15.75" customHeight="1" x14ac:dyDescent="0.25">
      <c r="A350" s="4" t="s">
        <v>343</v>
      </c>
      <c r="B350" s="4" t="s">
        <v>344</v>
      </c>
      <c r="C350" s="4" t="s">
        <v>28</v>
      </c>
      <c r="D350" s="4" t="s">
        <v>328</v>
      </c>
      <c r="E350" s="4">
        <f t="shared" si="3"/>
        <v>1</v>
      </c>
      <c r="I350" s="4">
        <f t="shared" ref="I350:X350" si="98">+IF($E99=1,I99,"")</f>
        <v>782766</v>
      </c>
      <c r="J350" s="85">
        <f t="shared" si="98"/>
        <v>465.01764256495551</v>
      </c>
      <c r="K350" s="85">
        <f t="shared" si="98"/>
        <v>284.3761737224151</v>
      </c>
      <c r="L350" s="85">
        <f t="shared" si="98"/>
        <v>65.153570798936073</v>
      </c>
      <c r="M350" s="85">
        <f t="shared" si="98"/>
        <v>229.11051212938006</v>
      </c>
      <c r="N350" s="85" t="str">
        <f t="shared" si="98"/>
        <v/>
      </c>
      <c r="O350" s="85">
        <f t="shared" si="98"/>
        <v>101097.56097560975</v>
      </c>
      <c r="P350" s="85">
        <f t="shared" si="98"/>
        <v>75.28663712923192</v>
      </c>
      <c r="Q350" s="85">
        <f t="shared" si="98"/>
        <v>3184.5493562231759</v>
      </c>
      <c r="R350" s="85">
        <f t="shared" si="98"/>
        <v>14.691491454662058</v>
      </c>
      <c r="S350" s="85">
        <f t="shared" si="98"/>
        <v>75.565602610613823</v>
      </c>
      <c r="T350" s="85">
        <f t="shared" si="98"/>
        <v>376818.18181818182</v>
      </c>
      <c r="U350" s="4">
        <f t="shared" si="98"/>
        <v>0.41</v>
      </c>
      <c r="V350" s="4">
        <f t="shared" si="98"/>
        <v>0.37</v>
      </c>
      <c r="W350" s="4">
        <f t="shared" si="98"/>
        <v>0.37</v>
      </c>
      <c r="X350" s="4">
        <f t="shared" si="98"/>
        <v>0.37</v>
      </c>
    </row>
    <row r="351" spans="1:24" ht="15.75" customHeight="1" x14ac:dyDescent="0.25">
      <c r="A351" s="4" t="s">
        <v>57</v>
      </c>
      <c r="B351" s="4" t="s">
        <v>58</v>
      </c>
      <c r="C351" s="4" t="s">
        <v>28</v>
      </c>
      <c r="D351" s="4" t="s">
        <v>29</v>
      </c>
      <c r="E351" s="4">
        <f t="shared" si="3"/>
        <v>0</v>
      </c>
      <c r="I351" s="4" t="str">
        <f t="shared" ref="I351:X351" si="99">+IF($E100=1,I100,"")</f>
        <v/>
      </c>
      <c r="J351" s="4" t="str">
        <f t="shared" si="99"/>
        <v/>
      </c>
      <c r="K351" s="4" t="str">
        <f t="shared" si="99"/>
        <v/>
      </c>
      <c r="L351" s="4" t="str">
        <f t="shared" si="99"/>
        <v/>
      </c>
      <c r="M351" s="4" t="str">
        <f t="shared" si="99"/>
        <v/>
      </c>
      <c r="N351" s="4" t="str">
        <f t="shared" si="99"/>
        <v/>
      </c>
      <c r="O351" s="4" t="str">
        <f t="shared" si="99"/>
        <v/>
      </c>
      <c r="P351" s="4" t="str">
        <f t="shared" si="99"/>
        <v/>
      </c>
      <c r="Q351" s="4" t="str">
        <f t="shared" si="99"/>
        <v/>
      </c>
      <c r="R351" s="4" t="str">
        <f t="shared" si="99"/>
        <v/>
      </c>
      <c r="S351" s="4" t="str">
        <f t="shared" si="99"/>
        <v/>
      </c>
      <c r="T351" s="4" t="str">
        <f t="shared" si="99"/>
        <v/>
      </c>
      <c r="U351" s="4" t="str">
        <f t="shared" si="99"/>
        <v/>
      </c>
      <c r="V351" s="4" t="str">
        <f t="shared" si="99"/>
        <v/>
      </c>
      <c r="W351" s="4" t="str">
        <f t="shared" si="99"/>
        <v/>
      </c>
      <c r="X351" s="4" t="str">
        <f t="shared" si="99"/>
        <v/>
      </c>
    </row>
    <row r="352" spans="1:24" ht="15.75" customHeight="1" x14ac:dyDescent="0.25">
      <c r="A352" s="4" t="s">
        <v>423</v>
      </c>
      <c r="B352" s="4" t="s">
        <v>424</v>
      </c>
      <c r="C352" s="4" t="s">
        <v>181</v>
      </c>
      <c r="D352" s="4" t="s">
        <v>412</v>
      </c>
      <c r="E352" s="4">
        <f t="shared" si="3"/>
        <v>1</v>
      </c>
      <c r="I352" s="4">
        <f t="shared" ref="I352:X352" si="100">+IF($E101=1,I101,"")</f>
        <v>799</v>
      </c>
      <c r="J352" s="85">
        <f t="shared" si="100"/>
        <v>18147.684605757197</v>
      </c>
      <c r="K352" s="85">
        <f t="shared" si="100"/>
        <v>125.15644555694618</v>
      </c>
      <c r="L352" s="85" t="str">
        <f t="shared" si="100"/>
        <v/>
      </c>
      <c r="M352" s="85" t="str">
        <f t="shared" si="100"/>
        <v/>
      </c>
      <c r="N352" s="85" t="str">
        <f t="shared" si="100"/>
        <v/>
      </c>
      <c r="O352" s="85">
        <f t="shared" si="100"/>
        <v>1266.6666666666665</v>
      </c>
      <c r="P352" s="85">
        <f t="shared" si="100"/>
        <v>125</v>
      </c>
      <c r="Q352" s="4" t="e">
        <f t="shared" si="100"/>
        <v>#DIV/0!</v>
      </c>
      <c r="R352" s="85">
        <f t="shared" si="100"/>
        <v>0</v>
      </c>
      <c r="S352" s="4" t="e">
        <f t="shared" si="100"/>
        <v>#DIV/0!</v>
      </c>
      <c r="T352" s="85" t="str">
        <f t="shared" si="100"/>
        <v/>
      </c>
      <c r="U352" s="4">
        <f t="shared" si="100"/>
        <v>0</v>
      </c>
      <c r="V352" s="4">
        <f t="shared" si="100"/>
        <v>0</v>
      </c>
      <c r="W352" s="4">
        <f t="shared" si="100"/>
        <v>0</v>
      </c>
      <c r="X352" s="4">
        <f t="shared" si="100"/>
        <v>0</v>
      </c>
    </row>
    <row r="353" spans="1:24" ht="15.75" customHeight="1" x14ac:dyDescent="0.25">
      <c r="A353" s="4" t="s">
        <v>96</v>
      </c>
      <c r="B353" s="4" t="s">
        <v>97</v>
      </c>
      <c r="C353" s="4" t="s">
        <v>28</v>
      </c>
      <c r="D353" s="4" t="s">
        <v>89</v>
      </c>
      <c r="E353" s="4">
        <f t="shared" si="3"/>
        <v>1</v>
      </c>
      <c r="I353" s="4">
        <f t="shared" ref="I353:X353" si="101">+IF($E102=1,I102,"")</f>
        <v>9746117</v>
      </c>
      <c r="J353" s="85">
        <f t="shared" si="101"/>
        <v>154.60516224051077</v>
      </c>
      <c r="K353" s="85">
        <f t="shared" si="101"/>
        <v>198.38670108310828</v>
      </c>
      <c r="L353" s="85">
        <f t="shared" si="101"/>
        <v>22.788562870730978</v>
      </c>
      <c r="M353" s="85">
        <f t="shared" si="101"/>
        <v>114.86940780967159</v>
      </c>
      <c r="N353" s="85" t="str">
        <f t="shared" si="101"/>
        <v/>
      </c>
      <c r="O353" s="85">
        <f t="shared" si="101"/>
        <v>26835.891381345926</v>
      </c>
      <c r="P353" s="85">
        <f t="shared" si="101"/>
        <v>3277.1186440677966</v>
      </c>
      <c r="Q353" s="85">
        <f t="shared" si="101"/>
        <v>1707.2847682119204</v>
      </c>
      <c r="R353" s="85">
        <f t="shared" si="101"/>
        <v>39.646558726926834</v>
      </c>
      <c r="S353" s="85">
        <f t="shared" si="101"/>
        <v>1038.1365608586434</v>
      </c>
      <c r="T353" s="85">
        <f t="shared" si="101"/>
        <v>366612.90322580648</v>
      </c>
      <c r="U353" s="4">
        <f t="shared" si="101"/>
        <v>0.27</v>
      </c>
      <c r="V353" s="4">
        <f t="shared" si="101"/>
        <v>0.2</v>
      </c>
      <c r="W353" s="4">
        <f t="shared" si="101"/>
        <v>0.31</v>
      </c>
      <c r="X353" s="4">
        <f t="shared" si="101"/>
        <v>0.31</v>
      </c>
    </row>
    <row r="354" spans="1:24" ht="15.75" customHeight="1" x14ac:dyDescent="0.25">
      <c r="A354" s="5" t="s">
        <v>169</v>
      </c>
      <c r="B354" s="5" t="s">
        <v>170</v>
      </c>
      <c r="C354" s="5" t="s">
        <v>106</v>
      </c>
      <c r="D354" s="4" t="s">
        <v>160</v>
      </c>
      <c r="E354" s="4">
        <f t="shared" si="3"/>
        <v>0</v>
      </c>
      <c r="I354" s="4" t="str">
        <f t="shared" ref="I354:X354" si="102">+IF($E103=1,I103,"")</f>
        <v/>
      </c>
      <c r="J354" s="4" t="str">
        <f t="shared" si="102"/>
        <v/>
      </c>
      <c r="K354" s="4" t="str">
        <f t="shared" si="102"/>
        <v/>
      </c>
      <c r="L354" s="4" t="str">
        <f t="shared" si="102"/>
        <v/>
      </c>
      <c r="M354" s="4" t="str">
        <f t="shared" si="102"/>
        <v/>
      </c>
      <c r="N354" s="4" t="str">
        <f t="shared" si="102"/>
        <v/>
      </c>
      <c r="O354" s="4" t="str">
        <f t="shared" si="102"/>
        <v/>
      </c>
      <c r="P354" s="4" t="str">
        <f t="shared" si="102"/>
        <v/>
      </c>
      <c r="Q354" s="4" t="str">
        <f t="shared" si="102"/>
        <v/>
      </c>
      <c r="R354" s="4" t="str">
        <f t="shared" si="102"/>
        <v/>
      </c>
      <c r="S354" s="4" t="str">
        <f t="shared" si="102"/>
        <v/>
      </c>
      <c r="T354" s="4" t="str">
        <f t="shared" si="102"/>
        <v/>
      </c>
      <c r="U354" s="4" t="str">
        <f t="shared" si="102"/>
        <v/>
      </c>
      <c r="V354" s="4" t="str">
        <f t="shared" si="102"/>
        <v/>
      </c>
      <c r="W354" s="4" t="str">
        <f t="shared" si="102"/>
        <v/>
      </c>
      <c r="X354" s="4" t="str">
        <f t="shared" si="102"/>
        <v/>
      </c>
    </row>
    <row r="355" spans="1:24" ht="15.75" customHeight="1" x14ac:dyDescent="0.25">
      <c r="A355" s="4" t="s">
        <v>189</v>
      </c>
      <c r="B355" s="4" t="s">
        <v>190</v>
      </c>
      <c r="C355" s="4" t="s">
        <v>181</v>
      </c>
      <c r="D355" s="4" t="s">
        <v>182</v>
      </c>
      <c r="E355" s="4">
        <f t="shared" si="3"/>
        <v>1</v>
      </c>
      <c r="I355" s="4">
        <f t="shared" ref="I355:X355" si="103">+IF($E104=1,I104,"")</f>
        <v>9684679</v>
      </c>
      <c r="J355" s="85">
        <f t="shared" si="103"/>
        <v>411.09261339482703</v>
      </c>
      <c r="K355" s="85">
        <f t="shared" si="103"/>
        <v>179.07666325337163</v>
      </c>
      <c r="L355" s="85">
        <f t="shared" si="103"/>
        <v>90.885820789723638</v>
      </c>
      <c r="M355" s="85">
        <f t="shared" si="103"/>
        <v>507.52464971458221</v>
      </c>
      <c r="N355" s="85">
        <f t="shared" si="103"/>
        <v>29.551831299726089</v>
      </c>
      <c r="O355" s="85">
        <f t="shared" si="103"/>
        <v>25837.526205450733</v>
      </c>
      <c r="P355" s="85">
        <f t="shared" si="103"/>
        <v>250.00360381139092</v>
      </c>
      <c r="Q355" s="85">
        <f t="shared" si="103"/>
        <v>5099.3825345486621</v>
      </c>
      <c r="R355" s="85">
        <f t="shared" si="103"/>
        <v>2.4987921644073077</v>
      </c>
      <c r="S355" s="85">
        <f t="shared" si="103"/>
        <v>761.15531492213154</v>
      </c>
      <c r="T355" s="85">
        <f t="shared" si="103"/>
        <v>33414.821509263442</v>
      </c>
      <c r="U355" s="4">
        <f t="shared" si="103"/>
        <v>0.33</v>
      </c>
      <c r="V355" s="4">
        <f t="shared" si="103"/>
        <v>0.32</v>
      </c>
      <c r="W355" s="4">
        <f t="shared" si="103"/>
        <v>0.57999999999999996</v>
      </c>
      <c r="X355" s="4">
        <f t="shared" si="103"/>
        <v>0.57999999999999996</v>
      </c>
    </row>
    <row r="356" spans="1:24" ht="15.75" customHeight="1" x14ac:dyDescent="0.25">
      <c r="A356" s="4" t="s">
        <v>285</v>
      </c>
      <c r="B356" s="4" t="s">
        <v>286</v>
      </c>
      <c r="C356" s="4" t="s">
        <v>181</v>
      </c>
      <c r="D356" s="4" t="s">
        <v>276</v>
      </c>
      <c r="E356" s="4">
        <f t="shared" si="3"/>
        <v>1</v>
      </c>
      <c r="I356" s="4">
        <f t="shared" ref="I356:X356" si="104">+IF($E105=1,I105,"")</f>
        <v>339031</v>
      </c>
      <c r="J356" s="85">
        <f t="shared" si="104"/>
        <v>191.13296424220792</v>
      </c>
      <c r="K356" s="85">
        <f t="shared" si="104"/>
        <v>38.639534437853769</v>
      </c>
      <c r="L356" s="85">
        <f t="shared" si="104"/>
        <v>33.330285431125773</v>
      </c>
      <c r="M356" s="85">
        <f t="shared" si="104"/>
        <v>862.59541984732823</v>
      </c>
      <c r="N356" s="85">
        <f t="shared" si="104"/>
        <v>15.04287218572933</v>
      </c>
      <c r="O356" s="85">
        <f t="shared" si="104"/>
        <v>36078.431372549021</v>
      </c>
      <c r="P356" s="85">
        <f t="shared" si="104"/>
        <v>51.012461059190031</v>
      </c>
      <c r="Q356" s="85">
        <f t="shared" si="104"/>
        <v>5695.652173913044</v>
      </c>
      <c r="R356" s="85">
        <f t="shared" si="104"/>
        <v>0.88487483445466641</v>
      </c>
      <c r="S356" s="85">
        <f t="shared" si="104"/>
        <v>478.6680541103018</v>
      </c>
      <c r="T356" s="85">
        <f t="shared" si="104"/>
        <v>230000</v>
      </c>
      <c r="U356" s="4">
        <f t="shared" si="104"/>
        <v>0</v>
      </c>
      <c r="V356" s="4">
        <f t="shared" si="104"/>
        <v>0</v>
      </c>
      <c r="W356" s="4">
        <f t="shared" si="104"/>
        <v>0</v>
      </c>
      <c r="X356" s="4">
        <f t="shared" si="104"/>
        <v>0</v>
      </c>
    </row>
    <row r="357" spans="1:24" ht="15.75" customHeight="1" x14ac:dyDescent="0.25">
      <c r="A357" s="4" t="s">
        <v>398</v>
      </c>
      <c r="B357" s="4" t="s">
        <v>399</v>
      </c>
      <c r="C357" s="4" t="s">
        <v>106</v>
      </c>
      <c r="D357" s="4" t="s">
        <v>393</v>
      </c>
      <c r="E357" s="4">
        <f t="shared" si="3"/>
        <v>1</v>
      </c>
      <c r="I357" s="4">
        <f t="shared" ref="I357:X357" si="105">+IF($E106=1,I106,"")</f>
        <v>1366417754</v>
      </c>
      <c r="J357" s="85">
        <f t="shared" si="105"/>
        <v>126.72090910200514</v>
      </c>
      <c r="K357" s="85">
        <f t="shared" si="105"/>
        <v>30.709715149090488</v>
      </c>
      <c r="L357" s="85" t="str">
        <f t="shared" si="105"/>
        <v/>
      </c>
      <c r="M357" s="85" t="str">
        <f t="shared" si="105"/>
        <v/>
      </c>
      <c r="N357" s="85" t="str">
        <f t="shared" si="105"/>
        <v/>
      </c>
      <c r="O357" s="85" t="str">
        <f t="shared" si="105"/>
        <v/>
      </c>
      <c r="P357" s="85">
        <f t="shared" si="105"/>
        <v>551.14346807325762</v>
      </c>
      <c r="Q357" s="85">
        <f t="shared" si="105"/>
        <v>1487.6239027779748</v>
      </c>
      <c r="R357" s="85">
        <f t="shared" si="105"/>
        <v>3.1233493472304521</v>
      </c>
      <c r="S357" s="85">
        <f t="shared" si="105"/>
        <v>5012.0420243406061</v>
      </c>
      <c r="T357" s="85" t="str">
        <f t="shared" si="105"/>
        <v/>
      </c>
      <c r="U357" s="4">
        <f t="shared" si="105"/>
        <v>0</v>
      </c>
      <c r="V357" s="4">
        <f t="shared" si="105"/>
        <v>0</v>
      </c>
      <c r="W357" s="4">
        <f t="shared" si="105"/>
        <v>0</v>
      </c>
      <c r="X357" s="4">
        <f t="shared" si="105"/>
        <v>0</v>
      </c>
    </row>
    <row r="358" spans="1:24" ht="15.75" customHeight="1" x14ac:dyDescent="0.25">
      <c r="A358" s="4" t="s">
        <v>360</v>
      </c>
      <c r="B358" s="4" t="s">
        <v>361</v>
      </c>
      <c r="C358" s="4" t="s">
        <v>106</v>
      </c>
      <c r="D358" s="4" t="s">
        <v>357</v>
      </c>
      <c r="E358" s="4">
        <f t="shared" si="3"/>
        <v>1</v>
      </c>
      <c r="I358" s="4">
        <f t="shared" ref="I358:X358" si="106">+IF($E107=1,I107,"")</f>
        <v>270625568</v>
      </c>
      <c r="J358" s="85">
        <f t="shared" si="106"/>
        <v>143.8670421561942</v>
      </c>
      <c r="K358" s="85">
        <f t="shared" si="106"/>
        <v>90.902349625738239</v>
      </c>
      <c r="L358" s="85">
        <f t="shared" si="106"/>
        <v>9.4813657813736203</v>
      </c>
      <c r="M358" s="85">
        <f t="shared" si="106"/>
        <v>104.30275807402288</v>
      </c>
      <c r="N358" s="85" t="str">
        <f t="shared" si="106"/>
        <v/>
      </c>
      <c r="O358" s="85" t="str">
        <f t="shared" si="106"/>
        <v/>
      </c>
      <c r="P358" s="85" t="str">
        <f t="shared" si="106"/>
        <v/>
      </c>
      <c r="Q358" s="85">
        <f t="shared" si="106"/>
        <v>3506.3426453819839</v>
      </c>
      <c r="R358" s="85">
        <f t="shared" si="106"/>
        <v>0.42494137139326021</v>
      </c>
      <c r="S358" s="85" t="str">
        <f t="shared" si="106"/>
        <v/>
      </c>
      <c r="T358" s="85" t="str">
        <f t="shared" si="106"/>
        <v/>
      </c>
      <c r="U358" s="4">
        <f t="shared" si="106"/>
        <v>0.57999999999999996</v>
      </c>
      <c r="V358" s="4">
        <f t="shared" si="106"/>
        <v>0.43</v>
      </c>
      <c r="W358" s="4">
        <f t="shared" si="106"/>
        <v>0.4</v>
      </c>
      <c r="X358" s="4">
        <f t="shared" si="106"/>
        <v>0.4</v>
      </c>
    </row>
    <row r="359" spans="1:24" ht="15.75" customHeight="1" x14ac:dyDescent="0.25">
      <c r="A359" s="4" t="s">
        <v>400</v>
      </c>
      <c r="B359" s="4" t="s">
        <v>401</v>
      </c>
      <c r="C359" s="4" t="s">
        <v>106</v>
      </c>
      <c r="D359" s="4" t="s">
        <v>393</v>
      </c>
      <c r="E359" s="4">
        <f t="shared" si="3"/>
        <v>0</v>
      </c>
      <c r="I359" s="4" t="str">
        <f t="shared" ref="I359:X359" si="107">+IF($E108=1,I108,"")</f>
        <v/>
      </c>
      <c r="J359" s="4" t="str">
        <f t="shared" si="107"/>
        <v/>
      </c>
      <c r="K359" s="4" t="str">
        <f t="shared" si="107"/>
        <v/>
      </c>
      <c r="L359" s="4" t="str">
        <f t="shared" si="107"/>
        <v/>
      </c>
      <c r="M359" s="4" t="str">
        <f t="shared" si="107"/>
        <v/>
      </c>
      <c r="N359" s="4" t="str">
        <f t="shared" si="107"/>
        <v/>
      </c>
      <c r="O359" s="4" t="str">
        <f t="shared" si="107"/>
        <v/>
      </c>
      <c r="P359" s="4" t="str">
        <f t="shared" si="107"/>
        <v/>
      </c>
      <c r="Q359" s="4" t="str">
        <f t="shared" si="107"/>
        <v/>
      </c>
      <c r="R359" s="4" t="str">
        <f t="shared" si="107"/>
        <v/>
      </c>
      <c r="S359" s="4" t="str">
        <f t="shared" si="107"/>
        <v/>
      </c>
      <c r="T359" s="4" t="str">
        <f t="shared" si="107"/>
        <v/>
      </c>
      <c r="U359" s="4" t="str">
        <f t="shared" si="107"/>
        <v/>
      </c>
      <c r="V359" s="4" t="str">
        <f t="shared" si="107"/>
        <v/>
      </c>
      <c r="W359" s="4" t="str">
        <f t="shared" si="107"/>
        <v/>
      </c>
      <c r="X359" s="4" t="str">
        <f t="shared" si="107"/>
        <v/>
      </c>
    </row>
    <row r="360" spans="1:24" ht="15.75" customHeight="1" x14ac:dyDescent="0.25">
      <c r="A360" s="4" t="s">
        <v>493</v>
      </c>
      <c r="B360" s="4" t="s">
        <v>494</v>
      </c>
      <c r="C360" s="4" t="s">
        <v>106</v>
      </c>
      <c r="D360" s="4" t="s">
        <v>484</v>
      </c>
      <c r="E360" s="4">
        <f t="shared" si="3"/>
        <v>0</v>
      </c>
      <c r="I360" s="4" t="str">
        <f t="shared" ref="I360:X360" si="108">+IF($E109=1,I109,"")</f>
        <v/>
      </c>
      <c r="J360" s="4" t="str">
        <f t="shared" si="108"/>
        <v/>
      </c>
      <c r="K360" s="4" t="str">
        <f t="shared" si="108"/>
        <v/>
      </c>
      <c r="L360" s="4" t="str">
        <f t="shared" si="108"/>
        <v/>
      </c>
      <c r="M360" s="4" t="str">
        <f t="shared" si="108"/>
        <v/>
      </c>
      <c r="N360" s="4" t="str">
        <f t="shared" si="108"/>
        <v/>
      </c>
      <c r="O360" s="4" t="str">
        <f t="shared" si="108"/>
        <v/>
      </c>
      <c r="P360" s="4" t="str">
        <f t="shared" si="108"/>
        <v/>
      </c>
      <c r="Q360" s="4" t="str">
        <f t="shared" si="108"/>
        <v/>
      </c>
      <c r="R360" s="4" t="str">
        <f t="shared" si="108"/>
        <v/>
      </c>
      <c r="S360" s="4" t="str">
        <f t="shared" si="108"/>
        <v/>
      </c>
      <c r="T360" s="4" t="str">
        <f t="shared" si="108"/>
        <v/>
      </c>
      <c r="U360" s="4" t="str">
        <f t="shared" si="108"/>
        <v/>
      </c>
      <c r="V360" s="4" t="str">
        <f t="shared" si="108"/>
        <v/>
      </c>
      <c r="W360" s="4" t="str">
        <f t="shared" si="108"/>
        <v/>
      </c>
      <c r="X360" s="4" t="str">
        <f t="shared" si="108"/>
        <v/>
      </c>
    </row>
    <row r="361" spans="1:24" ht="15.75" customHeight="1" x14ac:dyDescent="0.25">
      <c r="A361" s="4" t="s">
        <v>495</v>
      </c>
      <c r="B361" s="4" t="s">
        <v>496</v>
      </c>
      <c r="C361" s="4" t="s">
        <v>106</v>
      </c>
      <c r="D361" s="4" t="s">
        <v>484</v>
      </c>
      <c r="E361" s="4">
        <f t="shared" si="3"/>
        <v>0</v>
      </c>
      <c r="I361" s="4" t="str">
        <f t="shared" ref="I361:X361" si="109">+IF($E110=1,I110,"")</f>
        <v/>
      </c>
      <c r="J361" s="4" t="str">
        <f t="shared" si="109"/>
        <v/>
      </c>
      <c r="K361" s="4" t="str">
        <f t="shared" si="109"/>
        <v/>
      </c>
      <c r="L361" s="4" t="str">
        <f t="shared" si="109"/>
        <v/>
      </c>
      <c r="M361" s="4" t="str">
        <f t="shared" si="109"/>
        <v/>
      </c>
      <c r="N361" s="4" t="str">
        <f t="shared" si="109"/>
        <v/>
      </c>
      <c r="O361" s="4" t="str">
        <f t="shared" si="109"/>
        <v/>
      </c>
      <c r="P361" s="4" t="str">
        <f t="shared" si="109"/>
        <v/>
      </c>
      <c r="Q361" s="4" t="str">
        <f t="shared" si="109"/>
        <v/>
      </c>
      <c r="R361" s="4" t="str">
        <f t="shared" si="109"/>
        <v/>
      </c>
      <c r="S361" s="4" t="str">
        <f t="shared" si="109"/>
        <v/>
      </c>
      <c r="T361" s="4" t="str">
        <f t="shared" si="109"/>
        <v/>
      </c>
      <c r="U361" s="4" t="str">
        <f t="shared" si="109"/>
        <v/>
      </c>
      <c r="V361" s="4" t="str">
        <f t="shared" si="109"/>
        <v/>
      </c>
      <c r="W361" s="4" t="str">
        <f t="shared" si="109"/>
        <v/>
      </c>
      <c r="X361" s="4" t="str">
        <f t="shared" si="109"/>
        <v/>
      </c>
    </row>
    <row r="362" spans="1:24" ht="15.75" customHeight="1" x14ac:dyDescent="0.25">
      <c r="A362" s="4" t="s">
        <v>497</v>
      </c>
      <c r="B362" s="4" t="s">
        <v>498</v>
      </c>
      <c r="C362" s="4" t="s">
        <v>106</v>
      </c>
      <c r="D362" s="4" t="s">
        <v>484</v>
      </c>
      <c r="E362" s="4">
        <f t="shared" si="3"/>
        <v>0</v>
      </c>
      <c r="I362" s="4" t="str">
        <f t="shared" ref="I362:X362" si="110">+IF($E111=1,I111,"")</f>
        <v/>
      </c>
      <c r="J362" s="4" t="str">
        <f t="shared" si="110"/>
        <v/>
      </c>
      <c r="K362" s="4" t="str">
        <f t="shared" si="110"/>
        <v/>
      </c>
      <c r="L362" s="4" t="str">
        <f t="shared" si="110"/>
        <v/>
      </c>
      <c r="M362" s="4" t="str">
        <f t="shared" si="110"/>
        <v/>
      </c>
      <c r="N362" s="4" t="str">
        <f t="shared" si="110"/>
        <v/>
      </c>
      <c r="O362" s="4" t="str">
        <f t="shared" si="110"/>
        <v/>
      </c>
      <c r="P362" s="4" t="str">
        <f t="shared" si="110"/>
        <v/>
      </c>
      <c r="Q362" s="4" t="str">
        <f t="shared" si="110"/>
        <v/>
      </c>
      <c r="R362" s="4" t="str">
        <f t="shared" si="110"/>
        <v/>
      </c>
      <c r="S362" s="4" t="str">
        <f t="shared" si="110"/>
        <v/>
      </c>
      <c r="T362" s="4" t="str">
        <f t="shared" si="110"/>
        <v/>
      </c>
      <c r="U362" s="4" t="str">
        <f t="shared" si="110"/>
        <v/>
      </c>
      <c r="V362" s="4" t="str">
        <f t="shared" si="110"/>
        <v/>
      </c>
      <c r="W362" s="4" t="str">
        <f t="shared" si="110"/>
        <v/>
      </c>
      <c r="X362" s="4" t="str">
        <f t="shared" si="110"/>
        <v/>
      </c>
    </row>
    <row r="363" spans="1:24" ht="15.75" customHeight="1" x14ac:dyDescent="0.25">
      <c r="A363" s="4" t="s">
        <v>287</v>
      </c>
      <c r="B363" s="4" t="s">
        <v>288</v>
      </c>
      <c r="C363" s="4" t="s">
        <v>181</v>
      </c>
      <c r="D363" s="4" t="s">
        <v>276</v>
      </c>
      <c r="E363" s="4">
        <f t="shared" si="3"/>
        <v>1</v>
      </c>
      <c r="I363" s="4">
        <f t="shared" ref="I363:X363" si="111">+IF($E112=1,I112,"")</f>
        <v>4882495</v>
      </c>
      <c r="J363" s="85">
        <f t="shared" si="111"/>
        <v>262.14056542812642</v>
      </c>
      <c r="K363" s="85">
        <f t="shared" si="111"/>
        <v>76.559218186603374</v>
      </c>
      <c r="L363" s="85" t="str">
        <f t="shared" si="111"/>
        <v/>
      </c>
      <c r="M363" s="85" t="str">
        <f t="shared" si="111"/>
        <v/>
      </c>
      <c r="N363" s="85" t="str">
        <f t="shared" si="111"/>
        <v/>
      </c>
      <c r="O363" s="85">
        <f t="shared" si="111"/>
        <v>2711000</v>
      </c>
      <c r="P363" s="85" t="str">
        <f t="shared" si="111"/>
        <v/>
      </c>
      <c r="Q363" s="85">
        <f t="shared" si="111"/>
        <v>5849.7652582159617</v>
      </c>
      <c r="R363" s="85">
        <f t="shared" si="111"/>
        <v>0.83973460290281909</v>
      </c>
      <c r="S363" s="85">
        <f t="shared" si="111"/>
        <v>8511.5249609984403</v>
      </c>
      <c r="T363" s="85" t="str">
        <f t="shared" si="111"/>
        <v/>
      </c>
      <c r="U363" s="4">
        <f t="shared" si="111"/>
        <v>0</v>
      </c>
      <c r="V363" s="4">
        <f t="shared" si="111"/>
        <v>0</v>
      </c>
      <c r="W363" s="4">
        <f t="shared" si="111"/>
        <v>0</v>
      </c>
      <c r="X363" s="4">
        <f t="shared" si="111"/>
        <v>0</v>
      </c>
    </row>
    <row r="364" spans="1:24" ht="15.75" customHeight="1" x14ac:dyDescent="0.25">
      <c r="A364" s="4" t="s">
        <v>289</v>
      </c>
      <c r="B364" s="4" t="s">
        <v>290</v>
      </c>
      <c r="C364" s="4" t="s">
        <v>181</v>
      </c>
      <c r="D364" s="4" t="s">
        <v>276</v>
      </c>
      <c r="E364" s="4">
        <f t="shared" si="3"/>
        <v>0</v>
      </c>
      <c r="I364" s="4" t="str">
        <f t="shared" ref="I364:X364" si="112">+IF($E113=1,I113,"")</f>
        <v/>
      </c>
      <c r="J364" s="4" t="str">
        <f t="shared" si="112"/>
        <v/>
      </c>
      <c r="K364" s="4" t="str">
        <f t="shared" si="112"/>
        <v/>
      </c>
      <c r="L364" s="4" t="str">
        <f t="shared" si="112"/>
        <v/>
      </c>
      <c r="M364" s="4" t="str">
        <f t="shared" si="112"/>
        <v/>
      </c>
      <c r="N364" s="4" t="str">
        <f t="shared" si="112"/>
        <v/>
      </c>
      <c r="O364" s="4" t="str">
        <f t="shared" si="112"/>
        <v/>
      </c>
      <c r="P364" s="4" t="str">
        <f t="shared" si="112"/>
        <v/>
      </c>
      <c r="Q364" s="4" t="str">
        <f t="shared" si="112"/>
        <v/>
      </c>
      <c r="R364" s="4" t="str">
        <f t="shared" si="112"/>
        <v/>
      </c>
      <c r="S364" s="4" t="str">
        <f t="shared" si="112"/>
        <v/>
      </c>
      <c r="T364" s="4" t="str">
        <f t="shared" si="112"/>
        <v/>
      </c>
      <c r="U364" s="4" t="str">
        <f t="shared" si="112"/>
        <v/>
      </c>
      <c r="V364" s="4" t="str">
        <f t="shared" si="112"/>
        <v/>
      </c>
      <c r="W364" s="4" t="str">
        <f t="shared" si="112"/>
        <v/>
      </c>
      <c r="X364" s="4" t="str">
        <f t="shared" si="112"/>
        <v/>
      </c>
    </row>
    <row r="365" spans="1:24" ht="15.75" customHeight="1" x14ac:dyDescent="0.25">
      <c r="A365" s="4" t="s">
        <v>499</v>
      </c>
      <c r="B365" s="4" t="s">
        <v>500</v>
      </c>
      <c r="C365" s="4" t="s">
        <v>106</v>
      </c>
      <c r="D365" s="4" t="s">
        <v>484</v>
      </c>
      <c r="E365" s="4">
        <f t="shared" si="3"/>
        <v>1</v>
      </c>
      <c r="I365" s="4">
        <f t="shared" ref="I365:X365" si="113">+IF($E114=1,I114,"")</f>
        <v>8519377</v>
      </c>
      <c r="J365" s="85">
        <f t="shared" si="113"/>
        <v>318.42703991148647</v>
      </c>
      <c r="K365" s="85">
        <f t="shared" si="113"/>
        <v>226.8358355311662</v>
      </c>
      <c r="L365" s="85" t="str">
        <f t="shared" si="113"/>
        <v/>
      </c>
      <c r="M365" s="85" t="str">
        <f t="shared" si="113"/>
        <v/>
      </c>
      <c r="N365" s="85" t="str">
        <f t="shared" si="113"/>
        <v/>
      </c>
      <c r="O365" s="85">
        <f t="shared" si="113"/>
        <v>72273.301737756716</v>
      </c>
      <c r="P365" s="85">
        <f t="shared" si="113"/>
        <v>589.82419728970831</v>
      </c>
      <c r="Q365" s="85">
        <f t="shared" si="113"/>
        <v>3685.1639969488938</v>
      </c>
      <c r="R365" s="85">
        <f t="shared" si="113"/>
        <v>1.291174225533158</v>
      </c>
      <c r="S365" s="85">
        <f t="shared" si="113"/>
        <v>219.15583637922691</v>
      </c>
      <c r="T365" s="85" t="str">
        <f t="shared" si="113"/>
        <v/>
      </c>
      <c r="U365" s="4">
        <f t="shared" si="113"/>
        <v>0</v>
      </c>
      <c r="V365" s="4">
        <f t="shared" si="113"/>
        <v>0</v>
      </c>
      <c r="W365" s="4">
        <f t="shared" si="113"/>
        <v>0</v>
      </c>
      <c r="X365" s="4">
        <f t="shared" si="113"/>
        <v>0</v>
      </c>
    </row>
    <row r="366" spans="1:24" ht="15.75" customHeight="1" x14ac:dyDescent="0.25">
      <c r="A366" s="4" t="s">
        <v>425</v>
      </c>
      <c r="B366" s="4" t="s">
        <v>426</v>
      </c>
      <c r="C366" s="4" t="s">
        <v>181</v>
      </c>
      <c r="D366" s="4" t="s">
        <v>412</v>
      </c>
      <c r="E366" s="4">
        <f t="shared" si="3"/>
        <v>1</v>
      </c>
      <c r="I366" s="4">
        <f t="shared" ref="I366:X366" si="114">+IF($E115=1,I115,"")</f>
        <v>60550075</v>
      </c>
      <c r="J366" s="85">
        <f t="shared" si="114"/>
        <v>453.59646540487353</v>
      </c>
      <c r="K366" s="85">
        <f t="shared" si="114"/>
        <v>98.521760707976</v>
      </c>
      <c r="L366" s="85">
        <f t="shared" si="114"/>
        <v>68.777784338004537</v>
      </c>
      <c r="M366" s="85">
        <f t="shared" si="114"/>
        <v>698.09739334506753</v>
      </c>
      <c r="N366" s="85">
        <f t="shared" si="114"/>
        <v>17.426898315154851</v>
      </c>
      <c r="O366" s="85">
        <f t="shared" si="114"/>
        <v>67791.603487490516</v>
      </c>
      <c r="P366" s="85">
        <f t="shared" si="114"/>
        <v>284.17833375412653</v>
      </c>
      <c r="Q366" s="85">
        <f t="shared" si="114"/>
        <v>5804.7095455872341</v>
      </c>
      <c r="R366" s="85">
        <f t="shared" si="114"/>
        <v>0.66061024697326964</v>
      </c>
      <c r="S366" s="85">
        <f t="shared" si="114"/>
        <v>799.67290341260343</v>
      </c>
      <c r="T366" s="85">
        <f t="shared" si="114"/>
        <v>211638.16568047338</v>
      </c>
      <c r="U366" s="4">
        <f t="shared" si="114"/>
        <v>0.61</v>
      </c>
      <c r="V366" s="4">
        <f t="shared" si="114"/>
        <v>0.56999999999999995</v>
      </c>
      <c r="W366" s="4">
        <f t="shared" si="114"/>
        <v>0.7</v>
      </c>
      <c r="X366" s="4">
        <f t="shared" si="114"/>
        <v>0.7</v>
      </c>
    </row>
    <row r="367" spans="1:24" ht="15.75" customHeight="1" x14ac:dyDescent="0.25">
      <c r="A367" s="4" t="s">
        <v>59</v>
      </c>
      <c r="B367" s="4" t="s">
        <v>60</v>
      </c>
      <c r="C367" s="4" t="s">
        <v>28</v>
      </c>
      <c r="D367" s="4" t="s">
        <v>29</v>
      </c>
      <c r="E367" s="4">
        <f t="shared" si="3"/>
        <v>1</v>
      </c>
      <c r="I367" s="4">
        <f t="shared" ref="I367:X367" si="115">+IF($E116=1,I116,"")</f>
        <v>2948279</v>
      </c>
      <c r="J367" s="85">
        <f t="shared" si="115"/>
        <v>400.74226353747389</v>
      </c>
      <c r="K367" s="85">
        <f t="shared" si="115"/>
        <v>130.82208298468362</v>
      </c>
      <c r="L367" s="85" t="str">
        <f t="shared" si="115"/>
        <v/>
      </c>
      <c r="M367" s="85" t="str">
        <f t="shared" si="115"/>
        <v/>
      </c>
      <c r="N367" s="85" t="str">
        <f t="shared" si="115"/>
        <v/>
      </c>
      <c r="O367" s="85">
        <f t="shared" si="115"/>
        <v>334608.24742268038</v>
      </c>
      <c r="P367" s="85">
        <f t="shared" si="115"/>
        <v>217.79885933706026</v>
      </c>
      <c r="Q367" s="85">
        <f t="shared" si="115"/>
        <v>3093.0232558139537</v>
      </c>
      <c r="R367" s="85">
        <f t="shared" si="115"/>
        <v>55.863098438105752</v>
      </c>
      <c r="S367" s="85">
        <f t="shared" si="115"/>
        <v>1709.4327697898561</v>
      </c>
      <c r="T367" s="85" t="str">
        <f t="shared" si="115"/>
        <v/>
      </c>
      <c r="U367" s="4">
        <f t="shared" si="115"/>
        <v>0.44</v>
      </c>
      <c r="V367" s="4">
        <f t="shared" si="115"/>
        <v>0.52</v>
      </c>
      <c r="W367" s="4">
        <f t="shared" si="115"/>
        <v>0.5</v>
      </c>
      <c r="X367" s="4">
        <f t="shared" si="115"/>
        <v>0.5</v>
      </c>
    </row>
    <row r="368" spans="1:24" ht="15.75" customHeight="1" x14ac:dyDescent="0.25">
      <c r="A368" s="4" t="s">
        <v>171</v>
      </c>
      <c r="B368" s="4" t="s">
        <v>172</v>
      </c>
      <c r="C368" s="4" t="s">
        <v>106</v>
      </c>
      <c r="D368" s="4" t="s">
        <v>160</v>
      </c>
      <c r="E368" s="4">
        <f t="shared" si="3"/>
        <v>1</v>
      </c>
      <c r="I368" s="4">
        <f t="shared" ref="I368:X368" si="116">+IF($E117=1,I117,"")</f>
        <v>126860301</v>
      </c>
      <c r="J368" s="85">
        <f t="shared" si="116"/>
        <v>202.58504668060027</v>
      </c>
      <c r="K368" s="85">
        <f t="shared" si="116"/>
        <v>40.836258145091428</v>
      </c>
      <c r="L368" s="85" t="str">
        <f t="shared" si="116"/>
        <v/>
      </c>
      <c r="M368" s="85" t="str">
        <f t="shared" si="116"/>
        <v/>
      </c>
      <c r="N368" s="85" t="str">
        <f t="shared" si="116"/>
        <v/>
      </c>
      <c r="O368" s="85">
        <f t="shared" si="116"/>
        <v>93197.333333333328</v>
      </c>
      <c r="P368" s="85">
        <f t="shared" si="116"/>
        <v>899.73601028170481</v>
      </c>
      <c r="Q368" s="85">
        <f t="shared" si="116"/>
        <v>9257.5053609721235</v>
      </c>
      <c r="R368" s="85">
        <f t="shared" si="116"/>
        <v>0.24121021122281586</v>
      </c>
      <c r="S368" s="85">
        <f t="shared" si="116"/>
        <v>1209.2410108782906</v>
      </c>
      <c r="T368" s="85">
        <f t="shared" si="116"/>
        <v>133037.68557289682</v>
      </c>
      <c r="U368" s="4">
        <f t="shared" si="116"/>
        <v>0.73</v>
      </c>
      <c r="V368" s="4">
        <f t="shared" si="116"/>
        <v>0.73</v>
      </c>
      <c r="W368" s="4">
        <f t="shared" si="116"/>
        <v>0.74</v>
      </c>
      <c r="X368" s="4">
        <f t="shared" si="116"/>
        <v>0.74</v>
      </c>
    </row>
    <row r="369" spans="1:24" ht="15.75" customHeight="1" x14ac:dyDescent="0.25">
      <c r="A369" s="4" t="s">
        <v>501</v>
      </c>
      <c r="B369" s="4" t="s">
        <v>502</v>
      </c>
      <c r="C369" s="4" t="s">
        <v>106</v>
      </c>
      <c r="D369" s="4" t="s">
        <v>484</v>
      </c>
      <c r="E369" s="4">
        <f t="shared" si="3"/>
        <v>0</v>
      </c>
      <c r="I369" s="4" t="str">
        <f t="shared" ref="I369:X369" si="117">+IF($E118=1,I118,"")</f>
        <v/>
      </c>
      <c r="J369" s="4" t="str">
        <f t="shared" si="117"/>
        <v/>
      </c>
      <c r="K369" s="4" t="str">
        <f t="shared" si="117"/>
        <v/>
      </c>
      <c r="L369" s="4" t="str">
        <f t="shared" si="117"/>
        <v/>
      </c>
      <c r="M369" s="4" t="str">
        <f t="shared" si="117"/>
        <v/>
      </c>
      <c r="N369" s="4" t="str">
        <f t="shared" si="117"/>
        <v/>
      </c>
      <c r="O369" s="4" t="str">
        <f t="shared" si="117"/>
        <v/>
      </c>
      <c r="P369" s="4" t="str">
        <f t="shared" si="117"/>
        <v/>
      </c>
      <c r="Q369" s="4" t="str">
        <f t="shared" si="117"/>
        <v/>
      </c>
      <c r="R369" s="4" t="str">
        <f t="shared" si="117"/>
        <v/>
      </c>
      <c r="S369" s="4" t="str">
        <f t="shared" si="117"/>
        <v/>
      </c>
      <c r="T369" s="4" t="str">
        <f t="shared" si="117"/>
        <v/>
      </c>
      <c r="U369" s="4" t="str">
        <f t="shared" si="117"/>
        <v/>
      </c>
      <c r="V369" s="4" t="str">
        <f t="shared" si="117"/>
        <v/>
      </c>
      <c r="W369" s="4" t="str">
        <f t="shared" si="117"/>
        <v/>
      </c>
      <c r="X369" s="4" t="str">
        <f t="shared" si="117"/>
        <v/>
      </c>
    </row>
    <row r="370" spans="1:24" ht="15.75" customHeight="1" x14ac:dyDescent="0.25">
      <c r="A370" s="4" t="s">
        <v>104</v>
      </c>
      <c r="B370" s="4" t="s">
        <v>105</v>
      </c>
      <c r="C370" s="4" t="s">
        <v>106</v>
      </c>
      <c r="D370" s="4" t="s">
        <v>107</v>
      </c>
      <c r="E370" s="4">
        <f t="shared" si="3"/>
        <v>1</v>
      </c>
      <c r="I370" s="4">
        <f t="shared" ref="I370:X370" si="118">+IF($E119=1,I119,"")</f>
        <v>18551427</v>
      </c>
      <c r="J370" s="85">
        <f t="shared" si="118"/>
        <v>234.34854903614692</v>
      </c>
      <c r="K370" s="85">
        <f t="shared" si="118"/>
        <v>183.21501628958248</v>
      </c>
      <c r="L370" s="85" t="str">
        <f t="shared" si="118"/>
        <v/>
      </c>
      <c r="M370" s="85" t="str">
        <f t="shared" si="118"/>
        <v/>
      </c>
      <c r="N370" s="85" t="str">
        <f t="shared" si="118"/>
        <v/>
      </c>
      <c r="O370" s="85">
        <f t="shared" si="118"/>
        <v>16079.437476244773</v>
      </c>
      <c r="P370" s="85">
        <f t="shared" si="118"/>
        <v>1165.7634792152558</v>
      </c>
      <c r="Q370" s="85">
        <f t="shared" si="118"/>
        <v>5898.8198542172859</v>
      </c>
      <c r="R370" s="85">
        <f t="shared" si="118"/>
        <v>4.9322351321006197</v>
      </c>
      <c r="S370" s="85">
        <f t="shared" si="118"/>
        <v>390.06961412567426</v>
      </c>
      <c r="T370" s="85" t="str">
        <f t="shared" si="118"/>
        <v/>
      </c>
      <c r="U370" s="4">
        <f t="shared" si="118"/>
        <v>0.45</v>
      </c>
      <c r="V370" s="4">
        <f t="shared" si="118"/>
        <v>0.26</v>
      </c>
      <c r="W370" s="4">
        <f t="shared" si="118"/>
        <v>0.45</v>
      </c>
      <c r="X370" s="4">
        <f t="shared" si="118"/>
        <v>0.45</v>
      </c>
    </row>
    <row r="371" spans="1:24" ht="15.75" customHeight="1" x14ac:dyDescent="0.25">
      <c r="A371" s="4" t="s">
        <v>128</v>
      </c>
      <c r="B371" s="4" t="s">
        <v>129</v>
      </c>
      <c r="C371" s="4" t="s">
        <v>118</v>
      </c>
      <c r="D371" s="4" t="s">
        <v>119</v>
      </c>
      <c r="E371" s="4">
        <f t="shared" si="3"/>
        <v>1</v>
      </c>
      <c r="I371" s="4">
        <f t="shared" ref="I371:X371" si="119">+IF($E120=1,I120,"")</f>
        <v>52573973</v>
      </c>
      <c r="J371" s="85">
        <f t="shared" si="119"/>
        <v>74.030927812893268</v>
      </c>
      <c r="K371" s="85">
        <f t="shared" si="119"/>
        <v>97.046118238011047</v>
      </c>
      <c r="L371" s="85" t="str">
        <f t="shared" si="119"/>
        <v/>
      </c>
      <c r="M371" s="85" t="str">
        <f t="shared" si="119"/>
        <v/>
      </c>
      <c r="N371" s="85" t="str">
        <f t="shared" si="119"/>
        <v/>
      </c>
      <c r="O371" s="85">
        <f t="shared" si="119"/>
        <v>807614.76725521672</v>
      </c>
      <c r="P371" s="85">
        <f t="shared" si="119"/>
        <v>123.51001713903925</v>
      </c>
      <c r="Q371" s="85">
        <f t="shared" si="119"/>
        <v>2647.4159402241594</v>
      </c>
      <c r="R371" s="85">
        <f t="shared" si="119"/>
        <v>4.6905338502760676</v>
      </c>
      <c r="S371" s="85">
        <f t="shared" si="119"/>
        <v>7135.276182372545</v>
      </c>
      <c r="T371" s="85">
        <f t="shared" si="119"/>
        <v>824826.22950819682</v>
      </c>
      <c r="U371" s="4">
        <f t="shared" si="119"/>
        <v>0.32</v>
      </c>
      <c r="V371" s="4">
        <f t="shared" si="119"/>
        <v>0.36</v>
      </c>
      <c r="W371" s="4">
        <f t="shared" si="119"/>
        <v>0.38</v>
      </c>
      <c r="X371" s="4">
        <f t="shared" si="119"/>
        <v>0.38</v>
      </c>
    </row>
    <row r="372" spans="1:24" ht="15.75" customHeight="1" x14ac:dyDescent="0.25">
      <c r="A372" s="4" t="s">
        <v>217</v>
      </c>
      <c r="B372" s="4" t="s">
        <v>218</v>
      </c>
      <c r="C372" s="4" t="s">
        <v>22</v>
      </c>
      <c r="D372" s="4" t="s">
        <v>216</v>
      </c>
      <c r="E372" s="4">
        <f t="shared" si="3"/>
        <v>0</v>
      </c>
      <c r="I372" s="4" t="str">
        <f t="shared" ref="I372:X372" si="120">+IF($E121=1,I121,"")</f>
        <v/>
      </c>
      <c r="J372" s="4" t="str">
        <f t="shared" si="120"/>
        <v/>
      </c>
      <c r="K372" s="4" t="str">
        <f t="shared" si="120"/>
        <v/>
      </c>
      <c r="L372" s="4" t="str">
        <f t="shared" si="120"/>
        <v/>
      </c>
      <c r="M372" s="4" t="str">
        <f t="shared" si="120"/>
        <v/>
      </c>
      <c r="N372" s="4" t="str">
        <f t="shared" si="120"/>
        <v/>
      </c>
      <c r="O372" s="4" t="str">
        <f t="shared" si="120"/>
        <v/>
      </c>
      <c r="P372" s="4" t="str">
        <f t="shared" si="120"/>
        <v/>
      </c>
      <c r="Q372" s="4" t="str">
        <f t="shared" si="120"/>
        <v/>
      </c>
      <c r="R372" s="4" t="str">
        <f t="shared" si="120"/>
        <v/>
      </c>
      <c r="S372" s="4" t="str">
        <f t="shared" si="120"/>
        <v/>
      </c>
      <c r="T372" s="4" t="str">
        <f t="shared" si="120"/>
        <v/>
      </c>
      <c r="U372" s="4" t="str">
        <f t="shared" si="120"/>
        <v/>
      </c>
      <c r="V372" s="4" t="str">
        <f t="shared" si="120"/>
        <v/>
      </c>
      <c r="W372" s="4" t="str">
        <f t="shared" si="120"/>
        <v/>
      </c>
      <c r="X372" s="4" t="str">
        <f t="shared" si="120"/>
        <v/>
      </c>
    </row>
    <row r="373" spans="1:24" ht="15.75" customHeight="1" x14ac:dyDescent="0.25">
      <c r="A373" s="4" t="s">
        <v>427</v>
      </c>
      <c r="B373" s="4" t="s">
        <v>428</v>
      </c>
      <c r="C373" s="4" t="s">
        <v>181</v>
      </c>
      <c r="D373" s="4" t="s">
        <v>412</v>
      </c>
      <c r="E373" s="4">
        <f t="shared" si="3"/>
        <v>1</v>
      </c>
      <c r="I373" s="4">
        <f t="shared" ref="I373:X373" si="121">+IF($E122=1,I122,"")</f>
        <v>1845300</v>
      </c>
      <c r="J373" s="85">
        <f t="shared" si="121"/>
        <v>474.28602395274481</v>
      </c>
      <c r="K373" s="85">
        <f t="shared" si="121"/>
        <v>89.307971603533304</v>
      </c>
      <c r="L373" s="85">
        <f t="shared" si="121"/>
        <v>37.392293935945375</v>
      </c>
      <c r="M373" s="85">
        <f t="shared" si="121"/>
        <v>418.68932038834947</v>
      </c>
      <c r="N373" s="85">
        <f t="shared" si="121"/>
        <v>21.351541754728228</v>
      </c>
      <c r="O373" s="85">
        <f t="shared" si="121"/>
        <v>72654.822335025383</v>
      </c>
      <c r="P373" s="85">
        <f t="shared" si="121"/>
        <v>88.836181337933269</v>
      </c>
      <c r="Q373" s="85">
        <f t="shared" si="121"/>
        <v>3971.0843373493976</v>
      </c>
      <c r="R373" s="85">
        <f t="shared" si="121"/>
        <v>2.0592857529940933</v>
      </c>
      <c r="S373" s="85" t="str">
        <f t="shared" si="121"/>
        <v/>
      </c>
      <c r="T373" s="85">
        <f t="shared" si="121"/>
        <v>204471.42857142855</v>
      </c>
      <c r="U373" s="4">
        <f t="shared" si="121"/>
        <v>0</v>
      </c>
      <c r="V373" s="4">
        <f t="shared" si="121"/>
        <v>0</v>
      </c>
      <c r="W373" s="4">
        <f t="shared" si="121"/>
        <v>0</v>
      </c>
      <c r="X373" s="4">
        <f t="shared" si="121"/>
        <v>0</v>
      </c>
    </row>
    <row r="374" spans="1:24" ht="15.75" customHeight="1" x14ac:dyDescent="0.25">
      <c r="A374" s="4" t="s">
        <v>503</v>
      </c>
      <c r="B374" s="4" t="s">
        <v>504</v>
      </c>
      <c r="C374" s="4" t="s">
        <v>106</v>
      </c>
      <c r="D374" s="4" t="s">
        <v>484</v>
      </c>
      <c r="E374" s="4">
        <f t="shared" si="3"/>
        <v>0</v>
      </c>
      <c r="I374" s="4" t="str">
        <f t="shared" ref="I374:X374" si="122">+IF($E123=1,I123,"")</f>
        <v/>
      </c>
      <c r="J374" s="4" t="str">
        <f t="shared" si="122"/>
        <v/>
      </c>
      <c r="K374" s="4" t="str">
        <f t="shared" si="122"/>
        <v/>
      </c>
      <c r="L374" s="4" t="str">
        <f t="shared" si="122"/>
        <v/>
      </c>
      <c r="M374" s="4" t="str">
        <f t="shared" si="122"/>
        <v/>
      </c>
      <c r="N374" s="4" t="str">
        <f t="shared" si="122"/>
        <v/>
      </c>
      <c r="O374" s="4" t="str">
        <f t="shared" si="122"/>
        <v/>
      </c>
      <c r="P374" s="4" t="str">
        <f t="shared" si="122"/>
        <v/>
      </c>
      <c r="Q374" s="4" t="str">
        <f t="shared" si="122"/>
        <v/>
      </c>
      <c r="R374" s="4" t="str">
        <f t="shared" si="122"/>
        <v/>
      </c>
      <c r="S374" s="4" t="str">
        <f t="shared" si="122"/>
        <v/>
      </c>
      <c r="T374" s="4" t="str">
        <f t="shared" si="122"/>
        <v/>
      </c>
      <c r="U374" s="4" t="str">
        <f t="shared" si="122"/>
        <v/>
      </c>
      <c r="V374" s="4" t="str">
        <f t="shared" si="122"/>
        <v/>
      </c>
      <c r="W374" s="4" t="str">
        <f t="shared" si="122"/>
        <v/>
      </c>
      <c r="X374" s="4" t="str">
        <f t="shared" si="122"/>
        <v/>
      </c>
    </row>
    <row r="375" spans="1:24" ht="15.75" customHeight="1" x14ac:dyDescent="0.25">
      <c r="A375" s="4" t="s">
        <v>108</v>
      </c>
      <c r="B375" s="4" t="s">
        <v>109</v>
      </c>
      <c r="C375" s="4" t="s">
        <v>106</v>
      </c>
      <c r="D375" s="4" t="s">
        <v>107</v>
      </c>
      <c r="E375" s="4">
        <f t="shared" si="3"/>
        <v>1</v>
      </c>
      <c r="I375" s="4">
        <f t="shared" ref="I375:X375" si="123">+IF($E124=1,I124,"")</f>
        <v>6415850</v>
      </c>
      <c r="J375" s="85" t="str">
        <f t="shared" si="123"/>
        <v/>
      </c>
      <c r="K375" s="85">
        <f t="shared" si="123"/>
        <v>164.81058628240996</v>
      </c>
      <c r="L375" s="85" t="str">
        <f t="shared" si="123"/>
        <v/>
      </c>
      <c r="M375" s="85" t="str">
        <f t="shared" si="123"/>
        <v/>
      </c>
      <c r="N375" s="85" t="str">
        <f t="shared" si="123"/>
        <v/>
      </c>
      <c r="O375" s="85">
        <f t="shared" si="123"/>
        <v>57092.537313432833</v>
      </c>
      <c r="P375" s="85">
        <f t="shared" si="123"/>
        <v>1343.5832274459976</v>
      </c>
      <c r="Q375" s="85">
        <f t="shared" si="123"/>
        <v>5425.3463314520268</v>
      </c>
      <c r="R375" s="85">
        <f t="shared" si="123"/>
        <v>3.9901182228387508</v>
      </c>
      <c r="S375" s="85">
        <f t="shared" si="123"/>
        <v>1151.6830252303246</v>
      </c>
      <c r="T375" s="85">
        <f t="shared" si="123"/>
        <v>22741.973840665876</v>
      </c>
      <c r="U375" s="4">
        <f t="shared" si="123"/>
        <v>0.47</v>
      </c>
      <c r="V375" s="4">
        <f t="shared" si="123"/>
        <v>0.32</v>
      </c>
      <c r="W375" s="4">
        <f t="shared" si="123"/>
        <v>0.33</v>
      </c>
      <c r="X375" s="4">
        <f t="shared" si="123"/>
        <v>0.33</v>
      </c>
    </row>
    <row r="376" spans="1:24" ht="15.75" customHeight="1" x14ac:dyDescent="0.25">
      <c r="A376" s="4" t="s">
        <v>362</v>
      </c>
      <c r="B376" s="4" t="s">
        <v>363</v>
      </c>
      <c r="C376" s="4" t="s">
        <v>106</v>
      </c>
      <c r="D376" s="4" t="s">
        <v>357</v>
      </c>
      <c r="E376" s="4">
        <f t="shared" si="3"/>
        <v>0</v>
      </c>
      <c r="I376" s="4" t="str">
        <f t="shared" ref="I376:X376" si="124">+IF($E125=1,I125,"")</f>
        <v/>
      </c>
      <c r="J376" s="4" t="str">
        <f t="shared" si="124"/>
        <v/>
      </c>
      <c r="K376" s="4" t="str">
        <f t="shared" si="124"/>
        <v/>
      </c>
      <c r="L376" s="4" t="str">
        <f t="shared" si="124"/>
        <v/>
      </c>
      <c r="M376" s="4" t="str">
        <f t="shared" si="124"/>
        <v/>
      </c>
      <c r="N376" s="4" t="str">
        <f t="shared" si="124"/>
        <v/>
      </c>
      <c r="O376" s="4" t="str">
        <f t="shared" si="124"/>
        <v/>
      </c>
      <c r="P376" s="4" t="str">
        <f t="shared" si="124"/>
        <v/>
      </c>
      <c r="Q376" s="4" t="str">
        <f t="shared" si="124"/>
        <v/>
      </c>
      <c r="R376" s="4" t="str">
        <f t="shared" si="124"/>
        <v/>
      </c>
      <c r="S376" s="4" t="str">
        <f t="shared" si="124"/>
        <v/>
      </c>
      <c r="T376" s="4" t="str">
        <f t="shared" si="124"/>
        <v/>
      </c>
      <c r="U376" s="4" t="str">
        <f t="shared" si="124"/>
        <v/>
      </c>
      <c r="V376" s="4" t="str">
        <f t="shared" si="124"/>
        <v/>
      </c>
      <c r="W376" s="4" t="str">
        <f t="shared" si="124"/>
        <v/>
      </c>
      <c r="X376" s="4" t="str">
        <f t="shared" si="124"/>
        <v/>
      </c>
    </row>
    <row r="377" spans="1:24" ht="15.75" customHeight="1" x14ac:dyDescent="0.25">
      <c r="A377" s="4" t="s">
        <v>291</v>
      </c>
      <c r="B377" s="4" t="s">
        <v>292</v>
      </c>
      <c r="C377" s="4" t="s">
        <v>181</v>
      </c>
      <c r="D377" s="4" t="s">
        <v>276</v>
      </c>
      <c r="E377" s="4">
        <f t="shared" si="3"/>
        <v>1</v>
      </c>
      <c r="I377" s="4">
        <f t="shared" ref="I377:X377" si="125">+IF($E126=1,I126,"")</f>
        <v>1906743</v>
      </c>
      <c r="J377" s="85">
        <f t="shared" si="125"/>
        <v>459.31727558459636</v>
      </c>
      <c r="K377" s="85">
        <f t="shared" si="125"/>
        <v>197.45712977574848</v>
      </c>
      <c r="L377" s="85">
        <f t="shared" si="125"/>
        <v>134.26035915694985</v>
      </c>
      <c r="M377" s="85">
        <f t="shared" si="125"/>
        <v>679.94687915006637</v>
      </c>
      <c r="N377" s="85">
        <f t="shared" si="125"/>
        <v>23.810235569240323</v>
      </c>
      <c r="O377" s="85">
        <f t="shared" si="125"/>
        <v>25057.268722466961</v>
      </c>
      <c r="P377" s="85">
        <f t="shared" si="125"/>
        <v>421.65976033150412</v>
      </c>
      <c r="Q377" s="85">
        <f t="shared" si="125"/>
        <v>3582.3025689819219</v>
      </c>
      <c r="R377" s="85">
        <f t="shared" si="125"/>
        <v>4.2480816764503659</v>
      </c>
      <c r="S377" s="85">
        <f t="shared" si="125"/>
        <v>758.55171034206842</v>
      </c>
      <c r="T377" s="85">
        <f t="shared" si="125"/>
        <v>25336.30289532294</v>
      </c>
      <c r="U377" s="4">
        <f t="shared" si="125"/>
        <v>0</v>
      </c>
      <c r="V377" s="4">
        <f t="shared" si="125"/>
        <v>0</v>
      </c>
      <c r="W377" s="4">
        <f t="shared" si="125"/>
        <v>0</v>
      </c>
      <c r="X377" s="4">
        <f t="shared" si="125"/>
        <v>0</v>
      </c>
    </row>
    <row r="378" spans="1:24" ht="15.75" customHeight="1" x14ac:dyDescent="0.25">
      <c r="A378" s="4" t="s">
        <v>505</v>
      </c>
      <c r="B378" s="4" t="s">
        <v>506</v>
      </c>
      <c r="C378" s="4" t="s">
        <v>106</v>
      </c>
      <c r="D378" s="4" t="s">
        <v>484</v>
      </c>
      <c r="E378" s="4">
        <f t="shared" si="3"/>
        <v>0</v>
      </c>
      <c r="I378" s="4" t="str">
        <f t="shared" ref="I378:X378" si="126">+IF($E127=1,I127,"")</f>
        <v/>
      </c>
      <c r="J378" s="4" t="str">
        <f t="shared" si="126"/>
        <v/>
      </c>
      <c r="K378" s="4" t="str">
        <f t="shared" si="126"/>
        <v/>
      </c>
      <c r="L378" s="4" t="str">
        <f t="shared" si="126"/>
        <v/>
      </c>
      <c r="M378" s="4" t="str">
        <f t="shared" si="126"/>
        <v/>
      </c>
      <c r="N378" s="4" t="str">
        <f t="shared" si="126"/>
        <v/>
      </c>
      <c r="O378" s="4" t="str">
        <f t="shared" si="126"/>
        <v/>
      </c>
      <c r="P378" s="4" t="str">
        <f t="shared" si="126"/>
        <v/>
      </c>
      <c r="Q378" s="4" t="str">
        <f t="shared" si="126"/>
        <v/>
      </c>
      <c r="R378" s="4" t="str">
        <f t="shared" si="126"/>
        <v/>
      </c>
      <c r="S378" s="4" t="str">
        <f t="shared" si="126"/>
        <v/>
      </c>
      <c r="T378" s="4" t="str">
        <f t="shared" si="126"/>
        <v/>
      </c>
      <c r="U378" s="4" t="str">
        <f t="shared" si="126"/>
        <v/>
      </c>
      <c r="V378" s="4" t="str">
        <f t="shared" si="126"/>
        <v/>
      </c>
      <c r="W378" s="4" t="str">
        <f t="shared" si="126"/>
        <v/>
      </c>
      <c r="X378" s="4" t="str">
        <f t="shared" si="126"/>
        <v/>
      </c>
    </row>
    <row r="379" spans="1:24" ht="15.75" customHeight="1" x14ac:dyDescent="0.25">
      <c r="A379" s="4" t="s">
        <v>383</v>
      </c>
      <c r="B379" s="4" t="s">
        <v>384</v>
      </c>
      <c r="C379" s="4" t="s">
        <v>118</v>
      </c>
      <c r="D379" s="4" t="s">
        <v>380</v>
      </c>
      <c r="E379" s="4">
        <f t="shared" si="3"/>
        <v>0</v>
      </c>
      <c r="I379" s="4" t="str">
        <f t="shared" ref="I379:X379" si="127">+IF($E128=1,I128,"")</f>
        <v/>
      </c>
      <c r="J379" s="4" t="str">
        <f t="shared" si="127"/>
        <v/>
      </c>
      <c r="K379" s="4" t="str">
        <f t="shared" si="127"/>
        <v/>
      </c>
      <c r="L379" s="4" t="str">
        <f t="shared" si="127"/>
        <v/>
      </c>
      <c r="M379" s="4" t="str">
        <f t="shared" si="127"/>
        <v/>
      </c>
      <c r="N379" s="4" t="str">
        <f t="shared" si="127"/>
        <v/>
      </c>
      <c r="O379" s="4" t="str">
        <f t="shared" si="127"/>
        <v/>
      </c>
      <c r="P379" s="4" t="str">
        <f t="shared" si="127"/>
        <v/>
      </c>
      <c r="Q379" s="4" t="str">
        <f t="shared" si="127"/>
        <v/>
      </c>
      <c r="R379" s="4" t="str">
        <f t="shared" si="127"/>
        <v/>
      </c>
      <c r="S379" s="4" t="str">
        <f t="shared" si="127"/>
        <v/>
      </c>
      <c r="T379" s="4" t="str">
        <f t="shared" si="127"/>
        <v/>
      </c>
      <c r="U379" s="4" t="str">
        <f t="shared" si="127"/>
        <v/>
      </c>
      <c r="V379" s="4" t="str">
        <f t="shared" si="127"/>
        <v/>
      </c>
      <c r="W379" s="4" t="str">
        <f t="shared" si="127"/>
        <v/>
      </c>
      <c r="X379" s="4" t="str">
        <f t="shared" si="127"/>
        <v/>
      </c>
    </row>
    <row r="380" spans="1:24" ht="15.75" customHeight="1" x14ac:dyDescent="0.25">
      <c r="A380" s="4" t="s">
        <v>464</v>
      </c>
      <c r="B380" s="4" t="s">
        <v>465</v>
      </c>
      <c r="C380" s="4" t="s">
        <v>118</v>
      </c>
      <c r="D380" s="4" t="s">
        <v>449</v>
      </c>
      <c r="E380" s="4">
        <f t="shared" si="3"/>
        <v>0</v>
      </c>
      <c r="I380" s="4" t="str">
        <f t="shared" ref="I380:X380" si="128">+IF($E129=1,I129,"")</f>
        <v/>
      </c>
      <c r="J380" s="4" t="str">
        <f t="shared" si="128"/>
        <v/>
      </c>
      <c r="K380" s="4" t="str">
        <f t="shared" si="128"/>
        <v/>
      </c>
      <c r="L380" s="4" t="str">
        <f t="shared" si="128"/>
        <v/>
      </c>
      <c r="M380" s="4" t="str">
        <f t="shared" si="128"/>
        <v/>
      </c>
      <c r="N380" s="4" t="str">
        <f t="shared" si="128"/>
        <v/>
      </c>
      <c r="O380" s="4" t="str">
        <f t="shared" si="128"/>
        <v/>
      </c>
      <c r="P380" s="4" t="str">
        <f t="shared" si="128"/>
        <v/>
      </c>
      <c r="Q380" s="4" t="str">
        <f t="shared" si="128"/>
        <v/>
      </c>
      <c r="R380" s="4" t="str">
        <f t="shared" si="128"/>
        <v/>
      </c>
      <c r="S380" s="4" t="str">
        <f t="shared" si="128"/>
        <v/>
      </c>
      <c r="T380" s="4" t="str">
        <f t="shared" si="128"/>
        <v/>
      </c>
      <c r="U380" s="4" t="str">
        <f t="shared" si="128"/>
        <v/>
      </c>
      <c r="V380" s="4" t="str">
        <f t="shared" si="128"/>
        <v/>
      </c>
      <c r="W380" s="4" t="str">
        <f t="shared" si="128"/>
        <v/>
      </c>
      <c r="X380" s="4" t="str">
        <f t="shared" si="128"/>
        <v/>
      </c>
    </row>
    <row r="381" spans="1:24" ht="15.75" customHeight="1" x14ac:dyDescent="0.25">
      <c r="A381" s="4" t="s">
        <v>253</v>
      </c>
      <c r="B381" s="4" t="s">
        <v>254</v>
      </c>
      <c r="C381" s="4" t="s">
        <v>118</v>
      </c>
      <c r="D381" s="4" t="s">
        <v>250</v>
      </c>
      <c r="E381" s="4">
        <f t="shared" si="3"/>
        <v>0</v>
      </c>
      <c r="I381" s="4" t="str">
        <f t="shared" ref="I381:X381" si="129">+IF($E130=1,I130,"")</f>
        <v/>
      </c>
      <c r="J381" s="4" t="str">
        <f t="shared" si="129"/>
        <v/>
      </c>
      <c r="K381" s="4" t="str">
        <f t="shared" si="129"/>
        <v/>
      </c>
      <c r="L381" s="4" t="str">
        <f t="shared" si="129"/>
        <v/>
      </c>
      <c r="M381" s="4" t="str">
        <f t="shared" si="129"/>
        <v/>
      </c>
      <c r="N381" s="4" t="str">
        <f t="shared" si="129"/>
        <v/>
      </c>
      <c r="O381" s="4" t="str">
        <f t="shared" si="129"/>
        <v/>
      </c>
      <c r="P381" s="4" t="str">
        <f t="shared" si="129"/>
        <v/>
      </c>
      <c r="Q381" s="4" t="str">
        <f t="shared" si="129"/>
        <v/>
      </c>
      <c r="R381" s="4" t="str">
        <f t="shared" si="129"/>
        <v/>
      </c>
      <c r="S381" s="4" t="str">
        <f t="shared" si="129"/>
        <v/>
      </c>
      <c r="T381" s="4" t="str">
        <f t="shared" si="129"/>
        <v/>
      </c>
      <c r="U381" s="4" t="str">
        <f t="shared" si="129"/>
        <v/>
      </c>
      <c r="V381" s="4" t="str">
        <f t="shared" si="129"/>
        <v/>
      </c>
      <c r="W381" s="4" t="str">
        <f t="shared" si="129"/>
        <v/>
      </c>
      <c r="X381" s="4" t="str">
        <f t="shared" si="129"/>
        <v/>
      </c>
    </row>
    <row r="382" spans="1:24" ht="15.75" customHeight="1" x14ac:dyDescent="0.25">
      <c r="A382" s="4" t="s">
        <v>532</v>
      </c>
      <c r="B382" s="4" t="s">
        <v>533</v>
      </c>
      <c r="C382" s="4" t="s">
        <v>181</v>
      </c>
      <c r="D382" s="4" t="s">
        <v>525</v>
      </c>
      <c r="E382" s="4">
        <f t="shared" si="3"/>
        <v>1</v>
      </c>
      <c r="I382" s="4">
        <f t="shared" ref="I382:X382" si="130">+IF($E131=1,I131,"")</f>
        <v>38019</v>
      </c>
      <c r="J382" s="85">
        <f t="shared" si="130"/>
        <v>220.94216049869803</v>
      </c>
      <c r="K382" s="85">
        <f t="shared" si="130"/>
        <v>192.00925852863043</v>
      </c>
      <c r="L382" s="85" t="str">
        <f t="shared" si="130"/>
        <v/>
      </c>
      <c r="M382" s="85" t="str">
        <f t="shared" si="130"/>
        <v/>
      </c>
      <c r="N382" s="85" t="str">
        <f t="shared" si="130"/>
        <v/>
      </c>
      <c r="O382" s="85">
        <f t="shared" si="130"/>
        <v>2633.3333333333335</v>
      </c>
      <c r="P382" s="85" t="str">
        <f t="shared" si="130"/>
        <v/>
      </c>
      <c r="Q382" s="85">
        <f t="shared" si="130"/>
        <v>5615.3846153846152</v>
      </c>
      <c r="R382" s="85">
        <f t="shared" si="130"/>
        <v>0</v>
      </c>
      <c r="S382" s="85">
        <f t="shared" si="130"/>
        <v>95.931997571341839</v>
      </c>
      <c r="T382" s="85">
        <f t="shared" si="130"/>
        <v>22571.428571428572</v>
      </c>
      <c r="U382" s="4">
        <f t="shared" si="130"/>
        <v>0</v>
      </c>
      <c r="V382" s="4">
        <f t="shared" si="130"/>
        <v>0</v>
      </c>
      <c r="W382" s="4">
        <f t="shared" si="130"/>
        <v>0</v>
      </c>
      <c r="X382" s="4">
        <f t="shared" si="130"/>
        <v>0</v>
      </c>
    </row>
    <row r="383" spans="1:24" ht="15.75" customHeight="1" x14ac:dyDescent="0.25">
      <c r="A383" s="4" t="s">
        <v>293</v>
      </c>
      <c r="B383" s="4" t="s">
        <v>294</v>
      </c>
      <c r="C383" s="4" t="s">
        <v>181</v>
      </c>
      <c r="D383" s="4" t="s">
        <v>276</v>
      </c>
      <c r="E383" s="4">
        <f t="shared" si="3"/>
        <v>1</v>
      </c>
      <c r="I383" s="4">
        <f t="shared" ref="I383:X383" si="131">+IF($E132=1,I132,"")</f>
        <v>2759627</v>
      </c>
      <c r="J383" s="85">
        <f t="shared" si="131"/>
        <v>298.26494667576452</v>
      </c>
      <c r="K383" s="85">
        <f t="shared" si="131"/>
        <v>239.12651963471876</v>
      </c>
      <c r="L383" s="85">
        <f t="shared" si="131"/>
        <v>107.22463579317059</v>
      </c>
      <c r="M383" s="85">
        <f t="shared" si="131"/>
        <v>448.40127292013943</v>
      </c>
      <c r="N383" s="85">
        <f t="shared" si="131"/>
        <v>27.902321581865955</v>
      </c>
      <c r="O383" s="85">
        <f t="shared" si="131"/>
        <v>26164.935064935064</v>
      </c>
      <c r="P383" s="85">
        <f t="shared" si="131"/>
        <v>425.52231106525664</v>
      </c>
      <c r="Q383" s="85">
        <f t="shared" si="131"/>
        <v>10800.327332242226</v>
      </c>
      <c r="R383" s="85">
        <f t="shared" si="131"/>
        <v>4.6745447844944259</v>
      </c>
      <c r="S383" s="85">
        <f t="shared" si="131"/>
        <v>955.10571726557316</v>
      </c>
      <c r="T383" s="85">
        <f t="shared" si="131"/>
        <v>29980.654761904763</v>
      </c>
      <c r="U383" s="4">
        <f t="shared" si="131"/>
        <v>0</v>
      </c>
      <c r="V383" s="4">
        <f t="shared" si="131"/>
        <v>0</v>
      </c>
      <c r="W383" s="4">
        <f t="shared" si="131"/>
        <v>0</v>
      </c>
      <c r="X383" s="4">
        <f t="shared" si="131"/>
        <v>0</v>
      </c>
    </row>
    <row r="384" spans="1:24" ht="15.75" customHeight="1" x14ac:dyDescent="0.25">
      <c r="A384" s="4" t="s">
        <v>534</v>
      </c>
      <c r="B384" s="4" t="s">
        <v>535</v>
      </c>
      <c r="C384" s="4" t="s">
        <v>181</v>
      </c>
      <c r="D384" s="4" t="s">
        <v>525</v>
      </c>
      <c r="E384" s="4">
        <f t="shared" si="3"/>
        <v>1</v>
      </c>
      <c r="I384" s="4">
        <f t="shared" ref="I384:X384" si="132">+IF($E133=1,I133,"")</f>
        <v>615729</v>
      </c>
      <c r="J384" s="85">
        <f t="shared" si="132"/>
        <v>289.57544634084149</v>
      </c>
      <c r="K384" s="85">
        <f t="shared" si="132"/>
        <v>105.56592267052551</v>
      </c>
      <c r="L384" s="85">
        <f t="shared" si="132"/>
        <v>75.68264609917675</v>
      </c>
      <c r="M384" s="85">
        <f t="shared" si="132"/>
        <v>716.92307692307691</v>
      </c>
      <c r="N384" s="85">
        <f t="shared" si="132"/>
        <v>23.062093875714805</v>
      </c>
      <c r="O384" s="85" t="str">
        <f t="shared" si="132"/>
        <v/>
      </c>
      <c r="P384" s="85">
        <f t="shared" si="132"/>
        <v>77.078145381240361</v>
      </c>
      <c r="Q384" s="85">
        <f t="shared" si="132"/>
        <v>2249.1349480968856</v>
      </c>
      <c r="R384" s="85">
        <f t="shared" si="132"/>
        <v>0.32481822360161694</v>
      </c>
      <c r="S384" s="85" t="str">
        <f t="shared" si="132"/>
        <v/>
      </c>
      <c r="T384" s="85" t="str">
        <f t="shared" si="132"/>
        <v/>
      </c>
      <c r="U384" s="4">
        <f t="shared" si="132"/>
        <v>0</v>
      </c>
      <c r="V384" s="4">
        <f t="shared" si="132"/>
        <v>0</v>
      </c>
      <c r="W384" s="4">
        <f t="shared" si="132"/>
        <v>0</v>
      </c>
      <c r="X384" s="4">
        <f t="shared" si="132"/>
        <v>0</v>
      </c>
    </row>
    <row r="385" spans="1:39" ht="15.75" customHeight="1" x14ac:dyDescent="0.25">
      <c r="A385" s="5" t="s">
        <v>173</v>
      </c>
      <c r="B385" s="5" t="s">
        <v>174</v>
      </c>
      <c r="C385" s="4" t="s">
        <v>106</v>
      </c>
      <c r="D385" s="4" t="s">
        <v>160</v>
      </c>
      <c r="E385" s="4">
        <f t="shared" si="3"/>
        <v>1</v>
      </c>
      <c r="I385" s="4">
        <f t="shared" ref="I385:X385" si="133">+IF($E134=1,I134,"")</f>
        <v>640445</v>
      </c>
      <c r="J385" s="85">
        <f t="shared" si="133"/>
        <v>1075.0337655848668</v>
      </c>
      <c r="K385" s="85">
        <f t="shared" si="133"/>
        <v>200.48559985634986</v>
      </c>
      <c r="L385" s="85">
        <f t="shared" si="133"/>
        <v>104.14633575092319</v>
      </c>
      <c r="M385" s="85">
        <f t="shared" si="133"/>
        <v>519.47040498442368</v>
      </c>
      <c r="N385" s="85">
        <f t="shared" si="133"/>
        <v>4.0596772556581753</v>
      </c>
      <c r="O385" s="85" t="str">
        <f t="shared" si="133"/>
        <v/>
      </c>
      <c r="P385" s="85" t="str">
        <f t="shared" si="133"/>
        <v/>
      </c>
      <c r="Q385" s="85">
        <f t="shared" si="133"/>
        <v>4900.7633587786258</v>
      </c>
      <c r="R385" s="85" t="str">
        <f t="shared" si="133"/>
        <v/>
      </c>
      <c r="S385" s="85" t="str">
        <f t="shared" si="133"/>
        <v/>
      </c>
      <c r="T385" s="85" t="str">
        <f t="shared" si="133"/>
        <v/>
      </c>
      <c r="U385" s="4">
        <f t="shared" si="133"/>
        <v>0</v>
      </c>
      <c r="V385" s="4">
        <f t="shared" si="133"/>
        <v>0</v>
      </c>
      <c r="W385" s="4">
        <f t="shared" si="133"/>
        <v>0</v>
      </c>
      <c r="X385" s="4">
        <f t="shared" si="133"/>
        <v>0</v>
      </c>
    </row>
    <row r="386" spans="1:39" ht="15.75" customHeight="1" x14ac:dyDescent="0.25">
      <c r="A386" s="4" t="s">
        <v>130</v>
      </c>
      <c r="B386" s="4" t="s">
        <v>131</v>
      </c>
      <c r="C386" s="4" t="s">
        <v>118</v>
      </c>
      <c r="D386" s="4" t="s">
        <v>119</v>
      </c>
      <c r="E386" s="4">
        <f t="shared" si="3"/>
        <v>0</v>
      </c>
      <c r="I386" s="4" t="str">
        <f t="shared" ref="I386:X386" si="134">+IF($E135=1,I135,"")</f>
        <v/>
      </c>
      <c r="J386" s="4" t="str">
        <f t="shared" si="134"/>
        <v/>
      </c>
      <c r="K386" s="4" t="str">
        <f t="shared" si="134"/>
        <v/>
      </c>
      <c r="L386" s="4" t="str">
        <f t="shared" si="134"/>
        <v/>
      </c>
      <c r="M386" s="4" t="str">
        <f t="shared" si="134"/>
        <v/>
      </c>
      <c r="N386" s="4" t="str">
        <f t="shared" si="134"/>
        <v/>
      </c>
      <c r="O386" s="4" t="str">
        <f t="shared" si="134"/>
        <v/>
      </c>
      <c r="P386" s="4" t="str">
        <f t="shared" si="134"/>
        <v/>
      </c>
      <c r="Q386" s="4" t="str">
        <f t="shared" si="134"/>
        <v/>
      </c>
      <c r="R386" s="4" t="str">
        <f t="shared" si="134"/>
        <v/>
      </c>
      <c r="S386" s="4" t="str">
        <f t="shared" si="134"/>
        <v/>
      </c>
      <c r="T386" s="4" t="str">
        <f t="shared" si="134"/>
        <v/>
      </c>
      <c r="U386" s="4" t="str">
        <f t="shared" si="134"/>
        <v/>
      </c>
      <c r="V386" s="4" t="str">
        <f t="shared" si="134"/>
        <v/>
      </c>
      <c r="W386" s="4" t="str">
        <f t="shared" si="134"/>
        <v/>
      </c>
      <c r="X386" s="4" t="str">
        <f t="shared" si="134"/>
        <v/>
      </c>
    </row>
    <row r="387" spans="1:39" ht="15.75" customHeight="1" x14ac:dyDescent="0.25">
      <c r="A387" s="4" t="s">
        <v>132</v>
      </c>
      <c r="B387" s="4" t="s">
        <v>133</v>
      </c>
      <c r="C387" s="4" t="s">
        <v>118</v>
      </c>
      <c r="D387" s="4" t="s">
        <v>119</v>
      </c>
      <c r="E387" s="4">
        <f t="shared" si="3"/>
        <v>0</v>
      </c>
      <c r="I387" s="4" t="str">
        <f t="shared" ref="I387:X387" si="135">+IF($E136=1,I136,"")</f>
        <v/>
      </c>
      <c r="J387" s="4" t="str">
        <f t="shared" si="135"/>
        <v/>
      </c>
      <c r="K387" s="4" t="str">
        <f t="shared" si="135"/>
        <v/>
      </c>
      <c r="L387" s="4" t="str">
        <f t="shared" si="135"/>
        <v/>
      </c>
      <c r="M387" s="4" t="str">
        <f t="shared" si="135"/>
        <v/>
      </c>
      <c r="N387" s="4" t="str">
        <f t="shared" si="135"/>
        <v/>
      </c>
      <c r="O387" s="4" t="str">
        <f t="shared" si="135"/>
        <v/>
      </c>
      <c r="P387" s="4" t="str">
        <f t="shared" si="135"/>
        <v/>
      </c>
      <c r="Q387" s="4" t="str">
        <f t="shared" si="135"/>
        <v/>
      </c>
      <c r="R387" s="4" t="str">
        <f t="shared" si="135"/>
        <v/>
      </c>
      <c r="S387" s="4" t="str">
        <f t="shared" si="135"/>
        <v/>
      </c>
      <c r="T387" s="4" t="str">
        <f t="shared" si="135"/>
        <v/>
      </c>
      <c r="U387" s="4" t="str">
        <f t="shared" si="135"/>
        <v/>
      </c>
      <c r="V387" s="4" t="str">
        <f t="shared" si="135"/>
        <v/>
      </c>
      <c r="W387" s="4" t="str">
        <f t="shared" si="135"/>
        <v/>
      </c>
      <c r="X387" s="4" t="str">
        <f t="shared" si="135"/>
        <v/>
      </c>
    </row>
    <row r="388" spans="1:39" ht="15.75" customHeight="1" x14ac:dyDescent="0.25">
      <c r="A388" s="4" t="s">
        <v>364</v>
      </c>
      <c r="B388" s="4" t="s">
        <v>365</v>
      </c>
      <c r="C388" s="4" t="s">
        <v>106</v>
      </c>
      <c r="D388" s="4" t="s">
        <v>357</v>
      </c>
      <c r="E388" s="4">
        <f t="shared" si="3"/>
        <v>1</v>
      </c>
      <c r="I388" s="4">
        <f t="shared" ref="I388:X388" si="136">+IF($E137=1,I137,"")</f>
        <v>31949777</v>
      </c>
      <c r="J388" s="85" t="str">
        <f t="shared" si="136"/>
        <v/>
      </c>
      <c r="K388" s="85">
        <f t="shared" si="136"/>
        <v>173.43783025465248</v>
      </c>
      <c r="L388" s="85" t="str">
        <f t="shared" si="136"/>
        <v/>
      </c>
      <c r="M388" s="85" t="str">
        <f t="shared" si="136"/>
        <v/>
      </c>
      <c r="N388" s="85" t="str">
        <f t="shared" si="136"/>
        <v/>
      </c>
      <c r="O388" s="85">
        <f t="shared" si="136"/>
        <v>426938.3259911894</v>
      </c>
      <c r="P388" s="85">
        <f t="shared" si="136"/>
        <v>660.62231759656652</v>
      </c>
      <c r="Q388" s="85">
        <f t="shared" si="136"/>
        <v>3137.2360301194585</v>
      </c>
      <c r="R388" s="85">
        <f t="shared" si="136"/>
        <v>1.9624550118143236</v>
      </c>
      <c r="S388" s="85">
        <f t="shared" si="136"/>
        <v>16345.926800472256</v>
      </c>
      <c r="T388" s="85" t="str">
        <f t="shared" si="136"/>
        <v/>
      </c>
      <c r="U388" s="4">
        <f t="shared" si="136"/>
        <v>0.55000000000000004</v>
      </c>
      <c r="V388" s="4">
        <f t="shared" si="136"/>
        <v>0.5</v>
      </c>
      <c r="W388" s="4">
        <f t="shared" si="136"/>
        <v>0.54</v>
      </c>
      <c r="X388" s="4">
        <f t="shared" si="136"/>
        <v>0.54</v>
      </c>
    </row>
    <row r="389" spans="1:39" ht="15.75" customHeight="1" x14ac:dyDescent="0.25">
      <c r="A389" s="4" t="s">
        <v>402</v>
      </c>
      <c r="B389" s="4" t="s">
        <v>403</v>
      </c>
      <c r="C389" s="4" t="s">
        <v>106</v>
      </c>
      <c r="D389" s="4" t="s">
        <v>393</v>
      </c>
      <c r="E389" s="4">
        <f t="shared" si="3"/>
        <v>0</v>
      </c>
      <c r="I389" s="4" t="str">
        <f t="shared" ref="I389:X389" si="137">+IF($E138=1,I138,"")</f>
        <v/>
      </c>
      <c r="J389" s="4" t="str">
        <f t="shared" si="137"/>
        <v/>
      </c>
      <c r="K389" s="4" t="str">
        <f t="shared" si="137"/>
        <v/>
      </c>
      <c r="L389" s="4" t="str">
        <f t="shared" si="137"/>
        <v/>
      </c>
      <c r="M389" s="4" t="str">
        <f t="shared" si="137"/>
        <v/>
      </c>
      <c r="N389" s="4" t="str">
        <f t="shared" si="137"/>
        <v/>
      </c>
      <c r="O389" s="4" t="str">
        <f t="shared" si="137"/>
        <v/>
      </c>
      <c r="P389" s="4" t="str">
        <f t="shared" si="137"/>
        <v/>
      </c>
      <c r="Q389" s="4" t="str">
        <f t="shared" si="137"/>
        <v/>
      </c>
      <c r="R389" s="4" t="str">
        <f t="shared" si="137"/>
        <v/>
      </c>
      <c r="S389" s="4" t="str">
        <f t="shared" si="137"/>
        <v/>
      </c>
      <c r="T389" s="4" t="str">
        <f t="shared" si="137"/>
        <v/>
      </c>
      <c r="U389" s="4" t="str">
        <f t="shared" si="137"/>
        <v/>
      </c>
      <c r="V389" s="4" t="str">
        <f t="shared" si="137"/>
        <v/>
      </c>
      <c r="W389" s="4" t="str">
        <f t="shared" si="137"/>
        <v/>
      </c>
      <c r="X389" s="4" t="str">
        <f t="shared" si="137"/>
        <v/>
      </c>
    </row>
    <row r="390" spans="1:39" ht="15.75" customHeight="1" x14ac:dyDescent="0.25">
      <c r="A390" s="4" t="s">
        <v>466</v>
      </c>
      <c r="B390" s="4" t="s">
        <v>467</v>
      </c>
      <c r="C390" s="4" t="s">
        <v>118</v>
      </c>
      <c r="D390" s="4" t="s">
        <v>449</v>
      </c>
      <c r="E390" s="4">
        <f t="shared" si="3"/>
        <v>0</v>
      </c>
      <c r="I390" s="4" t="str">
        <f t="shared" ref="I390:X390" si="138">+IF($E139=1,I139,"")</f>
        <v/>
      </c>
      <c r="J390" s="4" t="str">
        <f t="shared" si="138"/>
        <v/>
      </c>
      <c r="K390" s="4" t="str">
        <f t="shared" si="138"/>
        <v/>
      </c>
      <c r="L390" s="4" t="str">
        <f t="shared" si="138"/>
        <v/>
      </c>
      <c r="M390" s="4" t="str">
        <f t="shared" si="138"/>
        <v/>
      </c>
      <c r="N390" s="4" t="str">
        <f t="shared" si="138"/>
        <v/>
      </c>
      <c r="O390" s="4" t="str">
        <f t="shared" si="138"/>
        <v/>
      </c>
      <c r="P390" s="4" t="str">
        <f t="shared" si="138"/>
        <v/>
      </c>
      <c r="Q390" s="4" t="str">
        <f t="shared" si="138"/>
        <v/>
      </c>
      <c r="R390" s="4" t="str">
        <f t="shared" si="138"/>
        <v/>
      </c>
      <c r="S390" s="4" t="str">
        <f t="shared" si="138"/>
        <v/>
      </c>
      <c r="T390" s="4" t="str">
        <f t="shared" si="138"/>
        <v/>
      </c>
      <c r="U390" s="4" t="str">
        <f t="shared" si="138"/>
        <v/>
      </c>
      <c r="V390" s="4" t="str">
        <f t="shared" si="138"/>
        <v/>
      </c>
      <c r="W390" s="4" t="str">
        <f t="shared" si="138"/>
        <v/>
      </c>
      <c r="X390" s="4" t="str">
        <f t="shared" si="138"/>
        <v/>
      </c>
    </row>
    <row r="391" spans="1:39" ht="15.75" customHeight="1" x14ac:dyDescent="0.25">
      <c r="A391" s="4" t="s">
        <v>429</v>
      </c>
      <c r="B391" s="4" t="s">
        <v>430</v>
      </c>
      <c r="C391" s="4" t="s">
        <v>181</v>
      </c>
      <c r="D391" s="4" t="s">
        <v>412</v>
      </c>
      <c r="E391" s="4">
        <f t="shared" si="3"/>
        <v>1</v>
      </c>
      <c r="I391" s="4">
        <f t="shared" ref="I391:X391" si="139">+IF($E140=1,I140,"")</f>
        <v>440372</v>
      </c>
      <c r="J391" s="85">
        <f t="shared" si="139"/>
        <v>490.94856167058765</v>
      </c>
      <c r="K391" s="85">
        <f t="shared" si="139"/>
        <v>133.52347560698681</v>
      </c>
      <c r="L391" s="85" t="str">
        <f t="shared" si="139"/>
        <v/>
      </c>
      <c r="M391" s="85" t="str">
        <f t="shared" si="139"/>
        <v/>
      </c>
      <c r="N391" s="85" t="str">
        <f t="shared" si="139"/>
        <v/>
      </c>
      <c r="O391" s="85">
        <f t="shared" si="139"/>
        <v>343071.42857142858</v>
      </c>
      <c r="P391" s="85">
        <f t="shared" si="139"/>
        <v>18375</v>
      </c>
      <c r="Q391" s="85">
        <f t="shared" si="139"/>
        <v>3769.2307692307691</v>
      </c>
      <c r="R391" s="85">
        <f t="shared" si="139"/>
        <v>0.90832296331283546</v>
      </c>
      <c r="S391" s="85">
        <f t="shared" si="139"/>
        <v>2650.1747287106859</v>
      </c>
      <c r="T391" s="85" t="str">
        <f t="shared" si="139"/>
        <v/>
      </c>
      <c r="U391" s="4">
        <f t="shared" si="139"/>
        <v>0</v>
      </c>
      <c r="V391" s="4">
        <f t="shared" si="139"/>
        <v>0</v>
      </c>
      <c r="W391" s="4">
        <f t="shared" si="139"/>
        <v>0</v>
      </c>
      <c r="X391" s="4">
        <f t="shared" si="139"/>
        <v>0</v>
      </c>
    </row>
    <row r="392" spans="1:39" ht="15.75" customHeight="1" x14ac:dyDescent="0.25">
      <c r="A392" s="4" t="s">
        <v>219</v>
      </c>
      <c r="B392" s="4" t="s">
        <v>220</v>
      </c>
      <c r="C392" s="4" t="s">
        <v>22</v>
      </c>
      <c r="D392" s="4" t="s">
        <v>216</v>
      </c>
      <c r="E392" s="4">
        <f t="shared" si="3"/>
        <v>0</v>
      </c>
      <c r="I392" s="4" t="str">
        <f t="shared" ref="I392:X392" si="140">+IF($E141=1,I141,"")</f>
        <v/>
      </c>
      <c r="J392" s="4" t="str">
        <f t="shared" si="140"/>
        <v/>
      </c>
      <c r="K392" s="4" t="str">
        <f t="shared" si="140"/>
        <v/>
      </c>
      <c r="L392" s="4" t="str">
        <f t="shared" si="140"/>
        <v/>
      </c>
      <c r="M392" s="4" t="str">
        <f t="shared" si="140"/>
        <v/>
      </c>
      <c r="N392" s="4" t="str">
        <f t="shared" si="140"/>
        <v/>
      </c>
      <c r="O392" s="4" t="str">
        <f t="shared" si="140"/>
        <v/>
      </c>
      <c r="P392" s="4" t="str">
        <f t="shared" si="140"/>
        <v/>
      </c>
      <c r="Q392" s="4" t="str">
        <f t="shared" si="140"/>
        <v/>
      </c>
      <c r="R392" s="4" t="str">
        <f t="shared" si="140"/>
        <v/>
      </c>
      <c r="S392" s="4" t="str">
        <f t="shared" si="140"/>
        <v/>
      </c>
      <c r="T392" s="4" t="str">
        <f t="shared" si="140"/>
        <v/>
      </c>
      <c r="U392" s="4" t="str">
        <f t="shared" si="140"/>
        <v/>
      </c>
      <c r="V392" s="4" t="str">
        <f t="shared" si="140"/>
        <v/>
      </c>
      <c r="W392" s="4" t="str">
        <f t="shared" si="140"/>
        <v/>
      </c>
      <c r="X392" s="4" t="str">
        <f t="shared" si="140"/>
        <v/>
      </c>
    </row>
    <row r="393" spans="1:39" ht="15.75" customHeight="1" x14ac:dyDescent="0.25">
      <c r="A393" s="4" t="s">
        <v>61</v>
      </c>
      <c r="B393" s="4" t="s">
        <v>62</v>
      </c>
      <c r="C393" s="4" t="s">
        <v>28</v>
      </c>
      <c r="D393" s="4" t="s">
        <v>29</v>
      </c>
      <c r="E393" s="4">
        <f t="shared" si="3"/>
        <v>0</v>
      </c>
      <c r="I393" s="4" t="str">
        <f t="shared" ref="I393:X393" si="141">+IF($E142=1,I142,"")</f>
        <v/>
      </c>
      <c r="J393" s="4" t="str">
        <f t="shared" si="141"/>
        <v/>
      </c>
      <c r="K393" s="4" t="str">
        <f t="shared" si="141"/>
        <v/>
      </c>
      <c r="L393" s="4" t="str">
        <f t="shared" si="141"/>
        <v/>
      </c>
      <c r="M393" s="4" t="str">
        <f t="shared" si="141"/>
        <v/>
      </c>
      <c r="N393" s="4" t="str">
        <f t="shared" si="141"/>
        <v/>
      </c>
      <c r="O393" s="4" t="str">
        <f t="shared" si="141"/>
        <v/>
      </c>
      <c r="P393" s="4" t="str">
        <f t="shared" si="141"/>
        <v/>
      </c>
      <c r="Q393" s="4" t="str">
        <f t="shared" si="141"/>
        <v/>
      </c>
      <c r="R393" s="4" t="str">
        <f t="shared" si="141"/>
        <v/>
      </c>
      <c r="S393" s="4" t="str">
        <f t="shared" si="141"/>
        <v/>
      </c>
      <c r="T393" s="4" t="str">
        <f t="shared" si="141"/>
        <v/>
      </c>
      <c r="U393" s="4" t="str">
        <f t="shared" si="141"/>
        <v/>
      </c>
      <c r="V393" s="4" t="str">
        <f t="shared" si="141"/>
        <v/>
      </c>
      <c r="W393" s="4" t="str">
        <f t="shared" si="141"/>
        <v/>
      </c>
      <c r="X393" s="4" t="str">
        <f t="shared" si="141"/>
        <v/>
      </c>
    </row>
    <row r="394" spans="1:39" ht="15.75" customHeight="1" x14ac:dyDescent="0.25">
      <c r="A394" s="4" t="s">
        <v>468</v>
      </c>
      <c r="B394" s="4" t="s">
        <v>469</v>
      </c>
      <c r="C394" s="4" t="s">
        <v>118</v>
      </c>
      <c r="D394" s="4" t="s">
        <v>449</v>
      </c>
      <c r="E394" s="4">
        <f t="shared" si="3"/>
        <v>0</v>
      </c>
      <c r="I394" s="4" t="str">
        <f t="shared" ref="I394:X394" si="142">+IF($E143=1,I143,"")</f>
        <v/>
      </c>
      <c r="J394" s="4" t="str">
        <f t="shared" si="142"/>
        <v/>
      </c>
      <c r="K394" s="4" t="str">
        <f t="shared" si="142"/>
        <v/>
      </c>
      <c r="L394" s="4" t="str">
        <f t="shared" si="142"/>
        <v/>
      </c>
      <c r="M394" s="4" t="str">
        <f t="shared" si="142"/>
        <v/>
      </c>
      <c r="N394" s="4" t="str">
        <f t="shared" si="142"/>
        <v/>
      </c>
      <c r="O394" s="4" t="str">
        <f t="shared" si="142"/>
        <v/>
      </c>
      <c r="P394" s="4" t="str">
        <f t="shared" si="142"/>
        <v/>
      </c>
      <c r="Q394" s="4" t="str">
        <f t="shared" si="142"/>
        <v/>
      </c>
      <c r="R394" s="4" t="str">
        <f t="shared" si="142"/>
        <v/>
      </c>
      <c r="S394" s="4" t="str">
        <f t="shared" si="142"/>
        <v/>
      </c>
      <c r="T394" s="4" t="str">
        <f t="shared" si="142"/>
        <v/>
      </c>
      <c r="U394" s="4" t="str">
        <f t="shared" si="142"/>
        <v/>
      </c>
      <c r="V394" s="4" t="str">
        <f t="shared" si="142"/>
        <v/>
      </c>
      <c r="W394" s="4" t="str">
        <f t="shared" si="142"/>
        <v/>
      </c>
      <c r="X394" s="4" t="str">
        <f t="shared" si="142"/>
        <v/>
      </c>
    </row>
    <row r="395" spans="1:39" ht="15.75" customHeight="1" x14ac:dyDescent="0.25">
      <c r="A395" s="4" t="s">
        <v>134</v>
      </c>
      <c r="B395" s="4" t="s">
        <v>135</v>
      </c>
      <c r="C395" s="4" t="s">
        <v>118</v>
      </c>
      <c r="D395" s="4" t="s">
        <v>119</v>
      </c>
      <c r="E395" s="4">
        <f t="shared" si="3"/>
        <v>1</v>
      </c>
      <c r="I395" s="4">
        <f t="shared" ref="I395:X395" si="143">+IF($E144=1,I144,"")</f>
        <v>1269668</v>
      </c>
      <c r="J395" s="85">
        <f t="shared" si="143"/>
        <v>843.44883859402614</v>
      </c>
      <c r="K395" s="85">
        <f t="shared" si="143"/>
        <v>201.62751207402252</v>
      </c>
      <c r="L395" s="85" t="str">
        <f t="shared" si="143"/>
        <v/>
      </c>
      <c r="M395" s="85" t="str">
        <f t="shared" si="143"/>
        <v/>
      </c>
      <c r="N395" s="85" t="str">
        <f t="shared" si="143"/>
        <v/>
      </c>
      <c r="O395" s="85">
        <f t="shared" si="143"/>
        <v>612614.2857142858</v>
      </c>
      <c r="P395" s="85">
        <f t="shared" si="143"/>
        <v>91.415512069704334</v>
      </c>
      <c r="Q395" s="85">
        <f t="shared" si="143"/>
        <v>2323.0490018148821</v>
      </c>
      <c r="R395" s="85">
        <f t="shared" si="143"/>
        <v>1.8114971787900458</v>
      </c>
      <c r="S395" s="85">
        <f t="shared" si="143"/>
        <v>2191.5980988398833</v>
      </c>
      <c r="T395" s="85" t="str">
        <f t="shared" si="143"/>
        <v/>
      </c>
      <c r="U395" s="4">
        <f t="shared" si="143"/>
        <v>0.53</v>
      </c>
      <c r="V395" s="4">
        <f t="shared" si="143"/>
        <v>0.54</v>
      </c>
      <c r="W395" s="4">
        <f t="shared" si="143"/>
        <v>0.56000000000000005</v>
      </c>
      <c r="X395" s="4">
        <f t="shared" si="143"/>
        <v>0.56000000000000005</v>
      </c>
    </row>
    <row r="396" spans="1:39" ht="15.75" customHeight="1" x14ac:dyDescent="0.25">
      <c r="A396" s="4" t="s">
        <v>136</v>
      </c>
      <c r="B396" s="4" t="s">
        <v>137</v>
      </c>
      <c r="C396" s="4" t="s">
        <v>118</v>
      </c>
      <c r="D396" s="4" t="s">
        <v>119</v>
      </c>
      <c r="E396" s="4">
        <f t="shared" si="3"/>
        <v>0</v>
      </c>
      <c r="I396" s="4" t="str">
        <f t="shared" ref="I396:X396" si="144">+IF($E145=1,I145,"")</f>
        <v/>
      </c>
      <c r="J396" s="4" t="str">
        <f t="shared" si="144"/>
        <v/>
      </c>
      <c r="K396" s="4" t="str">
        <f t="shared" si="144"/>
        <v/>
      </c>
      <c r="L396" s="4" t="str">
        <f t="shared" si="144"/>
        <v/>
      </c>
      <c r="M396" s="4" t="str">
        <f t="shared" si="144"/>
        <v/>
      </c>
      <c r="N396" s="4" t="str">
        <f t="shared" si="144"/>
        <v/>
      </c>
      <c r="O396" s="4" t="str">
        <f t="shared" si="144"/>
        <v/>
      </c>
      <c r="P396" s="4" t="str">
        <f t="shared" si="144"/>
        <v/>
      </c>
      <c r="Q396" s="4" t="str">
        <f t="shared" si="144"/>
        <v/>
      </c>
      <c r="R396" s="4" t="str">
        <f t="shared" si="144"/>
        <v/>
      </c>
      <c r="S396" s="4" t="str">
        <f t="shared" si="144"/>
        <v/>
      </c>
      <c r="T396" s="4" t="str">
        <f t="shared" si="144"/>
        <v/>
      </c>
      <c r="U396" s="4" t="str">
        <f t="shared" si="144"/>
        <v/>
      </c>
      <c r="V396" s="4" t="str">
        <f t="shared" si="144"/>
        <v/>
      </c>
      <c r="W396" s="4" t="str">
        <f t="shared" si="144"/>
        <v/>
      </c>
      <c r="X396" s="4" t="str">
        <f t="shared" si="144"/>
        <v/>
      </c>
    </row>
    <row r="397" spans="1:39" ht="15.75" customHeight="1" x14ac:dyDescent="0.25">
      <c r="A397" s="6" t="s">
        <v>98</v>
      </c>
      <c r="B397" s="6" t="s">
        <v>99</v>
      </c>
      <c r="C397" s="6" t="s">
        <v>28</v>
      </c>
      <c r="D397" s="6" t="s">
        <v>89</v>
      </c>
      <c r="E397" s="4">
        <f t="shared" si="3"/>
        <v>1</v>
      </c>
      <c r="I397" s="4">
        <f t="shared" ref="I397:X397" si="145">+IF($E146=1,I146,"")</f>
        <v>127575529</v>
      </c>
      <c r="J397" s="85">
        <f t="shared" si="145"/>
        <v>347.7618344815956</v>
      </c>
      <c r="K397" s="85">
        <f t="shared" si="145"/>
        <v>142.65980429522654</v>
      </c>
      <c r="L397" s="85">
        <f t="shared" si="145"/>
        <v>31.755306301728133</v>
      </c>
      <c r="M397" s="85">
        <f t="shared" si="145"/>
        <v>222.59462964082218</v>
      </c>
      <c r="N397" s="85">
        <f t="shared" si="145"/>
        <v>2.1696950988147576</v>
      </c>
      <c r="O397" s="85">
        <f t="shared" si="145"/>
        <v>62153.901734104045</v>
      </c>
      <c r="P397" s="85">
        <f t="shared" si="145"/>
        <v>4622.4316155741244</v>
      </c>
      <c r="Q397" s="85">
        <f t="shared" si="145"/>
        <v>3233.6407085620881</v>
      </c>
      <c r="R397" s="85">
        <f t="shared" si="145"/>
        <v>25.145104434565972</v>
      </c>
      <c r="S397" s="85">
        <f t="shared" si="145"/>
        <v>1860.6779001103155</v>
      </c>
      <c r="T397" s="85">
        <f t="shared" si="145"/>
        <v>18771.631205673759</v>
      </c>
      <c r="U397" s="4">
        <f t="shared" si="145"/>
        <v>0.26</v>
      </c>
      <c r="V397" s="4">
        <f t="shared" si="145"/>
        <v>0.37</v>
      </c>
      <c r="W397" s="4">
        <f t="shared" si="145"/>
        <v>0.42</v>
      </c>
      <c r="X397" s="4">
        <f t="shared" si="145"/>
        <v>0.42</v>
      </c>
      <c r="Y397" s="6"/>
      <c r="Z397" s="6"/>
      <c r="AA397" s="6"/>
      <c r="AB397" s="6"/>
      <c r="AC397" s="6"/>
      <c r="AD397" s="6"/>
      <c r="AE397" s="6"/>
      <c r="AF397" s="6"/>
      <c r="AG397" s="6"/>
      <c r="AH397" s="6"/>
      <c r="AI397" s="6"/>
      <c r="AJ397" s="6"/>
      <c r="AK397" s="6"/>
      <c r="AL397" s="6"/>
      <c r="AM397" s="6"/>
    </row>
    <row r="398" spans="1:39" ht="15.75" customHeight="1" x14ac:dyDescent="0.25">
      <c r="A398" s="4" t="s">
        <v>221</v>
      </c>
      <c r="B398" s="4" t="s">
        <v>222</v>
      </c>
      <c r="C398" s="4" t="s">
        <v>22</v>
      </c>
      <c r="D398" s="4" t="s">
        <v>216</v>
      </c>
      <c r="E398" s="4">
        <f t="shared" si="3"/>
        <v>0</v>
      </c>
      <c r="I398" s="4" t="str">
        <f t="shared" ref="I398:X398" si="146">+IF($E147=1,I147,"")</f>
        <v/>
      </c>
      <c r="J398" s="4" t="str">
        <f t="shared" si="146"/>
        <v/>
      </c>
      <c r="K398" s="4" t="str">
        <f t="shared" si="146"/>
        <v/>
      </c>
      <c r="L398" s="4" t="str">
        <f t="shared" si="146"/>
        <v/>
      </c>
      <c r="M398" s="4" t="str">
        <f t="shared" si="146"/>
        <v/>
      </c>
      <c r="N398" s="4" t="str">
        <f t="shared" si="146"/>
        <v/>
      </c>
      <c r="O398" s="4" t="str">
        <f t="shared" si="146"/>
        <v/>
      </c>
      <c r="P398" s="4" t="str">
        <f t="shared" si="146"/>
        <v/>
      </c>
      <c r="Q398" s="4" t="str">
        <f t="shared" si="146"/>
        <v/>
      </c>
      <c r="R398" s="4" t="str">
        <f t="shared" si="146"/>
        <v/>
      </c>
      <c r="S398" s="4" t="str">
        <f t="shared" si="146"/>
        <v/>
      </c>
      <c r="T398" s="4" t="str">
        <f t="shared" si="146"/>
        <v/>
      </c>
      <c r="U398" s="4" t="str">
        <f t="shared" si="146"/>
        <v/>
      </c>
      <c r="V398" s="4" t="str">
        <f t="shared" si="146"/>
        <v/>
      </c>
      <c r="W398" s="4" t="str">
        <f t="shared" si="146"/>
        <v/>
      </c>
      <c r="X398" s="4" t="str">
        <f t="shared" si="146"/>
        <v/>
      </c>
    </row>
    <row r="399" spans="1:39" ht="15.75" customHeight="1" x14ac:dyDescent="0.25">
      <c r="A399" s="4" t="s">
        <v>536</v>
      </c>
      <c r="B399" s="4" t="s">
        <v>537</v>
      </c>
      <c r="C399" s="4" t="s">
        <v>181</v>
      </c>
      <c r="D399" s="4" t="s">
        <v>525</v>
      </c>
      <c r="E399" s="4">
        <f t="shared" si="3"/>
        <v>1</v>
      </c>
      <c r="I399" s="4">
        <f t="shared" ref="I399:X399" si="147">+IF($E148=1,I148,"")</f>
        <v>38964</v>
      </c>
      <c r="J399" s="85">
        <f t="shared" si="147"/>
        <v>1326.865824863977</v>
      </c>
      <c r="K399" s="85">
        <f t="shared" si="147"/>
        <v>74.427676829894253</v>
      </c>
      <c r="L399" s="85" t="str">
        <f t="shared" si="147"/>
        <v/>
      </c>
      <c r="M399" s="85" t="str">
        <f t="shared" si="147"/>
        <v/>
      </c>
      <c r="N399" s="85" t="str">
        <f t="shared" si="147"/>
        <v/>
      </c>
      <c r="O399" s="85">
        <f t="shared" si="147"/>
        <v>26818.181818181816</v>
      </c>
      <c r="P399" s="85">
        <f t="shared" si="147"/>
        <v>51.236749116607776</v>
      </c>
      <c r="Q399" s="85">
        <f t="shared" si="147"/>
        <v>2636.363636363636</v>
      </c>
      <c r="R399" s="85">
        <f t="shared" si="147"/>
        <v>0</v>
      </c>
      <c r="S399" s="85">
        <f t="shared" si="147"/>
        <v>533.4538878842676</v>
      </c>
      <c r="T399" s="85">
        <f t="shared" si="147"/>
        <v>118000</v>
      </c>
      <c r="U399" s="4">
        <f t="shared" si="147"/>
        <v>0</v>
      </c>
      <c r="V399" s="4">
        <f t="shared" si="147"/>
        <v>0</v>
      </c>
      <c r="W399" s="4">
        <f t="shared" si="147"/>
        <v>0</v>
      </c>
      <c r="X399" s="4">
        <f t="shared" si="147"/>
        <v>0</v>
      </c>
    </row>
    <row r="400" spans="1:39" ht="15.75" customHeight="1" x14ac:dyDescent="0.25">
      <c r="A400" s="4" t="s">
        <v>175</v>
      </c>
      <c r="B400" s="4" t="s">
        <v>176</v>
      </c>
      <c r="C400" s="4" t="s">
        <v>106</v>
      </c>
      <c r="D400" s="4" t="s">
        <v>160</v>
      </c>
      <c r="E400" s="4">
        <f t="shared" si="3"/>
        <v>1</v>
      </c>
      <c r="I400" s="4">
        <f t="shared" ref="I400:X400" si="148">+IF($E149=1,I149,"")</f>
        <v>3225167</v>
      </c>
      <c r="J400" s="85">
        <f t="shared" si="148"/>
        <v>216.4229015117667</v>
      </c>
      <c r="K400" s="85">
        <f t="shared" si="148"/>
        <v>119.9627802219234</v>
      </c>
      <c r="L400" s="85">
        <f t="shared" si="148"/>
        <v>93.452525094049392</v>
      </c>
      <c r="M400" s="85">
        <f t="shared" si="148"/>
        <v>779.01266477125876</v>
      </c>
      <c r="N400" s="85">
        <f t="shared" si="148"/>
        <v>15.844140784027617</v>
      </c>
      <c r="O400" s="85">
        <f t="shared" si="148"/>
        <v>19804.305283757338</v>
      </c>
      <c r="P400" s="85">
        <f t="shared" si="148"/>
        <v>589.24763935424915</v>
      </c>
      <c r="Q400" s="85">
        <f t="shared" si="148"/>
        <v>4352.0809898762654</v>
      </c>
      <c r="R400" s="85">
        <f t="shared" si="148"/>
        <v>5.9221739525426127</v>
      </c>
      <c r="S400" s="85">
        <f t="shared" si="148"/>
        <v>425.12077294685992</v>
      </c>
      <c r="T400" s="85">
        <f t="shared" si="148"/>
        <v>19276.190476190473</v>
      </c>
      <c r="U400" s="4">
        <f t="shared" si="148"/>
        <v>0.4</v>
      </c>
      <c r="V400" s="4">
        <f t="shared" si="148"/>
        <v>0.34</v>
      </c>
      <c r="W400" s="4">
        <f t="shared" si="148"/>
        <v>0.49</v>
      </c>
      <c r="X400" s="4">
        <f t="shared" si="148"/>
        <v>0.49</v>
      </c>
    </row>
    <row r="401" spans="1:24" ht="15.75" customHeight="1" x14ac:dyDescent="0.25">
      <c r="A401" s="4" t="s">
        <v>431</v>
      </c>
      <c r="B401" s="4" t="s">
        <v>432</v>
      </c>
      <c r="C401" s="4" t="s">
        <v>181</v>
      </c>
      <c r="D401" s="4" t="s">
        <v>412</v>
      </c>
      <c r="E401" s="4">
        <f t="shared" si="3"/>
        <v>1</v>
      </c>
      <c r="I401" s="4">
        <f t="shared" ref="I401:X401" si="149">+IF($E150=1,I150,"")</f>
        <v>627987</v>
      </c>
      <c r="J401" s="85">
        <f t="shared" si="149"/>
        <v>651.76508430907018</v>
      </c>
      <c r="K401" s="85">
        <f t="shared" si="149"/>
        <v>178.18840198921313</v>
      </c>
      <c r="L401" s="85">
        <f t="shared" si="149"/>
        <v>78.027092917528549</v>
      </c>
      <c r="M401" s="85">
        <f t="shared" si="149"/>
        <v>437.89097408400357</v>
      </c>
      <c r="N401" s="85">
        <f t="shared" si="149"/>
        <v>49.841796088135581</v>
      </c>
      <c r="O401" s="85">
        <f t="shared" si="149"/>
        <v>13511.182108626197</v>
      </c>
      <c r="P401" s="85">
        <f t="shared" si="149"/>
        <v>301.45474137931035</v>
      </c>
      <c r="Q401" s="85">
        <f t="shared" si="149"/>
        <v>3621.3592233009708</v>
      </c>
      <c r="R401" s="85">
        <f t="shared" si="149"/>
        <v>2.3885844770672002</v>
      </c>
      <c r="S401" s="85">
        <f t="shared" si="149"/>
        <v>1172.7676095396562</v>
      </c>
      <c r="T401" s="85">
        <f t="shared" si="149"/>
        <v>35838.983050847462</v>
      </c>
      <c r="U401" s="4">
        <f t="shared" si="149"/>
        <v>0</v>
      </c>
      <c r="V401" s="4">
        <f t="shared" si="149"/>
        <v>0</v>
      </c>
      <c r="W401" s="4">
        <f t="shared" si="149"/>
        <v>0</v>
      </c>
      <c r="X401" s="4">
        <f t="shared" si="149"/>
        <v>0</v>
      </c>
    </row>
    <row r="402" spans="1:24" ht="15.75" customHeight="1" x14ac:dyDescent="0.25">
      <c r="A402" s="4" t="s">
        <v>63</v>
      </c>
      <c r="B402" s="4" t="s">
        <v>64</v>
      </c>
      <c r="C402" s="4" t="s">
        <v>28</v>
      </c>
      <c r="D402" s="4" t="s">
        <v>29</v>
      </c>
      <c r="E402" s="4">
        <f t="shared" si="3"/>
        <v>0</v>
      </c>
      <c r="I402" s="4" t="str">
        <f t="shared" ref="I402:X402" si="150">+IF($E151=1,I151,"")</f>
        <v/>
      </c>
      <c r="J402" s="4" t="str">
        <f t="shared" si="150"/>
        <v/>
      </c>
      <c r="K402" s="4" t="str">
        <f t="shared" si="150"/>
        <v/>
      </c>
      <c r="L402" s="4" t="str">
        <f t="shared" si="150"/>
        <v/>
      </c>
      <c r="M402" s="4" t="str">
        <f t="shared" si="150"/>
        <v/>
      </c>
      <c r="N402" s="4" t="str">
        <f t="shared" si="150"/>
        <v/>
      </c>
      <c r="O402" s="4" t="str">
        <f t="shared" si="150"/>
        <v/>
      </c>
      <c r="P402" s="4" t="str">
        <f t="shared" si="150"/>
        <v/>
      </c>
      <c r="Q402" s="4" t="str">
        <f t="shared" si="150"/>
        <v/>
      </c>
      <c r="R402" s="4" t="str">
        <f t="shared" si="150"/>
        <v/>
      </c>
      <c r="S402" s="4" t="str">
        <f t="shared" si="150"/>
        <v/>
      </c>
      <c r="T402" s="4" t="str">
        <f t="shared" si="150"/>
        <v/>
      </c>
      <c r="U402" s="4" t="str">
        <f t="shared" si="150"/>
        <v/>
      </c>
      <c r="V402" s="4" t="str">
        <f t="shared" si="150"/>
        <v/>
      </c>
      <c r="W402" s="4" t="str">
        <f t="shared" si="150"/>
        <v/>
      </c>
      <c r="X402" s="4" t="str">
        <f t="shared" si="150"/>
        <v/>
      </c>
    </row>
    <row r="403" spans="1:24" ht="15.75" customHeight="1" x14ac:dyDescent="0.25">
      <c r="A403" s="4" t="s">
        <v>255</v>
      </c>
      <c r="B403" s="4" t="s">
        <v>256</v>
      </c>
      <c r="C403" s="4" t="s">
        <v>118</v>
      </c>
      <c r="D403" s="4" t="s">
        <v>250</v>
      </c>
      <c r="E403" s="4">
        <f t="shared" si="3"/>
        <v>1</v>
      </c>
      <c r="I403" s="4">
        <f t="shared" ref="I403:X403" si="151">+IF($E152=1,I152,"")</f>
        <v>36471769</v>
      </c>
      <c r="J403" s="85">
        <f t="shared" si="151"/>
        <v>153.47486983699639</v>
      </c>
      <c r="K403" s="85">
        <f t="shared" si="151"/>
        <v>227.85294565777713</v>
      </c>
      <c r="L403" s="85">
        <f t="shared" si="151"/>
        <v>25.803519428958875</v>
      </c>
      <c r="M403" s="85">
        <f t="shared" si="151"/>
        <v>113.24637192847344</v>
      </c>
      <c r="N403" s="85">
        <f t="shared" si="151"/>
        <v>8.3708580189790087</v>
      </c>
      <c r="O403" s="85">
        <f t="shared" si="151"/>
        <v>154480.51097281362</v>
      </c>
      <c r="P403" s="85" t="str">
        <f t="shared" si="151"/>
        <v/>
      </c>
      <c r="Q403" s="85">
        <f t="shared" si="151"/>
        <v>6707.1832122679589</v>
      </c>
      <c r="R403" s="85">
        <f t="shared" si="151"/>
        <v>2.0865453496374142</v>
      </c>
      <c r="S403" s="85">
        <f t="shared" si="151"/>
        <v>597.75159853232879</v>
      </c>
      <c r="T403" s="85">
        <f t="shared" si="151"/>
        <v>481745.65883554646</v>
      </c>
      <c r="U403" s="4">
        <f t="shared" si="151"/>
        <v>0.48</v>
      </c>
      <c r="V403" s="4">
        <f t="shared" si="151"/>
        <v>0.5</v>
      </c>
      <c r="W403" s="4">
        <f t="shared" si="151"/>
        <v>0.38</v>
      </c>
      <c r="X403" s="4">
        <f t="shared" si="151"/>
        <v>0.38</v>
      </c>
    </row>
    <row r="404" spans="1:24" ht="15.75" customHeight="1" x14ac:dyDescent="0.25">
      <c r="A404" s="4" t="s">
        <v>138</v>
      </c>
      <c r="B404" s="4" t="s">
        <v>139</v>
      </c>
      <c r="C404" s="4" t="s">
        <v>118</v>
      </c>
      <c r="D404" s="4" t="s">
        <v>119</v>
      </c>
      <c r="E404" s="4">
        <f t="shared" si="3"/>
        <v>0</v>
      </c>
      <c r="I404" s="4" t="str">
        <f t="shared" ref="I404:X404" si="152">+IF($E153=1,I153,"")</f>
        <v/>
      </c>
      <c r="J404" s="4" t="str">
        <f t="shared" si="152"/>
        <v/>
      </c>
      <c r="K404" s="4" t="str">
        <f t="shared" si="152"/>
        <v/>
      </c>
      <c r="L404" s="4" t="str">
        <f t="shared" si="152"/>
        <v/>
      </c>
      <c r="M404" s="4" t="str">
        <f t="shared" si="152"/>
        <v/>
      </c>
      <c r="N404" s="4" t="str">
        <f t="shared" si="152"/>
        <v/>
      </c>
      <c r="O404" s="4" t="str">
        <f t="shared" si="152"/>
        <v/>
      </c>
      <c r="P404" s="4" t="str">
        <f t="shared" si="152"/>
        <v/>
      </c>
      <c r="Q404" s="4" t="str">
        <f t="shared" si="152"/>
        <v/>
      </c>
      <c r="R404" s="4" t="str">
        <f t="shared" si="152"/>
        <v/>
      </c>
      <c r="S404" s="4" t="str">
        <f t="shared" si="152"/>
        <v/>
      </c>
      <c r="T404" s="4" t="str">
        <f t="shared" si="152"/>
        <v/>
      </c>
      <c r="U404" s="4" t="str">
        <f t="shared" si="152"/>
        <v/>
      </c>
      <c r="V404" s="4" t="str">
        <f t="shared" si="152"/>
        <v/>
      </c>
      <c r="W404" s="4" t="str">
        <f t="shared" si="152"/>
        <v/>
      </c>
      <c r="X404" s="4" t="str">
        <f t="shared" si="152"/>
        <v/>
      </c>
    </row>
    <row r="405" spans="1:24" ht="15.75" customHeight="1" x14ac:dyDescent="0.25">
      <c r="A405" s="4" t="s">
        <v>366</v>
      </c>
      <c r="B405" s="4" t="s">
        <v>367</v>
      </c>
      <c r="C405" s="4" t="s">
        <v>106</v>
      </c>
      <c r="D405" s="4" t="s">
        <v>357</v>
      </c>
      <c r="E405" s="4">
        <f t="shared" si="3"/>
        <v>0</v>
      </c>
      <c r="I405" s="4" t="str">
        <f t="shared" ref="I405:X405" si="153">+IF($E154=1,I154,"")</f>
        <v/>
      </c>
      <c r="J405" s="4" t="str">
        <f t="shared" si="153"/>
        <v/>
      </c>
      <c r="K405" s="4" t="str">
        <f t="shared" si="153"/>
        <v/>
      </c>
      <c r="L405" s="4" t="str">
        <f t="shared" si="153"/>
        <v/>
      </c>
      <c r="M405" s="4" t="str">
        <f t="shared" si="153"/>
        <v/>
      </c>
      <c r="N405" s="4" t="str">
        <f t="shared" si="153"/>
        <v/>
      </c>
      <c r="O405" s="4" t="str">
        <f t="shared" si="153"/>
        <v/>
      </c>
      <c r="P405" s="4" t="str">
        <f t="shared" si="153"/>
        <v/>
      </c>
      <c r="Q405" s="4" t="str">
        <f t="shared" si="153"/>
        <v/>
      </c>
      <c r="R405" s="4" t="str">
        <f t="shared" si="153"/>
        <v/>
      </c>
      <c r="S405" s="4" t="str">
        <f t="shared" si="153"/>
        <v/>
      </c>
      <c r="T405" s="4" t="str">
        <f t="shared" si="153"/>
        <v/>
      </c>
      <c r="U405" s="4" t="str">
        <f t="shared" si="153"/>
        <v/>
      </c>
      <c r="V405" s="4" t="str">
        <f t="shared" si="153"/>
        <v/>
      </c>
      <c r="W405" s="4" t="str">
        <f t="shared" si="153"/>
        <v/>
      </c>
      <c r="X405" s="4" t="str">
        <f t="shared" si="153"/>
        <v/>
      </c>
    </row>
    <row r="406" spans="1:24" ht="15.75" customHeight="1" x14ac:dyDescent="0.25">
      <c r="A406" s="4" t="s">
        <v>385</v>
      </c>
      <c r="B406" s="4" t="s">
        <v>386</v>
      </c>
      <c r="C406" s="4" t="s">
        <v>118</v>
      </c>
      <c r="D406" s="4" t="s">
        <v>380</v>
      </c>
      <c r="E406" s="4">
        <f t="shared" si="3"/>
        <v>0</v>
      </c>
      <c r="I406" s="4" t="str">
        <f t="shared" ref="I406:X406" si="154">+IF($E155=1,I155,"")</f>
        <v/>
      </c>
      <c r="J406" s="4" t="str">
        <f t="shared" si="154"/>
        <v/>
      </c>
      <c r="K406" s="4" t="str">
        <f t="shared" si="154"/>
        <v/>
      </c>
      <c r="L406" s="4" t="str">
        <f t="shared" si="154"/>
        <v/>
      </c>
      <c r="M406" s="4" t="str">
        <f t="shared" si="154"/>
        <v/>
      </c>
      <c r="N406" s="4" t="str">
        <f t="shared" si="154"/>
        <v/>
      </c>
      <c r="O406" s="4" t="str">
        <f t="shared" si="154"/>
        <v/>
      </c>
      <c r="P406" s="4" t="str">
        <f t="shared" si="154"/>
        <v/>
      </c>
      <c r="Q406" s="4" t="str">
        <f t="shared" si="154"/>
        <v/>
      </c>
      <c r="R406" s="4" t="str">
        <f t="shared" si="154"/>
        <v/>
      </c>
      <c r="S406" s="4" t="str">
        <f t="shared" si="154"/>
        <v/>
      </c>
      <c r="T406" s="4" t="str">
        <f t="shared" si="154"/>
        <v/>
      </c>
      <c r="U406" s="4" t="str">
        <f t="shared" si="154"/>
        <v/>
      </c>
      <c r="V406" s="4" t="str">
        <f t="shared" si="154"/>
        <v/>
      </c>
      <c r="W406" s="4" t="str">
        <f t="shared" si="154"/>
        <v/>
      </c>
      <c r="X406" s="4" t="str">
        <f t="shared" si="154"/>
        <v/>
      </c>
    </row>
    <row r="407" spans="1:24" ht="15.75" customHeight="1" x14ac:dyDescent="0.25">
      <c r="A407" s="4" t="s">
        <v>223</v>
      </c>
      <c r="B407" s="4" t="s">
        <v>224</v>
      </c>
      <c r="C407" s="4" t="s">
        <v>22</v>
      </c>
      <c r="D407" s="4" t="s">
        <v>216</v>
      </c>
      <c r="E407" s="4">
        <f t="shared" si="3"/>
        <v>0</v>
      </c>
      <c r="I407" s="4" t="str">
        <f t="shared" ref="I407:X407" si="155">+IF($E156=1,I156,"")</f>
        <v/>
      </c>
      <c r="J407" s="4" t="str">
        <f t="shared" si="155"/>
        <v/>
      </c>
      <c r="K407" s="4" t="str">
        <f t="shared" si="155"/>
        <v/>
      </c>
      <c r="L407" s="4" t="str">
        <f t="shared" si="155"/>
        <v/>
      </c>
      <c r="M407" s="4" t="str">
        <f t="shared" si="155"/>
        <v/>
      </c>
      <c r="N407" s="4" t="str">
        <f t="shared" si="155"/>
        <v/>
      </c>
      <c r="O407" s="4" t="str">
        <f t="shared" si="155"/>
        <v/>
      </c>
      <c r="P407" s="4" t="str">
        <f t="shared" si="155"/>
        <v/>
      </c>
      <c r="Q407" s="4" t="str">
        <f t="shared" si="155"/>
        <v/>
      </c>
      <c r="R407" s="4" t="str">
        <f t="shared" si="155"/>
        <v/>
      </c>
      <c r="S407" s="4" t="str">
        <f t="shared" si="155"/>
        <v/>
      </c>
      <c r="T407" s="4" t="str">
        <f t="shared" si="155"/>
        <v/>
      </c>
      <c r="U407" s="4" t="str">
        <f t="shared" si="155"/>
        <v/>
      </c>
      <c r="V407" s="4" t="str">
        <f t="shared" si="155"/>
        <v/>
      </c>
      <c r="W407" s="4" t="str">
        <f t="shared" si="155"/>
        <v/>
      </c>
      <c r="X407" s="4" t="str">
        <f t="shared" si="155"/>
        <v/>
      </c>
    </row>
    <row r="408" spans="1:24" ht="15.75" customHeight="1" x14ac:dyDescent="0.25">
      <c r="A408" s="4" t="s">
        <v>404</v>
      </c>
      <c r="B408" s="4" t="s">
        <v>405</v>
      </c>
      <c r="C408" s="4" t="s">
        <v>106</v>
      </c>
      <c r="D408" s="4" t="s">
        <v>393</v>
      </c>
      <c r="E408" s="4">
        <f t="shared" si="3"/>
        <v>1</v>
      </c>
      <c r="I408" s="4">
        <f t="shared" ref="I408:X408" si="156">+IF($E157=1,I157,"")</f>
        <v>28608710</v>
      </c>
      <c r="J408" s="85">
        <f t="shared" si="156"/>
        <v>195.96829077578124</v>
      </c>
      <c r="K408" s="85">
        <f t="shared" si="156"/>
        <v>65.997383314382233</v>
      </c>
      <c r="L408" s="85" t="str">
        <f t="shared" si="156"/>
        <v/>
      </c>
      <c r="M408" s="85" t="str">
        <f t="shared" si="156"/>
        <v/>
      </c>
      <c r="N408" s="85" t="str">
        <f t="shared" si="156"/>
        <v/>
      </c>
      <c r="O408" s="85">
        <f t="shared" si="156"/>
        <v>91959.641255605369</v>
      </c>
      <c r="P408" s="85">
        <f t="shared" si="156"/>
        <v>6441.8287273967926</v>
      </c>
      <c r="Q408" s="85">
        <f t="shared" si="156"/>
        <v>3773.9356386168297</v>
      </c>
      <c r="R408" s="85">
        <f t="shared" si="156"/>
        <v>2.1916402382351388</v>
      </c>
      <c r="S408" s="85">
        <f t="shared" si="156"/>
        <v>3309.7159457714652</v>
      </c>
      <c r="T408" s="85" t="str">
        <f t="shared" si="156"/>
        <v/>
      </c>
      <c r="U408" s="4">
        <f t="shared" si="156"/>
        <v>0.44</v>
      </c>
      <c r="V408" s="4">
        <f t="shared" si="156"/>
        <v>0.43</v>
      </c>
      <c r="W408" s="4">
        <f t="shared" si="156"/>
        <v>0.4</v>
      </c>
      <c r="X408" s="4">
        <f t="shared" si="156"/>
        <v>0.4</v>
      </c>
    </row>
    <row r="409" spans="1:24" ht="15.75" customHeight="1" x14ac:dyDescent="0.25">
      <c r="A409" s="4" t="s">
        <v>538</v>
      </c>
      <c r="B409" s="4" t="s">
        <v>539</v>
      </c>
      <c r="C409" s="4" t="s">
        <v>181</v>
      </c>
      <c r="D409" s="4" t="s">
        <v>525</v>
      </c>
      <c r="E409" s="4">
        <f t="shared" si="3"/>
        <v>1</v>
      </c>
      <c r="I409" s="4">
        <f t="shared" ref="I409:X409" si="157">+IF($E158=1,I158,"")</f>
        <v>17097130</v>
      </c>
      <c r="J409" s="85">
        <f t="shared" si="157"/>
        <v>356.31711287216041</v>
      </c>
      <c r="K409" s="85">
        <f t="shared" si="157"/>
        <v>61.203254581324465</v>
      </c>
      <c r="L409" s="85" t="str">
        <f t="shared" si="157"/>
        <v/>
      </c>
      <c r="M409" s="85" t="str">
        <f t="shared" si="157"/>
        <v/>
      </c>
      <c r="N409" s="85" t="str">
        <f t="shared" si="157"/>
        <v/>
      </c>
      <c r="O409" s="85">
        <f t="shared" si="157"/>
        <v>44445.48154433602</v>
      </c>
      <c r="P409" s="85">
        <f t="shared" si="157"/>
        <v>127.92332424601769</v>
      </c>
      <c r="Q409" s="85">
        <f t="shared" si="157"/>
        <v>3807.8602620087336</v>
      </c>
      <c r="R409" s="85">
        <f t="shared" si="157"/>
        <v>0.7720594041222123</v>
      </c>
      <c r="S409" s="85">
        <f t="shared" si="157"/>
        <v>369.50372120912846</v>
      </c>
      <c r="T409" s="85" t="str">
        <f t="shared" si="157"/>
        <v/>
      </c>
      <c r="U409" s="4">
        <f t="shared" si="157"/>
        <v>0.84</v>
      </c>
      <c r="V409" s="4">
        <f t="shared" si="157"/>
        <v>0.83</v>
      </c>
      <c r="W409" s="4">
        <f t="shared" si="157"/>
        <v>0.84</v>
      </c>
      <c r="X409" s="4">
        <f t="shared" si="157"/>
        <v>0.84</v>
      </c>
    </row>
    <row r="410" spans="1:24" ht="15.75" customHeight="1" x14ac:dyDescent="0.25">
      <c r="A410" s="4" t="s">
        <v>206</v>
      </c>
      <c r="B410" s="4" t="s">
        <v>207</v>
      </c>
      <c r="C410" s="4" t="s">
        <v>22</v>
      </c>
      <c r="D410" s="4" t="s">
        <v>205</v>
      </c>
      <c r="E410" s="4">
        <f t="shared" si="3"/>
        <v>0</v>
      </c>
      <c r="I410" s="4" t="str">
        <f t="shared" ref="I410:X410" si="158">+IF($E159=1,I159,"")</f>
        <v/>
      </c>
      <c r="J410" s="4" t="str">
        <f t="shared" si="158"/>
        <v/>
      </c>
      <c r="K410" s="4" t="str">
        <f t="shared" si="158"/>
        <v/>
      </c>
      <c r="L410" s="4" t="str">
        <f t="shared" si="158"/>
        <v/>
      </c>
      <c r="M410" s="4" t="str">
        <f t="shared" si="158"/>
        <v/>
      </c>
      <c r="N410" s="4" t="str">
        <f t="shared" si="158"/>
        <v/>
      </c>
      <c r="O410" s="4" t="str">
        <f t="shared" si="158"/>
        <v/>
      </c>
      <c r="P410" s="4" t="str">
        <f t="shared" si="158"/>
        <v/>
      </c>
      <c r="Q410" s="4" t="str">
        <f t="shared" si="158"/>
        <v/>
      </c>
      <c r="R410" s="4" t="str">
        <f t="shared" si="158"/>
        <v/>
      </c>
      <c r="S410" s="4" t="str">
        <f t="shared" si="158"/>
        <v/>
      </c>
      <c r="T410" s="4" t="str">
        <f t="shared" si="158"/>
        <v/>
      </c>
      <c r="U410" s="4" t="str">
        <f t="shared" si="158"/>
        <v/>
      </c>
      <c r="V410" s="4" t="str">
        <f t="shared" si="158"/>
        <v/>
      </c>
      <c r="W410" s="4" t="str">
        <f t="shared" si="158"/>
        <v/>
      </c>
      <c r="X410" s="4" t="str">
        <f t="shared" si="158"/>
        <v/>
      </c>
    </row>
    <row r="411" spans="1:24" ht="15.75" customHeight="1" x14ac:dyDescent="0.25">
      <c r="A411" s="4" t="s">
        <v>24</v>
      </c>
      <c r="B411" s="4" t="s">
        <v>25</v>
      </c>
      <c r="C411" s="4" t="s">
        <v>22</v>
      </c>
      <c r="D411" s="4" t="s">
        <v>23</v>
      </c>
      <c r="E411" s="4">
        <f t="shared" si="3"/>
        <v>1</v>
      </c>
      <c r="I411" s="4">
        <f t="shared" ref="I411:X411" si="159">+IF($E160=1,I160,"")</f>
        <v>4783063</v>
      </c>
      <c r="J411" s="85">
        <f t="shared" si="159"/>
        <v>183.62710254914057</v>
      </c>
      <c r="K411" s="85">
        <f t="shared" si="159"/>
        <v>218.16563988389868</v>
      </c>
      <c r="L411" s="85" t="str">
        <f t="shared" si="159"/>
        <v/>
      </c>
      <c r="M411" s="85" t="str">
        <f t="shared" si="159"/>
        <v/>
      </c>
      <c r="N411" s="85" t="str">
        <f t="shared" si="159"/>
        <v/>
      </c>
      <c r="O411" s="85">
        <f t="shared" si="159"/>
        <v>302481.88405797101</v>
      </c>
      <c r="P411" s="85">
        <f t="shared" si="159"/>
        <v>152.7885558662899</v>
      </c>
      <c r="Q411" s="85">
        <f t="shared" si="159"/>
        <v>3265.0187734668339</v>
      </c>
      <c r="R411" s="85">
        <f t="shared" si="159"/>
        <v>0.73174867234656948</v>
      </c>
      <c r="S411" s="85">
        <f t="shared" si="159"/>
        <v>485.82701450759714</v>
      </c>
      <c r="T411" s="85" t="str">
        <f t="shared" si="159"/>
        <v/>
      </c>
      <c r="U411" s="4">
        <f t="shared" si="159"/>
        <v>0.81</v>
      </c>
      <c r="V411" s="4">
        <f t="shared" si="159"/>
        <v>0.87</v>
      </c>
      <c r="W411" s="4">
        <f t="shared" si="159"/>
        <v>0.76</v>
      </c>
      <c r="X411" s="4">
        <f t="shared" si="159"/>
        <v>0.76</v>
      </c>
    </row>
    <row r="412" spans="1:24" ht="15.75" customHeight="1" x14ac:dyDescent="0.25">
      <c r="A412" s="4" t="s">
        <v>100</v>
      </c>
      <c r="B412" s="4" t="s">
        <v>101</v>
      </c>
      <c r="C412" s="4" t="s">
        <v>28</v>
      </c>
      <c r="D412" s="4" t="s">
        <v>89</v>
      </c>
      <c r="E412" s="4">
        <f t="shared" si="3"/>
        <v>0</v>
      </c>
      <c r="I412" s="4" t="str">
        <f t="shared" ref="I412:X412" si="160">+IF($E161=1,I161,"")</f>
        <v/>
      </c>
      <c r="J412" s="4" t="str">
        <f t="shared" si="160"/>
        <v/>
      </c>
      <c r="K412" s="4" t="str">
        <f t="shared" si="160"/>
        <v/>
      </c>
      <c r="L412" s="4" t="str">
        <f t="shared" si="160"/>
        <v/>
      </c>
      <c r="M412" s="4" t="str">
        <f t="shared" si="160"/>
        <v/>
      </c>
      <c r="N412" s="4" t="str">
        <f t="shared" si="160"/>
        <v/>
      </c>
      <c r="O412" s="4" t="str">
        <f t="shared" si="160"/>
        <v/>
      </c>
      <c r="P412" s="4" t="str">
        <f t="shared" si="160"/>
        <v/>
      </c>
      <c r="Q412" s="4" t="str">
        <f t="shared" si="160"/>
        <v/>
      </c>
      <c r="R412" s="4" t="str">
        <f t="shared" si="160"/>
        <v/>
      </c>
      <c r="S412" s="4" t="str">
        <f t="shared" si="160"/>
        <v/>
      </c>
      <c r="T412" s="4" t="str">
        <f t="shared" si="160"/>
        <v/>
      </c>
      <c r="U412" s="4" t="str">
        <f t="shared" si="160"/>
        <v/>
      </c>
      <c r="V412" s="4" t="str">
        <f t="shared" si="160"/>
        <v/>
      </c>
      <c r="W412" s="4" t="str">
        <f t="shared" si="160"/>
        <v/>
      </c>
      <c r="X412" s="4" t="str">
        <f t="shared" si="160"/>
        <v/>
      </c>
    </row>
    <row r="413" spans="1:24" ht="15.75" customHeight="1" x14ac:dyDescent="0.25">
      <c r="A413" s="4" t="s">
        <v>470</v>
      </c>
      <c r="B413" s="4" t="s">
        <v>471</v>
      </c>
      <c r="C413" s="4" t="s">
        <v>118</v>
      </c>
      <c r="D413" s="4" t="s">
        <v>449</v>
      </c>
      <c r="E413" s="4">
        <f t="shared" si="3"/>
        <v>0</v>
      </c>
      <c r="I413" s="4" t="str">
        <f t="shared" ref="I413:X413" si="161">+IF($E162=1,I162,"")</f>
        <v/>
      </c>
      <c r="J413" s="4" t="str">
        <f t="shared" si="161"/>
        <v/>
      </c>
      <c r="K413" s="4" t="str">
        <f t="shared" si="161"/>
        <v/>
      </c>
      <c r="L413" s="4" t="str">
        <f t="shared" si="161"/>
        <v/>
      </c>
      <c r="M413" s="4" t="str">
        <f t="shared" si="161"/>
        <v/>
      </c>
      <c r="N413" s="4" t="str">
        <f t="shared" si="161"/>
        <v/>
      </c>
      <c r="O413" s="4" t="str">
        <f t="shared" si="161"/>
        <v/>
      </c>
      <c r="P413" s="4" t="str">
        <f t="shared" si="161"/>
        <v/>
      </c>
      <c r="Q413" s="4" t="str">
        <f t="shared" si="161"/>
        <v/>
      </c>
      <c r="R413" s="4" t="str">
        <f t="shared" si="161"/>
        <v/>
      </c>
      <c r="S413" s="4" t="str">
        <f t="shared" si="161"/>
        <v/>
      </c>
      <c r="T413" s="4" t="str">
        <f t="shared" si="161"/>
        <v/>
      </c>
      <c r="U413" s="4" t="str">
        <f t="shared" si="161"/>
        <v/>
      </c>
      <c r="V413" s="4" t="str">
        <f t="shared" si="161"/>
        <v/>
      </c>
      <c r="W413" s="4" t="str">
        <f t="shared" si="161"/>
        <v/>
      </c>
      <c r="X413" s="4" t="str">
        <f t="shared" si="161"/>
        <v/>
      </c>
    </row>
    <row r="414" spans="1:24" ht="15.75" customHeight="1" x14ac:dyDescent="0.25">
      <c r="A414" s="4" t="s">
        <v>472</v>
      </c>
      <c r="B414" s="4" t="s">
        <v>473</v>
      </c>
      <c r="C414" s="4" t="s">
        <v>118</v>
      </c>
      <c r="D414" s="4" t="s">
        <v>449</v>
      </c>
      <c r="E414" s="4">
        <f t="shared" si="3"/>
        <v>0</v>
      </c>
      <c r="I414" s="4" t="str">
        <f t="shared" ref="I414:X414" si="162">+IF($E163=1,I163,"")</f>
        <v/>
      </c>
      <c r="J414" s="4" t="str">
        <f t="shared" si="162"/>
        <v/>
      </c>
      <c r="K414" s="4" t="str">
        <f t="shared" si="162"/>
        <v/>
      </c>
      <c r="L414" s="4" t="str">
        <f t="shared" si="162"/>
        <v/>
      </c>
      <c r="M414" s="4" t="str">
        <f t="shared" si="162"/>
        <v/>
      </c>
      <c r="N414" s="4" t="str">
        <f t="shared" si="162"/>
        <v/>
      </c>
      <c r="O414" s="4" t="str">
        <f t="shared" si="162"/>
        <v/>
      </c>
      <c r="P414" s="4" t="str">
        <f t="shared" si="162"/>
        <v/>
      </c>
      <c r="Q414" s="4" t="str">
        <f t="shared" si="162"/>
        <v/>
      </c>
      <c r="R414" s="4" t="str">
        <f t="shared" si="162"/>
        <v/>
      </c>
      <c r="S414" s="4" t="str">
        <f t="shared" si="162"/>
        <v/>
      </c>
      <c r="T414" s="4" t="str">
        <f t="shared" si="162"/>
        <v/>
      </c>
      <c r="U414" s="4" t="str">
        <f t="shared" si="162"/>
        <v/>
      </c>
      <c r="V414" s="4" t="str">
        <f t="shared" si="162"/>
        <v/>
      </c>
      <c r="W414" s="4" t="str">
        <f t="shared" si="162"/>
        <v/>
      </c>
      <c r="X414" s="4" t="str">
        <f t="shared" si="162"/>
        <v/>
      </c>
    </row>
    <row r="415" spans="1:24" ht="15.75" customHeight="1" x14ac:dyDescent="0.25">
      <c r="A415" s="4" t="s">
        <v>314</v>
      </c>
      <c r="B415" s="4" t="s">
        <v>315</v>
      </c>
      <c r="C415" s="4" t="s">
        <v>22</v>
      </c>
      <c r="D415" s="4" t="s">
        <v>309</v>
      </c>
      <c r="E415" s="4">
        <f t="shared" si="3"/>
        <v>0</v>
      </c>
      <c r="I415" s="4" t="str">
        <f t="shared" ref="I415:X415" si="163">+IF($E164=1,I164,"")</f>
        <v/>
      </c>
      <c r="J415" s="4" t="str">
        <f t="shared" si="163"/>
        <v/>
      </c>
      <c r="K415" s="4" t="str">
        <f t="shared" si="163"/>
        <v/>
      </c>
      <c r="L415" s="4" t="str">
        <f t="shared" si="163"/>
        <v/>
      </c>
      <c r="M415" s="4" t="str">
        <f t="shared" si="163"/>
        <v/>
      </c>
      <c r="N415" s="4" t="str">
        <f t="shared" si="163"/>
        <v/>
      </c>
      <c r="O415" s="4" t="str">
        <f t="shared" si="163"/>
        <v/>
      </c>
      <c r="P415" s="4" t="str">
        <f t="shared" si="163"/>
        <v/>
      </c>
      <c r="Q415" s="4" t="str">
        <f t="shared" si="163"/>
        <v/>
      </c>
      <c r="R415" s="4" t="str">
        <f t="shared" si="163"/>
        <v/>
      </c>
      <c r="S415" s="4" t="str">
        <f t="shared" si="163"/>
        <v/>
      </c>
      <c r="T415" s="4" t="str">
        <f t="shared" si="163"/>
        <v/>
      </c>
      <c r="U415" s="4" t="str">
        <f t="shared" si="163"/>
        <v/>
      </c>
      <c r="V415" s="4" t="str">
        <f t="shared" si="163"/>
        <v/>
      </c>
      <c r="W415" s="4" t="str">
        <f t="shared" si="163"/>
        <v/>
      </c>
      <c r="X415" s="4" t="str">
        <f t="shared" si="163"/>
        <v/>
      </c>
    </row>
    <row r="416" spans="1:24" ht="15.75" customHeight="1" x14ac:dyDescent="0.25">
      <c r="A416" s="4" t="s">
        <v>433</v>
      </c>
      <c r="B416" s="4" t="s">
        <v>434</v>
      </c>
      <c r="C416" s="4" t="s">
        <v>181</v>
      </c>
      <c r="D416" s="4" t="s">
        <v>412</v>
      </c>
      <c r="E416" s="4">
        <f t="shared" si="3"/>
        <v>1</v>
      </c>
      <c r="I416" s="4">
        <f t="shared" ref="I416:X416" si="164">+IF($E165=1,I165,"")</f>
        <v>2083458.9999999998</v>
      </c>
      <c r="J416" s="85">
        <f t="shared" si="164"/>
        <v>468.49974009567745</v>
      </c>
      <c r="K416" s="85">
        <f t="shared" si="164"/>
        <v>145.47922469316654</v>
      </c>
      <c r="L416" s="85">
        <f t="shared" si="164"/>
        <v>37.00576781208558</v>
      </c>
      <c r="M416" s="85">
        <f t="shared" si="164"/>
        <v>254.37149455625209</v>
      </c>
      <c r="N416" s="85">
        <f t="shared" si="164"/>
        <v>2.4958494503611544</v>
      </c>
      <c r="O416" s="85" t="str">
        <f t="shared" si="164"/>
        <v/>
      </c>
      <c r="P416" s="85" t="str">
        <f t="shared" si="164"/>
        <v/>
      </c>
      <c r="Q416" s="85">
        <f t="shared" si="164"/>
        <v>11980.237154150198</v>
      </c>
      <c r="R416" s="85" t="str">
        <f t="shared" si="164"/>
        <v/>
      </c>
      <c r="S416" s="85" t="str">
        <f t="shared" si="164"/>
        <v/>
      </c>
      <c r="T416" s="85" t="str">
        <f t="shared" si="164"/>
        <v/>
      </c>
      <c r="U416" s="4">
        <f t="shared" si="164"/>
        <v>0</v>
      </c>
      <c r="V416" s="4">
        <f t="shared" si="164"/>
        <v>0</v>
      </c>
      <c r="W416" s="4">
        <f t="shared" si="164"/>
        <v>0</v>
      </c>
      <c r="X416" s="4">
        <f t="shared" si="164"/>
        <v>0</v>
      </c>
    </row>
    <row r="417" spans="1:24" ht="15.75" customHeight="1" x14ac:dyDescent="0.25">
      <c r="A417" s="4" t="s">
        <v>225</v>
      </c>
      <c r="B417" s="4" t="s">
        <v>226</v>
      </c>
      <c r="C417" s="4" t="s">
        <v>22</v>
      </c>
      <c r="D417" s="4" t="s">
        <v>216</v>
      </c>
      <c r="E417" s="4">
        <f t="shared" si="3"/>
        <v>0</v>
      </c>
      <c r="I417" s="4" t="str">
        <f t="shared" ref="I417:X417" si="165">+IF($E166=1,I166,"")</f>
        <v/>
      </c>
      <c r="J417" s="4" t="str">
        <f t="shared" si="165"/>
        <v/>
      </c>
      <c r="K417" s="4" t="str">
        <f t="shared" si="165"/>
        <v/>
      </c>
      <c r="L417" s="4" t="str">
        <f t="shared" si="165"/>
        <v/>
      </c>
      <c r="M417" s="4" t="str">
        <f t="shared" si="165"/>
        <v/>
      </c>
      <c r="N417" s="4" t="str">
        <f t="shared" si="165"/>
        <v/>
      </c>
      <c r="O417" s="4" t="str">
        <f t="shared" si="165"/>
        <v/>
      </c>
      <c r="P417" s="4" t="str">
        <f t="shared" si="165"/>
        <v/>
      </c>
      <c r="Q417" s="4" t="str">
        <f t="shared" si="165"/>
        <v/>
      </c>
      <c r="R417" s="4" t="str">
        <f t="shared" si="165"/>
        <v/>
      </c>
      <c r="S417" s="4" t="str">
        <f t="shared" si="165"/>
        <v/>
      </c>
      <c r="T417" s="4" t="str">
        <f t="shared" si="165"/>
        <v/>
      </c>
      <c r="U417" s="4" t="str">
        <f t="shared" si="165"/>
        <v/>
      </c>
      <c r="V417" s="4" t="str">
        <f t="shared" si="165"/>
        <v/>
      </c>
      <c r="W417" s="4" t="str">
        <f t="shared" si="165"/>
        <v/>
      </c>
      <c r="X417" s="4" t="str">
        <f t="shared" si="165"/>
        <v/>
      </c>
    </row>
    <row r="418" spans="1:24" ht="15.75" customHeight="1" x14ac:dyDescent="0.25">
      <c r="A418" s="4" t="s">
        <v>295</v>
      </c>
      <c r="B418" s="4" t="s">
        <v>296</v>
      </c>
      <c r="C418" s="4" t="s">
        <v>181</v>
      </c>
      <c r="D418" s="4" t="s">
        <v>276</v>
      </c>
      <c r="E418" s="4">
        <f t="shared" si="3"/>
        <v>1</v>
      </c>
      <c r="I418" s="4">
        <f t="shared" ref="I418:X418" si="166">+IF($E167=1,I167,"")</f>
        <v>5378857</v>
      </c>
      <c r="J418" s="85">
        <f t="shared" si="166"/>
        <v>159.94104323650919</v>
      </c>
      <c r="K418" s="85">
        <f t="shared" si="166"/>
        <v>62.708489926391429</v>
      </c>
      <c r="L418" s="85">
        <f t="shared" si="166"/>
        <v>85.464253836828149</v>
      </c>
      <c r="M418" s="85">
        <f t="shared" si="166"/>
        <v>1362.8817076786245</v>
      </c>
      <c r="N418" s="85" t="str">
        <f t="shared" si="166"/>
        <v/>
      </c>
      <c r="O418" s="85" t="str">
        <f t="shared" si="166"/>
        <v/>
      </c>
      <c r="P418" s="85">
        <f t="shared" si="166"/>
        <v>50.773723506743735</v>
      </c>
      <c r="Q418" s="85">
        <f t="shared" si="166"/>
        <v>4374.8378728923471</v>
      </c>
      <c r="R418" s="85">
        <f t="shared" si="166"/>
        <v>0.52055669076162459</v>
      </c>
      <c r="S418" s="85" t="str">
        <f t="shared" si="166"/>
        <v/>
      </c>
      <c r="T418" s="85" t="str">
        <f t="shared" si="166"/>
        <v/>
      </c>
      <c r="U418" s="4">
        <f t="shared" si="166"/>
        <v>0.88</v>
      </c>
      <c r="V418" s="4">
        <f t="shared" si="166"/>
        <v>0.83</v>
      </c>
      <c r="W418" s="4">
        <f t="shared" si="166"/>
        <v>0.91</v>
      </c>
      <c r="X418" s="4">
        <f t="shared" si="166"/>
        <v>0.91</v>
      </c>
    </row>
    <row r="419" spans="1:24" ht="15.75" customHeight="1" x14ac:dyDescent="0.25">
      <c r="A419" s="4" t="s">
        <v>507</v>
      </c>
      <c r="B419" s="4" t="s">
        <v>508</v>
      </c>
      <c r="C419" s="4" t="s">
        <v>106</v>
      </c>
      <c r="D419" s="4" t="s">
        <v>484</v>
      </c>
      <c r="E419" s="4">
        <f t="shared" si="3"/>
        <v>0</v>
      </c>
      <c r="I419" s="4" t="str">
        <f t="shared" ref="I419:X419" si="167">+IF($E168=1,I168,"")</f>
        <v/>
      </c>
      <c r="J419" s="4" t="str">
        <f t="shared" si="167"/>
        <v/>
      </c>
      <c r="K419" s="4" t="str">
        <f t="shared" si="167"/>
        <v/>
      </c>
      <c r="L419" s="4" t="str">
        <f t="shared" si="167"/>
        <v/>
      </c>
      <c r="M419" s="4" t="str">
        <f t="shared" si="167"/>
        <v/>
      </c>
      <c r="N419" s="4" t="str">
        <f t="shared" si="167"/>
        <v/>
      </c>
      <c r="O419" s="4" t="str">
        <f t="shared" si="167"/>
        <v/>
      </c>
      <c r="P419" s="4" t="str">
        <f t="shared" si="167"/>
        <v/>
      </c>
      <c r="Q419" s="4" t="str">
        <f t="shared" si="167"/>
        <v/>
      </c>
      <c r="R419" s="4" t="str">
        <f t="shared" si="167"/>
        <v/>
      </c>
      <c r="S419" s="4" t="str">
        <f t="shared" si="167"/>
        <v/>
      </c>
      <c r="T419" s="4" t="str">
        <f t="shared" si="167"/>
        <v/>
      </c>
      <c r="U419" s="4" t="str">
        <f t="shared" si="167"/>
        <v/>
      </c>
      <c r="V419" s="4" t="str">
        <f t="shared" si="167"/>
        <v/>
      </c>
      <c r="W419" s="4" t="str">
        <f t="shared" si="167"/>
        <v/>
      </c>
      <c r="X419" s="4" t="str">
        <f t="shared" si="167"/>
        <v/>
      </c>
    </row>
    <row r="420" spans="1:24" ht="15.75" customHeight="1" x14ac:dyDescent="0.25">
      <c r="A420" s="4" t="s">
        <v>406</v>
      </c>
      <c r="B420" s="4" t="s">
        <v>407</v>
      </c>
      <c r="C420" s="4" t="s">
        <v>106</v>
      </c>
      <c r="D420" s="4" t="s">
        <v>393</v>
      </c>
      <c r="E420" s="4">
        <f t="shared" si="3"/>
        <v>0</v>
      </c>
      <c r="I420" s="4" t="str">
        <f t="shared" ref="I420:X420" si="168">+IF($E169=1,I169,"")</f>
        <v/>
      </c>
      <c r="J420" s="4" t="str">
        <f t="shared" si="168"/>
        <v/>
      </c>
      <c r="K420" s="4" t="str">
        <f t="shared" si="168"/>
        <v/>
      </c>
      <c r="L420" s="4" t="str">
        <f t="shared" si="168"/>
        <v/>
      </c>
      <c r="M420" s="4" t="str">
        <f t="shared" si="168"/>
        <v/>
      </c>
      <c r="N420" s="4" t="str">
        <f t="shared" si="168"/>
        <v/>
      </c>
      <c r="O420" s="4" t="str">
        <f t="shared" si="168"/>
        <v/>
      </c>
      <c r="P420" s="4" t="str">
        <f t="shared" si="168"/>
        <v/>
      </c>
      <c r="Q420" s="4" t="str">
        <f t="shared" si="168"/>
        <v/>
      </c>
      <c r="R420" s="4" t="str">
        <f t="shared" si="168"/>
        <v/>
      </c>
      <c r="S420" s="4" t="str">
        <f t="shared" si="168"/>
        <v/>
      </c>
      <c r="T420" s="4" t="str">
        <f t="shared" si="168"/>
        <v/>
      </c>
      <c r="U420" s="4" t="str">
        <f t="shared" si="168"/>
        <v/>
      </c>
      <c r="V420" s="4" t="str">
        <f t="shared" si="168"/>
        <v/>
      </c>
      <c r="W420" s="4" t="str">
        <f t="shared" si="168"/>
        <v/>
      </c>
      <c r="X420" s="4" t="str">
        <f t="shared" si="168"/>
        <v/>
      </c>
    </row>
    <row r="421" spans="1:24" ht="15.75" customHeight="1" x14ac:dyDescent="0.25">
      <c r="A421" s="4" t="s">
        <v>227</v>
      </c>
      <c r="B421" s="4" t="s">
        <v>228</v>
      </c>
      <c r="C421" s="4" t="s">
        <v>22</v>
      </c>
      <c r="D421" s="4" t="s">
        <v>216</v>
      </c>
      <c r="E421" s="4">
        <f t="shared" si="3"/>
        <v>0</v>
      </c>
      <c r="I421" s="4" t="str">
        <f t="shared" ref="I421:X421" si="169">+IF($E170=1,I170,"")</f>
        <v/>
      </c>
      <c r="J421" s="4" t="str">
        <f t="shared" si="169"/>
        <v/>
      </c>
      <c r="K421" s="4" t="str">
        <f t="shared" si="169"/>
        <v/>
      </c>
      <c r="L421" s="4" t="str">
        <f t="shared" si="169"/>
        <v/>
      </c>
      <c r="M421" s="4" t="str">
        <f t="shared" si="169"/>
        <v/>
      </c>
      <c r="N421" s="4" t="str">
        <f t="shared" si="169"/>
        <v/>
      </c>
      <c r="O421" s="4" t="str">
        <f t="shared" si="169"/>
        <v/>
      </c>
      <c r="P421" s="4" t="str">
        <f t="shared" si="169"/>
        <v/>
      </c>
      <c r="Q421" s="4" t="str">
        <f t="shared" si="169"/>
        <v/>
      </c>
      <c r="R421" s="4" t="str">
        <f t="shared" si="169"/>
        <v/>
      </c>
      <c r="S421" s="4" t="str">
        <f t="shared" si="169"/>
        <v/>
      </c>
      <c r="T421" s="4" t="str">
        <f t="shared" si="169"/>
        <v/>
      </c>
      <c r="U421" s="4" t="str">
        <f t="shared" si="169"/>
        <v/>
      </c>
      <c r="V421" s="4" t="str">
        <f t="shared" si="169"/>
        <v/>
      </c>
      <c r="W421" s="4" t="str">
        <f t="shared" si="169"/>
        <v/>
      </c>
      <c r="X421" s="4" t="str">
        <f t="shared" si="169"/>
        <v/>
      </c>
    </row>
    <row r="422" spans="1:24" ht="15.75" customHeight="1" x14ac:dyDescent="0.25">
      <c r="A422" s="4" t="s">
        <v>102</v>
      </c>
      <c r="B422" s="4" t="s">
        <v>103</v>
      </c>
      <c r="C422" s="4" t="s">
        <v>28</v>
      </c>
      <c r="D422" s="4" t="s">
        <v>89</v>
      </c>
      <c r="E422" s="4">
        <f t="shared" si="3"/>
        <v>1</v>
      </c>
      <c r="I422" s="4">
        <f t="shared" ref="I422:X422" si="170">+IF($E171=1,I171,"")</f>
        <v>4246439</v>
      </c>
      <c r="J422" s="85">
        <f t="shared" si="170"/>
        <v>399.20507512294421</v>
      </c>
      <c r="K422" s="85">
        <f t="shared" si="170"/>
        <v>380.4364080115127</v>
      </c>
      <c r="L422" s="85" t="str">
        <f t="shared" si="170"/>
        <v/>
      </c>
      <c r="M422" s="85" t="str">
        <f t="shared" si="170"/>
        <v/>
      </c>
      <c r="N422" s="85">
        <f t="shared" si="170"/>
        <v>11.845219017628652</v>
      </c>
      <c r="O422" s="85">
        <f t="shared" si="170"/>
        <v>119035.78528827037</v>
      </c>
      <c r="P422" s="85">
        <f t="shared" si="170"/>
        <v>2240.6380027739251</v>
      </c>
      <c r="Q422" s="85">
        <f t="shared" si="170"/>
        <v>1844.3886288389087</v>
      </c>
      <c r="R422" s="85">
        <f t="shared" si="170"/>
        <v>9.3490098409514424</v>
      </c>
      <c r="S422" s="85">
        <f t="shared" si="170"/>
        <v>970.67310809934509</v>
      </c>
      <c r="T422" s="85">
        <f t="shared" si="170"/>
        <v>19227.681438664098</v>
      </c>
      <c r="U422" s="4">
        <f t="shared" si="170"/>
        <v>0.32</v>
      </c>
      <c r="V422" s="4">
        <f t="shared" si="170"/>
        <v>0.47</v>
      </c>
      <c r="W422" s="4">
        <f t="shared" si="170"/>
        <v>0.48</v>
      </c>
      <c r="X422" s="4">
        <f t="shared" si="170"/>
        <v>0.48</v>
      </c>
    </row>
    <row r="423" spans="1:24" ht="15.75" customHeight="1" x14ac:dyDescent="0.25">
      <c r="A423" s="4" t="s">
        <v>208</v>
      </c>
      <c r="B423" s="4" t="s">
        <v>209</v>
      </c>
      <c r="C423" s="4" t="s">
        <v>22</v>
      </c>
      <c r="D423" s="4" t="s">
        <v>205</v>
      </c>
      <c r="E423" s="4">
        <f t="shared" si="3"/>
        <v>0</v>
      </c>
      <c r="I423" s="4" t="str">
        <f t="shared" ref="I423:X423" si="171">+IF($E172=1,I172,"")</f>
        <v/>
      </c>
      <c r="J423" s="4" t="str">
        <f t="shared" si="171"/>
        <v/>
      </c>
      <c r="K423" s="4" t="str">
        <f t="shared" si="171"/>
        <v/>
      </c>
      <c r="L423" s="4" t="str">
        <f t="shared" si="171"/>
        <v/>
      </c>
      <c r="M423" s="4" t="str">
        <f t="shared" si="171"/>
        <v/>
      </c>
      <c r="N423" s="4" t="str">
        <f t="shared" si="171"/>
        <v/>
      </c>
      <c r="O423" s="4" t="str">
        <f t="shared" si="171"/>
        <v/>
      </c>
      <c r="P423" s="4" t="str">
        <f t="shared" si="171"/>
        <v/>
      </c>
      <c r="Q423" s="4" t="str">
        <f t="shared" si="171"/>
        <v/>
      </c>
      <c r="R423" s="4" t="str">
        <f t="shared" si="171"/>
        <v/>
      </c>
      <c r="S423" s="4" t="str">
        <f t="shared" si="171"/>
        <v/>
      </c>
      <c r="T423" s="4" t="str">
        <f t="shared" si="171"/>
        <v/>
      </c>
      <c r="U423" s="4" t="str">
        <f t="shared" si="171"/>
        <v/>
      </c>
      <c r="V423" s="4" t="str">
        <f t="shared" si="171"/>
        <v/>
      </c>
      <c r="W423" s="4" t="str">
        <f t="shared" si="171"/>
        <v/>
      </c>
      <c r="X423" s="4" t="str">
        <f t="shared" si="171"/>
        <v/>
      </c>
    </row>
    <row r="424" spans="1:24" ht="15.75" customHeight="1" x14ac:dyDescent="0.25">
      <c r="A424" s="4" t="s">
        <v>345</v>
      </c>
      <c r="B424" s="4" t="s">
        <v>346</v>
      </c>
      <c r="C424" s="4" t="s">
        <v>28</v>
      </c>
      <c r="D424" s="4" t="s">
        <v>328</v>
      </c>
      <c r="E424" s="4">
        <f t="shared" si="3"/>
        <v>1</v>
      </c>
      <c r="I424" s="4">
        <f t="shared" ref="I424:X424" si="172">+IF($E173=1,I173,"")</f>
        <v>7044636</v>
      </c>
      <c r="J424" s="85">
        <f t="shared" si="172"/>
        <v>230.43064254845814</v>
      </c>
      <c r="K424" s="85">
        <f t="shared" si="172"/>
        <v>199.59867337361365</v>
      </c>
      <c r="L424" s="85" t="str">
        <f t="shared" si="172"/>
        <v/>
      </c>
      <c r="M424" s="85" t="str">
        <f t="shared" si="172"/>
        <v/>
      </c>
      <c r="N424" s="85">
        <f t="shared" si="172"/>
        <v>10.944497345214147</v>
      </c>
      <c r="O424" s="85">
        <f t="shared" si="172"/>
        <v>51003.891050583661</v>
      </c>
      <c r="P424" s="85">
        <f t="shared" si="172"/>
        <v>3789.0056588520615</v>
      </c>
      <c r="Q424" s="85">
        <f t="shared" si="172"/>
        <v>1305.5710306406686</v>
      </c>
      <c r="R424" s="85">
        <f t="shared" si="172"/>
        <v>8.5029233589925717</v>
      </c>
      <c r="S424" s="85">
        <f t="shared" si="172"/>
        <v>2533.2732074985506</v>
      </c>
      <c r="T424" s="85">
        <f t="shared" si="172"/>
        <v>9065.0069156293212</v>
      </c>
      <c r="U424" s="4">
        <f t="shared" si="172"/>
        <v>0</v>
      </c>
      <c r="V424" s="4">
        <f t="shared" si="172"/>
        <v>0</v>
      </c>
      <c r="W424" s="4">
        <f t="shared" si="172"/>
        <v>0</v>
      </c>
      <c r="X424" s="4">
        <f t="shared" si="172"/>
        <v>0</v>
      </c>
    </row>
    <row r="425" spans="1:24" ht="15.75" customHeight="1" x14ac:dyDescent="0.25">
      <c r="A425" s="4" t="s">
        <v>347</v>
      </c>
      <c r="B425" s="4" t="s">
        <v>348</v>
      </c>
      <c r="C425" s="4" t="s">
        <v>28</v>
      </c>
      <c r="D425" s="4" t="s">
        <v>328</v>
      </c>
      <c r="E425" s="4">
        <f t="shared" si="3"/>
        <v>1</v>
      </c>
      <c r="I425" s="4">
        <f t="shared" ref="I425:X425" si="173">+IF($E174=1,I174,"")</f>
        <v>32510453</v>
      </c>
      <c r="J425" s="85">
        <f t="shared" si="173"/>
        <v>370.05328716889915</v>
      </c>
      <c r="K425" s="85">
        <f t="shared" si="173"/>
        <v>275.27761609473725</v>
      </c>
      <c r="L425" s="85">
        <f t="shared" si="173"/>
        <v>30.094935927223162</v>
      </c>
      <c r="M425" s="85">
        <f t="shared" si="173"/>
        <v>109.32576485574452</v>
      </c>
      <c r="N425" s="85">
        <f t="shared" si="173"/>
        <v>9.4892556557117178</v>
      </c>
      <c r="O425" s="85" t="str">
        <f t="shared" si="173"/>
        <v/>
      </c>
      <c r="P425" s="85">
        <f t="shared" si="173"/>
        <v>1048.3319276543903</v>
      </c>
      <c r="Q425" s="85">
        <f t="shared" si="173"/>
        <v>2543.0934045636668</v>
      </c>
      <c r="R425" s="85">
        <f t="shared" si="173"/>
        <v>7.6498472660470158</v>
      </c>
      <c r="S425" s="85" t="str">
        <f t="shared" si="173"/>
        <v/>
      </c>
      <c r="T425" s="85" t="str">
        <f t="shared" si="173"/>
        <v/>
      </c>
      <c r="U425" s="4">
        <f t="shared" si="173"/>
        <v>0.42</v>
      </c>
      <c r="V425" s="4">
        <f t="shared" si="173"/>
        <v>0.41</v>
      </c>
      <c r="W425" s="4">
        <f t="shared" si="173"/>
        <v>0.41</v>
      </c>
      <c r="X425" s="4">
        <f t="shared" si="173"/>
        <v>0.41</v>
      </c>
    </row>
    <row r="426" spans="1:24" ht="15.75" customHeight="1" x14ac:dyDescent="0.25">
      <c r="A426" s="4" t="s">
        <v>368</v>
      </c>
      <c r="B426" s="4" t="s">
        <v>369</v>
      </c>
      <c r="C426" s="4" t="s">
        <v>106</v>
      </c>
      <c r="D426" s="4" t="s">
        <v>357</v>
      </c>
      <c r="E426" s="4">
        <f t="shared" si="3"/>
        <v>1</v>
      </c>
      <c r="I426" s="4">
        <f t="shared" ref="I426:X426" si="174">+IF($E175=1,I175,"")</f>
        <v>108116615</v>
      </c>
      <c r="J426" s="85">
        <f t="shared" si="174"/>
        <v>168.47271809240419</v>
      </c>
      <c r="K426" s="85">
        <f t="shared" si="174"/>
        <v>157.73986264738309</v>
      </c>
      <c r="L426" s="85">
        <f t="shared" si="174"/>
        <v>2.3030687743969787</v>
      </c>
      <c r="M426" s="85">
        <f t="shared" si="174"/>
        <v>14.600423353641016</v>
      </c>
      <c r="N426" s="85">
        <f t="shared" si="174"/>
        <v>1.7804848958691502</v>
      </c>
      <c r="O426" s="85">
        <f t="shared" si="174"/>
        <v>256484.15584415584</v>
      </c>
      <c r="P426" s="85">
        <f t="shared" si="174"/>
        <v>32348.823975720792</v>
      </c>
      <c r="Q426" s="85">
        <f t="shared" si="174"/>
        <v>1339.2833303229961</v>
      </c>
      <c r="R426" s="85">
        <f t="shared" si="174"/>
        <v>8.1634076316577247</v>
      </c>
      <c r="S426" s="85">
        <f t="shared" si="174"/>
        <v>20201.800327332243</v>
      </c>
      <c r="T426" s="85">
        <f t="shared" si="174"/>
        <v>122059.82694684796</v>
      </c>
      <c r="U426" s="4">
        <f t="shared" si="174"/>
        <v>0.42</v>
      </c>
      <c r="V426" s="4">
        <f t="shared" si="174"/>
        <v>0.4</v>
      </c>
      <c r="W426" s="4">
        <f t="shared" si="174"/>
        <v>0.31</v>
      </c>
      <c r="X426" s="4">
        <f t="shared" si="174"/>
        <v>0.31</v>
      </c>
    </row>
    <row r="427" spans="1:24" ht="15.75" customHeight="1" x14ac:dyDescent="0.25">
      <c r="A427" s="4" t="s">
        <v>191</v>
      </c>
      <c r="B427" s="4" t="s">
        <v>192</v>
      </c>
      <c r="C427" s="4" t="s">
        <v>181</v>
      </c>
      <c r="D427" s="4" t="s">
        <v>182</v>
      </c>
      <c r="E427" s="4">
        <f t="shared" si="3"/>
        <v>1</v>
      </c>
      <c r="I427" s="4">
        <f t="shared" ref="I427:X427" si="175">+IF($E176=1,I176,"")</f>
        <v>37887768</v>
      </c>
      <c r="J427" s="85">
        <f t="shared" si="175"/>
        <v>260.6936360041056</v>
      </c>
      <c r="K427" s="85">
        <f t="shared" si="175"/>
        <v>196.58059561597821</v>
      </c>
      <c r="L427" s="85">
        <f t="shared" si="175"/>
        <v>79.780366053761739</v>
      </c>
      <c r="M427" s="85">
        <f t="shared" si="175"/>
        <v>405.84049409237377</v>
      </c>
      <c r="N427" s="85">
        <f t="shared" si="175"/>
        <v>25.414534844068932</v>
      </c>
      <c r="O427" s="85">
        <f t="shared" si="175"/>
        <v>92960.432028248004</v>
      </c>
      <c r="P427" s="85">
        <f t="shared" si="175"/>
        <v>247.55124357274144</v>
      </c>
      <c r="Q427" s="85">
        <f t="shared" si="175"/>
        <v>10288.713910761155</v>
      </c>
      <c r="R427" s="85">
        <f t="shared" si="175"/>
        <v>0.75750041543751012</v>
      </c>
      <c r="S427" s="85">
        <f t="shared" si="175"/>
        <v>2865.0771550109944</v>
      </c>
      <c r="T427" s="85">
        <f t="shared" si="175"/>
        <v>148222.55340288125</v>
      </c>
      <c r="U427" s="4">
        <f t="shared" si="175"/>
        <v>0.56000000000000005</v>
      </c>
      <c r="V427" s="4">
        <f t="shared" si="175"/>
        <v>0.49</v>
      </c>
      <c r="W427" s="4">
        <f t="shared" si="175"/>
        <v>0.64</v>
      </c>
      <c r="X427" s="4">
        <f t="shared" si="175"/>
        <v>0.64</v>
      </c>
    </row>
    <row r="428" spans="1:24" ht="15.75" customHeight="1" x14ac:dyDescent="0.25">
      <c r="A428" s="4" t="s">
        <v>435</v>
      </c>
      <c r="B428" s="4" t="s">
        <v>436</v>
      </c>
      <c r="C428" s="4" t="s">
        <v>181</v>
      </c>
      <c r="D428" s="4" t="s">
        <v>412</v>
      </c>
      <c r="E428" s="4">
        <f t="shared" si="3"/>
        <v>1</v>
      </c>
      <c r="I428" s="4">
        <f t="shared" ref="I428:X428" si="176">+IF($E177=1,I177,"")</f>
        <v>10226187</v>
      </c>
      <c r="J428" s="85">
        <f t="shared" si="176"/>
        <v>452.91563707958795</v>
      </c>
      <c r="K428" s="85">
        <f t="shared" si="176"/>
        <v>132.86477159081875</v>
      </c>
      <c r="L428" s="85">
        <f t="shared" si="176"/>
        <v>52.864278738497546</v>
      </c>
      <c r="M428" s="85">
        <f t="shared" si="176"/>
        <v>397.88032678295434</v>
      </c>
      <c r="N428" s="85">
        <f t="shared" si="176"/>
        <v>17.318282953362775</v>
      </c>
      <c r="O428" s="85">
        <f t="shared" si="176"/>
        <v>48304.347826086952</v>
      </c>
      <c r="P428" s="85">
        <f t="shared" si="176"/>
        <v>240.62693704064463</v>
      </c>
      <c r="Q428" s="85">
        <f t="shared" si="176"/>
        <v>6454.6318289786223</v>
      </c>
      <c r="R428" s="85">
        <f t="shared" si="176"/>
        <v>0.74319000816237757</v>
      </c>
      <c r="S428" s="85">
        <f t="shared" si="176"/>
        <v>492.50990235814294</v>
      </c>
      <c r="T428" s="85">
        <f t="shared" si="176"/>
        <v>63651.041666666664</v>
      </c>
      <c r="U428" s="4">
        <f t="shared" si="176"/>
        <v>0.64</v>
      </c>
      <c r="V428" s="4">
        <f t="shared" si="176"/>
        <v>0.52</v>
      </c>
      <c r="W428" s="4">
        <f t="shared" si="176"/>
        <v>0.66</v>
      </c>
      <c r="X428" s="4">
        <f t="shared" si="176"/>
        <v>0.66</v>
      </c>
    </row>
    <row r="429" spans="1:24" ht="15.75" customHeight="1" x14ac:dyDescent="0.25">
      <c r="A429" s="4" t="s">
        <v>65</v>
      </c>
      <c r="B429" s="4" t="s">
        <v>66</v>
      </c>
      <c r="C429" s="4" t="s">
        <v>28</v>
      </c>
      <c r="D429" s="4" t="s">
        <v>29</v>
      </c>
      <c r="E429" s="4">
        <f t="shared" si="3"/>
        <v>0</v>
      </c>
      <c r="I429" s="4" t="str">
        <f t="shared" ref="I429:X429" si="177">+IF($E178=1,I178,"")</f>
        <v/>
      </c>
      <c r="J429" s="4" t="str">
        <f t="shared" si="177"/>
        <v/>
      </c>
      <c r="K429" s="4" t="str">
        <f t="shared" si="177"/>
        <v/>
      </c>
      <c r="L429" s="4" t="str">
        <f t="shared" si="177"/>
        <v/>
      </c>
      <c r="M429" s="4" t="str">
        <f t="shared" si="177"/>
        <v/>
      </c>
      <c r="N429" s="4" t="str">
        <f t="shared" si="177"/>
        <v/>
      </c>
      <c r="O429" s="4" t="str">
        <f t="shared" si="177"/>
        <v/>
      </c>
      <c r="P429" s="4" t="str">
        <f t="shared" si="177"/>
        <v/>
      </c>
      <c r="Q429" s="4" t="str">
        <f t="shared" si="177"/>
        <v/>
      </c>
      <c r="R429" s="4" t="str">
        <f t="shared" si="177"/>
        <v/>
      </c>
      <c r="S429" s="4" t="str">
        <f t="shared" si="177"/>
        <v/>
      </c>
      <c r="T429" s="4" t="str">
        <f t="shared" si="177"/>
        <v/>
      </c>
      <c r="U429" s="4" t="str">
        <f t="shared" si="177"/>
        <v/>
      </c>
      <c r="V429" s="4" t="str">
        <f t="shared" si="177"/>
        <v/>
      </c>
      <c r="W429" s="4" t="str">
        <f t="shared" si="177"/>
        <v/>
      </c>
      <c r="X429" s="4" t="str">
        <f t="shared" si="177"/>
        <v/>
      </c>
    </row>
    <row r="430" spans="1:24" ht="15.75" customHeight="1" x14ac:dyDescent="0.25">
      <c r="A430" s="4" t="s">
        <v>509</v>
      </c>
      <c r="B430" s="4" t="s">
        <v>510</v>
      </c>
      <c r="C430" s="4" t="s">
        <v>106</v>
      </c>
      <c r="D430" s="4" t="s">
        <v>484</v>
      </c>
      <c r="E430" s="4">
        <f t="shared" si="3"/>
        <v>0</v>
      </c>
      <c r="I430" s="4" t="str">
        <f t="shared" ref="I430:X430" si="178">+IF($E179=1,I179,"")</f>
        <v/>
      </c>
      <c r="J430" s="4" t="str">
        <f t="shared" si="178"/>
        <v/>
      </c>
      <c r="K430" s="4" t="str">
        <f t="shared" si="178"/>
        <v/>
      </c>
      <c r="L430" s="4" t="str">
        <f t="shared" si="178"/>
        <v/>
      </c>
      <c r="M430" s="4" t="str">
        <f t="shared" si="178"/>
        <v/>
      </c>
      <c r="N430" s="4" t="str">
        <f t="shared" si="178"/>
        <v/>
      </c>
      <c r="O430" s="4" t="str">
        <f t="shared" si="178"/>
        <v/>
      </c>
      <c r="P430" s="4" t="str">
        <f t="shared" si="178"/>
        <v/>
      </c>
      <c r="Q430" s="4" t="str">
        <f t="shared" si="178"/>
        <v/>
      </c>
      <c r="R430" s="4" t="str">
        <f t="shared" si="178"/>
        <v/>
      </c>
      <c r="S430" s="4" t="str">
        <f t="shared" si="178"/>
        <v/>
      </c>
      <c r="T430" s="4" t="str">
        <f t="shared" si="178"/>
        <v/>
      </c>
      <c r="U430" s="4" t="str">
        <f t="shared" si="178"/>
        <v/>
      </c>
      <c r="V430" s="4" t="str">
        <f t="shared" si="178"/>
        <v/>
      </c>
      <c r="W430" s="4" t="str">
        <f t="shared" si="178"/>
        <v/>
      </c>
      <c r="X430" s="4" t="str">
        <f t="shared" si="178"/>
        <v/>
      </c>
    </row>
    <row r="431" spans="1:24" ht="15.75" customHeight="1" x14ac:dyDescent="0.25">
      <c r="A431" s="4" t="s">
        <v>177</v>
      </c>
      <c r="B431" s="4" t="s">
        <v>178</v>
      </c>
      <c r="C431" s="4" t="s">
        <v>106</v>
      </c>
      <c r="D431" s="4" t="s">
        <v>160</v>
      </c>
      <c r="E431" s="4">
        <f t="shared" si="3"/>
        <v>1</v>
      </c>
      <c r="I431" s="4">
        <f t="shared" ref="I431:X431" si="179">+IF($E180=1,I180,"")</f>
        <v>51225308</v>
      </c>
      <c r="J431" s="85">
        <f t="shared" si="179"/>
        <v>227.59062766396642</v>
      </c>
      <c r="K431" s="85">
        <f t="shared" si="179"/>
        <v>107.75533062680658</v>
      </c>
      <c r="L431" s="85">
        <f t="shared" si="179"/>
        <v>30.881219884514895</v>
      </c>
      <c r="M431" s="85">
        <f t="shared" si="179"/>
        <v>286.58647052429438</v>
      </c>
      <c r="N431" s="85">
        <f t="shared" si="179"/>
        <v>5.8506236799981766</v>
      </c>
      <c r="O431" s="85">
        <f t="shared" si="179"/>
        <v>89592.926259592932</v>
      </c>
      <c r="P431" s="85">
        <f t="shared" si="179"/>
        <v>239.07761208251941</v>
      </c>
      <c r="Q431" s="85">
        <f t="shared" si="179"/>
        <v>2900.4256213546319</v>
      </c>
      <c r="R431" s="85">
        <f t="shared" si="179"/>
        <v>0.58760017606921955</v>
      </c>
      <c r="S431" s="85">
        <f t="shared" si="179"/>
        <v>145.32868226704301</v>
      </c>
      <c r="T431" s="85">
        <f t="shared" si="179"/>
        <v>134997.48617395677</v>
      </c>
      <c r="U431" s="4">
        <f t="shared" si="179"/>
        <v>0.69</v>
      </c>
      <c r="V431" s="4">
        <f t="shared" si="179"/>
        <v>0.71</v>
      </c>
      <c r="W431" s="4">
        <f t="shared" si="179"/>
        <v>0.78</v>
      </c>
      <c r="X431" s="4">
        <f t="shared" si="179"/>
        <v>0.78</v>
      </c>
    </row>
    <row r="432" spans="1:24" ht="15.75" customHeight="1" x14ac:dyDescent="0.25">
      <c r="A432" s="4" t="s">
        <v>193</v>
      </c>
      <c r="B432" s="4" t="s">
        <v>194</v>
      </c>
      <c r="C432" s="4" t="s">
        <v>181</v>
      </c>
      <c r="D432" s="4" t="s">
        <v>182</v>
      </c>
      <c r="E432" s="4">
        <f t="shared" si="3"/>
        <v>1</v>
      </c>
      <c r="I432" s="4">
        <f t="shared" ref="I432:X432" si="180">+IF($E181=1,I181,"")</f>
        <v>4043263</v>
      </c>
      <c r="J432" s="85">
        <f t="shared" si="180"/>
        <v>273.81350161985506</v>
      </c>
      <c r="K432" s="85">
        <f t="shared" si="180"/>
        <v>185.74107101121049</v>
      </c>
      <c r="L432" s="85" t="str">
        <f t="shared" si="180"/>
        <v/>
      </c>
      <c r="M432" s="85" t="str">
        <f t="shared" si="180"/>
        <v/>
      </c>
      <c r="N432" s="85" t="str">
        <f t="shared" si="180"/>
        <v/>
      </c>
      <c r="O432" s="85">
        <f t="shared" si="180"/>
        <v>31857.142857142859</v>
      </c>
      <c r="P432" s="85">
        <f t="shared" si="180"/>
        <v>759.04588639579538</v>
      </c>
      <c r="Q432" s="85">
        <f t="shared" si="180"/>
        <v>5936.7588932806329</v>
      </c>
      <c r="R432" s="85">
        <f t="shared" si="180"/>
        <v>3.2152249309530445</v>
      </c>
      <c r="S432" s="85">
        <f t="shared" si="180"/>
        <v>694.31078403622985</v>
      </c>
      <c r="T432" s="85" t="str">
        <f t="shared" si="180"/>
        <v/>
      </c>
      <c r="U432" s="4">
        <f t="shared" si="180"/>
        <v>0</v>
      </c>
      <c r="V432" s="4">
        <f t="shared" si="180"/>
        <v>0</v>
      </c>
      <c r="W432" s="4">
        <f t="shared" si="180"/>
        <v>0</v>
      </c>
      <c r="X432" s="4">
        <f t="shared" si="180"/>
        <v>0</v>
      </c>
    </row>
    <row r="433" spans="1:24" ht="15.75" customHeight="1" x14ac:dyDescent="0.25">
      <c r="A433" s="4" t="s">
        <v>140</v>
      </c>
      <c r="B433" s="4" t="s">
        <v>141</v>
      </c>
      <c r="C433" s="4" t="s">
        <v>118</v>
      </c>
      <c r="D433" s="4" t="s">
        <v>119</v>
      </c>
      <c r="E433" s="4">
        <f t="shared" si="3"/>
        <v>0</v>
      </c>
      <c r="I433" s="4" t="str">
        <f t="shared" ref="I433:X433" si="181">+IF($E182=1,I182,"")</f>
        <v/>
      </c>
      <c r="J433" s="4" t="str">
        <f t="shared" si="181"/>
        <v/>
      </c>
      <c r="K433" s="4" t="str">
        <f t="shared" si="181"/>
        <v/>
      </c>
      <c r="L433" s="4" t="str">
        <f t="shared" si="181"/>
        <v/>
      </c>
      <c r="M433" s="4" t="str">
        <f t="shared" si="181"/>
        <v/>
      </c>
      <c r="N433" s="4" t="str">
        <f t="shared" si="181"/>
        <v/>
      </c>
      <c r="O433" s="4" t="str">
        <f t="shared" si="181"/>
        <v/>
      </c>
      <c r="P433" s="4" t="str">
        <f t="shared" si="181"/>
        <v/>
      </c>
      <c r="Q433" s="4" t="str">
        <f t="shared" si="181"/>
        <v/>
      </c>
      <c r="R433" s="4" t="str">
        <f t="shared" si="181"/>
        <v/>
      </c>
      <c r="S433" s="4" t="str">
        <f t="shared" si="181"/>
        <v/>
      </c>
      <c r="T433" s="4" t="str">
        <f t="shared" si="181"/>
        <v/>
      </c>
      <c r="U433" s="4" t="str">
        <f t="shared" si="181"/>
        <v/>
      </c>
      <c r="V433" s="4" t="str">
        <f t="shared" si="181"/>
        <v/>
      </c>
      <c r="W433" s="4" t="str">
        <f t="shared" si="181"/>
        <v/>
      </c>
      <c r="X433" s="4" t="str">
        <f t="shared" si="181"/>
        <v/>
      </c>
    </row>
    <row r="434" spans="1:24" ht="15.75" customHeight="1" x14ac:dyDescent="0.25">
      <c r="A434" s="4" t="s">
        <v>195</v>
      </c>
      <c r="B434" s="4" t="s">
        <v>196</v>
      </c>
      <c r="C434" s="4" t="s">
        <v>181</v>
      </c>
      <c r="D434" s="4" t="s">
        <v>182</v>
      </c>
      <c r="E434" s="4">
        <f t="shared" si="3"/>
        <v>1</v>
      </c>
      <c r="I434" s="4">
        <f t="shared" ref="I434:X434" si="182">+IF($E183=1,I183,"")</f>
        <v>19364557</v>
      </c>
      <c r="J434" s="85">
        <f t="shared" si="182"/>
        <v>246.03196448026154</v>
      </c>
      <c r="K434" s="85">
        <f t="shared" si="182"/>
        <v>121.09752885129259</v>
      </c>
      <c r="L434" s="85">
        <f t="shared" si="182"/>
        <v>63.404497195572297</v>
      </c>
      <c r="M434" s="85">
        <f t="shared" si="182"/>
        <v>523.58208955223881</v>
      </c>
      <c r="N434" s="85">
        <f t="shared" si="182"/>
        <v>36.30343828676277</v>
      </c>
      <c r="O434" s="85">
        <f t="shared" si="182"/>
        <v>9064.2958748221918</v>
      </c>
      <c r="P434" s="85">
        <f t="shared" si="182"/>
        <v>716.68704156479214</v>
      </c>
      <c r="Q434" s="85">
        <f t="shared" si="182"/>
        <v>17116.788321167885</v>
      </c>
      <c r="R434" s="85">
        <f t="shared" si="182"/>
        <v>1.4769250853505194</v>
      </c>
      <c r="S434" s="85">
        <f t="shared" si="182"/>
        <v>328.81985654574544</v>
      </c>
      <c r="T434" s="85">
        <f t="shared" si="182"/>
        <v>24979.223833790671</v>
      </c>
      <c r="U434" s="4">
        <f t="shared" si="182"/>
        <v>0.55000000000000004</v>
      </c>
      <c r="V434" s="4">
        <f t="shared" si="182"/>
        <v>0.42</v>
      </c>
      <c r="W434" s="4">
        <f t="shared" si="182"/>
        <v>0.62</v>
      </c>
      <c r="X434" s="4">
        <f t="shared" si="182"/>
        <v>0.62</v>
      </c>
    </row>
    <row r="435" spans="1:24" ht="15.75" customHeight="1" x14ac:dyDescent="0.25">
      <c r="A435" s="4" t="s">
        <v>197</v>
      </c>
      <c r="B435" s="4" t="s">
        <v>198</v>
      </c>
      <c r="C435" s="4" t="s">
        <v>181</v>
      </c>
      <c r="D435" s="4" t="s">
        <v>182</v>
      </c>
      <c r="E435" s="4">
        <f t="shared" si="3"/>
        <v>1</v>
      </c>
      <c r="I435" s="4">
        <f t="shared" ref="I435:X435" si="183">+IF($E184=1,I184,"")</f>
        <v>145872256</v>
      </c>
      <c r="J435" s="85">
        <f t="shared" si="183"/>
        <v>411.02812586925376</v>
      </c>
      <c r="K435" s="85">
        <f t="shared" si="183"/>
        <v>412.81050729756316</v>
      </c>
      <c r="L435" s="85">
        <f t="shared" si="183"/>
        <v>177.72467987332698</v>
      </c>
      <c r="M435" s="85">
        <f t="shared" si="183"/>
        <v>430.52363428632162</v>
      </c>
      <c r="N435" s="85">
        <f t="shared" si="183"/>
        <v>22.680803675237598</v>
      </c>
      <c r="O435" s="85">
        <f t="shared" si="183"/>
        <v>29654.919147649991</v>
      </c>
      <c r="P435" s="85">
        <f t="shared" si="183"/>
        <v>813.33369350873875</v>
      </c>
      <c r="Q435" s="85">
        <f t="shared" si="183"/>
        <v>11288.753913353205</v>
      </c>
      <c r="R435" s="85">
        <f t="shared" si="183"/>
        <v>9.1127678178912923</v>
      </c>
      <c r="S435" s="85">
        <f t="shared" si="183"/>
        <v>965.8009105450966</v>
      </c>
      <c r="T435" s="85">
        <f t="shared" si="183"/>
        <v>28562.823871906839</v>
      </c>
      <c r="U435" s="4">
        <f t="shared" si="183"/>
        <v>0</v>
      </c>
      <c r="V435" s="4">
        <f t="shared" si="183"/>
        <v>0</v>
      </c>
      <c r="W435" s="4">
        <f t="shared" si="183"/>
        <v>0</v>
      </c>
      <c r="X435" s="4">
        <f t="shared" si="183"/>
        <v>0</v>
      </c>
    </row>
    <row r="436" spans="1:24" ht="15.75" customHeight="1" x14ac:dyDescent="0.25">
      <c r="A436" s="4" t="s">
        <v>142</v>
      </c>
      <c r="B436" s="4" t="s">
        <v>143</v>
      </c>
      <c r="C436" s="4" t="s">
        <v>118</v>
      </c>
      <c r="D436" s="4" t="s">
        <v>119</v>
      </c>
      <c r="E436" s="4">
        <f t="shared" si="3"/>
        <v>0</v>
      </c>
      <c r="I436" s="4" t="str">
        <f t="shared" ref="I436:X436" si="184">+IF($E185=1,I185,"")</f>
        <v/>
      </c>
      <c r="J436" s="4" t="str">
        <f t="shared" si="184"/>
        <v/>
      </c>
      <c r="K436" s="4" t="str">
        <f t="shared" si="184"/>
        <v/>
      </c>
      <c r="L436" s="4" t="str">
        <f t="shared" si="184"/>
        <v/>
      </c>
      <c r="M436" s="4" t="str">
        <f t="shared" si="184"/>
        <v/>
      </c>
      <c r="N436" s="4" t="str">
        <f t="shared" si="184"/>
        <v/>
      </c>
      <c r="O436" s="4" t="str">
        <f t="shared" si="184"/>
        <v/>
      </c>
      <c r="P436" s="4" t="str">
        <f t="shared" si="184"/>
        <v/>
      </c>
      <c r="Q436" s="4" t="str">
        <f t="shared" si="184"/>
        <v/>
      </c>
      <c r="R436" s="4" t="str">
        <f t="shared" si="184"/>
        <v/>
      </c>
      <c r="S436" s="4" t="str">
        <f t="shared" si="184"/>
        <v/>
      </c>
      <c r="T436" s="4" t="str">
        <f t="shared" si="184"/>
        <v/>
      </c>
      <c r="U436" s="4" t="str">
        <f t="shared" si="184"/>
        <v/>
      </c>
      <c r="V436" s="4" t="str">
        <f t="shared" si="184"/>
        <v/>
      </c>
      <c r="W436" s="4" t="str">
        <f t="shared" si="184"/>
        <v/>
      </c>
      <c r="X436" s="4" t="str">
        <f t="shared" si="184"/>
        <v/>
      </c>
    </row>
    <row r="437" spans="1:24" ht="15.75" customHeight="1" x14ac:dyDescent="0.25">
      <c r="A437" s="4" t="s">
        <v>474</v>
      </c>
      <c r="B437" s="4" t="s">
        <v>475</v>
      </c>
      <c r="C437" s="4" t="s">
        <v>118</v>
      </c>
      <c r="D437" s="4" t="s">
        <v>449</v>
      </c>
      <c r="E437" s="4">
        <f t="shared" si="3"/>
        <v>0</v>
      </c>
      <c r="I437" s="4" t="str">
        <f t="shared" ref="I437:X437" si="185">+IF($E186=1,I186,"")</f>
        <v/>
      </c>
      <c r="J437" s="4" t="str">
        <f t="shared" si="185"/>
        <v/>
      </c>
      <c r="K437" s="4" t="str">
        <f t="shared" si="185"/>
        <v/>
      </c>
      <c r="L437" s="4" t="str">
        <f t="shared" si="185"/>
        <v/>
      </c>
      <c r="M437" s="4" t="str">
        <f t="shared" si="185"/>
        <v/>
      </c>
      <c r="N437" s="4" t="str">
        <f t="shared" si="185"/>
        <v/>
      </c>
      <c r="O437" s="4" t="str">
        <f t="shared" si="185"/>
        <v/>
      </c>
      <c r="P437" s="4" t="str">
        <f t="shared" si="185"/>
        <v/>
      </c>
      <c r="Q437" s="4" t="str">
        <f t="shared" si="185"/>
        <v/>
      </c>
      <c r="R437" s="4" t="str">
        <f t="shared" si="185"/>
        <v/>
      </c>
      <c r="S437" s="4" t="str">
        <f t="shared" si="185"/>
        <v/>
      </c>
      <c r="T437" s="4" t="str">
        <f t="shared" si="185"/>
        <v/>
      </c>
      <c r="U437" s="4" t="str">
        <f t="shared" si="185"/>
        <v/>
      </c>
      <c r="V437" s="4" t="str">
        <f t="shared" si="185"/>
        <v/>
      </c>
      <c r="W437" s="4" t="str">
        <f t="shared" si="185"/>
        <v/>
      </c>
      <c r="X437" s="4" t="str">
        <f t="shared" si="185"/>
        <v/>
      </c>
    </row>
    <row r="438" spans="1:24" ht="15.75" customHeight="1" x14ac:dyDescent="0.25">
      <c r="A438" s="6" t="s">
        <v>67</v>
      </c>
      <c r="B438" s="4" t="s">
        <v>68</v>
      </c>
      <c r="C438" s="4" t="s">
        <v>28</v>
      </c>
      <c r="D438" s="4" t="s">
        <v>29</v>
      </c>
      <c r="E438" s="4">
        <f t="shared" si="3"/>
        <v>0</v>
      </c>
      <c r="I438" s="4" t="str">
        <f t="shared" ref="I438:X438" si="186">+IF($E187=1,I187,"")</f>
        <v/>
      </c>
      <c r="J438" s="4" t="str">
        <f t="shared" si="186"/>
        <v/>
      </c>
      <c r="K438" s="4" t="str">
        <f t="shared" si="186"/>
        <v/>
      </c>
      <c r="L438" s="4" t="str">
        <f t="shared" si="186"/>
        <v/>
      </c>
      <c r="M438" s="4" t="str">
        <f t="shared" si="186"/>
        <v/>
      </c>
      <c r="N438" s="4" t="str">
        <f t="shared" si="186"/>
        <v/>
      </c>
      <c r="O438" s="4" t="str">
        <f t="shared" si="186"/>
        <v/>
      </c>
      <c r="P438" s="4" t="str">
        <f t="shared" si="186"/>
        <v/>
      </c>
      <c r="Q438" s="4" t="str">
        <f t="shared" si="186"/>
        <v/>
      </c>
      <c r="R438" s="4" t="str">
        <f t="shared" si="186"/>
        <v/>
      </c>
      <c r="S438" s="4" t="str">
        <f t="shared" si="186"/>
        <v/>
      </c>
      <c r="T438" s="4" t="str">
        <f t="shared" si="186"/>
        <v/>
      </c>
      <c r="U438" s="4" t="str">
        <f t="shared" si="186"/>
        <v/>
      </c>
      <c r="V438" s="4" t="str">
        <f t="shared" si="186"/>
        <v/>
      </c>
      <c r="W438" s="4" t="str">
        <f t="shared" si="186"/>
        <v/>
      </c>
      <c r="X438" s="4" t="str">
        <f t="shared" si="186"/>
        <v/>
      </c>
    </row>
    <row r="439" spans="1:24" ht="15.75" customHeight="1" x14ac:dyDescent="0.25">
      <c r="A439" s="4" t="s">
        <v>69</v>
      </c>
      <c r="B439" s="4" t="s">
        <v>70</v>
      </c>
      <c r="C439" s="4" t="s">
        <v>28</v>
      </c>
      <c r="D439" s="4" t="s">
        <v>29</v>
      </c>
      <c r="E439" s="4">
        <f t="shared" si="3"/>
        <v>0</v>
      </c>
      <c r="I439" s="4" t="str">
        <f t="shared" ref="I439:X439" si="187">+IF($E188=1,I188,"")</f>
        <v/>
      </c>
      <c r="J439" s="4" t="str">
        <f t="shared" si="187"/>
        <v/>
      </c>
      <c r="K439" s="4" t="str">
        <f t="shared" si="187"/>
        <v/>
      </c>
      <c r="L439" s="4" t="str">
        <f t="shared" si="187"/>
        <v/>
      </c>
      <c r="M439" s="4" t="str">
        <f t="shared" si="187"/>
        <v/>
      </c>
      <c r="N439" s="4" t="str">
        <f t="shared" si="187"/>
        <v/>
      </c>
      <c r="O439" s="4" t="str">
        <f t="shared" si="187"/>
        <v/>
      </c>
      <c r="P439" s="4" t="str">
        <f t="shared" si="187"/>
        <v/>
      </c>
      <c r="Q439" s="4" t="str">
        <f t="shared" si="187"/>
        <v/>
      </c>
      <c r="R439" s="4" t="str">
        <f t="shared" si="187"/>
        <v/>
      </c>
      <c r="S439" s="4" t="str">
        <f t="shared" si="187"/>
        <v/>
      </c>
      <c r="T439" s="4" t="str">
        <f t="shared" si="187"/>
        <v/>
      </c>
      <c r="U439" s="4" t="str">
        <f t="shared" si="187"/>
        <v/>
      </c>
      <c r="V439" s="4" t="str">
        <f t="shared" si="187"/>
        <v/>
      </c>
      <c r="W439" s="4" t="str">
        <f t="shared" si="187"/>
        <v/>
      </c>
      <c r="X439" s="4" t="str">
        <f t="shared" si="187"/>
        <v/>
      </c>
    </row>
    <row r="440" spans="1:24" ht="15.75" customHeight="1" x14ac:dyDescent="0.25">
      <c r="A440" s="4" t="s">
        <v>71</v>
      </c>
      <c r="B440" s="4" t="s">
        <v>72</v>
      </c>
      <c r="C440" s="4" t="s">
        <v>28</v>
      </c>
      <c r="D440" s="4" t="s">
        <v>29</v>
      </c>
      <c r="E440" s="4">
        <f t="shared" si="3"/>
        <v>0</v>
      </c>
      <c r="I440" s="4" t="str">
        <f t="shared" ref="I440:X440" si="188">+IF($E189=1,I189,"")</f>
        <v/>
      </c>
      <c r="J440" s="4" t="str">
        <f t="shared" si="188"/>
        <v/>
      </c>
      <c r="K440" s="4" t="str">
        <f t="shared" si="188"/>
        <v/>
      </c>
      <c r="L440" s="4" t="str">
        <f t="shared" si="188"/>
        <v/>
      </c>
      <c r="M440" s="4" t="str">
        <f t="shared" si="188"/>
        <v/>
      </c>
      <c r="N440" s="4" t="str">
        <f t="shared" si="188"/>
        <v/>
      </c>
      <c r="O440" s="4" t="str">
        <f t="shared" si="188"/>
        <v/>
      </c>
      <c r="P440" s="4" t="str">
        <f t="shared" si="188"/>
        <v/>
      </c>
      <c r="Q440" s="4" t="str">
        <f t="shared" si="188"/>
        <v/>
      </c>
      <c r="R440" s="4" t="str">
        <f t="shared" si="188"/>
        <v/>
      </c>
      <c r="S440" s="4" t="str">
        <f t="shared" si="188"/>
        <v/>
      </c>
      <c r="T440" s="4" t="str">
        <f t="shared" si="188"/>
        <v/>
      </c>
      <c r="U440" s="4" t="str">
        <f t="shared" si="188"/>
        <v/>
      </c>
      <c r="V440" s="4" t="str">
        <f t="shared" si="188"/>
        <v/>
      </c>
      <c r="W440" s="4" t="str">
        <f t="shared" si="188"/>
        <v/>
      </c>
      <c r="X440" s="4" t="str">
        <f t="shared" si="188"/>
        <v/>
      </c>
    </row>
    <row r="441" spans="1:24" ht="15.75" customHeight="1" x14ac:dyDescent="0.25">
      <c r="A441" s="4" t="s">
        <v>270</v>
      </c>
      <c r="B441" s="4" t="s">
        <v>271</v>
      </c>
      <c r="C441" s="4" t="s">
        <v>28</v>
      </c>
      <c r="D441" s="4" t="s">
        <v>265</v>
      </c>
      <c r="E441" s="4">
        <f t="shared" si="3"/>
        <v>0</v>
      </c>
      <c r="I441" s="4" t="str">
        <f t="shared" ref="I441:X441" si="189">+IF($E190=1,I190,"")</f>
        <v/>
      </c>
      <c r="J441" s="4" t="str">
        <f t="shared" si="189"/>
        <v/>
      </c>
      <c r="K441" s="4" t="str">
        <f t="shared" si="189"/>
        <v/>
      </c>
      <c r="L441" s="4" t="str">
        <f t="shared" si="189"/>
        <v/>
      </c>
      <c r="M441" s="4" t="str">
        <f t="shared" si="189"/>
        <v/>
      </c>
      <c r="N441" s="4" t="str">
        <f t="shared" si="189"/>
        <v/>
      </c>
      <c r="O441" s="4" t="str">
        <f t="shared" si="189"/>
        <v/>
      </c>
      <c r="P441" s="4" t="str">
        <f t="shared" si="189"/>
        <v/>
      </c>
      <c r="Q441" s="4" t="str">
        <f t="shared" si="189"/>
        <v/>
      </c>
      <c r="R441" s="4" t="str">
        <f t="shared" si="189"/>
        <v/>
      </c>
      <c r="S441" s="4" t="str">
        <f t="shared" si="189"/>
        <v/>
      </c>
      <c r="T441" s="4" t="str">
        <f t="shared" si="189"/>
        <v/>
      </c>
      <c r="U441" s="4" t="str">
        <f t="shared" si="189"/>
        <v/>
      </c>
      <c r="V441" s="4" t="str">
        <f t="shared" si="189"/>
        <v/>
      </c>
      <c r="W441" s="4" t="str">
        <f t="shared" si="189"/>
        <v/>
      </c>
      <c r="X441" s="4" t="str">
        <f t="shared" si="189"/>
        <v/>
      </c>
    </row>
    <row r="442" spans="1:24" ht="15.75" customHeight="1" x14ac:dyDescent="0.25">
      <c r="A442" s="6" t="s">
        <v>73</v>
      </c>
      <c r="B442" s="4" t="s">
        <v>74</v>
      </c>
      <c r="C442" s="4" t="s">
        <v>28</v>
      </c>
      <c r="D442" s="4" t="s">
        <v>29</v>
      </c>
      <c r="E442" s="4">
        <f t="shared" si="3"/>
        <v>0</v>
      </c>
      <c r="I442" s="4" t="str">
        <f t="shared" ref="I442:X442" si="190">+IF($E191=1,I191,"")</f>
        <v/>
      </c>
      <c r="J442" s="4" t="str">
        <f t="shared" si="190"/>
        <v/>
      </c>
      <c r="K442" s="4" t="str">
        <f t="shared" si="190"/>
        <v/>
      </c>
      <c r="L442" s="4" t="str">
        <f t="shared" si="190"/>
        <v/>
      </c>
      <c r="M442" s="4" t="str">
        <f t="shared" si="190"/>
        <v/>
      </c>
      <c r="N442" s="4" t="str">
        <f t="shared" si="190"/>
        <v/>
      </c>
      <c r="O442" s="4" t="str">
        <f t="shared" si="190"/>
        <v/>
      </c>
      <c r="P442" s="4" t="str">
        <f t="shared" si="190"/>
        <v/>
      </c>
      <c r="Q442" s="4" t="str">
        <f t="shared" si="190"/>
        <v/>
      </c>
      <c r="R442" s="4" t="str">
        <f t="shared" si="190"/>
        <v/>
      </c>
      <c r="S442" s="4" t="str">
        <f t="shared" si="190"/>
        <v/>
      </c>
      <c r="T442" s="4" t="str">
        <f t="shared" si="190"/>
        <v/>
      </c>
      <c r="U442" s="4" t="str">
        <f t="shared" si="190"/>
        <v/>
      </c>
      <c r="V442" s="4" t="str">
        <f t="shared" si="190"/>
        <v/>
      </c>
      <c r="W442" s="4" t="str">
        <f t="shared" si="190"/>
        <v/>
      </c>
      <c r="X442" s="4" t="str">
        <f t="shared" si="190"/>
        <v/>
      </c>
    </row>
    <row r="443" spans="1:24" ht="15.75" customHeight="1" x14ac:dyDescent="0.25">
      <c r="A443" s="4" t="s">
        <v>316</v>
      </c>
      <c r="B443" s="4" t="s">
        <v>317</v>
      </c>
      <c r="C443" s="4" t="s">
        <v>22</v>
      </c>
      <c r="D443" s="4" t="s">
        <v>309</v>
      </c>
      <c r="E443" s="4">
        <f t="shared" si="3"/>
        <v>0</v>
      </c>
      <c r="I443" s="4" t="str">
        <f t="shared" ref="I443:X443" si="191">+IF($E192=1,I192,"")</f>
        <v/>
      </c>
      <c r="J443" s="4" t="str">
        <f t="shared" si="191"/>
        <v/>
      </c>
      <c r="K443" s="4" t="str">
        <f t="shared" si="191"/>
        <v/>
      </c>
      <c r="L443" s="4" t="str">
        <f t="shared" si="191"/>
        <v/>
      </c>
      <c r="M443" s="4" t="str">
        <f t="shared" si="191"/>
        <v/>
      </c>
      <c r="N443" s="4" t="str">
        <f t="shared" si="191"/>
        <v/>
      </c>
      <c r="O443" s="4" t="str">
        <f t="shared" si="191"/>
        <v/>
      </c>
      <c r="P443" s="4" t="str">
        <f t="shared" si="191"/>
        <v/>
      </c>
      <c r="Q443" s="4" t="str">
        <f t="shared" si="191"/>
        <v/>
      </c>
      <c r="R443" s="4" t="str">
        <f t="shared" si="191"/>
        <v/>
      </c>
      <c r="S443" s="4" t="str">
        <f t="shared" si="191"/>
        <v/>
      </c>
      <c r="T443" s="4" t="str">
        <f t="shared" si="191"/>
        <v/>
      </c>
      <c r="U443" s="4" t="str">
        <f t="shared" si="191"/>
        <v/>
      </c>
      <c r="V443" s="4" t="str">
        <f t="shared" si="191"/>
        <v/>
      </c>
      <c r="W443" s="4" t="str">
        <f t="shared" si="191"/>
        <v/>
      </c>
      <c r="X443" s="4" t="str">
        <f t="shared" si="191"/>
        <v/>
      </c>
    </row>
    <row r="444" spans="1:24" ht="15.75" customHeight="1" x14ac:dyDescent="0.25">
      <c r="A444" s="4" t="s">
        <v>437</v>
      </c>
      <c r="B444" s="4" t="s">
        <v>438</v>
      </c>
      <c r="C444" s="4" t="s">
        <v>181</v>
      </c>
      <c r="D444" s="4" t="s">
        <v>412</v>
      </c>
      <c r="E444" s="4">
        <f t="shared" si="3"/>
        <v>0</v>
      </c>
      <c r="I444" s="4" t="str">
        <f t="shared" ref="I444:X444" si="192">+IF($E193=1,I193,"")</f>
        <v/>
      </c>
      <c r="J444" s="4" t="str">
        <f t="shared" si="192"/>
        <v/>
      </c>
      <c r="K444" s="4" t="str">
        <f t="shared" si="192"/>
        <v/>
      </c>
      <c r="L444" s="4" t="str">
        <f t="shared" si="192"/>
        <v/>
      </c>
      <c r="M444" s="4" t="str">
        <f t="shared" si="192"/>
        <v/>
      </c>
      <c r="N444" s="4" t="str">
        <f t="shared" si="192"/>
        <v/>
      </c>
      <c r="O444" s="4" t="str">
        <f t="shared" si="192"/>
        <v/>
      </c>
      <c r="P444" s="4" t="str">
        <f t="shared" si="192"/>
        <v/>
      </c>
      <c r="Q444" s="4" t="str">
        <f t="shared" si="192"/>
        <v/>
      </c>
      <c r="R444" s="4" t="str">
        <f t="shared" si="192"/>
        <v/>
      </c>
      <c r="S444" s="4" t="str">
        <f t="shared" si="192"/>
        <v/>
      </c>
      <c r="T444" s="4" t="str">
        <f t="shared" si="192"/>
        <v/>
      </c>
      <c r="U444" s="4" t="str">
        <f t="shared" si="192"/>
        <v/>
      </c>
      <c r="V444" s="4" t="str">
        <f t="shared" si="192"/>
        <v/>
      </c>
      <c r="W444" s="4" t="str">
        <f t="shared" si="192"/>
        <v/>
      </c>
      <c r="X444" s="4" t="str">
        <f t="shared" si="192"/>
        <v/>
      </c>
    </row>
    <row r="445" spans="1:24" ht="15.75" customHeight="1" x14ac:dyDescent="0.25">
      <c r="A445" s="4" t="s">
        <v>246</v>
      </c>
      <c r="B445" s="4" t="s">
        <v>247</v>
      </c>
      <c r="C445" s="4" t="s">
        <v>118</v>
      </c>
      <c r="D445" s="4" t="s">
        <v>231</v>
      </c>
      <c r="E445" s="4">
        <f t="shared" si="3"/>
        <v>0</v>
      </c>
      <c r="I445" s="4" t="str">
        <f t="shared" ref="I445:X445" si="193">+IF($E194=1,I194,"")</f>
        <v/>
      </c>
      <c r="J445" s="4" t="str">
        <f t="shared" si="193"/>
        <v/>
      </c>
      <c r="K445" s="4" t="str">
        <f t="shared" si="193"/>
        <v/>
      </c>
      <c r="L445" s="4" t="str">
        <f t="shared" si="193"/>
        <v/>
      </c>
      <c r="M445" s="4" t="str">
        <f t="shared" si="193"/>
        <v/>
      </c>
      <c r="N445" s="4" t="str">
        <f t="shared" si="193"/>
        <v/>
      </c>
      <c r="O445" s="4" t="str">
        <f t="shared" si="193"/>
        <v/>
      </c>
      <c r="P445" s="4" t="str">
        <f t="shared" si="193"/>
        <v/>
      </c>
      <c r="Q445" s="4" t="str">
        <f t="shared" si="193"/>
        <v/>
      </c>
      <c r="R445" s="4" t="str">
        <f t="shared" si="193"/>
        <v/>
      </c>
      <c r="S445" s="4" t="str">
        <f t="shared" si="193"/>
        <v/>
      </c>
      <c r="T445" s="4" t="str">
        <f t="shared" si="193"/>
        <v/>
      </c>
      <c r="U445" s="4" t="str">
        <f t="shared" si="193"/>
        <v/>
      </c>
      <c r="V445" s="4" t="str">
        <f t="shared" si="193"/>
        <v/>
      </c>
      <c r="W445" s="4" t="str">
        <f t="shared" si="193"/>
        <v/>
      </c>
      <c r="X445" s="4" t="str">
        <f t="shared" si="193"/>
        <v/>
      </c>
    </row>
    <row r="446" spans="1:24" ht="15.75" customHeight="1" x14ac:dyDescent="0.25">
      <c r="A446" s="4" t="s">
        <v>511</v>
      </c>
      <c r="B446" s="4" t="s">
        <v>512</v>
      </c>
      <c r="C446" s="4" t="s">
        <v>106</v>
      </c>
      <c r="D446" s="4" t="s">
        <v>484</v>
      </c>
      <c r="E446" s="4">
        <f t="shared" si="3"/>
        <v>0</v>
      </c>
      <c r="I446" s="4" t="str">
        <f t="shared" ref="I446:X446" si="194">+IF($E195=1,I195,"")</f>
        <v/>
      </c>
      <c r="J446" s="4" t="str">
        <f t="shared" si="194"/>
        <v/>
      </c>
      <c r="K446" s="4" t="str">
        <f t="shared" si="194"/>
        <v/>
      </c>
      <c r="L446" s="4" t="str">
        <f t="shared" si="194"/>
        <v/>
      </c>
      <c r="M446" s="4" t="str">
        <f t="shared" si="194"/>
        <v/>
      </c>
      <c r="N446" s="4" t="str">
        <f t="shared" si="194"/>
        <v/>
      </c>
      <c r="O446" s="4" t="str">
        <f t="shared" si="194"/>
        <v/>
      </c>
      <c r="P446" s="4" t="str">
        <f t="shared" si="194"/>
        <v/>
      </c>
      <c r="Q446" s="4" t="str">
        <f t="shared" si="194"/>
        <v/>
      </c>
      <c r="R446" s="4" t="str">
        <f t="shared" si="194"/>
        <v/>
      </c>
      <c r="S446" s="4" t="str">
        <f t="shared" si="194"/>
        <v/>
      </c>
      <c r="T446" s="4" t="str">
        <f t="shared" si="194"/>
        <v/>
      </c>
      <c r="U446" s="4" t="str">
        <f t="shared" si="194"/>
        <v/>
      </c>
      <c r="V446" s="4" t="str">
        <f t="shared" si="194"/>
        <v/>
      </c>
      <c r="W446" s="4" t="str">
        <f t="shared" si="194"/>
        <v/>
      </c>
      <c r="X446" s="4" t="str">
        <f t="shared" si="194"/>
        <v/>
      </c>
    </row>
    <row r="447" spans="1:24" ht="15.75" customHeight="1" x14ac:dyDescent="0.25">
      <c r="A447" s="4" t="s">
        <v>476</v>
      </c>
      <c r="B447" s="4" t="s">
        <v>477</v>
      </c>
      <c r="C447" s="4" t="s">
        <v>118</v>
      </c>
      <c r="D447" s="4" t="s">
        <v>449</v>
      </c>
      <c r="E447" s="4">
        <f t="shared" si="3"/>
        <v>0</v>
      </c>
      <c r="I447" s="4" t="str">
        <f t="shared" ref="I447:X447" si="195">+IF($E196=1,I196,"")</f>
        <v/>
      </c>
      <c r="J447" s="4" t="str">
        <f t="shared" si="195"/>
        <v/>
      </c>
      <c r="K447" s="4" t="str">
        <f t="shared" si="195"/>
        <v/>
      </c>
      <c r="L447" s="4" t="str">
        <f t="shared" si="195"/>
        <v/>
      </c>
      <c r="M447" s="4" t="str">
        <f t="shared" si="195"/>
        <v/>
      </c>
      <c r="N447" s="4" t="str">
        <f t="shared" si="195"/>
        <v/>
      </c>
      <c r="O447" s="4" t="str">
        <f t="shared" si="195"/>
        <v/>
      </c>
      <c r="P447" s="4" t="str">
        <f t="shared" si="195"/>
        <v/>
      </c>
      <c r="Q447" s="4" t="str">
        <f t="shared" si="195"/>
        <v/>
      </c>
      <c r="R447" s="4" t="str">
        <f t="shared" si="195"/>
        <v/>
      </c>
      <c r="S447" s="4" t="str">
        <f t="shared" si="195"/>
        <v/>
      </c>
      <c r="T447" s="4" t="str">
        <f t="shared" si="195"/>
        <v/>
      </c>
      <c r="U447" s="4" t="str">
        <f t="shared" si="195"/>
        <v/>
      </c>
      <c r="V447" s="4" t="str">
        <f t="shared" si="195"/>
        <v/>
      </c>
      <c r="W447" s="4" t="str">
        <f t="shared" si="195"/>
        <v/>
      </c>
      <c r="X447" s="4" t="str">
        <f t="shared" si="195"/>
        <v/>
      </c>
    </row>
    <row r="448" spans="1:24" ht="15.75" customHeight="1" x14ac:dyDescent="0.25">
      <c r="A448" s="4" t="s">
        <v>439</v>
      </c>
      <c r="B448" s="4" t="s">
        <v>440</v>
      </c>
      <c r="C448" s="4" t="s">
        <v>181</v>
      </c>
      <c r="D448" s="4" t="s">
        <v>412</v>
      </c>
      <c r="E448" s="4">
        <f t="shared" si="3"/>
        <v>1</v>
      </c>
      <c r="I448" s="4">
        <f t="shared" ref="I448:X448" si="196">+IF($E197=1,I197,"")</f>
        <v>8772235</v>
      </c>
      <c r="J448" s="85">
        <f t="shared" si="196"/>
        <v>483.63957417921426</v>
      </c>
      <c r="K448" s="85">
        <f t="shared" si="196"/>
        <v>123.19551402806695</v>
      </c>
      <c r="L448" s="85" t="str">
        <f t="shared" si="196"/>
        <v/>
      </c>
      <c r="M448" s="85" t="str">
        <f t="shared" si="196"/>
        <v/>
      </c>
      <c r="N448" s="85">
        <f t="shared" si="196"/>
        <v>30.687732373790713</v>
      </c>
      <c r="O448" s="85">
        <f t="shared" si="196"/>
        <v>15644.502228826152</v>
      </c>
      <c r="P448" s="85">
        <f t="shared" si="196"/>
        <v>312.72969297103339</v>
      </c>
      <c r="Q448" s="85">
        <f t="shared" si="196"/>
        <v>6687.5</v>
      </c>
      <c r="R448" s="85">
        <f t="shared" si="196"/>
        <v>1.0715627203329596</v>
      </c>
      <c r="S448" s="85">
        <f t="shared" si="196"/>
        <v>850.75651980688042</v>
      </c>
      <c r="T448" s="85">
        <f t="shared" si="196"/>
        <v>55634.081902245707</v>
      </c>
      <c r="U448" s="4">
        <f t="shared" si="196"/>
        <v>0.27</v>
      </c>
      <c r="V448" s="4">
        <f t="shared" si="196"/>
        <v>0.36</v>
      </c>
      <c r="W448" s="4">
        <f t="shared" si="196"/>
        <v>0.46</v>
      </c>
      <c r="X448" s="4">
        <f t="shared" si="196"/>
        <v>0.46</v>
      </c>
    </row>
    <row r="449" spans="1:24" ht="15.75" customHeight="1" x14ac:dyDescent="0.25">
      <c r="A449" s="4" t="s">
        <v>144</v>
      </c>
      <c r="B449" s="4" t="s">
        <v>145</v>
      </c>
      <c r="C449" s="4" t="s">
        <v>118</v>
      </c>
      <c r="D449" s="4" t="s">
        <v>119</v>
      </c>
      <c r="E449" s="4">
        <f t="shared" si="3"/>
        <v>0</v>
      </c>
      <c r="I449" s="4" t="str">
        <f t="shared" ref="I449:X449" si="197">+IF($E198=1,I198,"")</f>
        <v/>
      </c>
      <c r="J449" s="4" t="str">
        <f t="shared" si="197"/>
        <v/>
      </c>
      <c r="K449" s="4" t="str">
        <f t="shared" si="197"/>
        <v/>
      </c>
      <c r="L449" s="4" t="str">
        <f t="shared" si="197"/>
        <v/>
      </c>
      <c r="M449" s="4" t="str">
        <f t="shared" si="197"/>
        <v/>
      </c>
      <c r="N449" s="4" t="str">
        <f t="shared" si="197"/>
        <v/>
      </c>
      <c r="O449" s="4" t="str">
        <f t="shared" si="197"/>
        <v/>
      </c>
      <c r="P449" s="4" t="str">
        <f t="shared" si="197"/>
        <v/>
      </c>
      <c r="Q449" s="4" t="str">
        <f t="shared" si="197"/>
        <v/>
      </c>
      <c r="R449" s="4" t="str">
        <f t="shared" si="197"/>
        <v/>
      </c>
      <c r="S449" s="4" t="str">
        <f t="shared" si="197"/>
        <v/>
      </c>
      <c r="T449" s="4" t="str">
        <f t="shared" si="197"/>
        <v/>
      </c>
      <c r="U449" s="4" t="str">
        <f t="shared" si="197"/>
        <v/>
      </c>
      <c r="V449" s="4" t="str">
        <f t="shared" si="197"/>
        <v/>
      </c>
      <c r="W449" s="4" t="str">
        <f t="shared" si="197"/>
        <v/>
      </c>
      <c r="X449" s="4" t="str">
        <f t="shared" si="197"/>
        <v/>
      </c>
    </row>
    <row r="450" spans="1:24" ht="15.75" customHeight="1" x14ac:dyDescent="0.25">
      <c r="A450" s="4" t="s">
        <v>478</v>
      </c>
      <c r="B450" s="4" t="s">
        <v>479</v>
      </c>
      <c r="C450" s="4" t="s">
        <v>118</v>
      </c>
      <c r="D450" s="4" t="s">
        <v>449</v>
      </c>
      <c r="E450" s="4">
        <f t="shared" si="3"/>
        <v>0</v>
      </c>
      <c r="I450" s="4" t="str">
        <f t="shared" ref="I450:X450" si="198">+IF($E199=1,I199,"")</f>
        <v/>
      </c>
      <c r="J450" s="4" t="str">
        <f t="shared" si="198"/>
        <v/>
      </c>
      <c r="K450" s="4" t="str">
        <f t="shared" si="198"/>
        <v/>
      </c>
      <c r="L450" s="4" t="str">
        <f t="shared" si="198"/>
        <v/>
      </c>
      <c r="M450" s="4" t="str">
        <f t="shared" si="198"/>
        <v/>
      </c>
      <c r="N450" s="4" t="str">
        <f t="shared" si="198"/>
        <v/>
      </c>
      <c r="O450" s="4" t="str">
        <f t="shared" si="198"/>
        <v/>
      </c>
      <c r="P450" s="4" t="str">
        <f t="shared" si="198"/>
        <v/>
      </c>
      <c r="Q450" s="4" t="str">
        <f t="shared" si="198"/>
        <v/>
      </c>
      <c r="R450" s="4" t="str">
        <f t="shared" si="198"/>
        <v/>
      </c>
      <c r="S450" s="4" t="str">
        <f t="shared" si="198"/>
        <v/>
      </c>
      <c r="T450" s="4" t="str">
        <f t="shared" si="198"/>
        <v/>
      </c>
      <c r="U450" s="4" t="str">
        <f t="shared" si="198"/>
        <v/>
      </c>
      <c r="V450" s="4" t="str">
        <f t="shared" si="198"/>
        <v/>
      </c>
      <c r="W450" s="4" t="str">
        <f t="shared" si="198"/>
        <v/>
      </c>
      <c r="X450" s="4" t="str">
        <f t="shared" si="198"/>
        <v/>
      </c>
    </row>
    <row r="451" spans="1:24" ht="15.75" customHeight="1" x14ac:dyDescent="0.25">
      <c r="A451" s="4" t="s">
        <v>370</v>
      </c>
      <c r="B451" s="4" t="s">
        <v>371</v>
      </c>
      <c r="C451" s="4" t="s">
        <v>106</v>
      </c>
      <c r="D451" s="4" t="s">
        <v>357</v>
      </c>
      <c r="E451" s="4">
        <f t="shared" si="3"/>
        <v>1</v>
      </c>
      <c r="I451" s="4">
        <f t="shared" ref="I451:X451" si="199">+IF($E200=1,I200,"")</f>
        <v>5804337</v>
      </c>
      <c r="J451" s="85">
        <f t="shared" si="199"/>
        <v>169.66623405911821</v>
      </c>
      <c r="K451" s="85">
        <f t="shared" si="199"/>
        <v>201.41835320726551</v>
      </c>
      <c r="L451" s="85">
        <f t="shared" si="199"/>
        <v>35.28396094162003</v>
      </c>
      <c r="M451" s="85">
        <f t="shared" si="199"/>
        <v>175.17748695577794</v>
      </c>
      <c r="N451" s="85">
        <f t="shared" si="199"/>
        <v>1.9640486071018963</v>
      </c>
      <c r="O451" s="85">
        <f t="shared" si="199"/>
        <v>95289.473684210519</v>
      </c>
      <c r="P451" s="85" t="str">
        <f t="shared" si="199"/>
        <v/>
      </c>
      <c r="Q451" s="85">
        <f t="shared" si="199"/>
        <v>8705.1377513030529</v>
      </c>
      <c r="R451" s="85">
        <f t="shared" si="199"/>
        <v>0.18951346208877948</v>
      </c>
      <c r="S451" s="85">
        <f t="shared" si="199"/>
        <v>629.59313782311347</v>
      </c>
      <c r="T451" s="85">
        <f t="shared" si="199"/>
        <v>55707.692307692305</v>
      </c>
      <c r="U451" s="4">
        <f t="shared" si="199"/>
        <v>0.9</v>
      </c>
      <c r="V451" s="4">
        <f t="shared" si="199"/>
        <v>0.87</v>
      </c>
      <c r="W451" s="4">
        <f t="shared" si="199"/>
        <v>0.74</v>
      </c>
      <c r="X451" s="4">
        <f t="shared" si="199"/>
        <v>0.74</v>
      </c>
    </row>
    <row r="452" spans="1:24" ht="15.75" customHeight="1" x14ac:dyDescent="0.25">
      <c r="A452" s="4" t="s">
        <v>75</v>
      </c>
      <c r="B452" s="4" t="s">
        <v>76</v>
      </c>
      <c r="C452" s="4" t="s">
        <v>28</v>
      </c>
      <c r="D452" s="4" t="s">
        <v>29</v>
      </c>
      <c r="E452" s="4">
        <f t="shared" si="3"/>
        <v>0</v>
      </c>
      <c r="I452" s="4" t="str">
        <f t="shared" ref="I452:X452" si="200">+IF($E201=1,I201,"")</f>
        <v/>
      </c>
      <c r="J452" s="4" t="str">
        <f t="shared" si="200"/>
        <v/>
      </c>
      <c r="K452" s="4" t="str">
        <f t="shared" si="200"/>
        <v/>
      </c>
      <c r="L452" s="4" t="str">
        <f t="shared" si="200"/>
        <v/>
      </c>
      <c r="M452" s="4" t="str">
        <f t="shared" si="200"/>
        <v/>
      </c>
      <c r="N452" s="4" t="str">
        <f t="shared" si="200"/>
        <v/>
      </c>
      <c r="O452" s="4" t="str">
        <f t="shared" si="200"/>
        <v/>
      </c>
      <c r="P452" s="4" t="str">
        <f t="shared" si="200"/>
        <v/>
      </c>
      <c r="Q452" s="4" t="str">
        <f t="shared" si="200"/>
        <v/>
      </c>
      <c r="R452" s="4" t="str">
        <f t="shared" si="200"/>
        <v/>
      </c>
      <c r="S452" s="4" t="str">
        <f t="shared" si="200"/>
        <v/>
      </c>
      <c r="T452" s="4" t="str">
        <f t="shared" si="200"/>
        <v/>
      </c>
      <c r="U452" s="4" t="str">
        <f t="shared" si="200"/>
        <v/>
      </c>
      <c r="V452" s="4" t="str">
        <f t="shared" si="200"/>
        <v/>
      </c>
      <c r="W452" s="4" t="str">
        <f t="shared" si="200"/>
        <v/>
      </c>
      <c r="X452" s="4" t="str">
        <f t="shared" si="200"/>
        <v/>
      </c>
    </row>
    <row r="453" spans="1:24" ht="15.75" customHeight="1" x14ac:dyDescent="0.25">
      <c r="A453" s="4" t="s">
        <v>199</v>
      </c>
      <c r="B453" s="4" t="s">
        <v>200</v>
      </c>
      <c r="C453" s="4" t="s">
        <v>181</v>
      </c>
      <c r="D453" s="4" t="s">
        <v>182</v>
      </c>
      <c r="E453" s="4">
        <f t="shared" si="3"/>
        <v>1</v>
      </c>
      <c r="I453" s="4">
        <f t="shared" ref="I453:X453" si="201">+IF($E202=1,I202,"")</f>
        <v>5457013</v>
      </c>
      <c r="J453" s="85">
        <f t="shared" si="201"/>
        <v>403.51745542845515</v>
      </c>
      <c r="K453" s="85">
        <f t="shared" si="201"/>
        <v>192.00980463121491</v>
      </c>
      <c r="L453" s="85">
        <f t="shared" si="201"/>
        <v>96.371403183389887</v>
      </c>
      <c r="M453" s="85">
        <f t="shared" si="201"/>
        <v>501.90876121397207</v>
      </c>
      <c r="N453" s="85">
        <f t="shared" si="201"/>
        <v>26.241462133221965</v>
      </c>
      <c r="O453" s="85">
        <f t="shared" si="201"/>
        <v>23254.189944134079</v>
      </c>
      <c r="P453" s="85">
        <f t="shared" si="201"/>
        <v>385.40478905359174</v>
      </c>
      <c r="Q453" s="85">
        <f t="shared" si="201"/>
        <v>6293.0930930930926</v>
      </c>
      <c r="R453" s="85">
        <f t="shared" si="201"/>
        <v>1.4660034711297187</v>
      </c>
      <c r="S453" s="85">
        <f t="shared" si="201"/>
        <v>766.82171970708794</v>
      </c>
      <c r="T453" s="85">
        <f t="shared" si="201"/>
        <v>35501.066098081028</v>
      </c>
      <c r="U453" s="4">
        <f t="shared" si="201"/>
        <v>0</v>
      </c>
      <c r="V453" s="4">
        <f t="shared" si="201"/>
        <v>0</v>
      </c>
      <c r="W453" s="4">
        <f t="shared" si="201"/>
        <v>0</v>
      </c>
      <c r="X453" s="4">
        <f t="shared" si="201"/>
        <v>0</v>
      </c>
    </row>
    <row r="454" spans="1:24" ht="15.75" customHeight="1" x14ac:dyDescent="0.25">
      <c r="A454" s="4" t="s">
        <v>441</v>
      </c>
      <c r="B454" s="4" t="s">
        <v>442</v>
      </c>
      <c r="C454" s="4" t="s">
        <v>181</v>
      </c>
      <c r="D454" s="4" t="s">
        <v>412</v>
      </c>
      <c r="E454" s="4">
        <f t="shared" si="3"/>
        <v>1</v>
      </c>
      <c r="I454" s="4">
        <f t="shared" ref="I454:X454" si="202">+IF($E203=1,I203,"")</f>
        <v>2078654</v>
      </c>
      <c r="J454" s="85">
        <f t="shared" si="202"/>
        <v>394.67847943909851</v>
      </c>
      <c r="K454" s="85">
        <f t="shared" si="202"/>
        <v>63.310199773507279</v>
      </c>
      <c r="L454" s="85" t="str">
        <f t="shared" si="202"/>
        <v/>
      </c>
      <c r="M454" s="85" t="str">
        <f t="shared" si="202"/>
        <v/>
      </c>
      <c r="N454" s="85">
        <f t="shared" si="202"/>
        <v>42.768060485294811</v>
      </c>
      <c r="O454" s="85">
        <f t="shared" si="202"/>
        <v>13133.858267716536</v>
      </c>
      <c r="P454" s="85">
        <f t="shared" si="202"/>
        <v>187.83899514701685</v>
      </c>
      <c r="Q454" s="85">
        <f t="shared" si="202"/>
        <v>4802.919708029197</v>
      </c>
      <c r="R454" s="85">
        <f t="shared" si="202"/>
        <v>0.91405303624364609</v>
      </c>
      <c r="S454" s="85">
        <f t="shared" si="202"/>
        <v>829.61489270996162</v>
      </c>
      <c r="T454" s="85">
        <f t="shared" si="202"/>
        <v>54055.555555555555</v>
      </c>
      <c r="U454" s="4">
        <f t="shared" si="202"/>
        <v>0.51</v>
      </c>
      <c r="V454" s="4">
        <f t="shared" si="202"/>
        <v>0.48</v>
      </c>
      <c r="W454" s="4">
        <f t="shared" si="202"/>
        <v>0.7</v>
      </c>
      <c r="X454" s="4">
        <f t="shared" si="202"/>
        <v>0.7</v>
      </c>
    </row>
    <row r="455" spans="1:24" ht="15.75" customHeight="1" x14ac:dyDescent="0.25">
      <c r="A455" s="4" t="s">
        <v>210</v>
      </c>
      <c r="B455" s="4" t="s">
        <v>211</v>
      </c>
      <c r="C455" s="4" t="s">
        <v>22</v>
      </c>
      <c r="D455" s="4" t="s">
        <v>205</v>
      </c>
      <c r="E455" s="4">
        <f t="shared" si="3"/>
        <v>0</v>
      </c>
      <c r="I455" s="4" t="str">
        <f t="shared" ref="I455:X455" si="203">+IF($E204=1,I204,"")</f>
        <v/>
      </c>
      <c r="J455" s="4" t="str">
        <f t="shared" si="203"/>
        <v/>
      </c>
      <c r="K455" s="4" t="str">
        <f t="shared" si="203"/>
        <v/>
      </c>
      <c r="L455" s="4" t="str">
        <f t="shared" si="203"/>
        <v/>
      </c>
      <c r="M455" s="4" t="str">
        <f t="shared" si="203"/>
        <v/>
      </c>
      <c r="N455" s="4" t="str">
        <f t="shared" si="203"/>
        <v/>
      </c>
      <c r="O455" s="4" t="str">
        <f t="shared" si="203"/>
        <v/>
      </c>
      <c r="P455" s="4" t="str">
        <f t="shared" si="203"/>
        <v/>
      </c>
      <c r="Q455" s="4" t="str">
        <f t="shared" si="203"/>
        <v/>
      </c>
      <c r="R455" s="4" t="str">
        <f t="shared" si="203"/>
        <v/>
      </c>
      <c r="S455" s="4" t="str">
        <f t="shared" si="203"/>
        <v/>
      </c>
      <c r="T455" s="4" t="str">
        <f t="shared" si="203"/>
        <v/>
      </c>
      <c r="U455" s="4" t="str">
        <f t="shared" si="203"/>
        <v/>
      </c>
      <c r="V455" s="4" t="str">
        <f t="shared" si="203"/>
        <v/>
      </c>
      <c r="W455" s="4" t="str">
        <f t="shared" si="203"/>
        <v/>
      </c>
      <c r="X455" s="4" t="str">
        <f t="shared" si="203"/>
        <v/>
      </c>
    </row>
    <row r="456" spans="1:24" ht="15.75" customHeight="1" x14ac:dyDescent="0.25">
      <c r="A456" s="4" t="s">
        <v>146</v>
      </c>
      <c r="B456" s="4" t="s">
        <v>147</v>
      </c>
      <c r="C456" s="4" t="s">
        <v>118</v>
      </c>
      <c r="D456" s="4" t="s">
        <v>119</v>
      </c>
      <c r="E456" s="4">
        <f t="shared" si="3"/>
        <v>0</v>
      </c>
      <c r="I456" s="4" t="str">
        <f t="shared" ref="I456:X456" si="204">+IF($E205=1,I205,"")</f>
        <v/>
      </c>
      <c r="J456" s="4" t="str">
        <f t="shared" si="204"/>
        <v/>
      </c>
      <c r="K456" s="4" t="str">
        <f t="shared" si="204"/>
        <v/>
      </c>
      <c r="L456" s="4" t="str">
        <f t="shared" si="204"/>
        <v/>
      </c>
      <c r="M456" s="4" t="str">
        <f t="shared" si="204"/>
        <v/>
      </c>
      <c r="N456" s="4" t="str">
        <f t="shared" si="204"/>
        <v/>
      </c>
      <c r="O456" s="4" t="str">
        <f t="shared" si="204"/>
        <v/>
      </c>
      <c r="P456" s="4" t="str">
        <f t="shared" si="204"/>
        <v/>
      </c>
      <c r="Q456" s="4" t="str">
        <f t="shared" si="204"/>
        <v/>
      </c>
      <c r="R456" s="4" t="str">
        <f t="shared" si="204"/>
        <v/>
      </c>
      <c r="S456" s="4" t="str">
        <f t="shared" si="204"/>
        <v/>
      </c>
      <c r="T456" s="4" t="str">
        <f t="shared" si="204"/>
        <v/>
      </c>
      <c r="U456" s="4" t="str">
        <f t="shared" si="204"/>
        <v/>
      </c>
      <c r="V456" s="4" t="str">
        <f t="shared" si="204"/>
        <v/>
      </c>
      <c r="W456" s="4" t="str">
        <f t="shared" si="204"/>
        <v/>
      </c>
      <c r="X456" s="4" t="str">
        <f t="shared" si="204"/>
        <v/>
      </c>
    </row>
    <row r="457" spans="1:24" ht="15.75" customHeight="1" x14ac:dyDescent="0.25">
      <c r="A457" s="4" t="s">
        <v>387</v>
      </c>
      <c r="B457" s="4" t="s">
        <v>388</v>
      </c>
      <c r="C457" s="4" t="s">
        <v>118</v>
      </c>
      <c r="D457" s="4" t="s">
        <v>380</v>
      </c>
      <c r="E457" s="4">
        <f t="shared" si="3"/>
        <v>0</v>
      </c>
      <c r="I457" s="4" t="str">
        <f t="shared" ref="I457:X457" si="205">+IF($E206=1,I206,"")</f>
        <v/>
      </c>
      <c r="J457" s="4" t="str">
        <f t="shared" si="205"/>
        <v/>
      </c>
      <c r="K457" s="4" t="str">
        <f t="shared" si="205"/>
        <v/>
      </c>
      <c r="L457" s="4" t="str">
        <f t="shared" si="205"/>
        <v/>
      </c>
      <c r="M457" s="4" t="str">
        <f t="shared" si="205"/>
        <v/>
      </c>
      <c r="N457" s="4" t="str">
        <f t="shared" si="205"/>
        <v/>
      </c>
      <c r="O457" s="4" t="str">
        <f t="shared" si="205"/>
        <v/>
      </c>
      <c r="P457" s="4" t="str">
        <f t="shared" si="205"/>
        <v/>
      </c>
      <c r="Q457" s="4" t="str">
        <f t="shared" si="205"/>
        <v/>
      </c>
      <c r="R457" s="4" t="str">
        <f t="shared" si="205"/>
        <v/>
      </c>
      <c r="S457" s="4" t="str">
        <f t="shared" si="205"/>
        <v/>
      </c>
      <c r="T457" s="4" t="str">
        <f t="shared" si="205"/>
        <v/>
      </c>
      <c r="U457" s="4" t="str">
        <f t="shared" si="205"/>
        <v/>
      </c>
      <c r="V457" s="4" t="str">
        <f t="shared" si="205"/>
        <v/>
      </c>
      <c r="W457" s="4" t="str">
        <f t="shared" si="205"/>
        <v/>
      </c>
      <c r="X457" s="4" t="str">
        <f t="shared" si="205"/>
        <v/>
      </c>
    </row>
    <row r="458" spans="1:24" ht="15.75" customHeight="1" x14ac:dyDescent="0.25">
      <c r="A458" s="4" t="s">
        <v>148</v>
      </c>
      <c r="B458" s="4" t="s">
        <v>149</v>
      </c>
      <c r="C458" s="4" t="s">
        <v>118</v>
      </c>
      <c r="D458" s="4" t="s">
        <v>119</v>
      </c>
      <c r="E458" s="4">
        <f t="shared" si="3"/>
        <v>0</v>
      </c>
      <c r="I458" s="4" t="str">
        <f t="shared" ref="I458:X458" si="206">+IF($E207=1,I207,"")</f>
        <v/>
      </c>
      <c r="J458" s="4" t="str">
        <f t="shared" si="206"/>
        <v/>
      </c>
      <c r="K458" s="4" t="str">
        <f t="shared" si="206"/>
        <v/>
      </c>
      <c r="L458" s="4" t="str">
        <f t="shared" si="206"/>
        <v/>
      </c>
      <c r="M458" s="4" t="str">
        <f t="shared" si="206"/>
        <v/>
      </c>
      <c r="N458" s="4" t="str">
        <f t="shared" si="206"/>
        <v/>
      </c>
      <c r="O458" s="4" t="str">
        <f t="shared" si="206"/>
        <v/>
      </c>
      <c r="P458" s="4" t="str">
        <f t="shared" si="206"/>
        <v/>
      </c>
      <c r="Q458" s="4" t="str">
        <f t="shared" si="206"/>
        <v/>
      </c>
      <c r="R458" s="4" t="str">
        <f t="shared" si="206"/>
        <v/>
      </c>
      <c r="S458" s="4" t="str">
        <f t="shared" si="206"/>
        <v/>
      </c>
      <c r="T458" s="4" t="str">
        <f t="shared" si="206"/>
        <v/>
      </c>
      <c r="U458" s="4" t="str">
        <f t="shared" si="206"/>
        <v/>
      </c>
      <c r="V458" s="4" t="str">
        <f t="shared" si="206"/>
        <v/>
      </c>
      <c r="W458" s="4" t="str">
        <f t="shared" si="206"/>
        <v/>
      </c>
      <c r="X458" s="4" t="str">
        <f t="shared" si="206"/>
        <v/>
      </c>
    </row>
    <row r="459" spans="1:24" ht="15.75" customHeight="1" x14ac:dyDescent="0.25">
      <c r="A459" s="4" t="s">
        <v>148</v>
      </c>
      <c r="B459" s="4" t="s">
        <v>149</v>
      </c>
      <c r="C459" s="4" t="s">
        <v>118</v>
      </c>
      <c r="D459" s="4" t="s">
        <v>250</v>
      </c>
      <c r="E459" s="4">
        <f t="shared" si="3"/>
        <v>0</v>
      </c>
      <c r="I459" s="4" t="str">
        <f t="shared" ref="I459:X459" si="207">+IF($E208=1,I208,"")</f>
        <v/>
      </c>
      <c r="J459" s="4" t="str">
        <f t="shared" si="207"/>
        <v/>
      </c>
      <c r="K459" s="4" t="str">
        <f t="shared" si="207"/>
        <v/>
      </c>
      <c r="L459" s="4" t="str">
        <f t="shared" si="207"/>
        <v/>
      </c>
      <c r="M459" s="4" t="str">
        <f t="shared" si="207"/>
        <v/>
      </c>
      <c r="N459" s="4" t="str">
        <f t="shared" si="207"/>
        <v/>
      </c>
      <c r="O459" s="4" t="str">
        <f t="shared" si="207"/>
        <v/>
      </c>
      <c r="P459" s="4" t="str">
        <f t="shared" si="207"/>
        <v/>
      </c>
      <c r="Q459" s="4" t="str">
        <f t="shared" si="207"/>
        <v/>
      </c>
      <c r="R459" s="4" t="str">
        <f t="shared" si="207"/>
        <v/>
      </c>
      <c r="S459" s="4" t="str">
        <f t="shared" si="207"/>
        <v/>
      </c>
      <c r="T459" s="4" t="str">
        <f t="shared" si="207"/>
        <v/>
      </c>
      <c r="U459" s="4" t="str">
        <f t="shared" si="207"/>
        <v/>
      </c>
      <c r="V459" s="4" t="str">
        <f t="shared" si="207"/>
        <v/>
      </c>
      <c r="W459" s="4" t="str">
        <f t="shared" si="207"/>
        <v/>
      </c>
      <c r="X459" s="4" t="str">
        <f t="shared" si="207"/>
        <v/>
      </c>
    </row>
    <row r="460" spans="1:24" ht="15.75" customHeight="1" x14ac:dyDescent="0.25">
      <c r="A460" s="4" t="s">
        <v>443</v>
      </c>
      <c r="B460" s="4" t="s">
        <v>444</v>
      </c>
      <c r="C460" s="4" t="s">
        <v>181</v>
      </c>
      <c r="D460" s="4" t="s">
        <v>412</v>
      </c>
      <c r="E460" s="4">
        <f t="shared" si="3"/>
        <v>1</v>
      </c>
      <c r="I460" s="4">
        <f t="shared" ref="I460:X460" si="208">+IF($E209=1,I209,"")</f>
        <v>46736776</v>
      </c>
      <c r="J460" s="85">
        <f t="shared" si="208"/>
        <v>358.58699367709914</v>
      </c>
      <c r="K460" s="85">
        <f t="shared" si="208"/>
        <v>125.84094375701054</v>
      </c>
      <c r="L460" s="85">
        <f t="shared" si="208"/>
        <v>51.248721135578549</v>
      </c>
      <c r="M460" s="85">
        <f t="shared" si="208"/>
        <v>407.24997449586829</v>
      </c>
      <c r="N460" s="85">
        <f t="shared" si="208"/>
        <v>11.504858614980204</v>
      </c>
      <c r="O460" s="85">
        <f t="shared" si="208"/>
        <v>51559.791705411939</v>
      </c>
      <c r="P460" s="85">
        <f t="shared" si="208"/>
        <v>253.44525937481149</v>
      </c>
      <c r="Q460" s="85">
        <f t="shared" si="208"/>
        <v>7033.4848122458743</v>
      </c>
      <c r="R460" s="85">
        <f t="shared" si="208"/>
        <v>0.65687029845618794</v>
      </c>
      <c r="S460" s="85">
        <f t="shared" si="208"/>
        <v>759.40362449051145</v>
      </c>
      <c r="T460" s="85">
        <f t="shared" si="208"/>
        <v>111744.05481660621</v>
      </c>
      <c r="U460" s="4">
        <f t="shared" si="208"/>
        <v>0.65</v>
      </c>
      <c r="V460" s="4">
        <f t="shared" si="208"/>
        <v>0.71</v>
      </c>
      <c r="W460" s="4">
        <f t="shared" si="208"/>
        <v>0.78</v>
      </c>
      <c r="X460" s="4">
        <f t="shared" si="208"/>
        <v>0.78</v>
      </c>
    </row>
    <row r="461" spans="1:24" ht="15.75" customHeight="1" x14ac:dyDescent="0.25">
      <c r="A461" s="4" t="s">
        <v>408</v>
      </c>
      <c r="B461" s="4" t="s">
        <v>409</v>
      </c>
      <c r="C461" s="4" t="s">
        <v>106</v>
      </c>
      <c r="D461" s="4" t="s">
        <v>393</v>
      </c>
      <c r="E461" s="4">
        <f t="shared" si="3"/>
        <v>0</v>
      </c>
      <c r="I461" s="4" t="str">
        <f t="shared" ref="I461:X461" si="209">+IF($E210=1,I210,"")</f>
        <v/>
      </c>
      <c r="J461" s="4" t="str">
        <f t="shared" si="209"/>
        <v/>
      </c>
      <c r="K461" s="4" t="str">
        <f t="shared" si="209"/>
        <v/>
      </c>
      <c r="L461" s="4" t="str">
        <f t="shared" si="209"/>
        <v/>
      </c>
      <c r="M461" s="4" t="str">
        <f t="shared" si="209"/>
        <v/>
      </c>
      <c r="N461" s="4" t="str">
        <f t="shared" si="209"/>
        <v/>
      </c>
      <c r="O461" s="4" t="str">
        <f t="shared" si="209"/>
        <v/>
      </c>
      <c r="P461" s="4" t="str">
        <f t="shared" si="209"/>
        <v/>
      </c>
      <c r="Q461" s="4" t="str">
        <f t="shared" si="209"/>
        <v/>
      </c>
      <c r="R461" s="4" t="str">
        <f t="shared" si="209"/>
        <v/>
      </c>
      <c r="S461" s="4" t="str">
        <f t="shared" si="209"/>
        <v/>
      </c>
      <c r="T461" s="4" t="str">
        <f t="shared" si="209"/>
        <v/>
      </c>
      <c r="U461" s="4" t="str">
        <f t="shared" si="209"/>
        <v/>
      </c>
      <c r="V461" s="4" t="str">
        <f t="shared" si="209"/>
        <v/>
      </c>
      <c r="W461" s="4" t="str">
        <f t="shared" si="209"/>
        <v/>
      </c>
      <c r="X461" s="4" t="str">
        <f t="shared" si="209"/>
        <v/>
      </c>
    </row>
    <row r="462" spans="1:24" ht="15.75" customHeight="1" x14ac:dyDescent="0.25">
      <c r="A462" s="4" t="s">
        <v>77</v>
      </c>
      <c r="B462" s="4" t="s">
        <v>78</v>
      </c>
      <c r="C462" s="4" t="s">
        <v>28</v>
      </c>
      <c r="D462" s="4" t="s">
        <v>29</v>
      </c>
      <c r="E462" s="4">
        <f t="shared" si="3"/>
        <v>0</v>
      </c>
      <c r="I462" s="4" t="str">
        <f t="shared" ref="I462:X462" si="210">+IF($E211=1,I211,"")</f>
        <v/>
      </c>
      <c r="J462" s="4" t="str">
        <f t="shared" si="210"/>
        <v/>
      </c>
      <c r="K462" s="4" t="str">
        <f t="shared" si="210"/>
        <v/>
      </c>
      <c r="L462" s="4" t="str">
        <f t="shared" si="210"/>
        <v/>
      </c>
      <c r="M462" s="4" t="str">
        <f t="shared" si="210"/>
        <v/>
      </c>
      <c r="N462" s="4" t="str">
        <f t="shared" si="210"/>
        <v/>
      </c>
      <c r="O462" s="4" t="str">
        <f t="shared" si="210"/>
        <v/>
      </c>
      <c r="P462" s="4" t="str">
        <f t="shared" si="210"/>
        <v/>
      </c>
      <c r="Q462" s="4" t="str">
        <f t="shared" si="210"/>
        <v/>
      </c>
      <c r="R462" s="4" t="str">
        <f t="shared" si="210"/>
        <v/>
      </c>
      <c r="S462" s="4" t="str">
        <f t="shared" si="210"/>
        <v/>
      </c>
      <c r="T462" s="4" t="str">
        <f t="shared" si="210"/>
        <v/>
      </c>
      <c r="U462" s="4" t="str">
        <f t="shared" si="210"/>
        <v/>
      </c>
      <c r="V462" s="4" t="str">
        <f t="shared" si="210"/>
        <v/>
      </c>
      <c r="W462" s="4" t="str">
        <f t="shared" si="210"/>
        <v/>
      </c>
      <c r="X462" s="4" t="str">
        <f t="shared" si="210"/>
        <v/>
      </c>
    </row>
    <row r="463" spans="1:24" ht="15.75" customHeight="1" x14ac:dyDescent="0.25">
      <c r="A463" s="4" t="s">
        <v>79</v>
      </c>
      <c r="B463" s="4" t="s">
        <v>80</v>
      </c>
      <c r="C463" s="4" t="s">
        <v>28</v>
      </c>
      <c r="D463" s="4" t="s">
        <v>29</v>
      </c>
      <c r="E463" s="4">
        <f t="shared" si="3"/>
        <v>0</v>
      </c>
      <c r="I463" s="4" t="str">
        <f t="shared" ref="I463:X463" si="211">+IF($E212=1,I212,"")</f>
        <v/>
      </c>
      <c r="J463" s="4" t="str">
        <f t="shared" si="211"/>
        <v/>
      </c>
      <c r="K463" s="4" t="str">
        <f t="shared" si="211"/>
        <v/>
      </c>
      <c r="L463" s="4" t="str">
        <f t="shared" si="211"/>
        <v/>
      </c>
      <c r="M463" s="4" t="str">
        <f t="shared" si="211"/>
        <v/>
      </c>
      <c r="N463" s="4" t="str">
        <f t="shared" si="211"/>
        <v/>
      </c>
      <c r="O463" s="4" t="str">
        <f t="shared" si="211"/>
        <v/>
      </c>
      <c r="P463" s="4" t="str">
        <f t="shared" si="211"/>
        <v/>
      </c>
      <c r="Q463" s="4" t="str">
        <f t="shared" si="211"/>
        <v/>
      </c>
      <c r="R463" s="4" t="str">
        <f t="shared" si="211"/>
        <v/>
      </c>
      <c r="S463" s="4" t="str">
        <f t="shared" si="211"/>
        <v/>
      </c>
      <c r="T463" s="4" t="str">
        <f t="shared" si="211"/>
        <v/>
      </c>
      <c r="U463" s="4" t="str">
        <f t="shared" si="211"/>
        <v/>
      </c>
      <c r="V463" s="4" t="str">
        <f t="shared" si="211"/>
        <v/>
      </c>
      <c r="W463" s="4" t="str">
        <f t="shared" si="211"/>
        <v/>
      </c>
      <c r="X463" s="4" t="str">
        <f t="shared" si="211"/>
        <v/>
      </c>
    </row>
    <row r="464" spans="1:24" ht="15.75" customHeight="1" x14ac:dyDescent="0.25">
      <c r="A464" s="4" t="s">
        <v>513</v>
      </c>
      <c r="B464" s="4" t="s">
        <v>514</v>
      </c>
      <c r="C464" s="4" t="s">
        <v>106</v>
      </c>
      <c r="D464" s="4" t="s">
        <v>484</v>
      </c>
      <c r="E464" s="4">
        <f t="shared" si="3"/>
        <v>1</v>
      </c>
      <c r="I464" s="4">
        <f t="shared" ref="I464:X464" si="212">+IF($E213=1,I213,"")</f>
        <v>4981420</v>
      </c>
      <c r="J464" s="85">
        <f t="shared" si="212"/>
        <v>13.751099084196875</v>
      </c>
      <c r="K464" s="85">
        <f t="shared" si="212"/>
        <v>163.70834019215405</v>
      </c>
      <c r="L464" s="85" t="str">
        <f t="shared" si="212"/>
        <v/>
      </c>
      <c r="M464" s="85" t="str">
        <f t="shared" si="212"/>
        <v/>
      </c>
      <c r="N464" s="85" t="str">
        <f t="shared" si="212"/>
        <v/>
      </c>
      <c r="O464" s="85">
        <f t="shared" si="212"/>
        <v>10615.384615384615</v>
      </c>
      <c r="P464" s="85">
        <f t="shared" si="212"/>
        <v>664.68334827614319</v>
      </c>
      <c r="Q464" s="85">
        <f t="shared" si="212"/>
        <v>1363.4843671626818</v>
      </c>
      <c r="R464" s="85">
        <f t="shared" si="212"/>
        <v>0.6624617077058349</v>
      </c>
      <c r="S464" s="85">
        <f t="shared" si="212"/>
        <v>385.866802236909</v>
      </c>
      <c r="T464" s="85" t="str">
        <f t="shared" si="212"/>
        <v/>
      </c>
      <c r="U464" s="4">
        <f t="shared" si="212"/>
        <v>0</v>
      </c>
      <c r="V464" s="4">
        <f t="shared" si="212"/>
        <v>0</v>
      </c>
      <c r="W464" s="4">
        <f t="shared" si="212"/>
        <v>0</v>
      </c>
      <c r="X464" s="4">
        <f t="shared" si="212"/>
        <v>0</v>
      </c>
    </row>
    <row r="465" spans="1:24" ht="15.75" customHeight="1" x14ac:dyDescent="0.25">
      <c r="A465" s="4" t="s">
        <v>257</v>
      </c>
      <c r="B465" s="4" t="s">
        <v>258</v>
      </c>
      <c r="C465" s="4" t="s">
        <v>118</v>
      </c>
      <c r="D465" s="4" t="s">
        <v>250</v>
      </c>
      <c r="E465" s="4">
        <f t="shared" si="3"/>
        <v>0</v>
      </c>
      <c r="I465" s="4" t="str">
        <f t="shared" ref="I465:X465" si="213">+IF($E214=1,I214,"")</f>
        <v/>
      </c>
      <c r="J465" s="4" t="str">
        <f t="shared" si="213"/>
        <v/>
      </c>
      <c r="K465" s="4" t="str">
        <f t="shared" si="213"/>
        <v/>
      </c>
      <c r="L465" s="4" t="str">
        <f t="shared" si="213"/>
        <v/>
      </c>
      <c r="M465" s="4" t="str">
        <f t="shared" si="213"/>
        <v/>
      </c>
      <c r="N465" s="4" t="str">
        <f t="shared" si="213"/>
        <v/>
      </c>
      <c r="O465" s="4" t="str">
        <f t="shared" si="213"/>
        <v/>
      </c>
      <c r="P465" s="4" t="str">
        <f t="shared" si="213"/>
        <v/>
      </c>
      <c r="Q465" s="4" t="str">
        <f t="shared" si="213"/>
        <v/>
      </c>
      <c r="R465" s="4" t="str">
        <f t="shared" si="213"/>
        <v/>
      </c>
      <c r="S465" s="4" t="str">
        <f t="shared" si="213"/>
        <v/>
      </c>
      <c r="T465" s="4" t="str">
        <f t="shared" si="213"/>
        <v/>
      </c>
      <c r="U465" s="4" t="str">
        <f t="shared" si="213"/>
        <v/>
      </c>
      <c r="V465" s="4" t="str">
        <f t="shared" si="213"/>
        <v/>
      </c>
      <c r="W465" s="4" t="str">
        <f t="shared" si="213"/>
        <v/>
      </c>
      <c r="X465" s="4" t="str">
        <f t="shared" si="213"/>
        <v/>
      </c>
    </row>
    <row r="466" spans="1:24" ht="15.75" customHeight="1" x14ac:dyDescent="0.25">
      <c r="A466" s="4" t="s">
        <v>349</v>
      </c>
      <c r="B466" s="4" t="s">
        <v>350</v>
      </c>
      <c r="C466" s="4" t="s">
        <v>28</v>
      </c>
      <c r="D466" s="4" t="s">
        <v>328</v>
      </c>
      <c r="E466" s="4">
        <f t="shared" si="3"/>
        <v>0</v>
      </c>
      <c r="I466" s="4" t="str">
        <f t="shared" ref="I466:X466" si="214">+IF($E215=1,I215,"")</f>
        <v/>
      </c>
      <c r="J466" s="4" t="str">
        <f t="shared" si="214"/>
        <v/>
      </c>
      <c r="K466" s="4" t="str">
        <f t="shared" si="214"/>
        <v/>
      </c>
      <c r="L466" s="4" t="str">
        <f t="shared" si="214"/>
        <v/>
      </c>
      <c r="M466" s="4" t="str">
        <f t="shared" si="214"/>
        <v/>
      </c>
      <c r="N466" s="4" t="str">
        <f t="shared" si="214"/>
        <v/>
      </c>
      <c r="O466" s="4" t="str">
        <f t="shared" si="214"/>
        <v/>
      </c>
      <c r="P466" s="4" t="str">
        <f t="shared" si="214"/>
        <v/>
      </c>
      <c r="Q466" s="4" t="str">
        <f t="shared" si="214"/>
        <v/>
      </c>
      <c r="R466" s="4" t="str">
        <f t="shared" si="214"/>
        <v/>
      </c>
      <c r="S466" s="4" t="str">
        <f t="shared" si="214"/>
        <v/>
      </c>
      <c r="T466" s="4" t="str">
        <f t="shared" si="214"/>
        <v/>
      </c>
      <c r="U466" s="4" t="str">
        <f t="shared" si="214"/>
        <v/>
      </c>
      <c r="V466" s="4" t="str">
        <f t="shared" si="214"/>
        <v/>
      </c>
      <c r="W466" s="4" t="str">
        <f t="shared" si="214"/>
        <v/>
      </c>
      <c r="X466" s="4" t="str">
        <f t="shared" si="214"/>
        <v/>
      </c>
    </row>
    <row r="467" spans="1:24" ht="15.75" customHeight="1" x14ac:dyDescent="0.25">
      <c r="A467" s="6" t="s">
        <v>389</v>
      </c>
      <c r="B467" s="6" t="s">
        <v>390</v>
      </c>
      <c r="C467" s="4" t="s">
        <v>118</v>
      </c>
      <c r="D467" s="4" t="s">
        <v>380</v>
      </c>
      <c r="E467" s="4">
        <f t="shared" si="3"/>
        <v>0</v>
      </c>
      <c r="I467" s="4" t="str">
        <f t="shared" ref="I467:X467" si="215">+IF($E216=1,I216,"")</f>
        <v/>
      </c>
      <c r="J467" s="4" t="str">
        <f t="shared" si="215"/>
        <v/>
      </c>
      <c r="K467" s="4" t="str">
        <f t="shared" si="215"/>
        <v/>
      </c>
      <c r="L467" s="4" t="str">
        <f t="shared" si="215"/>
        <v/>
      </c>
      <c r="M467" s="4" t="str">
        <f t="shared" si="215"/>
        <v/>
      </c>
      <c r="N467" s="4" t="str">
        <f t="shared" si="215"/>
        <v/>
      </c>
      <c r="O467" s="4" t="str">
        <f t="shared" si="215"/>
        <v/>
      </c>
      <c r="P467" s="4" t="str">
        <f t="shared" si="215"/>
        <v/>
      </c>
      <c r="Q467" s="4" t="str">
        <f t="shared" si="215"/>
        <v/>
      </c>
      <c r="R467" s="4" t="str">
        <f t="shared" si="215"/>
        <v/>
      </c>
      <c r="S467" s="4" t="str">
        <f t="shared" si="215"/>
        <v/>
      </c>
      <c r="T467" s="4" t="str">
        <f t="shared" si="215"/>
        <v/>
      </c>
      <c r="U467" s="4" t="str">
        <f t="shared" si="215"/>
        <v/>
      </c>
      <c r="V467" s="4" t="str">
        <f t="shared" si="215"/>
        <v/>
      </c>
      <c r="W467" s="4" t="str">
        <f t="shared" si="215"/>
        <v/>
      </c>
      <c r="X467" s="4" t="str">
        <f t="shared" si="215"/>
        <v/>
      </c>
    </row>
    <row r="468" spans="1:24" ht="15.75" customHeight="1" x14ac:dyDescent="0.25">
      <c r="A468" s="4" t="s">
        <v>297</v>
      </c>
      <c r="B468" s="4" t="s">
        <v>298</v>
      </c>
      <c r="C468" s="4" t="s">
        <v>181</v>
      </c>
      <c r="D468" s="4" t="s">
        <v>276</v>
      </c>
      <c r="E468" s="4">
        <f t="shared" si="3"/>
        <v>1</v>
      </c>
      <c r="I468" s="4">
        <f t="shared" ref="I468:X468" si="216">+IF($E217=1,I217,"")</f>
        <v>10036379</v>
      </c>
      <c r="J468" s="85">
        <f t="shared" si="216"/>
        <v>196.69444527752492</v>
      </c>
      <c r="K468" s="85">
        <f t="shared" si="216"/>
        <v>56.922920108935706</v>
      </c>
      <c r="L468" s="85">
        <f t="shared" si="216"/>
        <v>60.499907386917137</v>
      </c>
      <c r="M468" s="85">
        <f t="shared" si="216"/>
        <v>1062.8391388062314</v>
      </c>
      <c r="N468" s="85">
        <f t="shared" si="216"/>
        <v>23.036196620314954</v>
      </c>
      <c r="O468" s="85" t="str">
        <f t="shared" si="216"/>
        <v/>
      </c>
      <c r="P468" s="85">
        <f t="shared" si="216"/>
        <v>100.83128893909175</v>
      </c>
      <c r="Q468" s="85">
        <f t="shared" si="216"/>
        <v>3650.4792332268371</v>
      </c>
      <c r="R468" s="85">
        <f t="shared" si="216"/>
        <v>1.1259040735707568</v>
      </c>
      <c r="S468" s="85" t="str">
        <f t="shared" si="216"/>
        <v/>
      </c>
      <c r="T468" s="85" t="str">
        <f t="shared" si="216"/>
        <v/>
      </c>
      <c r="U468" s="4">
        <f t="shared" si="216"/>
        <v>0.84</v>
      </c>
      <c r="V468" s="4">
        <f t="shared" si="216"/>
        <v>0.82</v>
      </c>
      <c r="W468" s="4">
        <f t="shared" si="216"/>
        <v>0.92</v>
      </c>
      <c r="X468" s="4">
        <f t="shared" si="216"/>
        <v>0.92</v>
      </c>
    </row>
    <row r="469" spans="1:24" ht="15.75" customHeight="1" x14ac:dyDescent="0.25">
      <c r="A469" s="4" t="s">
        <v>540</v>
      </c>
      <c r="B469" s="4" t="s">
        <v>541</v>
      </c>
      <c r="C469" s="4" t="s">
        <v>181</v>
      </c>
      <c r="D469" s="4" t="s">
        <v>525</v>
      </c>
      <c r="E469" s="4">
        <f t="shared" si="3"/>
        <v>1</v>
      </c>
      <c r="I469" s="4">
        <f t="shared" ref="I469:X469" si="217">+IF($E218=1,I218,"")</f>
        <v>8591365</v>
      </c>
      <c r="J469" s="85">
        <f t="shared" si="217"/>
        <v>215.46052344417916</v>
      </c>
      <c r="K469" s="85">
        <f t="shared" si="217"/>
        <v>76.402294629549559</v>
      </c>
      <c r="L469" s="85">
        <f t="shared" si="217"/>
        <v>48.525467140553332</v>
      </c>
      <c r="M469" s="85">
        <f t="shared" si="217"/>
        <v>635.13101767215107</v>
      </c>
      <c r="N469" s="85" t="str">
        <f t="shared" si="217"/>
        <v/>
      </c>
      <c r="O469" s="85" t="str">
        <f t="shared" si="217"/>
        <v/>
      </c>
      <c r="P469" s="85">
        <f t="shared" si="217"/>
        <v>61.999395496448543</v>
      </c>
      <c r="Q469" s="85">
        <f t="shared" si="217"/>
        <v>2381.7126269956457</v>
      </c>
      <c r="R469" s="85">
        <f t="shared" si="217"/>
        <v>0.52378172735065964</v>
      </c>
      <c r="S469" s="85" t="str">
        <f t="shared" si="217"/>
        <v/>
      </c>
      <c r="T469" s="85" t="str">
        <f t="shared" si="217"/>
        <v/>
      </c>
      <c r="U469" s="4">
        <f t="shared" si="217"/>
        <v>0</v>
      </c>
      <c r="V469" s="4">
        <f t="shared" si="217"/>
        <v>0</v>
      </c>
      <c r="W469" s="4">
        <f t="shared" si="217"/>
        <v>0</v>
      </c>
      <c r="X469" s="4">
        <f t="shared" si="217"/>
        <v>0</v>
      </c>
    </row>
    <row r="470" spans="1:24" ht="15.75" customHeight="1" x14ac:dyDescent="0.25">
      <c r="A470" s="4" t="s">
        <v>515</v>
      </c>
      <c r="B470" s="4" t="s">
        <v>516</v>
      </c>
      <c r="C470" s="4" t="s">
        <v>106</v>
      </c>
      <c r="D470" s="4" t="s">
        <v>484</v>
      </c>
      <c r="E470" s="4">
        <f t="shared" si="3"/>
        <v>1</v>
      </c>
      <c r="I470" s="4">
        <f t="shared" ref="I470:X470" si="218">+IF($E219=1,I219,"")</f>
        <v>17070135</v>
      </c>
      <c r="J470" s="85">
        <f t="shared" si="218"/>
        <v>11.077826859600114</v>
      </c>
      <c r="K470" s="85">
        <f t="shared" si="218"/>
        <v>62.090897347912012</v>
      </c>
      <c r="L470" s="85" t="str">
        <f t="shared" si="218"/>
        <v/>
      </c>
      <c r="M470" s="85" t="str">
        <f t="shared" si="218"/>
        <v/>
      </c>
      <c r="N470" s="85" t="str">
        <f t="shared" si="218"/>
        <v/>
      </c>
      <c r="O470" s="85" t="str">
        <f t="shared" si="218"/>
        <v/>
      </c>
      <c r="P470" s="85">
        <f t="shared" si="218"/>
        <v>144.06687508495312</v>
      </c>
      <c r="Q470" s="85">
        <f t="shared" si="218"/>
        <v>1980.0112086680365</v>
      </c>
      <c r="R470" s="85">
        <f t="shared" si="218"/>
        <v>2.7123394161791925</v>
      </c>
      <c r="S470" s="85">
        <f t="shared" si="218"/>
        <v>41.989027176875879</v>
      </c>
      <c r="T470" s="85" t="str">
        <f t="shared" si="218"/>
        <v/>
      </c>
      <c r="U470" s="4">
        <f t="shared" si="218"/>
        <v>0</v>
      </c>
      <c r="V470" s="4">
        <f t="shared" si="218"/>
        <v>0</v>
      </c>
      <c r="W470" s="4">
        <f t="shared" si="218"/>
        <v>0</v>
      </c>
      <c r="X470" s="4">
        <f t="shared" si="218"/>
        <v>0</v>
      </c>
    </row>
    <row r="471" spans="1:24" ht="15.75" customHeight="1" x14ac:dyDescent="0.25">
      <c r="A471" s="4" t="s">
        <v>110</v>
      </c>
      <c r="B471" s="4" t="s">
        <v>111</v>
      </c>
      <c r="C471" s="4" t="s">
        <v>106</v>
      </c>
      <c r="D471" s="4" t="s">
        <v>107</v>
      </c>
      <c r="E471" s="4">
        <f t="shared" si="3"/>
        <v>1</v>
      </c>
      <c r="I471" s="4">
        <f t="shared" ref="I471:X471" si="219">+IF($E220=1,I220,"")</f>
        <v>9321018</v>
      </c>
      <c r="J471" s="85" t="str">
        <f t="shared" si="219"/>
        <v/>
      </c>
      <c r="K471" s="85">
        <f t="shared" si="219"/>
        <v>99.956893120472458</v>
      </c>
      <c r="L471" s="85" t="str">
        <f t="shared" si="219"/>
        <v/>
      </c>
      <c r="M471" s="85" t="str">
        <f t="shared" si="219"/>
        <v/>
      </c>
      <c r="N471" s="85" t="str">
        <f t="shared" si="219"/>
        <v/>
      </c>
      <c r="O471" s="85">
        <f t="shared" si="219"/>
        <v>29238.726790450928</v>
      </c>
      <c r="P471" s="85">
        <f t="shared" si="219"/>
        <v>945.69630531871701</v>
      </c>
      <c r="Q471" s="85">
        <f t="shared" si="219"/>
        <v>8470</v>
      </c>
      <c r="R471" s="85">
        <f t="shared" si="219"/>
        <v>1.3517836785638651</v>
      </c>
      <c r="S471" s="85">
        <f t="shared" si="219"/>
        <v>1057.5650004797083</v>
      </c>
      <c r="T471" s="85" t="str">
        <f t="shared" si="219"/>
        <v/>
      </c>
      <c r="U471" s="4">
        <f t="shared" si="219"/>
        <v>0</v>
      </c>
      <c r="V471" s="4">
        <f t="shared" si="219"/>
        <v>0</v>
      </c>
      <c r="W471" s="4">
        <f t="shared" si="219"/>
        <v>0</v>
      </c>
      <c r="X471" s="4">
        <f t="shared" si="219"/>
        <v>0</v>
      </c>
    </row>
    <row r="472" spans="1:24" ht="15.75" customHeight="1" x14ac:dyDescent="0.25">
      <c r="A472" s="4" t="s">
        <v>372</v>
      </c>
      <c r="B472" s="4" t="s">
        <v>373</v>
      </c>
      <c r="C472" s="4" t="s">
        <v>106</v>
      </c>
      <c r="D472" s="4" t="s">
        <v>357</v>
      </c>
      <c r="E472" s="4">
        <f t="shared" si="3"/>
        <v>1</v>
      </c>
      <c r="I472" s="4">
        <f t="shared" ref="I472:X472" si="220">+IF($E221=1,I221,"")</f>
        <v>69625582</v>
      </c>
      <c r="J472" s="85">
        <f t="shared" si="220"/>
        <v>315.65840268308278</v>
      </c>
      <c r="K472" s="85">
        <f t="shared" si="220"/>
        <v>535.69247004642625</v>
      </c>
      <c r="L472" s="85" t="str">
        <f t="shared" si="220"/>
        <v/>
      </c>
      <c r="M472" s="85" t="str">
        <f t="shared" si="220"/>
        <v/>
      </c>
      <c r="N472" s="85" t="str">
        <f t="shared" si="220"/>
        <v/>
      </c>
      <c r="O472" s="85">
        <f t="shared" si="220"/>
        <v>202196.03619129685</v>
      </c>
      <c r="P472" s="85">
        <f t="shared" si="220"/>
        <v>536.46282808059186</v>
      </c>
      <c r="Q472" s="85">
        <f t="shared" si="220"/>
        <v>5827.6147620386864</v>
      </c>
      <c r="R472" s="85">
        <f t="shared" si="220"/>
        <v>3.2014095049144435</v>
      </c>
      <c r="S472" s="85">
        <f t="shared" si="220"/>
        <v>9813.9252815274103</v>
      </c>
      <c r="T472" s="85" t="str">
        <f t="shared" si="220"/>
        <v/>
      </c>
      <c r="U472" s="4">
        <f t="shared" si="220"/>
        <v>0.45</v>
      </c>
      <c r="V472" s="4">
        <f t="shared" si="220"/>
        <v>0.33</v>
      </c>
      <c r="W472" s="4">
        <f t="shared" si="220"/>
        <v>0.4</v>
      </c>
      <c r="X472" s="4">
        <f t="shared" si="220"/>
        <v>0.4</v>
      </c>
    </row>
    <row r="473" spans="1:24" ht="15.75" customHeight="1" x14ac:dyDescent="0.25">
      <c r="A473" s="4" t="s">
        <v>445</v>
      </c>
      <c r="B473" s="4" t="s">
        <v>446</v>
      </c>
      <c r="C473" s="4" t="s">
        <v>181</v>
      </c>
      <c r="D473" s="4" t="s">
        <v>412</v>
      </c>
      <c r="E473" s="4">
        <f t="shared" si="3"/>
        <v>0</v>
      </c>
      <c r="I473" s="4" t="str">
        <f t="shared" ref="I473:X473" si="221">+IF($E222=1,I222,"")</f>
        <v/>
      </c>
      <c r="J473" s="4" t="str">
        <f t="shared" si="221"/>
        <v/>
      </c>
      <c r="K473" s="4" t="str">
        <f t="shared" si="221"/>
        <v/>
      </c>
      <c r="L473" s="4" t="str">
        <f t="shared" si="221"/>
        <v/>
      </c>
      <c r="M473" s="4" t="str">
        <f t="shared" si="221"/>
        <v/>
      </c>
      <c r="N473" s="4" t="str">
        <f t="shared" si="221"/>
        <v/>
      </c>
      <c r="O473" s="4" t="str">
        <f t="shared" si="221"/>
        <v/>
      </c>
      <c r="P473" s="4" t="str">
        <f t="shared" si="221"/>
        <v/>
      </c>
      <c r="Q473" s="4" t="str">
        <f t="shared" si="221"/>
        <v/>
      </c>
      <c r="R473" s="4" t="str">
        <f t="shared" si="221"/>
        <v/>
      </c>
      <c r="S473" s="4" t="str">
        <f t="shared" si="221"/>
        <v/>
      </c>
      <c r="T473" s="4" t="str">
        <f t="shared" si="221"/>
        <v/>
      </c>
      <c r="U473" s="4" t="str">
        <f t="shared" si="221"/>
        <v/>
      </c>
      <c r="V473" s="4" t="str">
        <f t="shared" si="221"/>
        <v/>
      </c>
      <c r="W473" s="4" t="str">
        <f t="shared" si="221"/>
        <v/>
      </c>
      <c r="X473" s="4" t="str">
        <f t="shared" si="221"/>
        <v/>
      </c>
    </row>
    <row r="474" spans="1:24" ht="15.75" customHeight="1" x14ac:dyDescent="0.25">
      <c r="A474" s="4" t="s">
        <v>374</v>
      </c>
      <c r="B474" s="4" t="s">
        <v>375</v>
      </c>
      <c r="C474" s="4" t="s">
        <v>106</v>
      </c>
      <c r="D474" s="4" t="s">
        <v>357</v>
      </c>
      <c r="E474" s="4">
        <f t="shared" si="3"/>
        <v>1</v>
      </c>
      <c r="I474" s="4">
        <f t="shared" ref="I474:X474" si="222">+IF($E223=1,I223,"")</f>
        <v>1293119</v>
      </c>
      <c r="J474" s="85">
        <f t="shared" si="222"/>
        <v>310.72159638826741</v>
      </c>
      <c r="K474" s="85">
        <f t="shared" si="222"/>
        <v>50.962053763033417</v>
      </c>
      <c r="L474" s="85">
        <f t="shared" si="222"/>
        <v>13.378505767837298</v>
      </c>
      <c r="M474" s="85">
        <f t="shared" si="222"/>
        <v>262.51896813353562</v>
      </c>
      <c r="N474" s="85">
        <f t="shared" si="222"/>
        <v>2.3973045017511923</v>
      </c>
      <c r="O474" s="85" t="str">
        <f t="shared" si="222"/>
        <v/>
      </c>
      <c r="P474" s="85" t="str">
        <f t="shared" si="222"/>
        <v/>
      </c>
      <c r="Q474" s="85">
        <f t="shared" si="222"/>
        <v>4307.1895424836603</v>
      </c>
      <c r="R474" s="85">
        <f t="shared" si="222"/>
        <v>3.7892877608325293</v>
      </c>
      <c r="S474" s="85" t="str">
        <f t="shared" si="222"/>
        <v/>
      </c>
      <c r="T474" s="85" t="str">
        <f t="shared" si="222"/>
        <v/>
      </c>
      <c r="U474" s="4">
        <f t="shared" si="222"/>
        <v>0</v>
      </c>
      <c r="V474" s="4">
        <f t="shared" si="222"/>
        <v>0</v>
      </c>
      <c r="W474" s="4">
        <f t="shared" si="222"/>
        <v>0</v>
      </c>
      <c r="X474" s="4">
        <f t="shared" si="222"/>
        <v>0</v>
      </c>
    </row>
    <row r="475" spans="1:24" ht="15.75" customHeight="1" x14ac:dyDescent="0.25">
      <c r="A475" s="4" t="s">
        <v>480</v>
      </c>
      <c r="B475" s="4" t="s">
        <v>481</v>
      </c>
      <c r="C475" s="4" t="s">
        <v>118</v>
      </c>
      <c r="D475" s="4" t="s">
        <v>449</v>
      </c>
      <c r="E475" s="4">
        <f t="shared" si="3"/>
        <v>0</v>
      </c>
      <c r="I475" s="4" t="str">
        <f t="shared" ref="I475:X475" si="223">+IF($E224=1,I224,"")</f>
        <v/>
      </c>
      <c r="J475" s="4" t="str">
        <f t="shared" si="223"/>
        <v/>
      </c>
      <c r="K475" s="4" t="str">
        <f t="shared" si="223"/>
        <v/>
      </c>
      <c r="L475" s="4" t="str">
        <f t="shared" si="223"/>
        <v/>
      </c>
      <c r="M475" s="4" t="str">
        <f t="shared" si="223"/>
        <v/>
      </c>
      <c r="N475" s="4" t="str">
        <f t="shared" si="223"/>
        <v/>
      </c>
      <c r="O475" s="4" t="str">
        <f t="shared" si="223"/>
        <v/>
      </c>
      <c r="P475" s="4" t="str">
        <f t="shared" si="223"/>
        <v/>
      </c>
      <c r="Q475" s="4" t="str">
        <f t="shared" si="223"/>
        <v/>
      </c>
      <c r="R475" s="4" t="str">
        <f t="shared" si="223"/>
        <v/>
      </c>
      <c r="S475" s="4" t="str">
        <f t="shared" si="223"/>
        <v/>
      </c>
      <c r="T475" s="4" t="str">
        <f t="shared" si="223"/>
        <v/>
      </c>
      <c r="U475" s="4" t="str">
        <f t="shared" si="223"/>
        <v/>
      </c>
      <c r="V475" s="4" t="str">
        <f t="shared" si="223"/>
        <v/>
      </c>
      <c r="W475" s="4" t="str">
        <f t="shared" si="223"/>
        <v/>
      </c>
      <c r="X475" s="4" t="str">
        <f t="shared" si="223"/>
        <v/>
      </c>
    </row>
    <row r="476" spans="1:24" ht="15.75" customHeight="1" x14ac:dyDescent="0.25">
      <c r="A476" s="4" t="s">
        <v>318</v>
      </c>
      <c r="B476" s="4" t="s">
        <v>319</v>
      </c>
      <c r="C476" s="4" t="s">
        <v>22</v>
      </c>
      <c r="D476" s="4" t="s">
        <v>309</v>
      </c>
      <c r="E476" s="4">
        <f t="shared" si="3"/>
        <v>0</v>
      </c>
      <c r="I476" s="4" t="str">
        <f t="shared" ref="I476:X476" si="224">+IF($E225=1,I225,"")</f>
        <v/>
      </c>
      <c r="J476" s="4" t="str">
        <f t="shared" si="224"/>
        <v/>
      </c>
      <c r="K476" s="4" t="str">
        <f t="shared" si="224"/>
        <v/>
      </c>
      <c r="L476" s="4" t="str">
        <f t="shared" si="224"/>
        <v/>
      </c>
      <c r="M476" s="4" t="str">
        <f t="shared" si="224"/>
        <v/>
      </c>
      <c r="N476" s="4" t="str">
        <f t="shared" si="224"/>
        <v/>
      </c>
      <c r="O476" s="4" t="str">
        <f t="shared" si="224"/>
        <v/>
      </c>
      <c r="P476" s="4" t="str">
        <f t="shared" si="224"/>
        <v/>
      </c>
      <c r="Q476" s="4" t="str">
        <f t="shared" si="224"/>
        <v/>
      </c>
      <c r="R476" s="4" t="str">
        <f t="shared" si="224"/>
        <v/>
      </c>
      <c r="S476" s="4" t="str">
        <f t="shared" si="224"/>
        <v/>
      </c>
      <c r="T476" s="4" t="str">
        <f t="shared" si="224"/>
        <v/>
      </c>
      <c r="U476" s="4" t="str">
        <f t="shared" si="224"/>
        <v/>
      </c>
      <c r="V476" s="4" t="str">
        <f t="shared" si="224"/>
        <v/>
      </c>
      <c r="W476" s="4" t="str">
        <f t="shared" si="224"/>
        <v/>
      </c>
      <c r="X476" s="4" t="str">
        <f t="shared" si="224"/>
        <v/>
      </c>
    </row>
    <row r="477" spans="1:24" ht="15.75" customHeight="1" x14ac:dyDescent="0.25">
      <c r="A477" s="4" t="s">
        <v>320</v>
      </c>
      <c r="B477" s="4" t="s">
        <v>321</v>
      </c>
      <c r="C477" s="4" t="s">
        <v>22</v>
      </c>
      <c r="D477" s="4" t="s">
        <v>309</v>
      </c>
      <c r="E477" s="4">
        <f t="shared" si="3"/>
        <v>0</v>
      </c>
      <c r="I477" s="4" t="str">
        <f t="shared" ref="I477:X477" si="225">+IF($E226=1,I226,"")</f>
        <v/>
      </c>
      <c r="J477" s="4" t="str">
        <f t="shared" si="225"/>
        <v/>
      </c>
      <c r="K477" s="4" t="str">
        <f t="shared" si="225"/>
        <v/>
      </c>
      <c r="L477" s="4" t="str">
        <f t="shared" si="225"/>
        <v/>
      </c>
      <c r="M477" s="4" t="str">
        <f t="shared" si="225"/>
        <v/>
      </c>
      <c r="N477" s="4" t="str">
        <f t="shared" si="225"/>
        <v/>
      </c>
      <c r="O477" s="4" t="str">
        <f t="shared" si="225"/>
        <v/>
      </c>
      <c r="P477" s="4" t="str">
        <f t="shared" si="225"/>
        <v/>
      </c>
      <c r="Q477" s="4" t="str">
        <f t="shared" si="225"/>
        <v/>
      </c>
      <c r="R477" s="4" t="str">
        <f t="shared" si="225"/>
        <v/>
      </c>
      <c r="S477" s="4" t="str">
        <f t="shared" si="225"/>
        <v/>
      </c>
      <c r="T477" s="4" t="str">
        <f t="shared" si="225"/>
        <v/>
      </c>
      <c r="U477" s="4" t="str">
        <f t="shared" si="225"/>
        <v/>
      </c>
      <c r="V477" s="4" t="str">
        <f t="shared" si="225"/>
        <v/>
      </c>
      <c r="W477" s="4" t="str">
        <f t="shared" si="225"/>
        <v/>
      </c>
      <c r="X477" s="4" t="str">
        <f t="shared" si="225"/>
        <v/>
      </c>
    </row>
    <row r="478" spans="1:24" ht="15.75" customHeight="1" x14ac:dyDescent="0.25">
      <c r="A478" s="4" t="s">
        <v>81</v>
      </c>
      <c r="B478" s="4" t="s">
        <v>82</v>
      </c>
      <c r="C478" s="4" t="s">
        <v>28</v>
      </c>
      <c r="D478" s="4" t="s">
        <v>29</v>
      </c>
      <c r="E478" s="4">
        <f t="shared" si="3"/>
        <v>1</v>
      </c>
      <c r="I478" s="4">
        <f t="shared" ref="I478:X478" si="226">+IF($E227=1,I227,"")</f>
        <v>1394973</v>
      </c>
      <c r="J478" s="85">
        <f t="shared" si="226"/>
        <v>473.48586675154291</v>
      </c>
      <c r="K478" s="85">
        <f t="shared" si="226"/>
        <v>286.67221516115364</v>
      </c>
      <c r="L478" s="85" t="str">
        <f t="shared" si="226"/>
        <v/>
      </c>
      <c r="M478" s="85" t="str">
        <f t="shared" si="226"/>
        <v/>
      </c>
      <c r="N478" s="85" t="str">
        <f t="shared" si="226"/>
        <v/>
      </c>
      <c r="O478" s="85">
        <f t="shared" si="226"/>
        <v>2923.0769230769229</v>
      </c>
      <c r="P478" s="85">
        <f t="shared" si="226"/>
        <v>51935.064935064933</v>
      </c>
      <c r="Q478" s="85">
        <f t="shared" si="226"/>
        <v>780.59730626585986</v>
      </c>
      <c r="R478" s="85">
        <f t="shared" si="226"/>
        <v>30.108109619325965</v>
      </c>
      <c r="S478" s="85">
        <f t="shared" si="226"/>
        <v>78.489229861316019</v>
      </c>
      <c r="T478" s="85" t="str">
        <f t="shared" si="226"/>
        <v/>
      </c>
      <c r="U478" s="4">
        <f t="shared" si="226"/>
        <v>0.37</v>
      </c>
      <c r="V478" s="4">
        <f t="shared" si="226"/>
        <v>0.51</v>
      </c>
      <c r="W478" s="4">
        <f t="shared" si="226"/>
        <v>0.31</v>
      </c>
      <c r="X478" s="4">
        <f t="shared" si="226"/>
        <v>0.31</v>
      </c>
    </row>
    <row r="479" spans="1:24" ht="15.75" customHeight="1" x14ac:dyDescent="0.25">
      <c r="A479" s="4" t="s">
        <v>259</v>
      </c>
      <c r="B479" s="4" t="s">
        <v>260</v>
      </c>
      <c r="C479" s="4" t="s">
        <v>118</v>
      </c>
      <c r="D479" s="4" t="s">
        <v>250</v>
      </c>
      <c r="E479" s="4">
        <f t="shared" si="3"/>
        <v>0</v>
      </c>
      <c r="I479" s="4" t="str">
        <f t="shared" ref="I479:X479" si="227">+IF($E228=1,I228,"")</f>
        <v/>
      </c>
      <c r="J479" s="4" t="str">
        <f t="shared" si="227"/>
        <v/>
      </c>
      <c r="K479" s="4" t="str">
        <f t="shared" si="227"/>
        <v/>
      </c>
      <c r="L479" s="4" t="str">
        <f t="shared" si="227"/>
        <v/>
      </c>
      <c r="M479" s="4" t="str">
        <f t="shared" si="227"/>
        <v/>
      </c>
      <c r="N479" s="4" t="str">
        <f t="shared" si="227"/>
        <v/>
      </c>
      <c r="O479" s="4" t="str">
        <f t="shared" si="227"/>
        <v/>
      </c>
      <c r="P479" s="4" t="str">
        <f t="shared" si="227"/>
        <v/>
      </c>
      <c r="Q479" s="4" t="str">
        <f t="shared" si="227"/>
        <v/>
      </c>
      <c r="R479" s="4" t="str">
        <f t="shared" si="227"/>
        <v/>
      </c>
      <c r="S479" s="4" t="str">
        <f t="shared" si="227"/>
        <v/>
      </c>
      <c r="T479" s="4" t="str">
        <f t="shared" si="227"/>
        <v/>
      </c>
      <c r="U479" s="4" t="str">
        <f t="shared" si="227"/>
        <v/>
      </c>
      <c r="V479" s="4" t="str">
        <f t="shared" si="227"/>
        <v/>
      </c>
      <c r="W479" s="4" t="str">
        <f t="shared" si="227"/>
        <v/>
      </c>
      <c r="X479" s="4" t="str">
        <f t="shared" si="227"/>
        <v/>
      </c>
    </row>
    <row r="480" spans="1:24" ht="15.75" customHeight="1" x14ac:dyDescent="0.25">
      <c r="A480" s="4" t="s">
        <v>517</v>
      </c>
      <c r="B480" s="4" t="s">
        <v>518</v>
      </c>
      <c r="C480" s="4" t="s">
        <v>106</v>
      </c>
      <c r="D480" s="4" t="s">
        <v>484</v>
      </c>
      <c r="E480" s="4">
        <f t="shared" si="3"/>
        <v>1</v>
      </c>
      <c r="I480" s="4">
        <f t="shared" ref="I480:X480" si="228">+IF($E229=1,I229,"")</f>
        <v>83429615</v>
      </c>
      <c r="J480" s="85">
        <f t="shared" si="228"/>
        <v>452.99382000024815</v>
      </c>
      <c r="K480" s="85">
        <f t="shared" si="228"/>
        <v>311.63993744907009</v>
      </c>
      <c r="L480" s="85" t="str">
        <f t="shared" si="228"/>
        <v/>
      </c>
      <c r="M480" s="85" t="str">
        <f t="shared" si="228"/>
        <v/>
      </c>
      <c r="N480" s="85" t="str">
        <f t="shared" si="228"/>
        <v/>
      </c>
      <c r="O480" s="85">
        <f t="shared" si="228"/>
        <v>312170.75732976792</v>
      </c>
      <c r="P480" s="85">
        <f t="shared" si="228"/>
        <v>575.41601471294496</v>
      </c>
      <c r="Q480" s="85">
        <f t="shared" si="228"/>
        <v>3579.2458804256548</v>
      </c>
      <c r="R480" s="85">
        <f t="shared" si="228"/>
        <v>3.8547463032161904</v>
      </c>
      <c r="S480" s="85">
        <f t="shared" si="228"/>
        <v>1947.3744099772598</v>
      </c>
      <c r="T480" s="85" t="str">
        <f t="shared" si="228"/>
        <v/>
      </c>
      <c r="U480" s="4">
        <f t="shared" si="228"/>
        <v>0.28999999999999998</v>
      </c>
      <c r="V480" s="4">
        <f t="shared" si="228"/>
        <v>0.14000000000000001</v>
      </c>
      <c r="W480" s="4">
        <f t="shared" si="228"/>
        <v>0.42</v>
      </c>
      <c r="X480" s="4">
        <f t="shared" si="228"/>
        <v>0.42</v>
      </c>
    </row>
    <row r="481" spans="1:24" ht="15.75" customHeight="1" x14ac:dyDescent="0.25">
      <c r="A481" s="4" t="s">
        <v>112</v>
      </c>
      <c r="B481" s="4" t="s">
        <v>113</v>
      </c>
      <c r="C481" s="4" t="s">
        <v>106</v>
      </c>
      <c r="D481" s="4" t="s">
        <v>107</v>
      </c>
      <c r="E481" s="4">
        <f t="shared" si="3"/>
        <v>0</v>
      </c>
      <c r="I481" s="4" t="str">
        <f t="shared" ref="I481:X481" si="229">+IF($E230=1,I230,"")</f>
        <v/>
      </c>
      <c r="J481" s="4" t="str">
        <f t="shared" si="229"/>
        <v/>
      </c>
      <c r="K481" s="4" t="str">
        <f t="shared" si="229"/>
        <v/>
      </c>
      <c r="L481" s="4" t="str">
        <f t="shared" si="229"/>
        <v/>
      </c>
      <c r="M481" s="4" t="str">
        <f t="shared" si="229"/>
        <v/>
      </c>
      <c r="N481" s="4" t="str">
        <f t="shared" si="229"/>
        <v/>
      </c>
      <c r="O481" s="4" t="str">
        <f t="shared" si="229"/>
        <v/>
      </c>
      <c r="P481" s="4" t="str">
        <f t="shared" si="229"/>
        <v/>
      </c>
      <c r="Q481" s="4" t="str">
        <f t="shared" si="229"/>
        <v/>
      </c>
      <c r="R481" s="4" t="str">
        <f t="shared" si="229"/>
        <v/>
      </c>
      <c r="S481" s="4" t="str">
        <f t="shared" si="229"/>
        <v/>
      </c>
      <c r="T481" s="4" t="str">
        <f t="shared" si="229"/>
        <v/>
      </c>
      <c r="U481" s="4" t="str">
        <f t="shared" si="229"/>
        <v/>
      </c>
      <c r="V481" s="4" t="str">
        <f t="shared" si="229"/>
        <v/>
      </c>
      <c r="W481" s="4" t="str">
        <f t="shared" si="229"/>
        <v/>
      </c>
      <c r="X481" s="4" t="str">
        <f t="shared" si="229"/>
        <v/>
      </c>
    </row>
    <row r="482" spans="1:24" ht="15.75" customHeight="1" x14ac:dyDescent="0.25">
      <c r="A482" s="4" t="s">
        <v>83</v>
      </c>
      <c r="B482" s="4" t="s">
        <v>84</v>
      </c>
      <c r="C482" s="4" t="s">
        <v>28</v>
      </c>
      <c r="D482" s="4" t="s">
        <v>29</v>
      </c>
      <c r="E482" s="4">
        <f t="shared" si="3"/>
        <v>0</v>
      </c>
      <c r="I482" s="4" t="str">
        <f t="shared" ref="I482:X482" si="230">+IF($E231=1,I231,"")</f>
        <v/>
      </c>
      <c r="J482" s="4" t="str">
        <f t="shared" si="230"/>
        <v/>
      </c>
      <c r="K482" s="4" t="str">
        <f t="shared" si="230"/>
        <v/>
      </c>
      <c r="L482" s="4" t="str">
        <f t="shared" si="230"/>
        <v/>
      </c>
      <c r="M482" s="4" t="str">
        <f t="shared" si="230"/>
        <v/>
      </c>
      <c r="N482" s="4" t="str">
        <f t="shared" si="230"/>
        <v/>
      </c>
      <c r="O482" s="4" t="str">
        <f t="shared" si="230"/>
        <v/>
      </c>
      <c r="P482" s="4" t="str">
        <f t="shared" si="230"/>
        <v/>
      </c>
      <c r="Q482" s="4" t="str">
        <f t="shared" si="230"/>
        <v/>
      </c>
      <c r="R482" s="4" t="str">
        <f t="shared" si="230"/>
        <v/>
      </c>
      <c r="S482" s="4" t="str">
        <f t="shared" si="230"/>
        <v/>
      </c>
      <c r="T482" s="4" t="str">
        <f t="shared" si="230"/>
        <v/>
      </c>
      <c r="U482" s="4" t="str">
        <f t="shared" si="230"/>
        <v/>
      </c>
      <c r="V482" s="4" t="str">
        <f t="shared" si="230"/>
        <v/>
      </c>
      <c r="W482" s="4" t="str">
        <f t="shared" si="230"/>
        <v/>
      </c>
      <c r="X482" s="4" t="str">
        <f t="shared" si="230"/>
        <v/>
      </c>
    </row>
    <row r="483" spans="1:24" ht="15.75" customHeight="1" x14ac:dyDescent="0.25">
      <c r="A483" s="4" t="s">
        <v>322</v>
      </c>
      <c r="B483" s="4" t="s">
        <v>323</v>
      </c>
      <c r="C483" s="4" t="s">
        <v>22</v>
      </c>
      <c r="D483" s="4" t="s">
        <v>309</v>
      </c>
      <c r="E483" s="4">
        <f t="shared" si="3"/>
        <v>0</v>
      </c>
      <c r="I483" s="4" t="str">
        <f t="shared" ref="I483:X483" si="231">+IF($E232=1,I232,"")</f>
        <v/>
      </c>
      <c r="J483" s="4" t="str">
        <f t="shared" si="231"/>
        <v/>
      </c>
      <c r="K483" s="4" t="str">
        <f t="shared" si="231"/>
        <v/>
      </c>
      <c r="L483" s="4" t="str">
        <f t="shared" si="231"/>
        <v/>
      </c>
      <c r="M483" s="4" t="str">
        <f t="shared" si="231"/>
        <v/>
      </c>
      <c r="N483" s="4" t="str">
        <f t="shared" si="231"/>
        <v/>
      </c>
      <c r="O483" s="4" t="str">
        <f t="shared" si="231"/>
        <v/>
      </c>
      <c r="P483" s="4" t="str">
        <f t="shared" si="231"/>
        <v/>
      </c>
      <c r="Q483" s="4" t="str">
        <f t="shared" si="231"/>
        <v/>
      </c>
      <c r="R483" s="4" t="str">
        <f t="shared" si="231"/>
        <v/>
      </c>
      <c r="S483" s="4" t="str">
        <f t="shared" si="231"/>
        <v/>
      </c>
      <c r="T483" s="4" t="str">
        <f t="shared" si="231"/>
        <v/>
      </c>
      <c r="U483" s="4" t="str">
        <f t="shared" si="231"/>
        <v/>
      </c>
      <c r="V483" s="4" t="str">
        <f t="shared" si="231"/>
        <v/>
      </c>
      <c r="W483" s="4" t="str">
        <f t="shared" si="231"/>
        <v/>
      </c>
      <c r="X483" s="4" t="str">
        <f t="shared" si="231"/>
        <v/>
      </c>
    </row>
    <row r="484" spans="1:24" ht="15.75" customHeight="1" x14ac:dyDescent="0.25">
      <c r="A484" s="4" t="s">
        <v>150</v>
      </c>
      <c r="B484" s="4" t="s">
        <v>151</v>
      </c>
      <c r="C484" s="4" t="s">
        <v>118</v>
      </c>
      <c r="D484" s="4" t="s">
        <v>119</v>
      </c>
      <c r="E484" s="4">
        <f t="shared" si="3"/>
        <v>0</v>
      </c>
      <c r="I484" s="4" t="str">
        <f t="shared" ref="I484:X484" si="232">+IF($E233=1,I233,"")</f>
        <v/>
      </c>
      <c r="J484" s="4" t="str">
        <f t="shared" si="232"/>
        <v/>
      </c>
      <c r="K484" s="4" t="str">
        <f t="shared" si="232"/>
        <v/>
      </c>
      <c r="L484" s="4" t="str">
        <f t="shared" si="232"/>
        <v/>
      </c>
      <c r="M484" s="4" t="str">
        <f t="shared" si="232"/>
        <v/>
      </c>
      <c r="N484" s="4" t="str">
        <f t="shared" si="232"/>
        <v/>
      </c>
      <c r="O484" s="4" t="str">
        <f t="shared" si="232"/>
        <v/>
      </c>
      <c r="P484" s="4" t="str">
        <f t="shared" si="232"/>
        <v/>
      </c>
      <c r="Q484" s="4" t="str">
        <f t="shared" si="232"/>
        <v/>
      </c>
      <c r="R484" s="4" t="str">
        <f t="shared" si="232"/>
        <v/>
      </c>
      <c r="S484" s="4" t="str">
        <f t="shared" si="232"/>
        <v/>
      </c>
      <c r="T484" s="4" t="str">
        <f t="shared" si="232"/>
        <v/>
      </c>
      <c r="U484" s="4" t="str">
        <f t="shared" si="232"/>
        <v/>
      </c>
      <c r="V484" s="4" t="str">
        <f t="shared" si="232"/>
        <v/>
      </c>
      <c r="W484" s="4" t="str">
        <f t="shared" si="232"/>
        <v/>
      </c>
      <c r="X484" s="4" t="str">
        <f t="shared" si="232"/>
        <v/>
      </c>
    </row>
    <row r="485" spans="1:24" ht="15.75" customHeight="1" x14ac:dyDescent="0.25">
      <c r="A485" s="4" t="s">
        <v>201</v>
      </c>
      <c r="B485" s="4" t="s">
        <v>202</v>
      </c>
      <c r="C485" s="4" t="s">
        <v>181</v>
      </c>
      <c r="D485" s="4" t="s">
        <v>182</v>
      </c>
      <c r="E485" s="4">
        <f t="shared" si="3"/>
        <v>1</v>
      </c>
      <c r="I485" s="4">
        <f t="shared" ref="I485:X485" si="233">+IF($E234=1,I234,"")</f>
        <v>43993638</v>
      </c>
      <c r="J485" s="85">
        <f t="shared" si="233"/>
        <v>401.66034916230387</v>
      </c>
      <c r="K485" s="85">
        <f t="shared" si="233"/>
        <v>129.79149394282874</v>
      </c>
      <c r="L485" s="85">
        <f t="shared" si="233"/>
        <v>59.795009451139272</v>
      </c>
      <c r="M485" s="85">
        <f t="shared" si="233"/>
        <v>460.70052539404554</v>
      </c>
      <c r="N485" s="85" t="str">
        <f t="shared" si="233"/>
        <v/>
      </c>
      <c r="O485" s="85">
        <f t="shared" si="233"/>
        <v>34826.092020966804</v>
      </c>
      <c r="P485" s="85">
        <f t="shared" si="233"/>
        <v>338.32225342766066</v>
      </c>
      <c r="Q485" s="85">
        <f t="shared" si="233"/>
        <v>2961.9255109451187</v>
      </c>
      <c r="R485" s="85">
        <f t="shared" si="233"/>
        <v>6.253176879802484</v>
      </c>
      <c r="S485" s="85">
        <f t="shared" si="233"/>
        <v>1320.6793736334121</v>
      </c>
      <c r="T485" s="85" t="str">
        <f t="shared" si="233"/>
        <v/>
      </c>
      <c r="U485" s="4">
        <f t="shared" si="233"/>
        <v>0.28000000000000003</v>
      </c>
      <c r="V485" s="4">
        <f t="shared" si="233"/>
        <v>0.37</v>
      </c>
      <c r="W485" s="4">
        <f t="shared" si="233"/>
        <v>0.45</v>
      </c>
      <c r="X485" s="4">
        <f t="shared" si="233"/>
        <v>0.45</v>
      </c>
    </row>
    <row r="486" spans="1:24" ht="15.75" customHeight="1" x14ac:dyDescent="0.25">
      <c r="A486" s="4" t="s">
        <v>519</v>
      </c>
      <c r="B486" s="4" t="s">
        <v>520</v>
      </c>
      <c r="C486" s="4" t="s">
        <v>106</v>
      </c>
      <c r="D486" s="4" t="s">
        <v>484</v>
      </c>
      <c r="E486" s="4">
        <f t="shared" si="3"/>
        <v>0</v>
      </c>
      <c r="I486" s="4" t="str">
        <f t="shared" ref="I486:X486" si="234">+IF($E235=1,I235,"")</f>
        <v/>
      </c>
      <c r="J486" s="4" t="str">
        <f t="shared" si="234"/>
        <v/>
      </c>
      <c r="K486" s="4" t="str">
        <f t="shared" si="234"/>
        <v/>
      </c>
      <c r="L486" s="4" t="str">
        <f t="shared" si="234"/>
        <v/>
      </c>
      <c r="M486" s="4" t="str">
        <f t="shared" si="234"/>
        <v/>
      </c>
      <c r="N486" s="4" t="str">
        <f t="shared" si="234"/>
        <v/>
      </c>
      <c r="O486" s="4" t="str">
        <f t="shared" si="234"/>
        <v/>
      </c>
      <c r="P486" s="4" t="str">
        <f t="shared" si="234"/>
        <v/>
      </c>
      <c r="Q486" s="4" t="str">
        <f t="shared" si="234"/>
        <v/>
      </c>
      <c r="R486" s="4" t="str">
        <f t="shared" si="234"/>
        <v/>
      </c>
      <c r="S486" s="4" t="str">
        <f t="shared" si="234"/>
        <v/>
      </c>
      <c r="T486" s="4" t="str">
        <f t="shared" si="234"/>
        <v/>
      </c>
      <c r="U486" s="4" t="str">
        <f t="shared" si="234"/>
        <v/>
      </c>
      <c r="V486" s="4" t="str">
        <f t="shared" si="234"/>
        <v/>
      </c>
      <c r="W486" s="4" t="str">
        <f t="shared" si="234"/>
        <v/>
      </c>
      <c r="X486" s="4" t="str">
        <f t="shared" si="234"/>
        <v/>
      </c>
    </row>
    <row r="487" spans="1:24" ht="15.75" customHeight="1" x14ac:dyDescent="0.25">
      <c r="A487" s="4" t="s">
        <v>299</v>
      </c>
      <c r="B487" s="4" t="s">
        <v>300</v>
      </c>
      <c r="C487" s="4" t="s">
        <v>181</v>
      </c>
      <c r="D487" s="4" t="s">
        <v>276</v>
      </c>
      <c r="E487" s="4">
        <f t="shared" si="3"/>
        <v>1</v>
      </c>
      <c r="I487" s="4">
        <f t="shared" ref="I487:X487" si="235">+IF($E236=1,I236,"")</f>
        <v>59115809</v>
      </c>
      <c r="J487" s="85">
        <f t="shared" si="235"/>
        <v>209.86941073579825</v>
      </c>
      <c r="K487" s="85">
        <f t="shared" si="235"/>
        <v>140.78467572016143</v>
      </c>
      <c r="L487" s="85" t="str">
        <f t="shared" si="235"/>
        <v/>
      </c>
      <c r="M487" s="85" t="str">
        <f t="shared" si="235"/>
        <v/>
      </c>
      <c r="N487" s="85" t="str">
        <f t="shared" si="235"/>
        <v/>
      </c>
      <c r="O487" s="85">
        <f t="shared" si="235"/>
        <v>55172.698121850663</v>
      </c>
      <c r="P487" s="85">
        <f t="shared" si="235"/>
        <v>67.568598860460853</v>
      </c>
      <c r="Q487" s="85">
        <f t="shared" si="235"/>
        <v>8695.6430884964993</v>
      </c>
      <c r="R487" s="85">
        <f t="shared" si="235"/>
        <v>1.2280978849498618</v>
      </c>
      <c r="S487" s="85">
        <f t="shared" si="235"/>
        <v>979.57756215789766</v>
      </c>
      <c r="T487" s="85" t="str">
        <f t="shared" si="235"/>
        <v/>
      </c>
      <c r="U487" s="4">
        <f t="shared" si="235"/>
        <v>0</v>
      </c>
      <c r="V487" s="4">
        <f t="shared" si="235"/>
        <v>0</v>
      </c>
      <c r="W487" s="4">
        <f t="shared" si="235"/>
        <v>0</v>
      </c>
      <c r="X487" s="4">
        <f t="shared" si="235"/>
        <v>0</v>
      </c>
    </row>
    <row r="488" spans="1:24" ht="15.75" customHeight="1" x14ac:dyDescent="0.25">
      <c r="A488" s="4" t="s">
        <v>301</v>
      </c>
      <c r="B488" s="4" t="s">
        <v>302</v>
      </c>
      <c r="C488" s="4" t="s">
        <v>181</v>
      </c>
      <c r="D488" s="4" t="s">
        <v>276</v>
      </c>
      <c r="E488" s="4">
        <f t="shared" si="3"/>
        <v>1</v>
      </c>
      <c r="I488" s="4">
        <f t="shared" ref="I488:X488" si="236">+IF($E237=1,I237,"")</f>
        <v>1881641</v>
      </c>
      <c r="J488" s="85">
        <f t="shared" si="236"/>
        <v>357.45394578455722</v>
      </c>
      <c r="K488" s="85">
        <f t="shared" si="236"/>
        <v>80.780552719673949</v>
      </c>
      <c r="L488" s="85" t="str">
        <f t="shared" si="236"/>
        <v/>
      </c>
      <c r="M488" s="85" t="str">
        <f t="shared" si="236"/>
        <v/>
      </c>
      <c r="N488" s="85">
        <f t="shared" si="236"/>
        <v>7.1214434634449404</v>
      </c>
      <c r="O488" s="85">
        <f t="shared" si="236"/>
        <v>280873.13432835822</v>
      </c>
      <c r="P488" s="85">
        <f t="shared" si="236"/>
        <v>50.815726129981279</v>
      </c>
      <c r="Q488" s="85">
        <f t="shared" si="236"/>
        <v>3290.0432900432902</v>
      </c>
      <c r="R488" s="85">
        <f t="shared" si="236"/>
        <v>1.2754824113632728</v>
      </c>
      <c r="S488" s="85">
        <f t="shared" si="236"/>
        <v>463.59549177803785</v>
      </c>
      <c r="T488" s="85">
        <f t="shared" si="236"/>
        <v>197052.35602094239</v>
      </c>
      <c r="U488" s="4">
        <f t="shared" si="236"/>
        <v>0</v>
      </c>
      <c r="V488" s="4">
        <f t="shared" si="236"/>
        <v>0</v>
      </c>
      <c r="W488" s="4">
        <f t="shared" si="236"/>
        <v>0</v>
      </c>
      <c r="X488" s="4">
        <f t="shared" si="236"/>
        <v>0</v>
      </c>
    </row>
    <row r="489" spans="1:24" ht="15.75" customHeight="1" x14ac:dyDescent="0.25">
      <c r="A489" s="4" t="s">
        <v>303</v>
      </c>
      <c r="B489" s="4" t="s">
        <v>304</v>
      </c>
      <c r="C489" s="4" t="s">
        <v>181</v>
      </c>
      <c r="D489" s="4" t="s">
        <v>276</v>
      </c>
      <c r="E489" s="4">
        <f t="shared" si="3"/>
        <v>1</v>
      </c>
      <c r="I489" s="4">
        <f t="shared" ref="I489:X489" si="237">+IF($E238=1,I238,"")</f>
        <v>5438100</v>
      </c>
      <c r="J489" s="85">
        <f t="shared" si="237"/>
        <v>317.2063772273404</v>
      </c>
      <c r="K489" s="85">
        <f t="shared" si="237"/>
        <v>143.83700189404388</v>
      </c>
      <c r="L489" s="85" t="str">
        <f t="shared" si="237"/>
        <v/>
      </c>
      <c r="M489" s="85" t="str">
        <f t="shared" si="237"/>
        <v/>
      </c>
      <c r="N489" s="85">
        <f t="shared" si="237"/>
        <v>4.8362479542487264</v>
      </c>
      <c r="O489" s="85">
        <f t="shared" si="237"/>
        <v>212216.7300380228</v>
      </c>
      <c r="P489" s="85">
        <f t="shared" si="237"/>
        <v>171.31343218204518</v>
      </c>
      <c r="Q489" s="85">
        <f t="shared" si="237"/>
        <v>5508.4507042253526</v>
      </c>
      <c r="R489" s="85">
        <f t="shared" si="237"/>
        <v>1.0849377539949614</v>
      </c>
      <c r="S489" s="85">
        <f t="shared" si="237"/>
        <v>289.50903856627855</v>
      </c>
      <c r="T489" s="85">
        <f t="shared" si="237"/>
        <v>106513.35877862596</v>
      </c>
      <c r="U489" s="4">
        <f t="shared" si="237"/>
        <v>0</v>
      </c>
      <c r="V489" s="4">
        <f t="shared" si="237"/>
        <v>0</v>
      </c>
      <c r="W489" s="4">
        <f t="shared" si="237"/>
        <v>0</v>
      </c>
      <c r="X489" s="4">
        <f t="shared" si="237"/>
        <v>0</v>
      </c>
    </row>
    <row r="490" spans="1:24" ht="15.75" customHeight="1" x14ac:dyDescent="0.25">
      <c r="A490" s="4" t="s">
        <v>305</v>
      </c>
      <c r="B490" s="4" t="s">
        <v>306</v>
      </c>
      <c r="C490" s="4" t="s">
        <v>181</v>
      </c>
      <c r="D490" s="4" t="s">
        <v>276</v>
      </c>
      <c r="E490" s="4">
        <f t="shared" si="3"/>
        <v>0</v>
      </c>
      <c r="I490" s="4" t="str">
        <f t="shared" ref="I490:X490" si="238">+IF($E239=1,I239,"")</f>
        <v/>
      </c>
      <c r="J490" s="4" t="str">
        <f t="shared" si="238"/>
        <v/>
      </c>
      <c r="K490" s="4" t="str">
        <f t="shared" si="238"/>
        <v/>
      </c>
      <c r="L490" s="4" t="str">
        <f t="shared" si="238"/>
        <v/>
      </c>
      <c r="M490" s="4" t="str">
        <f t="shared" si="238"/>
        <v/>
      </c>
      <c r="N490" s="4" t="str">
        <f t="shared" si="238"/>
        <v/>
      </c>
      <c r="O490" s="4" t="str">
        <f t="shared" si="238"/>
        <v/>
      </c>
      <c r="P490" s="4" t="str">
        <f t="shared" si="238"/>
        <v/>
      </c>
      <c r="Q490" s="4" t="str">
        <f t="shared" si="238"/>
        <v/>
      </c>
      <c r="R490" s="4" t="str">
        <f t="shared" si="238"/>
        <v/>
      </c>
      <c r="S490" s="4" t="str">
        <f t="shared" si="238"/>
        <v/>
      </c>
      <c r="T490" s="4" t="str">
        <f t="shared" si="238"/>
        <v/>
      </c>
      <c r="U490" s="4" t="str">
        <f t="shared" si="238"/>
        <v/>
      </c>
      <c r="V490" s="4" t="str">
        <f t="shared" si="238"/>
        <v/>
      </c>
      <c r="W490" s="4" t="str">
        <f t="shared" si="238"/>
        <v/>
      </c>
      <c r="X490" s="4" t="str">
        <f t="shared" si="238"/>
        <v/>
      </c>
    </row>
    <row r="491" spans="1:24" ht="15.75" customHeight="1" x14ac:dyDescent="0.25">
      <c r="A491" s="4" t="s">
        <v>152</v>
      </c>
      <c r="B491" s="4" t="s">
        <v>153</v>
      </c>
      <c r="C491" s="4" t="s">
        <v>118</v>
      </c>
      <c r="D491" s="4" t="s">
        <v>119</v>
      </c>
      <c r="E491" s="4">
        <f t="shared" si="3"/>
        <v>0</v>
      </c>
      <c r="I491" s="4" t="str">
        <f t="shared" ref="I491:X491" si="239">+IF($E240=1,I240,"")</f>
        <v/>
      </c>
      <c r="J491" s="4" t="str">
        <f t="shared" si="239"/>
        <v/>
      </c>
      <c r="K491" s="4" t="str">
        <f t="shared" si="239"/>
        <v/>
      </c>
      <c r="L491" s="4" t="str">
        <f t="shared" si="239"/>
        <v/>
      </c>
      <c r="M491" s="4" t="str">
        <f t="shared" si="239"/>
        <v/>
      </c>
      <c r="N491" s="4" t="str">
        <f t="shared" si="239"/>
        <v/>
      </c>
      <c r="O491" s="4" t="str">
        <f t="shared" si="239"/>
        <v/>
      </c>
      <c r="P491" s="4" t="str">
        <f t="shared" si="239"/>
        <v/>
      </c>
      <c r="Q491" s="4" t="str">
        <f t="shared" si="239"/>
        <v/>
      </c>
      <c r="R491" s="4" t="str">
        <f t="shared" si="239"/>
        <v/>
      </c>
      <c r="S491" s="4" t="str">
        <f t="shared" si="239"/>
        <v/>
      </c>
      <c r="T491" s="4" t="str">
        <f t="shared" si="239"/>
        <v/>
      </c>
      <c r="U491" s="4" t="str">
        <f t="shared" si="239"/>
        <v/>
      </c>
      <c r="V491" s="4" t="str">
        <f t="shared" si="239"/>
        <v/>
      </c>
      <c r="W491" s="4" t="str">
        <f t="shared" si="239"/>
        <v/>
      </c>
      <c r="X491" s="4" t="str">
        <f t="shared" si="239"/>
        <v/>
      </c>
    </row>
    <row r="492" spans="1:24" ht="15.75" customHeight="1" x14ac:dyDescent="0.25">
      <c r="A492" s="4" t="s">
        <v>272</v>
      </c>
      <c r="B492" s="4" t="s">
        <v>273</v>
      </c>
      <c r="C492" s="4" t="s">
        <v>28</v>
      </c>
      <c r="D492" s="4" t="s">
        <v>265</v>
      </c>
      <c r="E492" s="4">
        <f t="shared" si="3"/>
        <v>1</v>
      </c>
      <c r="I492" s="4">
        <f t="shared" ref="I492:X492" si="240">+IF($E241=1,I241,"")</f>
        <v>329064917</v>
      </c>
      <c r="J492" s="85">
        <f t="shared" si="240"/>
        <v>203.6920271266718</v>
      </c>
      <c r="K492" s="85">
        <f t="shared" si="240"/>
        <v>657.13477441291616</v>
      </c>
      <c r="L492" s="85" t="str">
        <f t="shared" si="240"/>
        <v/>
      </c>
      <c r="M492" s="85" t="str">
        <f t="shared" si="240"/>
        <v/>
      </c>
      <c r="N492" s="85">
        <f t="shared" si="240"/>
        <v>0.73055493788783321</v>
      </c>
      <c r="O492" s="85">
        <f t="shared" si="240"/>
        <v>32093.178036605656</v>
      </c>
      <c r="P492" s="85">
        <f t="shared" si="240"/>
        <v>30882.163922251893</v>
      </c>
      <c r="Q492" s="85">
        <f t="shared" si="240"/>
        <v>4490.9657320872275</v>
      </c>
      <c r="R492" s="85">
        <f t="shared" si="240"/>
        <v>5.2524590459456357</v>
      </c>
      <c r="S492" s="85">
        <f t="shared" si="240"/>
        <v>7.235994797346752</v>
      </c>
      <c r="T492" s="85">
        <f t="shared" si="240"/>
        <v>14153.733259952302</v>
      </c>
      <c r="U492" s="4">
        <f t="shared" si="240"/>
        <v>0</v>
      </c>
      <c r="V492" s="4">
        <f t="shared" si="240"/>
        <v>0</v>
      </c>
      <c r="W492" s="4">
        <f t="shared" si="240"/>
        <v>0</v>
      </c>
      <c r="X492" s="4">
        <f t="shared" si="240"/>
        <v>0</v>
      </c>
    </row>
    <row r="493" spans="1:24" ht="15.75" customHeight="1" x14ac:dyDescent="0.25">
      <c r="A493" s="4" t="s">
        <v>85</v>
      </c>
      <c r="B493" s="4" t="s">
        <v>86</v>
      </c>
      <c r="C493" s="4" t="s">
        <v>28</v>
      </c>
      <c r="D493" s="4" t="s">
        <v>29</v>
      </c>
      <c r="E493" s="4">
        <f t="shared" si="3"/>
        <v>0</v>
      </c>
      <c r="I493" s="4" t="str">
        <f t="shared" ref="I493:X493" si="241">+IF($E242=1,I242,"")</f>
        <v/>
      </c>
      <c r="J493" s="4" t="str">
        <f t="shared" si="241"/>
        <v/>
      </c>
      <c r="K493" s="4" t="str">
        <f t="shared" si="241"/>
        <v/>
      </c>
      <c r="L493" s="4" t="str">
        <f t="shared" si="241"/>
        <v/>
      </c>
      <c r="M493" s="4" t="str">
        <f t="shared" si="241"/>
        <v/>
      </c>
      <c r="N493" s="4" t="str">
        <f t="shared" si="241"/>
        <v/>
      </c>
      <c r="O493" s="4" t="str">
        <f t="shared" si="241"/>
        <v/>
      </c>
      <c r="P493" s="4" t="str">
        <f t="shared" si="241"/>
        <v/>
      </c>
      <c r="Q493" s="4" t="str">
        <f t="shared" si="241"/>
        <v/>
      </c>
      <c r="R493" s="4" t="str">
        <f t="shared" si="241"/>
        <v/>
      </c>
      <c r="S493" s="4" t="str">
        <f t="shared" si="241"/>
        <v/>
      </c>
      <c r="T493" s="4" t="str">
        <f t="shared" si="241"/>
        <v/>
      </c>
      <c r="U493" s="4" t="str">
        <f t="shared" si="241"/>
        <v/>
      </c>
      <c r="V493" s="4" t="str">
        <f t="shared" si="241"/>
        <v/>
      </c>
      <c r="W493" s="4" t="str">
        <f t="shared" si="241"/>
        <v/>
      </c>
      <c r="X493" s="4" t="str">
        <f t="shared" si="241"/>
        <v/>
      </c>
    </row>
    <row r="494" spans="1:24" ht="15.75" customHeight="1" x14ac:dyDescent="0.25">
      <c r="A494" s="4" t="s">
        <v>351</v>
      </c>
      <c r="B494" s="4" t="s">
        <v>352</v>
      </c>
      <c r="C494" s="4" t="s">
        <v>28</v>
      </c>
      <c r="D494" s="4" t="s">
        <v>328</v>
      </c>
      <c r="E494" s="4">
        <f t="shared" si="3"/>
        <v>0</v>
      </c>
      <c r="I494" s="4" t="str">
        <f t="shared" ref="I494:X494" si="242">+IF($E243=1,I243,"")</f>
        <v/>
      </c>
      <c r="J494" s="4" t="str">
        <f t="shared" si="242"/>
        <v/>
      </c>
      <c r="K494" s="4" t="str">
        <f t="shared" si="242"/>
        <v/>
      </c>
      <c r="L494" s="4" t="str">
        <f t="shared" si="242"/>
        <v/>
      </c>
      <c r="M494" s="4" t="str">
        <f t="shared" si="242"/>
        <v/>
      </c>
      <c r="N494" s="4" t="str">
        <f t="shared" si="242"/>
        <v/>
      </c>
      <c r="O494" s="4" t="str">
        <f t="shared" si="242"/>
        <v/>
      </c>
      <c r="P494" s="4" t="str">
        <f t="shared" si="242"/>
        <v/>
      </c>
      <c r="Q494" s="4" t="str">
        <f t="shared" si="242"/>
        <v/>
      </c>
      <c r="R494" s="4" t="str">
        <f t="shared" si="242"/>
        <v/>
      </c>
      <c r="S494" s="4" t="str">
        <f t="shared" si="242"/>
        <v/>
      </c>
      <c r="T494" s="4" t="str">
        <f t="shared" si="242"/>
        <v/>
      </c>
      <c r="U494" s="4" t="str">
        <f t="shared" si="242"/>
        <v/>
      </c>
      <c r="V494" s="4" t="str">
        <f t="shared" si="242"/>
        <v/>
      </c>
      <c r="W494" s="4" t="str">
        <f t="shared" si="242"/>
        <v/>
      </c>
      <c r="X494" s="4" t="str">
        <f t="shared" si="242"/>
        <v/>
      </c>
    </row>
    <row r="495" spans="1:24" ht="15.75" customHeight="1" x14ac:dyDescent="0.25">
      <c r="A495" s="4" t="s">
        <v>114</v>
      </c>
      <c r="B495" s="4" t="s">
        <v>115</v>
      </c>
      <c r="C495" s="4" t="s">
        <v>106</v>
      </c>
      <c r="D495" s="4" t="s">
        <v>107</v>
      </c>
      <c r="E495" s="4">
        <f t="shared" si="3"/>
        <v>0</v>
      </c>
      <c r="I495" s="4" t="str">
        <f t="shared" ref="I495:X495" si="243">+IF($E244=1,I244,"")</f>
        <v/>
      </c>
      <c r="J495" s="4" t="str">
        <f t="shared" si="243"/>
        <v/>
      </c>
      <c r="K495" s="4" t="str">
        <f t="shared" si="243"/>
        <v/>
      </c>
      <c r="L495" s="4" t="str">
        <f t="shared" si="243"/>
        <v/>
      </c>
      <c r="M495" s="4" t="str">
        <f t="shared" si="243"/>
        <v/>
      </c>
      <c r="N495" s="4" t="str">
        <f t="shared" si="243"/>
        <v/>
      </c>
      <c r="O495" s="4" t="str">
        <f t="shared" si="243"/>
        <v/>
      </c>
      <c r="P495" s="4" t="str">
        <f t="shared" si="243"/>
        <v/>
      </c>
      <c r="Q495" s="4" t="str">
        <f t="shared" si="243"/>
        <v/>
      </c>
      <c r="R495" s="4" t="str">
        <f t="shared" si="243"/>
        <v/>
      </c>
      <c r="S495" s="4" t="str">
        <f t="shared" si="243"/>
        <v/>
      </c>
      <c r="T495" s="4" t="str">
        <f t="shared" si="243"/>
        <v/>
      </c>
      <c r="U495" s="4" t="str">
        <f t="shared" si="243"/>
        <v/>
      </c>
      <c r="V495" s="4" t="str">
        <f t="shared" si="243"/>
        <v/>
      </c>
      <c r="W495" s="4" t="str">
        <f t="shared" si="243"/>
        <v/>
      </c>
      <c r="X495" s="4" t="str">
        <f t="shared" si="243"/>
        <v/>
      </c>
    </row>
    <row r="496" spans="1:24" ht="15.75" customHeight="1" x14ac:dyDescent="0.25">
      <c r="A496" s="4" t="s">
        <v>212</v>
      </c>
      <c r="B496" s="4" t="s">
        <v>213</v>
      </c>
      <c r="C496" s="4" t="s">
        <v>22</v>
      </c>
      <c r="D496" s="4" t="s">
        <v>205</v>
      </c>
      <c r="E496" s="4">
        <f t="shared" si="3"/>
        <v>0</v>
      </c>
      <c r="I496" s="4" t="str">
        <f t="shared" ref="I496:X496" si="244">+IF($E245=1,I245,"")</f>
        <v/>
      </c>
      <c r="J496" s="4" t="str">
        <f t="shared" si="244"/>
        <v/>
      </c>
      <c r="K496" s="4" t="str">
        <f t="shared" si="244"/>
        <v/>
      </c>
      <c r="L496" s="4" t="str">
        <f t="shared" si="244"/>
        <v/>
      </c>
      <c r="M496" s="4" t="str">
        <f t="shared" si="244"/>
        <v/>
      </c>
      <c r="N496" s="4" t="str">
        <f t="shared" si="244"/>
        <v/>
      </c>
      <c r="O496" s="4" t="str">
        <f t="shared" si="244"/>
        <v/>
      </c>
      <c r="P496" s="4" t="str">
        <f t="shared" si="244"/>
        <v/>
      </c>
      <c r="Q496" s="4" t="str">
        <f t="shared" si="244"/>
        <v/>
      </c>
      <c r="R496" s="4" t="str">
        <f t="shared" si="244"/>
        <v/>
      </c>
      <c r="S496" s="4" t="str">
        <f t="shared" si="244"/>
        <v/>
      </c>
      <c r="T496" s="4" t="str">
        <f t="shared" si="244"/>
        <v/>
      </c>
      <c r="U496" s="4" t="str">
        <f t="shared" si="244"/>
        <v/>
      </c>
      <c r="V496" s="4" t="str">
        <f t="shared" si="244"/>
        <v/>
      </c>
      <c r="W496" s="4" t="str">
        <f t="shared" si="244"/>
        <v/>
      </c>
      <c r="X496" s="4" t="str">
        <f t="shared" si="244"/>
        <v/>
      </c>
    </row>
    <row r="497" spans="1:24" ht="15.75" customHeight="1" x14ac:dyDescent="0.25">
      <c r="A497" s="4" t="s">
        <v>353</v>
      </c>
      <c r="B497" s="4" t="s">
        <v>354</v>
      </c>
      <c r="C497" s="4" t="s">
        <v>28</v>
      </c>
      <c r="D497" s="4" t="s">
        <v>328</v>
      </c>
      <c r="E497" s="4">
        <f t="shared" si="3"/>
        <v>0</v>
      </c>
      <c r="I497" s="4" t="str">
        <f t="shared" ref="I497:X497" si="245">+IF($E246=1,I246,"")</f>
        <v/>
      </c>
      <c r="J497" s="4" t="str">
        <f t="shared" si="245"/>
        <v/>
      </c>
      <c r="K497" s="4" t="str">
        <f t="shared" si="245"/>
        <v/>
      </c>
      <c r="L497" s="4" t="str">
        <f t="shared" si="245"/>
        <v/>
      </c>
      <c r="M497" s="4" t="str">
        <f t="shared" si="245"/>
        <v/>
      </c>
      <c r="N497" s="4" t="str">
        <f t="shared" si="245"/>
        <v/>
      </c>
      <c r="O497" s="4" t="str">
        <f t="shared" si="245"/>
        <v/>
      </c>
      <c r="P497" s="4" t="str">
        <f t="shared" si="245"/>
        <v/>
      </c>
      <c r="Q497" s="4" t="str">
        <f t="shared" si="245"/>
        <v/>
      </c>
      <c r="R497" s="4" t="str">
        <f t="shared" si="245"/>
        <v/>
      </c>
      <c r="S497" s="4" t="str">
        <f t="shared" si="245"/>
        <v/>
      </c>
      <c r="T497" s="4" t="str">
        <f t="shared" si="245"/>
        <v/>
      </c>
      <c r="U497" s="4" t="str">
        <f t="shared" si="245"/>
        <v/>
      </c>
      <c r="V497" s="4" t="str">
        <f t="shared" si="245"/>
        <v/>
      </c>
      <c r="W497" s="4" t="str">
        <f t="shared" si="245"/>
        <v/>
      </c>
      <c r="X497" s="4" t="str">
        <f t="shared" si="245"/>
        <v/>
      </c>
    </row>
    <row r="498" spans="1:24" ht="15.75" customHeight="1" x14ac:dyDescent="0.25">
      <c r="A498" s="4" t="s">
        <v>376</v>
      </c>
      <c r="B498" s="4" t="s">
        <v>377</v>
      </c>
      <c r="C498" s="4" t="s">
        <v>106</v>
      </c>
      <c r="D498" s="4" t="s">
        <v>357</v>
      </c>
      <c r="E498" s="4">
        <f t="shared" si="3"/>
        <v>0</v>
      </c>
      <c r="I498" s="4" t="str">
        <f t="shared" ref="I498:X498" si="246">+IF($E247=1,I247,"")</f>
        <v/>
      </c>
      <c r="J498" s="4" t="str">
        <f t="shared" si="246"/>
        <v/>
      </c>
      <c r="K498" s="4" t="str">
        <f t="shared" si="246"/>
        <v/>
      </c>
      <c r="L498" s="4" t="str">
        <f t="shared" si="246"/>
        <v/>
      </c>
      <c r="M498" s="4" t="str">
        <f t="shared" si="246"/>
        <v/>
      </c>
      <c r="N498" s="4" t="str">
        <f t="shared" si="246"/>
        <v/>
      </c>
      <c r="O498" s="4" t="str">
        <f t="shared" si="246"/>
        <v/>
      </c>
      <c r="P498" s="4" t="str">
        <f t="shared" si="246"/>
        <v/>
      </c>
      <c r="Q498" s="4" t="str">
        <f t="shared" si="246"/>
        <v/>
      </c>
      <c r="R498" s="4" t="str">
        <f t="shared" si="246"/>
        <v/>
      </c>
      <c r="S498" s="4" t="str">
        <f t="shared" si="246"/>
        <v/>
      </c>
      <c r="T498" s="4" t="str">
        <f t="shared" si="246"/>
        <v/>
      </c>
      <c r="U498" s="4" t="str">
        <f t="shared" si="246"/>
        <v/>
      </c>
      <c r="V498" s="4" t="str">
        <f t="shared" si="246"/>
        <v/>
      </c>
      <c r="W498" s="4" t="str">
        <f t="shared" si="246"/>
        <v/>
      </c>
      <c r="X498" s="4" t="str">
        <f t="shared" si="246"/>
        <v/>
      </c>
    </row>
    <row r="499" spans="1:24" ht="15.75" customHeight="1" x14ac:dyDescent="0.25">
      <c r="A499" s="4" t="s">
        <v>324</v>
      </c>
      <c r="B499" s="4" t="s">
        <v>325</v>
      </c>
      <c r="C499" s="4" t="s">
        <v>22</v>
      </c>
      <c r="D499" s="4" t="s">
        <v>309</v>
      </c>
      <c r="E499" s="4">
        <f t="shared" si="3"/>
        <v>0</v>
      </c>
      <c r="I499" s="4" t="str">
        <f t="shared" ref="I499:X499" si="247">+IF($E248=1,I248,"")</f>
        <v/>
      </c>
      <c r="J499" s="4" t="str">
        <f t="shared" si="247"/>
        <v/>
      </c>
      <c r="K499" s="4" t="str">
        <f t="shared" si="247"/>
        <v/>
      </c>
      <c r="L499" s="4" t="str">
        <f t="shared" si="247"/>
        <v/>
      </c>
      <c r="M499" s="4" t="str">
        <f t="shared" si="247"/>
        <v/>
      </c>
      <c r="N499" s="4" t="str">
        <f t="shared" si="247"/>
        <v/>
      </c>
      <c r="O499" s="4" t="str">
        <f t="shared" si="247"/>
        <v/>
      </c>
      <c r="P499" s="4" t="str">
        <f t="shared" si="247"/>
        <v/>
      </c>
      <c r="Q499" s="4" t="str">
        <f t="shared" si="247"/>
        <v/>
      </c>
      <c r="R499" s="4" t="str">
        <f t="shared" si="247"/>
        <v/>
      </c>
      <c r="S499" s="4" t="str">
        <f t="shared" si="247"/>
        <v/>
      </c>
      <c r="T499" s="4" t="str">
        <f t="shared" si="247"/>
        <v/>
      </c>
      <c r="U499" s="4" t="str">
        <f t="shared" si="247"/>
        <v/>
      </c>
      <c r="V499" s="4" t="str">
        <f t="shared" si="247"/>
        <v/>
      </c>
      <c r="W499" s="4" t="str">
        <f t="shared" si="247"/>
        <v/>
      </c>
      <c r="X499" s="4" t="str">
        <f t="shared" si="247"/>
        <v/>
      </c>
    </row>
    <row r="500" spans="1:24" ht="15.75" customHeight="1" x14ac:dyDescent="0.25">
      <c r="A500" s="4" t="s">
        <v>261</v>
      </c>
      <c r="B500" s="4" t="s">
        <v>262</v>
      </c>
      <c r="C500" s="4" t="s">
        <v>118</v>
      </c>
      <c r="D500" s="4" t="s">
        <v>250</v>
      </c>
      <c r="E500" s="4">
        <f t="shared" si="3"/>
        <v>0</v>
      </c>
      <c r="I500" s="4" t="str">
        <f t="shared" ref="I500:X500" si="248">+IF($E249=1,I249,"")</f>
        <v/>
      </c>
      <c r="J500" s="4" t="str">
        <f t="shared" si="248"/>
        <v/>
      </c>
      <c r="K500" s="4" t="str">
        <f t="shared" si="248"/>
        <v/>
      </c>
      <c r="L500" s="4" t="str">
        <f t="shared" si="248"/>
        <v/>
      </c>
      <c r="M500" s="4" t="str">
        <f t="shared" si="248"/>
        <v/>
      </c>
      <c r="N500" s="4" t="str">
        <f t="shared" si="248"/>
        <v/>
      </c>
      <c r="O500" s="4" t="str">
        <f t="shared" si="248"/>
        <v/>
      </c>
      <c r="P500" s="4" t="str">
        <f t="shared" si="248"/>
        <v/>
      </c>
      <c r="Q500" s="4" t="str">
        <f t="shared" si="248"/>
        <v/>
      </c>
      <c r="R500" s="4" t="str">
        <f t="shared" si="248"/>
        <v/>
      </c>
      <c r="S500" s="4" t="str">
        <f t="shared" si="248"/>
        <v/>
      </c>
      <c r="T500" s="4" t="str">
        <f t="shared" si="248"/>
        <v/>
      </c>
      <c r="U500" s="4" t="str">
        <f t="shared" si="248"/>
        <v/>
      </c>
      <c r="V500" s="4" t="str">
        <f t="shared" si="248"/>
        <v/>
      </c>
      <c r="W500" s="4" t="str">
        <f t="shared" si="248"/>
        <v/>
      </c>
      <c r="X500" s="4" t="str">
        <f t="shared" si="248"/>
        <v/>
      </c>
    </row>
    <row r="501" spans="1:24" ht="15.75" customHeight="1" x14ac:dyDescent="0.25">
      <c r="A501" s="4" t="s">
        <v>521</v>
      </c>
      <c r="B501" s="4" t="s">
        <v>522</v>
      </c>
      <c r="C501" s="4" t="s">
        <v>106</v>
      </c>
      <c r="D501" s="4" t="s">
        <v>484</v>
      </c>
      <c r="E501" s="4">
        <f t="shared" si="3"/>
        <v>0</v>
      </c>
      <c r="I501" s="4" t="str">
        <f t="shared" ref="I501:X501" si="249">+IF($E250=1,I250,"")</f>
        <v/>
      </c>
      <c r="J501" s="4" t="str">
        <f t="shared" si="249"/>
        <v/>
      </c>
      <c r="K501" s="4" t="str">
        <f t="shared" si="249"/>
        <v/>
      </c>
      <c r="L501" s="4" t="str">
        <f t="shared" si="249"/>
        <v/>
      </c>
      <c r="M501" s="4" t="str">
        <f t="shared" si="249"/>
        <v/>
      </c>
      <c r="N501" s="4" t="str">
        <f t="shared" si="249"/>
        <v/>
      </c>
      <c r="O501" s="4" t="str">
        <f t="shared" si="249"/>
        <v/>
      </c>
      <c r="P501" s="4" t="str">
        <f t="shared" si="249"/>
        <v/>
      </c>
      <c r="Q501" s="4" t="str">
        <f t="shared" si="249"/>
        <v/>
      </c>
      <c r="R501" s="4" t="str">
        <f t="shared" si="249"/>
        <v/>
      </c>
      <c r="S501" s="4" t="str">
        <f t="shared" si="249"/>
        <v/>
      </c>
      <c r="T501" s="4" t="str">
        <f t="shared" si="249"/>
        <v/>
      </c>
      <c r="U501" s="4" t="str">
        <f t="shared" si="249"/>
        <v/>
      </c>
      <c r="V501" s="4" t="str">
        <f t="shared" si="249"/>
        <v/>
      </c>
      <c r="W501" s="4" t="str">
        <f t="shared" si="249"/>
        <v/>
      </c>
      <c r="X501" s="4" t="str">
        <f t="shared" si="249"/>
        <v/>
      </c>
    </row>
    <row r="502" spans="1:24" ht="15.75" customHeight="1" x14ac:dyDescent="0.25">
      <c r="A502" s="4" t="s">
        <v>154</v>
      </c>
      <c r="B502" s="4" t="s">
        <v>155</v>
      </c>
      <c r="C502" s="4" t="s">
        <v>118</v>
      </c>
      <c r="D502" s="4" t="s">
        <v>119</v>
      </c>
      <c r="E502" s="4">
        <f t="shared" si="3"/>
        <v>0</v>
      </c>
      <c r="I502" s="4" t="str">
        <f t="shared" ref="I502:X502" si="250">+IF($E251=1,I251,"")</f>
        <v/>
      </c>
      <c r="J502" s="4" t="str">
        <f t="shared" si="250"/>
        <v/>
      </c>
      <c r="K502" s="4" t="str">
        <f t="shared" si="250"/>
        <v/>
      </c>
      <c r="L502" s="4" t="str">
        <f t="shared" si="250"/>
        <v/>
      </c>
      <c r="M502" s="4" t="str">
        <f t="shared" si="250"/>
        <v/>
      </c>
      <c r="N502" s="4" t="str">
        <f t="shared" si="250"/>
        <v/>
      </c>
      <c r="O502" s="4" t="str">
        <f t="shared" si="250"/>
        <v/>
      </c>
      <c r="P502" s="4" t="str">
        <f t="shared" si="250"/>
        <v/>
      </c>
      <c r="Q502" s="4" t="str">
        <f t="shared" si="250"/>
        <v/>
      </c>
      <c r="R502" s="4" t="str">
        <f t="shared" si="250"/>
        <v/>
      </c>
      <c r="S502" s="4" t="str">
        <f t="shared" si="250"/>
        <v/>
      </c>
      <c r="T502" s="4" t="str">
        <f t="shared" si="250"/>
        <v/>
      </c>
      <c r="U502" s="4" t="str">
        <f t="shared" si="250"/>
        <v/>
      </c>
      <c r="V502" s="4" t="str">
        <f t="shared" si="250"/>
        <v/>
      </c>
      <c r="W502" s="4" t="str">
        <f t="shared" si="250"/>
        <v/>
      </c>
      <c r="X502" s="4" t="str">
        <f t="shared" si="250"/>
        <v/>
      </c>
    </row>
    <row r="503" spans="1:24" ht="15.75" customHeight="1" x14ac:dyDescent="0.25">
      <c r="A503" s="4" t="s">
        <v>156</v>
      </c>
      <c r="B503" s="4" t="s">
        <v>157</v>
      </c>
      <c r="C503" s="4" t="s">
        <v>118</v>
      </c>
      <c r="D503" s="4" t="s">
        <v>119</v>
      </c>
      <c r="E503" s="4">
        <f t="shared" si="3"/>
        <v>1</v>
      </c>
      <c r="I503" s="4">
        <f t="shared" ref="I503:X503" si="251">+IF($E252=1,I252,"")</f>
        <v>14645468</v>
      </c>
      <c r="J503" s="85">
        <f t="shared" si="251"/>
        <v>196.45667861211399</v>
      </c>
      <c r="K503" s="85">
        <f t="shared" si="251"/>
        <v>133.29038034155002</v>
      </c>
      <c r="L503" s="85" t="str">
        <f t="shared" si="251"/>
        <v/>
      </c>
      <c r="M503" s="85" t="str">
        <f t="shared" si="251"/>
        <v/>
      </c>
      <c r="N503" s="85" t="str">
        <f t="shared" si="251"/>
        <v/>
      </c>
      <c r="O503" s="85" t="str">
        <f t="shared" si="251"/>
        <v/>
      </c>
      <c r="P503" s="85">
        <f t="shared" si="251"/>
        <v>564.45176960444132</v>
      </c>
      <c r="Q503" s="85">
        <f t="shared" si="251"/>
        <v>6054.9007444168737</v>
      </c>
      <c r="R503" s="85">
        <f t="shared" si="251"/>
        <v>6.6983178687085996</v>
      </c>
      <c r="S503" s="85">
        <f t="shared" si="251"/>
        <v>304.05252503012173</v>
      </c>
      <c r="T503" s="85" t="str">
        <f t="shared" si="251"/>
        <v/>
      </c>
      <c r="U503" s="4">
        <f t="shared" si="251"/>
        <v>0.36</v>
      </c>
      <c r="V503" s="4">
        <f t="shared" si="251"/>
        <v>0.34</v>
      </c>
      <c r="W503" s="4">
        <f t="shared" si="251"/>
        <v>0.36</v>
      </c>
      <c r="X503" s="4">
        <f t="shared" si="251"/>
        <v>0.36</v>
      </c>
    </row>
    <row r="504" spans="1:24" ht="15.75" customHeight="1" x14ac:dyDescent="0.25"/>
    <row r="505" spans="1:24" ht="15.75" customHeight="1" x14ac:dyDescent="0.25"/>
    <row r="506" spans="1:24" ht="15.75" customHeight="1" x14ac:dyDescent="0.25">
      <c r="A506" s="280" t="s">
        <v>768</v>
      </c>
      <c r="B506" s="281"/>
      <c r="C506" s="281"/>
      <c r="D506" s="4" t="s">
        <v>393</v>
      </c>
      <c r="I506" s="4">
        <f t="shared" ref="I506:X506" si="252">+AVERAGEIFS(I$256:I$503,$E$256:$E$503,"=1",$D$256:$D$503,$D506)</f>
        <v>697513232</v>
      </c>
      <c r="J506" s="4">
        <f t="shared" si="252"/>
        <v>161.3445999388932</v>
      </c>
      <c r="K506" s="4">
        <f t="shared" si="252"/>
        <v>48.353549231736359</v>
      </c>
      <c r="L506" s="4" t="e">
        <f t="shared" si="252"/>
        <v>#DIV/0!</v>
      </c>
      <c r="M506" s="4" t="e">
        <f t="shared" si="252"/>
        <v>#DIV/0!</v>
      </c>
      <c r="N506" s="4" t="e">
        <f t="shared" si="252"/>
        <v>#DIV/0!</v>
      </c>
      <c r="O506" s="4">
        <f t="shared" si="252"/>
        <v>91959.641255605369</v>
      </c>
      <c r="P506" s="4">
        <f t="shared" si="252"/>
        <v>3496.4860977350249</v>
      </c>
      <c r="Q506" s="4">
        <f t="shared" si="252"/>
        <v>2630.7797706974025</v>
      </c>
      <c r="R506" s="4">
        <f t="shared" si="252"/>
        <v>2.6574947927327957</v>
      </c>
      <c r="S506" s="4">
        <f t="shared" si="252"/>
        <v>4160.8789850560352</v>
      </c>
      <c r="T506" s="4" t="e">
        <f t="shared" si="252"/>
        <v>#DIV/0!</v>
      </c>
      <c r="U506" s="4">
        <f t="shared" si="252"/>
        <v>0.22</v>
      </c>
      <c r="V506" s="4">
        <f t="shared" si="252"/>
        <v>0.215</v>
      </c>
      <c r="W506" s="4">
        <f t="shared" si="252"/>
        <v>0.2</v>
      </c>
      <c r="X506" s="4">
        <f t="shared" si="252"/>
        <v>0.2</v>
      </c>
    </row>
    <row r="507" spans="1:24" ht="15.75" customHeight="1" x14ac:dyDescent="0.25">
      <c r="A507" s="281"/>
      <c r="B507" s="281"/>
      <c r="C507" s="281"/>
      <c r="D507" s="4" t="s">
        <v>412</v>
      </c>
      <c r="I507" s="4">
        <f t="shared" ref="I507:X507" si="253">+AVERAGEIFS(I$256:I$503,$E$256:$E$503,"=1",$D$256:$D$503,$D507)</f>
        <v>10281644.133333333</v>
      </c>
      <c r="J507" s="4">
        <f t="shared" si="253"/>
        <v>1634.3007680476678</v>
      </c>
      <c r="K507" s="4">
        <f t="shared" si="253"/>
        <v>115.75822874933091</v>
      </c>
      <c r="L507" s="4">
        <f t="shared" si="253"/>
        <v>63.236984676028484</v>
      </c>
      <c r="M507" s="4">
        <f t="shared" si="253"/>
        <v>470.31376452754114</v>
      </c>
      <c r="N507" s="4">
        <f t="shared" si="253"/>
        <v>27.141419183290633</v>
      </c>
      <c r="O507" s="4">
        <f t="shared" si="253"/>
        <v>53870.285432400458</v>
      </c>
      <c r="P507" s="4">
        <f t="shared" si="253"/>
        <v>1637.4599505286158</v>
      </c>
      <c r="Q507" s="4" t="e">
        <f t="shared" si="253"/>
        <v>#DIV/0!</v>
      </c>
      <c r="R507" s="4">
        <f t="shared" si="253"/>
        <v>1.0665594261083844</v>
      </c>
      <c r="S507" s="4" t="e">
        <f t="shared" si="253"/>
        <v>#DIV/0!</v>
      </c>
      <c r="T507" s="4">
        <f t="shared" si="253"/>
        <v>79344.242606043292</v>
      </c>
      <c r="U507" s="4">
        <f t="shared" si="253"/>
        <v>0.29800000000000004</v>
      </c>
      <c r="V507" s="4">
        <f t="shared" si="253"/>
        <v>0.28866666666666668</v>
      </c>
      <c r="W507" s="4">
        <f t="shared" si="253"/>
        <v>0.37933333333333336</v>
      </c>
      <c r="X507" s="4">
        <f t="shared" si="253"/>
        <v>0.37933333333333336</v>
      </c>
    </row>
    <row r="508" spans="1:24" ht="15.75" customHeight="1" x14ac:dyDescent="0.25">
      <c r="D508" s="4" t="s">
        <v>250</v>
      </c>
      <c r="I508" s="4">
        <f t="shared" ref="I508:X508" si="254">+AVERAGEIFS(I$256:I$503,$E$256:$E$503,"=1",$D$256:$D$503,$D508)</f>
        <v>59970965.333333336</v>
      </c>
      <c r="J508" s="4">
        <f t="shared" si="254"/>
        <v>277.85905569829237</v>
      </c>
      <c r="K508" s="4">
        <f t="shared" si="254"/>
        <v>157.60203808658</v>
      </c>
      <c r="L508" s="4">
        <f t="shared" si="254"/>
        <v>25.803519428958875</v>
      </c>
      <c r="M508" s="4">
        <f t="shared" si="254"/>
        <v>113.24637192847344</v>
      </c>
      <c r="N508" s="4">
        <f t="shared" si="254"/>
        <v>8.3708580189790087</v>
      </c>
      <c r="O508" s="4">
        <f t="shared" si="254"/>
        <v>373986.56902414415</v>
      </c>
      <c r="P508" s="4">
        <f t="shared" si="254"/>
        <v>1989.42624804408</v>
      </c>
      <c r="Q508" s="4">
        <f t="shared" si="254"/>
        <v>11500.391526800629</v>
      </c>
      <c r="R508" s="4">
        <f t="shared" si="254"/>
        <v>1.8479751802908373</v>
      </c>
      <c r="S508" s="4">
        <f t="shared" si="254"/>
        <v>34736.956342636338</v>
      </c>
      <c r="T508" s="4">
        <f t="shared" si="254"/>
        <v>481745.65883554646</v>
      </c>
      <c r="U508" s="4">
        <f t="shared" si="254"/>
        <v>0.32666666666666666</v>
      </c>
      <c r="V508" s="4">
        <f t="shared" si="254"/>
        <v>0.35000000000000003</v>
      </c>
      <c r="W508" s="4">
        <f t="shared" si="254"/>
        <v>0.3</v>
      </c>
      <c r="X508" s="4">
        <f t="shared" si="254"/>
        <v>0.3</v>
      </c>
    </row>
    <row r="509" spans="1:24" ht="15.75" customHeight="1" x14ac:dyDescent="0.25">
      <c r="D509" s="4" t="s">
        <v>309</v>
      </c>
      <c r="I509" s="4" t="e">
        <f t="shared" ref="I509:X509" si="255">+AVERAGEIFS(I$256:I$503,$E$256:$E$503,"=1",$D$256:$D$503,$D509)</f>
        <v>#DIV/0!</v>
      </c>
      <c r="J509" s="4" t="e">
        <f t="shared" si="255"/>
        <v>#DIV/0!</v>
      </c>
      <c r="K509" s="4" t="e">
        <f t="shared" si="255"/>
        <v>#DIV/0!</v>
      </c>
      <c r="L509" s="4" t="e">
        <f t="shared" si="255"/>
        <v>#DIV/0!</v>
      </c>
      <c r="M509" s="4" t="e">
        <f t="shared" si="255"/>
        <v>#DIV/0!</v>
      </c>
      <c r="N509" s="4" t="e">
        <f t="shared" si="255"/>
        <v>#DIV/0!</v>
      </c>
      <c r="O509" s="4" t="e">
        <f t="shared" si="255"/>
        <v>#DIV/0!</v>
      </c>
      <c r="P509" s="4" t="e">
        <f t="shared" si="255"/>
        <v>#DIV/0!</v>
      </c>
      <c r="Q509" s="4" t="e">
        <f t="shared" si="255"/>
        <v>#DIV/0!</v>
      </c>
      <c r="R509" s="4" t="e">
        <f t="shared" si="255"/>
        <v>#DIV/0!</v>
      </c>
      <c r="S509" s="4" t="e">
        <f t="shared" si="255"/>
        <v>#DIV/0!</v>
      </c>
      <c r="T509" s="4" t="e">
        <f t="shared" si="255"/>
        <v>#DIV/0!</v>
      </c>
      <c r="U509" s="4" t="e">
        <f t="shared" si="255"/>
        <v>#DIV/0!</v>
      </c>
      <c r="V509" s="4" t="e">
        <f t="shared" si="255"/>
        <v>#DIV/0!</v>
      </c>
      <c r="W509" s="4" t="e">
        <f t="shared" si="255"/>
        <v>#DIV/0!</v>
      </c>
      <c r="X509" s="4" t="e">
        <f t="shared" si="255"/>
        <v>#DIV/0!</v>
      </c>
    </row>
    <row r="510" spans="1:24" ht="15.75" customHeight="1" x14ac:dyDescent="0.25">
      <c r="D510" s="4" t="s">
        <v>231</v>
      </c>
      <c r="I510" s="4">
        <f t="shared" ref="I510:X510" si="256">+AVERAGEIFS(I$256:I$503,$E$256:$E$503,"=1",$D$256:$D$503,$D510)</f>
        <v>25876380</v>
      </c>
      <c r="J510" s="4">
        <f t="shared" si="256"/>
        <v>14.835923726579992</v>
      </c>
      <c r="K510" s="4">
        <f t="shared" si="256"/>
        <v>113.38912166230361</v>
      </c>
      <c r="L510" s="4">
        <f t="shared" si="256"/>
        <v>25.911661522979646</v>
      </c>
      <c r="M510" s="4">
        <f t="shared" si="256"/>
        <v>228.51981868375313</v>
      </c>
      <c r="N510" s="4" t="e">
        <f t="shared" si="256"/>
        <v>#DIV/0!</v>
      </c>
      <c r="O510" s="4">
        <f t="shared" si="256"/>
        <v>58527.325023969315</v>
      </c>
      <c r="P510" s="4">
        <f t="shared" si="256"/>
        <v>951.02424478153773</v>
      </c>
      <c r="Q510" s="4">
        <f t="shared" si="256"/>
        <v>1784.8409270636901</v>
      </c>
      <c r="R510" s="4">
        <f t="shared" si="256"/>
        <v>1.3178041132492258</v>
      </c>
      <c r="S510" s="4" t="e">
        <f t="shared" si="256"/>
        <v>#DIV/0!</v>
      </c>
      <c r="T510" s="4" t="e">
        <f t="shared" si="256"/>
        <v>#DIV/0!</v>
      </c>
      <c r="U510" s="4">
        <f t="shared" si="256"/>
        <v>0.4</v>
      </c>
      <c r="V510" s="4">
        <f t="shared" si="256"/>
        <v>0.41</v>
      </c>
      <c r="W510" s="4">
        <f t="shared" si="256"/>
        <v>0.34</v>
      </c>
      <c r="X510" s="4">
        <f t="shared" si="256"/>
        <v>0.34</v>
      </c>
    </row>
    <row r="511" spans="1:24" ht="15.75" customHeight="1" x14ac:dyDescent="0.25">
      <c r="D511" s="4" t="s">
        <v>29</v>
      </c>
      <c r="I511" s="4">
        <f t="shared" ref="I511:X511" si="257">+AVERAGEIFS(I$256:I$503,$E$256:$E$503,"=1",$D$256:$D$503,$D511)</f>
        <v>3096247.6</v>
      </c>
      <c r="J511" s="4">
        <f t="shared" si="257"/>
        <v>504.68349319353609</v>
      </c>
      <c r="K511" s="4">
        <f t="shared" si="257"/>
        <v>274.95890530907548</v>
      </c>
      <c r="L511" s="4">
        <f t="shared" si="257"/>
        <v>147.31748256743123</v>
      </c>
      <c r="M511" s="4">
        <f t="shared" si="257"/>
        <v>361.05032822757113</v>
      </c>
      <c r="N511" s="4" t="e">
        <f t="shared" si="257"/>
        <v>#DIV/0!</v>
      </c>
      <c r="O511" s="4">
        <f t="shared" si="257"/>
        <v>117836.86793114754</v>
      </c>
      <c r="P511" s="4">
        <f t="shared" si="257"/>
        <v>12085.265069411249</v>
      </c>
      <c r="Q511" s="4">
        <f t="shared" si="257"/>
        <v>2491.0999477413902</v>
      </c>
      <c r="R511" s="4">
        <f t="shared" si="257"/>
        <v>23.692103348336069</v>
      </c>
      <c r="S511" s="4">
        <f t="shared" si="257"/>
        <v>807.46073438191161</v>
      </c>
      <c r="T511" s="4" t="e">
        <f t="shared" si="257"/>
        <v>#DIV/0!</v>
      </c>
      <c r="U511" s="4">
        <f t="shared" si="257"/>
        <v>0.40800000000000003</v>
      </c>
      <c r="V511" s="4">
        <f t="shared" si="257"/>
        <v>0.46999999999999992</v>
      </c>
      <c r="W511" s="4">
        <f t="shared" si="257"/>
        <v>0.442</v>
      </c>
      <c r="X511" s="4">
        <f t="shared" si="257"/>
        <v>0.442</v>
      </c>
    </row>
    <row r="512" spans="1:24" ht="15.75" customHeight="1" x14ac:dyDescent="0.25">
      <c r="D512" s="4" t="s">
        <v>328</v>
      </c>
      <c r="I512" s="4">
        <f t="shared" ref="I512:X512" si="258">+AVERAGEIFS(I$256:I$503,$E$256:$E$503,"=1",$D$256:$D$503,$D512)</f>
        <v>22912096.875</v>
      </c>
      <c r="J512" s="4">
        <f t="shared" si="258"/>
        <v>383.86798497020271</v>
      </c>
      <c r="K512" s="4">
        <f t="shared" si="258"/>
        <v>222.39081538815117</v>
      </c>
      <c r="L512" s="4">
        <f t="shared" si="258"/>
        <v>60.976405658246961</v>
      </c>
      <c r="M512" s="4">
        <f t="shared" si="258"/>
        <v>250.86524119260528</v>
      </c>
      <c r="N512" s="4">
        <f t="shared" si="258"/>
        <v>7.1541474019719242</v>
      </c>
      <c r="O512" s="4">
        <f t="shared" si="258"/>
        <v>116614.22923920071</v>
      </c>
      <c r="P512" s="4">
        <f t="shared" si="258"/>
        <v>4513.3406301152718</v>
      </c>
      <c r="Q512" s="4">
        <f t="shared" si="258"/>
        <v>2410.4547563447645</v>
      </c>
      <c r="R512" s="4">
        <f t="shared" si="258"/>
        <v>9.4882452276699922</v>
      </c>
      <c r="S512" s="4">
        <f t="shared" si="258"/>
        <v>786.92143769834297</v>
      </c>
      <c r="T512" s="4">
        <f t="shared" si="258"/>
        <v>178609.44954285515</v>
      </c>
      <c r="U512" s="4">
        <f t="shared" si="258"/>
        <v>0.32874999999999999</v>
      </c>
      <c r="V512" s="4">
        <f t="shared" si="258"/>
        <v>0.32375000000000004</v>
      </c>
      <c r="W512" s="4">
        <f t="shared" si="258"/>
        <v>0.35250000000000004</v>
      </c>
      <c r="X512" s="4">
        <f t="shared" si="258"/>
        <v>0.35250000000000004</v>
      </c>
    </row>
    <row r="513" spans="4:24" ht="15.75" customHeight="1" x14ac:dyDescent="0.25">
      <c r="D513" s="4" t="s">
        <v>484</v>
      </c>
      <c r="I513" s="4">
        <f t="shared" ref="I513:X513" si="259">+AVERAGEIFS(I$256:I$503,$E$256:$E$503,"=1",$D$256:$D$503,$D513)</f>
        <v>14871389.777777778</v>
      </c>
      <c r="J513" s="4">
        <f t="shared" si="259"/>
        <v>297.51900249591881</v>
      </c>
      <c r="K513" s="4">
        <f t="shared" si="259"/>
        <v>180.84456051829252</v>
      </c>
      <c r="L513" s="4">
        <f t="shared" si="259"/>
        <v>34.207287820954051</v>
      </c>
      <c r="M513" s="4">
        <f t="shared" si="259"/>
        <v>692.56756756756749</v>
      </c>
      <c r="N513" s="4">
        <f t="shared" si="259"/>
        <v>7.4331149662076825</v>
      </c>
      <c r="O513" s="4">
        <f t="shared" si="259"/>
        <v>149275.25503639353</v>
      </c>
      <c r="P513" s="4">
        <f t="shared" si="259"/>
        <v>815.12631360496596</v>
      </c>
      <c r="Q513" s="4">
        <f t="shared" si="259"/>
        <v>4092.7218557318306</v>
      </c>
      <c r="R513" s="4">
        <f t="shared" si="259"/>
        <v>1.6526883812768014</v>
      </c>
      <c r="S513" s="4">
        <f t="shared" si="259"/>
        <v>2603.6747759626815</v>
      </c>
      <c r="T513" s="4">
        <f t="shared" si="259"/>
        <v>9661.1295681063129</v>
      </c>
      <c r="U513" s="4">
        <f t="shared" si="259"/>
        <v>7.7777777777777779E-2</v>
      </c>
      <c r="V513" s="4">
        <f t="shared" si="259"/>
        <v>5.5555555555555552E-2</v>
      </c>
      <c r="W513" s="4">
        <f t="shared" si="259"/>
        <v>0.11222222222222222</v>
      </c>
      <c r="X513" s="4">
        <f t="shared" si="259"/>
        <v>0.11222222222222222</v>
      </c>
    </row>
    <row r="514" spans="4:24" ht="15.75" customHeight="1" x14ac:dyDescent="0.25">
      <c r="D514" s="4" t="s">
        <v>23</v>
      </c>
      <c r="I514" s="4">
        <f t="shared" ref="I514:X514" si="260">+AVERAGEIFS(I$256:I$503,$E$256:$E$503,"=1",$D$256:$D$503,$D514)</f>
        <v>2404133.0989999999</v>
      </c>
      <c r="J514" s="4">
        <f t="shared" si="260"/>
        <v>132789.25932779865</v>
      </c>
      <c r="K514" s="4">
        <f t="shared" si="260"/>
        <v>81848.709672058088</v>
      </c>
      <c r="L514" s="4" t="e">
        <f t="shared" si="260"/>
        <v>#DIV/0!</v>
      </c>
      <c r="M514" s="4" t="e">
        <f t="shared" si="260"/>
        <v>#DIV/0!</v>
      </c>
      <c r="N514" s="4">
        <f t="shared" si="260"/>
        <v>4277.234976291501</v>
      </c>
      <c r="O514" s="4">
        <f t="shared" si="260"/>
        <v>430813.76206609129</v>
      </c>
      <c r="P514" s="4">
        <f t="shared" si="260"/>
        <v>141.45513530519287</v>
      </c>
      <c r="Q514" s="4">
        <f t="shared" si="260"/>
        <v>3228.1255280082987</v>
      </c>
      <c r="R514" s="4">
        <f t="shared" si="260"/>
        <v>403.0925441818016</v>
      </c>
      <c r="S514" s="4">
        <f t="shared" si="260"/>
        <v>956.9695694429771</v>
      </c>
      <c r="T514" s="4" t="e">
        <f t="shared" si="260"/>
        <v>#DIV/0!</v>
      </c>
      <c r="U514" s="4">
        <f t="shared" si="260"/>
        <v>0.79500000000000004</v>
      </c>
      <c r="V514" s="4">
        <f t="shared" si="260"/>
        <v>0.87</v>
      </c>
      <c r="W514" s="4">
        <f t="shared" si="260"/>
        <v>0.76</v>
      </c>
      <c r="X514" s="4">
        <f t="shared" si="260"/>
        <v>0.76</v>
      </c>
    </row>
    <row r="515" spans="4:24" ht="15.75" customHeight="1" x14ac:dyDescent="0.25">
      <c r="D515" s="4" t="s">
        <v>525</v>
      </c>
      <c r="I515" s="4">
        <f t="shared" ref="I515:X515" si="261">+AVERAGEIFS(I$256:I$503,$E$256:$E$503,"=1",$D$256:$D$503,$D515)</f>
        <v>21724712.222222224</v>
      </c>
      <c r="J515" s="4">
        <f t="shared" si="261"/>
        <v>408.45324554729353</v>
      </c>
      <c r="K515" s="4">
        <f t="shared" si="261"/>
        <v>97.242446617930085</v>
      </c>
      <c r="L515" s="4">
        <f t="shared" si="261"/>
        <v>53.521192220419174</v>
      </c>
      <c r="M515" s="4">
        <f t="shared" si="261"/>
        <v>601.81470383657825</v>
      </c>
      <c r="N515" s="4">
        <f t="shared" si="261"/>
        <v>13.730910211329888</v>
      </c>
      <c r="O515" s="4">
        <f t="shared" si="261"/>
        <v>87016.196189606431</v>
      </c>
      <c r="P515" s="4">
        <f t="shared" si="261"/>
        <v>109.00722561078642</v>
      </c>
      <c r="Q515" s="4">
        <f t="shared" si="261"/>
        <v>3587.416638416862</v>
      </c>
      <c r="R515" s="4">
        <f t="shared" si="261"/>
        <v>0.68537003745499503</v>
      </c>
      <c r="S515" s="4">
        <f t="shared" si="261"/>
        <v>572.94508971460334</v>
      </c>
      <c r="T515" s="4">
        <f t="shared" si="261"/>
        <v>108400.48430554378</v>
      </c>
      <c r="U515" s="4">
        <f t="shared" si="261"/>
        <v>0.42777777777777781</v>
      </c>
      <c r="V515" s="4">
        <f t="shared" si="261"/>
        <v>0.46222222222222226</v>
      </c>
      <c r="W515" s="4">
        <f t="shared" si="261"/>
        <v>0.44</v>
      </c>
      <c r="X515" s="4">
        <f t="shared" si="261"/>
        <v>0.44</v>
      </c>
    </row>
    <row r="516" spans="4:24" ht="15.75" customHeight="1" x14ac:dyDescent="0.25">
      <c r="D516" s="4" t="s">
        <v>182</v>
      </c>
      <c r="I516" s="4">
        <f t="shared" ref="I516:X516" si="262">+AVERAGEIFS(I$256:I$503,$E$256:$E$503,"=1",$D$256:$D$503,$D516)</f>
        <v>29344491.300000001</v>
      </c>
      <c r="J516" s="4">
        <f t="shared" si="262"/>
        <v>352.37368540655461</v>
      </c>
      <c r="K516" s="4">
        <f t="shared" si="262"/>
        <v>206.80646848745423</v>
      </c>
      <c r="L516" s="4">
        <f t="shared" si="262"/>
        <v>86.852180479108</v>
      </c>
      <c r="M516" s="4">
        <f t="shared" si="262"/>
        <v>445.48891739364336</v>
      </c>
      <c r="N516" s="4">
        <f t="shared" si="262"/>
        <v>23.995486477558526</v>
      </c>
      <c r="O516" s="4">
        <f t="shared" si="262"/>
        <v>33357.15531087642</v>
      </c>
      <c r="P516" s="4">
        <f t="shared" si="262"/>
        <v>506.38035009927938</v>
      </c>
      <c r="Q516" s="4">
        <f t="shared" si="262"/>
        <v>8867.0562433349187</v>
      </c>
      <c r="R516" s="4">
        <f t="shared" si="262"/>
        <v>3.3165289131478892</v>
      </c>
      <c r="S516" s="4">
        <f t="shared" si="262"/>
        <v>1038.0837665058741</v>
      </c>
      <c r="T516" s="4">
        <f t="shared" si="262"/>
        <v>48035.522755138874</v>
      </c>
      <c r="U516" s="4">
        <f t="shared" si="262"/>
        <v>0.31900000000000006</v>
      </c>
      <c r="V516" s="4">
        <f t="shared" si="262"/>
        <v>0.29799999999999999</v>
      </c>
      <c r="W516" s="4">
        <f t="shared" si="262"/>
        <v>0.40700000000000003</v>
      </c>
      <c r="X516" s="4">
        <f t="shared" si="262"/>
        <v>0.40700000000000003</v>
      </c>
    </row>
    <row r="517" spans="4:24" ht="15.75" customHeight="1" x14ac:dyDescent="0.25">
      <c r="D517" s="4" t="s">
        <v>89</v>
      </c>
      <c r="I517" s="4">
        <f t="shared" ref="I517:X517" si="263">+AVERAGEIFS(I$256:I$503,$E$256:$E$503,"=1",$D$256:$D$503,$D517)</f>
        <v>24434432</v>
      </c>
      <c r="J517" s="4">
        <f t="shared" si="263"/>
        <v>306.22169444123534</v>
      </c>
      <c r="K517" s="4">
        <f t="shared" si="263"/>
        <v>295.4549958540527</v>
      </c>
      <c r="L517" s="4">
        <f t="shared" si="263"/>
        <v>51.418464404492049</v>
      </c>
      <c r="M517" s="4">
        <f t="shared" si="263"/>
        <v>230.43420670921969</v>
      </c>
      <c r="N517" s="4">
        <f t="shared" si="263"/>
        <v>6.5009043583960135</v>
      </c>
      <c r="O517" s="4">
        <f t="shared" si="263"/>
        <v>224387.0398429452</v>
      </c>
      <c r="P517" s="4">
        <f t="shared" si="263"/>
        <v>2773.9343264310887</v>
      </c>
      <c r="Q517" s="4">
        <f t="shared" si="263"/>
        <v>2583.4500906777234</v>
      </c>
      <c r="R517" s="4">
        <f t="shared" si="263"/>
        <v>29.804317510796238</v>
      </c>
      <c r="S517" s="4">
        <f t="shared" si="263"/>
        <v>1497.0252721854347</v>
      </c>
      <c r="T517" s="4">
        <f t="shared" si="263"/>
        <v>106945.72638132918</v>
      </c>
      <c r="U517" s="4">
        <f t="shared" si="263"/>
        <v>0.34571428571428564</v>
      </c>
      <c r="V517" s="4">
        <f t="shared" si="263"/>
        <v>0.39714285714285719</v>
      </c>
      <c r="W517" s="4">
        <f t="shared" si="263"/>
        <v>0.42571428571428571</v>
      </c>
      <c r="X517" s="4">
        <f t="shared" si="263"/>
        <v>0.42571428571428571</v>
      </c>
    </row>
    <row r="518" spans="4:24" ht="15.75" customHeight="1" x14ac:dyDescent="0.25">
      <c r="D518" s="4" t="s">
        <v>449</v>
      </c>
      <c r="I518" s="4" t="e">
        <f t="shared" ref="I518:X518" si="264">+AVERAGEIFS(I$256:I$503,$E$256:$E$503,"=1",$D$256:$D$503,$D518)</f>
        <v>#DIV/0!</v>
      </c>
      <c r="J518" s="4" t="e">
        <f t="shared" si="264"/>
        <v>#DIV/0!</v>
      </c>
      <c r="K518" s="4" t="e">
        <f t="shared" si="264"/>
        <v>#DIV/0!</v>
      </c>
      <c r="L518" s="4" t="e">
        <f t="shared" si="264"/>
        <v>#DIV/0!</v>
      </c>
      <c r="M518" s="4" t="e">
        <f t="shared" si="264"/>
        <v>#DIV/0!</v>
      </c>
      <c r="N518" s="4" t="e">
        <f t="shared" si="264"/>
        <v>#DIV/0!</v>
      </c>
      <c r="O518" s="4" t="e">
        <f t="shared" si="264"/>
        <v>#DIV/0!</v>
      </c>
      <c r="P518" s="4" t="e">
        <f t="shared" si="264"/>
        <v>#DIV/0!</v>
      </c>
      <c r="Q518" s="4" t="e">
        <f t="shared" si="264"/>
        <v>#DIV/0!</v>
      </c>
      <c r="R518" s="4" t="e">
        <f t="shared" si="264"/>
        <v>#DIV/0!</v>
      </c>
      <c r="S518" s="4" t="e">
        <f t="shared" si="264"/>
        <v>#DIV/0!</v>
      </c>
      <c r="T518" s="4" t="e">
        <f t="shared" si="264"/>
        <v>#DIV/0!</v>
      </c>
      <c r="U518" s="4" t="e">
        <f t="shared" si="264"/>
        <v>#DIV/0!</v>
      </c>
      <c r="V518" s="4" t="e">
        <f t="shared" si="264"/>
        <v>#DIV/0!</v>
      </c>
      <c r="W518" s="4" t="e">
        <f t="shared" si="264"/>
        <v>#DIV/0!</v>
      </c>
      <c r="X518" s="4" t="e">
        <f t="shared" si="264"/>
        <v>#DIV/0!</v>
      </c>
    </row>
    <row r="519" spans="4:24" ht="15.75" customHeight="1" x14ac:dyDescent="0.25">
      <c r="D519" s="4" t="s">
        <v>265</v>
      </c>
      <c r="I519" s="4">
        <f t="shared" ref="I519:X519" si="265">+AVERAGEIFS(I$256:I$503,$E$256:$E$503,"=1",$D$256:$D$503,$D519)</f>
        <v>122179490</v>
      </c>
      <c r="J519" s="4">
        <f t="shared" si="265"/>
        <v>384.30942835881433</v>
      </c>
      <c r="K519" s="4">
        <f t="shared" si="265"/>
        <v>367.16118618282479</v>
      </c>
      <c r="L519" s="4">
        <f t="shared" si="265"/>
        <v>199.20171897066643</v>
      </c>
      <c r="M519" s="4">
        <f t="shared" si="265"/>
        <v>825.28785756523348</v>
      </c>
      <c r="N519" s="4">
        <f t="shared" si="265"/>
        <v>0.73055493788783321</v>
      </c>
      <c r="O519" s="4">
        <f t="shared" si="265"/>
        <v>381534.01442827756</v>
      </c>
      <c r="P519" s="4">
        <f t="shared" si="265"/>
        <v>10365.884981913952</v>
      </c>
      <c r="Q519" s="4">
        <f t="shared" si="265"/>
        <v>5146.3966417770789</v>
      </c>
      <c r="R519" s="4">
        <f t="shared" si="265"/>
        <v>5.0052919690390576</v>
      </c>
      <c r="S519" s="4">
        <f t="shared" si="265"/>
        <v>843.07547095483324</v>
      </c>
      <c r="T519" s="4">
        <f t="shared" si="265"/>
        <v>472993.53329664283</v>
      </c>
      <c r="U519" s="4">
        <f t="shared" si="265"/>
        <v>0.26</v>
      </c>
      <c r="V519" s="4">
        <f t="shared" si="265"/>
        <v>0.28666666666666668</v>
      </c>
      <c r="W519" s="4">
        <f t="shared" si="265"/>
        <v>0.26333333333333336</v>
      </c>
      <c r="X519" s="4">
        <f t="shared" si="265"/>
        <v>0.26333333333333336</v>
      </c>
    </row>
    <row r="520" spans="4:24" ht="15.75" customHeight="1" x14ac:dyDescent="0.25">
      <c r="D520" s="4" t="s">
        <v>380</v>
      </c>
      <c r="I520" s="4" t="e">
        <f t="shared" ref="I520:X520" si="266">+AVERAGEIFS(I$256:I$503,$E$256:$E$503,"=1",$D$256:$D$503,$D520)</f>
        <v>#DIV/0!</v>
      </c>
      <c r="J520" s="4" t="e">
        <f t="shared" si="266"/>
        <v>#DIV/0!</v>
      </c>
      <c r="K520" s="4" t="e">
        <f t="shared" si="266"/>
        <v>#DIV/0!</v>
      </c>
      <c r="L520" s="4" t="e">
        <f t="shared" si="266"/>
        <v>#DIV/0!</v>
      </c>
      <c r="M520" s="4" t="e">
        <f t="shared" si="266"/>
        <v>#DIV/0!</v>
      </c>
      <c r="N520" s="4" t="e">
        <f t="shared" si="266"/>
        <v>#DIV/0!</v>
      </c>
      <c r="O520" s="4" t="e">
        <f t="shared" si="266"/>
        <v>#DIV/0!</v>
      </c>
      <c r="P520" s="4" t="e">
        <f t="shared" si="266"/>
        <v>#DIV/0!</v>
      </c>
      <c r="Q520" s="4" t="e">
        <f t="shared" si="266"/>
        <v>#DIV/0!</v>
      </c>
      <c r="R520" s="4" t="e">
        <f t="shared" si="266"/>
        <v>#DIV/0!</v>
      </c>
      <c r="S520" s="4" t="e">
        <f t="shared" si="266"/>
        <v>#DIV/0!</v>
      </c>
      <c r="T520" s="4" t="e">
        <f t="shared" si="266"/>
        <v>#DIV/0!</v>
      </c>
      <c r="U520" s="4" t="e">
        <f t="shared" si="266"/>
        <v>#DIV/0!</v>
      </c>
      <c r="V520" s="4" t="e">
        <f t="shared" si="266"/>
        <v>#DIV/0!</v>
      </c>
      <c r="W520" s="4" t="e">
        <f t="shared" si="266"/>
        <v>#DIV/0!</v>
      </c>
      <c r="X520" s="4" t="e">
        <f t="shared" si="266"/>
        <v>#DIV/0!</v>
      </c>
    </row>
    <row r="521" spans="4:24" ht="15.75" customHeight="1" x14ac:dyDescent="0.25">
      <c r="D521" s="4" t="s">
        <v>357</v>
      </c>
      <c r="I521" s="4">
        <f t="shared" ref="I521:X521" si="267">+AVERAGEIFS(I$256:I$503,$E$256:$E$503,"=1",$D$256:$D$503,$D521)</f>
        <v>81235833</v>
      </c>
      <c r="J521" s="4">
        <f t="shared" si="267"/>
        <v>221.67719867581337</v>
      </c>
      <c r="K521" s="4">
        <f t="shared" si="267"/>
        <v>201.69215325741652</v>
      </c>
      <c r="L521" s="4">
        <f t="shared" si="267"/>
        <v>15.11172531630698</v>
      </c>
      <c r="M521" s="4">
        <f t="shared" si="267"/>
        <v>139.14990912924435</v>
      </c>
      <c r="N521" s="4">
        <f t="shared" si="267"/>
        <v>2.047279334907413</v>
      </c>
      <c r="O521" s="4">
        <f t="shared" si="267"/>
        <v>245226.99792771318</v>
      </c>
      <c r="P521" s="4">
        <f t="shared" si="267"/>
        <v>11181.96970713265</v>
      </c>
      <c r="Q521" s="4">
        <f t="shared" si="267"/>
        <v>4470.4673436083067</v>
      </c>
      <c r="R521" s="4">
        <f t="shared" si="267"/>
        <v>2.9551691237835098</v>
      </c>
      <c r="S521" s="4">
        <f t="shared" si="267"/>
        <v>11747.811386788755</v>
      </c>
      <c r="T521" s="4">
        <f t="shared" si="267"/>
        <v>88883.759627270134</v>
      </c>
      <c r="U521" s="4">
        <f t="shared" si="267"/>
        <v>0.48333333333333334</v>
      </c>
      <c r="V521" s="4">
        <f t="shared" si="267"/>
        <v>0.42166666666666669</v>
      </c>
      <c r="W521" s="4">
        <f t="shared" si="267"/>
        <v>0.39833333333333337</v>
      </c>
      <c r="X521" s="4">
        <f t="shared" si="267"/>
        <v>0.39833333333333337</v>
      </c>
    </row>
    <row r="522" spans="4:24" ht="15.75" customHeight="1" x14ac:dyDescent="0.25">
      <c r="D522" s="4" t="s">
        <v>119</v>
      </c>
      <c r="I522" s="4">
        <f t="shared" ref="I522:X522" si="268">+AVERAGEIFS(I$256:I$503,$E$256:$E$503,"=1",$D$256:$D$503,$D522)</f>
        <v>20004922.25</v>
      </c>
      <c r="J522" s="4">
        <f t="shared" si="268"/>
        <v>313.54956329619949</v>
      </c>
      <c r="K522" s="4">
        <f t="shared" si="268"/>
        <v>129.87411695599872</v>
      </c>
      <c r="L522" s="4" t="e">
        <f t="shared" si="268"/>
        <v>#DIV/0!</v>
      </c>
      <c r="M522" s="4" t="e">
        <f t="shared" si="268"/>
        <v>#DIV/0!</v>
      </c>
      <c r="N522" s="4" t="e">
        <f t="shared" si="268"/>
        <v>#DIV/0!</v>
      </c>
      <c r="O522" s="4">
        <f t="shared" si="268"/>
        <v>480403.87880792801</v>
      </c>
      <c r="P522" s="4">
        <f t="shared" si="268"/>
        <v>259.79243293772828</v>
      </c>
      <c r="Q522" s="4">
        <f t="shared" si="268"/>
        <v>3208.5367621157711</v>
      </c>
      <c r="R522" s="4">
        <f t="shared" si="268"/>
        <v>4.6768609860410999</v>
      </c>
      <c r="S522" s="4">
        <f t="shared" si="268"/>
        <v>2577.4387025466922</v>
      </c>
      <c r="T522" s="4">
        <f t="shared" si="268"/>
        <v>824826.22950819682</v>
      </c>
      <c r="U522" s="4">
        <f t="shared" si="268"/>
        <v>0.30249999999999999</v>
      </c>
      <c r="V522" s="4">
        <f t="shared" si="268"/>
        <v>0.31</v>
      </c>
      <c r="W522" s="4">
        <f t="shared" si="268"/>
        <v>0.32500000000000001</v>
      </c>
      <c r="X522" s="4">
        <f t="shared" si="268"/>
        <v>0.32500000000000001</v>
      </c>
    </row>
    <row r="523" spans="4:24" ht="15.75" customHeight="1" x14ac:dyDescent="0.25">
      <c r="D523" s="4" t="s">
        <v>276</v>
      </c>
      <c r="I523" s="4">
        <f t="shared" ref="I523:X523" si="269">+AVERAGEIFS(I$256:I$503,$E$256:$E$503,"=1",$D$256:$D$503,$D523)</f>
        <v>8697363.5</v>
      </c>
      <c r="J523" s="4">
        <f t="shared" si="269"/>
        <v>255.76619929783769</v>
      </c>
      <c r="K523" s="4">
        <f t="shared" si="269"/>
        <v>112.48537858002571</v>
      </c>
      <c r="L523" s="4">
        <f t="shared" si="269"/>
        <v>75.559979546576855</v>
      </c>
      <c r="M523" s="4">
        <f t="shared" si="269"/>
        <v>803.89170413635793</v>
      </c>
      <c r="N523" s="4">
        <f t="shared" si="269"/>
        <v>16.793206086451118</v>
      </c>
      <c r="O523" s="4">
        <f t="shared" si="269"/>
        <v>384064.2269834578</v>
      </c>
      <c r="P523" s="4">
        <f t="shared" si="269"/>
        <v>157.00341716206049</v>
      </c>
      <c r="Q523" s="4">
        <f t="shared" si="269"/>
        <v>5344.7575376594605</v>
      </c>
      <c r="R523" s="4">
        <f t="shared" si="269"/>
        <v>1.7122650067550638</v>
      </c>
      <c r="S523" s="4">
        <f t="shared" si="269"/>
        <v>1963.1332839572508</v>
      </c>
      <c r="T523" s="4">
        <f t="shared" si="269"/>
        <v>141963.87445888654</v>
      </c>
      <c r="U523" s="4">
        <f t="shared" si="269"/>
        <v>0.36499999999999999</v>
      </c>
      <c r="V523" s="4">
        <f t="shared" si="269"/>
        <v>0.34749999999999998</v>
      </c>
      <c r="W523" s="4">
        <f t="shared" si="269"/>
        <v>0.36749999999999999</v>
      </c>
      <c r="X523" s="4">
        <f t="shared" si="269"/>
        <v>0.36749999999999999</v>
      </c>
    </row>
    <row r="524" spans="4:24" ht="15.75" customHeight="1" x14ac:dyDescent="0.25">
      <c r="D524" s="4" t="s">
        <v>160</v>
      </c>
      <c r="I524" s="4">
        <f t="shared" ref="I524:X524" si="270">+AVERAGEIFS(I$256:I$503,$E$256:$E$503,"=1",$D$256:$D$503,$D524)</f>
        <v>323146981.39999998</v>
      </c>
      <c r="J524" s="4">
        <f t="shared" si="270"/>
        <v>430.40808536030005</v>
      </c>
      <c r="K524" s="4">
        <f t="shared" si="270"/>
        <v>115.583747187276</v>
      </c>
      <c r="L524" s="4">
        <f t="shared" si="270"/>
        <v>76.16002690982917</v>
      </c>
      <c r="M524" s="4">
        <f t="shared" si="270"/>
        <v>528.35651342665892</v>
      </c>
      <c r="N524" s="4">
        <f t="shared" si="270"/>
        <v>8.5761364946442598</v>
      </c>
      <c r="O524" s="4">
        <f t="shared" si="270"/>
        <v>53162.498385334533</v>
      </c>
      <c r="P524" s="4">
        <f t="shared" si="270"/>
        <v>752.02303946983261</v>
      </c>
      <c r="Q524" s="4">
        <f t="shared" si="270"/>
        <v>5352.6938327454118</v>
      </c>
      <c r="R524" s="4">
        <f t="shared" si="270"/>
        <v>1.8270627768351519</v>
      </c>
      <c r="S524" s="4">
        <f t="shared" si="270"/>
        <v>593.23015536406444</v>
      </c>
      <c r="T524" s="4">
        <f t="shared" si="270"/>
        <v>73777.739635775695</v>
      </c>
      <c r="U524" s="4">
        <f t="shared" si="270"/>
        <v>0.46399999999999997</v>
      </c>
      <c r="V524" s="4">
        <f t="shared" si="270"/>
        <v>0.42000000000000004</v>
      </c>
      <c r="W524" s="4">
        <f t="shared" si="270"/>
        <v>0.504</v>
      </c>
      <c r="X524" s="4">
        <f t="shared" si="270"/>
        <v>0.504</v>
      </c>
    </row>
    <row r="525" spans="4:24" ht="15.75" customHeight="1" x14ac:dyDescent="0.25">
      <c r="D525" s="4" t="s">
        <v>205</v>
      </c>
      <c r="I525" s="4" t="e">
        <f t="shared" ref="I525:X525" si="271">+AVERAGEIFS(I$256:I$503,$E$256:$E$503,"=1",$D$256:$D$503,$D525)</f>
        <v>#DIV/0!</v>
      </c>
      <c r="J525" s="4" t="e">
        <f t="shared" si="271"/>
        <v>#DIV/0!</v>
      </c>
      <c r="K525" s="4" t="e">
        <f t="shared" si="271"/>
        <v>#DIV/0!</v>
      </c>
      <c r="L525" s="4" t="e">
        <f t="shared" si="271"/>
        <v>#DIV/0!</v>
      </c>
      <c r="M525" s="4" t="e">
        <f t="shared" si="271"/>
        <v>#DIV/0!</v>
      </c>
      <c r="N525" s="4" t="e">
        <f t="shared" si="271"/>
        <v>#DIV/0!</v>
      </c>
      <c r="O525" s="4" t="e">
        <f t="shared" si="271"/>
        <v>#DIV/0!</v>
      </c>
      <c r="P525" s="4" t="e">
        <f t="shared" si="271"/>
        <v>#DIV/0!</v>
      </c>
      <c r="Q525" s="4" t="e">
        <f t="shared" si="271"/>
        <v>#DIV/0!</v>
      </c>
      <c r="R525" s="4" t="e">
        <f t="shared" si="271"/>
        <v>#DIV/0!</v>
      </c>
      <c r="S525" s="4" t="e">
        <f t="shared" si="271"/>
        <v>#DIV/0!</v>
      </c>
      <c r="T525" s="4" t="e">
        <f t="shared" si="271"/>
        <v>#DIV/0!</v>
      </c>
      <c r="U525" s="4" t="e">
        <f t="shared" si="271"/>
        <v>#DIV/0!</v>
      </c>
      <c r="V525" s="4" t="e">
        <f t="shared" si="271"/>
        <v>#DIV/0!</v>
      </c>
      <c r="W525" s="4" t="e">
        <f t="shared" si="271"/>
        <v>#DIV/0!</v>
      </c>
      <c r="X525" s="4" t="e">
        <f t="shared" si="271"/>
        <v>#DIV/0!</v>
      </c>
    </row>
    <row r="526" spans="4:24" ht="15.75" customHeight="1" x14ac:dyDescent="0.25">
      <c r="D526" s="4" t="s">
        <v>216</v>
      </c>
      <c r="I526" s="4" t="e">
        <f t="shared" ref="I526:X526" si="272">+AVERAGEIFS(I$256:I$503,$E$256:$E$503,"=1",$D$256:$D$503,$D526)</f>
        <v>#DIV/0!</v>
      </c>
      <c r="J526" s="4" t="e">
        <f t="shared" si="272"/>
        <v>#DIV/0!</v>
      </c>
      <c r="K526" s="4" t="e">
        <f t="shared" si="272"/>
        <v>#DIV/0!</v>
      </c>
      <c r="L526" s="4" t="e">
        <f t="shared" si="272"/>
        <v>#DIV/0!</v>
      </c>
      <c r="M526" s="4" t="e">
        <f t="shared" si="272"/>
        <v>#DIV/0!</v>
      </c>
      <c r="N526" s="4" t="e">
        <f t="shared" si="272"/>
        <v>#DIV/0!</v>
      </c>
      <c r="O526" s="4" t="e">
        <f t="shared" si="272"/>
        <v>#DIV/0!</v>
      </c>
      <c r="P526" s="4" t="e">
        <f t="shared" si="272"/>
        <v>#DIV/0!</v>
      </c>
      <c r="Q526" s="4" t="e">
        <f t="shared" si="272"/>
        <v>#DIV/0!</v>
      </c>
      <c r="R526" s="4" t="e">
        <f t="shared" si="272"/>
        <v>#DIV/0!</v>
      </c>
      <c r="S526" s="4" t="e">
        <f t="shared" si="272"/>
        <v>#DIV/0!</v>
      </c>
      <c r="T526" s="4" t="e">
        <f t="shared" si="272"/>
        <v>#DIV/0!</v>
      </c>
      <c r="U526" s="4" t="e">
        <f t="shared" si="272"/>
        <v>#DIV/0!</v>
      </c>
      <c r="V526" s="4" t="e">
        <f t="shared" si="272"/>
        <v>#DIV/0!</v>
      </c>
      <c r="W526" s="4" t="e">
        <f t="shared" si="272"/>
        <v>#DIV/0!</v>
      </c>
      <c r="X526" s="4" t="e">
        <f t="shared" si="272"/>
        <v>#DIV/0!</v>
      </c>
    </row>
    <row r="527" spans="4:24" ht="15.75" customHeight="1" x14ac:dyDescent="0.25">
      <c r="D527" s="4" t="s">
        <v>107</v>
      </c>
      <c r="I527" s="4">
        <f t="shared" ref="I527:X527" si="273">+AVERAGEIFS(I$256:I$503,$E$256:$E$503,"=1",$D$256:$D$503,$D527)</f>
        <v>11429431.666666666</v>
      </c>
      <c r="J527" s="4">
        <f t="shared" si="273"/>
        <v>234.34854903614692</v>
      </c>
      <c r="K527" s="4">
        <f t="shared" si="273"/>
        <v>149.32749856415495</v>
      </c>
      <c r="L527" s="4" t="e">
        <f t="shared" si="273"/>
        <v>#DIV/0!</v>
      </c>
      <c r="M527" s="4" t="e">
        <f t="shared" si="273"/>
        <v>#DIV/0!</v>
      </c>
      <c r="N527" s="4" t="e">
        <f t="shared" si="273"/>
        <v>#DIV/0!</v>
      </c>
      <c r="O527" s="4">
        <f t="shared" si="273"/>
        <v>34136.900526709513</v>
      </c>
      <c r="P527" s="4">
        <f t="shared" si="273"/>
        <v>1151.6810039933234</v>
      </c>
      <c r="Q527" s="4">
        <f t="shared" si="273"/>
        <v>6598.0553952231048</v>
      </c>
      <c r="R527" s="4">
        <f t="shared" si="273"/>
        <v>3.4247123445010792</v>
      </c>
      <c r="S527" s="4">
        <f t="shared" si="273"/>
        <v>866.43921327856913</v>
      </c>
      <c r="T527" s="4">
        <f t="shared" si="273"/>
        <v>22741.973840665876</v>
      </c>
      <c r="U527" s="4">
        <f t="shared" si="273"/>
        <v>0.30666666666666664</v>
      </c>
      <c r="V527" s="4">
        <f t="shared" si="273"/>
        <v>0.19333333333333336</v>
      </c>
      <c r="W527" s="4">
        <f t="shared" si="273"/>
        <v>0.26</v>
      </c>
      <c r="X527" s="4">
        <f t="shared" si="273"/>
        <v>0.26</v>
      </c>
    </row>
    <row r="528" spans="4:24" ht="15.75" customHeight="1" x14ac:dyDescent="0.25"/>
    <row r="529" spans="1:39" ht="15.75" customHeight="1" x14ac:dyDescent="0.25"/>
    <row r="530" spans="1:39" ht="15.75" customHeight="1" x14ac:dyDescent="0.25">
      <c r="A530" s="60" t="s">
        <v>11</v>
      </c>
      <c r="B530" s="60" t="s">
        <v>712</v>
      </c>
      <c r="C530" s="60" t="s">
        <v>13</v>
      </c>
      <c r="D530" s="60" t="s">
        <v>713</v>
      </c>
      <c r="E530" s="79" t="s">
        <v>764</v>
      </c>
      <c r="F530" s="60"/>
      <c r="G530" s="60"/>
      <c r="H530" s="80"/>
      <c r="I530" s="81" t="s">
        <v>714</v>
      </c>
      <c r="J530" s="82" t="s">
        <v>717</v>
      </c>
      <c r="K530" s="82" t="s">
        <v>720</v>
      </c>
      <c r="L530" s="82" t="s">
        <v>723</v>
      </c>
      <c r="M530" s="82" t="s">
        <v>728</v>
      </c>
      <c r="N530" s="83" t="s">
        <v>731</v>
      </c>
      <c r="O530" s="56" t="s">
        <v>736</v>
      </c>
      <c r="P530" s="56" t="s">
        <v>741</v>
      </c>
      <c r="Q530" s="56" t="s">
        <v>746</v>
      </c>
      <c r="R530" s="56" t="s">
        <v>749</v>
      </c>
      <c r="S530" s="84" t="s">
        <v>754</v>
      </c>
      <c r="T530" s="84" t="s">
        <v>759</v>
      </c>
      <c r="U530" s="71" t="s">
        <v>760</v>
      </c>
      <c r="V530" s="71" t="s">
        <v>761</v>
      </c>
      <c r="W530" s="71" t="s">
        <v>762</v>
      </c>
      <c r="X530" s="71" t="s">
        <v>763</v>
      </c>
      <c r="Y530" s="12"/>
      <c r="Z530" s="12"/>
      <c r="AA530" s="12"/>
      <c r="AB530" s="12"/>
      <c r="AC530" s="12"/>
      <c r="AD530" s="12"/>
      <c r="AE530" s="12"/>
      <c r="AF530" s="12"/>
      <c r="AG530" s="12"/>
      <c r="AH530" s="12"/>
      <c r="AI530" s="12"/>
      <c r="AJ530" s="12"/>
      <c r="AK530" s="12"/>
      <c r="AL530" s="12"/>
      <c r="AM530" s="12"/>
    </row>
    <row r="531" spans="1:39" ht="15" customHeight="1" x14ac:dyDescent="0.25">
      <c r="A531" s="4" t="s">
        <v>391</v>
      </c>
      <c r="B531" s="4" t="s">
        <v>392</v>
      </c>
      <c r="C531" s="4" t="s">
        <v>106</v>
      </c>
      <c r="D531" s="4" t="s">
        <v>393</v>
      </c>
      <c r="E531" s="4">
        <f t="shared" ref="E531:E778" si="274">+E5</f>
        <v>0</v>
      </c>
      <c r="I531" s="4" t="str">
        <f t="shared" ref="I531:X531" si="275">+IF($E5=0,"",IF(I5&lt;&gt;"",I5,AVERAGEIFS(I$256:I$503,$D$256:$D$503,$D5)))</f>
        <v/>
      </c>
      <c r="J531" s="4" t="str">
        <f t="shared" si="275"/>
        <v/>
      </c>
      <c r="K531" s="4" t="str">
        <f t="shared" si="275"/>
        <v/>
      </c>
      <c r="L531" s="4" t="str">
        <f t="shared" si="275"/>
        <v/>
      </c>
      <c r="M531" s="4" t="str">
        <f t="shared" si="275"/>
        <v/>
      </c>
      <c r="N531" s="4" t="str">
        <f t="shared" si="275"/>
        <v/>
      </c>
      <c r="O531" s="4" t="str">
        <f t="shared" si="275"/>
        <v/>
      </c>
      <c r="P531" s="4" t="str">
        <f t="shared" si="275"/>
        <v/>
      </c>
      <c r="Q531" s="4" t="str">
        <f t="shared" si="275"/>
        <v/>
      </c>
      <c r="R531" s="4" t="str">
        <f t="shared" si="275"/>
        <v/>
      </c>
      <c r="S531" s="4" t="str">
        <f t="shared" si="275"/>
        <v/>
      </c>
      <c r="T531" s="4" t="str">
        <f t="shared" si="275"/>
        <v/>
      </c>
      <c r="U531" s="4" t="str">
        <f t="shared" si="275"/>
        <v/>
      </c>
      <c r="V531" s="4" t="str">
        <f t="shared" si="275"/>
        <v/>
      </c>
      <c r="W531" s="4" t="str">
        <f t="shared" si="275"/>
        <v/>
      </c>
      <c r="X531" s="4" t="str">
        <f t="shared" si="275"/>
        <v/>
      </c>
    </row>
    <row r="532" spans="1:39" ht="15.75" customHeight="1" x14ac:dyDescent="0.25">
      <c r="A532" s="4" t="s">
        <v>410</v>
      </c>
      <c r="B532" s="4" t="s">
        <v>411</v>
      </c>
      <c r="C532" s="4" t="s">
        <v>181</v>
      </c>
      <c r="D532" s="4" t="s">
        <v>412</v>
      </c>
      <c r="E532" s="4">
        <f t="shared" si="274"/>
        <v>1</v>
      </c>
      <c r="I532" s="4">
        <f t="shared" ref="I532:X532" si="276">+IF($E6=0,"",IF(I6&lt;&gt;"",I6,AVERAGEIFS(I$256:I$503,$D$256:$D$503,$D6)))</f>
        <v>2880917</v>
      </c>
      <c r="J532" s="85">
        <f t="shared" si="276"/>
        <v>369.70867262055799</v>
      </c>
      <c r="K532" s="85">
        <f t="shared" si="276"/>
        <v>196.95117908638116</v>
      </c>
      <c r="L532" s="85">
        <f t="shared" si="276"/>
        <v>137.59507823377072</v>
      </c>
      <c r="M532" s="85">
        <f t="shared" si="276"/>
        <v>698.62530842439196</v>
      </c>
      <c r="N532" s="85">
        <f t="shared" si="276"/>
        <v>13.78033452543062</v>
      </c>
      <c r="O532" s="85">
        <f t="shared" si="276"/>
        <v>40198.99244332494</v>
      </c>
      <c r="P532" s="85">
        <f t="shared" si="276"/>
        <v>388.257834952785</v>
      </c>
      <c r="Q532" s="85">
        <f t="shared" si="276"/>
        <v>2390.0589721988204</v>
      </c>
      <c r="R532" s="85">
        <f t="shared" si="276"/>
        <v>2.3603595660687207</v>
      </c>
      <c r="S532" s="85">
        <f t="shared" si="276"/>
        <v>460.25840687546867</v>
      </c>
      <c r="T532" s="85">
        <f t="shared" si="276"/>
        <v>18492.46813441483</v>
      </c>
      <c r="U532" s="4">
        <f t="shared" si="276"/>
        <v>0.41</v>
      </c>
      <c r="V532" s="4">
        <f t="shared" si="276"/>
        <v>0.37</v>
      </c>
      <c r="W532" s="4">
        <f t="shared" si="276"/>
        <v>0.56999999999999995</v>
      </c>
      <c r="X532" s="4">
        <f t="shared" si="276"/>
        <v>0.56999999999999995</v>
      </c>
    </row>
    <row r="533" spans="1:39" ht="15.75" customHeight="1" x14ac:dyDescent="0.25">
      <c r="A533" s="4" t="s">
        <v>248</v>
      </c>
      <c r="B533" s="4" t="s">
        <v>249</v>
      </c>
      <c r="C533" s="4" t="s">
        <v>118</v>
      </c>
      <c r="D533" s="4" t="s">
        <v>250</v>
      </c>
      <c r="E533" s="4">
        <f t="shared" si="274"/>
        <v>1</v>
      </c>
      <c r="I533" s="4">
        <f t="shared" ref="I533:X533" si="277">+IF($E7=0,"",IF(I7&lt;&gt;"",I7,AVERAGEIFS(I$256:I$503,$D$256:$D$503,$D7)))</f>
        <v>43053054</v>
      </c>
      <c r="J533" s="85">
        <f t="shared" si="277"/>
        <v>402.24324155958834</v>
      </c>
      <c r="K533" s="85">
        <f t="shared" si="277"/>
        <v>139.36293578615818</v>
      </c>
      <c r="L533" s="4">
        <f t="shared" si="277"/>
        <v>25.803519428958875</v>
      </c>
      <c r="M533" s="4">
        <f t="shared" si="277"/>
        <v>113.24637192847344</v>
      </c>
      <c r="N533" s="4">
        <f t="shared" si="277"/>
        <v>8.3708580189790087</v>
      </c>
      <c r="O533" s="85">
        <f t="shared" si="277"/>
        <v>196138.310682952</v>
      </c>
      <c r="P533" s="85">
        <f t="shared" si="277"/>
        <v>3959.8732840549101</v>
      </c>
      <c r="Q533" s="85">
        <f t="shared" si="277"/>
        <v>11210.762331838565</v>
      </c>
      <c r="R533" s="85">
        <f t="shared" si="277"/>
        <v>1.2589118532682955</v>
      </c>
      <c r="S533" s="85">
        <f t="shared" si="277"/>
        <v>3631.7165854948194</v>
      </c>
      <c r="T533" s="4">
        <f t="shared" si="277"/>
        <v>481745.65883554646</v>
      </c>
      <c r="U533" s="4">
        <f t="shared" si="277"/>
        <v>0.5</v>
      </c>
      <c r="V533" s="4">
        <f t="shared" si="277"/>
        <v>0.55000000000000004</v>
      </c>
      <c r="W533" s="4">
        <f t="shared" si="277"/>
        <v>0.52</v>
      </c>
      <c r="X533" s="4">
        <f t="shared" si="277"/>
        <v>0.52</v>
      </c>
    </row>
    <row r="534" spans="1:39" ht="15.75" customHeight="1" x14ac:dyDescent="0.25">
      <c r="A534" s="4" t="s">
        <v>307</v>
      </c>
      <c r="B534" s="4" t="s">
        <v>308</v>
      </c>
      <c r="C534" s="4" t="s">
        <v>22</v>
      </c>
      <c r="D534" s="4" t="s">
        <v>309</v>
      </c>
      <c r="E534" s="4">
        <f t="shared" si="274"/>
        <v>0</v>
      </c>
      <c r="I534" s="4" t="str">
        <f t="shared" ref="I534:X534" si="278">+IF($E8=0,"",IF(I8&lt;&gt;"",I8,AVERAGEIFS(I$256:I$503,$D$256:$D$503,$D8)))</f>
        <v/>
      </c>
      <c r="J534" s="4" t="str">
        <f t="shared" si="278"/>
        <v/>
      </c>
      <c r="K534" s="4" t="str">
        <f t="shared" si="278"/>
        <v/>
      </c>
      <c r="L534" s="4" t="str">
        <f t="shared" si="278"/>
        <v/>
      </c>
      <c r="M534" s="4" t="str">
        <f t="shared" si="278"/>
        <v/>
      </c>
      <c r="N534" s="4" t="str">
        <f t="shared" si="278"/>
        <v/>
      </c>
      <c r="O534" s="4" t="str">
        <f t="shared" si="278"/>
        <v/>
      </c>
      <c r="P534" s="4" t="str">
        <f t="shared" si="278"/>
        <v/>
      </c>
      <c r="Q534" s="4" t="str">
        <f t="shared" si="278"/>
        <v/>
      </c>
      <c r="R534" s="4" t="str">
        <f t="shared" si="278"/>
        <v/>
      </c>
      <c r="S534" s="4" t="str">
        <f t="shared" si="278"/>
        <v/>
      </c>
      <c r="T534" s="4" t="str">
        <f t="shared" si="278"/>
        <v/>
      </c>
      <c r="U534" s="4" t="str">
        <f t="shared" si="278"/>
        <v/>
      </c>
      <c r="V534" s="4" t="str">
        <f t="shared" si="278"/>
        <v/>
      </c>
      <c r="W534" s="4" t="str">
        <f t="shared" si="278"/>
        <v/>
      </c>
      <c r="X534" s="4" t="str">
        <f t="shared" si="278"/>
        <v/>
      </c>
    </row>
    <row r="535" spans="1:39" ht="15.75" customHeight="1" x14ac:dyDescent="0.25">
      <c r="A535" s="4" t="s">
        <v>413</v>
      </c>
      <c r="B535" s="4" t="s">
        <v>414</v>
      </c>
      <c r="C535" s="4" t="s">
        <v>181</v>
      </c>
      <c r="D535" s="4" t="s">
        <v>412</v>
      </c>
      <c r="E535" s="4">
        <f t="shared" si="274"/>
        <v>1</v>
      </c>
      <c r="I535" s="4">
        <f t="shared" ref="I535:X535" si="279">+IF($E9=0,"",IF(I9&lt;&gt;"",I9,AVERAGEIFS(I$256:I$503,$D$256:$D$503,$D9)))</f>
        <v>77142</v>
      </c>
      <c r="J535" s="85">
        <f t="shared" si="279"/>
        <v>298.15146094215862</v>
      </c>
      <c r="K535" s="85">
        <f t="shared" si="279"/>
        <v>67.408156386922826</v>
      </c>
      <c r="L535" s="4">
        <f t="shared" si="279"/>
        <v>63.236984676028484</v>
      </c>
      <c r="M535" s="4">
        <f t="shared" si="279"/>
        <v>470.31376452754114</v>
      </c>
      <c r="N535" s="4">
        <f t="shared" si="279"/>
        <v>27.141419183290633</v>
      </c>
      <c r="O535" s="85">
        <f t="shared" si="279"/>
        <v>8461.538461538461</v>
      </c>
      <c r="P535" s="85">
        <f t="shared" si="279"/>
        <v>333.33333333333331</v>
      </c>
      <c r="Q535" s="85">
        <f t="shared" si="279"/>
        <v>2000</v>
      </c>
      <c r="R535" s="85">
        <f t="shared" si="279"/>
        <v>0</v>
      </c>
      <c r="S535" s="85">
        <f t="shared" si="279"/>
        <v>104.26540284360189</v>
      </c>
      <c r="T535" s="85">
        <f t="shared" si="279"/>
        <v>44000</v>
      </c>
      <c r="U535" s="4">
        <f t="shared" si="279"/>
        <v>0</v>
      </c>
      <c r="V535" s="4">
        <f t="shared" si="279"/>
        <v>0</v>
      </c>
      <c r="W535" s="4">
        <f t="shared" si="279"/>
        <v>0</v>
      </c>
      <c r="X535" s="4">
        <f t="shared" si="279"/>
        <v>0</v>
      </c>
    </row>
    <row r="536" spans="1:39" ht="15.75" customHeight="1" x14ac:dyDescent="0.25">
      <c r="A536" s="4" t="s">
        <v>229</v>
      </c>
      <c r="B536" s="4" t="s">
        <v>230</v>
      </c>
      <c r="C536" s="4" t="s">
        <v>118</v>
      </c>
      <c r="D536" s="4" t="s">
        <v>231</v>
      </c>
      <c r="E536" s="4">
        <f t="shared" si="274"/>
        <v>0</v>
      </c>
      <c r="I536" s="4" t="str">
        <f t="shared" ref="I536:X536" si="280">+IF($E10=0,"",IF(I10&lt;&gt;"",I10,AVERAGEIFS(I$256:I$503,$D$256:$D$503,$D10)))</f>
        <v/>
      </c>
      <c r="J536" s="4" t="str">
        <f t="shared" si="280"/>
        <v/>
      </c>
      <c r="K536" s="4" t="str">
        <f t="shared" si="280"/>
        <v/>
      </c>
      <c r="L536" s="4" t="str">
        <f t="shared" si="280"/>
        <v/>
      </c>
      <c r="M536" s="4" t="str">
        <f t="shared" si="280"/>
        <v/>
      </c>
      <c r="N536" s="4" t="str">
        <f t="shared" si="280"/>
        <v/>
      </c>
      <c r="O536" s="4" t="str">
        <f t="shared" si="280"/>
        <v/>
      </c>
      <c r="P536" s="4" t="str">
        <f t="shared" si="280"/>
        <v/>
      </c>
      <c r="Q536" s="4" t="str">
        <f t="shared" si="280"/>
        <v/>
      </c>
      <c r="R536" s="4" t="str">
        <f t="shared" si="280"/>
        <v/>
      </c>
      <c r="S536" s="4" t="str">
        <f t="shared" si="280"/>
        <v/>
      </c>
      <c r="T536" s="4" t="str">
        <f t="shared" si="280"/>
        <v/>
      </c>
      <c r="U536" s="4" t="str">
        <f t="shared" si="280"/>
        <v/>
      </c>
      <c r="V536" s="4" t="str">
        <f t="shared" si="280"/>
        <v/>
      </c>
      <c r="W536" s="4" t="str">
        <f t="shared" si="280"/>
        <v/>
      </c>
      <c r="X536" s="4" t="str">
        <f t="shared" si="280"/>
        <v/>
      </c>
    </row>
    <row r="537" spans="1:39" ht="15.75" customHeight="1" x14ac:dyDescent="0.25">
      <c r="A537" s="4" t="s">
        <v>26</v>
      </c>
      <c r="B537" s="4" t="s">
        <v>27</v>
      </c>
      <c r="C537" s="4" t="s">
        <v>28</v>
      </c>
      <c r="D537" s="4" t="s">
        <v>29</v>
      </c>
      <c r="E537" s="4">
        <f t="shared" si="274"/>
        <v>0</v>
      </c>
      <c r="I537" s="4" t="str">
        <f t="shared" ref="I537:X537" si="281">+IF($E11=0,"",IF(I11&lt;&gt;"",I11,AVERAGEIFS(I$256:I$503,$D$256:$D$503,$D11)))</f>
        <v/>
      </c>
      <c r="J537" s="4" t="str">
        <f t="shared" si="281"/>
        <v/>
      </c>
      <c r="K537" s="4" t="str">
        <f t="shared" si="281"/>
        <v/>
      </c>
      <c r="L537" s="4" t="str">
        <f t="shared" si="281"/>
        <v/>
      </c>
      <c r="M537" s="4" t="str">
        <f t="shared" si="281"/>
        <v/>
      </c>
      <c r="N537" s="4" t="str">
        <f t="shared" si="281"/>
        <v/>
      </c>
      <c r="O537" s="4" t="str">
        <f t="shared" si="281"/>
        <v/>
      </c>
      <c r="P537" s="4" t="str">
        <f t="shared" si="281"/>
        <v/>
      </c>
      <c r="Q537" s="4" t="str">
        <f t="shared" si="281"/>
        <v/>
      </c>
      <c r="R537" s="4" t="str">
        <f t="shared" si="281"/>
        <v/>
      </c>
      <c r="S537" s="4" t="str">
        <f t="shared" si="281"/>
        <v/>
      </c>
      <c r="T537" s="4" t="str">
        <f t="shared" si="281"/>
        <v/>
      </c>
      <c r="U537" s="4" t="str">
        <f t="shared" si="281"/>
        <v/>
      </c>
      <c r="V537" s="4" t="str">
        <f t="shared" si="281"/>
        <v/>
      </c>
      <c r="W537" s="4" t="str">
        <f t="shared" si="281"/>
        <v/>
      </c>
      <c r="X537" s="4" t="str">
        <f t="shared" si="281"/>
        <v/>
      </c>
    </row>
    <row r="538" spans="1:39" ht="15.75" customHeight="1" x14ac:dyDescent="0.25">
      <c r="A538" s="4" t="s">
        <v>30</v>
      </c>
      <c r="B538" s="4" t="s">
        <v>31</v>
      </c>
      <c r="C538" s="4" t="s">
        <v>28</v>
      </c>
      <c r="D538" s="4" t="s">
        <v>29</v>
      </c>
      <c r="E538" s="4">
        <f t="shared" si="274"/>
        <v>0</v>
      </c>
      <c r="I538" s="4" t="str">
        <f t="shared" ref="I538:X538" si="282">+IF($E12=0,"",IF(I12&lt;&gt;"",I12,AVERAGEIFS(I$256:I$503,$D$256:$D$503,$D12)))</f>
        <v/>
      </c>
      <c r="J538" s="4" t="str">
        <f t="shared" si="282"/>
        <v/>
      </c>
      <c r="K538" s="4" t="str">
        <f t="shared" si="282"/>
        <v/>
      </c>
      <c r="L538" s="4" t="str">
        <f t="shared" si="282"/>
        <v/>
      </c>
      <c r="M538" s="4" t="str">
        <f t="shared" si="282"/>
        <v/>
      </c>
      <c r="N538" s="4" t="str">
        <f t="shared" si="282"/>
        <v/>
      </c>
      <c r="O538" s="4" t="str">
        <f t="shared" si="282"/>
        <v/>
      </c>
      <c r="P538" s="4" t="str">
        <f t="shared" si="282"/>
        <v/>
      </c>
      <c r="Q538" s="4" t="str">
        <f t="shared" si="282"/>
        <v/>
      </c>
      <c r="R538" s="4" t="str">
        <f t="shared" si="282"/>
        <v/>
      </c>
      <c r="S538" s="4" t="str">
        <f t="shared" si="282"/>
        <v/>
      </c>
      <c r="T538" s="4" t="str">
        <f t="shared" si="282"/>
        <v/>
      </c>
      <c r="U538" s="4" t="str">
        <f t="shared" si="282"/>
        <v/>
      </c>
      <c r="V538" s="4" t="str">
        <f t="shared" si="282"/>
        <v/>
      </c>
      <c r="W538" s="4" t="str">
        <f t="shared" si="282"/>
        <v/>
      </c>
      <c r="X538" s="4" t="str">
        <f t="shared" si="282"/>
        <v/>
      </c>
    </row>
    <row r="539" spans="1:39" ht="15.75" customHeight="1" x14ac:dyDescent="0.25">
      <c r="A539" s="4" t="s">
        <v>326</v>
      </c>
      <c r="B539" s="4" t="s">
        <v>327</v>
      </c>
      <c r="C539" s="4" t="s">
        <v>28</v>
      </c>
      <c r="D539" s="4" t="s">
        <v>328</v>
      </c>
      <c r="E539" s="4">
        <f t="shared" si="274"/>
        <v>1</v>
      </c>
      <c r="I539" s="4">
        <f t="shared" ref="I539:X539" si="283">+IF($E13=0,"",IF(I13&lt;&gt;"",I13,AVERAGEIFS(I$256:I$503,$D$256:$D$503,$D13)))</f>
        <v>44780677</v>
      </c>
      <c r="J539" s="85">
        <f t="shared" si="283"/>
        <v>778.83145893484379</v>
      </c>
      <c r="K539" s="85">
        <f t="shared" si="283"/>
        <v>190.44598186847421</v>
      </c>
      <c r="L539" s="4">
        <f t="shared" si="283"/>
        <v>60.976405658246961</v>
      </c>
      <c r="M539" s="4">
        <f t="shared" si="283"/>
        <v>250.86524119260528</v>
      </c>
      <c r="N539" s="85">
        <f t="shared" si="283"/>
        <v>4.6850564586149517</v>
      </c>
      <c r="O539" s="4">
        <f t="shared" si="283"/>
        <v>116614.22923920071</v>
      </c>
      <c r="P539" s="85">
        <f t="shared" si="283"/>
        <v>2301.0279793864502</v>
      </c>
      <c r="Q539" s="85">
        <f t="shared" si="283"/>
        <v>2225.8384444734438</v>
      </c>
      <c r="R539" s="85">
        <f t="shared" si="283"/>
        <v>5.0892486507070895</v>
      </c>
      <c r="S539" s="4">
        <f t="shared" si="283"/>
        <v>786.92143769834297</v>
      </c>
      <c r="T539" s="4">
        <f t="shared" si="283"/>
        <v>178609.44954285515</v>
      </c>
      <c r="U539" s="4">
        <f t="shared" si="283"/>
        <v>0.42</v>
      </c>
      <c r="V539" s="4">
        <f t="shared" si="283"/>
        <v>0.5</v>
      </c>
      <c r="W539" s="4">
        <f t="shared" si="283"/>
        <v>0.57999999999999996</v>
      </c>
      <c r="X539" s="4">
        <f t="shared" si="283"/>
        <v>0.57999999999999996</v>
      </c>
    </row>
    <row r="540" spans="1:39" ht="15.75" customHeight="1" x14ac:dyDescent="0.25">
      <c r="A540" s="4" t="s">
        <v>482</v>
      </c>
      <c r="B540" s="4" t="s">
        <v>483</v>
      </c>
      <c r="C540" s="4" t="s">
        <v>106</v>
      </c>
      <c r="D540" s="4" t="s">
        <v>484</v>
      </c>
      <c r="E540" s="4">
        <f t="shared" si="274"/>
        <v>1</v>
      </c>
      <c r="I540" s="4">
        <f t="shared" ref="I540:X540" si="284">+IF($E14=0,"",IF(I14&lt;&gt;"",I14,AVERAGEIFS(I$256:I$503,$D$256:$D$503,$D14)))</f>
        <v>2957731</v>
      </c>
      <c r="J540" s="4">
        <f t="shared" si="284"/>
        <v>297.51900249591881</v>
      </c>
      <c r="K540" s="85">
        <f t="shared" si="284"/>
        <v>119.5511018412425</v>
      </c>
      <c r="L540" s="4">
        <f t="shared" si="284"/>
        <v>34.207287820954051</v>
      </c>
      <c r="M540" s="4">
        <f t="shared" si="284"/>
        <v>692.56756756756749</v>
      </c>
      <c r="N540" s="85">
        <f t="shared" si="284"/>
        <v>7.6409923688124453</v>
      </c>
      <c r="O540" s="85">
        <f t="shared" si="284"/>
        <v>12867.256637168142</v>
      </c>
      <c r="P540" s="85">
        <f t="shared" si="284"/>
        <v>1395.9731543624162</v>
      </c>
      <c r="Q540" s="85">
        <f t="shared" si="284"/>
        <v>2726.2914417887432</v>
      </c>
      <c r="R540" s="85">
        <f t="shared" si="284"/>
        <v>2.3666790522870405</v>
      </c>
      <c r="S540" s="85">
        <f t="shared" si="284"/>
        <v>259.78202608540289</v>
      </c>
      <c r="T540" s="85">
        <f t="shared" si="284"/>
        <v>9661.1295681063129</v>
      </c>
      <c r="U540" s="4">
        <f t="shared" si="284"/>
        <v>0</v>
      </c>
      <c r="V540" s="4">
        <f t="shared" si="284"/>
        <v>0</v>
      </c>
      <c r="W540" s="4">
        <f t="shared" si="284"/>
        <v>0</v>
      </c>
      <c r="X540" s="4">
        <f t="shared" si="284"/>
        <v>0</v>
      </c>
    </row>
    <row r="541" spans="1:39" ht="15.75" customHeight="1" x14ac:dyDescent="0.25">
      <c r="A541" s="4" t="s">
        <v>32</v>
      </c>
      <c r="B541" s="4" t="s">
        <v>33</v>
      </c>
      <c r="C541" s="4" t="s">
        <v>28</v>
      </c>
      <c r="D541" s="4" t="s">
        <v>29</v>
      </c>
      <c r="E541" s="4">
        <f t="shared" si="274"/>
        <v>0</v>
      </c>
      <c r="I541" s="4" t="str">
        <f t="shared" ref="I541:X541" si="285">+IF($E15=0,"",IF(I15&lt;&gt;"",I15,AVERAGEIFS(I$256:I$503,$D$256:$D$503,$D15)))</f>
        <v/>
      </c>
      <c r="J541" s="4" t="str">
        <f t="shared" si="285"/>
        <v/>
      </c>
      <c r="K541" s="4" t="str">
        <f t="shared" si="285"/>
        <v/>
      </c>
      <c r="L541" s="4" t="str">
        <f t="shared" si="285"/>
        <v/>
      </c>
      <c r="M541" s="4" t="str">
        <f t="shared" si="285"/>
        <v/>
      </c>
      <c r="N541" s="4" t="str">
        <f t="shared" si="285"/>
        <v/>
      </c>
      <c r="O541" s="4" t="str">
        <f t="shared" si="285"/>
        <v/>
      </c>
      <c r="P541" s="4" t="str">
        <f t="shared" si="285"/>
        <v/>
      </c>
      <c r="Q541" s="4" t="str">
        <f t="shared" si="285"/>
        <v/>
      </c>
      <c r="R541" s="4" t="str">
        <f t="shared" si="285"/>
        <v/>
      </c>
      <c r="S541" s="4" t="str">
        <f t="shared" si="285"/>
        <v/>
      </c>
      <c r="T541" s="4" t="str">
        <f t="shared" si="285"/>
        <v/>
      </c>
      <c r="U541" s="4" t="str">
        <f t="shared" si="285"/>
        <v/>
      </c>
      <c r="V541" s="4" t="str">
        <f t="shared" si="285"/>
        <v/>
      </c>
      <c r="W541" s="4" t="str">
        <f t="shared" si="285"/>
        <v/>
      </c>
      <c r="X541" s="4" t="str">
        <f t="shared" si="285"/>
        <v/>
      </c>
    </row>
    <row r="542" spans="1:39" ht="15.75" customHeight="1" x14ac:dyDescent="0.25">
      <c r="A542" s="4" t="s">
        <v>20</v>
      </c>
      <c r="B542" s="4" t="s">
        <v>21</v>
      </c>
      <c r="C542" s="4" t="s">
        <v>22</v>
      </c>
      <c r="D542" s="4" t="s">
        <v>23</v>
      </c>
      <c r="E542" s="4">
        <f t="shared" si="274"/>
        <v>1</v>
      </c>
      <c r="I542" s="4">
        <f t="shared" ref="I542:X542" si="286">+IF($E16=0,"",IF(I16&lt;&gt;"",I16,AVERAGEIFS(I$256:I$503,$D$256:$D$503,$D16)))</f>
        <v>25203.198</v>
      </c>
      <c r="J542" s="85">
        <f t="shared" si="286"/>
        <v>265394.89155304816</v>
      </c>
      <c r="K542" s="85">
        <f t="shared" si="286"/>
        <v>163479.25370423228</v>
      </c>
      <c r="L542" s="4" t="e">
        <f t="shared" si="286"/>
        <v>#DIV/0!</v>
      </c>
      <c r="M542" s="4" t="e">
        <f t="shared" si="286"/>
        <v>#DIV/0!</v>
      </c>
      <c r="N542" s="85">
        <f t="shared" si="286"/>
        <v>4277.234976291501</v>
      </c>
      <c r="O542" s="85">
        <f t="shared" si="286"/>
        <v>559145.64007421152</v>
      </c>
      <c r="P542" s="85">
        <f t="shared" si="286"/>
        <v>130.12171474409587</v>
      </c>
      <c r="Q542" s="85">
        <f t="shared" si="286"/>
        <v>3191.232282549764</v>
      </c>
      <c r="R542" s="85">
        <f t="shared" si="286"/>
        <v>805.45333969125659</v>
      </c>
      <c r="S542" s="85">
        <f t="shared" si="286"/>
        <v>1428.1121243783571</v>
      </c>
      <c r="T542" s="4" t="e">
        <f t="shared" si="286"/>
        <v>#DIV/0!</v>
      </c>
      <c r="U542" s="4">
        <f t="shared" si="286"/>
        <v>0.78</v>
      </c>
      <c r="V542" s="4">
        <f t="shared" si="286"/>
        <v>0.87</v>
      </c>
      <c r="W542" s="4">
        <f t="shared" si="286"/>
        <v>0.76</v>
      </c>
      <c r="X542" s="4">
        <f t="shared" si="286"/>
        <v>0.76</v>
      </c>
    </row>
    <row r="543" spans="1:39" ht="15.75" customHeight="1" x14ac:dyDescent="0.25">
      <c r="A543" s="4" t="s">
        <v>523</v>
      </c>
      <c r="B543" s="4" t="s">
        <v>524</v>
      </c>
      <c r="C543" s="4" t="s">
        <v>181</v>
      </c>
      <c r="D543" s="4" t="s">
        <v>525</v>
      </c>
      <c r="E543" s="4">
        <f t="shared" si="274"/>
        <v>1</v>
      </c>
      <c r="I543" s="4">
        <f t="shared" ref="I543:X543" si="287">+IF($E17=0,"",IF(I17&lt;&gt;"",I17,AVERAGEIFS(I$256:I$503,$D$256:$D$503,$D17)))</f>
        <v>8955102</v>
      </c>
      <c r="J543" s="85">
        <f t="shared" si="287"/>
        <v>312.19074891609279</v>
      </c>
      <c r="K543" s="85">
        <f t="shared" si="287"/>
        <v>97.061987680318992</v>
      </c>
      <c r="L543" s="85">
        <f t="shared" si="287"/>
        <v>46.431631934510627</v>
      </c>
      <c r="M543" s="85">
        <f t="shared" si="287"/>
        <v>478.37091578462952</v>
      </c>
      <c r="N543" s="85">
        <f t="shared" si="287"/>
        <v>4.3997265469449705</v>
      </c>
      <c r="O543" s="85">
        <f t="shared" si="287"/>
        <v>168774.11167512691</v>
      </c>
      <c r="P543" s="85">
        <f t="shared" si="287"/>
        <v>285.45155993431854</v>
      </c>
      <c r="Q543" s="85">
        <f t="shared" si="287"/>
        <v>4690.7717215326493</v>
      </c>
      <c r="R543" s="85">
        <f t="shared" si="287"/>
        <v>0.63650866288290187</v>
      </c>
      <c r="S543" s="85">
        <f t="shared" si="287"/>
        <v>246.13932484453656</v>
      </c>
      <c r="T543" s="85">
        <f t="shared" si="287"/>
        <v>129371.59533073929</v>
      </c>
      <c r="U543" s="4">
        <f t="shared" si="287"/>
        <v>0.82</v>
      </c>
      <c r="V543" s="4">
        <f t="shared" si="287"/>
        <v>0.84</v>
      </c>
      <c r="W543" s="4">
        <f t="shared" si="287"/>
        <v>0.82</v>
      </c>
      <c r="X543" s="4">
        <f t="shared" si="287"/>
        <v>0.82</v>
      </c>
    </row>
    <row r="544" spans="1:39" ht="15.75" customHeight="1" x14ac:dyDescent="0.25">
      <c r="A544" s="4" t="s">
        <v>485</v>
      </c>
      <c r="B544" s="4" t="s">
        <v>486</v>
      </c>
      <c r="C544" s="4" t="s">
        <v>106</v>
      </c>
      <c r="D544" s="4" t="s">
        <v>484</v>
      </c>
      <c r="E544" s="4">
        <f t="shared" si="274"/>
        <v>1</v>
      </c>
      <c r="I544" s="4">
        <f t="shared" ref="I544:X544" si="288">+IF($E18=0,"",IF(I18&lt;&gt;"",I18,AVERAGEIFS(I$256:I$503,$D$256:$D$503,$D18)))</f>
        <v>10047718</v>
      </c>
      <c r="J544" s="85">
        <f t="shared" si="288"/>
        <v>116.40454081215258</v>
      </c>
      <c r="K544" s="85">
        <f t="shared" si="288"/>
        <v>232.08254849509115</v>
      </c>
      <c r="L544" s="4">
        <f t="shared" si="288"/>
        <v>34.207287820954051</v>
      </c>
      <c r="M544" s="4">
        <f t="shared" si="288"/>
        <v>692.56756756756749</v>
      </c>
      <c r="N544" s="85">
        <f t="shared" si="288"/>
        <v>4.8070616631557535</v>
      </c>
      <c r="O544" s="85">
        <f t="shared" si="288"/>
        <v>33424.430641821949</v>
      </c>
      <c r="P544" s="85">
        <f t="shared" si="288"/>
        <v>1694.9411251635411</v>
      </c>
      <c r="Q544" s="85">
        <f t="shared" si="288"/>
        <v>6639.8063781321189</v>
      </c>
      <c r="R544" s="85">
        <f t="shared" si="288"/>
        <v>2.0004542324933881</v>
      </c>
      <c r="S544" s="85">
        <f t="shared" si="288"/>
        <v>1156.5298373809012</v>
      </c>
      <c r="T544" s="4">
        <f t="shared" si="288"/>
        <v>9661.1295681063129</v>
      </c>
      <c r="U544" s="4">
        <f t="shared" si="288"/>
        <v>0</v>
      </c>
      <c r="V544" s="4">
        <f t="shared" si="288"/>
        <v>0</v>
      </c>
      <c r="W544" s="4">
        <f t="shared" si="288"/>
        <v>0</v>
      </c>
      <c r="X544" s="4">
        <f t="shared" si="288"/>
        <v>0</v>
      </c>
    </row>
    <row r="545" spans="1:24" ht="15.75" customHeight="1" x14ac:dyDescent="0.25">
      <c r="A545" s="4" t="s">
        <v>34</v>
      </c>
      <c r="B545" s="4" t="s">
        <v>35</v>
      </c>
      <c r="C545" s="4" t="s">
        <v>28</v>
      </c>
      <c r="D545" s="4" t="s">
        <v>29</v>
      </c>
      <c r="E545" s="4">
        <f t="shared" si="274"/>
        <v>0</v>
      </c>
      <c r="I545" s="4" t="str">
        <f t="shared" ref="I545:X545" si="289">+IF($E19=0,"",IF(I19&lt;&gt;"",I19,AVERAGEIFS(I$256:I$503,$D$256:$D$503,$D19)))</f>
        <v/>
      </c>
      <c r="J545" s="4" t="str">
        <f t="shared" si="289"/>
        <v/>
      </c>
      <c r="K545" s="4" t="str">
        <f t="shared" si="289"/>
        <v/>
      </c>
      <c r="L545" s="4" t="str">
        <f t="shared" si="289"/>
        <v/>
      </c>
      <c r="M545" s="4" t="str">
        <f t="shared" si="289"/>
        <v/>
      </c>
      <c r="N545" s="4" t="str">
        <f t="shared" si="289"/>
        <v/>
      </c>
      <c r="O545" s="4" t="str">
        <f t="shared" si="289"/>
        <v/>
      </c>
      <c r="P545" s="4" t="str">
        <f t="shared" si="289"/>
        <v/>
      </c>
      <c r="Q545" s="4" t="str">
        <f t="shared" si="289"/>
        <v/>
      </c>
      <c r="R545" s="4" t="str">
        <f t="shared" si="289"/>
        <v/>
      </c>
      <c r="S545" s="4" t="str">
        <f t="shared" si="289"/>
        <v/>
      </c>
      <c r="T545" s="4" t="str">
        <f t="shared" si="289"/>
        <v/>
      </c>
      <c r="U545" s="4" t="str">
        <f t="shared" si="289"/>
        <v/>
      </c>
      <c r="V545" s="4" t="str">
        <f t="shared" si="289"/>
        <v/>
      </c>
      <c r="W545" s="4" t="str">
        <f t="shared" si="289"/>
        <v/>
      </c>
      <c r="X545" s="4" t="str">
        <f t="shared" si="289"/>
        <v/>
      </c>
    </row>
    <row r="546" spans="1:24" ht="15.75" customHeight="1" x14ac:dyDescent="0.25">
      <c r="A546" s="4" t="s">
        <v>487</v>
      </c>
      <c r="B546" s="4" t="s">
        <v>488</v>
      </c>
      <c r="C546" s="4" t="s">
        <v>106</v>
      </c>
      <c r="D546" s="4" t="s">
        <v>484</v>
      </c>
      <c r="E546" s="4">
        <f t="shared" si="274"/>
        <v>1</v>
      </c>
      <c r="I546" s="4">
        <f t="shared" ref="I546:X546" si="290">+IF($E20=0,"",IF(I20&lt;&gt;"",I20,AVERAGEIFS(I$256:I$503,$D$256:$D$503,$D20)))</f>
        <v>1641172</v>
      </c>
      <c r="J546" s="85">
        <f t="shared" si="290"/>
        <v>809.48249178026435</v>
      </c>
      <c r="K546" s="85">
        <f t="shared" si="290"/>
        <v>212.34824869056993</v>
      </c>
      <c r="L546" s="4">
        <f t="shared" si="290"/>
        <v>34.207287820954051</v>
      </c>
      <c r="M546" s="4">
        <f t="shared" si="290"/>
        <v>692.56756756756749</v>
      </c>
      <c r="N546" s="4">
        <f t="shared" si="290"/>
        <v>7.4331149662076825</v>
      </c>
      <c r="O546" s="85">
        <f t="shared" si="290"/>
        <v>1784.4827586206898</v>
      </c>
      <c r="P546" s="85">
        <f t="shared" si="290"/>
        <v>1619.4237918215613</v>
      </c>
      <c r="Q546" s="85">
        <f t="shared" si="290"/>
        <v>3891.0505836575876</v>
      </c>
      <c r="R546" s="85">
        <f t="shared" si="290"/>
        <v>0.42652445934978173</v>
      </c>
      <c r="S546" s="85">
        <f t="shared" si="290"/>
        <v>15.58500225869598</v>
      </c>
      <c r="T546" s="4">
        <f t="shared" si="290"/>
        <v>9661.1295681063129</v>
      </c>
      <c r="U546" s="4">
        <f t="shared" si="290"/>
        <v>0</v>
      </c>
      <c r="V546" s="4">
        <f t="shared" si="290"/>
        <v>0</v>
      </c>
      <c r="W546" s="4">
        <f t="shared" si="290"/>
        <v>0</v>
      </c>
      <c r="X546" s="4">
        <f t="shared" si="290"/>
        <v>0</v>
      </c>
    </row>
    <row r="547" spans="1:24" ht="15.75" customHeight="1" x14ac:dyDescent="0.25">
      <c r="A547" s="4" t="s">
        <v>394</v>
      </c>
      <c r="B547" s="4" t="s">
        <v>395</v>
      </c>
      <c r="C547" s="4" t="s">
        <v>106</v>
      </c>
      <c r="D547" s="4" t="s">
        <v>393</v>
      </c>
      <c r="E547" s="4">
        <f t="shared" si="274"/>
        <v>0</v>
      </c>
      <c r="I547" s="4" t="str">
        <f t="shared" ref="I547:X547" si="291">+IF($E21=0,"",IF(I21&lt;&gt;"",I21,AVERAGEIFS(I$256:I$503,$D$256:$D$503,$D21)))</f>
        <v/>
      </c>
      <c r="J547" s="4" t="str">
        <f t="shared" si="291"/>
        <v/>
      </c>
      <c r="K547" s="4" t="str">
        <f t="shared" si="291"/>
        <v/>
      </c>
      <c r="L547" s="4" t="str">
        <f t="shared" si="291"/>
        <v/>
      </c>
      <c r="M547" s="4" t="str">
        <f t="shared" si="291"/>
        <v/>
      </c>
      <c r="N547" s="4" t="str">
        <f t="shared" si="291"/>
        <v/>
      </c>
      <c r="O547" s="4" t="str">
        <f t="shared" si="291"/>
        <v/>
      </c>
      <c r="P547" s="4" t="str">
        <f t="shared" si="291"/>
        <v/>
      </c>
      <c r="Q547" s="4" t="str">
        <f t="shared" si="291"/>
        <v/>
      </c>
      <c r="R547" s="4" t="str">
        <f t="shared" si="291"/>
        <v/>
      </c>
      <c r="S547" s="4" t="str">
        <f t="shared" si="291"/>
        <v/>
      </c>
      <c r="T547" s="4" t="str">
        <f t="shared" si="291"/>
        <v/>
      </c>
      <c r="U547" s="4" t="str">
        <f t="shared" si="291"/>
        <v/>
      </c>
      <c r="V547" s="4" t="str">
        <f t="shared" si="291"/>
        <v/>
      </c>
      <c r="W547" s="4" t="str">
        <f t="shared" si="291"/>
        <v/>
      </c>
      <c r="X547" s="4" t="str">
        <f t="shared" si="291"/>
        <v/>
      </c>
    </row>
    <row r="548" spans="1:24" ht="15.75" customHeight="1" x14ac:dyDescent="0.25">
      <c r="A548" s="4" t="s">
        <v>36</v>
      </c>
      <c r="B548" s="4" t="s">
        <v>37</v>
      </c>
      <c r="C548" s="4" t="s">
        <v>28</v>
      </c>
      <c r="D548" s="4" t="s">
        <v>29</v>
      </c>
      <c r="E548" s="4">
        <f t="shared" si="274"/>
        <v>1</v>
      </c>
      <c r="I548" s="4">
        <f t="shared" ref="I548:X548" si="292">+IF($E22=0,"",IF(I22&lt;&gt;"",I22,AVERAGEIFS(I$256:I$503,$D$256:$D$503,$D22)))</f>
        <v>287025</v>
      </c>
      <c r="J548" s="85">
        <f t="shared" si="292"/>
        <v>489.504398571553</v>
      </c>
      <c r="K548" s="85">
        <f t="shared" si="292"/>
        <v>304.50309206515112</v>
      </c>
      <c r="L548" s="4">
        <f t="shared" si="292"/>
        <v>147.31748256743123</v>
      </c>
      <c r="M548" s="4">
        <f t="shared" si="292"/>
        <v>361.05032822757113</v>
      </c>
      <c r="N548" s="4" t="e">
        <f t="shared" si="292"/>
        <v>#DIV/0!</v>
      </c>
      <c r="O548" s="85">
        <f t="shared" si="292"/>
        <v>103541.66666666667</v>
      </c>
      <c r="P548" s="85">
        <f t="shared" si="292"/>
        <v>653.70231862378455</v>
      </c>
      <c r="Q548" s="85">
        <f t="shared" si="292"/>
        <v>1730.6930693069307</v>
      </c>
      <c r="R548" s="85">
        <f t="shared" si="292"/>
        <v>10.452051215050954</v>
      </c>
      <c r="S548" s="85">
        <f t="shared" si="292"/>
        <v>923.44853214418436</v>
      </c>
      <c r="T548" s="4" t="e">
        <f t="shared" si="292"/>
        <v>#DIV/0!</v>
      </c>
      <c r="U548" s="4">
        <f t="shared" si="292"/>
        <v>0.45</v>
      </c>
      <c r="V548" s="4">
        <f t="shared" si="292"/>
        <v>0.71</v>
      </c>
      <c r="W548" s="4">
        <f t="shared" si="292"/>
        <v>0.56999999999999995</v>
      </c>
      <c r="X548" s="4">
        <f t="shared" si="292"/>
        <v>0.56999999999999995</v>
      </c>
    </row>
    <row r="549" spans="1:24" ht="15.75" customHeight="1" x14ac:dyDescent="0.25">
      <c r="A549" s="4" t="s">
        <v>179</v>
      </c>
      <c r="B549" s="4" t="s">
        <v>180</v>
      </c>
      <c r="C549" s="4" t="s">
        <v>181</v>
      </c>
      <c r="D549" s="4" t="s">
        <v>182</v>
      </c>
      <c r="E549" s="4">
        <f t="shared" si="274"/>
        <v>1</v>
      </c>
      <c r="I549" s="4">
        <f t="shared" ref="I549:X549" si="293">+IF($E23=0,"",IF(I23&lt;&gt;"",I23,AVERAGEIFS(I$256:I$503,$D$256:$D$503,$D23)))</f>
        <v>9452411</v>
      </c>
      <c r="J549" s="85">
        <f t="shared" si="293"/>
        <v>339.59589780850621</v>
      </c>
      <c r="K549" s="85">
        <f t="shared" si="293"/>
        <v>343.82762239178976</v>
      </c>
      <c r="L549" s="4">
        <f t="shared" si="293"/>
        <v>86.852180479108</v>
      </c>
      <c r="M549" s="4">
        <f t="shared" si="293"/>
        <v>445.48891739364336</v>
      </c>
      <c r="N549" s="85">
        <f t="shared" si="293"/>
        <v>12.705753061308908</v>
      </c>
      <c r="O549" s="85">
        <f t="shared" si="293"/>
        <v>37502.081598667777</v>
      </c>
      <c r="P549" s="85">
        <f t="shared" si="293"/>
        <v>800.15756949060733</v>
      </c>
      <c r="Q549" s="85">
        <f t="shared" si="293"/>
        <v>6500</v>
      </c>
      <c r="R549" s="85">
        <f t="shared" si="293"/>
        <v>3.5969658957910311</v>
      </c>
      <c r="S549" s="85">
        <f t="shared" si="293"/>
        <v>901.82808401577802</v>
      </c>
      <c r="T549" s="4">
        <f t="shared" si="293"/>
        <v>48035.522755138874</v>
      </c>
      <c r="U549" s="4">
        <f t="shared" si="293"/>
        <v>0.56000000000000005</v>
      </c>
      <c r="V549" s="4">
        <f t="shared" si="293"/>
        <v>0.39</v>
      </c>
      <c r="W549" s="4">
        <f t="shared" si="293"/>
        <v>0.46</v>
      </c>
      <c r="X549" s="4">
        <f t="shared" si="293"/>
        <v>0.46</v>
      </c>
    </row>
    <row r="550" spans="1:24" ht="15.75" customHeight="1" x14ac:dyDescent="0.25">
      <c r="A550" s="4" t="s">
        <v>526</v>
      </c>
      <c r="B550" s="4" t="s">
        <v>527</v>
      </c>
      <c r="C550" s="4" t="s">
        <v>181</v>
      </c>
      <c r="D550" s="4" t="s">
        <v>525</v>
      </c>
      <c r="E550" s="4">
        <f t="shared" si="274"/>
        <v>1</v>
      </c>
      <c r="I550" s="4">
        <f t="shared" ref="I550:X550" si="294">+IF($E24=0,"",IF(I24&lt;&gt;"",I24,AVERAGEIFS(I$256:I$503,$D$256:$D$503,$D24)))</f>
        <v>11539328</v>
      </c>
      <c r="J550" s="85">
        <f t="shared" si="294"/>
        <v>329.75923727967518</v>
      </c>
      <c r="K550" s="85">
        <f t="shared" si="294"/>
        <v>87.292778227640298</v>
      </c>
      <c r="L550" s="4">
        <f t="shared" si="294"/>
        <v>53.521192220419174</v>
      </c>
      <c r="M550" s="4">
        <f t="shared" si="294"/>
        <v>601.81470383657825</v>
      </c>
      <c r="N550" s="4">
        <f t="shared" si="294"/>
        <v>13.730910211329888</v>
      </c>
      <c r="O550" s="85">
        <f t="shared" si="294"/>
        <v>138221.18126272911</v>
      </c>
      <c r="P550" s="85">
        <f t="shared" si="294"/>
        <v>76.240141687228473</v>
      </c>
      <c r="Q550" s="85">
        <f t="shared" si="294"/>
        <v>2808.9793641940882</v>
      </c>
      <c r="R550" s="85">
        <f t="shared" si="294"/>
        <v>1.6725410699825847</v>
      </c>
      <c r="S550" s="85">
        <f t="shared" si="294"/>
        <v>1386.1868657984608</v>
      </c>
      <c r="T550" s="4">
        <f t="shared" si="294"/>
        <v>108400.48430554378</v>
      </c>
      <c r="U550" s="4">
        <f t="shared" si="294"/>
        <v>0.74</v>
      </c>
      <c r="V550" s="4">
        <f t="shared" si="294"/>
        <v>0.85</v>
      </c>
      <c r="W550" s="4">
        <f t="shared" si="294"/>
        <v>0.8</v>
      </c>
      <c r="X550" s="4">
        <f t="shared" si="294"/>
        <v>0.8</v>
      </c>
    </row>
    <row r="551" spans="1:24" ht="15.75" customHeight="1" x14ac:dyDescent="0.25">
      <c r="A551" s="4" t="s">
        <v>87</v>
      </c>
      <c r="B551" s="4" t="s">
        <v>88</v>
      </c>
      <c r="C551" s="4" t="s">
        <v>28</v>
      </c>
      <c r="D551" s="4" t="s">
        <v>89</v>
      </c>
      <c r="E551" s="4">
        <f t="shared" si="274"/>
        <v>1</v>
      </c>
      <c r="I551" s="4">
        <f t="shared" ref="I551:X551" si="295">+IF($E25=0,"",IF(I25&lt;&gt;"",I25,AVERAGEIFS(I$256:I$503,$D$256:$D$503,$D25)))</f>
        <v>390353</v>
      </c>
      <c r="J551" s="85">
        <f t="shared" si="295"/>
        <v>442.16388755818451</v>
      </c>
      <c r="K551" s="85">
        <f t="shared" si="295"/>
        <v>332.26336162396603</v>
      </c>
      <c r="L551" s="4">
        <f t="shared" si="295"/>
        <v>51.418464404492049</v>
      </c>
      <c r="M551" s="4">
        <f t="shared" si="295"/>
        <v>230.43420670921969</v>
      </c>
      <c r="N551" s="4">
        <f t="shared" si="295"/>
        <v>6.5009043583960135</v>
      </c>
      <c r="O551" s="85">
        <f t="shared" si="295"/>
        <v>1157400</v>
      </c>
      <c r="P551" s="85">
        <f t="shared" si="295"/>
        <v>199.6613300492611</v>
      </c>
      <c r="Q551" s="85">
        <f t="shared" si="295"/>
        <v>1200.9259259259259</v>
      </c>
      <c r="R551" s="85">
        <f t="shared" si="295"/>
        <v>36.37733026260846</v>
      </c>
      <c r="S551" s="85">
        <f t="shared" si="295"/>
        <v>2827.7547031517224</v>
      </c>
      <c r="T551" s="4">
        <f t="shared" si="295"/>
        <v>106945.72638132918</v>
      </c>
      <c r="U551" s="4">
        <f t="shared" si="295"/>
        <v>0.24</v>
      </c>
      <c r="V551" s="4">
        <f t="shared" si="295"/>
        <v>0.37</v>
      </c>
      <c r="W551" s="4">
        <f t="shared" si="295"/>
        <v>0.35</v>
      </c>
      <c r="X551" s="4">
        <f t="shared" si="295"/>
        <v>0.35</v>
      </c>
    </row>
    <row r="552" spans="1:24" ht="15.75" customHeight="1" x14ac:dyDescent="0.25">
      <c r="A552" s="4" t="s">
        <v>447</v>
      </c>
      <c r="B552" s="4" t="s">
        <v>448</v>
      </c>
      <c r="C552" s="4" t="s">
        <v>118</v>
      </c>
      <c r="D552" s="4" t="s">
        <v>449</v>
      </c>
      <c r="E552" s="4">
        <f t="shared" si="274"/>
        <v>0</v>
      </c>
      <c r="I552" s="4" t="str">
        <f t="shared" ref="I552:X552" si="296">+IF($E26=0,"",IF(I26&lt;&gt;"",I26,AVERAGEIFS(I$256:I$503,$D$256:$D$503,$D26)))</f>
        <v/>
      </c>
      <c r="J552" s="4" t="str">
        <f t="shared" si="296"/>
        <v/>
      </c>
      <c r="K552" s="4" t="str">
        <f t="shared" si="296"/>
        <v/>
      </c>
      <c r="L552" s="4" t="str">
        <f t="shared" si="296"/>
        <v/>
      </c>
      <c r="M552" s="4" t="str">
        <f t="shared" si="296"/>
        <v/>
      </c>
      <c r="N552" s="4" t="str">
        <f t="shared" si="296"/>
        <v/>
      </c>
      <c r="O552" s="4" t="str">
        <f t="shared" si="296"/>
        <v/>
      </c>
      <c r="P552" s="4" t="str">
        <f t="shared" si="296"/>
        <v/>
      </c>
      <c r="Q552" s="4" t="str">
        <f t="shared" si="296"/>
        <v/>
      </c>
      <c r="R552" s="4" t="str">
        <f t="shared" si="296"/>
        <v/>
      </c>
      <c r="S552" s="4" t="str">
        <f t="shared" si="296"/>
        <v/>
      </c>
      <c r="T552" s="4" t="str">
        <f t="shared" si="296"/>
        <v/>
      </c>
      <c r="U552" s="4" t="str">
        <f t="shared" si="296"/>
        <v/>
      </c>
      <c r="V552" s="4" t="str">
        <f t="shared" si="296"/>
        <v/>
      </c>
      <c r="W552" s="4" t="str">
        <f t="shared" si="296"/>
        <v/>
      </c>
      <c r="X552" s="4" t="str">
        <f t="shared" si="296"/>
        <v/>
      </c>
    </row>
    <row r="553" spans="1:24" ht="15.75" customHeight="1" x14ac:dyDescent="0.25">
      <c r="A553" s="4" t="s">
        <v>263</v>
      </c>
      <c r="B553" s="4" t="s">
        <v>264</v>
      </c>
      <c r="C553" s="4" t="s">
        <v>28</v>
      </c>
      <c r="D553" s="4" t="s">
        <v>265</v>
      </c>
      <c r="E553" s="4">
        <f t="shared" si="274"/>
        <v>1</v>
      </c>
      <c r="I553" s="4">
        <f t="shared" ref="I553:X553" si="297">+IF($E27=0,"",IF(I27&lt;&gt;"",I27,AVERAGEIFS(I$256:I$503,$D$256:$D$503,$D27)))</f>
        <v>62506</v>
      </c>
      <c r="J553" s="85">
        <f t="shared" si="297"/>
        <v>764.72658624772021</v>
      </c>
      <c r="K553" s="85">
        <f t="shared" si="297"/>
        <v>334.36790068153454</v>
      </c>
      <c r="L553" s="85">
        <f t="shared" si="297"/>
        <v>323.16897577832526</v>
      </c>
      <c r="M553" s="85">
        <f t="shared" si="297"/>
        <v>966.50717703349289</v>
      </c>
      <c r="N553" s="4">
        <f t="shared" si="297"/>
        <v>0.73055493788783321</v>
      </c>
      <c r="O553" s="85">
        <f t="shared" si="297"/>
        <v>931833.33333333337</v>
      </c>
      <c r="P553" s="85">
        <f t="shared" si="297"/>
        <v>26.385557379118801</v>
      </c>
      <c r="Q553" s="85">
        <f t="shared" si="297"/>
        <v>8360</v>
      </c>
      <c r="R553" s="85">
        <f t="shared" si="297"/>
        <v>7.9992320737209228</v>
      </c>
      <c r="S553" s="85">
        <f t="shared" si="297"/>
        <v>2150.3846153846157</v>
      </c>
      <c r="T553" s="85">
        <f t="shared" si="297"/>
        <v>931833.33333333337</v>
      </c>
      <c r="U553" s="4">
        <f t="shared" si="297"/>
        <v>0</v>
      </c>
      <c r="V553" s="4">
        <f t="shared" si="297"/>
        <v>0</v>
      </c>
      <c r="W553" s="4">
        <f t="shared" si="297"/>
        <v>0</v>
      </c>
      <c r="X553" s="4">
        <f t="shared" si="297"/>
        <v>0</v>
      </c>
    </row>
    <row r="554" spans="1:24" ht="15.75" customHeight="1" x14ac:dyDescent="0.25">
      <c r="A554" s="4" t="s">
        <v>396</v>
      </c>
      <c r="B554" s="4" t="s">
        <v>397</v>
      </c>
      <c r="C554" s="4" t="s">
        <v>106</v>
      </c>
      <c r="D554" s="4" t="s">
        <v>393</v>
      </c>
      <c r="E554" s="4">
        <f t="shared" si="274"/>
        <v>0</v>
      </c>
      <c r="I554" s="4" t="str">
        <f t="shared" ref="I554:X554" si="298">+IF($E28=0,"",IF(I28&lt;&gt;"",I28,AVERAGEIFS(I$256:I$503,$D$256:$D$503,$D28)))</f>
        <v/>
      </c>
      <c r="J554" s="4" t="str">
        <f t="shared" si="298"/>
        <v/>
      </c>
      <c r="K554" s="4" t="str">
        <f t="shared" si="298"/>
        <v/>
      </c>
      <c r="L554" s="4" t="str">
        <f t="shared" si="298"/>
        <v/>
      </c>
      <c r="M554" s="4" t="str">
        <f t="shared" si="298"/>
        <v/>
      </c>
      <c r="N554" s="4" t="str">
        <f t="shared" si="298"/>
        <v/>
      </c>
      <c r="O554" s="4" t="str">
        <f t="shared" si="298"/>
        <v/>
      </c>
      <c r="P554" s="4" t="str">
        <f t="shared" si="298"/>
        <v/>
      </c>
      <c r="Q554" s="4" t="str">
        <f t="shared" si="298"/>
        <v/>
      </c>
      <c r="R554" s="4" t="str">
        <f t="shared" si="298"/>
        <v/>
      </c>
      <c r="S554" s="4" t="str">
        <f t="shared" si="298"/>
        <v/>
      </c>
      <c r="T554" s="4" t="str">
        <f t="shared" si="298"/>
        <v/>
      </c>
      <c r="U554" s="4" t="str">
        <f t="shared" si="298"/>
        <v/>
      </c>
      <c r="V554" s="4" t="str">
        <f t="shared" si="298"/>
        <v/>
      </c>
      <c r="W554" s="4" t="str">
        <f t="shared" si="298"/>
        <v/>
      </c>
      <c r="X554" s="4" t="str">
        <f t="shared" si="298"/>
        <v/>
      </c>
    </row>
    <row r="555" spans="1:24" ht="15.75" customHeight="1" x14ac:dyDescent="0.25">
      <c r="A555" s="4" t="s">
        <v>329</v>
      </c>
      <c r="B555" s="4" t="s">
        <v>330</v>
      </c>
      <c r="C555" s="4" t="s">
        <v>28</v>
      </c>
      <c r="D555" s="4" t="s">
        <v>328</v>
      </c>
      <c r="E555" s="4">
        <f t="shared" si="274"/>
        <v>1</v>
      </c>
      <c r="I555" s="4">
        <f t="shared" ref="I555:X555" si="299">+IF($E29=0,"",IF(I29&lt;&gt;"",I29,AVERAGEIFS(I$256:I$503,$D$256:$D$503,$D29)))</f>
        <v>11513100</v>
      </c>
      <c r="J555" s="85">
        <f t="shared" si="299"/>
        <v>311.88819692350449</v>
      </c>
      <c r="K555" s="85">
        <f t="shared" si="299"/>
        <v>155.87461239805091</v>
      </c>
      <c r="L555" s="4">
        <f t="shared" si="299"/>
        <v>60.976405658246961</v>
      </c>
      <c r="M555" s="4">
        <f t="shared" si="299"/>
        <v>250.86524119260528</v>
      </c>
      <c r="N555" s="4">
        <f t="shared" si="299"/>
        <v>7.1541474019719242</v>
      </c>
      <c r="O555" s="85">
        <f t="shared" si="299"/>
        <v>78593.977154724809</v>
      </c>
      <c r="P555" s="85">
        <f t="shared" si="299"/>
        <v>9371.2793733681465</v>
      </c>
      <c r="Q555" s="85">
        <f t="shared" si="299"/>
        <v>1431.4429289303662</v>
      </c>
      <c r="R555" s="85">
        <f t="shared" si="299"/>
        <v>5.9584299623906682</v>
      </c>
      <c r="S555" s="4">
        <f t="shared" si="299"/>
        <v>786.92143769834297</v>
      </c>
      <c r="T555" s="4">
        <f t="shared" si="299"/>
        <v>178609.44954285515</v>
      </c>
      <c r="U555" s="4">
        <f t="shared" si="299"/>
        <v>0.32874999999999999</v>
      </c>
      <c r="V555" s="4">
        <f t="shared" si="299"/>
        <v>0.32375000000000004</v>
      </c>
      <c r="W555" s="4">
        <f t="shared" si="299"/>
        <v>0.35250000000000004</v>
      </c>
      <c r="X555" s="4">
        <f t="shared" si="299"/>
        <v>0.35250000000000004</v>
      </c>
    </row>
    <row r="556" spans="1:24" ht="15.75" customHeight="1" x14ac:dyDescent="0.25">
      <c r="A556" s="4" t="s">
        <v>38</v>
      </c>
      <c r="B556" s="4" t="s">
        <v>39</v>
      </c>
      <c r="C556" s="4" t="s">
        <v>28</v>
      </c>
      <c r="D556" s="4" t="s">
        <v>29</v>
      </c>
      <c r="E556" s="4">
        <f t="shared" si="274"/>
        <v>0</v>
      </c>
      <c r="I556" s="4" t="str">
        <f t="shared" ref="I556:X556" si="300">+IF($E30=0,"",IF(I30&lt;&gt;"",I30,AVERAGEIFS(I$256:I$503,$D$256:$D$503,$D30)))</f>
        <v/>
      </c>
      <c r="J556" s="4" t="str">
        <f t="shared" si="300"/>
        <v/>
      </c>
      <c r="K556" s="4" t="str">
        <f t="shared" si="300"/>
        <v/>
      </c>
      <c r="L556" s="4" t="str">
        <f t="shared" si="300"/>
        <v/>
      </c>
      <c r="M556" s="4" t="str">
        <f t="shared" si="300"/>
        <v/>
      </c>
      <c r="N556" s="4" t="str">
        <f t="shared" si="300"/>
        <v/>
      </c>
      <c r="O556" s="4" t="str">
        <f t="shared" si="300"/>
        <v/>
      </c>
      <c r="P556" s="4" t="str">
        <f t="shared" si="300"/>
        <v/>
      </c>
      <c r="Q556" s="4" t="str">
        <f t="shared" si="300"/>
        <v/>
      </c>
      <c r="R556" s="4" t="str">
        <f t="shared" si="300"/>
        <v/>
      </c>
      <c r="S556" s="4" t="str">
        <f t="shared" si="300"/>
        <v/>
      </c>
      <c r="T556" s="4" t="str">
        <f t="shared" si="300"/>
        <v/>
      </c>
      <c r="U556" s="4" t="str">
        <f t="shared" si="300"/>
        <v/>
      </c>
      <c r="V556" s="4" t="str">
        <f t="shared" si="300"/>
        <v/>
      </c>
      <c r="W556" s="4" t="str">
        <f t="shared" si="300"/>
        <v/>
      </c>
      <c r="X556" s="4" t="str">
        <f t="shared" si="300"/>
        <v/>
      </c>
    </row>
    <row r="557" spans="1:24" ht="15.75" customHeight="1" x14ac:dyDescent="0.25">
      <c r="A557" s="4" t="s">
        <v>415</v>
      </c>
      <c r="B557" s="4" t="s">
        <v>416</v>
      </c>
      <c r="C557" s="4" t="s">
        <v>181</v>
      </c>
      <c r="D557" s="4" t="s">
        <v>412</v>
      </c>
      <c r="E557" s="4">
        <f t="shared" si="274"/>
        <v>1</v>
      </c>
      <c r="I557" s="4">
        <f t="shared" ref="I557:X557" si="301">+IF($E31=0,"",IF(I31&lt;&gt;"",I31,AVERAGEIFS(I$256:I$503,$D$256:$D$503,$D31)))</f>
        <v>3301000</v>
      </c>
      <c r="J557" s="85">
        <f t="shared" si="301"/>
        <v>463.16267797637084</v>
      </c>
      <c r="K557" s="85">
        <f t="shared" si="301"/>
        <v>85.792184186610129</v>
      </c>
      <c r="L557" s="4">
        <f t="shared" si="301"/>
        <v>63.236984676028484</v>
      </c>
      <c r="M557" s="4">
        <f t="shared" si="301"/>
        <v>470.31376452754114</v>
      </c>
      <c r="N557" s="85">
        <f t="shared" si="301"/>
        <v>33.898818539836412</v>
      </c>
      <c r="O557" s="85">
        <f t="shared" si="301"/>
        <v>15592.493297587131</v>
      </c>
      <c r="P557" s="85">
        <f t="shared" si="301"/>
        <v>170.68466730954677</v>
      </c>
      <c r="Q557" s="85">
        <f t="shared" si="301"/>
        <v>6510.3448275862065</v>
      </c>
      <c r="R557" s="85">
        <f t="shared" si="301"/>
        <v>1.2723417146319298</v>
      </c>
      <c r="S557" s="85">
        <f t="shared" si="301"/>
        <v>808.18935569039786</v>
      </c>
      <c r="T557" s="85">
        <f t="shared" si="301"/>
        <v>46652.406417112303</v>
      </c>
      <c r="U557" s="4">
        <f t="shared" si="301"/>
        <v>0.35</v>
      </c>
      <c r="V557" s="4">
        <f t="shared" si="301"/>
        <v>0.49</v>
      </c>
      <c r="W557" s="4">
        <f t="shared" si="301"/>
        <v>0.64</v>
      </c>
      <c r="X557" s="4">
        <f t="shared" si="301"/>
        <v>0.64</v>
      </c>
    </row>
    <row r="558" spans="1:24" ht="15.75" customHeight="1" x14ac:dyDescent="0.25">
      <c r="A558" s="4" t="s">
        <v>378</v>
      </c>
      <c r="B558" s="4" t="s">
        <v>379</v>
      </c>
      <c r="C558" s="4" t="s">
        <v>118</v>
      </c>
      <c r="D558" s="4" t="s">
        <v>380</v>
      </c>
      <c r="E558" s="4">
        <f t="shared" si="274"/>
        <v>0</v>
      </c>
      <c r="I558" s="4" t="str">
        <f t="shared" ref="I558:X558" si="302">+IF($E32=0,"",IF(I32&lt;&gt;"",I32,AVERAGEIFS(I$256:I$503,$D$256:$D$503,$D32)))</f>
        <v/>
      </c>
      <c r="J558" s="4" t="str">
        <f t="shared" si="302"/>
        <v/>
      </c>
      <c r="K558" s="4" t="str">
        <f t="shared" si="302"/>
        <v/>
      </c>
      <c r="L558" s="4" t="str">
        <f t="shared" si="302"/>
        <v/>
      </c>
      <c r="M558" s="4" t="str">
        <f t="shared" si="302"/>
        <v/>
      </c>
      <c r="N558" s="4" t="str">
        <f t="shared" si="302"/>
        <v/>
      </c>
      <c r="O558" s="4" t="str">
        <f t="shared" si="302"/>
        <v/>
      </c>
      <c r="P558" s="4" t="str">
        <f t="shared" si="302"/>
        <v/>
      </c>
      <c r="Q558" s="4" t="str">
        <f t="shared" si="302"/>
        <v/>
      </c>
      <c r="R558" s="4" t="str">
        <f t="shared" si="302"/>
        <v/>
      </c>
      <c r="S558" s="4" t="str">
        <f t="shared" si="302"/>
        <v/>
      </c>
      <c r="T558" s="4" t="str">
        <f t="shared" si="302"/>
        <v/>
      </c>
      <c r="U558" s="4" t="str">
        <f t="shared" si="302"/>
        <v/>
      </c>
      <c r="V558" s="4" t="str">
        <f t="shared" si="302"/>
        <v/>
      </c>
      <c r="W558" s="4" t="str">
        <f t="shared" si="302"/>
        <v/>
      </c>
      <c r="X558" s="4" t="str">
        <f t="shared" si="302"/>
        <v/>
      </c>
    </row>
    <row r="559" spans="1:24" ht="15.75" customHeight="1" x14ac:dyDescent="0.25">
      <c r="A559" s="4" t="s">
        <v>331</v>
      </c>
      <c r="B559" s="4" t="s">
        <v>332</v>
      </c>
      <c r="C559" s="4" t="s">
        <v>28</v>
      </c>
      <c r="D559" s="4" t="s">
        <v>328</v>
      </c>
      <c r="E559" s="4">
        <f t="shared" si="274"/>
        <v>0</v>
      </c>
      <c r="I559" s="4" t="str">
        <f t="shared" ref="I559:X559" si="303">+IF($E33=0,"",IF(I33&lt;&gt;"",I33,AVERAGEIFS(I$256:I$503,$D$256:$D$503,$D33)))</f>
        <v/>
      </c>
      <c r="J559" s="4" t="str">
        <f t="shared" si="303"/>
        <v/>
      </c>
      <c r="K559" s="4" t="str">
        <f t="shared" si="303"/>
        <v/>
      </c>
      <c r="L559" s="4" t="str">
        <f t="shared" si="303"/>
        <v/>
      </c>
      <c r="M559" s="4" t="str">
        <f t="shared" si="303"/>
        <v/>
      </c>
      <c r="N559" s="4" t="str">
        <f t="shared" si="303"/>
        <v/>
      </c>
      <c r="O559" s="4" t="str">
        <f t="shared" si="303"/>
        <v/>
      </c>
      <c r="P559" s="4" t="str">
        <f t="shared" si="303"/>
        <v/>
      </c>
      <c r="Q559" s="4" t="str">
        <f t="shared" si="303"/>
        <v/>
      </c>
      <c r="R559" s="4" t="str">
        <f t="shared" si="303"/>
        <v/>
      </c>
      <c r="S559" s="4" t="str">
        <f t="shared" si="303"/>
        <v/>
      </c>
      <c r="T559" s="4" t="str">
        <f t="shared" si="303"/>
        <v/>
      </c>
      <c r="U559" s="4" t="str">
        <f t="shared" si="303"/>
        <v/>
      </c>
      <c r="V559" s="4" t="str">
        <f t="shared" si="303"/>
        <v/>
      </c>
      <c r="W559" s="4" t="str">
        <f t="shared" si="303"/>
        <v/>
      </c>
      <c r="X559" s="4" t="str">
        <f t="shared" si="303"/>
        <v/>
      </c>
    </row>
    <row r="560" spans="1:24" ht="15.75" customHeight="1" x14ac:dyDescent="0.25">
      <c r="A560" s="4" t="s">
        <v>41</v>
      </c>
      <c r="B560" s="4" t="s">
        <v>42</v>
      </c>
      <c r="C560" s="4" t="s">
        <v>28</v>
      </c>
      <c r="D560" s="4" t="s">
        <v>29</v>
      </c>
      <c r="E560" s="4">
        <f t="shared" si="274"/>
        <v>0</v>
      </c>
      <c r="I560" s="4" t="str">
        <f t="shared" ref="I560:X560" si="304">+IF($E34=0,"",IF(I34&lt;&gt;"",I34,AVERAGEIFS(I$256:I$503,$D$256:$D$503,$D34)))</f>
        <v/>
      </c>
      <c r="J560" s="4" t="str">
        <f t="shared" si="304"/>
        <v/>
      </c>
      <c r="K560" s="4" t="str">
        <f t="shared" si="304"/>
        <v/>
      </c>
      <c r="L560" s="4" t="str">
        <f t="shared" si="304"/>
        <v/>
      </c>
      <c r="M560" s="4" t="str">
        <f t="shared" si="304"/>
        <v/>
      </c>
      <c r="N560" s="4" t="str">
        <f t="shared" si="304"/>
        <v/>
      </c>
      <c r="O560" s="4" t="str">
        <f t="shared" si="304"/>
        <v/>
      </c>
      <c r="P560" s="4" t="str">
        <f t="shared" si="304"/>
        <v/>
      </c>
      <c r="Q560" s="4" t="str">
        <f t="shared" si="304"/>
        <v/>
      </c>
      <c r="R560" s="4" t="str">
        <f t="shared" si="304"/>
        <v/>
      </c>
      <c r="S560" s="4" t="str">
        <f t="shared" si="304"/>
        <v/>
      </c>
      <c r="T560" s="4" t="str">
        <f t="shared" si="304"/>
        <v/>
      </c>
      <c r="U560" s="4" t="str">
        <f t="shared" si="304"/>
        <v/>
      </c>
      <c r="V560" s="4" t="str">
        <f t="shared" si="304"/>
        <v/>
      </c>
      <c r="W560" s="4" t="str">
        <f t="shared" si="304"/>
        <v/>
      </c>
      <c r="X560" s="4" t="str">
        <f t="shared" si="304"/>
        <v/>
      </c>
    </row>
    <row r="561" spans="1:24" ht="15.75" customHeight="1" x14ac:dyDescent="0.25">
      <c r="A561" s="4" t="s">
        <v>355</v>
      </c>
      <c r="B561" s="4" t="s">
        <v>356</v>
      </c>
      <c r="C561" s="4" t="s">
        <v>106</v>
      </c>
      <c r="D561" s="4" t="s">
        <v>357</v>
      </c>
      <c r="E561" s="4">
        <f t="shared" si="274"/>
        <v>0</v>
      </c>
      <c r="I561" s="4" t="str">
        <f t="shared" ref="I561:X561" si="305">+IF($E35=0,"",IF(I35&lt;&gt;"",I35,AVERAGEIFS(I$256:I$503,$D$256:$D$503,$D35)))</f>
        <v/>
      </c>
      <c r="J561" s="4" t="str">
        <f t="shared" si="305"/>
        <v/>
      </c>
      <c r="K561" s="4" t="str">
        <f t="shared" si="305"/>
        <v/>
      </c>
      <c r="L561" s="4" t="str">
        <f t="shared" si="305"/>
        <v/>
      </c>
      <c r="M561" s="4" t="str">
        <f t="shared" si="305"/>
        <v/>
      </c>
      <c r="N561" s="4" t="str">
        <f t="shared" si="305"/>
        <v/>
      </c>
      <c r="O561" s="4" t="str">
        <f t="shared" si="305"/>
        <v/>
      </c>
      <c r="P561" s="4" t="str">
        <f t="shared" si="305"/>
        <v/>
      </c>
      <c r="Q561" s="4" t="str">
        <f t="shared" si="305"/>
        <v/>
      </c>
      <c r="R561" s="4" t="str">
        <f t="shared" si="305"/>
        <v/>
      </c>
      <c r="S561" s="4" t="str">
        <f t="shared" si="305"/>
        <v/>
      </c>
      <c r="T561" s="4" t="str">
        <f t="shared" si="305"/>
        <v/>
      </c>
      <c r="U561" s="4" t="str">
        <f t="shared" si="305"/>
        <v/>
      </c>
      <c r="V561" s="4" t="str">
        <f t="shared" si="305"/>
        <v/>
      </c>
      <c r="W561" s="4" t="str">
        <f t="shared" si="305"/>
        <v/>
      </c>
      <c r="X561" s="4" t="str">
        <f t="shared" si="305"/>
        <v/>
      </c>
    </row>
    <row r="562" spans="1:24" ht="15.75" customHeight="1" x14ac:dyDescent="0.25">
      <c r="A562" s="4" t="s">
        <v>183</v>
      </c>
      <c r="B562" s="4" t="s">
        <v>184</v>
      </c>
      <c r="C562" s="4" t="s">
        <v>181</v>
      </c>
      <c r="D562" s="4" t="s">
        <v>182</v>
      </c>
      <c r="E562" s="4">
        <f t="shared" si="274"/>
        <v>1</v>
      </c>
      <c r="I562" s="4">
        <f t="shared" ref="I562:X562" si="306">+IF($E36=0,"",IF(I36&lt;&gt;"",I36,AVERAGEIFS(I$256:I$503,$D$256:$D$503,$D36)))</f>
        <v>7000119</v>
      </c>
      <c r="J562" s="85">
        <f t="shared" si="306"/>
        <v>404.26455607397531</v>
      </c>
      <c r="K562" s="85">
        <f t="shared" si="306"/>
        <v>99.826874371707106</v>
      </c>
      <c r="L562" s="85">
        <f t="shared" si="306"/>
        <v>23.471029563925985</v>
      </c>
      <c r="M562" s="85">
        <f t="shared" si="306"/>
        <v>235.11734401831711</v>
      </c>
      <c r="N562" s="85">
        <f t="shared" si="306"/>
        <v>31.928028652084343</v>
      </c>
      <c r="O562" s="85">
        <f t="shared" si="306"/>
        <v>15257.71812080537</v>
      </c>
      <c r="P562" s="85">
        <f t="shared" si="306"/>
        <v>246.91707006819547</v>
      </c>
      <c r="Q562" s="85">
        <f t="shared" si="306"/>
        <v>10935.837245696401</v>
      </c>
      <c r="R562" s="85">
        <f t="shared" si="306"/>
        <v>1.4714035575680928</v>
      </c>
      <c r="S562" s="85">
        <f t="shared" si="306"/>
        <v>738.26070013639026</v>
      </c>
      <c r="T562" s="85">
        <f t="shared" si="306"/>
        <v>17532.647814910026</v>
      </c>
      <c r="U562" s="4">
        <f t="shared" si="306"/>
        <v>0.28999999999999998</v>
      </c>
      <c r="V562" s="4">
        <f t="shared" si="306"/>
        <v>0.37</v>
      </c>
      <c r="W562" s="4">
        <f t="shared" si="306"/>
        <v>0.55000000000000004</v>
      </c>
      <c r="X562" s="4">
        <f t="shared" si="306"/>
        <v>0.55000000000000004</v>
      </c>
    </row>
    <row r="563" spans="1:24" ht="15.75" customHeight="1" x14ac:dyDescent="0.25">
      <c r="A563" s="4" t="s">
        <v>450</v>
      </c>
      <c r="B563" s="4" t="s">
        <v>451</v>
      </c>
      <c r="C563" s="4" t="s">
        <v>118</v>
      </c>
      <c r="D563" s="4" t="s">
        <v>449</v>
      </c>
      <c r="E563" s="4">
        <f t="shared" si="274"/>
        <v>0</v>
      </c>
      <c r="I563" s="4" t="str">
        <f t="shared" ref="I563:X563" si="307">+IF($E37=0,"",IF(I37&lt;&gt;"",I37,AVERAGEIFS(I$256:I$503,$D$256:$D$503,$D37)))</f>
        <v/>
      </c>
      <c r="J563" s="4" t="str">
        <f t="shared" si="307"/>
        <v/>
      </c>
      <c r="K563" s="4" t="str">
        <f t="shared" si="307"/>
        <v/>
      </c>
      <c r="L563" s="4" t="str">
        <f t="shared" si="307"/>
        <v/>
      </c>
      <c r="M563" s="4" t="str">
        <f t="shared" si="307"/>
        <v/>
      </c>
      <c r="N563" s="4" t="str">
        <f t="shared" si="307"/>
        <v/>
      </c>
      <c r="O563" s="4" t="str">
        <f t="shared" si="307"/>
        <v/>
      </c>
      <c r="P563" s="4" t="str">
        <f t="shared" si="307"/>
        <v/>
      </c>
      <c r="Q563" s="4" t="str">
        <f t="shared" si="307"/>
        <v/>
      </c>
      <c r="R563" s="4" t="str">
        <f t="shared" si="307"/>
        <v/>
      </c>
      <c r="S563" s="4" t="str">
        <f t="shared" si="307"/>
        <v/>
      </c>
      <c r="T563" s="4" t="str">
        <f t="shared" si="307"/>
        <v/>
      </c>
      <c r="U563" s="4" t="str">
        <f t="shared" si="307"/>
        <v/>
      </c>
      <c r="V563" s="4" t="str">
        <f t="shared" si="307"/>
        <v/>
      </c>
      <c r="W563" s="4" t="str">
        <f t="shared" si="307"/>
        <v/>
      </c>
      <c r="X563" s="4" t="str">
        <f t="shared" si="307"/>
        <v/>
      </c>
    </row>
    <row r="564" spans="1:24" ht="15.75" customHeight="1" x14ac:dyDescent="0.25">
      <c r="A564" s="4" t="s">
        <v>116</v>
      </c>
      <c r="B564" s="4" t="s">
        <v>117</v>
      </c>
      <c r="C564" s="4" t="s">
        <v>118</v>
      </c>
      <c r="D564" s="4" t="s">
        <v>119</v>
      </c>
      <c r="E564" s="4">
        <f t="shared" si="274"/>
        <v>1</v>
      </c>
      <c r="I564" s="4">
        <f t="shared" ref="I564:X564" si="308">+IF($E38=0,"",IF(I38&lt;&gt;"",I38,AVERAGEIFS(I$256:I$503,$D$256:$D$503,$D38)))</f>
        <v>11530580</v>
      </c>
      <c r="J564" s="85">
        <f t="shared" si="308"/>
        <v>140.26180816576442</v>
      </c>
      <c r="K564" s="85">
        <f t="shared" si="308"/>
        <v>87.532457170411206</v>
      </c>
      <c r="L564" s="4" t="e">
        <f t="shared" si="308"/>
        <v>#DIV/0!</v>
      </c>
      <c r="M564" s="4" t="e">
        <f t="shared" si="308"/>
        <v>#DIV/0!</v>
      </c>
      <c r="N564" s="4" t="e">
        <f t="shared" si="308"/>
        <v>#DIV/0!</v>
      </c>
      <c r="O564" s="85">
        <f t="shared" si="308"/>
        <v>20982.583454281568</v>
      </c>
      <c r="P564" s="4">
        <f t="shared" si="308"/>
        <v>259.79243293772828</v>
      </c>
      <c r="Q564" s="85">
        <f t="shared" si="308"/>
        <v>1808.7813620071684</v>
      </c>
      <c r="R564" s="85">
        <f t="shared" si="308"/>
        <v>5.5070950463896873</v>
      </c>
      <c r="S564" s="85">
        <f t="shared" si="308"/>
        <v>678.82800394421747</v>
      </c>
      <c r="T564" s="4">
        <f t="shared" si="308"/>
        <v>824826.22950819682</v>
      </c>
      <c r="U564" s="4">
        <f t="shared" si="308"/>
        <v>0</v>
      </c>
      <c r="V564" s="4">
        <f t="shared" si="308"/>
        <v>0</v>
      </c>
      <c r="W564" s="4">
        <f t="shared" si="308"/>
        <v>0</v>
      </c>
      <c r="X564" s="4">
        <f t="shared" si="308"/>
        <v>0</v>
      </c>
    </row>
    <row r="565" spans="1:24" ht="15.75" customHeight="1" x14ac:dyDescent="0.25">
      <c r="A565" s="4" t="s">
        <v>452</v>
      </c>
      <c r="B565" s="4" t="s">
        <v>453</v>
      </c>
      <c r="C565" s="4" t="s">
        <v>118</v>
      </c>
      <c r="D565" s="4" t="s">
        <v>449</v>
      </c>
      <c r="E565" s="4">
        <f t="shared" si="274"/>
        <v>0</v>
      </c>
      <c r="I565" s="4" t="str">
        <f t="shared" ref="I565:X565" si="309">+IF($E39=0,"",IF(I39&lt;&gt;"",I39,AVERAGEIFS(I$256:I$503,$D$256:$D$503,$D39)))</f>
        <v/>
      </c>
      <c r="J565" s="4" t="str">
        <f t="shared" si="309"/>
        <v/>
      </c>
      <c r="K565" s="4" t="str">
        <f t="shared" si="309"/>
        <v/>
      </c>
      <c r="L565" s="4" t="str">
        <f t="shared" si="309"/>
        <v/>
      </c>
      <c r="M565" s="4" t="str">
        <f t="shared" si="309"/>
        <v/>
      </c>
      <c r="N565" s="4" t="str">
        <f t="shared" si="309"/>
        <v/>
      </c>
      <c r="O565" s="4" t="str">
        <f t="shared" si="309"/>
        <v/>
      </c>
      <c r="P565" s="4" t="str">
        <f t="shared" si="309"/>
        <v/>
      </c>
      <c r="Q565" s="4" t="str">
        <f t="shared" si="309"/>
        <v/>
      </c>
      <c r="R565" s="4" t="str">
        <f t="shared" si="309"/>
        <v/>
      </c>
      <c r="S565" s="4" t="str">
        <f t="shared" si="309"/>
        <v/>
      </c>
      <c r="T565" s="4" t="str">
        <f t="shared" si="309"/>
        <v/>
      </c>
      <c r="U565" s="4" t="str">
        <f t="shared" si="309"/>
        <v/>
      </c>
      <c r="V565" s="4" t="str">
        <f t="shared" si="309"/>
        <v/>
      </c>
      <c r="W565" s="4" t="str">
        <f t="shared" si="309"/>
        <v/>
      </c>
      <c r="X565" s="4" t="str">
        <f t="shared" si="309"/>
        <v/>
      </c>
    </row>
    <row r="566" spans="1:24" ht="15.75" customHeight="1" x14ac:dyDescent="0.25">
      <c r="A566" s="4" t="s">
        <v>358</v>
      </c>
      <c r="B566" s="4" t="s">
        <v>359</v>
      </c>
      <c r="C566" s="4" t="s">
        <v>106</v>
      </c>
      <c r="D566" s="4" t="s">
        <v>357</v>
      </c>
      <c r="E566" s="4">
        <f t="shared" si="274"/>
        <v>0</v>
      </c>
      <c r="I566" s="4" t="str">
        <f t="shared" ref="I566:X566" si="310">+IF($E40=0,"",IF(I40&lt;&gt;"",I40,AVERAGEIFS(I$256:I$503,$D$256:$D$503,$D40)))</f>
        <v/>
      </c>
      <c r="J566" s="4" t="str">
        <f t="shared" si="310"/>
        <v/>
      </c>
      <c r="K566" s="4" t="str">
        <f t="shared" si="310"/>
        <v/>
      </c>
      <c r="L566" s="4" t="str">
        <f t="shared" si="310"/>
        <v/>
      </c>
      <c r="M566" s="4" t="str">
        <f t="shared" si="310"/>
        <v/>
      </c>
      <c r="N566" s="4" t="str">
        <f t="shared" si="310"/>
        <v/>
      </c>
      <c r="O566" s="4" t="str">
        <f t="shared" si="310"/>
        <v/>
      </c>
      <c r="P566" s="4" t="str">
        <f t="shared" si="310"/>
        <v/>
      </c>
      <c r="Q566" s="4" t="str">
        <f t="shared" si="310"/>
        <v/>
      </c>
      <c r="R566" s="4" t="str">
        <f t="shared" si="310"/>
        <v/>
      </c>
      <c r="S566" s="4" t="str">
        <f t="shared" si="310"/>
        <v/>
      </c>
      <c r="T566" s="4" t="str">
        <f t="shared" si="310"/>
        <v/>
      </c>
      <c r="U566" s="4" t="str">
        <f t="shared" si="310"/>
        <v/>
      </c>
      <c r="V566" s="4" t="str">
        <f t="shared" si="310"/>
        <v/>
      </c>
      <c r="W566" s="4" t="str">
        <f t="shared" si="310"/>
        <v/>
      </c>
      <c r="X566" s="4" t="str">
        <f t="shared" si="310"/>
        <v/>
      </c>
    </row>
    <row r="567" spans="1:24" ht="15.75" customHeight="1" x14ac:dyDescent="0.25">
      <c r="A567" s="4" t="s">
        <v>232</v>
      </c>
      <c r="B567" s="4" t="s">
        <v>233</v>
      </c>
      <c r="C567" s="4" t="s">
        <v>118</v>
      </c>
      <c r="D567" s="4" t="s">
        <v>231</v>
      </c>
      <c r="E567" s="4">
        <f t="shared" si="274"/>
        <v>1</v>
      </c>
      <c r="I567" s="4">
        <f t="shared" ref="I567:X567" si="311">+IF($E41=0,"",IF(I41&lt;&gt;"",I41,AVERAGEIFS(I$256:I$503,$D$256:$D$503,$D41)))</f>
        <v>25876380</v>
      </c>
      <c r="J567" s="85">
        <f t="shared" si="311"/>
        <v>14.835923726579992</v>
      </c>
      <c r="K567" s="85">
        <f t="shared" si="311"/>
        <v>113.38912166230361</v>
      </c>
      <c r="L567" s="85">
        <f t="shared" si="311"/>
        <v>25.911661522979646</v>
      </c>
      <c r="M567" s="85">
        <f t="shared" si="311"/>
        <v>228.51981868375313</v>
      </c>
      <c r="N567" s="4" t="e">
        <f t="shared" si="311"/>
        <v>#DIV/0!</v>
      </c>
      <c r="O567" s="85">
        <f t="shared" si="311"/>
        <v>58527.325023969315</v>
      </c>
      <c r="P567" s="85">
        <f t="shared" si="311"/>
        <v>951.02424478153773</v>
      </c>
      <c r="Q567" s="85">
        <f t="shared" si="311"/>
        <v>1784.8409270636901</v>
      </c>
      <c r="R567" s="85">
        <f t="shared" si="311"/>
        <v>1.3178041132492258</v>
      </c>
      <c r="S567" s="4" t="e">
        <f t="shared" si="311"/>
        <v>#DIV/0!</v>
      </c>
      <c r="T567" s="4" t="e">
        <f t="shared" si="311"/>
        <v>#DIV/0!</v>
      </c>
      <c r="U567" s="4">
        <f t="shared" si="311"/>
        <v>0.4</v>
      </c>
      <c r="V567" s="4">
        <f t="shared" si="311"/>
        <v>0.41</v>
      </c>
      <c r="W567" s="4">
        <f t="shared" si="311"/>
        <v>0.34</v>
      </c>
      <c r="X567" s="4">
        <f t="shared" si="311"/>
        <v>0.34</v>
      </c>
    </row>
    <row r="568" spans="1:24" ht="15.75" customHeight="1" x14ac:dyDescent="0.25">
      <c r="A568" s="4" t="s">
        <v>266</v>
      </c>
      <c r="B568" s="4" t="s">
        <v>267</v>
      </c>
      <c r="C568" s="4" t="s">
        <v>28</v>
      </c>
      <c r="D568" s="4" t="s">
        <v>265</v>
      </c>
      <c r="E568" s="4">
        <f t="shared" si="274"/>
        <v>1</v>
      </c>
      <c r="I568" s="4">
        <f t="shared" ref="I568:X568" si="312">+IF($E42=0,"",IF(I42&lt;&gt;"",I42,AVERAGEIFS(I$256:I$503,$D$256:$D$503,$D42)))</f>
        <v>37411047</v>
      </c>
      <c r="J568" s="85">
        <f t="shared" si="312"/>
        <v>184.50967170205101</v>
      </c>
      <c r="K568" s="85">
        <f t="shared" si="312"/>
        <v>109.98088345402363</v>
      </c>
      <c r="L568" s="85">
        <f t="shared" si="312"/>
        <v>75.23446216300762</v>
      </c>
      <c r="M568" s="85">
        <f t="shared" si="312"/>
        <v>684.06853809697407</v>
      </c>
      <c r="N568" s="4">
        <f t="shared" si="312"/>
        <v>0.73055493788783321</v>
      </c>
      <c r="O568" s="85">
        <f t="shared" si="312"/>
        <v>180675.53191489363</v>
      </c>
      <c r="P568" s="85">
        <f t="shared" si="312"/>
        <v>189.10546611084811</v>
      </c>
      <c r="Q568" s="85">
        <f t="shared" si="312"/>
        <v>2588.2241932440083</v>
      </c>
      <c r="R568" s="85">
        <f t="shared" si="312"/>
        <v>1.7641847874506158</v>
      </c>
      <c r="S568" s="85">
        <f t="shared" si="312"/>
        <v>371.60580268253722</v>
      </c>
      <c r="T568" s="4">
        <f t="shared" si="312"/>
        <v>472993.53329664283</v>
      </c>
      <c r="U568" s="4">
        <f t="shared" si="312"/>
        <v>0.78</v>
      </c>
      <c r="V568" s="4">
        <f t="shared" si="312"/>
        <v>0.86</v>
      </c>
      <c r="W568" s="4">
        <f t="shared" si="312"/>
        <v>0.79</v>
      </c>
      <c r="X568" s="4">
        <f t="shared" si="312"/>
        <v>0.79</v>
      </c>
    </row>
    <row r="569" spans="1:24" ht="15.75" customHeight="1" x14ac:dyDescent="0.25">
      <c r="A569" s="4" t="s">
        <v>43</v>
      </c>
      <c r="B569" s="4" t="s">
        <v>44</v>
      </c>
      <c r="C569" s="4" t="s">
        <v>28</v>
      </c>
      <c r="D569" s="4" t="s">
        <v>29</v>
      </c>
      <c r="E569" s="4">
        <f t="shared" si="274"/>
        <v>0</v>
      </c>
      <c r="I569" s="4" t="str">
        <f t="shared" ref="I569:X569" si="313">+IF($E43=0,"",IF(I43&lt;&gt;"",I43,AVERAGEIFS(I$256:I$503,$D$256:$D$503,$D43)))</f>
        <v/>
      </c>
      <c r="J569" s="4" t="str">
        <f t="shared" si="313"/>
        <v/>
      </c>
      <c r="K569" s="4" t="str">
        <f t="shared" si="313"/>
        <v/>
      </c>
      <c r="L569" s="4" t="str">
        <f t="shared" si="313"/>
        <v/>
      </c>
      <c r="M569" s="4" t="str">
        <f t="shared" si="313"/>
        <v/>
      </c>
      <c r="N569" s="4" t="str">
        <f t="shared" si="313"/>
        <v/>
      </c>
      <c r="O569" s="4" t="str">
        <f t="shared" si="313"/>
        <v/>
      </c>
      <c r="P569" s="4" t="str">
        <f t="shared" si="313"/>
        <v/>
      </c>
      <c r="Q569" s="4" t="str">
        <f t="shared" si="313"/>
        <v/>
      </c>
      <c r="R569" s="4" t="str">
        <f t="shared" si="313"/>
        <v/>
      </c>
      <c r="S569" s="4" t="str">
        <f t="shared" si="313"/>
        <v/>
      </c>
      <c r="T569" s="4" t="str">
        <f t="shared" si="313"/>
        <v/>
      </c>
      <c r="U569" s="4" t="str">
        <f t="shared" si="313"/>
        <v/>
      </c>
      <c r="V569" s="4" t="str">
        <f t="shared" si="313"/>
        <v/>
      </c>
      <c r="W569" s="4" t="str">
        <f t="shared" si="313"/>
        <v/>
      </c>
      <c r="X569" s="4" t="str">
        <f t="shared" si="313"/>
        <v/>
      </c>
    </row>
    <row r="570" spans="1:24" ht="15.75" customHeight="1" x14ac:dyDescent="0.25">
      <c r="A570" s="4" t="s">
        <v>234</v>
      </c>
      <c r="B570" s="4" t="s">
        <v>235</v>
      </c>
      <c r="C570" s="4" t="s">
        <v>118</v>
      </c>
      <c r="D570" s="4" t="s">
        <v>231</v>
      </c>
      <c r="E570" s="4">
        <f t="shared" si="274"/>
        <v>0</v>
      </c>
      <c r="I570" s="4" t="str">
        <f t="shared" ref="I570:X570" si="314">+IF($E44=0,"",IF(I44&lt;&gt;"",I44,AVERAGEIFS(I$256:I$503,$D$256:$D$503,$D44)))</f>
        <v/>
      </c>
      <c r="J570" s="4" t="str">
        <f t="shared" si="314"/>
        <v/>
      </c>
      <c r="K570" s="4" t="str">
        <f t="shared" si="314"/>
        <v/>
      </c>
      <c r="L570" s="4" t="str">
        <f t="shared" si="314"/>
        <v/>
      </c>
      <c r="M570" s="4" t="str">
        <f t="shared" si="314"/>
        <v/>
      </c>
      <c r="N570" s="4" t="str">
        <f t="shared" si="314"/>
        <v/>
      </c>
      <c r="O570" s="4" t="str">
        <f t="shared" si="314"/>
        <v/>
      </c>
      <c r="P570" s="4" t="str">
        <f t="shared" si="314"/>
        <v/>
      </c>
      <c r="Q570" s="4" t="str">
        <f t="shared" si="314"/>
        <v/>
      </c>
      <c r="R570" s="4" t="str">
        <f t="shared" si="314"/>
        <v/>
      </c>
      <c r="S570" s="4" t="str">
        <f t="shared" si="314"/>
        <v/>
      </c>
      <c r="T570" s="4" t="str">
        <f t="shared" si="314"/>
        <v/>
      </c>
      <c r="U570" s="4" t="str">
        <f t="shared" si="314"/>
        <v/>
      </c>
      <c r="V570" s="4" t="str">
        <f t="shared" si="314"/>
        <v/>
      </c>
      <c r="W570" s="4" t="str">
        <f t="shared" si="314"/>
        <v/>
      </c>
      <c r="X570" s="4" t="str">
        <f t="shared" si="314"/>
        <v/>
      </c>
    </row>
    <row r="571" spans="1:24" ht="15.75" customHeight="1" x14ac:dyDescent="0.25">
      <c r="A571" s="4" t="s">
        <v>236</v>
      </c>
      <c r="B571" s="4" t="s">
        <v>237</v>
      </c>
      <c r="C571" s="4" t="s">
        <v>118</v>
      </c>
      <c r="D571" s="4" t="s">
        <v>231</v>
      </c>
      <c r="E571" s="4">
        <f t="shared" si="274"/>
        <v>0</v>
      </c>
      <c r="I571" s="4" t="str">
        <f t="shared" ref="I571:X571" si="315">+IF($E45=0,"",IF(I45&lt;&gt;"",I45,AVERAGEIFS(I$256:I$503,$D$256:$D$503,$D45)))</f>
        <v/>
      </c>
      <c r="J571" s="4" t="str">
        <f t="shared" si="315"/>
        <v/>
      </c>
      <c r="K571" s="4" t="str">
        <f t="shared" si="315"/>
        <v/>
      </c>
      <c r="L571" s="4" t="str">
        <f t="shared" si="315"/>
        <v/>
      </c>
      <c r="M571" s="4" t="str">
        <f t="shared" si="315"/>
        <v/>
      </c>
      <c r="N571" s="4" t="str">
        <f t="shared" si="315"/>
        <v/>
      </c>
      <c r="O571" s="4" t="str">
        <f t="shared" si="315"/>
        <v/>
      </c>
      <c r="P571" s="4" t="str">
        <f t="shared" si="315"/>
        <v/>
      </c>
      <c r="Q571" s="4" t="str">
        <f t="shared" si="315"/>
        <v/>
      </c>
      <c r="R571" s="4" t="str">
        <f t="shared" si="315"/>
        <v/>
      </c>
      <c r="S571" s="4" t="str">
        <f t="shared" si="315"/>
        <v/>
      </c>
      <c r="T571" s="4" t="str">
        <f t="shared" si="315"/>
        <v/>
      </c>
      <c r="U571" s="4" t="str">
        <f t="shared" si="315"/>
        <v/>
      </c>
      <c r="V571" s="4" t="str">
        <f t="shared" si="315"/>
        <v/>
      </c>
      <c r="W571" s="4" t="str">
        <f t="shared" si="315"/>
        <v/>
      </c>
      <c r="X571" s="4" t="str">
        <f t="shared" si="315"/>
        <v/>
      </c>
    </row>
    <row r="572" spans="1:24" ht="15.75" customHeight="1" x14ac:dyDescent="0.25">
      <c r="A572" s="4" t="s">
        <v>274</v>
      </c>
      <c r="B572" s="4" t="s">
        <v>275</v>
      </c>
      <c r="C572" s="4" t="s">
        <v>181</v>
      </c>
      <c r="D572" s="4" t="s">
        <v>276</v>
      </c>
      <c r="E572" s="4">
        <f t="shared" si="274"/>
        <v>0</v>
      </c>
      <c r="I572" s="4" t="str">
        <f t="shared" ref="I572:X572" si="316">+IF($E46=0,"",IF(I46&lt;&gt;"",I46,AVERAGEIFS(I$256:I$503,$D$256:$D$503,$D46)))</f>
        <v/>
      </c>
      <c r="J572" s="4" t="str">
        <f t="shared" si="316"/>
        <v/>
      </c>
      <c r="K572" s="4" t="str">
        <f t="shared" si="316"/>
        <v/>
      </c>
      <c r="L572" s="4" t="str">
        <f t="shared" si="316"/>
        <v/>
      </c>
      <c r="M572" s="4" t="str">
        <f t="shared" si="316"/>
        <v/>
      </c>
      <c r="N572" s="4" t="str">
        <f t="shared" si="316"/>
        <v/>
      </c>
      <c r="O572" s="4" t="str">
        <f t="shared" si="316"/>
        <v/>
      </c>
      <c r="P572" s="4" t="str">
        <f t="shared" si="316"/>
        <v/>
      </c>
      <c r="Q572" s="4" t="str">
        <f t="shared" si="316"/>
        <v/>
      </c>
      <c r="R572" s="4" t="str">
        <f t="shared" si="316"/>
        <v/>
      </c>
      <c r="S572" s="4" t="str">
        <f t="shared" si="316"/>
        <v/>
      </c>
      <c r="T572" s="4" t="str">
        <f t="shared" si="316"/>
        <v/>
      </c>
      <c r="U572" s="4" t="str">
        <f t="shared" si="316"/>
        <v/>
      </c>
      <c r="V572" s="4" t="str">
        <f t="shared" si="316"/>
        <v/>
      </c>
      <c r="W572" s="4" t="str">
        <f t="shared" si="316"/>
        <v/>
      </c>
      <c r="X572" s="4" t="str">
        <f t="shared" si="316"/>
        <v/>
      </c>
    </row>
    <row r="573" spans="1:24" ht="15.75" customHeight="1" x14ac:dyDescent="0.25">
      <c r="A573" s="4" t="s">
        <v>333</v>
      </c>
      <c r="B573" s="4" t="s">
        <v>334</v>
      </c>
      <c r="C573" s="4" t="s">
        <v>28</v>
      </c>
      <c r="D573" s="4" t="s">
        <v>328</v>
      </c>
      <c r="E573" s="4">
        <f t="shared" si="274"/>
        <v>1</v>
      </c>
      <c r="I573" s="4">
        <f t="shared" ref="I573:X573" si="317">+IF($E47=0,"",IF(I47&lt;&gt;"",I47,AVERAGEIFS(I$256:I$503,$D$256:$D$503,$D47)))</f>
        <v>18952038</v>
      </c>
      <c r="J573" s="85">
        <f t="shared" si="317"/>
        <v>306.48418919379543</v>
      </c>
      <c r="K573" s="85">
        <f t="shared" si="317"/>
        <v>220.35624875804913</v>
      </c>
      <c r="L573" s="85">
        <f t="shared" si="317"/>
        <v>119.15341241928704</v>
      </c>
      <c r="M573" s="85">
        <f t="shared" si="317"/>
        <v>540.73080791149857</v>
      </c>
      <c r="N573" s="85">
        <f t="shared" si="317"/>
        <v>5.1234595456172043</v>
      </c>
      <c r="O573" s="85">
        <f t="shared" si="317"/>
        <v>414524.201853759</v>
      </c>
      <c r="P573" s="85">
        <f t="shared" si="317"/>
        <v>1646.7665615141955</v>
      </c>
      <c r="Q573" s="85">
        <f t="shared" si="317"/>
        <v>2742.8083541310916</v>
      </c>
      <c r="R573" s="85">
        <f t="shared" si="317"/>
        <v>4.1103758867515987</v>
      </c>
      <c r="S573" s="85">
        <f t="shared" si="317"/>
        <v>931.6810873621007</v>
      </c>
      <c r="T573" s="85">
        <f t="shared" si="317"/>
        <v>325386.41875505255</v>
      </c>
      <c r="U573" s="4">
        <f t="shared" si="317"/>
        <v>0.59</v>
      </c>
      <c r="V573" s="4">
        <f t="shared" si="317"/>
        <v>0.53</v>
      </c>
      <c r="W573" s="4">
        <f t="shared" si="317"/>
        <v>0.64</v>
      </c>
      <c r="X573" s="4">
        <f t="shared" si="317"/>
        <v>0.64</v>
      </c>
    </row>
    <row r="574" spans="1:24" ht="15.75" customHeight="1" x14ac:dyDescent="0.25">
      <c r="A574" s="4" t="s">
        <v>158</v>
      </c>
      <c r="B574" s="4" t="s">
        <v>159</v>
      </c>
      <c r="C574" s="4" t="s">
        <v>106</v>
      </c>
      <c r="D574" s="4" t="s">
        <v>160</v>
      </c>
      <c r="E574" s="4">
        <f t="shared" si="274"/>
        <v>1</v>
      </c>
      <c r="I574" s="4">
        <f t="shared" ref="I574:X574" si="318">+IF($E48=0,"",IF(I48&lt;&gt;"",I48,AVERAGEIFS(I$256:I$503,$D$256:$D$503,$D48)))</f>
        <v>1433783686</v>
      </c>
      <c r="J574" s="4">
        <f t="shared" si="318"/>
        <v>430.40808536030005</v>
      </c>
      <c r="K574" s="85">
        <f t="shared" si="318"/>
        <v>108.87876708620884</v>
      </c>
      <c r="L574" s="4">
        <f t="shared" si="318"/>
        <v>76.16002690982917</v>
      </c>
      <c r="M574" s="4">
        <f t="shared" si="318"/>
        <v>528.35651342665892</v>
      </c>
      <c r="N574" s="85">
        <f t="shared" si="318"/>
        <v>8.5501042588930662</v>
      </c>
      <c r="O574" s="85">
        <f t="shared" si="318"/>
        <v>10055.428664654541</v>
      </c>
      <c r="P574" s="85">
        <f t="shared" si="318"/>
        <v>1280.0308961608569</v>
      </c>
      <c r="Q574" s="4">
        <f t="shared" si="318"/>
        <v>5352.6938327454118</v>
      </c>
      <c r="R574" s="85">
        <f t="shared" si="318"/>
        <v>0.55726676750595983</v>
      </c>
      <c r="S574" s="4">
        <f t="shared" si="318"/>
        <v>593.23015536406444</v>
      </c>
      <c r="T574" s="85">
        <f t="shared" si="318"/>
        <v>7799.5963200587175</v>
      </c>
      <c r="U574" s="4">
        <f t="shared" si="318"/>
        <v>0.5</v>
      </c>
      <c r="V574" s="4">
        <f t="shared" si="318"/>
        <v>0.32</v>
      </c>
      <c r="W574" s="4">
        <f t="shared" si="318"/>
        <v>0.51</v>
      </c>
      <c r="X574" s="4">
        <f t="shared" si="318"/>
        <v>0.51</v>
      </c>
    </row>
    <row r="575" spans="1:24" ht="15.75" customHeight="1" x14ac:dyDescent="0.25">
      <c r="A575" s="4" t="s">
        <v>161</v>
      </c>
      <c r="B575" s="4" t="s">
        <v>162</v>
      </c>
      <c r="C575" s="4" t="s">
        <v>106</v>
      </c>
      <c r="D575" s="4" t="s">
        <v>160</v>
      </c>
      <c r="E575" s="4">
        <f t="shared" si="274"/>
        <v>0</v>
      </c>
      <c r="I575" s="4" t="str">
        <f t="shared" ref="I575:X575" si="319">+IF($E49=0,"",IF(I49&lt;&gt;"",I49,AVERAGEIFS(I$256:I$503,$D$256:$D$503,$D49)))</f>
        <v/>
      </c>
      <c r="J575" s="4" t="str">
        <f t="shared" si="319"/>
        <v/>
      </c>
      <c r="K575" s="4" t="str">
        <f t="shared" si="319"/>
        <v/>
      </c>
      <c r="L575" s="4" t="str">
        <f t="shared" si="319"/>
        <v/>
      </c>
      <c r="M575" s="4" t="str">
        <f t="shared" si="319"/>
        <v/>
      </c>
      <c r="N575" s="4" t="str">
        <f t="shared" si="319"/>
        <v/>
      </c>
      <c r="O575" s="4" t="str">
        <f t="shared" si="319"/>
        <v/>
      </c>
      <c r="P575" s="4" t="str">
        <f t="shared" si="319"/>
        <v/>
      </c>
      <c r="Q575" s="4" t="str">
        <f t="shared" si="319"/>
        <v/>
      </c>
      <c r="R575" s="4" t="str">
        <f t="shared" si="319"/>
        <v/>
      </c>
      <c r="S575" s="4" t="str">
        <f t="shared" si="319"/>
        <v/>
      </c>
      <c r="T575" s="4" t="str">
        <f t="shared" si="319"/>
        <v/>
      </c>
      <c r="U575" s="4" t="str">
        <f t="shared" si="319"/>
        <v/>
      </c>
      <c r="V575" s="4" t="str">
        <f t="shared" si="319"/>
        <v/>
      </c>
      <c r="W575" s="4" t="str">
        <f t="shared" si="319"/>
        <v/>
      </c>
      <c r="X575" s="4" t="str">
        <f t="shared" si="319"/>
        <v/>
      </c>
    </row>
    <row r="576" spans="1:24" ht="15.75" customHeight="1" x14ac:dyDescent="0.25">
      <c r="A576" s="4" t="s">
        <v>163</v>
      </c>
      <c r="B576" s="4" t="s">
        <v>164</v>
      </c>
      <c r="C576" s="4" t="s">
        <v>106</v>
      </c>
      <c r="D576" s="4" t="s">
        <v>160</v>
      </c>
      <c r="E576" s="4">
        <f t="shared" si="274"/>
        <v>0</v>
      </c>
      <c r="I576" s="4" t="str">
        <f t="shared" ref="I576:X576" si="320">+IF($E50=0,"",IF(I50&lt;&gt;"",I50,AVERAGEIFS(I$256:I$503,$D$256:$D$503,$D50)))</f>
        <v/>
      </c>
      <c r="J576" s="4" t="str">
        <f t="shared" si="320"/>
        <v/>
      </c>
      <c r="K576" s="4" t="str">
        <f t="shared" si="320"/>
        <v/>
      </c>
      <c r="L576" s="4" t="str">
        <f t="shared" si="320"/>
        <v/>
      </c>
      <c r="M576" s="4" t="str">
        <f t="shared" si="320"/>
        <v/>
      </c>
      <c r="N576" s="4" t="str">
        <f t="shared" si="320"/>
        <v/>
      </c>
      <c r="O576" s="4" t="str">
        <f t="shared" si="320"/>
        <v/>
      </c>
      <c r="P576" s="4" t="str">
        <f t="shared" si="320"/>
        <v/>
      </c>
      <c r="Q576" s="4" t="str">
        <f t="shared" si="320"/>
        <v/>
      </c>
      <c r="R576" s="4" t="str">
        <f t="shared" si="320"/>
        <v/>
      </c>
      <c r="S576" s="4" t="str">
        <f t="shared" si="320"/>
        <v/>
      </c>
      <c r="T576" s="4" t="str">
        <f t="shared" si="320"/>
        <v/>
      </c>
      <c r="U576" s="4" t="str">
        <f t="shared" si="320"/>
        <v/>
      </c>
      <c r="V576" s="4" t="str">
        <f t="shared" si="320"/>
        <v/>
      </c>
      <c r="W576" s="4" t="str">
        <f t="shared" si="320"/>
        <v/>
      </c>
      <c r="X576" s="4" t="str">
        <f t="shared" si="320"/>
        <v/>
      </c>
    </row>
    <row r="577" spans="1:24" ht="15.75" customHeight="1" x14ac:dyDescent="0.25">
      <c r="A577" s="4" t="s">
        <v>165</v>
      </c>
      <c r="B577" s="4" t="s">
        <v>166</v>
      </c>
      <c r="C577" s="4" t="s">
        <v>106</v>
      </c>
      <c r="D577" s="4" t="s">
        <v>160</v>
      </c>
      <c r="E577" s="4">
        <f t="shared" si="274"/>
        <v>0</v>
      </c>
      <c r="I577" s="4" t="str">
        <f t="shared" ref="I577:X577" si="321">+IF($E51=0,"",IF(I51&lt;&gt;"",I51,AVERAGEIFS(I$256:I$503,$D$256:$D$503,$D51)))</f>
        <v/>
      </c>
      <c r="J577" s="4" t="str">
        <f t="shared" si="321"/>
        <v/>
      </c>
      <c r="K577" s="4" t="str">
        <f t="shared" si="321"/>
        <v/>
      </c>
      <c r="L577" s="4" t="str">
        <f t="shared" si="321"/>
        <v/>
      </c>
      <c r="M577" s="4" t="str">
        <f t="shared" si="321"/>
        <v/>
      </c>
      <c r="N577" s="4" t="str">
        <f t="shared" si="321"/>
        <v/>
      </c>
      <c r="O577" s="4" t="str">
        <f t="shared" si="321"/>
        <v/>
      </c>
      <c r="P577" s="4" t="str">
        <f t="shared" si="321"/>
        <v/>
      </c>
      <c r="Q577" s="4" t="str">
        <f t="shared" si="321"/>
        <v/>
      </c>
      <c r="R577" s="4" t="str">
        <f t="shared" si="321"/>
        <v/>
      </c>
      <c r="S577" s="4" t="str">
        <f t="shared" si="321"/>
        <v/>
      </c>
      <c r="T577" s="4" t="str">
        <f t="shared" si="321"/>
        <v/>
      </c>
      <c r="U577" s="4" t="str">
        <f t="shared" si="321"/>
        <v/>
      </c>
      <c r="V577" s="4" t="str">
        <f t="shared" si="321"/>
        <v/>
      </c>
      <c r="W577" s="4" t="str">
        <f t="shared" si="321"/>
        <v/>
      </c>
      <c r="X577" s="4" t="str">
        <f t="shared" si="321"/>
        <v/>
      </c>
    </row>
    <row r="578" spans="1:24" ht="15.75" customHeight="1" x14ac:dyDescent="0.25">
      <c r="A578" s="4" t="s">
        <v>335</v>
      </c>
      <c r="B578" s="4" t="s">
        <v>336</v>
      </c>
      <c r="C578" s="4" t="s">
        <v>28</v>
      </c>
      <c r="D578" s="4" t="s">
        <v>328</v>
      </c>
      <c r="E578" s="4">
        <f t="shared" si="274"/>
        <v>1</v>
      </c>
      <c r="I578" s="4">
        <f t="shared" ref="I578:X578" si="322">+IF($E52=0,"",IF(I52&lt;&gt;"",I52,AVERAGEIFS(I$256:I$503,$D$256:$D$503,$D52)))</f>
        <v>50339443</v>
      </c>
      <c r="J578" s="85">
        <f t="shared" si="322"/>
        <v>357.32417619320898</v>
      </c>
      <c r="K578" s="85">
        <f t="shared" si="322"/>
        <v>237.37052473941756</v>
      </c>
      <c r="L578" s="85">
        <f t="shared" si="322"/>
        <v>29.503703487541571</v>
      </c>
      <c r="M578" s="85">
        <f t="shared" si="322"/>
        <v>124.29387987379803</v>
      </c>
      <c r="N578" s="85">
        <f t="shared" si="322"/>
        <v>5.5284680047016019</v>
      </c>
      <c r="O578" s="85">
        <f t="shared" si="322"/>
        <v>26268.774703557312</v>
      </c>
      <c r="P578" s="85">
        <f t="shared" si="322"/>
        <v>1884.8350053631145</v>
      </c>
      <c r="Q578" s="85">
        <f t="shared" si="322"/>
        <v>2982.0564012977288</v>
      </c>
      <c r="R578" s="85">
        <f t="shared" si="322"/>
        <v>24.308969807234458</v>
      </c>
      <c r="S578" s="85">
        <f t="shared" si="322"/>
        <v>280.59091973301912</v>
      </c>
      <c r="T578" s="85">
        <f t="shared" si="322"/>
        <v>3168.1906825568794</v>
      </c>
      <c r="U578" s="4">
        <f t="shared" si="322"/>
        <v>0.41</v>
      </c>
      <c r="V578" s="4">
        <f t="shared" si="322"/>
        <v>0.42</v>
      </c>
      <c r="W578" s="4">
        <f t="shared" si="322"/>
        <v>0.4</v>
      </c>
      <c r="X578" s="4">
        <f t="shared" si="322"/>
        <v>0.4</v>
      </c>
    </row>
    <row r="579" spans="1:24" ht="15.75" customHeight="1" x14ac:dyDescent="0.25">
      <c r="A579" s="4" t="s">
        <v>120</v>
      </c>
      <c r="B579" s="4" t="s">
        <v>121</v>
      </c>
      <c r="C579" s="4" t="s">
        <v>118</v>
      </c>
      <c r="D579" s="4" t="s">
        <v>119</v>
      </c>
      <c r="E579" s="4">
        <f t="shared" si="274"/>
        <v>0</v>
      </c>
      <c r="I579" s="4" t="str">
        <f t="shared" ref="I579:X579" si="323">+IF($E53=0,"",IF(I53&lt;&gt;"",I53,AVERAGEIFS(I$256:I$503,$D$256:$D$503,$D53)))</f>
        <v/>
      </c>
      <c r="J579" s="4" t="str">
        <f t="shared" si="323"/>
        <v/>
      </c>
      <c r="K579" s="4" t="str">
        <f t="shared" si="323"/>
        <v/>
      </c>
      <c r="L579" s="4" t="str">
        <f t="shared" si="323"/>
        <v/>
      </c>
      <c r="M579" s="4" t="str">
        <f t="shared" si="323"/>
        <v/>
      </c>
      <c r="N579" s="4" t="str">
        <f t="shared" si="323"/>
        <v/>
      </c>
      <c r="O579" s="4" t="str">
        <f t="shared" si="323"/>
        <v/>
      </c>
      <c r="P579" s="4" t="str">
        <f t="shared" si="323"/>
        <v/>
      </c>
      <c r="Q579" s="4" t="str">
        <f t="shared" si="323"/>
        <v/>
      </c>
      <c r="R579" s="4" t="str">
        <f t="shared" si="323"/>
        <v/>
      </c>
      <c r="S579" s="4" t="str">
        <f t="shared" si="323"/>
        <v/>
      </c>
      <c r="T579" s="4" t="str">
        <f t="shared" si="323"/>
        <v/>
      </c>
      <c r="U579" s="4" t="str">
        <f t="shared" si="323"/>
        <v/>
      </c>
      <c r="V579" s="4" t="str">
        <f t="shared" si="323"/>
        <v/>
      </c>
      <c r="W579" s="4" t="str">
        <f t="shared" si="323"/>
        <v/>
      </c>
      <c r="X579" s="4" t="str">
        <f t="shared" si="323"/>
        <v/>
      </c>
    </row>
    <row r="580" spans="1:24" ht="15.75" customHeight="1" x14ac:dyDescent="0.25">
      <c r="A580" s="4" t="s">
        <v>238</v>
      </c>
      <c r="B580" s="4" t="s">
        <v>239</v>
      </c>
      <c r="C580" s="4" t="s">
        <v>118</v>
      </c>
      <c r="D580" s="4" t="s">
        <v>231</v>
      </c>
      <c r="E580" s="4">
        <f t="shared" si="274"/>
        <v>0</v>
      </c>
      <c r="I580" s="4" t="str">
        <f t="shared" ref="I580:X580" si="324">+IF($E54=0,"",IF(I54&lt;&gt;"",I54,AVERAGEIFS(I$256:I$503,$D$256:$D$503,$D54)))</f>
        <v/>
      </c>
      <c r="J580" s="4" t="str">
        <f t="shared" si="324"/>
        <v/>
      </c>
      <c r="K580" s="4" t="str">
        <f t="shared" si="324"/>
        <v/>
      </c>
      <c r="L580" s="4" t="str">
        <f t="shared" si="324"/>
        <v/>
      </c>
      <c r="M580" s="4" t="str">
        <f t="shared" si="324"/>
        <v/>
      </c>
      <c r="N580" s="4" t="str">
        <f t="shared" si="324"/>
        <v/>
      </c>
      <c r="O580" s="4" t="str">
        <f t="shared" si="324"/>
        <v/>
      </c>
      <c r="P580" s="4" t="str">
        <f t="shared" si="324"/>
        <v/>
      </c>
      <c r="Q580" s="4" t="str">
        <f t="shared" si="324"/>
        <v/>
      </c>
      <c r="R580" s="4" t="str">
        <f t="shared" si="324"/>
        <v/>
      </c>
      <c r="S580" s="4" t="str">
        <f t="shared" si="324"/>
        <v/>
      </c>
      <c r="T580" s="4" t="str">
        <f t="shared" si="324"/>
        <v/>
      </c>
      <c r="U580" s="4" t="str">
        <f t="shared" si="324"/>
        <v/>
      </c>
      <c r="V580" s="4" t="str">
        <f t="shared" si="324"/>
        <v/>
      </c>
      <c r="W580" s="4" t="str">
        <f t="shared" si="324"/>
        <v/>
      </c>
      <c r="X580" s="4" t="str">
        <f t="shared" si="324"/>
        <v/>
      </c>
    </row>
    <row r="581" spans="1:24" ht="15.75" customHeight="1" x14ac:dyDescent="0.25">
      <c r="A581" s="4" t="s">
        <v>310</v>
      </c>
      <c r="B581" s="4" t="s">
        <v>311</v>
      </c>
      <c r="C581" s="4" t="s">
        <v>22</v>
      </c>
      <c r="D581" s="4" t="s">
        <v>309</v>
      </c>
      <c r="E581" s="4">
        <f t="shared" si="274"/>
        <v>0</v>
      </c>
      <c r="I581" s="4" t="str">
        <f t="shared" ref="I581:X581" si="325">+IF($E55=0,"",IF(I55&lt;&gt;"",I55,AVERAGEIFS(I$256:I$503,$D$256:$D$503,$D55)))</f>
        <v/>
      </c>
      <c r="J581" s="4" t="str">
        <f t="shared" si="325"/>
        <v/>
      </c>
      <c r="K581" s="4" t="str">
        <f t="shared" si="325"/>
        <v/>
      </c>
      <c r="L581" s="4" t="str">
        <f t="shared" si="325"/>
        <v/>
      </c>
      <c r="M581" s="4" t="str">
        <f t="shared" si="325"/>
        <v/>
      </c>
      <c r="N581" s="4" t="str">
        <f t="shared" si="325"/>
        <v/>
      </c>
      <c r="O581" s="4" t="str">
        <f t="shared" si="325"/>
        <v/>
      </c>
      <c r="P581" s="4" t="str">
        <f t="shared" si="325"/>
        <v/>
      </c>
      <c r="Q581" s="4" t="str">
        <f t="shared" si="325"/>
        <v/>
      </c>
      <c r="R581" s="4" t="str">
        <f t="shared" si="325"/>
        <v/>
      </c>
      <c r="S581" s="4" t="str">
        <f t="shared" si="325"/>
        <v/>
      </c>
      <c r="T581" s="4" t="str">
        <f t="shared" si="325"/>
        <v/>
      </c>
      <c r="U581" s="4" t="str">
        <f t="shared" si="325"/>
        <v/>
      </c>
      <c r="V581" s="4" t="str">
        <f t="shared" si="325"/>
        <v/>
      </c>
      <c r="W581" s="4" t="str">
        <f t="shared" si="325"/>
        <v/>
      </c>
      <c r="X581" s="4" t="str">
        <f t="shared" si="325"/>
        <v/>
      </c>
    </row>
    <row r="582" spans="1:24" ht="15.75" customHeight="1" x14ac:dyDescent="0.25">
      <c r="A582" s="4" t="s">
        <v>90</v>
      </c>
      <c r="B582" s="4" t="s">
        <v>91</v>
      </c>
      <c r="C582" s="4" t="s">
        <v>28</v>
      </c>
      <c r="D582" s="4" t="s">
        <v>89</v>
      </c>
      <c r="E582" s="4">
        <f t="shared" si="274"/>
        <v>1</v>
      </c>
      <c r="I582" s="4">
        <f t="shared" ref="I582:X582" si="326">+IF($E56=0,"",IF(I56&lt;&gt;"",I56,AVERAGEIFS(I$256:I$503,$D$256:$D$503,$D56)))</f>
        <v>5047561</v>
      </c>
      <c r="J582" s="85">
        <f t="shared" si="326"/>
        <v>266.5643862451588</v>
      </c>
      <c r="K582" s="85">
        <f t="shared" si="326"/>
        <v>281.7994671089661</v>
      </c>
      <c r="L582" s="85">
        <f t="shared" si="326"/>
        <v>99.711524041017029</v>
      </c>
      <c r="M582" s="85">
        <f t="shared" si="326"/>
        <v>353.83858267716533</v>
      </c>
      <c r="N582" s="85">
        <f t="shared" si="326"/>
        <v>5.4877989587446292</v>
      </c>
      <c r="O582" s="85">
        <f t="shared" si="326"/>
        <v>48516.24548736462</v>
      </c>
      <c r="P582" s="85">
        <f t="shared" si="326"/>
        <v>1603.7884767166536</v>
      </c>
      <c r="Q582" s="85">
        <f t="shared" si="326"/>
        <v>4613.6879662666233</v>
      </c>
      <c r="R582" s="85">
        <f t="shared" si="326"/>
        <v>11.94636379827802</v>
      </c>
      <c r="S582" s="85">
        <f t="shared" si="326"/>
        <v>1469.7069116360456</v>
      </c>
      <c r="T582" s="85">
        <f t="shared" si="326"/>
        <v>23170.689655172413</v>
      </c>
      <c r="U582" s="4">
        <f t="shared" si="326"/>
        <v>0.57999999999999996</v>
      </c>
      <c r="V582" s="4">
        <f t="shared" si="326"/>
        <v>0.7</v>
      </c>
      <c r="W582" s="4">
        <f t="shared" si="326"/>
        <v>0.7</v>
      </c>
      <c r="X582" s="4">
        <f t="shared" si="326"/>
        <v>0.7</v>
      </c>
    </row>
    <row r="583" spans="1:24" ht="15.75" customHeight="1" x14ac:dyDescent="0.25">
      <c r="A583" s="4" t="s">
        <v>454</v>
      </c>
      <c r="B583" s="4" t="s">
        <v>455</v>
      </c>
      <c r="C583" s="4" t="s">
        <v>118</v>
      </c>
      <c r="D583" s="4" t="s">
        <v>449</v>
      </c>
      <c r="E583" s="4">
        <f t="shared" si="274"/>
        <v>0</v>
      </c>
      <c r="I583" s="4" t="str">
        <f t="shared" ref="I583:X583" si="327">+IF($E57=0,"",IF(I57&lt;&gt;"",I57,AVERAGEIFS(I$256:I$503,$D$256:$D$503,$D57)))</f>
        <v/>
      </c>
      <c r="J583" s="4" t="str">
        <f t="shared" si="327"/>
        <v/>
      </c>
      <c r="K583" s="4" t="str">
        <f t="shared" si="327"/>
        <v/>
      </c>
      <c r="L583" s="4" t="str">
        <f t="shared" si="327"/>
        <v/>
      </c>
      <c r="M583" s="4" t="str">
        <f t="shared" si="327"/>
        <v/>
      </c>
      <c r="N583" s="4" t="str">
        <f t="shared" si="327"/>
        <v/>
      </c>
      <c r="O583" s="4" t="str">
        <f t="shared" si="327"/>
        <v/>
      </c>
      <c r="P583" s="4" t="str">
        <f t="shared" si="327"/>
        <v/>
      </c>
      <c r="Q583" s="4" t="str">
        <f t="shared" si="327"/>
        <v/>
      </c>
      <c r="R583" s="4" t="str">
        <f t="shared" si="327"/>
        <v/>
      </c>
      <c r="S583" s="4" t="str">
        <f t="shared" si="327"/>
        <v/>
      </c>
      <c r="T583" s="4" t="str">
        <f t="shared" si="327"/>
        <v/>
      </c>
      <c r="U583" s="4" t="str">
        <f t="shared" si="327"/>
        <v/>
      </c>
      <c r="V583" s="4" t="str">
        <f t="shared" si="327"/>
        <v/>
      </c>
      <c r="W583" s="4" t="str">
        <f t="shared" si="327"/>
        <v/>
      </c>
      <c r="X583" s="4" t="str">
        <f t="shared" si="327"/>
        <v/>
      </c>
    </row>
    <row r="584" spans="1:24" ht="15.75" customHeight="1" x14ac:dyDescent="0.25">
      <c r="A584" s="4" t="s">
        <v>417</v>
      </c>
      <c r="B584" s="4" t="s">
        <v>418</v>
      </c>
      <c r="C584" s="4" t="s">
        <v>181</v>
      </c>
      <c r="D584" s="4" t="s">
        <v>412</v>
      </c>
      <c r="E584" s="4">
        <f t="shared" si="274"/>
        <v>1</v>
      </c>
      <c r="I584" s="4">
        <f t="shared" ref="I584:X584" si="328">+IF($E58=0,"",IF(I58&lt;&gt;"",I58,AVERAGEIFS(I$256:I$503,$D$256:$D$503,$D58)))</f>
        <v>4130304</v>
      </c>
      <c r="J584" s="85">
        <f t="shared" si="328"/>
        <v>496.23465972480471</v>
      </c>
      <c r="K584" s="85">
        <f t="shared" si="328"/>
        <v>75.248698400892522</v>
      </c>
      <c r="L584" s="4">
        <f t="shared" si="328"/>
        <v>63.236984676028484</v>
      </c>
      <c r="M584" s="4">
        <f t="shared" si="328"/>
        <v>470.31376452754114</v>
      </c>
      <c r="N584" s="85">
        <f t="shared" si="328"/>
        <v>43.289791744142804</v>
      </c>
      <c r="O584" s="85">
        <f t="shared" si="328"/>
        <v>9122.4832214765102</v>
      </c>
      <c r="P584" s="85">
        <f t="shared" si="328"/>
        <v>225.59338027146694</v>
      </c>
      <c r="Q584" s="85">
        <f t="shared" si="328"/>
        <v>4036.363636363636</v>
      </c>
      <c r="R584" s="85">
        <f t="shared" si="328"/>
        <v>1.1137194744018843</v>
      </c>
      <c r="S584" s="85">
        <f t="shared" si="328"/>
        <v>870.9419051687313</v>
      </c>
      <c r="T584" s="85">
        <f t="shared" si="328"/>
        <v>26608.482871125612</v>
      </c>
      <c r="U584" s="4">
        <f t="shared" si="328"/>
        <v>0.48</v>
      </c>
      <c r="V584" s="4">
        <f t="shared" si="328"/>
        <v>0.39</v>
      </c>
      <c r="W584" s="4">
        <f t="shared" si="328"/>
        <v>0.62</v>
      </c>
      <c r="X584" s="4">
        <f t="shared" si="328"/>
        <v>0.62</v>
      </c>
    </row>
    <row r="585" spans="1:24" ht="15.75" customHeight="1" x14ac:dyDescent="0.25">
      <c r="A585" s="4" t="s">
        <v>45</v>
      </c>
      <c r="B585" s="4" t="s">
        <v>46</v>
      </c>
      <c r="C585" s="4" t="s">
        <v>28</v>
      </c>
      <c r="D585" s="4" t="s">
        <v>29</v>
      </c>
      <c r="E585" s="4">
        <f t="shared" si="274"/>
        <v>0</v>
      </c>
      <c r="I585" s="4" t="str">
        <f t="shared" ref="I585:X585" si="329">+IF($E59=0,"",IF(I59&lt;&gt;"",I59,AVERAGEIFS(I$256:I$503,$D$256:$D$503,$D59)))</f>
        <v/>
      </c>
      <c r="J585" s="4" t="str">
        <f t="shared" si="329"/>
        <v/>
      </c>
      <c r="K585" s="4" t="str">
        <f t="shared" si="329"/>
        <v/>
      </c>
      <c r="L585" s="4" t="str">
        <f t="shared" si="329"/>
        <v/>
      </c>
      <c r="M585" s="4" t="str">
        <f t="shared" si="329"/>
        <v/>
      </c>
      <c r="N585" s="4" t="str">
        <f t="shared" si="329"/>
        <v/>
      </c>
      <c r="O585" s="4" t="str">
        <f t="shared" si="329"/>
        <v/>
      </c>
      <c r="P585" s="4" t="str">
        <f t="shared" si="329"/>
        <v/>
      </c>
      <c r="Q585" s="4" t="str">
        <f t="shared" si="329"/>
        <v/>
      </c>
      <c r="R585" s="4" t="str">
        <f t="shared" si="329"/>
        <v/>
      </c>
      <c r="S585" s="4" t="str">
        <f t="shared" si="329"/>
        <v/>
      </c>
      <c r="T585" s="4" t="str">
        <f t="shared" si="329"/>
        <v/>
      </c>
      <c r="U585" s="4" t="str">
        <f t="shared" si="329"/>
        <v/>
      </c>
      <c r="V585" s="4" t="str">
        <f t="shared" si="329"/>
        <v/>
      </c>
      <c r="W585" s="4" t="str">
        <f t="shared" si="329"/>
        <v/>
      </c>
      <c r="X585" s="4" t="str">
        <f t="shared" si="329"/>
        <v/>
      </c>
    </row>
    <row r="586" spans="1:24" ht="15.75" customHeight="1" x14ac:dyDescent="0.25">
      <c r="A586" s="4" t="s">
        <v>47</v>
      </c>
      <c r="B586" s="4" t="s">
        <v>48</v>
      </c>
      <c r="C586" s="4" t="s">
        <v>28</v>
      </c>
      <c r="D586" s="4" t="s">
        <v>29</v>
      </c>
      <c r="E586" s="4">
        <f t="shared" si="274"/>
        <v>0</v>
      </c>
      <c r="I586" s="4" t="str">
        <f t="shared" ref="I586:X586" si="330">+IF($E60=0,"",IF(I60&lt;&gt;"",I60,AVERAGEIFS(I$256:I$503,$D$256:$D$503,$D60)))</f>
        <v/>
      </c>
      <c r="J586" s="4" t="str">
        <f t="shared" si="330"/>
        <v/>
      </c>
      <c r="K586" s="4" t="str">
        <f t="shared" si="330"/>
        <v/>
      </c>
      <c r="L586" s="4" t="str">
        <f t="shared" si="330"/>
        <v/>
      </c>
      <c r="M586" s="4" t="str">
        <f t="shared" si="330"/>
        <v/>
      </c>
      <c r="N586" s="4" t="str">
        <f t="shared" si="330"/>
        <v/>
      </c>
      <c r="O586" s="4" t="str">
        <f t="shared" si="330"/>
        <v/>
      </c>
      <c r="P586" s="4" t="str">
        <f t="shared" si="330"/>
        <v/>
      </c>
      <c r="Q586" s="4" t="str">
        <f t="shared" si="330"/>
        <v/>
      </c>
      <c r="R586" s="4" t="str">
        <f t="shared" si="330"/>
        <v/>
      </c>
      <c r="S586" s="4" t="str">
        <f t="shared" si="330"/>
        <v/>
      </c>
      <c r="T586" s="4" t="str">
        <f t="shared" si="330"/>
        <v/>
      </c>
      <c r="U586" s="4" t="str">
        <f t="shared" si="330"/>
        <v/>
      </c>
      <c r="V586" s="4" t="str">
        <f t="shared" si="330"/>
        <v/>
      </c>
      <c r="W586" s="4" t="str">
        <f t="shared" si="330"/>
        <v/>
      </c>
      <c r="X586" s="4" t="str">
        <f t="shared" si="330"/>
        <v/>
      </c>
    </row>
    <row r="587" spans="1:24" ht="15.75" customHeight="1" x14ac:dyDescent="0.25">
      <c r="A587" s="4" t="s">
        <v>489</v>
      </c>
      <c r="B587" s="4" t="s">
        <v>490</v>
      </c>
      <c r="C587" s="4" t="s">
        <v>106</v>
      </c>
      <c r="D587" s="4" t="s">
        <v>484</v>
      </c>
      <c r="E587" s="4">
        <f t="shared" si="274"/>
        <v>1</v>
      </c>
      <c r="I587" s="4">
        <f t="shared" ref="I587:X587" si="331">+IF($E61=0,"",IF(I61&lt;&gt;"",I61,AVERAGEIFS(I$256:I$503,$D$256:$D$503,$D61)))</f>
        <v>1198575</v>
      </c>
      <c r="J587" s="85">
        <f t="shared" si="331"/>
        <v>417.24547900631995</v>
      </c>
      <c r="K587" s="85">
        <f t="shared" si="331"/>
        <v>49.391986317084871</v>
      </c>
      <c r="L587" s="85">
        <f t="shared" si="331"/>
        <v>34.207287820954051</v>
      </c>
      <c r="M587" s="85">
        <f t="shared" si="331"/>
        <v>692.56756756756749</v>
      </c>
      <c r="N587" s="85">
        <f t="shared" si="331"/>
        <v>9.9284567090086142</v>
      </c>
      <c r="O587" s="85">
        <f t="shared" si="331"/>
        <v>696563.02521008404</v>
      </c>
      <c r="P587" s="85">
        <f t="shared" si="331"/>
        <v>13.061512664372078</v>
      </c>
      <c r="Q587" s="85">
        <f t="shared" si="331"/>
        <v>3920.5298013245033</v>
      </c>
      <c r="R587" s="85">
        <f t="shared" si="331"/>
        <v>0.58402686523580083</v>
      </c>
      <c r="S587" s="85">
        <f t="shared" si="331"/>
        <v>18527.268663388466</v>
      </c>
      <c r="T587" s="4">
        <f t="shared" si="331"/>
        <v>9661.1295681063129</v>
      </c>
      <c r="U587" s="4">
        <f t="shared" si="331"/>
        <v>0</v>
      </c>
      <c r="V587" s="4">
        <f t="shared" si="331"/>
        <v>0</v>
      </c>
      <c r="W587" s="4">
        <f t="shared" si="331"/>
        <v>0</v>
      </c>
      <c r="X587" s="4">
        <f t="shared" si="331"/>
        <v>0</v>
      </c>
    </row>
    <row r="588" spans="1:24" ht="15.75" customHeight="1" x14ac:dyDescent="0.25">
      <c r="A588" s="4" t="s">
        <v>185</v>
      </c>
      <c r="B588" s="4" t="s">
        <v>186</v>
      </c>
      <c r="C588" s="4" t="s">
        <v>181</v>
      </c>
      <c r="D588" s="4" t="s">
        <v>182</v>
      </c>
      <c r="E588" s="4">
        <f t="shared" si="274"/>
        <v>1</v>
      </c>
      <c r="I588" s="4">
        <f t="shared" ref="I588:X588" si="332">+IF($E62=0,"",IF(I62&lt;&gt;"",I62,AVERAGEIFS(I$256:I$503,$D$256:$D$503,$D62)))</f>
        <v>10689209</v>
      </c>
      <c r="J588" s="85">
        <f t="shared" si="332"/>
        <v>372.0387542240029</v>
      </c>
      <c r="K588" s="85">
        <f t="shared" si="332"/>
        <v>207.30252350758602</v>
      </c>
      <c r="L588" s="85">
        <f t="shared" si="332"/>
        <v>103.38463772202415</v>
      </c>
      <c r="M588" s="85">
        <f t="shared" si="332"/>
        <v>498.71384087729592</v>
      </c>
      <c r="N588" s="85">
        <f t="shared" si="332"/>
        <v>7.1380398680575894</v>
      </c>
      <c r="O588" s="4">
        <f t="shared" si="332"/>
        <v>33357.15531087642</v>
      </c>
      <c r="P588" s="4">
        <f t="shared" si="332"/>
        <v>506.38035009927938</v>
      </c>
      <c r="Q588" s="85">
        <f t="shared" si="332"/>
        <v>12249.309010503041</v>
      </c>
      <c r="R588" s="4">
        <f t="shared" si="332"/>
        <v>3.3165289131478892</v>
      </c>
      <c r="S588" s="4">
        <f t="shared" si="332"/>
        <v>1038.0837665058741</v>
      </c>
      <c r="T588" s="4">
        <f t="shared" si="332"/>
        <v>48035.522755138874</v>
      </c>
      <c r="U588" s="4">
        <f t="shared" si="332"/>
        <v>0.62</v>
      </c>
      <c r="V588" s="4">
        <f t="shared" si="332"/>
        <v>0.62</v>
      </c>
      <c r="W588" s="4">
        <f t="shared" si="332"/>
        <v>0.77</v>
      </c>
      <c r="X588" s="4">
        <f t="shared" si="332"/>
        <v>0.77</v>
      </c>
    </row>
    <row r="589" spans="1:24" ht="15.75" customHeight="1" x14ac:dyDescent="0.25">
      <c r="A589" s="5" t="s">
        <v>187</v>
      </c>
      <c r="B589" s="5" t="s">
        <v>188</v>
      </c>
      <c r="C589" s="4" t="s">
        <v>181</v>
      </c>
      <c r="D589" s="4" t="s">
        <v>182</v>
      </c>
      <c r="E589" s="4">
        <f t="shared" si="274"/>
        <v>0</v>
      </c>
      <c r="I589" s="4" t="str">
        <f t="shared" ref="I589:X589" si="333">+IF($E63=0,"",IF(I63&lt;&gt;"",I63,AVERAGEIFS(I$256:I$503,$D$256:$D$503,$D63)))</f>
        <v/>
      </c>
      <c r="J589" s="4" t="str">
        <f t="shared" si="333"/>
        <v/>
      </c>
      <c r="K589" s="4" t="str">
        <f t="shared" si="333"/>
        <v/>
      </c>
      <c r="L589" s="4" t="str">
        <f t="shared" si="333"/>
        <v/>
      </c>
      <c r="M589" s="4" t="str">
        <f t="shared" si="333"/>
        <v/>
      </c>
      <c r="N589" s="4" t="str">
        <f t="shared" si="333"/>
        <v/>
      </c>
      <c r="O589" s="4" t="str">
        <f t="shared" si="333"/>
        <v/>
      </c>
      <c r="P589" s="4" t="str">
        <f t="shared" si="333"/>
        <v/>
      </c>
      <c r="Q589" s="4" t="str">
        <f t="shared" si="333"/>
        <v/>
      </c>
      <c r="R589" s="4" t="str">
        <f t="shared" si="333"/>
        <v/>
      </c>
      <c r="S589" s="4" t="str">
        <f t="shared" si="333"/>
        <v/>
      </c>
      <c r="T589" s="4" t="str">
        <f t="shared" si="333"/>
        <v/>
      </c>
      <c r="U589" s="4" t="str">
        <f t="shared" si="333"/>
        <v/>
      </c>
      <c r="V589" s="4" t="str">
        <f t="shared" si="333"/>
        <v/>
      </c>
      <c r="W589" s="4" t="str">
        <f t="shared" si="333"/>
        <v/>
      </c>
      <c r="X589" s="4" t="str">
        <f t="shared" si="333"/>
        <v/>
      </c>
    </row>
    <row r="590" spans="1:24" ht="15.75" customHeight="1" x14ac:dyDescent="0.25">
      <c r="A590" s="4" t="s">
        <v>167</v>
      </c>
      <c r="B590" s="4" t="s">
        <v>168</v>
      </c>
      <c r="C590" s="4" t="s">
        <v>106</v>
      </c>
      <c r="D590" s="4" t="s">
        <v>160</v>
      </c>
      <c r="E590" s="4">
        <f t="shared" si="274"/>
        <v>0</v>
      </c>
      <c r="I590" s="4" t="str">
        <f t="shared" ref="I590:X590" si="334">+IF($E64=0,"",IF(I64&lt;&gt;"",I64,AVERAGEIFS(I$256:I$503,$D$256:$D$503,$D64)))</f>
        <v/>
      </c>
      <c r="J590" s="4" t="str">
        <f t="shared" si="334"/>
        <v/>
      </c>
      <c r="K590" s="4" t="str">
        <f t="shared" si="334"/>
        <v/>
      </c>
      <c r="L590" s="4" t="str">
        <f t="shared" si="334"/>
        <v/>
      </c>
      <c r="M590" s="4" t="str">
        <f t="shared" si="334"/>
        <v/>
      </c>
      <c r="N590" s="4" t="str">
        <f t="shared" si="334"/>
        <v/>
      </c>
      <c r="O590" s="4" t="str">
        <f t="shared" si="334"/>
        <v/>
      </c>
      <c r="P590" s="4" t="str">
        <f t="shared" si="334"/>
        <v/>
      </c>
      <c r="Q590" s="4" t="str">
        <f t="shared" si="334"/>
        <v/>
      </c>
      <c r="R590" s="4" t="str">
        <f t="shared" si="334"/>
        <v/>
      </c>
      <c r="S590" s="4" t="str">
        <f t="shared" si="334"/>
        <v/>
      </c>
      <c r="T590" s="4" t="str">
        <f t="shared" si="334"/>
        <v/>
      </c>
      <c r="U590" s="4" t="str">
        <f t="shared" si="334"/>
        <v/>
      </c>
      <c r="V590" s="4" t="str">
        <f t="shared" si="334"/>
        <v/>
      </c>
      <c r="W590" s="4" t="str">
        <f t="shared" si="334"/>
        <v/>
      </c>
      <c r="X590" s="4" t="str">
        <f t="shared" si="334"/>
        <v/>
      </c>
    </row>
    <row r="591" spans="1:24" ht="15.75" customHeight="1" x14ac:dyDescent="0.25">
      <c r="A591" s="4" t="s">
        <v>240</v>
      </c>
      <c r="B591" s="4" t="s">
        <v>241</v>
      </c>
      <c r="C591" s="4" t="s">
        <v>118</v>
      </c>
      <c r="D591" s="4" t="s">
        <v>231</v>
      </c>
      <c r="E591" s="4">
        <f t="shared" si="274"/>
        <v>0</v>
      </c>
      <c r="I591" s="4" t="str">
        <f t="shared" ref="I591:X591" si="335">+IF($E65=0,"",IF(I65&lt;&gt;"",I65,AVERAGEIFS(I$256:I$503,$D$256:$D$503,$D65)))</f>
        <v/>
      </c>
      <c r="J591" s="4" t="str">
        <f t="shared" si="335"/>
        <v/>
      </c>
      <c r="K591" s="4" t="str">
        <f t="shared" si="335"/>
        <v/>
      </c>
      <c r="L591" s="4" t="str">
        <f t="shared" si="335"/>
        <v/>
      </c>
      <c r="M591" s="4" t="str">
        <f t="shared" si="335"/>
        <v/>
      </c>
      <c r="N591" s="4" t="str">
        <f t="shared" si="335"/>
        <v/>
      </c>
      <c r="O591" s="4" t="str">
        <f t="shared" si="335"/>
        <v/>
      </c>
      <c r="P591" s="4" t="str">
        <f t="shared" si="335"/>
        <v/>
      </c>
      <c r="Q591" s="4" t="str">
        <f t="shared" si="335"/>
        <v/>
      </c>
      <c r="R591" s="4" t="str">
        <f t="shared" si="335"/>
        <v/>
      </c>
      <c r="S591" s="4" t="str">
        <f t="shared" si="335"/>
        <v/>
      </c>
      <c r="T591" s="4" t="str">
        <f t="shared" si="335"/>
        <v/>
      </c>
      <c r="U591" s="4" t="str">
        <f t="shared" si="335"/>
        <v/>
      </c>
      <c r="V591" s="4" t="str">
        <f t="shared" si="335"/>
        <v/>
      </c>
      <c r="W591" s="4" t="str">
        <f t="shared" si="335"/>
        <v/>
      </c>
      <c r="X591" s="4" t="str">
        <f t="shared" si="335"/>
        <v/>
      </c>
    </row>
    <row r="592" spans="1:24" ht="15.75" customHeight="1" x14ac:dyDescent="0.25">
      <c r="A592" s="4" t="s">
        <v>277</v>
      </c>
      <c r="B592" s="4" t="s">
        <v>278</v>
      </c>
      <c r="C592" s="4" t="s">
        <v>181</v>
      </c>
      <c r="D592" s="4" t="s">
        <v>276</v>
      </c>
      <c r="E592" s="4">
        <f t="shared" si="274"/>
        <v>1</v>
      </c>
      <c r="I592" s="4">
        <f t="shared" ref="I592:X592" si="336">+IF($E66=0,"",IF(I66&lt;&gt;"",I66,AVERAGEIFS(I$256:I$503,$D$256:$D$503,$D66)))</f>
        <v>5771876</v>
      </c>
      <c r="J592" s="85">
        <f t="shared" si="336"/>
        <v>187.51269084782831</v>
      </c>
      <c r="K592" s="85">
        <f t="shared" si="336"/>
        <v>62.977790929673468</v>
      </c>
      <c r="L592" s="85">
        <f t="shared" si="336"/>
        <v>54.696254735895224</v>
      </c>
      <c r="M592" s="85">
        <f t="shared" si="336"/>
        <v>868.50068775790919</v>
      </c>
      <c r="N592" s="85">
        <f t="shared" si="336"/>
        <v>13.149970650790143</v>
      </c>
      <c r="O592" s="85">
        <f t="shared" si="336"/>
        <v>277822.13438735175</v>
      </c>
      <c r="P592" s="85">
        <f t="shared" si="336"/>
        <v>18.500045804790165</v>
      </c>
      <c r="Q592" s="85">
        <f t="shared" si="336"/>
        <v>2817.8294573643411</v>
      </c>
      <c r="R592" s="85">
        <f t="shared" si="336"/>
        <v>1.2301026563980237</v>
      </c>
      <c r="S592" s="85">
        <f t="shared" si="336"/>
        <v>6050.7030129124823</v>
      </c>
      <c r="T592" s="85">
        <f t="shared" si="336"/>
        <v>170604.36893203884</v>
      </c>
      <c r="U592" s="4">
        <f t="shared" si="336"/>
        <v>0.93</v>
      </c>
      <c r="V592" s="4">
        <f t="shared" si="336"/>
        <v>0.92</v>
      </c>
      <c r="W592" s="4">
        <f t="shared" si="336"/>
        <v>0.88</v>
      </c>
      <c r="X592" s="4">
        <f t="shared" si="336"/>
        <v>0.88</v>
      </c>
    </row>
    <row r="593" spans="1:24" ht="15.75" customHeight="1" x14ac:dyDescent="0.25">
      <c r="A593" s="4" t="s">
        <v>122</v>
      </c>
      <c r="B593" s="4" t="s">
        <v>123</v>
      </c>
      <c r="C593" s="4" t="s">
        <v>118</v>
      </c>
      <c r="D593" s="4" t="s">
        <v>119</v>
      </c>
      <c r="E593" s="4">
        <f t="shared" si="274"/>
        <v>0</v>
      </c>
      <c r="I593" s="4" t="str">
        <f t="shared" ref="I593:X593" si="337">+IF($E67=0,"",IF(I67&lt;&gt;"",I67,AVERAGEIFS(I$256:I$503,$D$256:$D$503,$D67)))</f>
        <v/>
      </c>
      <c r="J593" s="4" t="str">
        <f t="shared" si="337"/>
        <v/>
      </c>
      <c r="K593" s="4" t="str">
        <f t="shared" si="337"/>
        <v/>
      </c>
      <c r="L593" s="4" t="str">
        <f t="shared" si="337"/>
        <v/>
      </c>
      <c r="M593" s="4" t="str">
        <f t="shared" si="337"/>
        <v/>
      </c>
      <c r="N593" s="4" t="str">
        <f t="shared" si="337"/>
        <v/>
      </c>
      <c r="O593" s="4" t="str">
        <f t="shared" si="337"/>
        <v/>
      </c>
      <c r="P593" s="4" t="str">
        <f t="shared" si="337"/>
        <v/>
      </c>
      <c r="Q593" s="4" t="str">
        <f t="shared" si="337"/>
        <v/>
      </c>
      <c r="R593" s="4" t="str">
        <f t="shared" si="337"/>
        <v/>
      </c>
      <c r="S593" s="4" t="str">
        <f t="shared" si="337"/>
        <v/>
      </c>
      <c r="T593" s="4" t="str">
        <f t="shared" si="337"/>
        <v/>
      </c>
      <c r="U593" s="4" t="str">
        <f t="shared" si="337"/>
        <v/>
      </c>
      <c r="V593" s="4" t="str">
        <f t="shared" si="337"/>
        <v/>
      </c>
      <c r="W593" s="4" t="str">
        <f t="shared" si="337"/>
        <v/>
      </c>
      <c r="X593" s="4" t="str">
        <f t="shared" si="337"/>
        <v/>
      </c>
    </row>
    <row r="594" spans="1:24" ht="15.75" customHeight="1" x14ac:dyDescent="0.25">
      <c r="A594" s="4" t="s">
        <v>49</v>
      </c>
      <c r="B594" s="4" t="s">
        <v>50</v>
      </c>
      <c r="C594" s="4" t="s">
        <v>28</v>
      </c>
      <c r="D594" s="4" t="s">
        <v>29</v>
      </c>
      <c r="E594" s="4">
        <f t="shared" si="274"/>
        <v>0</v>
      </c>
      <c r="I594" s="4" t="str">
        <f t="shared" ref="I594:X594" si="338">+IF($E68=0,"",IF(I68&lt;&gt;"",I68,AVERAGEIFS(I$256:I$503,$D$256:$D$503,$D68)))</f>
        <v/>
      </c>
      <c r="J594" s="4" t="str">
        <f t="shared" si="338"/>
        <v/>
      </c>
      <c r="K594" s="4" t="str">
        <f t="shared" si="338"/>
        <v/>
      </c>
      <c r="L594" s="4" t="str">
        <f t="shared" si="338"/>
        <v/>
      </c>
      <c r="M594" s="4" t="str">
        <f t="shared" si="338"/>
        <v/>
      </c>
      <c r="N594" s="4" t="str">
        <f t="shared" si="338"/>
        <v/>
      </c>
      <c r="O594" s="4" t="str">
        <f t="shared" si="338"/>
        <v/>
      </c>
      <c r="P594" s="4" t="str">
        <f t="shared" si="338"/>
        <v/>
      </c>
      <c r="Q594" s="4" t="str">
        <f t="shared" si="338"/>
        <v/>
      </c>
      <c r="R594" s="4" t="str">
        <f t="shared" si="338"/>
        <v/>
      </c>
      <c r="S594" s="4" t="str">
        <f t="shared" si="338"/>
        <v/>
      </c>
      <c r="T594" s="4" t="str">
        <f t="shared" si="338"/>
        <v/>
      </c>
      <c r="U594" s="4" t="str">
        <f t="shared" si="338"/>
        <v/>
      </c>
      <c r="V594" s="4" t="str">
        <f t="shared" si="338"/>
        <v/>
      </c>
      <c r="W594" s="4" t="str">
        <f t="shared" si="338"/>
        <v/>
      </c>
      <c r="X594" s="4" t="str">
        <f t="shared" si="338"/>
        <v/>
      </c>
    </row>
    <row r="595" spans="1:24" ht="15.75" customHeight="1" x14ac:dyDescent="0.25">
      <c r="A595" s="4" t="s">
        <v>51</v>
      </c>
      <c r="B595" s="4" t="s">
        <v>52</v>
      </c>
      <c r="C595" s="4" t="s">
        <v>28</v>
      </c>
      <c r="D595" s="4" t="s">
        <v>29</v>
      </c>
      <c r="E595" s="4">
        <f t="shared" si="274"/>
        <v>1</v>
      </c>
      <c r="I595" s="4">
        <f t="shared" ref="I595:X595" si="339">+IF($E69=0,"",IF(I69&lt;&gt;"",I69,AVERAGEIFS(I$256:I$503,$D$256:$D$503,$D69)))</f>
        <v>10738958</v>
      </c>
      <c r="J595" s="85">
        <f t="shared" si="339"/>
        <v>327.56436890804491</v>
      </c>
      <c r="K595" s="85">
        <f t="shared" si="339"/>
        <v>244.77235128398863</v>
      </c>
      <c r="L595" s="4">
        <f t="shared" si="339"/>
        <v>147.31748256743123</v>
      </c>
      <c r="M595" s="4">
        <f t="shared" si="339"/>
        <v>361.05032822757113</v>
      </c>
      <c r="N595" s="4" t="e">
        <f t="shared" si="339"/>
        <v>#DIV/0!</v>
      </c>
      <c r="O595" s="85">
        <f t="shared" si="339"/>
        <v>30274.480712166172</v>
      </c>
      <c r="P595" s="85">
        <f t="shared" si="339"/>
        <v>7243.3177183797188</v>
      </c>
      <c r="Q595" s="85">
        <f t="shared" si="339"/>
        <v>1658.0042891383878</v>
      </c>
      <c r="R595" s="85">
        <f t="shared" si="339"/>
        <v>11.323258737020854</v>
      </c>
      <c r="S595" s="85">
        <f t="shared" si="339"/>
        <v>518.47240573228987</v>
      </c>
      <c r="T595" s="4" t="e">
        <f t="shared" si="339"/>
        <v>#DIV/0!</v>
      </c>
      <c r="U595" s="4">
        <f t="shared" si="339"/>
        <v>0.33</v>
      </c>
      <c r="V595" s="4">
        <f t="shared" si="339"/>
        <v>0.19</v>
      </c>
      <c r="W595" s="4">
        <f t="shared" si="339"/>
        <v>0.4</v>
      </c>
      <c r="X595" s="4">
        <f t="shared" si="339"/>
        <v>0.4</v>
      </c>
    </row>
    <row r="596" spans="1:24" ht="15.75" customHeight="1" x14ac:dyDescent="0.25">
      <c r="A596" s="4" t="s">
        <v>337</v>
      </c>
      <c r="B596" s="4" t="s">
        <v>338</v>
      </c>
      <c r="C596" s="4" t="s">
        <v>28</v>
      </c>
      <c r="D596" s="4" t="s">
        <v>328</v>
      </c>
      <c r="E596" s="4">
        <f t="shared" si="274"/>
        <v>1</v>
      </c>
      <c r="I596" s="4">
        <f t="shared" ref="I596:X596" si="340">+IF($E70=0,"",IF(I70&lt;&gt;"",I70,AVERAGEIFS(I$256:I$503,$D$256:$D$503,$D70)))</f>
        <v>17373662</v>
      </c>
      <c r="J596" s="85">
        <f t="shared" si="340"/>
        <v>250.91428623395575</v>
      </c>
      <c r="K596" s="85">
        <f t="shared" si="340"/>
        <v>215.82669215045166</v>
      </c>
      <c r="L596" s="4">
        <f t="shared" si="340"/>
        <v>60.976405658246961</v>
      </c>
      <c r="M596" s="4">
        <f t="shared" si="340"/>
        <v>250.86524119260528</v>
      </c>
      <c r="N596" s="4">
        <f t="shared" si="340"/>
        <v>7.1541474019719242</v>
      </c>
      <c r="O596" s="85">
        <f t="shared" si="340"/>
        <v>28196.969696969696</v>
      </c>
      <c r="P596" s="85">
        <f t="shared" si="340"/>
        <v>15990.191897654584</v>
      </c>
      <c r="Q596" s="85">
        <f t="shared" si="340"/>
        <v>2868.2781304979731</v>
      </c>
      <c r="R596" s="85">
        <f t="shared" si="340"/>
        <v>5.5946754345744729</v>
      </c>
      <c r="S596" s="85">
        <f t="shared" si="340"/>
        <v>113.49637128743063</v>
      </c>
      <c r="T596" s="4">
        <f t="shared" si="340"/>
        <v>178609.44954285515</v>
      </c>
      <c r="U596" s="4">
        <f t="shared" si="340"/>
        <v>0.38</v>
      </c>
      <c r="V596" s="4">
        <f t="shared" si="340"/>
        <v>0.36</v>
      </c>
      <c r="W596" s="4">
        <f t="shared" si="340"/>
        <v>0.42</v>
      </c>
      <c r="X596" s="4">
        <f t="shared" si="340"/>
        <v>0.42</v>
      </c>
    </row>
    <row r="597" spans="1:24" ht="15.75" customHeight="1" x14ac:dyDescent="0.25">
      <c r="A597" s="4" t="s">
        <v>251</v>
      </c>
      <c r="B597" s="4" t="s">
        <v>252</v>
      </c>
      <c r="C597" s="4" t="s">
        <v>118</v>
      </c>
      <c r="D597" s="4" t="s">
        <v>250</v>
      </c>
      <c r="E597" s="4">
        <f t="shared" si="274"/>
        <v>1</v>
      </c>
      <c r="I597" s="4">
        <f t="shared" ref="I597:X597" si="341">+IF($E71=0,"",IF(I71&lt;&gt;"",I71,AVERAGEIFS(I$256:I$503,$D$256:$D$503,$D71)))</f>
        <v>100388073</v>
      </c>
      <c r="J597" s="4">
        <f t="shared" si="341"/>
        <v>277.85905569829237</v>
      </c>
      <c r="K597" s="85">
        <f t="shared" si="341"/>
        <v>105.59023281580473</v>
      </c>
      <c r="L597" s="4">
        <f t="shared" si="341"/>
        <v>25.803519428958875</v>
      </c>
      <c r="M597" s="4">
        <f t="shared" si="341"/>
        <v>113.24637192847344</v>
      </c>
      <c r="N597" s="4">
        <f t="shared" si="341"/>
        <v>8.3708580189790087</v>
      </c>
      <c r="O597" s="85">
        <f t="shared" si="341"/>
        <v>771340.88541666663</v>
      </c>
      <c r="P597" s="85">
        <f t="shared" si="341"/>
        <v>18.97921203325015</v>
      </c>
      <c r="Q597" s="85">
        <f t="shared" si="341"/>
        <v>16583.229036295368</v>
      </c>
      <c r="R597" s="85">
        <f t="shared" si="341"/>
        <v>2.1984683379668022</v>
      </c>
      <c r="S597" s="85">
        <f t="shared" si="341"/>
        <v>99981.400843881856</v>
      </c>
      <c r="T597" s="4">
        <f t="shared" si="341"/>
        <v>481745.65883554646</v>
      </c>
      <c r="U597" s="4">
        <f t="shared" si="341"/>
        <v>0.32666666666666666</v>
      </c>
      <c r="V597" s="4">
        <f t="shared" si="341"/>
        <v>0.35000000000000003</v>
      </c>
      <c r="W597" s="4">
        <f t="shared" si="341"/>
        <v>0.3</v>
      </c>
      <c r="X597" s="4">
        <f t="shared" si="341"/>
        <v>0.3</v>
      </c>
    </row>
    <row r="598" spans="1:24" ht="15.75" customHeight="1" x14ac:dyDescent="0.25">
      <c r="A598" s="4" t="s">
        <v>92</v>
      </c>
      <c r="B598" s="4" t="s">
        <v>93</v>
      </c>
      <c r="C598" s="4" t="s">
        <v>28</v>
      </c>
      <c r="D598" s="4" t="s">
        <v>89</v>
      </c>
      <c r="E598" s="4">
        <f t="shared" si="274"/>
        <v>1</v>
      </c>
      <c r="I598" s="4">
        <f t="shared" ref="I598:X598" si="342">+IF($E72=0,"",IF(I72&lt;&gt;"",I72,AVERAGEIFS(I$256:I$503,$D$256:$D$503,$D72)))</f>
        <v>6453553</v>
      </c>
      <c r="J598" s="85">
        <f t="shared" si="342"/>
        <v>357.83389398057164</v>
      </c>
      <c r="K598" s="85">
        <f t="shared" si="342"/>
        <v>593.93639441715288</v>
      </c>
      <c r="L598" s="4">
        <f t="shared" si="342"/>
        <v>51.418464404492049</v>
      </c>
      <c r="M598" s="4">
        <f t="shared" si="342"/>
        <v>230.43420670921969</v>
      </c>
      <c r="N598" s="4">
        <f t="shared" si="342"/>
        <v>6.5009043583960135</v>
      </c>
      <c r="O598" s="85">
        <f t="shared" si="342"/>
        <v>56790.935672514621</v>
      </c>
      <c r="P598" s="85">
        <f t="shared" si="342"/>
        <v>6375.5821689953427</v>
      </c>
      <c r="Q598" s="85">
        <f t="shared" si="342"/>
        <v>3554.339762611276</v>
      </c>
      <c r="R598" s="85">
        <f t="shared" si="342"/>
        <v>61.082631536457512</v>
      </c>
      <c r="S598" s="85">
        <f t="shared" si="342"/>
        <v>979.82091058140998</v>
      </c>
      <c r="T598" s="4">
        <f t="shared" si="342"/>
        <v>106945.72638132918</v>
      </c>
      <c r="U598" s="4">
        <f t="shared" si="342"/>
        <v>0.35</v>
      </c>
      <c r="V598" s="4">
        <f t="shared" si="342"/>
        <v>0.37</v>
      </c>
      <c r="W598" s="4">
        <f t="shared" si="342"/>
        <v>0.32</v>
      </c>
      <c r="X598" s="4">
        <f t="shared" si="342"/>
        <v>0.32</v>
      </c>
    </row>
    <row r="599" spans="1:24" ht="15.75" customHeight="1" x14ac:dyDescent="0.25">
      <c r="A599" s="4" t="s">
        <v>242</v>
      </c>
      <c r="B599" s="4" t="s">
        <v>243</v>
      </c>
      <c r="C599" s="4" t="s">
        <v>118</v>
      </c>
      <c r="D599" s="4" t="s">
        <v>231</v>
      </c>
      <c r="E599" s="4">
        <f t="shared" si="274"/>
        <v>0</v>
      </c>
      <c r="I599" s="4" t="str">
        <f t="shared" ref="I599:X599" si="343">+IF($E73=0,"",IF(I73&lt;&gt;"",I73,AVERAGEIFS(I$256:I$503,$D$256:$D$503,$D73)))</f>
        <v/>
      </c>
      <c r="J599" s="4" t="str">
        <f t="shared" si="343"/>
        <v/>
      </c>
      <c r="K599" s="4" t="str">
        <f t="shared" si="343"/>
        <v/>
      </c>
      <c r="L599" s="4" t="str">
        <f t="shared" si="343"/>
        <v/>
      </c>
      <c r="M599" s="4" t="str">
        <f t="shared" si="343"/>
        <v/>
      </c>
      <c r="N599" s="4" t="str">
        <f t="shared" si="343"/>
        <v/>
      </c>
      <c r="O599" s="4" t="str">
        <f t="shared" si="343"/>
        <v/>
      </c>
      <c r="P599" s="4" t="str">
        <f t="shared" si="343"/>
        <v/>
      </c>
      <c r="Q599" s="4" t="str">
        <f t="shared" si="343"/>
        <v/>
      </c>
      <c r="R599" s="4" t="str">
        <f t="shared" si="343"/>
        <v/>
      </c>
      <c r="S599" s="4" t="str">
        <f t="shared" si="343"/>
        <v/>
      </c>
      <c r="T599" s="4" t="str">
        <f t="shared" si="343"/>
        <v/>
      </c>
      <c r="U599" s="4" t="str">
        <f t="shared" si="343"/>
        <v/>
      </c>
      <c r="V599" s="4" t="str">
        <f t="shared" si="343"/>
        <v/>
      </c>
      <c r="W599" s="4" t="str">
        <f t="shared" si="343"/>
        <v/>
      </c>
      <c r="X599" s="4" t="str">
        <f t="shared" si="343"/>
        <v/>
      </c>
    </row>
    <row r="600" spans="1:24" ht="15.75" customHeight="1" x14ac:dyDescent="0.25">
      <c r="A600" s="4" t="s">
        <v>124</v>
      </c>
      <c r="B600" s="4" t="s">
        <v>125</v>
      </c>
      <c r="C600" s="4" t="s">
        <v>118</v>
      </c>
      <c r="D600" s="4" t="s">
        <v>119</v>
      </c>
      <c r="E600" s="4">
        <f t="shared" si="274"/>
        <v>0</v>
      </c>
      <c r="I600" s="4" t="str">
        <f t="shared" ref="I600:X600" si="344">+IF($E74=0,"",IF(I74&lt;&gt;"",I74,AVERAGEIFS(I$256:I$503,$D$256:$D$503,$D74)))</f>
        <v/>
      </c>
      <c r="J600" s="4" t="str">
        <f t="shared" si="344"/>
        <v/>
      </c>
      <c r="K600" s="4" t="str">
        <f t="shared" si="344"/>
        <v/>
      </c>
      <c r="L600" s="4" t="str">
        <f t="shared" si="344"/>
        <v/>
      </c>
      <c r="M600" s="4" t="str">
        <f t="shared" si="344"/>
        <v/>
      </c>
      <c r="N600" s="4" t="str">
        <f t="shared" si="344"/>
        <v/>
      </c>
      <c r="O600" s="4" t="str">
        <f t="shared" si="344"/>
        <v/>
      </c>
      <c r="P600" s="4" t="str">
        <f t="shared" si="344"/>
        <v/>
      </c>
      <c r="Q600" s="4" t="str">
        <f t="shared" si="344"/>
        <v/>
      </c>
      <c r="R600" s="4" t="str">
        <f t="shared" si="344"/>
        <v/>
      </c>
      <c r="S600" s="4" t="str">
        <f t="shared" si="344"/>
        <v/>
      </c>
      <c r="T600" s="4" t="str">
        <f t="shared" si="344"/>
        <v/>
      </c>
      <c r="U600" s="4" t="str">
        <f t="shared" si="344"/>
        <v/>
      </c>
      <c r="V600" s="4" t="str">
        <f t="shared" si="344"/>
        <v/>
      </c>
      <c r="W600" s="4" t="str">
        <f t="shared" si="344"/>
        <v/>
      </c>
      <c r="X600" s="4" t="str">
        <f t="shared" si="344"/>
        <v/>
      </c>
    </row>
    <row r="601" spans="1:24" ht="15.75" customHeight="1" x14ac:dyDescent="0.25">
      <c r="A601" s="4" t="s">
        <v>279</v>
      </c>
      <c r="B601" s="4" t="s">
        <v>280</v>
      </c>
      <c r="C601" s="4" t="s">
        <v>181</v>
      </c>
      <c r="D601" s="4" t="s">
        <v>276</v>
      </c>
      <c r="E601" s="4">
        <f t="shared" si="274"/>
        <v>1</v>
      </c>
      <c r="I601" s="4">
        <f t="shared" ref="I601:X601" si="345">+IF($E75=0,"",IF(I75&lt;&gt;"",I75,AVERAGEIFS(I$256:I$503,$D$256:$D$503,$D75)))</f>
        <v>1325648</v>
      </c>
      <c r="J601" s="85">
        <f t="shared" si="345"/>
        <v>293.81857023885675</v>
      </c>
      <c r="K601" s="85">
        <f t="shared" si="345"/>
        <v>194.32006083062774</v>
      </c>
      <c r="L601" s="85">
        <f t="shared" si="345"/>
        <v>91.351550336137493</v>
      </c>
      <c r="M601" s="85">
        <f t="shared" si="345"/>
        <v>470.10869565217388</v>
      </c>
      <c r="N601" s="85">
        <f t="shared" si="345"/>
        <v>17.350005431306048</v>
      </c>
      <c r="O601" s="85">
        <f t="shared" si="345"/>
        <v>64300</v>
      </c>
      <c r="P601" s="85">
        <f t="shared" si="345"/>
        <v>349.28813559322037</v>
      </c>
      <c r="Q601" s="85">
        <f t="shared" si="345"/>
        <v>4860.3773584905657</v>
      </c>
      <c r="R601" s="85">
        <f t="shared" si="345"/>
        <v>2.1876093804690235</v>
      </c>
      <c r="S601" s="85">
        <f t="shared" si="345"/>
        <v>749.03768233387359</v>
      </c>
      <c r="T601" s="85">
        <f t="shared" si="345"/>
        <v>88029.761904761894</v>
      </c>
      <c r="U601" s="4">
        <f t="shared" si="345"/>
        <v>0.8</v>
      </c>
      <c r="V601" s="4">
        <f t="shared" si="345"/>
        <v>0.66</v>
      </c>
      <c r="W601" s="4">
        <f t="shared" si="345"/>
        <v>0.78</v>
      </c>
      <c r="X601" s="4">
        <f t="shared" si="345"/>
        <v>0.78</v>
      </c>
    </row>
    <row r="602" spans="1:24" ht="15.75" customHeight="1" x14ac:dyDescent="0.25">
      <c r="A602" s="4" t="s">
        <v>381</v>
      </c>
      <c r="B602" s="4" t="s">
        <v>382</v>
      </c>
      <c r="C602" s="4" t="s">
        <v>118</v>
      </c>
      <c r="D602" s="4" t="s">
        <v>380</v>
      </c>
      <c r="E602" s="4">
        <f t="shared" si="274"/>
        <v>0</v>
      </c>
      <c r="I602" s="4" t="str">
        <f t="shared" ref="I602:X602" si="346">+IF($E76=0,"",IF(I76&lt;&gt;"",I76,AVERAGEIFS(I$256:I$503,$D$256:$D$503,$D76)))</f>
        <v/>
      </c>
      <c r="J602" s="4" t="str">
        <f t="shared" si="346"/>
        <v/>
      </c>
      <c r="K602" s="4" t="str">
        <f t="shared" si="346"/>
        <v/>
      </c>
      <c r="L602" s="4" t="str">
        <f t="shared" si="346"/>
        <v/>
      </c>
      <c r="M602" s="4" t="str">
        <f t="shared" si="346"/>
        <v/>
      </c>
      <c r="N602" s="4" t="str">
        <f t="shared" si="346"/>
        <v/>
      </c>
      <c r="O602" s="4" t="str">
        <f t="shared" si="346"/>
        <v/>
      </c>
      <c r="P602" s="4" t="str">
        <f t="shared" si="346"/>
        <v/>
      </c>
      <c r="Q602" s="4" t="str">
        <f t="shared" si="346"/>
        <v/>
      </c>
      <c r="R602" s="4" t="str">
        <f t="shared" si="346"/>
        <v/>
      </c>
      <c r="S602" s="4" t="str">
        <f t="shared" si="346"/>
        <v/>
      </c>
      <c r="T602" s="4" t="str">
        <f t="shared" si="346"/>
        <v/>
      </c>
      <c r="U602" s="4" t="str">
        <f t="shared" si="346"/>
        <v/>
      </c>
      <c r="V602" s="4" t="str">
        <f t="shared" si="346"/>
        <v/>
      </c>
      <c r="W602" s="4" t="str">
        <f t="shared" si="346"/>
        <v/>
      </c>
      <c r="X602" s="4" t="str">
        <f t="shared" si="346"/>
        <v/>
      </c>
    </row>
    <row r="603" spans="1:24" ht="15.75" customHeight="1" x14ac:dyDescent="0.25">
      <c r="A603" s="4" t="s">
        <v>126</v>
      </c>
      <c r="B603" s="4" t="s">
        <v>127</v>
      </c>
      <c r="C603" s="4" t="s">
        <v>118</v>
      </c>
      <c r="D603" s="4" t="s">
        <v>119</v>
      </c>
      <c r="E603" s="4">
        <f t="shared" si="274"/>
        <v>0</v>
      </c>
      <c r="I603" s="4" t="str">
        <f t="shared" ref="I603:X603" si="347">+IF($E77=0,"",IF(I77&lt;&gt;"",I77,AVERAGEIFS(I$256:I$503,$D$256:$D$503,$D77)))</f>
        <v/>
      </c>
      <c r="J603" s="4" t="str">
        <f t="shared" si="347"/>
        <v/>
      </c>
      <c r="K603" s="4" t="str">
        <f t="shared" si="347"/>
        <v/>
      </c>
      <c r="L603" s="4" t="str">
        <f t="shared" si="347"/>
        <v/>
      </c>
      <c r="M603" s="4" t="str">
        <f t="shared" si="347"/>
        <v/>
      </c>
      <c r="N603" s="4" t="str">
        <f t="shared" si="347"/>
        <v/>
      </c>
      <c r="O603" s="4" t="str">
        <f t="shared" si="347"/>
        <v/>
      </c>
      <c r="P603" s="4" t="str">
        <f t="shared" si="347"/>
        <v/>
      </c>
      <c r="Q603" s="4" t="str">
        <f t="shared" si="347"/>
        <v/>
      </c>
      <c r="R603" s="4" t="str">
        <f t="shared" si="347"/>
        <v/>
      </c>
      <c r="S603" s="4" t="str">
        <f t="shared" si="347"/>
        <v/>
      </c>
      <c r="T603" s="4" t="str">
        <f t="shared" si="347"/>
        <v/>
      </c>
      <c r="U603" s="4" t="str">
        <f t="shared" si="347"/>
        <v/>
      </c>
      <c r="V603" s="4" t="str">
        <f t="shared" si="347"/>
        <v/>
      </c>
      <c r="W603" s="4" t="str">
        <f t="shared" si="347"/>
        <v/>
      </c>
      <c r="X603" s="4" t="str">
        <f t="shared" si="347"/>
        <v/>
      </c>
    </row>
    <row r="604" spans="1:24" ht="15.75" customHeight="1" x14ac:dyDescent="0.25">
      <c r="A604" s="4" t="s">
        <v>281</v>
      </c>
      <c r="B604" s="5" t="s">
        <v>282</v>
      </c>
      <c r="C604" s="4" t="s">
        <v>181</v>
      </c>
      <c r="D604" s="4" t="s">
        <v>276</v>
      </c>
      <c r="E604" s="4">
        <f t="shared" si="274"/>
        <v>0</v>
      </c>
      <c r="I604" s="4" t="str">
        <f t="shared" ref="I604:X604" si="348">+IF($E78=0,"",IF(I78&lt;&gt;"",I78,AVERAGEIFS(I$256:I$503,$D$256:$D$503,$D78)))</f>
        <v/>
      </c>
      <c r="J604" s="4" t="str">
        <f t="shared" si="348"/>
        <v/>
      </c>
      <c r="K604" s="4" t="str">
        <f t="shared" si="348"/>
        <v/>
      </c>
      <c r="L604" s="4" t="str">
        <f t="shared" si="348"/>
        <v/>
      </c>
      <c r="M604" s="4" t="str">
        <f t="shared" si="348"/>
        <v/>
      </c>
      <c r="N604" s="4" t="str">
        <f t="shared" si="348"/>
        <v/>
      </c>
      <c r="O604" s="4" t="str">
        <f t="shared" si="348"/>
        <v/>
      </c>
      <c r="P604" s="4" t="str">
        <f t="shared" si="348"/>
        <v/>
      </c>
      <c r="Q604" s="4" t="str">
        <f t="shared" si="348"/>
        <v/>
      </c>
      <c r="R604" s="4" t="str">
        <f t="shared" si="348"/>
        <v/>
      </c>
      <c r="S604" s="4" t="str">
        <f t="shared" si="348"/>
        <v/>
      </c>
      <c r="T604" s="4" t="str">
        <f t="shared" si="348"/>
        <v/>
      </c>
      <c r="U604" s="4" t="str">
        <f t="shared" si="348"/>
        <v/>
      </c>
      <c r="V604" s="4" t="str">
        <f t="shared" si="348"/>
        <v/>
      </c>
      <c r="W604" s="4" t="str">
        <f t="shared" si="348"/>
        <v/>
      </c>
      <c r="X604" s="4" t="str">
        <f t="shared" si="348"/>
        <v/>
      </c>
    </row>
    <row r="605" spans="1:24" ht="15.75" customHeight="1" x14ac:dyDescent="0.25">
      <c r="A605" s="4" t="s">
        <v>339</v>
      </c>
      <c r="B605" s="4" t="s">
        <v>340</v>
      </c>
      <c r="C605" s="4" t="s">
        <v>28</v>
      </c>
      <c r="D605" s="4" t="s">
        <v>328</v>
      </c>
      <c r="E605" s="4">
        <f t="shared" si="274"/>
        <v>0</v>
      </c>
      <c r="I605" s="4" t="str">
        <f t="shared" ref="I605:X605" si="349">+IF($E79=0,"",IF(I79&lt;&gt;"",I79,AVERAGEIFS(I$256:I$503,$D$256:$D$503,$D79)))</f>
        <v/>
      </c>
      <c r="J605" s="4" t="str">
        <f t="shared" si="349"/>
        <v/>
      </c>
      <c r="K605" s="4" t="str">
        <f t="shared" si="349"/>
        <v/>
      </c>
      <c r="L605" s="4" t="str">
        <f t="shared" si="349"/>
        <v/>
      </c>
      <c r="M605" s="4" t="str">
        <f t="shared" si="349"/>
        <v/>
      </c>
      <c r="N605" s="4" t="str">
        <f t="shared" si="349"/>
        <v/>
      </c>
      <c r="O605" s="4" t="str">
        <f t="shared" si="349"/>
        <v/>
      </c>
      <c r="P605" s="4" t="str">
        <f t="shared" si="349"/>
        <v/>
      </c>
      <c r="Q605" s="4" t="str">
        <f t="shared" si="349"/>
        <v/>
      </c>
      <c r="R605" s="4" t="str">
        <f t="shared" si="349"/>
        <v/>
      </c>
      <c r="S605" s="4" t="str">
        <f t="shared" si="349"/>
        <v/>
      </c>
      <c r="T605" s="4" t="str">
        <f t="shared" si="349"/>
        <v/>
      </c>
      <c r="U605" s="4" t="str">
        <f t="shared" si="349"/>
        <v/>
      </c>
      <c r="V605" s="4" t="str">
        <f t="shared" si="349"/>
        <v/>
      </c>
      <c r="W605" s="4" t="str">
        <f t="shared" si="349"/>
        <v/>
      </c>
      <c r="X605" s="4" t="str">
        <f t="shared" si="349"/>
        <v/>
      </c>
    </row>
    <row r="606" spans="1:24" ht="15.75" customHeight="1" x14ac:dyDescent="0.25">
      <c r="A606" s="4" t="s">
        <v>203</v>
      </c>
      <c r="B606" s="4" t="s">
        <v>204</v>
      </c>
      <c r="C606" s="4" t="s">
        <v>22</v>
      </c>
      <c r="D606" s="4" t="s">
        <v>205</v>
      </c>
      <c r="E606" s="4">
        <f t="shared" si="274"/>
        <v>0</v>
      </c>
      <c r="I606" s="4" t="str">
        <f t="shared" ref="I606:X606" si="350">+IF($E80=0,"",IF(I80&lt;&gt;"",I80,AVERAGEIFS(I$256:I$503,$D$256:$D$503,$D80)))</f>
        <v/>
      </c>
      <c r="J606" s="4" t="str">
        <f t="shared" si="350"/>
        <v/>
      </c>
      <c r="K606" s="4" t="str">
        <f t="shared" si="350"/>
        <v/>
      </c>
      <c r="L606" s="4" t="str">
        <f t="shared" si="350"/>
        <v/>
      </c>
      <c r="M606" s="4" t="str">
        <f t="shared" si="350"/>
        <v/>
      </c>
      <c r="N606" s="4" t="str">
        <f t="shared" si="350"/>
        <v/>
      </c>
      <c r="O606" s="4" t="str">
        <f t="shared" si="350"/>
        <v/>
      </c>
      <c r="P606" s="4" t="str">
        <f t="shared" si="350"/>
        <v/>
      </c>
      <c r="Q606" s="4" t="str">
        <f t="shared" si="350"/>
        <v/>
      </c>
      <c r="R606" s="4" t="str">
        <f t="shared" si="350"/>
        <v/>
      </c>
      <c r="S606" s="4" t="str">
        <f t="shared" si="350"/>
        <v/>
      </c>
      <c r="T606" s="4" t="str">
        <f t="shared" si="350"/>
        <v/>
      </c>
      <c r="U606" s="4" t="str">
        <f t="shared" si="350"/>
        <v/>
      </c>
      <c r="V606" s="4" t="str">
        <f t="shared" si="350"/>
        <v/>
      </c>
      <c r="W606" s="4" t="str">
        <f t="shared" si="350"/>
        <v/>
      </c>
      <c r="X606" s="4" t="str">
        <f t="shared" si="350"/>
        <v/>
      </c>
    </row>
    <row r="607" spans="1:24" ht="15.75" customHeight="1" x14ac:dyDescent="0.25">
      <c r="A607" s="4" t="s">
        <v>283</v>
      </c>
      <c r="B607" s="4" t="s">
        <v>284</v>
      </c>
      <c r="C607" s="4" t="s">
        <v>181</v>
      </c>
      <c r="D607" s="4" t="s">
        <v>276</v>
      </c>
      <c r="E607" s="4">
        <f t="shared" si="274"/>
        <v>1</v>
      </c>
      <c r="I607" s="4">
        <f t="shared" ref="I607:X607" si="351">+IF($E81=0,"",IF(I81&lt;&gt;"",I81,AVERAGEIFS(I$256:I$503,$D$256:$D$503,$D81)))</f>
        <v>5532156</v>
      </c>
      <c r="J607" s="85">
        <f t="shared" si="351"/>
        <v>135.84215629494179</v>
      </c>
      <c r="K607" s="85">
        <f t="shared" si="351"/>
        <v>55.710648795876324</v>
      </c>
      <c r="L607" s="85">
        <f t="shared" si="351"/>
        <v>37.652589695590656</v>
      </c>
      <c r="M607" s="85">
        <f t="shared" si="351"/>
        <v>675.85983127839063</v>
      </c>
      <c r="N607" s="85">
        <f t="shared" si="351"/>
        <v>18.88956132111965</v>
      </c>
      <c r="O607" s="85">
        <f t="shared" si="351"/>
        <v>151956.93779904305</v>
      </c>
      <c r="P607" s="85">
        <f t="shared" si="351"/>
        <v>19.752105310381072</v>
      </c>
      <c r="Q607" s="85">
        <f t="shared" si="351"/>
        <v>5011.3821138211388</v>
      </c>
      <c r="R607" s="85">
        <f t="shared" si="351"/>
        <v>1.2472533312509626</v>
      </c>
      <c r="S607" s="85">
        <f t="shared" si="351"/>
        <v>395.0596091075551</v>
      </c>
      <c r="T607" s="85">
        <f t="shared" si="351"/>
        <v>288194.19237749546</v>
      </c>
      <c r="U607" s="4">
        <f t="shared" si="351"/>
        <v>0.93</v>
      </c>
      <c r="V607" s="4">
        <f t="shared" si="351"/>
        <v>0.94</v>
      </c>
      <c r="W607" s="4">
        <f t="shared" si="351"/>
        <v>0.92</v>
      </c>
      <c r="X607" s="4">
        <f t="shared" si="351"/>
        <v>0.92</v>
      </c>
    </row>
    <row r="608" spans="1:24" ht="15.75" customHeight="1" x14ac:dyDescent="0.25">
      <c r="A608" s="4" t="s">
        <v>528</v>
      </c>
      <c r="B608" s="4" t="s">
        <v>529</v>
      </c>
      <c r="C608" s="4" t="s">
        <v>181</v>
      </c>
      <c r="D608" s="4" t="s">
        <v>525</v>
      </c>
      <c r="E608" s="4">
        <f t="shared" si="274"/>
        <v>1</v>
      </c>
      <c r="I608" s="4">
        <f t="shared" ref="I608:X608" si="352">+IF($E82=0,"",IF(I82&lt;&gt;"",I82,AVERAGEIFS(I$256:I$503,$D$256:$D$503,$D82)))</f>
        <v>65129728</v>
      </c>
      <c r="J608" s="85">
        <f t="shared" si="352"/>
        <v>329.69429873866511</v>
      </c>
      <c r="K608" s="85">
        <f t="shared" si="352"/>
        <v>105.90248434631877</v>
      </c>
      <c r="L608" s="4">
        <f t="shared" si="352"/>
        <v>53.521192220419174</v>
      </c>
      <c r="M608" s="4">
        <f t="shared" si="352"/>
        <v>601.81470383657825</v>
      </c>
      <c r="N608" s="4">
        <f t="shared" si="352"/>
        <v>13.730910211329888</v>
      </c>
      <c r="O608" s="85">
        <f t="shared" si="352"/>
        <v>184794.93006993007</v>
      </c>
      <c r="P608" s="85">
        <f t="shared" si="352"/>
        <v>106.88075669108805</v>
      </c>
      <c r="Q608" s="85">
        <f t="shared" si="352"/>
        <v>3480.8983093615948</v>
      </c>
      <c r="R608" s="85">
        <f t="shared" si="352"/>
        <v>1.2651672673959271</v>
      </c>
      <c r="S608" s="85">
        <f t="shared" si="352"/>
        <v>997.91359251989877</v>
      </c>
      <c r="T608" s="4">
        <f t="shared" si="352"/>
        <v>108400.48430554378</v>
      </c>
      <c r="U608" s="4">
        <f t="shared" si="352"/>
        <v>0.66</v>
      </c>
      <c r="V608" s="4">
        <f t="shared" si="352"/>
        <v>0.77</v>
      </c>
      <c r="W608" s="4">
        <f t="shared" si="352"/>
        <v>0.68</v>
      </c>
      <c r="X608" s="4">
        <f t="shared" si="352"/>
        <v>0.68</v>
      </c>
    </row>
    <row r="609" spans="1:24" ht="15.75" customHeight="1" x14ac:dyDescent="0.25">
      <c r="A609" s="4" t="s">
        <v>341</v>
      </c>
      <c r="B609" s="4" t="s">
        <v>342</v>
      </c>
      <c r="C609" s="4" t="s">
        <v>28</v>
      </c>
      <c r="D609" s="4" t="s">
        <v>328</v>
      </c>
      <c r="E609" s="4">
        <f t="shared" si="274"/>
        <v>0</v>
      </c>
      <c r="I609" s="4" t="str">
        <f t="shared" ref="I609:X609" si="353">+IF($E83=0,"",IF(I83&lt;&gt;"",I83,AVERAGEIFS(I$256:I$503,$D$256:$D$503,$D83)))</f>
        <v/>
      </c>
      <c r="J609" s="4" t="str">
        <f t="shared" si="353"/>
        <v/>
      </c>
      <c r="K609" s="4" t="str">
        <f t="shared" si="353"/>
        <v/>
      </c>
      <c r="L609" s="4" t="str">
        <f t="shared" si="353"/>
        <v/>
      </c>
      <c r="M609" s="4" t="str">
        <f t="shared" si="353"/>
        <v/>
      </c>
      <c r="N609" s="4" t="str">
        <f t="shared" si="353"/>
        <v/>
      </c>
      <c r="O609" s="4" t="str">
        <f t="shared" si="353"/>
        <v/>
      </c>
      <c r="P609" s="4" t="str">
        <f t="shared" si="353"/>
        <v/>
      </c>
      <c r="Q609" s="4" t="str">
        <f t="shared" si="353"/>
        <v/>
      </c>
      <c r="R609" s="4" t="str">
        <f t="shared" si="353"/>
        <v/>
      </c>
      <c r="S609" s="4" t="str">
        <f t="shared" si="353"/>
        <v/>
      </c>
      <c r="T609" s="4" t="str">
        <f t="shared" si="353"/>
        <v/>
      </c>
      <c r="U609" s="4" t="str">
        <f t="shared" si="353"/>
        <v/>
      </c>
      <c r="V609" s="4" t="str">
        <f t="shared" si="353"/>
        <v/>
      </c>
      <c r="W609" s="4" t="str">
        <f t="shared" si="353"/>
        <v/>
      </c>
      <c r="X609" s="4" t="str">
        <f t="shared" si="353"/>
        <v/>
      </c>
    </row>
    <row r="610" spans="1:24" ht="15.75" customHeight="1" x14ac:dyDescent="0.25">
      <c r="A610" s="4" t="s">
        <v>312</v>
      </c>
      <c r="B610" s="4" t="s">
        <v>313</v>
      </c>
      <c r="C610" s="4" t="s">
        <v>22</v>
      </c>
      <c r="D610" s="4" t="s">
        <v>309</v>
      </c>
      <c r="E610" s="4">
        <f t="shared" si="274"/>
        <v>0</v>
      </c>
      <c r="I610" s="4" t="str">
        <f t="shared" ref="I610:X610" si="354">+IF($E84=0,"",IF(I84&lt;&gt;"",I84,AVERAGEIFS(I$256:I$503,$D$256:$D$503,$D84)))</f>
        <v/>
      </c>
      <c r="J610" s="4" t="str">
        <f t="shared" si="354"/>
        <v/>
      </c>
      <c r="K610" s="4" t="str">
        <f t="shared" si="354"/>
        <v/>
      </c>
      <c r="L610" s="4" t="str">
        <f t="shared" si="354"/>
        <v/>
      </c>
      <c r="M610" s="4" t="str">
        <f t="shared" si="354"/>
        <v/>
      </c>
      <c r="N610" s="4" t="str">
        <f t="shared" si="354"/>
        <v/>
      </c>
      <c r="O610" s="4" t="str">
        <f t="shared" si="354"/>
        <v/>
      </c>
      <c r="P610" s="4" t="str">
        <f t="shared" si="354"/>
        <v/>
      </c>
      <c r="Q610" s="4" t="str">
        <f t="shared" si="354"/>
        <v/>
      </c>
      <c r="R610" s="4" t="str">
        <f t="shared" si="354"/>
        <v/>
      </c>
      <c r="S610" s="4" t="str">
        <f t="shared" si="354"/>
        <v/>
      </c>
      <c r="T610" s="4" t="str">
        <f t="shared" si="354"/>
        <v/>
      </c>
      <c r="U610" s="4" t="str">
        <f t="shared" si="354"/>
        <v/>
      </c>
      <c r="V610" s="4" t="str">
        <f t="shared" si="354"/>
        <v/>
      </c>
      <c r="W610" s="4" t="str">
        <f t="shared" si="354"/>
        <v/>
      </c>
      <c r="X610" s="4" t="str">
        <f t="shared" si="354"/>
        <v/>
      </c>
    </row>
    <row r="611" spans="1:24" ht="15.75" customHeight="1" x14ac:dyDescent="0.25">
      <c r="A611" s="4" t="s">
        <v>244</v>
      </c>
      <c r="B611" s="4" t="s">
        <v>245</v>
      </c>
      <c r="C611" s="4" t="s">
        <v>118</v>
      </c>
      <c r="D611" s="4" t="s">
        <v>231</v>
      </c>
      <c r="E611" s="4">
        <f t="shared" si="274"/>
        <v>0</v>
      </c>
      <c r="I611" s="4" t="str">
        <f t="shared" ref="I611:X611" si="355">+IF($E85=0,"",IF(I85&lt;&gt;"",I85,AVERAGEIFS(I$256:I$503,$D$256:$D$503,$D85)))</f>
        <v/>
      </c>
      <c r="J611" s="4" t="str">
        <f t="shared" si="355"/>
        <v/>
      </c>
      <c r="K611" s="4" t="str">
        <f t="shared" si="355"/>
        <v/>
      </c>
      <c r="L611" s="4" t="str">
        <f t="shared" si="355"/>
        <v/>
      </c>
      <c r="M611" s="4" t="str">
        <f t="shared" si="355"/>
        <v/>
      </c>
      <c r="N611" s="4" t="str">
        <f t="shared" si="355"/>
        <v/>
      </c>
      <c r="O611" s="4" t="str">
        <f t="shared" si="355"/>
        <v/>
      </c>
      <c r="P611" s="4" t="str">
        <f t="shared" si="355"/>
        <v/>
      </c>
      <c r="Q611" s="4" t="str">
        <f t="shared" si="355"/>
        <v/>
      </c>
      <c r="R611" s="4" t="str">
        <f t="shared" si="355"/>
        <v/>
      </c>
      <c r="S611" s="4" t="str">
        <f t="shared" si="355"/>
        <v/>
      </c>
      <c r="T611" s="4" t="str">
        <f t="shared" si="355"/>
        <v/>
      </c>
      <c r="U611" s="4" t="str">
        <f t="shared" si="355"/>
        <v/>
      </c>
      <c r="V611" s="4" t="str">
        <f t="shared" si="355"/>
        <v/>
      </c>
      <c r="W611" s="4" t="str">
        <f t="shared" si="355"/>
        <v/>
      </c>
      <c r="X611" s="4" t="str">
        <f t="shared" si="355"/>
        <v/>
      </c>
    </row>
    <row r="612" spans="1:24" ht="15.75" customHeight="1" x14ac:dyDescent="0.25">
      <c r="A612" s="4" t="s">
        <v>456</v>
      </c>
      <c r="B612" s="4" t="s">
        <v>457</v>
      </c>
      <c r="C612" s="4" t="s">
        <v>118</v>
      </c>
      <c r="D612" s="4" t="s">
        <v>449</v>
      </c>
      <c r="E612" s="4">
        <f t="shared" si="274"/>
        <v>0</v>
      </c>
      <c r="I612" s="4" t="str">
        <f t="shared" ref="I612:X612" si="356">+IF($E86=0,"",IF(I86&lt;&gt;"",I86,AVERAGEIFS(I$256:I$503,$D$256:$D$503,$D86)))</f>
        <v/>
      </c>
      <c r="J612" s="4" t="str">
        <f t="shared" si="356"/>
        <v/>
      </c>
      <c r="K612" s="4" t="str">
        <f t="shared" si="356"/>
        <v/>
      </c>
      <c r="L612" s="4" t="str">
        <f t="shared" si="356"/>
        <v/>
      </c>
      <c r="M612" s="4" t="str">
        <f t="shared" si="356"/>
        <v/>
      </c>
      <c r="N612" s="4" t="str">
        <f t="shared" si="356"/>
        <v/>
      </c>
      <c r="O612" s="4" t="str">
        <f t="shared" si="356"/>
        <v/>
      </c>
      <c r="P612" s="4" t="str">
        <f t="shared" si="356"/>
        <v/>
      </c>
      <c r="Q612" s="4" t="str">
        <f t="shared" si="356"/>
        <v/>
      </c>
      <c r="R612" s="4" t="str">
        <f t="shared" si="356"/>
        <v/>
      </c>
      <c r="S612" s="4" t="str">
        <f t="shared" si="356"/>
        <v/>
      </c>
      <c r="T612" s="4" t="str">
        <f t="shared" si="356"/>
        <v/>
      </c>
      <c r="U612" s="4" t="str">
        <f t="shared" si="356"/>
        <v/>
      </c>
      <c r="V612" s="4" t="str">
        <f t="shared" si="356"/>
        <v/>
      </c>
      <c r="W612" s="4" t="str">
        <f t="shared" si="356"/>
        <v/>
      </c>
      <c r="X612" s="4" t="str">
        <f t="shared" si="356"/>
        <v/>
      </c>
    </row>
    <row r="613" spans="1:24" ht="15.75" customHeight="1" x14ac:dyDescent="0.25">
      <c r="A613" s="4" t="s">
        <v>491</v>
      </c>
      <c r="B613" s="4" t="s">
        <v>492</v>
      </c>
      <c r="C613" s="4" t="s">
        <v>106</v>
      </c>
      <c r="D613" s="4" t="s">
        <v>484</v>
      </c>
      <c r="E613" s="4">
        <f t="shared" si="274"/>
        <v>1</v>
      </c>
      <c r="I613" s="4">
        <f t="shared" ref="I613:X613" si="357">+IF($E87=0,"",IF(I87&lt;&gt;"",I87,AVERAGEIFS(I$256:I$503,$D$256:$D$503,$D87)))</f>
        <v>3996765</v>
      </c>
      <c r="J613" s="85">
        <f t="shared" si="357"/>
        <v>240.76972251308246</v>
      </c>
      <c r="K613" s="85">
        <f t="shared" si="357"/>
        <v>249.95214880034226</v>
      </c>
      <c r="L613" s="4">
        <f t="shared" si="357"/>
        <v>34.207287820954051</v>
      </c>
      <c r="M613" s="4">
        <f t="shared" si="357"/>
        <v>692.56756756756749</v>
      </c>
      <c r="N613" s="85">
        <f t="shared" si="357"/>
        <v>7.3559491238539163</v>
      </c>
      <c r="O613" s="85">
        <f t="shared" si="357"/>
        <v>54503.401360544216</v>
      </c>
      <c r="P613" s="85">
        <f t="shared" si="357"/>
        <v>638.74680306905373</v>
      </c>
      <c r="Q613" s="85">
        <f t="shared" si="357"/>
        <v>9048.9130434782619</v>
      </c>
      <c r="R613" s="85">
        <f t="shared" si="357"/>
        <v>0.97578916949082561</v>
      </c>
      <c r="S613" s="85">
        <f t="shared" si="357"/>
        <v>879.521378780394</v>
      </c>
      <c r="T613" s="4">
        <f t="shared" si="357"/>
        <v>9661.1295681063129</v>
      </c>
      <c r="U613" s="4">
        <f t="shared" si="357"/>
        <v>0.41</v>
      </c>
      <c r="V613" s="4">
        <f t="shared" si="357"/>
        <v>0.36</v>
      </c>
      <c r="W613" s="4">
        <f t="shared" si="357"/>
        <v>0.59</v>
      </c>
      <c r="X613" s="4">
        <f t="shared" si="357"/>
        <v>0.59</v>
      </c>
    </row>
    <row r="614" spans="1:24" ht="15.75" customHeight="1" x14ac:dyDescent="0.25">
      <c r="A614" s="4" t="s">
        <v>530</v>
      </c>
      <c r="B614" s="4" t="s">
        <v>531</v>
      </c>
      <c r="C614" s="4" t="s">
        <v>181</v>
      </c>
      <c r="D614" s="4" t="s">
        <v>525</v>
      </c>
      <c r="E614" s="4">
        <f t="shared" si="274"/>
        <v>1</v>
      </c>
      <c r="I614" s="4">
        <f t="shared" ref="I614:X614" si="358">+IF($E88=0,"",IF(I88&lt;&gt;"",I88,AVERAGEIFS(I$256:I$503,$D$256:$D$503,$D88)))</f>
        <v>83517045</v>
      </c>
      <c r="J614" s="85">
        <f t="shared" si="358"/>
        <v>295.27385697135236</v>
      </c>
      <c r="K614" s="85">
        <f t="shared" si="358"/>
        <v>75.316362067168441</v>
      </c>
      <c r="L614" s="85">
        <f t="shared" si="358"/>
        <v>43.445023707436007</v>
      </c>
      <c r="M614" s="85">
        <f t="shared" si="358"/>
        <v>576.83380496645577</v>
      </c>
      <c r="N614" s="4">
        <f t="shared" si="358"/>
        <v>13.730910211329888</v>
      </c>
      <c r="O614" s="85">
        <f t="shared" si="358"/>
        <v>43426.153623607694</v>
      </c>
      <c r="P614" s="85">
        <f t="shared" si="358"/>
        <v>85.247732333341915</v>
      </c>
      <c r="Q614" s="85">
        <f t="shared" si="358"/>
        <v>4615.6442618139126</v>
      </c>
      <c r="R614" s="85">
        <f t="shared" si="358"/>
        <v>0.97345398175905284</v>
      </c>
      <c r="S614" s="85">
        <f t="shared" si="358"/>
        <v>381.48623817458952</v>
      </c>
      <c r="T614" s="85">
        <f t="shared" si="358"/>
        <v>163658.91332000727</v>
      </c>
      <c r="U614" s="4">
        <f t="shared" si="358"/>
        <v>0.79</v>
      </c>
      <c r="V614" s="4">
        <f t="shared" si="358"/>
        <v>0.87</v>
      </c>
      <c r="W614" s="4">
        <f t="shared" si="358"/>
        <v>0.82</v>
      </c>
      <c r="X614" s="4">
        <f t="shared" si="358"/>
        <v>0.82</v>
      </c>
    </row>
    <row r="615" spans="1:24" ht="15.75" customHeight="1" x14ac:dyDescent="0.25">
      <c r="A615" s="4" t="s">
        <v>458</v>
      </c>
      <c r="B615" s="4" t="s">
        <v>459</v>
      </c>
      <c r="C615" s="4" t="s">
        <v>118</v>
      </c>
      <c r="D615" s="4" t="s">
        <v>449</v>
      </c>
      <c r="E615" s="4">
        <f t="shared" si="274"/>
        <v>0</v>
      </c>
      <c r="I615" s="4" t="str">
        <f t="shared" ref="I615:X615" si="359">+IF($E89=0,"",IF(I89&lt;&gt;"",I89,AVERAGEIFS(I$256:I$503,$D$256:$D$503,$D89)))</f>
        <v/>
      </c>
      <c r="J615" s="4" t="str">
        <f t="shared" si="359"/>
        <v/>
      </c>
      <c r="K615" s="4" t="str">
        <f t="shared" si="359"/>
        <v/>
      </c>
      <c r="L615" s="4" t="str">
        <f t="shared" si="359"/>
        <v/>
      </c>
      <c r="M615" s="4" t="str">
        <f t="shared" si="359"/>
        <v/>
      </c>
      <c r="N615" s="4" t="str">
        <f t="shared" si="359"/>
        <v/>
      </c>
      <c r="O615" s="4" t="str">
        <f t="shared" si="359"/>
        <v/>
      </c>
      <c r="P615" s="4" t="str">
        <f t="shared" si="359"/>
        <v/>
      </c>
      <c r="Q615" s="4" t="str">
        <f t="shared" si="359"/>
        <v/>
      </c>
      <c r="R615" s="4" t="str">
        <f t="shared" si="359"/>
        <v/>
      </c>
      <c r="S615" s="4" t="str">
        <f t="shared" si="359"/>
        <v/>
      </c>
      <c r="T615" s="4" t="str">
        <f t="shared" si="359"/>
        <v/>
      </c>
      <c r="U615" s="4" t="str">
        <f t="shared" si="359"/>
        <v/>
      </c>
      <c r="V615" s="4" t="str">
        <f t="shared" si="359"/>
        <v/>
      </c>
      <c r="W615" s="4" t="str">
        <f t="shared" si="359"/>
        <v/>
      </c>
      <c r="X615" s="4" t="str">
        <f t="shared" si="359"/>
        <v/>
      </c>
    </row>
    <row r="616" spans="1:24" ht="15.75" customHeight="1" x14ac:dyDescent="0.25">
      <c r="A616" s="4" t="s">
        <v>419</v>
      </c>
      <c r="B616" s="4" t="s">
        <v>420</v>
      </c>
      <c r="C616" s="4" t="s">
        <v>181</v>
      </c>
      <c r="D616" s="4" t="s">
        <v>412</v>
      </c>
      <c r="E616" s="4">
        <f t="shared" si="274"/>
        <v>0</v>
      </c>
      <c r="I616" s="4" t="str">
        <f t="shared" ref="I616:X616" si="360">+IF($E90=0,"",IF(I90&lt;&gt;"",I90,AVERAGEIFS(I$256:I$503,$D$256:$D$503,$D90)))</f>
        <v/>
      </c>
      <c r="J616" s="4" t="str">
        <f t="shared" si="360"/>
        <v/>
      </c>
      <c r="K616" s="4" t="str">
        <f t="shared" si="360"/>
        <v/>
      </c>
      <c r="L616" s="4" t="str">
        <f t="shared" si="360"/>
        <v/>
      </c>
      <c r="M616" s="4" t="str">
        <f t="shared" si="360"/>
        <v/>
      </c>
      <c r="N616" s="4" t="str">
        <f t="shared" si="360"/>
        <v/>
      </c>
      <c r="O616" s="4" t="str">
        <f t="shared" si="360"/>
        <v/>
      </c>
      <c r="P616" s="4" t="str">
        <f t="shared" si="360"/>
        <v/>
      </c>
      <c r="Q616" s="4" t="str">
        <f t="shared" si="360"/>
        <v/>
      </c>
      <c r="R616" s="4" t="str">
        <f t="shared" si="360"/>
        <v/>
      </c>
      <c r="S616" s="4" t="str">
        <f t="shared" si="360"/>
        <v/>
      </c>
      <c r="T616" s="4" t="str">
        <f t="shared" si="360"/>
        <v/>
      </c>
      <c r="U616" s="4" t="str">
        <f t="shared" si="360"/>
        <v/>
      </c>
      <c r="V616" s="4" t="str">
        <f t="shared" si="360"/>
        <v/>
      </c>
      <c r="W616" s="4" t="str">
        <f t="shared" si="360"/>
        <v/>
      </c>
      <c r="X616" s="4" t="str">
        <f t="shared" si="360"/>
        <v/>
      </c>
    </row>
    <row r="617" spans="1:24" ht="15.75" customHeight="1" x14ac:dyDescent="0.25">
      <c r="A617" s="4" t="s">
        <v>421</v>
      </c>
      <c r="B617" s="4" t="s">
        <v>422</v>
      </c>
      <c r="C617" s="4" t="s">
        <v>181</v>
      </c>
      <c r="D617" s="4" t="s">
        <v>412</v>
      </c>
      <c r="E617" s="4">
        <f t="shared" si="274"/>
        <v>1</v>
      </c>
      <c r="I617" s="4">
        <f t="shared" ref="I617:X617" si="361">+IF($E91=0,"",IF(I91&lt;&gt;"",I91,AVERAGEIFS(I$256:I$503,$D$256:$D$503,$D91)))</f>
        <v>10473455</v>
      </c>
      <c r="J617" s="85">
        <f t="shared" si="361"/>
        <v>510.65288388597645</v>
      </c>
      <c r="K617" s="85">
        <f t="shared" si="361"/>
        <v>95.584503871931474</v>
      </c>
      <c r="L617" s="85">
        <f t="shared" si="361"/>
        <v>42.984860296817047</v>
      </c>
      <c r="M617" s="85">
        <f t="shared" si="361"/>
        <v>449.70532414344223</v>
      </c>
      <c r="N617" s="85">
        <f t="shared" si="361"/>
        <v>41.333065354269436</v>
      </c>
      <c r="O617" s="4">
        <f t="shared" si="361"/>
        <v>53870.285432400458</v>
      </c>
      <c r="P617" s="4">
        <f t="shared" si="361"/>
        <v>1637.4599505286158</v>
      </c>
      <c r="Q617" s="85">
        <f t="shared" si="361"/>
        <v>3070.8588957055217</v>
      </c>
      <c r="R617" s="85">
        <f t="shared" si="361"/>
        <v>0.78293170687227864</v>
      </c>
      <c r="S617" s="4" t="e">
        <f t="shared" si="361"/>
        <v>#DIV/0!</v>
      </c>
      <c r="T617" s="4">
        <f t="shared" si="361"/>
        <v>79344.242606043292</v>
      </c>
      <c r="U617" s="4">
        <f t="shared" si="361"/>
        <v>0.55000000000000004</v>
      </c>
      <c r="V617" s="4">
        <f t="shared" si="361"/>
        <v>0.44</v>
      </c>
      <c r="W617" s="4">
        <f t="shared" si="361"/>
        <v>0.56000000000000005</v>
      </c>
      <c r="X617" s="4">
        <f t="shared" si="361"/>
        <v>0.56000000000000005</v>
      </c>
    </row>
    <row r="618" spans="1:24" ht="15.75" customHeight="1" x14ac:dyDescent="0.25">
      <c r="A618" s="4" t="s">
        <v>268</v>
      </c>
      <c r="B618" s="4" t="s">
        <v>269</v>
      </c>
      <c r="C618" s="4" t="s">
        <v>28</v>
      </c>
      <c r="D618" s="4" t="s">
        <v>265</v>
      </c>
      <c r="E618" s="4">
        <f t="shared" si="274"/>
        <v>0</v>
      </c>
      <c r="I618" s="4" t="str">
        <f t="shared" ref="I618:X618" si="362">+IF($E92=0,"",IF(I92&lt;&gt;"",I92,AVERAGEIFS(I$256:I$503,$D$256:$D$503,$D92)))</f>
        <v/>
      </c>
      <c r="J618" s="4" t="str">
        <f t="shared" si="362"/>
        <v/>
      </c>
      <c r="K618" s="4" t="str">
        <f t="shared" si="362"/>
        <v/>
      </c>
      <c r="L618" s="4" t="str">
        <f t="shared" si="362"/>
        <v/>
      </c>
      <c r="M618" s="4" t="str">
        <f t="shared" si="362"/>
        <v/>
      </c>
      <c r="N618" s="4" t="str">
        <f t="shared" si="362"/>
        <v/>
      </c>
      <c r="O618" s="4" t="str">
        <f t="shared" si="362"/>
        <v/>
      </c>
      <c r="P618" s="4" t="str">
        <f t="shared" si="362"/>
        <v/>
      </c>
      <c r="Q618" s="4" t="str">
        <f t="shared" si="362"/>
        <v/>
      </c>
      <c r="R618" s="4" t="str">
        <f t="shared" si="362"/>
        <v/>
      </c>
      <c r="S618" s="4" t="str">
        <f t="shared" si="362"/>
        <v/>
      </c>
      <c r="T618" s="4" t="str">
        <f t="shared" si="362"/>
        <v/>
      </c>
      <c r="U618" s="4" t="str">
        <f t="shared" si="362"/>
        <v/>
      </c>
      <c r="V618" s="4" t="str">
        <f t="shared" si="362"/>
        <v/>
      </c>
      <c r="W618" s="4" t="str">
        <f t="shared" si="362"/>
        <v/>
      </c>
      <c r="X618" s="4" t="str">
        <f t="shared" si="362"/>
        <v/>
      </c>
    </row>
    <row r="619" spans="1:24" ht="15.75" customHeight="1" x14ac:dyDescent="0.25">
      <c r="A619" s="4" t="s">
        <v>53</v>
      </c>
      <c r="B619" s="4" t="s">
        <v>54</v>
      </c>
      <c r="C619" s="4" t="s">
        <v>28</v>
      </c>
      <c r="D619" s="4" t="s">
        <v>29</v>
      </c>
      <c r="E619" s="4">
        <f t="shared" si="274"/>
        <v>1</v>
      </c>
      <c r="I619" s="4">
        <f t="shared" ref="I619:X619" si="363">+IF($E93=0,"",IF(I93&lt;&gt;"",I93,AVERAGEIFS(I$256:I$503,$D$256:$D$503,$D93)))</f>
        <v>112003</v>
      </c>
      <c r="J619" s="85">
        <f t="shared" si="363"/>
        <v>832.12056819906616</v>
      </c>
      <c r="K619" s="85">
        <f t="shared" si="363"/>
        <v>408.02478505040045</v>
      </c>
      <c r="L619" s="85">
        <f t="shared" si="363"/>
        <v>147.31748256743123</v>
      </c>
      <c r="M619" s="85">
        <f t="shared" si="363"/>
        <v>361.05032822757113</v>
      </c>
      <c r="N619" s="4" t="e">
        <f t="shared" si="363"/>
        <v>#DIV/0!</v>
      </c>
      <c r="O619" s="4">
        <f t="shared" si="363"/>
        <v>117836.86793114754</v>
      </c>
      <c r="P619" s="85">
        <f t="shared" si="363"/>
        <v>376.44151565074134</v>
      </c>
      <c r="Q619" s="85">
        <f t="shared" si="363"/>
        <v>5193.181818181818</v>
      </c>
      <c r="R619" s="85">
        <f t="shared" si="363"/>
        <v>10.713998732176817</v>
      </c>
      <c r="S619" s="4">
        <f t="shared" si="363"/>
        <v>807.46073438191161</v>
      </c>
      <c r="T619" s="4" t="e">
        <f t="shared" si="363"/>
        <v>#DIV/0!</v>
      </c>
      <c r="U619" s="4">
        <f t="shared" si="363"/>
        <v>0.45</v>
      </c>
      <c r="V619" s="4">
        <f t="shared" si="363"/>
        <v>0.42</v>
      </c>
      <c r="W619" s="4">
        <f t="shared" si="363"/>
        <v>0.43</v>
      </c>
      <c r="X619" s="4">
        <f t="shared" si="363"/>
        <v>0.43</v>
      </c>
    </row>
    <row r="620" spans="1:24" ht="15.75" customHeight="1" x14ac:dyDescent="0.25">
      <c r="A620" s="4" t="s">
        <v>55</v>
      </c>
      <c r="B620" s="4" t="s">
        <v>56</v>
      </c>
      <c r="C620" s="4" t="s">
        <v>28</v>
      </c>
      <c r="D620" s="4" t="s">
        <v>29</v>
      </c>
      <c r="E620" s="4">
        <f t="shared" si="274"/>
        <v>0</v>
      </c>
      <c r="I620" s="4" t="str">
        <f t="shared" ref="I620:X620" si="364">+IF($E94=0,"",IF(I94&lt;&gt;"",I94,AVERAGEIFS(I$256:I$503,$D$256:$D$503,$D94)))</f>
        <v/>
      </c>
      <c r="J620" s="4" t="str">
        <f t="shared" si="364"/>
        <v/>
      </c>
      <c r="K620" s="4" t="str">
        <f t="shared" si="364"/>
        <v/>
      </c>
      <c r="L620" s="4" t="str">
        <f t="shared" si="364"/>
        <v/>
      </c>
      <c r="M620" s="4" t="str">
        <f t="shared" si="364"/>
        <v/>
      </c>
      <c r="N620" s="4" t="str">
        <f t="shared" si="364"/>
        <v/>
      </c>
      <c r="O620" s="4" t="str">
        <f t="shared" si="364"/>
        <v/>
      </c>
      <c r="P620" s="4" t="str">
        <f t="shared" si="364"/>
        <v/>
      </c>
      <c r="Q620" s="4" t="str">
        <f t="shared" si="364"/>
        <v/>
      </c>
      <c r="R620" s="4" t="str">
        <f t="shared" si="364"/>
        <v/>
      </c>
      <c r="S620" s="4" t="str">
        <f t="shared" si="364"/>
        <v/>
      </c>
      <c r="T620" s="4" t="str">
        <f t="shared" si="364"/>
        <v/>
      </c>
      <c r="U620" s="4" t="str">
        <f t="shared" si="364"/>
        <v/>
      </c>
      <c r="V620" s="4" t="str">
        <f t="shared" si="364"/>
        <v/>
      </c>
      <c r="W620" s="4" t="str">
        <f t="shared" si="364"/>
        <v/>
      </c>
      <c r="X620" s="4" t="str">
        <f t="shared" si="364"/>
        <v/>
      </c>
    </row>
    <row r="621" spans="1:24" ht="15.75" customHeight="1" x14ac:dyDescent="0.25">
      <c r="A621" s="4" t="s">
        <v>214</v>
      </c>
      <c r="B621" s="4" t="s">
        <v>215</v>
      </c>
      <c r="C621" s="4" t="s">
        <v>22</v>
      </c>
      <c r="D621" s="4" t="s">
        <v>216</v>
      </c>
      <c r="E621" s="4">
        <f t="shared" si="274"/>
        <v>0</v>
      </c>
      <c r="I621" s="4" t="str">
        <f t="shared" ref="I621:X621" si="365">+IF($E95=0,"",IF(I95&lt;&gt;"",I95,AVERAGEIFS(I$256:I$503,$D$256:$D$503,$D95)))</f>
        <v/>
      </c>
      <c r="J621" s="4" t="str">
        <f t="shared" si="365"/>
        <v/>
      </c>
      <c r="K621" s="4" t="str">
        <f t="shared" si="365"/>
        <v/>
      </c>
      <c r="L621" s="4" t="str">
        <f t="shared" si="365"/>
        <v/>
      </c>
      <c r="M621" s="4" t="str">
        <f t="shared" si="365"/>
        <v/>
      </c>
      <c r="N621" s="4" t="str">
        <f t="shared" si="365"/>
        <v/>
      </c>
      <c r="O621" s="4" t="str">
        <f t="shared" si="365"/>
        <v/>
      </c>
      <c r="P621" s="4" t="str">
        <f t="shared" si="365"/>
        <v/>
      </c>
      <c r="Q621" s="4" t="str">
        <f t="shared" si="365"/>
        <v/>
      </c>
      <c r="R621" s="4" t="str">
        <f t="shared" si="365"/>
        <v/>
      </c>
      <c r="S621" s="4" t="str">
        <f t="shared" si="365"/>
        <v/>
      </c>
      <c r="T621" s="4" t="str">
        <f t="shared" si="365"/>
        <v/>
      </c>
      <c r="U621" s="4" t="str">
        <f t="shared" si="365"/>
        <v/>
      </c>
      <c r="V621" s="4" t="str">
        <f t="shared" si="365"/>
        <v/>
      </c>
      <c r="W621" s="4" t="str">
        <f t="shared" si="365"/>
        <v/>
      </c>
      <c r="X621" s="4" t="str">
        <f t="shared" si="365"/>
        <v/>
      </c>
    </row>
    <row r="622" spans="1:24" ht="15.75" customHeight="1" x14ac:dyDescent="0.25">
      <c r="A622" s="4" t="s">
        <v>94</v>
      </c>
      <c r="B622" s="4" t="s">
        <v>95</v>
      </c>
      <c r="C622" s="4" t="s">
        <v>28</v>
      </c>
      <c r="D622" s="4" t="s">
        <v>89</v>
      </c>
      <c r="E622" s="4">
        <f t="shared" si="274"/>
        <v>1</v>
      </c>
      <c r="I622" s="4">
        <f t="shared" ref="I622:X622" si="366">+IF($E96=0,"",IF(I96&lt;&gt;"",I96,AVERAGEIFS(I$256:I$503,$D$256:$D$503,$D96)))</f>
        <v>17581472</v>
      </c>
      <c r="J622" s="85">
        <f t="shared" si="366"/>
        <v>175.4176214596821</v>
      </c>
      <c r="K622" s="85">
        <f t="shared" si="366"/>
        <v>138.7028344384361</v>
      </c>
      <c r="L622" s="4">
        <f t="shared" si="366"/>
        <v>51.418464404492049</v>
      </c>
      <c r="M622" s="4">
        <f t="shared" si="366"/>
        <v>230.43420670921969</v>
      </c>
      <c r="N622" s="4">
        <f t="shared" si="366"/>
        <v>6.5009043583960135</v>
      </c>
      <c r="O622" s="85">
        <f t="shared" si="366"/>
        <v>99976.519337016565</v>
      </c>
      <c r="P622" s="85">
        <f t="shared" si="366"/>
        <v>1098.3200468405171</v>
      </c>
      <c r="Q622" s="85">
        <f t="shared" si="366"/>
        <v>1929.8828743273189</v>
      </c>
      <c r="R622" s="85">
        <f t="shared" si="366"/>
        <v>25.083223975785419</v>
      </c>
      <c r="S622" s="85">
        <f t="shared" si="366"/>
        <v>1332.4068108605613</v>
      </c>
      <c r="T622" s="4">
        <f t="shared" si="366"/>
        <v>106945.72638132918</v>
      </c>
      <c r="U622" s="4">
        <f t="shared" si="366"/>
        <v>0.4</v>
      </c>
      <c r="V622" s="4">
        <f t="shared" si="366"/>
        <v>0.3</v>
      </c>
      <c r="W622" s="4">
        <f t="shared" si="366"/>
        <v>0.4</v>
      </c>
      <c r="X622" s="4">
        <f t="shared" si="366"/>
        <v>0.4</v>
      </c>
    </row>
    <row r="623" spans="1:24" ht="15.75" customHeight="1" x14ac:dyDescent="0.25">
      <c r="A623" s="4" t="s">
        <v>460</v>
      </c>
      <c r="B623" s="4" t="s">
        <v>461</v>
      </c>
      <c r="C623" s="4" t="s">
        <v>118</v>
      </c>
      <c r="D623" s="4" t="s">
        <v>449</v>
      </c>
      <c r="E623" s="4">
        <f t="shared" si="274"/>
        <v>0</v>
      </c>
      <c r="I623" s="4" t="str">
        <f t="shared" ref="I623:X623" si="367">+IF($E97=0,"",IF(I97&lt;&gt;"",I97,AVERAGEIFS(I$256:I$503,$D$256:$D$503,$D97)))</f>
        <v/>
      </c>
      <c r="J623" s="4" t="str">
        <f t="shared" si="367"/>
        <v/>
      </c>
      <c r="K623" s="4" t="str">
        <f t="shared" si="367"/>
        <v/>
      </c>
      <c r="L623" s="4" t="str">
        <f t="shared" si="367"/>
        <v/>
      </c>
      <c r="M623" s="4" t="str">
        <f t="shared" si="367"/>
        <v/>
      </c>
      <c r="N623" s="4" t="str">
        <f t="shared" si="367"/>
        <v/>
      </c>
      <c r="O623" s="4" t="str">
        <f t="shared" si="367"/>
        <v/>
      </c>
      <c r="P623" s="4" t="str">
        <f t="shared" si="367"/>
        <v/>
      </c>
      <c r="Q623" s="4" t="str">
        <f t="shared" si="367"/>
        <v/>
      </c>
      <c r="R623" s="4" t="str">
        <f t="shared" si="367"/>
        <v/>
      </c>
      <c r="S623" s="4" t="str">
        <f t="shared" si="367"/>
        <v/>
      </c>
      <c r="T623" s="4" t="str">
        <f t="shared" si="367"/>
        <v/>
      </c>
      <c r="U623" s="4" t="str">
        <f t="shared" si="367"/>
        <v/>
      </c>
      <c r="V623" s="4" t="str">
        <f t="shared" si="367"/>
        <v/>
      </c>
      <c r="W623" s="4" t="str">
        <f t="shared" si="367"/>
        <v/>
      </c>
      <c r="X623" s="4" t="str">
        <f t="shared" si="367"/>
        <v/>
      </c>
    </row>
    <row r="624" spans="1:24" ht="15.75" customHeight="1" x14ac:dyDescent="0.25">
      <c r="A624" s="4" t="s">
        <v>462</v>
      </c>
      <c r="B624" s="4" t="s">
        <v>463</v>
      </c>
      <c r="C624" s="4" t="s">
        <v>118</v>
      </c>
      <c r="D624" s="4" t="s">
        <v>449</v>
      </c>
      <c r="E624" s="4">
        <f t="shared" si="274"/>
        <v>0</v>
      </c>
      <c r="I624" s="4" t="str">
        <f t="shared" ref="I624:X624" si="368">+IF($E98=0,"",IF(I98&lt;&gt;"",I98,AVERAGEIFS(I$256:I$503,$D$256:$D$503,$D98)))</f>
        <v/>
      </c>
      <c r="J624" s="4" t="str">
        <f t="shared" si="368"/>
        <v/>
      </c>
      <c r="K624" s="4" t="str">
        <f t="shared" si="368"/>
        <v/>
      </c>
      <c r="L624" s="4" t="str">
        <f t="shared" si="368"/>
        <v/>
      </c>
      <c r="M624" s="4" t="str">
        <f t="shared" si="368"/>
        <v/>
      </c>
      <c r="N624" s="4" t="str">
        <f t="shared" si="368"/>
        <v/>
      </c>
      <c r="O624" s="4" t="str">
        <f t="shared" si="368"/>
        <v/>
      </c>
      <c r="P624" s="4" t="str">
        <f t="shared" si="368"/>
        <v/>
      </c>
      <c r="Q624" s="4" t="str">
        <f t="shared" si="368"/>
        <v/>
      </c>
      <c r="R624" s="4" t="str">
        <f t="shared" si="368"/>
        <v/>
      </c>
      <c r="S624" s="4" t="str">
        <f t="shared" si="368"/>
        <v/>
      </c>
      <c r="T624" s="4" t="str">
        <f t="shared" si="368"/>
        <v/>
      </c>
      <c r="U624" s="4" t="str">
        <f t="shared" si="368"/>
        <v/>
      </c>
      <c r="V624" s="4" t="str">
        <f t="shared" si="368"/>
        <v/>
      </c>
      <c r="W624" s="4" t="str">
        <f t="shared" si="368"/>
        <v/>
      </c>
      <c r="X624" s="4" t="str">
        <f t="shared" si="368"/>
        <v/>
      </c>
    </row>
    <row r="625" spans="1:24" ht="15.75" customHeight="1" x14ac:dyDescent="0.25">
      <c r="A625" s="4" t="s">
        <v>343</v>
      </c>
      <c r="B625" s="4" t="s">
        <v>344</v>
      </c>
      <c r="C625" s="4" t="s">
        <v>28</v>
      </c>
      <c r="D625" s="4" t="s">
        <v>328</v>
      </c>
      <c r="E625" s="4">
        <f t="shared" si="274"/>
        <v>1</v>
      </c>
      <c r="I625" s="4">
        <f t="shared" ref="I625:X625" si="369">+IF($E99=0,"",IF(I99&lt;&gt;"",I99,AVERAGEIFS(I$256:I$503,$D$256:$D$503,$D99)))</f>
        <v>782766</v>
      </c>
      <c r="J625" s="85">
        <f t="shared" si="369"/>
        <v>465.01764256495551</v>
      </c>
      <c r="K625" s="85">
        <f t="shared" si="369"/>
        <v>284.3761737224151</v>
      </c>
      <c r="L625" s="85">
        <f t="shared" si="369"/>
        <v>65.153570798936073</v>
      </c>
      <c r="M625" s="85">
        <f t="shared" si="369"/>
        <v>229.11051212938006</v>
      </c>
      <c r="N625" s="4">
        <f t="shared" si="369"/>
        <v>7.1541474019719242</v>
      </c>
      <c r="O625" s="85">
        <f t="shared" si="369"/>
        <v>101097.56097560975</v>
      </c>
      <c r="P625" s="85">
        <f t="shared" si="369"/>
        <v>75.28663712923192</v>
      </c>
      <c r="Q625" s="85">
        <f t="shared" si="369"/>
        <v>3184.5493562231759</v>
      </c>
      <c r="R625" s="85">
        <f t="shared" si="369"/>
        <v>14.691491454662058</v>
      </c>
      <c r="S625" s="85">
        <f t="shared" si="369"/>
        <v>75.565602610613823</v>
      </c>
      <c r="T625" s="85">
        <f t="shared" si="369"/>
        <v>376818.18181818182</v>
      </c>
      <c r="U625" s="4">
        <f t="shared" si="369"/>
        <v>0.41</v>
      </c>
      <c r="V625" s="4">
        <f t="shared" si="369"/>
        <v>0.37</v>
      </c>
      <c r="W625" s="4">
        <f t="shared" si="369"/>
        <v>0.37</v>
      </c>
      <c r="X625" s="4">
        <f t="shared" si="369"/>
        <v>0.37</v>
      </c>
    </row>
    <row r="626" spans="1:24" ht="15.75" customHeight="1" x14ac:dyDescent="0.25">
      <c r="A626" s="4" t="s">
        <v>57</v>
      </c>
      <c r="B626" s="4" t="s">
        <v>58</v>
      </c>
      <c r="C626" s="4" t="s">
        <v>28</v>
      </c>
      <c r="D626" s="4" t="s">
        <v>29</v>
      </c>
      <c r="E626" s="4">
        <f t="shared" si="274"/>
        <v>0</v>
      </c>
      <c r="I626" s="4" t="str">
        <f t="shared" ref="I626:X626" si="370">+IF($E100=0,"",IF(I100&lt;&gt;"",I100,AVERAGEIFS(I$256:I$503,$D$256:$D$503,$D100)))</f>
        <v/>
      </c>
      <c r="J626" s="4" t="str">
        <f t="shared" si="370"/>
        <v/>
      </c>
      <c r="K626" s="4" t="str">
        <f t="shared" si="370"/>
        <v/>
      </c>
      <c r="L626" s="4" t="str">
        <f t="shared" si="370"/>
        <v/>
      </c>
      <c r="M626" s="4" t="str">
        <f t="shared" si="370"/>
        <v/>
      </c>
      <c r="N626" s="4" t="str">
        <f t="shared" si="370"/>
        <v/>
      </c>
      <c r="O626" s="4" t="str">
        <f t="shared" si="370"/>
        <v/>
      </c>
      <c r="P626" s="4" t="str">
        <f t="shared" si="370"/>
        <v/>
      </c>
      <c r="Q626" s="4" t="str">
        <f t="shared" si="370"/>
        <v/>
      </c>
      <c r="R626" s="4" t="str">
        <f t="shared" si="370"/>
        <v/>
      </c>
      <c r="S626" s="4" t="str">
        <f t="shared" si="370"/>
        <v/>
      </c>
      <c r="T626" s="4" t="str">
        <f t="shared" si="370"/>
        <v/>
      </c>
      <c r="U626" s="4" t="str">
        <f t="shared" si="370"/>
        <v/>
      </c>
      <c r="V626" s="4" t="str">
        <f t="shared" si="370"/>
        <v/>
      </c>
      <c r="W626" s="4" t="str">
        <f t="shared" si="370"/>
        <v/>
      </c>
      <c r="X626" s="4" t="str">
        <f t="shared" si="370"/>
        <v/>
      </c>
    </row>
    <row r="627" spans="1:24" ht="15.75" customHeight="1" x14ac:dyDescent="0.25">
      <c r="A627" s="4" t="s">
        <v>423</v>
      </c>
      <c r="B627" s="4" t="s">
        <v>424</v>
      </c>
      <c r="C627" s="4" t="s">
        <v>181</v>
      </c>
      <c r="D627" s="4" t="s">
        <v>412</v>
      </c>
      <c r="E627" s="4">
        <f t="shared" si="274"/>
        <v>1</v>
      </c>
      <c r="I627" s="4">
        <f t="shared" ref="I627:X627" si="371">+IF($E101=0,"",IF(I101&lt;&gt;"",I101,AVERAGEIFS(I$256:I$503,$D$256:$D$503,$D101)))</f>
        <v>799</v>
      </c>
      <c r="J627" s="85">
        <f t="shared" si="371"/>
        <v>18147.684605757197</v>
      </c>
      <c r="K627" s="85">
        <f t="shared" si="371"/>
        <v>125.15644555694618</v>
      </c>
      <c r="L627" s="4">
        <f t="shared" si="371"/>
        <v>63.236984676028484</v>
      </c>
      <c r="M627" s="4">
        <f t="shared" si="371"/>
        <v>470.31376452754114</v>
      </c>
      <c r="N627" s="4">
        <f t="shared" si="371"/>
        <v>27.141419183290633</v>
      </c>
      <c r="O627" s="85">
        <f t="shared" si="371"/>
        <v>1266.6666666666665</v>
      </c>
      <c r="P627" s="85">
        <f t="shared" si="371"/>
        <v>125</v>
      </c>
      <c r="Q627" s="4" t="e">
        <f t="shared" si="371"/>
        <v>#DIV/0!</v>
      </c>
      <c r="R627" s="85">
        <f t="shared" si="371"/>
        <v>0</v>
      </c>
      <c r="S627" s="4" t="e">
        <f t="shared" si="371"/>
        <v>#DIV/0!</v>
      </c>
      <c r="T627" s="4">
        <f t="shared" si="371"/>
        <v>79344.242606043292</v>
      </c>
      <c r="U627" s="4">
        <f t="shared" si="371"/>
        <v>0.29800000000000004</v>
      </c>
      <c r="V627" s="4">
        <f t="shared" si="371"/>
        <v>0.28866666666666668</v>
      </c>
      <c r="W627" s="4">
        <f t="shared" si="371"/>
        <v>0.37933333333333336</v>
      </c>
      <c r="X627" s="4">
        <f t="shared" si="371"/>
        <v>0.37933333333333336</v>
      </c>
    </row>
    <row r="628" spans="1:24" ht="15.75" customHeight="1" x14ac:dyDescent="0.25">
      <c r="A628" s="4" t="s">
        <v>96</v>
      </c>
      <c r="B628" s="4" t="s">
        <v>97</v>
      </c>
      <c r="C628" s="4" t="s">
        <v>28</v>
      </c>
      <c r="D628" s="4" t="s">
        <v>89</v>
      </c>
      <c r="E628" s="4">
        <f t="shared" si="274"/>
        <v>1</v>
      </c>
      <c r="I628" s="4">
        <f t="shared" ref="I628:X628" si="372">+IF($E102=0,"",IF(I102&lt;&gt;"",I102,AVERAGEIFS(I$256:I$503,$D$256:$D$503,$D102)))</f>
        <v>9746117</v>
      </c>
      <c r="J628" s="85">
        <f t="shared" si="372"/>
        <v>154.60516224051077</v>
      </c>
      <c r="K628" s="85">
        <f t="shared" si="372"/>
        <v>198.38670108310828</v>
      </c>
      <c r="L628" s="85">
        <f t="shared" si="372"/>
        <v>22.788562870730978</v>
      </c>
      <c r="M628" s="85">
        <f t="shared" si="372"/>
        <v>114.86940780967159</v>
      </c>
      <c r="N628" s="4">
        <f t="shared" si="372"/>
        <v>6.5009043583960135</v>
      </c>
      <c r="O628" s="85">
        <f t="shared" si="372"/>
        <v>26835.891381345926</v>
      </c>
      <c r="P628" s="85">
        <f t="shared" si="372"/>
        <v>3277.1186440677966</v>
      </c>
      <c r="Q628" s="85">
        <f t="shared" si="372"/>
        <v>1707.2847682119204</v>
      </c>
      <c r="R628" s="85">
        <f t="shared" si="372"/>
        <v>39.646558726926834</v>
      </c>
      <c r="S628" s="85">
        <f t="shared" si="372"/>
        <v>1038.1365608586434</v>
      </c>
      <c r="T628" s="85">
        <f t="shared" si="372"/>
        <v>366612.90322580648</v>
      </c>
      <c r="U628" s="4">
        <f t="shared" si="372"/>
        <v>0.27</v>
      </c>
      <c r="V628" s="4">
        <f t="shared" si="372"/>
        <v>0.2</v>
      </c>
      <c r="W628" s="4">
        <f t="shared" si="372"/>
        <v>0.31</v>
      </c>
      <c r="X628" s="4">
        <f t="shared" si="372"/>
        <v>0.31</v>
      </c>
    </row>
    <row r="629" spans="1:24" ht="15.75" customHeight="1" x14ac:dyDescent="0.25">
      <c r="A629" s="5" t="s">
        <v>169</v>
      </c>
      <c r="B629" s="5" t="s">
        <v>170</v>
      </c>
      <c r="C629" s="5" t="s">
        <v>106</v>
      </c>
      <c r="D629" s="4" t="s">
        <v>160</v>
      </c>
      <c r="E629" s="4">
        <f t="shared" si="274"/>
        <v>0</v>
      </c>
      <c r="I629" s="4" t="str">
        <f t="shared" ref="I629:X629" si="373">+IF($E103=0,"",IF(I103&lt;&gt;"",I103,AVERAGEIFS(I$256:I$503,$D$256:$D$503,$D103)))</f>
        <v/>
      </c>
      <c r="J629" s="4" t="str">
        <f t="shared" si="373"/>
        <v/>
      </c>
      <c r="K629" s="4" t="str">
        <f t="shared" si="373"/>
        <v/>
      </c>
      <c r="L629" s="4" t="str">
        <f t="shared" si="373"/>
        <v/>
      </c>
      <c r="M629" s="4" t="str">
        <f t="shared" si="373"/>
        <v/>
      </c>
      <c r="N629" s="4" t="str">
        <f t="shared" si="373"/>
        <v/>
      </c>
      <c r="O629" s="4" t="str">
        <f t="shared" si="373"/>
        <v/>
      </c>
      <c r="P629" s="4" t="str">
        <f t="shared" si="373"/>
        <v/>
      </c>
      <c r="Q629" s="4" t="str">
        <f t="shared" si="373"/>
        <v/>
      </c>
      <c r="R629" s="4" t="str">
        <f t="shared" si="373"/>
        <v/>
      </c>
      <c r="S629" s="4" t="str">
        <f t="shared" si="373"/>
        <v/>
      </c>
      <c r="T629" s="4" t="str">
        <f t="shared" si="373"/>
        <v/>
      </c>
      <c r="U629" s="4" t="str">
        <f t="shared" si="373"/>
        <v/>
      </c>
      <c r="V629" s="4" t="str">
        <f t="shared" si="373"/>
        <v/>
      </c>
      <c r="W629" s="4" t="str">
        <f t="shared" si="373"/>
        <v/>
      </c>
      <c r="X629" s="4" t="str">
        <f t="shared" si="373"/>
        <v/>
      </c>
    </row>
    <row r="630" spans="1:24" ht="15.75" customHeight="1" x14ac:dyDescent="0.25">
      <c r="A630" s="4" t="s">
        <v>189</v>
      </c>
      <c r="B630" s="4" t="s">
        <v>190</v>
      </c>
      <c r="C630" s="4" t="s">
        <v>181</v>
      </c>
      <c r="D630" s="4" t="s">
        <v>182</v>
      </c>
      <c r="E630" s="4">
        <f t="shared" si="274"/>
        <v>1</v>
      </c>
      <c r="I630" s="4">
        <f t="shared" ref="I630:X630" si="374">+IF($E104=0,"",IF(I104&lt;&gt;"",I104,AVERAGEIFS(I$256:I$503,$D$256:$D$503,$D104)))</f>
        <v>9684679</v>
      </c>
      <c r="J630" s="85">
        <f t="shared" si="374"/>
        <v>411.09261339482703</v>
      </c>
      <c r="K630" s="85">
        <f t="shared" si="374"/>
        <v>179.07666325337163</v>
      </c>
      <c r="L630" s="85">
        <f t="shared" si="374"/>
        <v>90.885820789723638</v>
      </c>
      <c r="M630" s="85">
        <f t="shared" si="374"/>
        <v>507.52464971458221</v>
      </c>
      <c r="N630" s="85">
        <f t="shared" si="374"/>
        <v>29.551831299726089</v>
      </c>
      <c r="O630" s="85">
        <f t="shared" si="374"/>
        <v>25837.526205450733</v>
      </c>
      <c r="P630" s="85">
        <f t="shared" si="374"/>
        <v>250.00360381139092</v>
      </c>
      <c r="Q630" s="85">
        <f t="shared" si="374"/>
        <v>5099.3825345486621</v>
      </c>
      <c r="R630" s="85">
        <f t="shared" si="374"/>
        <v>2.4987921644073077</v>
      </c>
      <c r="S630" s="85">
        <f t="shared" si="374"/>
        <v>761.15531492213154</v>
      </c>
      <c r="T630" s="85">
        <f t="shared" si="374"/>
        <v>33414.821509263442</v>
      </c>
      <c r="U630" s="4">
        <f t="shared" si="374"/>
        <v>0.33</v>
      </c>
      <c r="V630" s="4">
        <f t="shared" si="374"/>
        <v>0.32</v>
      </c>
      <c r="W630" s="4">
        <f t="shared" si="374"/>
        <v>0.57999999999999996</v>
      </c>
      <c r="X630" s="4">
        <f t="shared" si="374"/>
        <v>0.57999999999999996</v>
      </c>
    </row>
    <row r="631" spans="1:24" ht="15.75" customHeight="1" x14ac:dyDescent="0.25">
      <c r="A631" s="4" t="s">
        <v>285</v>
      </c>
      <c r="B631" s="4" t="s">
        <v>286</v>
      </c>
      <c r="C631" s="4" t="s">
        <v>181</v>
      </c>
      <c r="D631" s="4" t="s">
        <v>276</v>
      </c>
      <c r="E631" s="4">
        <f t="shared" si="274"/>
        <v>1</v>
      </c>
      <c r="I631" s="4">
        <f t="shared" ref="I631:X631" si="375">+IF($E105=0,"",IF(I105&lt;&gt;"",I105,AVERAGEIFS(I$256:I$503,$D$256:$D$503,$D105)))</f>
        <v>339031</v>
      </c>
      <c r="J631" s="85">
        <f t="shared" si="375"/>
        <v>191.13296424220792</v>
      </c>
      <c r="K631" s="85">
        <f t="shared" si="375"/>
        <v>38.639534437853769</v>
      </c>
      <c r="L631" s="85">
        <f t="shared" si="375"/>
        <v>33.330285431125773</v>
      </c>
      <c r="M631" s="85">
        <f t="shared" si="375"/>
        <v>862.59541984732823</v>
      </c>
      <c r="N631" s="85">
        <f t="shared" si="375"/>
        <v>15.04287218572933</v>
      </c>
      <c r="O631" s="85">
        <f t="shared" si="375"/>
        <v>36078.431372549021</v>
      </c>
      <c r="P631" s="85">
        <f t="shared" si="375"/>
        <v>51.012461059190031</v>
      </c>
      <c r="Q631" s="85">
        <f t="shared" si="375"/>
        <v>5695.652173913044</v>
      </c>
      <c r="R631" s="85">
        <f t="shared" si="375"/>
        <v>0.88487483445466641</v>
      </c>
      <c r="S631" s="85">
        <f t="shared" si="375"/>
        <v>478.6680541103018</v>
      </c>
      <c r="T631" s="85">
        <f t="shared" si="375"/>
        <v>230000</v>
      </c>
      <c r="U631" s="4">
        <f t="shared" si="375"/>
        <v>0</v>
      </c>
      <c r="V631" s="4">
        <f t="shared" si="375"/>
        <v>0</v>
      </c>
      <c r="W631" s="4">
        <f t="shared" si="375"/>
        <v>0</v>
      </c>
      <c r="X631" s="4">
        <f t="shared" si="375"/>
        <v>0</v>
      </c>
    </row>
    <row r="632" spans="1:24" ht="15.75" customHeight="1" x14ac:dyDescent="0.25">
      <c r="A632" s="4" t="s">
        <v>398</v>
      </c>
      <c r="B632" s="4" t="s">
        <v>399</v>
      </c>
      <c r="C632" s="4" t="s">
        <v>106</v>
      </c>
      <c r="D632" s="4" t="s">
        <v>393</v>
      </c>
      <c r="E632" s="4">
        <f t="shared" si="274"/>
        <v>1</v>
      </c>
      <c r="I632" s="4">
        <f t="shared" ref="I632:X632" si="376">+IF($E106=0,"",IF(I106&lt;&gt;"",I106,AVERAGEIFS(I$256:I$503,$D$256:$D$503,$D106)))</f>
        <v>1366417754</v>
      </c>
      <c r="J632" s="85">
        <f t="shared" si="376"/>
        <v>126.72090910200514</v>
      </c>
      <c r="K632" s="85">
        <f t="shared" si="376"/>
        <v>30.709715149090488</v>
      </c>
      <c r="L632" s="4" t="e">
        <f t="shared" si="376"/>
        <v>#DIV/0!</v>
      </c>
      <c r="M632" s="4" t="e">
        <f t="shared" si="376"/>
        <v>#DIV/0!</v>
      </c>
      <c r="N632" s="4" t="e">
        <f t="shared" si="376"/>
        <v>#DIV/0!</v>
      </c>
      <c r="O632" s="4">
        <f t="shared" si="376"/>
        <v>91959.641255605369</v>
      </c>
      <c r="P632" s="85">
        <f t="shared" si="376"/>
        <v>551.14346807325762</v>
      </c>
      <c r="Q632" s="85">
        <f t="shared" si="376"/>
        <v>1487.6239027779748</v>
      </c>
      <c r="R632" s="85">
        <f t="shared" si="376"/>
        <v>3.1233493472304521</v>
      </c>
      <c r="S632" s="85">
        <f t="shared" si="376"/>
        <v>5012.0420243406061</v>
      </c>
      <c r="T632" s="4" t="e">
        <f t="shared" si="376"/>
        <v>#DIV/0!</v>
      </c>
      <c r="U632" s="4">
        <f t="shared" si="376"/>
        <v>0.22</v>
      </c>
      <c r="V632" s="4">
        <f t="shared" si="376"/>
        <v>0.215</v>
      </c>
      <c r="W632" s="4">
        <f t="shared" si="376"/>
        <v>0.2</v>
      </c>
      <c r="X632" s="4">
        <f t="shared" si="376"/>
        <v>0.2</v>
      </c>
    </row>
    <row r="633" spans="1:24" ht="15.75" customHeight="1" x14ac:dyDescent="0.25">
      <c r="A633" s="4" t="s">
        <v>360</v>
      </c>
      <c r="B633" s="4" t="s">
        <v>361</v>
      </c>
      <c r="C633" s="4" t="s">
        <v>106</v>
      </c>
      <c r="D633" s="4" t="s">
        <v>357</v>
      </c>
      <c r="E633" s="4">
        <f t="shared" si="274"/>
        <v>1</v>
      </c>
      <c r="I633" s="4">
        <f t="shared" ref="I633:X633" si="377">+IF($E107=0,"",IF(I107&lt;&gt;"",I107,AVERAGEIFS(I$256:I$503,$D$256:$D$503,$D107)))</f>
        <v>270625568</v>
      </c>
      <c r="J633" s="85">
        <f t="shared" si="377"/>
        <v>143.8670421561942</v>
      </c>
      <c r="K633" s="85">
        <f t="shared" si="377"/>
        <v>90.902349625738239</v>
      </c>
      <c r="L633" s="85">
        <f t="shared" si="377"/>
        <v>9.4813657813736203</v>
      </c>
      <c r="M633" s="85">
        <f t="shared" si="377"/>
        <v>104.30275807402288</v>
      </c>
      <c r="N633" s="4">
        <f t="shared" si="377"/>
        <v>2.047279334907413</v>
      </c>
      <c r="O633" s="4">
        <f t="shared" si="377"/>
        <v>245226.99792771318</v>
      </c>
      <c r="P633" s="4">
        <f t="shared" si="377"/>
        <v>11181.96970713265</v>
      </c>
      <c r="Q633" s="85">
        <f t="shared" si="377"/>
        <v>3506.3426453819839</v>
      </c>
      <c r="R633" s="85">
        <f t="shared" si="377"/>
        <v>0.42494137139326021</v>
      </c>
      <c r="S633" s="4">
        <f t="shared" si="377"/>
        <v>11747.811386788755</v>
      </c>
      <c r="T633" s="4">
        <f t="shared" si="377"/>
        <v>88883.759627270134</v>
      </c>
      <c r="U633" s="4">
        <f t="shared" si="377"/>
        <v>0.57999999999999996</v>
      </c>
      <c r="V633" s="4">
        <f t="shared" si="377"/>
        <v>0.43</v>
      </c>
      <c r="W633" s="4">
        <f t="shared" si="377"/>
        <v>0.4</v>
      </c>
      <c r="X633" s="4">
        <f t="shared" si="377"/>
        <v>0.4</v>
      </c>
    </row>
    <row r="634" spans="1:24" ht="15.75" customHeight="1" x14ac:dyDescent="0.25">
      <c r="A634" s="4" t="s">
        <v>400</v>
      </c>
      <c r="B634" s="4" t="s">
        <v>401</v>
      </c>
      <c r="C634" s="4" t="s">
        <v>106</v>
      </c>
      <c r="D634" s="4" t="s">
        <v>393</v>
      </c>
      <c r="E634" s="4">
        <f t="shared" si="274"/>
        <v>0</v>
      </c>
      <c r="I634" s="4" t="str">
        <f t="shared" ref="I634:X634" si="378">+IF($E108=0,"",IF(I108&lt;&gt;"",I108,AVERAGEIFS(I$256:I$503,$D$256:$D$503,$D108)))</f>
        <v/>
      </c>
      <c r="J634" s="4" t="str">
        <f t="shared" si="378"/>
        <v/>
      </c>
      <c r="K634" s="4" t="str">
        <f t="shared" si="378"/>
        <v/>
      </c>
      <c r="L634" s="4" t="str">
        <f t="shared" si="378"/>
        <v/>
      </c>
      <c r="M634" s="4" t="str">
        <f t="shared" si="378"/>
        <v/>
      </c>
      <c r="N634" s="4" t="str">
        <f t="shared" si="378"/>
        <v/>
      </c>
      <c r="O634" s="4" t="str">
        <f t="shared" si="378"/>
        <v/>
      </c>
      <c r="P634" s="4" t="str">
        <f t="shared" si="378"/>
        <v/>
      </c>
      <c r="Q634" s="4" t="str">
        <f t="shared" si="378"/>
        <v/>
      </c>
      <c r="R634" s="4" t="str">
        <f t="shared" si="378"/>
        <v/>
      </c>
      <c r="S634" s="4" t="str">
        <f t="shared" si="378"/>
        <v/>
      </c>
      <c r="T634" s="4" t="str">
        <f t="shared" si="378"/>
        <v/>
      </c>
      <c r="U634" s="4" t="str">
        <f t="shared" si="378"/>
        <v/>
      </c>
      <c r="V634" s="4" t="str">
        <f t="shared" si="378"/>
        <v/>
      </c>
      <c r="W634" s="4" t="str">
        <f t="shared" si="378"/>
        <v/>
      </c>
      <c r="X634" s="4" t="str">
        <f t="shared" si="378"/>
        <v/>
      </c>
    </row>
    <row r="635" spans="1:24" ht="15.75" customHeight="1" x14ac:dyDescent="0.25">
      <c r="A635" s="4" t="s">
        <v>493</v>
      </c>
      <c r="B635" s="4" t="s">
        <v>494</v>
      </c>
      <c r="C635" s="4" t="s">
        <v>106</v>
      </c>
      <c r="D635" s="4" t="s">
        <v>484</v>
      </c>
      <c r="E635" s="4">
        <f t="shared" si="274"/>
        <v>0</v>
      </c>
      <c r="I635" s="4" t="str">
        <f t="shared" ref="I635:X635" si="379">+IF($E109=0,"",IF(I109&lt;&gt;"",I109,AVERAGEIFS(I$256:I$503,$D$256:$D$503,$D109)))</f>
        <v/>
      </c>
      <c r="J635" s="4" t="str">
        <f t="shared" si="379"/>
        <v/>
      </c>
      <c r="K635" s="4" t="str">
        <f t="shared" si="379"/>
        <v/>
      </c>
      <c r="L635" s="4" t="str">
        <f t="shared" si="379"/>
        <v/>
      </c>
      <c r="M635" s="4" t="str">
        <f t="shared" si="379"/>
        <v/>
      </c>
      <c r="N635" s="4" t="str">
        <f t="shared" si="379"/>
        <v/>
      </c>
      <c r="O635" s="4" t="str">
        <f t="shared" si="379"/>
        <v/>
      </c>
      <c r="P635" s="4" t="str">
        <f t="shared" si="379"/>
        <v/>
      </c>
      <c r="Q635" s="4" t="str">
        <f t="shared" si="379"/>
        <v/>
      </c>
      <c r="R635" s="4" t="str">
        <f t="shared" si="379"/>
        <v/>
      </c>
      <c r="S635" s="4" t="str">
        <f t="shared" si="379"/>
        <v/>
      </c>
      <c r="T635" s="4" t="str">
        <f t="shared" si="379"/>
        <v/>
      </c>
      <c r="U635" s="4" t="str">
        <f t="shared" si="379"/>
        <v/>
      </c>
      <c r="V635" s="4" t="str">
        <f t="shared" si="379"/>
        <v/>
      </c>
      <c r="W635" s="4" t="str">
        <f t="shared" si="379"/>
        <v/>
      </c>
      <c r="X635" s="4" t="str">
        <f t="shared" si="379"/>
        <v/>
      </c>
    </row>
    <row r="636" spans="1:24" ht="15.75" customHeight="1" x14ac:dyDescent="0.25">
      <c r="A636" s="4" t="s">
        <v>495</v>
      </c>
      <c r="B636" s="4" t="s">
        <v>496</v>
      </c>
      <c r="C636" s="4" t="s">
        <v>106</v>
      </c>
      <c r="D636" s="4" t="s">
        <v>484</v>
      </c>
      <c r="E636" s="4">
        <f t="shared" si="274"/>
        <v>0</v>
      </c>
      <c r="I636" s="4" t="str">
        <f t="shared" ref="I636:X636" si="380">+IF($E110=0,"",IF(I110&lt;&gt;"",I110,AVERAGEIFS(I$256:I$503,$D$256:$D$503,$D110)))</f>
        <v/>
      </c>
      <c r="J636" s="4" t="str">
        <f t="shared" si="380"/>
        <v/>
      </c>
      <c r="K636" s="4" t="str">
        <f t="shared" si="380"/>
        <v/>
      </c>
      <c r="L636" s="4" t="str">
        <f t="shared" si="380"/>
        <v/>
      </c>
      <c r="M636" s="4" t="str">
        <f t="shared" si="380"/>
        <v/>
      </c>
      <c r="N636" s="4" t="str">
        <f t="shared" si="380"/>
        <v/>
      </c>
      <c r="O636" s="4" t="str">
        <f t="shared" si="380"/>
        <v/>
      </c>
      <c r="P636" s="4" t="str">
        <f t="shared" si="380"/>
        <v/>
      </c>
      <c r="Q636" s="4" t="str">
        <f t="shared" si="380"/>
        <v/>
      </c>
      <c r="R636" s="4" t="str">
        <f t="shared" si="380"/>
        <v/>
      </c>
      <c r="S636" s="4" t="str">
        <f t="shared" si="380"/>
        <v/>
      </c>
      <c r="T636" s="4" t="str">
        <f t="shared" si="380"/>
        <v/>
      </c>
      <c r="U636" s="4" t="str">
        <f t="shared" si="380"/>
        <v/>
      </c>
      <c r="V636" s="4" t="str">
        <f t="shared" si="380"/>
        <v/>
      </c>
      <c r="W636" s="4" t="str">
        <f t="shared" si="380"/>
        <v/>
      </c>
      <c r="X636" s="4" t="str">
        <f t="shared" si="380"/>
        <v/>
      </c>
    </row>
    <row r="637" spans="1:24" ht="15.75" customHeight="1" x14ac:dyDescent="0.25">
      <c r="A637" s="4" t="s">
        <v>497</v>
      </c>
      <c r="B637" s="4" t="s">
        <v>498</v>
      </c>
      <c r="C637" s="4" t="s">
        <v>106</v>
      </c>
      <c r="D637" s="4" t="s">
        <v>484</v>
      </c>
      <c r="E637" s="4">
        <f t="shared" si="274"/>
        <v>0</v>
      </c>
      <c r="I637" s="4" t="str">
        <f t="shared" ref="I637:X637" si="381">+IF($E111=0,"",IF(I111&lt;&gt;"",I111,AVERAGEIFS(I$256:I$503,$D$256:$D$503,$D111)))</f>
        <v/>
      </c>
      <c r="J637" s="4" t="str">
        <f t="shared" si="381"/>
        <v/>
      </c>
      <c r="K637" s="4" t="str">
        <f t="shared" si="381"/>
        <v/>
      </c>
      <c r="L637" s="4" t="str">
        <f t="shared" si="381"/>
        <v/>
      </c>
      <c r="M637" s="4" t="str">
        <f t="shared" si="381"/>
        <v/>
      </c>
      <c r="N637" s="4" t="str">
        <f t="shared" si="381"/>
        <v/>
      </c>
      <c r="O637" s="4" t="str">
        <f t="shared" si="381"/>
        <v/>
      </c>
      <c r="P637" s="4" t="str">
        <f t="shared" si="381"/>
        <v/>
      </c>
      <c r="Q637" s="4" t="str">
        <f t="shared" si="381"/>
        <v/>
      </c>
      <c r="R637" s="4" t="str">
        <f t="shared" si="381"/>
        <v/>
      </c>
      <c r="S637" s="4" t="str">
        <f t="shared" si="381"/>
        <v/>
      </c>
      <c r="T637" s="4" t="str">
        <f t="shared" si="381"/>
        <v/>
      </c>
      <c r="U637" s="4" t="str">
        <f t="shared" si="381"/>
        <v/>
      </c>
      <c r="V637" s="4" t="str">
        <f t="shared" si="381"/>
        <v/>
      </c>
      <c r="W637" s="4" t="str">
        <f t="shared" si="381"/>
        <v/>
      </c>
      <c r="X637" s="4" t="str">
        <f t="shared" si="381"/>
        <v/>
      </c>
    </row>
    <row r="638" spans="1:24" ht="15.75" customHeight="1" x14ac:dyDescent="0.25">
      <c r="A638" s="4" t="s">
        <v>287</v>
      </c>
      <c r="B638" s="4" t="s">
        <v>288</v>
      </c>
      <c r="C638" s="4" t="s">
        <v>181</v>
      </c>
      <c r="D638" s="4" t="s">
        <v>276</v>
      </c>
      <c r="E638" s="4">
        <f t="shared" si="274"/>
        <v>1</v>
      </c>
      <c r="I638" s="4">
        <f t="shared" ref="I638:X638" si="382">+IF($E112=0,"",IF(I112&lt;&gt;"",I112,AVERAGEIFS(I$256:I$503,$D$256:$D$503,$D112)))</f>
        <v>4882495</v>
      </c>
      <c r="J638" s="85">
        <f t="shared" si="382"/>
        <v>262.14056542812642</v>
      </c>
      <c r="K638" s="85">
        <f t="shared" si="382"/>
        <v>76.559218186603374</v>
      </c>
      <c r="L638" s="4">
        <f t="shared" si="382"/>
        <v>75.559979546576855</v>
      </c>
      <c r="M638" s="4">
        <f t="shared" si="382"/>
        <v>803.89170413635793</v>
      </c>
      <c r="N638" s="4">
        <f t="shared" si="382"/>
        <v>16.793206086451118</v>
      </c>
      <c r="O638" s="85">
        <f t="shared" si="382"/>
        <v>2711000</v>
      </c>
      <c r="P638" s="4">
        <f t="shared" si="382"/>
        <v>157.00341716206049</v>
      </c>
      <c r="Q638" s="85">
        <f t="shared" si="382"/>
        <v>5849.7652582159617</v>
      </c>
      <c r="R638" s="85">
        <f t="shared" si="382"/>
        <v>0.83973460290281909</v>
      </c>
      <c r="S638" s="85">
        <f t="shared" si="382"/>
        <v>8511.5249609984403</v>
      </c>
      <c r="T638" s="4">
        <f t="shared" si="382"/>
        <v>141963.87445888654</v>
      </c>
      <c r="U638" s="4">
        <f t="shared" si="382"/>
        <v>0</v>
      </c>
      <c r="V638" s="4">
        <f t="shared" si="382"/>
        <v>0</v>
      </c>
      <c r="W638" s="4">
        <f t="shared" si="382"/>
        <v>0</v>
      </c>
      <c r="X638" s="4">
        <f t="shared" si="382"/>
        <v>0</v>
      </c>
    </row>
    <row r="639" spans="1:24" ht="15.75" customHeight="1" x14ac:dyDescent="0.25">
      <c r="A639" s="4" t="s">
        <v>289</v>
      </c>
      <c r="B639" s="4" t="s">
        <v>290</v>
      </c>
      <c r="C639" s="4" t="s">
        <v>181</v>
      </c>
      <c r="D639" s="4" t="s">
        <v>276</v>
      </c>
      <c r="E639" s="4">
        <f t="shared" si="274"/>
        <v>0</v>
      </c>
      <c r="I639" s="4" t="str">
        <f t="shared" ref="I639:X639" si="383">+IF($E113=0,"",IF(I113&lt;&gt;"",I113,AVERAGEIFS(I$256:I$503,$D$256:$D$503,$D113)))</f>
        <v/>
      </c>
      <c r="J639" s="4" t="str">
        <f t="shared" si="383"/>
        <v/>
      </c>
      <c r="K639" s="4" t="str">
        <f t="shared" si="383"/>
        <v/>
      </c>
      <c r="L639" s="4" t="str">
        <f t="shared" si="383"/>
        <v/>
      </c>
      <c r="M639" s="4" t="str">
        <f t="shared" si="383"/>
        <v/>
      </c>
      <c r="N639" s="4" t="str">
        <f t="shared" si="383"/>
        <v/>
      </c>
      <c r="O639" s="4" t="str">
        <f t="shared" si="383"/>
        <v/>
      </c>
      <c r="P639" s="4" t="str">
        <f t="shared" si="383"/>
        <v/>
      </c>
      <c r="Q639" s="4" t="str">
        <f t="shared" si="383"/>
        <v/>
      </c>
      <c r="R639" s="4" t="str">
        <f t="shared" si="383"/>
        <v/>
      </c>
      <c r="S639" s="4" t="str">
        <f t="shared" si="383"/>
        <v/>
      </c>
      <c r="T639" s="4" t="str">
        <f t="shared" si="383"/>
        <v/>
      </c>
      <c r="U639" s="4" t="str">
        <f t="shared" si="383"/>
        <v/>
      </c>
      <c r="V639" s="4" t="str">
        <f t="shared" si="383"/>
        <v/>
      </c>
      <c r="W639" s="4" t="str">
        <f t="shared" si="383"/>
        <v/>
      </c>
      <c r="X639" s="4" t="str">
        <f t="shared" si="383"/>
        <v/>
      </c>
    </row>
    <row r="640" spans="1:24" ht="15.75" customHeight="1" x14ac:dyDescent="0.25">
      <c r="A640" s="4" t="s">
        <v>499</v>
      </c>
      <c r="B640" s="4" t="s">
        <v>500</v>
      </c>
      <c r="C640" s="4" t="s">
        <v>106</v>
      </c>
      <c r="D640" s="4" t="s">
        <v>484</v>
      </c>
      <c r="E640" s="4">
        <f t="shared" si="274"/>
        <v>1</v>
      </c>
      <c r="I640" s="4">
        <f t="shared" ref="I640:X640" si="384">+IF($E114=0,"",IF(I114&lt;&gt;"",I114,AVERAGEIFS(I$256:I$503,$D$256:$D$503,$D114)))</f>
        <v>8519377</v>
      </c>
      <c r="J640" s="85">
        <f t="shared" si="384"/>
        <v>318.42703991148647</v>
      </c>
      <c r="K640" s="85">
        <f t="shared" si="384"/>
        <v>226.8358355311662</v>
      </c>
      <c r="L640" s="4">
        <f t="shared" si="384"/>
        <v>34.207287820954051</v>
      </c>
      <c r="M640" s="4">
        <f t="shared" si="384"/>
        <v>692.56756756756749</v>
      </c>
      <c r="N640" s="4">
        <f t="shared" si="384"/>
        <v>7.4331149662076825</v>
      </c>
      <c r="O640" s="85">
        <f t="shared" si="384"/>
        <v>72273.301737756716</v>
      </c>
      <c r="P640" s="85">
        <f t="shared" si="384"/>
        <v>589.82419728970831</v>
      </c>
      <c r="Q640" s="85">
        <f t="shared" si="384"/>
        <v>3685.1639969488938</v>
      </c>
      <c r="R640" s="85">
        <f t="shared" si="384"/>
        <v>1.291174225533158</v>
      </c>
      <c r="S640" s="85">
        <f t="shared" si="384"/>
        <v>219.15583637922691</v>
      </c>
      <c r="T640" s="4">
        <f t="shared" si="384"/>
        <v>9661.1295681063129</v>
      </c>
      <c r="U640" s="4">
        <f t="shared" si="384"/>
        <v>0</v>
      </c>
      <c r="V640" s="4">
        <f t="shared" si="384"/>
        <v>0</v>
      </c>
      <c r="W640" s="4">
        <f t="shared" si="384"/>
        <v>0</v>
      </c>
      <c r="X640" s="4">
        <f t="shared" si="384"/>
        <v>0</v>
      </c>
    </row>
    <row r="641" spans="1:24" ht="15.75" customHeight="1" x14ac:dyDescent="0.25">
      <c r="A641" s="4" t="s">
        <v>425</v>
      </c>
      <c r="B641" s="4" t="s">
        <v>426</v>
      </c>
      <c r="C641" s="4" t="s">
        <v>181</v>
      </c>
      <c r="D641" s="4" t="s">
        <v>412</v>
      </c>
      <c r="E641" s="4">
        <f t="shared" si="274"/>
        <v>1</v>
      </c>
      <c r="I641" s="4">
        <f t="shared" ref="I641:X641" si="385">+IF($E115=0,"",IF(I115&lt;&gt;"",I115,AVERAGEIFS(I$256:I$503,$D$256:$D$503,$D115)))</f>
        <v>60550075</v>
      </c>
      <c r="J641" s="85">
        <f t="shared" si="385"/>
        <v>453.59646540487353</v>
      </c>
      <c r="K641" s="85">
        <f t="shared" si="385"/>
        <v>98.521760707976</v>
      </c>
      <c r="L641" s="85">
        <f t="shared" si="385"/>
        <v>68.777784338004537</v>
      </c>
      <c r="M641" s="85">
        <f t="shared" si="385"/>
        <v>698.09739334506753</v>
      </c>
      <c r="N641" s="85">
        <f t="shared" si="385"/>
        <v>17.426898315154851</v>
      </c>
      <c r="O641" s="85">
        <f t="shared" si="385"/>
        <v>67791.603487490516</v>
      </c>
      <c r="P641" s="85">
        <f t="shared" si="385"/>
        <v>284.17833375412653</v>
      </c>
      <c r="Q641" s="85">
        <f t="shared" si="385"/>
        <v>5804.7095455872341</v>
      </c>
      <c r="R641" s="85">
        <f t="shared" si="385"/>
        <v>0.66061024697326964</v>
      </c>
      <c r="S641" s="85">
        <f t="shared" si="385"/>
        <v>799.67290341260343</v>
      </c>
      <c r="T641" s="85">
        <f t="shared" si="385"/>
        <v>211638.16568047338</v>
      </c>
      <c r="U641" s="4">
        <f t="shared" si="385"/>
        <v>0.61</v>
      </c>
      <c r="V641" s="4">
        <f t="shared" si="385"/>
        <v>0.56999999999999995</v>
      </c>
      <c r="W641" s="4">
        <f t="shared" si="385"/>
        <v>0.7</v>
      </c>
      <c r="X641" s="4">
        <f t="shared" si="385"/>
        <v>0.7</v>
      </c>
    </row>
    <row r="642" spans="1:24" ht="15.75" customHeight="1" x14ac:dyDescent="0.25">
      <c r="A642" s="4" t="s">
        <v>59</v>
      </c>
      <c r="B642" s="4" t="s">
        <v>60</v>
      </c>
      <c r="C642" s="4" t="s">
        <v>28</v>
      </c>
      <c r="D642" s="4" t="s">
        <v>29</v>
      </c>
      <c r="E642" s="4">
        <f t="shared" si="274"/>
        <v>1</v>
      </c>
      <c r="I642" s="4">
        <f t="shared" ref="I642:X642" si="386">+IF($E116=0,"",IF(I116&lt;&gt;"",I116,AVERAGEIFS(I$256:I$503,$D$256:$D$503,$D116)))</f>
        <v>2948279</v>
      </c>
      <c r="J642" s="85">
        <f t="shared" si="386"/>
        <v>400.74226353747389</v>
      </c>
      <c r="K642" s="85">
        <f t="shared" si="386"/>
        <v>130.82208298468362</v>
      </c>
      <c r="L642" s="4">
        <f t="shared" si="386"/>
        <v>147.31748256743123</v>
      </c>
      <c r="M642" s="4">
        <f t="shared" si="386"/>
        <v>361.05032822757113</v>
      </c>
      <c r="N642" s="4" t="e">
        <f t="shared" si="386"/>
        <v>#DIV/0!</v>
      </c>
      <c r="O642" s="85">
        <f t="shared" si="386"/>
        <v>334608.24742268038</v>
      </c>
      <c r="P642" s="85">
        <f t="shared" si="386"/>
        <v>217.79885933706026</v>
      </c>
      <c r="Q642" s="85">
        <f t="shared" si="386"/>
        <v>3093.0232558139537</v>
      </c>
      <c r="R642" s="85">
        <f t="shared" si="386"/>
        <v>55.863098438105752</v>
      </c>
      <c r="S642" s="85">
        <f t="shared" si="386"/>
        <v>1709.4327697898561</v>
      </c>
      <c r="T642" s="4" t="e">
        <f t="shared" si="386"/>
        <v>#DIV/0!</v>
      </c>
      <c r="U642" s="4">
        <f t="shared" si="386"/>
        <v>0.44</v>
      </c>
      <c r="V642" s="4">
        <f t="shared" si="386"/>
        <v>0.52</v>
      </c>
      <c r="W642" s="4">
        <f t="shared" si="386"/>
        <v>0.5</v>
      </c>
      <c r="X642" s="4">
        <f t="shared" si="386"/>
        <v>0.5</v>
      </c>
    </row>
    <row r="643" spans="1:24" ht="15.75" customHeight="1" x14ac:dyDescent="0.25">
      <c r="A643" s="4" t="s">
        <v>171</v>
      </c>
      <c r="B643" s="4" t="s">
        <v>172</v>
      </c>
      <c r="C643" s="4" t="s">
        <v>106</v>
      </c>
      <c r="D643" s="4" t="s">
        <v>160</v>
      </c>
      <c r="E643" s="4">
        <f t="shared" si="274"/>
        <v>1</v>
      </c>
      <c r="I643" s="4">
        <f t="shared" ref="I643:X643" si="387">+IF($E117=0,"",IF(I117&lt;&gt;"",I117,AVERAGEIFS(I$256:I$503,$D$256:$D$503,$D117)))</f>
        <v>126860301</v>
      </c>
      <c r="J643" s="85">
        <f t="shared" si="387"/>
        <v>202.58504668060027</v>
      </c>
      <c r="K643" s="85">
        <f t="shared" si="387"/>
        <v>40.836258145091428</v>
      </c>
      <c r="L643" s="4">
        <f t="shared" si="387"/>
        <v>76.16002690982917</v>
      </c>
      <c r="M643" s="4">
        <f t="shared" si="387"/>
        <v>528.35651342665892</v>
      </c>
      <c r="N643" s="4">
        <f t="shared" si="387"/>
        <v>8.5761364946442598</v>
      </c>
      <c r="O643" s="85">
        <f t="shared" si="387"/>
        <v>93197.333333333328</v>
      </c>
      <c r="P643" s="85">
        <f t="shared" si="387"/>
        <v>899.73601028170481</v>
      </c>
      <c r="Q643" s="85">
        <f t="shared" si="387"/>
        <v>9257.5053609721235</v>
      </c>
      <c r="R643" s="85">
        <f t="shared" si="387"/>
        <v>0.24121021122281586</v>
      </c>
      <c r="S643" s="85">
        <f t="shared" si="387"/>
        <v>1209.2410108782906</v>
      </c>
      <c r="T643" s="85">
        <f t="shared" si="387"/>
        <v>133037.68557289682</v>
      </c>
      <c r="U643" s="4">
        <f t="shared" si="387"/>
        <v>0.73</v>
      </c>
      <c r="V643" s="4">
        <f t="shared" si="387"/>
        <v>0.73</v>
      </c>
      <c r="W643" s="4">
        <f t="shared" si="387"/>
        <v>0.74</v>
      </c>
      <c r="X643" s="4">
        <f t="shared" si="387"/>
        <v>0.74</v>
      </c>
    </row>
    <row r="644" spans="1:24" ht="15.75" customHeight="1" x14ac:dyDescent="0.25">
      <c r="A644" s="4" t="s">
        <v>501</v>
      </c>
      <c r="B644" s="4" t="s">
        <v>502</v>
      </c>
      <c r="C644" s="4" t="s">
        <v>106</v>
      </c>
      <c r="D644" s="4" t="s">
        <v>484</v>
      </c>
      <c r="E644" s="4">
        <f t="shared" si="274"/>
        <v>0</v>
      </c>
      <c r="I644" s="4" t="str">
        <f t="shared" ref="I644:X644" si="388">+IF($E118=0,"",IF(I118&lt;&gt;"",I118,AVERAGEIFS(I$256:I$503,$D$256:$D$503,$D118)))</f>
        <v/>
      </c>
      <c r="J644" s="4" t="str">
        <f t="shared" si="388"/>
        <v/>
      </c>
      <c r="K644" s="4" t="str">
        <f t="shared" si="388"/>
        <v/>
      </c>
      <c r="L644" s="4" t="str">
        <f t="shared" si="388"/>
        <v/>
      </c>
      <c r="M644" s="4" t="str">
        <f t="shared" si="388"/>
        <v/>
      </c>
      <c r="N644" s="4" t="str">
        <f t="shared" si="388"/>
        <v/>
      </c>
      <c r="O644" s="4" t="str">
        <f t="shared" si="388"/>
        <v/>
      </c>
      <c r="P644" s="4" t="str">
        <f t="shared" si="388"/>
        <v/>
      </c>
      <c r="Q644" s="4" t="str">
        <f t="shared" si="388"/>
        <v/>
      </c>
      <c r="R644" s="4" t="str">
        <f t="shared" si="388"/>
        <v/>
      </c>
      <c r="S644" s="4" t="str">
        <f t="shared" si="388"/>
        <v/>
      </c>
      <c r="T644" s="4" t="str">
        <f t="shared" si="388"/>
        <v/>
      </c>
      <c r="U644" s="4" t="str">
        <f t="shared" si="388"/>
        <v/>
      </c>
      <c r="V644" s="4" t="str">
        <f t="shared" si="388"/>
        <v/>
      </c>
      <c r="W644" s="4" t="str">
        <f t="shared" si="388"/>
        <v/>
      </c>
      <c r="X644" s="4" t="str">
        <f t="shared" si="388"/>
        <v/>
      </c>
    </row>
    <row r="645" spans="1:24" ht="15.75" customHeight="1" x14ac:dyDescent="0.25">
      <c r="A645" s="4" t="s">
        <v>104</v>
      </c>
      <c r="B645" s="4" t="s">
        <v>105</v>
      </c>
      <c r="C645" s="4" t="s">
        <v>106</v>
      </c>
      <c r="D645" s="4" t="s">
        <v>107</v>
      </c>
      <c r="E645" s="4">
        <f t="shared" si="274"/>
        <v>1</v>
      </c>
      <c r="I645" s="4">
        <f t="shared" ref="I645:X645" si="389">+IF($E119=0,"",IF(I119&lt;&gt;"",I119,AVERAGEIFS(I$256:I$503,$D$256:$D$503,$D119)))</f>
        <v>18551427</v>
      </c>
      <c r="J645" s="85">
        <f t="shared" si="389"/>
        <v>234.34854903614692</v>
      </c>
      <c r="K645" s="85">
        <f t="shared" si="389"/>
        <v>183.21501628958248</v>
      </c>
      <c r="L645" s="4" t="e">
        <f t="shared" si="389"/>
        <v>#DIV/0!</v>
      </c>
      <c r="M645" s="4" t="e">
        <f t="shared" si="389"/>
        <v>#DIV/0!</v>
      </c>
      <c r="N645" s="4" t="e">
        <f t="shared" si="389"/>
        <v>#DIV/0!</v>
      </c>
      <c r="O645" s="85">
        <f t="shared" si="389"/>
        <v>16079.437476244773</v>
      </c>
      <c r="P645" s="85">
        <f t="shared" si="389"/>
        <v>1165.7634792152558</v>
      </c>
      <c r="Q645" s="85">
        <f t="shared" si="389"/>
        <v>5898.8198542172859</v>
      </c>
      <c r="R645" s="85">
        <f t="shared" si="389"/>
        <v>4.9322351321006197</v>
      </c>
      <c r="S645" s="85">
        <f t="shared" si="389"/>
        <v>390.06961412567426</v>
      </c>
      <c r="T645" s="4">
        <f t="shared" si="389"/>
        <v>22741.973840665876</v>
      </c>
      <c r="U645" s="4">
        <f t="shared" si="389"/>
        <v>0.45</v>
      </c>
      <c r="V645" s="4">
        <f t="shared" si="389"/>
        <v>0.26</v>
      </c>
      <c r="W645" s="4">
        <f t="shared" si="389"/>
        <v>0.45</v>
      </c>
      <c r="X645" s="4">
        <f t="shared" si="389"/>
        <v>0.45</v>
      </c>
    </row>
    <row r="646" spans="1:24" ht="15.75" customHeight="1" x14ac:dyDescent="0.25">
      <c r="A646" s="4" t="s">
        <v>128</v>
      </c>
      <c r="B646" s="4" t="s">
        <v>129</v>
      </c>
      <c r="C646" s="4" t="s">
        <v>118</v>
      </c>
      <c r="D646" s="4" t="s">
        <v>119</v>
      </c>
      <c r="E646" s="4">
        <f t="shared" si="274"/>
        <v>1</v>
      </c>
      <c r="I646" s="4">
        <f t="shared" ref="I646:X646" si="390">+IF($E120=0,"",IF(I120&lt;&gt;"",I120,AVERAGEIFS(I$256:I$503,$D$256:$D$503,$D120)))</f>
        <v>52573973</v>
      </c>
      <c r="J646" s="85">
        <f t="shared" si="390"/>
        <v>74.030927812893268</v>
      </c>
      <c r="K646" s="85">
        <f t="shared" si="390"/>
        <v>97.046118238011047</v>
      </c>
      <c r="L646" s="4" t="e">
        <f t="shared" si="390"/>
        <v>#DIV/0!</v>
      </c>
      <c r="M646" s="4" t="e">
        <f t="shared" si="390"/>
        <v>#DIV/0!</v>
      </c>
      <c r="N646" s="4" t="e">
        <f t="shared" si="390"/>
        <v>#DIV/0!</v>
      </c>
      <c r="O646" s="85">
        <f t="shared" si="390"/>
        <v>807614.76725521672</v>
      </c>
      <c r="P646" s="85">
        <f t="shared" si="390"/>
        <v>123.51001713903925</v>
      </c>
      <c r="Q646" s="85">
        <f t="shared" si="390"/>
        <v>2647.4159402241594</v>
      </c>
      <c r="R646" s="85">
        <f t="shared" si="390"/>
        <v>4.6905338502760676</v>
      </c>
      <c r="S646" s="85">
        <f t="shared" si="390"/>
        <v>7135.276182372545</v>
      </c>
      <c r="T646" s="85">
        <f t="shared" si="390"/>
        <v>824826.22950819682</v>
      </c>
      <c r="U646" s="4">
        <f t="shared" si="390"/>
        <v>0.32</v>
      </c>
      <c r="V646" s="4">
        <f t="shared" si="390"/>
        <v>0.36</v>
      </c>
      <c r="W646" s="4">
        <f t="shared" si="390"/>
        <v>0.38</v>
      </c>
      <c r="X646" s="4">
        <f t="shared" si="390"/>
        <v>0.38</v>
      </c>
    </row>
    <row r="647" spans="1:24" ht="15.75" customHeight="1" x14ac:dyDescent="0.25">
      <c r="A647" s="4" t="s">
        <v>217</v>
      </c>
      <c r="B647" s="4" t="s">
        <v>218</v>
      </c>
      <c r="C647" s="4" t="s">
        <v>22</v>
      </c>
      <c r="D647" s="4" t="s">
        <v>216</v>
      </c>
      <c r="E647" s="4">
        <f t="shared" si="274"/>
        <v>0</v>
      </c>
      <c r="I647" s="4" t="str">
        <f t="shared" ref="I647:X647" si="391">+IF($E121=0,"",IF(I121&lt;&gt;"",I121,AVERAGEIFS(I$256:I$503,$D$256:$D$503,$D121)))</f>
        <v/>
      </c>
      <c r="J647" s="4" t="str">
        <f t="shared" si="391"/>
        <v/>
      </c>
      <c r="K647" s="4" t="str">
        <f t="shared" si="391"/>
        <v/>
      </c>
      <c r="L647" s="4" t="str">
        <f t="shared" si="391"/>
        <v/>
      </c>
      <c r="M647" s="4" t="str">
        <f t="shared" si="391"/>
        <v/>
      </c>
      <c r="N647" s="4" t="str">
        <f t="shared" si="391"/>
        <v/>
      </c>
      <c r="O647" s="4" t="str">
        <f t="shared" si="391"/>
        <v/>
      </c>
      <c r="P647" s="4" t="str">
        <f t="shared" si="391"/>
        <v/>
      </c>
      <c r="Q647" s="4" t="str">
        <f t="shared" si="391"/>
        <v/>
      </c>
      <c r="R647" s="4" t="str">
        <f t="shared" si="391"/>
        <v/>
      </c>
      <c r="S647" s="4" t="str">
        <f t="shared" si="391"/>
        <v/>
      </c>
      <c r="T647" s="4" t="str">
        <f t="shared" si="391"/>
        <v/>
      </c>
      <c r="U647" s="4" t="str">
        <f t="shared" si="391"/>
        <v/>
      </c>
      <c r="V647" s="4" t="str">
        <f t="shared" si="391"/>
        <v/>
      </c>
      <c r="W647" s="4" t="str">
        <f t="shared" si="391"/>
        <v/>
      </c>
      <c r="X647" s="4" t="str">
        <f t="shared" si="391"/>
        <v/>
      </c>
    </row>
    <row r="648" spans="1:24" ht="15.75" customHeight="1" x14ac:dyDescent="0.25">
      <c r="A648" s="4" t="s">
        <v>427</v>
      </c>
      <c r="B648" s="4" t="s">
        <v>428</v>
      </c>
      <c r="C648" s="4" t="s">
        <v>181</v>
      </c>
      <c r="D648" s="4" t="s">
        <v>412</v>
      </c>
      <c r="E648" s="4">
        <f t="shared" si="274"/>
        <v>1</v>
      </c>
      <c r="I648" s="4">
        <f t="shared" ref="I648:X648" si="392">+IF($E122=0,"",IF(I122&lt;&gt;"",I122,AVERAGEIFS(I$256:I$503,$D$256:$D$503,$D122)))</f>
        <v>1845300</v>
      </c>
      <c r="J648" s="85">
        <f t="shared" si="392"/>
        <v>474.28602395274481</v>
      </c>
      <c r="K648" s="85">
        <f t="shared" si="392"/>
        <v>89.307971603533304</v>
      </c>
      <c r="L648" s="85">
        <f t="shared" si="392"/>
        <v>37.392293935945375</v>
      </c>
      <c r="M648" s="85">
        <f t="shared" si="392"/>
        <v>418.68932038834947</v>
      </c>
      <c r="N648" s="85">
        <f t="shared" si="392"/>
        <v>21.351541754728228</v>
      </c>
      <c r="O648" s="85">
        <f t="shared" si="392"/>
        <v>72654.822335025383</v>
      </c>
      <c r="P648" s="85">
        <f t="shared" si="392"/>
        <v>88.836181337933269</v>
      </c>
      <c r="Q648" s="85">
        <f t="shared" si="392"/>
        <v>3971.0843373493976</v>
      </c>
      <c r="R648" s="85">
        <f t="shared" si="392"/>
        <v>2.0592857529940933</v>
      </c>
      <c r="S648" s="4" t="e">
        <f t="shared" si="392"/>
        <v>#DIV/0!</v>
      </c>
      <c r="T648" s="85">
        <f t="shared" si="392"/>
        <v>204471.42857142855</v>
      </c>
      <c r="U648" s="4">
        <f t="shared" si="392"/>
        <v>0</v>
      </c>
      <c r="V648" s="4">
        <f t="shared" si="392"/>
        <v>0</v>
      </c>
      <c r="W648" s="4">
        <f t="shared" si="392"/>
        <v>0</v>
      </c>
      <c r="X648" s="4">
        <f t="shared" si="392"/>
        <v>0</v>
      </c>
    </row>
    <row r="649" spans="1:24" ht="15.75" customHeight="1" x14ac:dyDescent="0.25">
      <c r="A649" s="4" t="s">
        <v>503</v>
      </c>
      <c r="B649" s="4" t="s">
        <v>504</v>
      </c>
      <c r="C649" s="4" t="s">
        <v>106</v>
      </c>
      <c r="D649" s="4" t="s">
        <v>484</v>
      </c>
      <c r="E649" s="4">
        <f t="shared" si="274"/>
        <v>0</v>
      </c>
      <c r="I649" s="4" t="str">
        <f t="shared" ref="I649:X649" si="393">+IF($E123=0,"",IF(I123&lt;&gt;"",I123,AVERAGEIFS(I$256:I$503,$D$256:$D$503,$D123)))</f>
        <v/>
      </c>
      <c r="J649" s="4" t="str">
        <f t="shared" si="393"/>
        <v/>
      </c>
      <c r="K649" s="4" t="str">
        <f t="shared" si="393"/>
        <v/>
      </c>
      <c r="L649" s="4" t="str">
        <f t="shared" si="393"/>
        <v/>
      </c>
      <c r="M649" s="4" t="str">
        <f t="shared" si="393"/>
        <v/>
      </c>
      <c r="N649" s="4" t="str">
        <f t="shared" si="393"/>
        <v/>
      </c>
      <c r="O649" s="4" t="str">
        <f t="shared" si="393"/>
        <v/>
      </c>
      <c r="P649" s="4" t="str">
        <f t="shared" si="393"/>
        <v/>
      </c>
      <c r="Q649" s="4" t="str">
        <f t="shared" si="393"/>
        <v/>
      </c>
      <c r="R649" s="4" t="str">
        <f t="shared" si="393"/>
        <v/>
      </c>
      <c r="S649" s="4" t="str">
        <f t="shared" si="393"/>
        <v/>
      </c>
      <c r="T649" s="4" t="str">
        <f t="shared" si="393"/>
        <v/>
      </c>
      <c r="U649" s="4" t="str">
        <f t="shared" si="393"/>
        <v/>
      </c>
      <c r="V649" s="4" t="str">
        <f t="shared" si="393"/>
        <v/>
      </c>
      <c r="W649" s="4" t="str">
        <f t="shared" si="393"/>
        <v/>
      </c>
      <c r="X649" s="4" t="str">
        <f t="shared" si="393"/>
        <v/>
      </c>
    </row>
    <row r="650" spans="1:24" ht="15.75" customHeight="1" x14ac:dyDescent="0.25">
      <c r="A650" s="4" t="s">
        <v>108</v>
      </c>
      <c r="B650" s="4" t="s">
        <v>109</v>
      </c>
      <c r="C650" s="4" t="s">
        <v>106</v>
      </c>
      <c r="D650" s="4" t="s">
        <v>107</v>
      </c>
      <c r="E650" s="4">
        <f t="shared" si="274"/>
        <v>1</v>
      </c>
      <c r="I650" s="4">
        <f t="shared" ref="I650:X650" si="394">+IF($E124=0,"",IF(I124&lt;&gt;"",I124,AVERAGEIFS(I$256:I$503,$D$256:$D$503,$D124)))</f>
        <v>6415850</v>
      </c>
      <c r="J650" s="4">
        <f t="shared" si="394"/>
        <v>234.34854903614692</v>
      </c>
      <c r="K650" s="85">
        <f t="shared" si="394"/>
        <v>164.81058628240996</v>
      </c>
      <c r="L650" s="4" t="e">
        <f t="shared" si="394"/>
        <v>#DIV/0!</v>
      </c>
      <c r="M650" s="4" t="e">
        <f t="shared" si="394"/>
        <v>#DIV/0!</v>
      </c>
      <c r="N650" s="4" t="e">
        <f t="shared" si="394"/>
        <v>#DIV/0!</v>
      </c>
      <c r="O650" s="85">
        <f t="shared" si="394"/>
        <v>57092.537313432833</v>
      </c>
      <c r="P650" s="85">
        <f t="shared" si="394"/>
        <v>1343.5832274459976</v>
      </c>
      <c r="Q650" s="85">
        <f t="shared" si="394"/>
        <v>5425.3463314520268</v>
      </c>
      <c r="R650" s="85">
        <f t="shared" si="394"/>
        <v>3.9901182228387508</v>
      </c>
      <c r="S650" s="85">
        <f t="shared" si="394"/>
        <v>1151.6830252303246</v>
      </c>
      <c r="T650" s="85">
        <f t="shared" si="394"/>
        <v>22741.973840665876</v>
      </c>
      <c r="U650" s="4">
        <f t="shared" si="394"/>
        <v>0.47</v>
      </c>
      <c r="V650" s="4">
        <f t="shared" si="394"/>
        <v>0.32</v>
      </c>
      <c r="W650" s="4">
        <f t="shared" si="394"/>
        <v>0.33</v>
      </c>
      <c r="X650" s="4">
        <f t="shared" si="394"/>
        <v>0.33</v>
      </c>
    </row>
    <row r="651" spans="1:24" ht="15.75" customHeight="1" x14ac:dyDescent="0.25">
      <c r="A651" s="4" t="s">
        <v>362</v>
      </c>
      <c r="B651" s="4" t="s">
        <v>363</v>
      </c>
      <c r="C651" s="4" t="s">
        <v>106</v>
      </c>
      <c r="D651" s="4" t="s">
        <v>357</v>
      </c>
      <c r="E651" s="4">
        <f t="shared" si="274"/>
        <v>0</v>
      </c>
      <c r="I651" s="4" t="str">
        <f t="shared" ref="I651:X651" si="395">+IF($E125=0,"",IF(I125&lt;&gt;"",I125,AVERAGEIFS(I$256:I$503,$D$256:$D$503,$D125)))</f>
        <v/>
      </c>
      <c r="J651" s="4" t="str">
        <f t="shared" si="395"/>
        <v/>
      </c>
      <c r="K651" s="4" t="str">
        <f t="shared" si="395"/>
        <v/>
      </c>
      <c r="L651" s="4" t="str">
        <f t="shared" si="395"/>
        <v/>
      </c>
      <c r="M651" s="4" t="str">
        <f t="shared" si="395"/>
        <v/>
      </c>
      <c r="N651" s="4" t="str">
        <f t="shared" si="395"/>
        <v/>
      </c>
      <c r="O651" s="4" t="str">
        <f t="shared" si="395"/>
        <v/>
      </c>
      <c r="P651" s="4" t="str">
        <f t="shared" si="395"/>
        <v/>
      </c>
      <c r="Q651" s="4" t="str">
        <f t="shared" si="395"/>
        <v/>
      </c>
      <c r="R651" s="4" t="str">
        <f t="shared" si="395"/>
        <v/>
      </c>
      <c r="S651" s="4" t="str">
        <f t="shared" si="395"/>
        <v/>
      </c>
      <c r="T651" s="4" t="str">
        <f t="shared" si="395"/>
        <v/>
      </c>
      <c r="U651" s="4" t="str">
        <f t="shared" si="395"/>
        <v/>
      </c>
      <c r="V651" s="4" t="str">
        <f t="shared" si="395"/>
        <v/>
      </c>
      <c r="W651" s="4" t="str">
        <f t="shared" si="395"/>
        <v/>
      </c>
      <c r="X651" s="4" t="str">
        <f t="shared" si="395"/>
        <v/>
      </c>
    </row>
    <row r="652" spans="1:24" ht="15.75" customHeight="1" x14ac:dyDescent="0.25">
      <c r="A652" s="4" t="s">
        <v>291</v>
      </c>
      <c r="B652" s="4" t="s">
        <v>292</v>
      </c>
      <c r="C652" s="4" t="s">
        <v>181</v>
      </c>
      <c r="D652" s="4" t="s">
        <v>276</v>
      </c>
      <c r="E652" s="4">
        <f t="shared" si="274"/>
        <v>1</v>
      </c>
      <c r="I652" s="4">
        <f t="shared" ref="I652:X652" si="396">+IF($E126=0,"",IF(I126&lt;&gt;"",I126,AVERAGEIFS(I$256:I$503,$D$256:$D$503,$D126)))</f>
        <v>1906743</v>
      </c>
      <c r="J652" s="85">
        <f t="shared" si="396"/>
        <v>459.31727558459636</v>
      </c>
      <c r="K652" s="85">
        <f t="shared" si="396"/>
        <v>197.45712977574848</v>
      </c>
      <c r="L652" s="85">
        <f t="shared" si="396"/>
        <v>134.26035915694985</v>
      </c>
      <c r="M652" s="85">
        <f t="shared" si="396"/>
        <v>679.94687915006637</v>
      </c>
      <c r="N652" s="85">
        <f t="shared" si="396"/>
        <v>23.810235569240323</v>
      </c>
      <c r="O652" s="85">
        <f t="shared" si="396"/>
        <v>25057.268722466961</v>
      </c>
      <c r="P652" s="85">
        <f t="shared" si="396"/>
        <v>421.65976033150412</v>
      </c>
      <c r="Q652" s="85">
        <f t="shared" si="396"/>
        <v>3582.3025689819219</v>
      </c>
      <c r="R652" s="85">
        <f t="shared" si="396"/>
        <v>4.2480816764503659</v>
      </c>
      <c r="S652" s="85">
        <f t="shared" si="396"/>
        <v>758.55171034206842</v>
      </c>
      <c r="T652" s="85">
        <f t="shared" si="396"/>
        <v>25336.30289532294</v>
      </c>
      <c r="U652" s="4">
        <f t="shared" si="396"/>
        <v>0</v>
      </c>
      <c r="V652" s="4">
        <f t="shared" si="396"/>
        <v>0</v>
      </c>
      <c r="W652" s="4">
        <f t="shared" si="396"/>
        <v>0</v>
      </c>
      <c r="X652" s="4">
        <f t="shared" si="396"/>
        <v>0</v>
      </c>
    </row>
    <row r="653" spans="1:24" ht="15.75" customHeight="1" x14ac:dyDescent="0.25">
      <c r="A653" s="4" t="s">
        <v>505</v>
      </c>
      <c r="B653" s="4" t="s">
        <v>506</v>
      </c>
      <c r="C653" s="4" t="s">
        <v>106</v>
      </c>
      <c r="D653" s="4" t="s">
        <v>484</v>
      </c>
      <c r="E653" s="4">
        <f t="shared" si="274"/>
        <v>0</v>
      </c>
      <c r="I653" s="4" t="str">
        <f t="shared" ref="I653:X653" si="397">+IF($E127=0,"",IF(I127&lt;&gt;"",I127,AVERAGEIFS(I$256:I$503,$D$256:$D$503,$D127)))</f>
        <v/>
      </c>
      <c r="J653" s="4" t="str">
        <f t="shared" si="397"/>
        <v/>
      </c>
      <c r="K653" s="4" t="str">
        <f t="shared" si="397"/>
        <v/>
      </c>
      <c r="L653" s="4" t="str">
        <f t="shared" si="397"/>
        <v/>
      </c>
      <c r="M653" s="4" t="str">
        <f t="shared" si="397"/>
        <v/>
      </c>
      <c r="N653" s="4" t="str">
        <f t="shared" si="397"/>
        <v/>
      </c>
      <c r="O653" s="4" t="str">
        <f t="shared" si="397"/>
        <v/>
      </c>
      <c r="P653" s="4" t="str">
        <f t="shared" si="397"/>
        <v/>
      </c>
      <c r="Q653" s="4" t="str">
        <f t="shared" si="397"/>
        <v/>
      </c>
      <c r="R653" s="4" t="str">
        <f t="shared" si="397"/>
        <v/>
      </c>
      <c r="S653" s="4" t="str">
        <f t="shared" si="397"/>
        <v/>
      </c>
      <c r="T653" s="4" t="str">
        <f t="shared" si="397"/>
        <v/>
      </c>
      <c r="U653" s="4" t="str">
        <f t="shared" si="397"/>
        <v/>
      </c>
      <c r="V653" s="4" t="str">
        <f t="shared" si="397"/>
        <v/>
      </c>
      <c r="W653" s="4" t="str">
        <f t="shared" si="397"/>
        <v/>
      </c>
      <c r="X653" s="4" t="str">
        <f t="shared" si="397"/>
        <v/>
      </c>
    </row>
    <row r="654" spans="1:24" ht="15.75" customHeight="1" x14ac:dyDescent="0.25">
      <c r="A654" s="4" t="s">
        <v>383</v>
      </c>
      <c r="B654" s="4" t="s">
        <v>384</v>
      </c>
      <c r="C654" s="4" t="s">
        <v>118</v>
      </c>
      <c r="D654" s="4" t="s">
        <v>380</v>
      </c>
      <c r="E654" s="4">
        <f t="shared" si="274"/>
        <v>0</v>
      </c>
      <c r="I654" s="4" t="str">
        <f t="shared" ref="I654:X654" si="398">+IF($E128=0,"",IF(I128&lt;&gt;"",I128,AVERAGEIFS(I$256:I$503,$D$256:$D$503,$D128)))</f>
        <v/>
      </c>
      <c r="J654" s="4" t="str">
        <f t="shared" si="398"/>
        <v/>
      </c>
      <c r="K654" s="4" t="str">
        <f t="shared" si="398"/>
        <v/>
      </c>
      <c r="L654" s="4" t="str">
        <f t="shared" si="398"/>
        <v/>
      </c>
      <c r="M654" s="4" t="str">
        <f t="shared" si="398"/>
        <v/>
      </c>
      <c r="N654" s="4" t="str">
        <f t="shared" si="398"/>
        <v/>
      </c>
      <c r="O654" s="4" t="str">
        <f t="shared" si="398"/>
        <v/>
      </c>
      <c r="P654" s="4" t="str">
        <f t="shared" si="398"/>
        <v/>
      </c>
      <c r="Q654" s="4" t="str">
        <f t="shared" si="398"/>
        <v/>
      </c>
      <c r="R654" s="4" t="str">
        <f t="shared" si="398"/>
        <v/>
      </c>
      <c r="S654" s="4" t="str">
        <f t="shared" si="398"/>
        <v/>
      </c>
      <c r="T654" s="4" t="str">
        <f t="shared" si="398"/>
        <v/>
      </c>
      <c r="U654" s="4" t="str">
        <f t="shared" si="398"/>
        <v/>
      </c>
      <c r="V654" s="4" t="str">
        <f t="shared" si="398"/>
        <v/>
      </c>
      <c r="W654" s="4" t="str">
        <f t="shared" si="398"/>
        <v/>
      </c>
      <c r="X654" s="4" t="str">
        <f t="shared" si="398"/>
        <v/>
      </c>
    </row>
    <row r="655" spans="1:24" ht="15.75" customHeight="1" x14ac:dyDescent="0.25">
      <c r="A655" s="4" t="s">
        <v>464</v>
      </c>
      <c r="B655" s="4" t="s">
        <v>465</v>
      </c>
      <c r="C655" s="4" t="s">
        <v>118</v>
      </c>
      <c r="D655" s="4" t="s">
        <v>449</v>
      </c>
      <c r="E655" s="4">
        <f t="shared" si="274"/>
        <v>0</v>
      </c>
      <c r="I655" s="4" t="str">
        <f t="shared" ref="I655:X655" si="399">+IF($E129=0,"",IF(I129&lt;&gt;"",I129,AVERAGEIFS(I$256:I$503,$D$256:$D$503,$D129)))</f>
        <v/>
      </c>
      <c r="J655" s="4" t="str">
        <f t="shared" si="399"/>
        <v/>
      </c>
      <c r="K655" s="4" t="str">
        <f t="shared" si="399"/>
        <v/>
      </c>
      <c r="L655" s="4" t="str">
        <f t="shared" si="399"/>
        <v/>
      </c>
      <c r="M655" s="4" t="str">
        <f t="shared" si="399"/>
        <v/>
      </c>
      <c r="N655" s="4" t="str">
        <f t="shared" si="399"/>
        <v/>
      </c>
      <c r="O655" s="4" t="str">
        <f t="shared" si="399"/>
        <v/>
      </c>
      <c r="P655" s="4" t="str">
        <f t="shared" si="399"/>
        <v/>
      </c>
      <c r="Q655" s="4" t="str">
        <f t="shared" si="399"/>
        <v/>
      </c>
      <c r="R655" s="4" t="str">
        <f t="shared" si="399"/>
        <v/>
      </c>
      <c r="S655" s="4" t="str">
        <f t="shared" si="399"/>
        <v/>
      </c>
      <c r="T655" s="4" t="str">
        <f t="shared" si="399"/>
        <v/>
      </c>
      <c r="U655" s="4" t="str">
        <f t="shared" si="399"/>
        <v/>
      </c>
      <c r="V655" s="4" t="str">
        <f t="shared" si="399"/>
        <v/>
      </c>
      <c r="W655" s="4" t="str">
        <f t="shared" si="399"/>
        <v/>
      </c>
      <c r="X655" s="4" t="str">
        <f t="shared" si="399"/>
        <v/>
      </c>
    </row>
    <row r="656" spans="1:24" ht="15.75" customHeight="1" x14ac:dyDescent="0.25">
      <c r="A656" s="4" t="s">
        <v>253</v>
      </c>
      <c r="B656" s="4" t="s">
        <v>254</v>
      </c>
      <c r="C656" s="4" t="s">
        <v>118</v>
      </c>
      <c r="D656" s="4" t="s">
        <v>250</v>
      </c>
      <c r="E656" s="4">
        <f t="shared" si="274"/>
        <v>0</v>
      </c>
      <c r="I656" s="4" t="str">
        <f t="shared" ref="I656:X656" si="400">+IF($E130=0,"",IF(I130&lt;&gt;"",I130,AVERAGEIFS(I$256:I$503,$D$256:$D$503,$D130)))</f>
        <v/>
      </c>
      <c r="J656" s="4" t="str">
        <f t="shared" si="400"/>
        <v/>
      </c>
      <c r="K656" s="4" t="str">
        <f t="shared" si="400"/>
        <v/>
      </c>
      <c r="L656" s="4" t="str">
        <f t="shared" si="400"/>
        <v/>
      </c>
      <c r="M656" s="4" t="str">
        <f t="shared" si="400"/>
        <v/>
      </c>
      <c r="N656" s="4" t="str">
        <f t="shared" si="400"/>
        <v/>
      </c>
      <c r="O656" s="4" t="str">
        <f t="shared" si="400"/>
        <v/>
      </c>
      <c r="P656" s="4" t="str">
        <f t="shared" si="400"/>
        <v/>
      </c>
      <c r="Q656" s="4" t="str">
        <f t="shared" si="400"/>
        <v/>
      </c>
      <c r="R656" s="4" t="str">
        <f t="shared" si="400"/>
        <v/>
      </c>
      <c r="S656" s="4" t="str">
        <f t="shared" si="400"/>
        <v/>
      </c>
      <c r="T656" s="4" t="str">
        <f t="shared" si="400"/>
        <v/>
      </c>
      <c r="U656" s="4" t="str">
        <f t="shared" si="400"/>
        <v/>
      </c>
      <c r="V656" s="4" t="str">
        <f t="shared" si="400"/>
        <v/>
      </c>
      <c r="W656" s="4" t="str">
        <f t="shared" si="400"/>
        <v/>
      </c>
      <c r="X656" s="4" t="str">
        <f t="shared" si="400"/>
        <v/>
      </c>
    </row>
    <row r="657" spans="1:39" ht="15.75" customHeight="1" x14ac:dyDescent="0.25">
      <c r="A657" s="4" t="s">
        <v>532</v>
      </c>
      <c r="B657" s="4" t="s">
        <v>533</v>
      </c>
      <c r="C657" s="4" t="s">
        <v>181</v>
      </c>
      <c r="D657" s="4" t="s">
        <v>525</v>
      </c>
      <c r="E657" s="4">
        <f t="shared" si="274"/>
        <v>1</v>
      </c>
      <c r="I657" s="4">
        <f t="shared" ref="I657:X657" si="401">+IF($E131=0,"",IF(I131&lt;&gt;"",I131,AVERAGEIFS(I$256:I$503,$D$256:$D$503,$D131)))</f>
        <v>38019</v>
      </c>
      <c r="J657" s="85">
        <f t="shared" si="401"/>
        <v>220.94216049869803</v>
      </c>
      <c r="K657" s="85">
        <f t="shared" si="401"/>
        <v>192.00925852863043</v>
      </c>
      <c r="L657" s="4">
        <f t="shared" si="401"/>
        <v>53.521192220419174</v>
      </c>
      <c r="M657" s="4">
        <f t="shared" si="401"/>
        <v>601.81470383657825</v>
      </c>
      <c r="N657" s="4">
        <f t="shared" si="401"/>
        <v>13.730910211329888</v>
      </c>
      <c r="O657" s="85">
        <f t="shared" si="401"/>
        <v>2633.3333333333335</v>
      </c>
      <c r="P657" s="4">
        <f t="shared" si="401"/>
        <v>109.00722561078642</v>
      </c>
      <c r="Q657" s="85">
        <f t="shared" si="401"/>
        <v>5615.3846153846152</v>
      </c>
      <c r="R657" s="85">
        <f t="shared" si="401"/>
        <v>0</v>
      </c>
      <c r="S657" s="85">
        <f t="shared" si="401"/>
        <v>95.931997571341839</v>
      </c>
      <c r="T657" s="85">
        <f t="shared" si="401"/>
        <v>22571.428571428572</v>
      </c>
      <c r="U657" s="4">
        <f t="shared" si="401"/>
        <v>0</v>
      </c>
      <c r="V657" s="4">
        <f t="shared" si="401"/>
        <v>0</v>
      </c>
      <c r="W657" s="4">
        <f t="shared" si="401"/>
        <v>0</v>
      </c>
      <c r="X657" s="4">
        <f t="shared" si="401"/>
        <v>0</v>
      </c>
    </row>
    <row r="658" spans="1:39" ht="15.75" customHeight="1" x14ac:dyDescent="0.25">
      <c r="A658" s="4" t="s">
        <v>293</v>
      </c>
      <c r="B658" s="4" t="s">
        <v>294</v>
      </c>
      <c r="C658" s="4" t="s">
        <v>181</v>
      </c>
      <c r="D658" s="4" t="s">
        <v>276</v>
      </c>
      <c r="E658" s="4">
        <f t="shared" si="274"/>
        <v>1</v>
      </c>
      <c r="I658" s="4">
        <f t="shared" ref="I658:X658" si="402">+IF($E132=0,"",IF(I132&lt;&gt;"",I132,AVERAGEIFS(I$256:I$503,$D$256:$D$503,$D132)))</f>
        <v>2759627</v>
      </c>
      <c r="J658" s="85">
        <f t="shared" si="402"/>
        <v>298.26494667576452</v>
      </c>
      <c r="K658" s="85">
        <f t="shared" si="402"/>
        <v>239.12651963471876</v>
      </c>
      <c r="L658" s="85">
        <f t="shared" si="402"/>
        <v>107.22463579317059</v>
      </c>
      <c r="M658" s="85">
        <f t="shared" si="402"/>
        <v>448.40127292013943</v>
      </c>
      <c r="N658" s="85">
        <f t="shared" si="402"/>
        <v>27.902321581865955</v>
      </c>
      <c r="O658" s="85">
        <f t="shared" si="402"/>
        <v>26164.935064935064</v>
      </c>
      <c r="P658" s="85">
        <f t="shared" si="402"/>
        <v>425.52231106525664</v>
      </c>
      <c r="Q658" s="85">
        <f t="shared" si="402"/>
        <v>10800.327332242226</v>
      </c>
      <c r="R658" s="85">
        <f t="shared" si="402"/>
        <v>4.6745447844944259</v>
      </c>
      <c r="S658" s="85">
        <f t="shared" si="402"/>
        <v>955.10571726557316</v>
      </c>
      <c r="T658" s="85">
        <f t="shared" si="402"/>
        <v>29980.654761904763</v>
      </c>
      <c r="U658" s="4">
        <f t="shared" si="402"/>
        <v>0</v>
      </c>
      <c r="V658" s="4">
        <f t="shared" si="402"/>
        <v>0</v>
      </c>
      <c r="W658" s="4">
        <f t="shared" si="402"/>
        <v>0</v>
      </c>
      <c r="X658" s="4">
        <f t="shared" si="402"/>
        <v>0</v>
      </c>
    </row>
    <row r="659" spans="1:39" ht="15.75" customHeight="1" x14ac:dyDescent="0.25">
      <c r="A659" s="4" t="s">
        <v>534</v>
      </c>
      <c r="B659" s="4" t="s">
        <v>535</v>
      </c>
      <c r="C659" s="4" t="s">
        <v>181</v>
      </c>
      <c r="D659" s="4" t="s">
        <v>525</v>
      </c>
      <c r="E659" s="4">
        <f t="shared" si="274"/>
        <v>1</v>
      </c>
      <c r="I659" s="4">
        <f t="shared" ref="I659:X659" si="403">+IF($E133=0,"",IF(I133&lt;&gt;"",I133,AVERAGEIFS(I$256:I$503,$D$256:$D$503,$D133)))</f>
        <v>615729</v>
      </c>
      <c r="J659" s="85">
        <f t="shared" si="403"/>
        <v>289.57544634084149</v>
      </c>
      <c r="K659" s="85">
        <f t="shared" si="403"/>
        <v>105.56592267052551</v>
      </c>
      <c r="L659" s="85">
        <f t="shared" si="403"/>
        <v>75.68264609917675</v>
      </c>
      <c r="M659" s="85">
        <f t="shared" si="403"/>
        <v>716.92307692307691</v>
      </c>
      <c r="N659" s="85">
        <f t="shared" si="403"/>
        <v>23.062093875714805</v>
      </c>
      <c r="O659" s="4">
        <f t="shared" si="403"/>
        <v>87016.196189606431</v>
      </c>
      <c r="P659" s="85">
        <f t="shared" si="403"/>
        <v>77.078145381240361</v>
      </c>
      <c r="Q659" s="85">
        <f t="shared" si="403"/>
        <v>2249.1349480968856</v>
      </c>
      <c r="R659" s="85">
        <f t="shared" si="403"/>
        <v>0.32481822360161694</v>
      </c>
      <c r="S659" s="4">
        <f t="shared" si="403"/>
        <v>572.94508971460334</v>
      </c>
      <c r="T659" s="4">
        <f t="shared" si="403"/>
        <v>108400.48430554378</v>
      </c>
      <c r="U659" s="4">
        <f t="shared" si="403"/>
        <v>0</v>
      </c>
      <c r="V659" s="4">
        <f t="shared" si="403"/>
        <v>0</v>
      </c>
      <c r="W659" s="4">
        <f t="shared" si="403"/>
        <v>0</v>
      </c>
      <c r="X659" s="4">
        <f t="shared" si="403"/>
        <v>0</v>
      </c>
    </row>
    <row r="660" spans="1:39" ht="15.75" customHeight="1" x14ac:dyDescent="0.25">
      <c r="A660" s="5" t="s">
        <v>173</v>
      </c>
      <c r="B660" s="5" t="s">
        <v>174</v>
      </c>
      <c r="C660" s="4" t="s">
        <v>106</v>
      </c>
      <c r="D660" s="4" t="s">
        <v>160</v>
      </c>
      <c r="E660" s="4">
        <f t="shared" si="274"/>
        <v>1</v>
      </c>
      <c r="I660" s="4">
        <f t="shared" ref="I660:X660" si="404">+IF($E134=0,"",IF(I134&lt;&gt;"",I134,AVERAGEIFS(I$256:I$503,$D$256:$D$503,$D134)))</f>
        <v>640445</v>
      </c>
      <c r="J660" s="85">
        <f t="shared" si="404"/>
        <v>1075.0337655848668</v>
      </c>
      <c r="K660" s="85">
        <f t="shared" si="404"/>
        <v>200.48559985634986</v>
      </c>
      <c r="L660" s="85">
        <f t="shared" si="404"/>
        <v>104.14633575092319</v>
      </c>
      <c r="M660" s="85">
        <f t="shared" si="404"/>
        <v>519.47040498442368</v>
      </c>
      <c r="N660" s="85">
        <f t="shared" si="404"/>
        <v>4.0596772556581753</v>
      </c>
      <c r="O660" s="4">
        <f t="shared" si="404"/>
        <v>53162.498385334533</v>
      </c>
      <c r="P660" s="4">
        <f t="shared" si="404"/>
        <v>752.02303946983261</v>
      </c>
      <c r="Q660" s="85">
        <f t="shared" si="404"/>
        <v>4900.7633587786258</v>
      </c>
      <c r="R660" s="4">
        <f t="shared" si="404"/>
        <v>1.8270627768351519</v>
      </c>
      <c r="S660" s="4">
        <f t="shared" si="404"/>
        <v>593.23015536406444</v>
      </c>
      <c r="T660" s="4">
        <f t="shared" si="404"/>
        <v>73777.739635775695</v>
      </c>
      <c r="U660" s="4">
        <f t="shared" si="404"/>
        <v>0</v>
      </c>
      <c r="V660" s="4">
        <f t="shared" si="404"/>
        <v>0</v>
      </c>
      <c r="W660" s="4">
        <f t="shared" si="404"/>
        <v>0</v>
      </c>
      <c r="X660" s="4">
        <f t="shared" si="404"/>
        <v>0</v>
      </c>
    </row>
    <row r="661" spans="1:39" ht="15.75" customHeight="1" x14ac:dyDescent="0.25">
      <c r="A661" s="4" t="s">
        <v>130</v>
      </c>
      <c r="B661" s="4" t="s">
        <v>131</v>
      </c>
      <c r="C661" s="4" t="s">
        <v>118</v>
      </c>
      <c r="D661" s="4" t="s">
        <v>119</v>
      </c>
      <c r="E661" s="4">
        <f t="shared" si="274"/>
        <v>0</v>
      </c>
      <c r="I661" s="4" t="str">
        <f t="shared" ref="I661:X661" si="405">+IF($E135=0,"",IF(I135&lt;&gt;"",I135,AVERAGEIFS(I$256:I$503,$D$256:$D$503,$D135)))</f>
        <v/>
      </c>
      <c r="J661" s="4" t="str">
        <f t="shared" si="405"/>
        <v/>
      </c>
      <c r="K661" s="4" t="str">
        <f t="shared" si="405"/>
        <v/>
      </c>
      <c r="L661" s="4" t="str">
        <f t="shared" si="405"/>
        <v/>
      </c>
      <c r="M661" s="4" t="str">
        <f t="shared" si="405"/>
        <v/>
      </c>
      <c r="N661" s="4" t="str">
        <f t="shared" si="405"/>
        <v/>
      </c>
      <c r="O661" s="4" t="str">
        <f t="shared" si="405"/>
        <v/>
      </c>
      <c r="P661" s="4" t="str">
        <f t="shared" si="405"/>
        <v/>
      </c>
      <c r="Q661" s="4" t="str">
        <f t="shared" si="405"/>
        <v/>
      </c>
      <c r="R661" s="4" t="str">
        <f t="shared" si="405"/>
        <v/>
      </c>
      <c r="S661" s="4" t="str">
        <f t="shared" si="405"/>
        <v/>
      </c>
      <c r="T661" s="4" t="str">
        <f t="shared" si="405"/>
        <v/>
      </c>
      <c r="U661" s="4" t="str">
        <f t="shared" si="405"/>
        <v/>
      </c>
      <c r="V661" s="4" t="str">
        <f t="shared" si="405"/>
        <v/>
      </c>
      <c r="W661" s="4" t="str">
        <f t="shared" si="405"/>
        <v/>
      </c>
      <c r="X661" s="4" t="str">
        <f t="shared" si="405"/>
        <v/>
      </c>
    </row>
    <row r="662" spans="1:39" ht="15.75" customHeight="1" x14ac:dyDescent="0.25">
      <c r="A662" s="4" t="s">
        <v>132</v>
      </c>
      <c r="B662" s="4" t="s">
        <v>133</v>
      </c>
      <c r="C662" s="4" t="s">
        <v>118</v>
      </c>
      <c r="D662" s="4" t="s">
        <v>119</v>
      </c>
      <c r="E662" s="4">
        <f t="shared" si="274"/>
        <v>0</v>
      </c>
      <c r="I662" s="4" t="str">
        <f t="shared" ref="I662:X662" si="406">+IF($E136=0,"",IF(I136&lt;&gt;"",I136,AVERAGEIFS(I$256:I$503,$D$256:$D$503,$D136)))</f>
        <v/>
      </c>
      <c r="J662" s="4" t="str">
        <f t="shared" si="406"/>
        <v/>
      </c>
      <c r="K662" s="4" t="str">
        <f t="shared" si="406"/>
        <v/>
      </c>
      <c r="L662" s="4" t="str">
        <f t="shared" si="406"/>
        <v/>
      </c>
      <c r="M662" s="4" t="str">
        <f t="shared" si="406"/>
        <v/>
      </c>
      <c r="N662" s="4" t="str">
        <f t="shared" si="406"/>
        <v/>
      </c>
      <c r="O662" s="4" t="str">
        <f t="shared" si="406"/>
        <v/>
      </c>
      <c r="P662" s="4" t="str">
        <f t="shared" si="406"/>
        <v/>
      </c>
      <c r="Q662" s="4" t="str">
        <f t="shared" si="406"/>
        <v/>
      </c>
      <c r="R662" s="4" t="str">
        <f t="shared" si="406"/>
        <v/>
      </c>
      <c r="S662" s="4" t="str">
        <f t="shared" si="406"/>
        <v/>
      </c>
      <c r="T662" s="4" t="str">
        <f t="shared" si="406"/>
        <v/>
      </c>
      <c r="U662" s="4" t="str">
        <f t="shared" si="406"/>
        <v/>
      </c>
      <c r="V662" s="4" t="str">
        <f t="shared" si="406"/>
        <v/>
      </c>
      <c r="W662" s="4" t="str">
        <f t="shared" si="406"/>
        <v/>
      </c>
      <c r="X662" s="4" t="str">
        <f t="shared" si="406"/>
        <v/>
      </c>
    </row>
    <row r="663" spans="1:39" ht="15.75" customHeight="1" x14ac:dyDescent="0.25">
      <c r="A663" s="4" t="s">
        <v>364</v>
      </c>
      <c r="B663" s="4" t="s">
        <v>365</v>
      </c>
      <c r="C663" s="4" t="s">
        <v>106</v>
      </c>
      <c r="D663" s="4" t="s">
        <v>357</v>
      </c>
      <c r="E663" s="4">
        <f t="shared" si="274"/>
        <v>1</v>
      </c>
      <c r="I663" s="4">
        <f t="shared" ref="I663:X663" si="407">+IF($E137=0,"",IF(I137&lt;&gt;"",I137,AVERAGEIFS(I$256:I$503,$D$256:$D$503,$D137)))</f>
        <v>31949777</v>
      </c>
      <c r="J663" s="4">
        <f t="shared" si="407"/>
        <v>221.67719867581337</v>
      </c>
      <c r="K663" s="85">
        <f t="shared" si="407"/>
        <v>173.43783025465248</v>
      </c>
      <c r="L663" s="4">
        <f t="shared" si="407"/>
        <v>15.11172531630698</v>
      </c>
      <c r="M663" s="4">
        <f t="shared" si="407"/>
        <v>139.14990912924435</v>
      </c>
      <c r="N663" s="4">
        <f t="shared" si="407"/>
        <v>2.047279334907413</v>
      </c>
      <c r="O663" s="85">
        <f t="shared" si="407"/>
        <v>426938.3259911894</v>
      </c>
      <c r="P663" s="85">
        <f t="shared" si="407"/>
        <v>660.62231759656652</v>
      </c>
      <c r="Q663" s="85">
        <f t="shared" si="407"/>
        <v>3137.2360301194585</v>
      </c>
      <c r="R663" s="85">
        <f t="shared" si="407"/>
        <v>1.9624550118143236</v>
      </c>
      <c r="S663" s="85">
        <f t="shared" si="407"/>
        <v>16345.926800472256</v>
      </c>
      <c r="T663" s="4">
        <f t="shared" si="407"/>
        <v>88883.759627270134</v>
      </c>
      <c r="U663" s="4">
        <f t="shared" si="407"/>
        <v>0.55000000000000004</v>
      </c>
      <c r="V663" s="4">
        <f t="shared" si="407"/>
        <v>0.5</v>
      </c>
      <c r="W663" s="4">
        <f t="shared" si="407"/>
        <v>0.54</v>
      </c>
      <c r="X663" s="4">
        <f t="shared" si="407"/>
        <v>0.54</v>
      </c>
    </row>
    <row r="664" spans="1:39" ht="15.75" customHeight="1" x14ac:dyDescent="0.25">
      <c r="A664" s="4" t="s">
        <v>402</v>
      </c>
      <c r="B664" s="4" t="s">
        <v>403</v>
      </c>
      <c r="C664" s="4" t="s">
        <v>106</v>
      </c>
      <c r="D664" s="4" t="s">
        <v>393</v>
      </c>
      <c r="E664" s="4">
        <f t="shared" si="274"/>
        <v>0</v>
      </c>
      <c r="I664" s="4" t="str">
        <f t="shared" ref="I664:X664" si="408">+IF($E138=0,"",IF(I138&lt;&gt;"",I138,AVERAGEIFS(I$256:I$503,$D$256:$D$503,$D138)))</f>
        <v/>
      </c>
      <c r="J664" s="4" t="str">
        <f t="shared" si="408"/>
        <v/>
      </c>
      <c r="K664" s="4" t="str">
        <f t="shared" si="408"/>
        <v/>
      </c>
      <c r="L664" s="4" t="str">
        <f t="shared" si="408"/>
        <v/>
      </c>
      <c r="M664" s="4" t="str">
        <f t="shared" si="408"/>
        <v/>
      </c>
      <c r="N664" s="4" t="str">
        <f t="shared" si="408"/>
        <v/>
      </c>
      <c r="O664" s="4" t="str">
        <f t="shared" si="408"/>
        <v/>
      </c>
      <c r="P664" s="4" t="str">
        <f t="shared" si="408"/>
        <v/>
      </c>
      <c r="Q664" s="4" t="str">
        <f t="shared" si="408"/>
        <v/>
      </c>
      <c r="R664" s="4" t="str">
        <f t="shared" si="408"/>
        <v/>
      </c>
      <c r="S664" s="4" t="str">
        <f t="shared" si="408"/>
        <v/>
      </c>
      <c r="T664" s="4" t="str">
        <f t="shared" si="408"/>
        <v/>
      </c>
      <c r="U664" s="4" t="str">
        <f t="shared" si="408"/>
        <v/>
      </c>
      <c r="V664" s="4" t="str">
        <f t="shared" si="408"/>
        <v/>
      </c>
      <c r="W664" s="4" t="str">
        <f t="shared" si="408"/>
        <v/>
      </c>
      <c r="X664" s="4" t="str">
        <f t="shared" si="408"/>
        <v/>
      </c>
    </row>
    <row r="665" spans="1:39" ht="15.75" customHeight="1" x14ac:dyDescent="0.25">
      <c r="A665" s="4" t="s">
        <v>466</v>
      </c>
      <c r="B665" s="4" t="s">
        <v>467</v>
      </c>
      <c r="C665" s="4" t="s">
        <v>118</v>
      </c>
      <c r="D665" s="4" t="s">
        <v>449</v>
      </c>
      <c r="E665" s="4">
        <f t="shared" si="274"/>
        <v>0</v>
      </c>
      <c r="I665" s="4" t="str">
        <f t="shared" ref="I665:X665" si="409">+IF($E139=0,"",IF(I139&lt;&gt;"",I139,AVERAGEIFS(I$256:I$503,$D$256:$D$503,$D139)))</f>
        <v/>
      </c>
      <c r="J665" s="4" t="str">
        <f t="shared" si="409"/>
        <v/>
      </c>
      <c r="K665" s="4" t="str">
        <f t="shared" si="409"/>
        <v/>
      </c>
      <c r="L665" s="4" t="str">
        <f t="shared" si="409"/>
        <v/>
      </c>
      <c r="M665" s="4" t="str">
        <f t="shared" si="409"/>
        <v/>
      </c>
      <c r="N665" s="4" t="str">
        <f t="shared" si="409"/>
        <v/>
      </c>
      <c r="O665" s="4" t="str">
        <f t="shared" si="409"/>
        <v/>
      </c>
      <c r="P665" s="4" t="str">
        <f t="shared" si="409"/>
        <v/>
      </c>
      <c r="Q665" s="4" t="str">
        <f t="shared" si="409"/>
        <v/>
      </c>
      <c r="R665" s="4" t="str">
        <f t="shared" si="409"/>
        <v/>
      </c>
      <c r="S665" s="4" t="str">
        <f t="shared" si="409"/>
        <v/>
      </c>
      <c r="T665" s="4" t="str">
        <f t="shared" si="409"/>
        <v/>
      </c>
      <c r="U665" s="4" t="str">
        <f t="shared" si="409"/>
        <v/>
      </c>
      <c r="V665" s="4" t="str">
        <f t="shared" si="409"/>
        <v/>
      </c>
      <c r="W665" s="4" t="str">
        <f t="shared" si="409"/>
        <v/>
      </c>
      <c r="X665" s="4" t="str">
        <f t="shared" si="409"/>
        <v/>
      </c>
    </row>
    <row r="666" spans="1:39" ht="15.75" customHeight="1" x14ac:dyDescent="0.25">
      <c r="A666" s="4" t="s">
        <v>429</v>
      </c>
      <c r="B666" s="4" t="s">
        <v>430</v>
      </c>
      <c r="C666" s="4" t="s">
        <v>181</v>
      </c>
      <c r="D666" s="4" t="s">
        <v>412</v>
      </c>
      <c r="E666" s="4">
        <f t="shared" si="274"/>
        <v>1</v>
      </c>
      <c r="I666" s="4">
        <f t="shared" ref="I666:X666" si="410">+IF($E140=0,"",IF(I140&lt;&gt;"",I140,AVERAGEIFS(I$256:I$503,$D$256:$D$503,$D140)))</f>
        <v>440372</v>
      </c>
      <c r="J666" s="85">
        <f t="shared" si="410"/>
        <v>490.94856167058765</v>
      </c>
      <c r="K666" s="85">
        <f t="shared" si="410"/>
        <v>133.52347560698681</v>
      </c>
      <c r="L666" s="4">
        <f t="shared" si="410"/>
        <v>63.236984676028484</v>
      </c>
      <c r="M666" s="4">
        <f t="shared" si="410"/>
        <v>470.31376452754114</v>
      </c>
      <c r="N666" s="4">
        <f t="shared" si="410"/>
        <v>27.141419183290633</v>
      </c>
      <c r="O666" s="85">
        <f t="shared" si="410"/>
        <v>343071.42857142858</v>
      </c>
      <c r="P666" s="85">
        <f t="shared" si="410"/>
        <v>18375</v>
      </c>
      <c r="Q666" s="85">
        <f t="shared" si="410"/>
        <v>3769.2307692307691</v>
      </c>
      <c r="R666" s="85">
        <f t="shared" si="410"/>
        <v>0.90832296331283546</v>
      </c>
      <c r="S666" s="85">
        <f t="shared" si="410"/>
        <v>2650.1747287106859</v>
      </c>
      <c r="T666" s="4">
        <f t="shared" si="410"/>
        <v>79344.242606043292</v>
      </c>
      <c r="U666" s="4">
        <f t="shared" si="410"/>
        <v>0</v>
      </c>
      <c r="V666" s="4">
        <f t="shared" si="410"/>
        <v>0</v>
      </c>
      <c r="W666" s="4">
        <f t="shared" si="410"/>
        <v>0</v>
      </c>
      <c r="X666" s="4">
        <f t="shared" si="410"/>
        <v>0</v>
      </c>
    </row>
    <row r="667" spans="1:39" ht="15.75" customHeight="1" x14ac:dyDescent="0.25">
      <c r="A667" s="4" t="s">
        <v>219</v>
      </c>
      <c r="B667" s="4" t="s">
        <v>220</v>
      </c>
      <c r="C667" s="4" t="s">
        <v>22</v>
      </c>
      <c r="D667" s="4" t="s">
        <v>216</v>
      </c>
      <c r="E667" s="4">
        <f t="shared" si="274"/>
        <v>0</v>
      </c>
      <c r="I667" s="4" t="str">
        <f t="shared" ref="I667:X667" si="411">+IF($E141=0,"",IF(I141&lt;&gt;"",I141,AVERAGEIFS(I$256:I$503,$D$256:$D$503,$D141)))</f>
        <v/>
      </c>
      <c r="J667" s="4" t="str">
        <f t="shared" si="411"/>
        <v/>
      </c>
      <c r="K667" s="4" t="str">
        <f t="shared" si="411"/>
        <v/>
      </c>
      <c r="L667" s="4" t="str">
        <f t="shared" si="411"/>
        <v/>
      </c>
      <c r="M667" s="4" t="str">
        <f t="shared" si="411"/>
        <v/>
      </c>
      <c r="N667" s="4" t="str">
        <f t="shared" si="411"/>
        <v/>
      </c>
      <c r="O667" s="4" t="str">
        <f t="shared" si="411"/>
        <v/>
      </c>
      <c r="P667" s="4" t="str">
        <f t="shared" si="411"/>
        <v/>
      </c>
      <c r="Q667" s="4" t="str">
        <f t="shared" si="411"/>
        <v/>
      </c>
      <c r="R667" s="4" t="str">
        <f t="shared" si="411"/>
        <v/>
      </c>
      <c r="S667" s="4" t="str">
        <f t="shared" si="411"/>
        <v/>
      </c>
      <c r="T667" s="4" t="str">
        <f t="shared" si="411"/>
        <v/>
      </c>
      <c r="U667" s="4" t="str">
        <f t="shared" si="411"/>
        <v/>
      </c>
      <c r="V667" s="4" t="str">
        <f t="shared" si="411"/>
        <v/>
      </c>
      <c r="W667" s="4" t="str">
        <f t="shared" si="411"/>
        <v/>
      </c>
      <c r="X667" s="4" t="str">
        <f t="shared" si="411"/>
        <v/>
      </c>
    </row>
    <row r="668" spans="1:39" ht="15.75" customHeight="1" x14ac:dyDescent="0.25">
      <c r="A668" s="4" t="s">
        <v>61</v>
      </c>
      <c r="B668" s="4" t="s">
        <v>62</v>
      </c>
      <c r="C668" s="4" t="s">
        <v>28</v>
      </c>
      <c r="D668" s="4" t="s">
        <v>29</v>
      </c>
      <c r="E668" s="4">
        <f t="shared" si="274"/>
        <v>0</v>
      </c>
      <c r="I668" s="4" t="str">
        <f t="shared" ref="I668:X668" si="412">+IF($E142=0,"",IF(I142&lt;&gt;"",I142,AVERAGEIFS(I$256:I$503,$D$256:$D$503,$D142)))</f>
        <v/>
      </c>
      <c r="J668" s="4" t="str">
        <f t="shared" si="412"/>
        <v/>
      </c>
      <c r="K668" s="4" t="str">
        <f t="shared" si="412"/>
        <v/>
      </c>
      <c r="L668" s="4" t="str">
        <f t="shared" si="412"/>
        <v/>
      </c>
      <c r="M668" s="4" t="str">
        <f t="shared" si="412"/>
        <v/>
      </c>
      <c r="N668" s="4" t="str">
        <f t="shared" si="412"/>
        <v/>
      </c>
      <c r="O668" s="4" t="str">
        <f t="shared" si="412"/>
        <v/>
      </c>
      <c r="P668" s="4" t="str">
        <f t="shared" si="412"/>
        <v/>
      </c>
      <c r="Q668" s="4" t="str">
        <f t="shared" si="412"/>
        <v/>
      </c>
      <c r="R668" s="4" t="str">
        <f t="shared" si="412"/>
        <v/>
      </c>
      <c r="S668" s="4" t="str">
        <f t="shared" si="412"/>
        <v/>
      </c>
      <c r="T668" s="4" t="str">
        <f t="shared" si="412"/>
        <v/>
      </c>
      <c r="U668" s="4" t="str">
        <f t="shared" si="412"/>
        <v/>
      </c>
      <c r="V668" s="4" t="str">
        <f t="shared" si="412"/>
        <v/>
      </c>
      <c r="W668" s="4" t="str">
        <f t="shared" si="412"/>
        <v/>
      </c>
      <c r="X668" s="4" t="str">
        <f t="shared" si="412"/>
        <v/>
      </c>
    </row>
    <row r="669" spans="1:39" ht="15.75" customHeight="1" x14ac:dyDescent="0.25">
      <c r="A669" s="4" t="s">
        <v>468</v>
      </c>
      <c r="B669" s="4" t="s">
        <v>469</v>
      </c>
      <c r="C669" s="4" t="s">
        <v>118</v>
      </c>
      <c r="D669" s="4" t="s">
        <v>449</v>
      </c>
      <c r="E669" s="4">
        <f t="shared" si="274"/>
        <v>0</v>
      </c>
      <c r="I669" s="4" t="str">
        <f t="shared" ref="I669:X669" si="413">+IF($E143=0,"",IF(I143&lt;&gt;"",I143,AVERAGEIFS(I$256:I$503,$D$256:$D$503,$D143)))</f>
        <v/>
      </c>
      <c r="J669" s="4" t="str">
        <f t="shared" si="413"/>
        <v/>
      </c>
      <c r="K669" s="4" t="str">
        <f t="shared" si="413"/>
        <v/>
      </c>
      <c r="L669" s="4" t="str">
        <f t="shared" si="413"/>
        <v/>
      </c>
      <c r="M669" s="4" t="str">
        <f t="shared" si="413"/>
        <v/>
      </c>
      <c r="N669" s="4" t="str">
        <f t="shared" si="413"/>
        <v/>
      </c>
      <c r="O669" s="4" t="str">
        <f t="shared" si="413"/>
        <v/>
      </c>
      <c r="P669" s="4" t="str">
        <f t="shared" si="413"/>
        <v/>
      </c>
      <c r="Q669" s="4" t="str">
        <f t="shared" si="413"/>
        <v/>
      </c>
      <c r="R669" s="4" t="str">
        <f t="shared" si="413"/>
        <v/>
      </c>
      <c r="S669" s="4" t="str">
        <f t="shared" si="413"/>
        <v/>
      </c>
      <c r="T669" s="4" t="str">
        <f t="shared" si="413"/>
        <v/>
      </c>
      <c r="U669" s="4" t="str">
        <f t="shared" si="413"/>
        <v/>
      </c>
      <c r="V669" s="4" t="str">
        <f t="shared" si="413"/>
        <v/>
      </c>
      <c r="W669" s="4" t="str">
        <f t="shared" si="413"/>
        <v/>
      </c>
      <c r="X669" s="4" t="str">
        <f t="shared" si="413"/>
        <v/>
      </c>
    </row>
    <row r="670" spans="1:39" ht="15.75" customHeight="1" x14ac:dyDescent="0.25">
      <c r="A670" s="4" t="s">
        <v>134</v>
      </c>
      <c r="B670" s="4" t="s">
        <v>135</v>
      </c>
      <c r="C670" s="4" t="s">
        <v>118</v>
      </c>
      <c r="D670" s="4" t="s">
        <v>119</v>
      </c>
      <c r="E670" s="4">
        <f t="shared" si="274"/>
        <v>1</v>
      </c>
      <c r="I670" s="4">
        <f t="shared" ref="I670:X670" si="414">+IF($E144=0,"",IF(I144&lt;&gt;"",I144,AVERAGEIFS(I$256:I$503,$D$256:$D$503,$D144)))</f>
        <v>1269668</v>
      </c>
      <c r="J670" s="85">
        <f t="shared" si="414"/>
        <v>843.44883859402614</v>
      </c>
      <c r="K670" s="85">
        <f t="shared" si="414"/>
        <v>201.62751207402252</v>
      </c>
      <c r="L670" s="4" t="e">
        <f t="shared" si="414"/>
        <v>#DIV/0!</v>
      </c>
      <c r="M670" s="4" t="e">
        <f t="shared" si="414"/>
        <v>#DIV/0!</v>
      </c>
      <c r="N670" s="4" t="e">
        <f t="shared" si="414"/>
        <v>#DIV/0!</v>
      </c>
      <c r="O670" s="85">
        <f t="shared" si="414"/>
        <v>612614.2857142858</v>
      </c>
      <c r="P670" s="85">
        <f t="shared" si="414"/>
        <v>91.415512069704334</v>
      </c>
      <c r="Q670" s="85">
        <f t="shared" si="414"/>
        <v>2323.0490018148821</v>
      </c>
      <c r="R670" s="85">
        <f t="shared" si="414"/>
        <v>1.8114971787900458</v>
      </c>
      <c r="S670" s="85">
        <f t="shared" si="414"/>
        <v>2191.5980988398833</v>
      </c>
      <c r="T670" s="4">
        <f t="shared" si="414"/>
        <v>824826.22950819682</v>
      </c>
      <c r="U670" s="4">
        <f t="shared" si="414"/>
        <v>0.53</v>
      </c>
      <c r="V670" s="4">
        <f t="shared" si="414"/>
        <v>0.54</v>
      </c>
      <c r="W670" s="4">
        <f t="shared" si="414"/>
        <v>0.56000000000000005</v>
      </c>
      <c r="X670" s="4">
        <f t="shared" si="414"/>
        <v>0.56000000000000005</v>
      </c>
    </row>
    <row r="671" spans="1:39" ht="15.75" customHeight="1" x14ac:dyDescent="0.25">
      <c r="A671" s="4" t="s">
        <v>136</v>
      </c>
      <c r="B671" s="4" t="s">
        <v>137</v>
      </c>
      <c r="C671" s="4" t="s">
        <v>118</v>
      </c>
      <c r="D671" s="4" t="s">
        <v>119</v>
      </c>
      <c r="E671" s="4">
        <f t="shared" si="274"/>
        <v>0</v>
      </c>
      <c r="I671" s="4" t="str">
        <f t="shared" ref="I671:X671" si="415">+IF($E145=0,"",IF(I145&lt;&gt;"",I145,AVERAGEIFS(I$256:I$503,$D$256:$D$503,$D145)))</f>
        <v/>
      </c>
      <c r="J671" s="4" t="str">
        <f t="shared" si="415"/>
        <v/>
      </c>
      <c r="K671" s="4" t="str">
        <f t="shared" si="415"/>
        <v/>
      </c>
      <c r="L671" s="4" t="str">
        <f t="shared" si="415"/>
        <v/>
      </c>
      <c r="M671" s="4" t="str">
        <f t="shared" si="415"/>
        <v/>
      </c>
      <c r="N671" s="4" t="str">
        <f t="shared" si="415"/>
        <v/>
      </c>
      <c r="O671" s="4" t="str">
        <f t="shared" si="415"/>
        <v/>
      </c>
      <c r="P671" s="4" t="str">
        <f t="shared" si="415"/>
        <v/>
      </c>
      <c r="Q671" s="4" t="str">
        <f t="shared" si="415"/>
        <v/>
      </c>
      <c r="R671" s="4" t="str">
        <f t="shared" si="415"/>
        <v/>
      </c>
      <c r="S671" s="4" t="str">
        <f t="shared" si="415"/>
        <v/>
      </c>
      <c r="T671" s="4" t="str">
        <f t="shared" si="415"/>
        <v/>
      </c>
      <c r="U671" s="4" t="str">
        <f t="shared" si="415"/>
        <v/>
      </c>
      <c r="V671" s="4" t="str">
        <f t="shared" si="415"/>
        <v/>
      </c>
      <c r="W671" s="4" t="str">
        <f t="shared" si="415"/>
        <v/>
      </c>
      <c r="X671" s="4" t="str">
        <f t="shared" si="415"/>
        <v/>
      </c>
    </row>
    <row r="672" spans="1:39" ht="15.75" customHeight="1" x14ac:dyDescent="0.25">
      <c r="A672" s="6" t="s">
        <v>98</v>
      </c>
      <c r="B672" s="6" t="s">
        <v>99</v>
      </c>
      <c r="C672" s="6" t="s">
        <v>28</v>
      </c>
      <c r="D672" s="6" t="s">
        <v>89</v>
      </c>
      <c r="E672" s="4">
        <f t="shared" si="274"/>
        <v>1</v>
      </c>
      <c r="I672" s="4">
        <f t="shared" ref="I672:X672" si="416">+IF($E146=0,"",IF(I146&lt;&gt;"",I146,AVERAGEIFS(I$256:I$503,$D$256:$D$503,$D146)))</f>
        <v>127575529</v>
      </c>
      <c r="J672" s="85">
        <f t="shared" si="416"/>
        <v>347.7618344815956</v>
      </c>
      <c r="K672" s="85">
        <f t="shared" si="416"/>
        <v>142.65980429522654</v>
      </c>
      <c r="L672" s="85">
        <f t="shared" si="416"/>
        <v>31.755306301728133</v>
      </c>
      <c r="M672" s="85">
        <f t="shared" si="416"/>
        <v>222.59462964082218</v>
      </c>
      <c r="N672" s="85">
        <f t="shared" si="416"/>
        <v>2.1696950988147576</v>
      </c>
      <c r="O672" s="85">
        <f t="shared" si="416"/>
        <v>62153.901734104045</v>
      </c>
      <c r="P672" s="85">
        <f t="shared" si="416"/>
        <v>4622.4316155741244</v>
      </c>
      <c r="Q672" s="85">
        <f t="shared" si="416"/>
        <v>3233.6407085620881</v>
      </c>
      <c r="R672" s="85">
        <f t="shared" si="416"/>
        <v>25.145104434565972</v>
      </c>
      <c r="S672" s="85">
        <f t="shared" si="416"/>
        <v>1860.6779001103155</v>
      </c>
      <c r="T672" s="85">
        <f t="shared" si="416"/>
        <v>18771.631205673759</v>
      </c>
      <c r="U672" s="4">
        <f t="shared" si="416"/>
        <v>0.26</v>
      </c>
      <c r="V672" s="4">
        <f t="shared" si="416"/>
        <v>0.37</v>
      </c>
      <c r="W672" s="4">
        <f t="shared" si="416"/>
        <v>0.42</v>
      </c>
      <c r="X672" s="4">
        <f t="shared" si="416"/>
        <v>0.42</v>
      </c>
      <c r="Y672" s="6"/>
      <c r="Z672" s="6"/>
      <c r="AA672" s="6"/>
      <c r="AB672" s="6"/>
      <c r="AC672" s="6"/>
      <c r="AD672" s="6"/>
      <c r="AE672" s="6"/>
      <c r="AF672" s="6"/>
      <c r="AG672" s="6"/>
      <c r="AH672" s="6"/>
      <c r="AI672" s="6"/>
      <c r="AJ672" s="6"/>
      <c r="AK672" s="6"/>
      <c r="AL672" s="6"/>
      <c r="AM672" s="6"/>
    </row>
    <row r="673" spans="1:24" ht="15.75" customHeight="1" x14ac:dyDescent="0.25">
      <c r="A673" s="4" t="s">
        <v>221</v>
      </c>
      <c r="B673" s="4" t="s">
        <v>222</v>
      </c>
      <c r="C673" s="4" t="s">
        <v>22</v>
      </c>
      <c r="D673" s="4" t="s">
        <v>216</v>
      </c>
      <c r="E673" s="4">
        <f t="shared" si="274"/>
        <v>0</v>
      </c>
      <c r="I673" s="4" t="str">
        <f t="shared" ref="I673:X673" si="417">+IF($E147=0,"",IF(I147&lt;&gt;"",I147,AVERAGEIFS(I$256:I$503,$D$256:$D$503,$D147)))</f>
        <v/>
      </c>
      <c r="J673" s="4" t="str">
        <f t="shared" si="417"/>
        <v/>
      </c>
      <c r="K673" s="4" t="str">
        <f t="shared" si="417"/>
        <v/>
      </c>
      <c r="L673" s="4" t="str">
        <f t="shared" si="417"/>
        <v/>
      </c>
      <c r="M673" s="4" t="str">
        <f t="shared" si="417"/>
        <v/>
      </c>
      <c r="N673" s="4" t="str">
        <f t="shared" si="417"/>
        <v/>
      </c>
      <c r="O673" s="4" t="str">
        <f t="shared" si="417"/>
        <v/>
      </c>
      <c r="P673" s="4" t="str">
        <f t="shared" si="417"/>
        <v/>
      </c>
      <c r="Q673" s="4" t="str">
        <f t="shared" si="417"/>
        <v/>
      </c>
      <c r="R673" s="4" t="str">
        <f t="shared" si="417"/>
        <v/>
      </c>
      <c r="S673" s="4" t="str">
        <f t="shared" si="417"/>
        <v/>
      </c>
      <c r="T673" s="4" t="str">
        <f t="shared" si="417"/>
        <v/>
      </c>
      <c r="U673" s="4" t="str">
        <f t="shared" si="417"/>
        <v/>
      </c>
      <c r="V673" s="4" t="str">
        <f t="shared" si="417"/>
        <v/>
      </c>
      <c r="W673" s="4" t="str">
        <f t="shared" si="417"/>
        <v/>
      </c>
      <c r="X673" s="4" t="str">
        <f t="shared" si="417"/>
        <v/>
      </c>
    </row>
    <row r="674" spans="1:24" ht="15.75" customHeight="1" x14ac:dyDescent="0.25">
      <c r="A674" s="4" t="s">
        <v>536</v>
      </c>
      <c r="B674" s="4" t="s">
        <v>537</v>
      </c>
      <c r="C674" s="4" t="s">
        <v>181</v>
      </c>
      <c r="D674" s="4" t="s">
        <v>525</v>
      </c>
      <c r="E674" s="4">
        <f t="shared" si="274"/>
        <v>1</v>
      </c>
      <c r="I674" s="4">
        <f t="shared" ref="I674:X674" si="418">+IF($E148=0,"",IF(I148&lt;&gt;"",I148,AVERAGEIFS(I$256:I$503,$D$256:$D$503,$D148)))</f>
        <v>38964</v>
      </c>
      <c r="J674" s="85">
        <f t="shared" si="418"/>
        <v>1326.865824863977</v>
      </c>
      <c r="K674" s="85">
        <f t="shared" si="418"/>
        <v>74.427676829894253</v>
      </c>
      <c r="L674" s="4">
        <f t="shared" si="418"/>
        <v>53.521192220419174</v>
      </c>
      <c r="M674" s="4">
        <f t="shared" si="418"/>
        <v>601.81470383657825</v>
      </c>
      <c r="N674" s="4">
        <f t="shared" si="418"/>
        <v>13.730910211329888</v>
      </c>
      <c r="O674" s="85">
        <f t="shared" si="418"/>
        <v>26818.181818181816</v>
      </c>
      <c r="P674" s="85">
        <f t="shared" si="418"/>
        <v>51.236749116607776</v>
      </c>
      <c r="Q674" s="85">
        <f t="shared" si="418"/>
        <v>2636.363636363636</v>
      </c>
      <c r="R674" s="85">
        <f t="shared" si="418"/>
        <v>0</v>
      </c>
      <c r="S674" s="85">
        <f t="shared" si="418"/>
        <v>533.4538878842676</v>
      </c>
      <c r="T674" s="85">
        <f t="shared" si="418"/>
        <v>118000</v>
      </c>
      <c r="U674" s="4">
        <f t="shared" si="418"/>
        <v>0</v>
      </c>
      <c r="V674" s="4">
        <f t="shared" si="418"/>
        <v>0</v>
      </c>
      <c r="W674" s="4">
        <f t="shared" si="418"/>
        <v>0</v>
      </c>
      <c r="X674" s="4">
        <f t="shared" si="418"/>
        <v>0</v>
      </c>
    </row>
    <row r="675" spans="1:24" ht="15.75" customHeight="1" x14ac:dyDescent="0.25">
      <c r="A675" s="4" t="s">
        <v>175</v>
      </c>
      <c r="B675" s="4" t="s">
        <v>176</v>
      </c>
      <c r="C675" s="4" t="s">
        <v>106</v>
      </c>
      <c r="D675" s="4" t="s">
        <v>160</v>
      </c>
      <c r="E675" s="4">
        <f t="shared" si="274"/>
        <v>1</v>
      </c>
      <c r="I675" s="4">
        <f t="shared" ref="I675:X675" si="419">+IF($E149=0,"",IF(I149&lt;&gt;"",I149,AVERAGEIFS(I$256:I$503,$D$256:$D$503,$D149)))</f>
        <v>3225167</v>
      </c>
      <c r="J675" s="85">
        <f t="shared" si="419"/>
        <v>216.4229015117667</v>
      </c>
      <c r="K675" s="85">
        <f t="shared" si="419"/>
        <v>119.9627802219234</v>
      </c>
      <c r="L675" s="85">
        <f t="shared" si="419"/>
        <v>93.452525094049392</v>
      </c>
      <c r="M675" s="85">
        <f t="shared" si="419"/>
        <v>779.01266477125876</v>
      </c>
      <c r="N675" s="85">
        <f t="shared" si="419"/>
        <v>15.844140784027617</v>
      </c>
      <c r="O675" s="85">
        <f t="shared" si="419"/>
        <v>19804.305283757338</v>
      </c>
      <c r="P675" s="85">
        <f t="shared" si="419"/>
        <v>589.24763935424915</v>
      </c>
      <c r="Q675" s="85">
        <f t="shared" si="419"/>
        <v>4352.0809898762654</v>
      </c>
      <c r="R675" s="85">
        <f t="shared" si="419"/>
        <v>5.9221739525426127</v>
      </c>
      <c r="S675" s="85">
        <f t="shared" si="419"/>
        <v>425.12077294685992</v>
      </c>
      <c r="T675" s="85">
        <f t="shared" si="419"/>
        <v>19276.190476190473</v>
      </c>
      <c r="U675" s="4">
        <f t="shared" si="419"/>
        <v>0.4</v>
      </c>
      <c r="V675" s="4">
        <f t="shared" si="419"/>
        <v>0.34</v>
      </c>
      <c r="W675" s="4">
        <f t="shared" si="419"/>
        <v>0.49</v>
      </c>
      <c r="X675" s="4">
        <f t="shared" si="419"/>
        <v>0.49</v>
      </c>
    </row>
    <row r="676" spans="1:24" ht="15.75" customHeight="1" x14ac:dyDescent="0.25">
      <c r="A676" s="4" t="s">
        <v>431</v>
      </c>
      <c r="B676" s="4" t="s">
        <v>432</v>
      </c>
      <c r="C676" s="4" t="s">
        <v>181</v>
      </c>
      <c r="D676" s="4" t="s">
        <v>412</v>
      </c>
      <c r="E676" s="4">
        <f t="shared" si="274"/>
        <v>1</v>
      </c>
      <c r="I676" s="4">
        <f t="shared" ref="I676:X676" si="420">+IF($E150=0,"",IF(I150&lt;&gt;"",I150,AVERAGEIFS(I$256:I$503,$D$256:$D$503,$D150)))</f>
        <v>627987</v>
      </c>
      <c r="J676" s="85">
        <f t="shared" si="420"/>
        <v>651.76508430907018</v>
      </c>
      <c r="K676" s="85">
        <f t="shared" si="420"/>
        <v>178.18840198921313</v>
      </c>
      <c r="L676" s="85">
        <f t="shared" si="420"/>
        <v>78.027092917528549</v>
      </c>
      <c r="M676" s="85">
        <f t="shared" si="420"/>
        <v>437.89097408400357</v>
      </c>
      <c r="N676" s="85">
        <f t="shared" si="420"/>
        <v>49.841796088135581</v>
      </c>
      <c r="O676" s="85">
        <f t="shared" si="420"/>
        <v>13511.182108626197</v>
      </c>
      <c r="P676" s="85">
        <f t="shared" si="420"/>
        <v>301.45474137931035</v>
      </c>
      <c r="Q676" s="85">
        <f t="shared" si="420"/>
        <v>3621.3592233009708</v>
      </c>
      <c r="R676" s="85">
        <f t="shared" si="420"/>
        <v>2.3885844770672002</v>
      </c>
      <c r="S676" s="85">
        <f t="shared" si="420"/>
        <v>1172.7676095396562</v>
      </c>
      <c r="T676" s="85">
        <f t="shared" si="420"/>
        <v>35838.983050847462</v>
      </c>
      <c r="U676" s="4">
        <f t="shared" si="420"/>
        <v>0</v>
      </c>
      <c r="V676" s="4">
        <f t="shared" si="420"/>
        <v>0</v>
      </c>
      <c r="W676" s="4">
        <f t="shared" si="420"/>
        <v>0</v>
      </c>
      <c r="X676" s="4">
        <f t="shared" si="420"/>
        <v>0</v>
      </c>
    </row>
    <row r="677" spans="1:24" ht="15.75" customHeight="1" x14ac:dyDescent="0.25">
      <c r="A677" s="4" t="s">
        <v>63</v>
      </c>
      <c r="B677" s="4" t="s">
        <v>64</v>
      </c>
      <c r="C677" s="4" t="s">
        <v>28</v>
      </c>
      <c r="D677" s="4" t="s">
        <v>29</v>
      </c>
      <c r="E677" s="4">
        <f t="shared" si="274"/>
        <v>0</v>
      </c>
      <c r="I677" s="4" t="str">
        <f t="shared" ref="I677:X677" si="421">+IF($E151=0,"",IF(I151&lt;&gt;"",I151,AVERAGEIFS(I$256:I$503,$D$256:$D$503,$D151)))</f>
        <v/>
      </c>
      <c r="J677" s="4" t="str">
        <f t="shared" si="421"/>
        <v/>
      </c>
      <c r="K677" s="4" t="str">
        <f t="shared" si="421"/>
        <v/>
      </c>
      <c r="L677" s="4" t="str">
        <f t="shared" si="421"/>
        <v/>
      </c>
      <c r="M677" s="4" t="str">
        <f t="shared" si="421"/>
        <v/>
      </c>
      <c r="N677" s="4" t="str">
        <f t="shared" si="421"/>
        <v/>
      </c>
      <c r="O677" s="4" t="str">
        <f t="shared" si="421"/>
        <v/>
      </c>
      <c r="P677" s="4" t="str">
        <f t="shared" si="421"/>
        <v/>
      </c>
      <c r="Q677" s="4" t="str">
        <f t="shared" si="421"/>
        <v/>
      </c>
      <c r="R677" s="4" t="str">
        <f t="shared" si="421"/>
        <v/>
      </c>
      <c r="S677" s="4" t="str">
        <f t="shared" si="421"/>
        <v/>
      </c>
      <c r="T677" s="4" t="str">
        <f t="shared" si="421"/>
        <v/>
      </c>
      <c r="U677" s="4" t="str">
        <f t="shared" si="421"/>
        <v/>
      </c>
      <c r="V677" s="4" t="str">
        <f t="shared" si="421"/>
        <v/>
      </c>
      <c r="W677" s="4" t="str">
        <f t="shared" si="421"/>
        <v/>
      </c>
      <c r="X677" s="4" t="str">
        <f t="shared" si="421"/>
        <v/>
      </c>
    </row>
    <row r="678" spans="1:24" ht="15.75" customHeight="1" x14ac:dyDescent="0.25">
      <c r="A678" s="4" t="s">
        <v>255</v>
      </c>
      <c r="B678" s="4" t="s">
        <v>256</v>
      </c>
      <c r="C678" s="4" t="s">
        <v>118</v>
      </c>
      <c r="D678" s="4" t="s">
        <v>250</v>
      </c>
      <c r="E678" s="4">
        <f t="shared" si="274"/>
        <v>1</v>
      </c>
      <c r="I678" s="4">
        <f t="shared" ref="I678:X678" si="422">+IF($E152=0,"",IF(I152&lt;&gt;"",I152,AVERAGEIFS(I$256:I$503,$D$256:$D$503,$D152)))</f>
        <v>36471769</v>
      </c>
      <c r="J678" s="85">
        <f t="shared" si="422"/>
        <v>153.47486983699639</v>
      </c>
      <c r="K678" s="85">
        <f t="shared" si="422"/>
        <v>227.85294565777713</v>
      </c>
      <c r="L678" s="85">
        <f t="shared" si="422"/>
        <v>25.803519428958875</v>
      </c>
      <c r="M678" s="85">
        <f t="shared" si="422"/>
        <v>113.24637192847344</v>
      </c>
      <c r="N678" s="85">
        <f t="shared" si="422"/>
        <v>8.3708580189790087</v>
      </c>
      <c r="O678" s="85">
        <f t="shared" si="422"/>
        <v>154480.51097281362</v>
      </c>
      <c r="P678" s="4">
        <f t="shared" si="422"/>
        <v>1989.42624804408</v>
      </c>
      <c r="Q678" s="85">
        <f t="shared" si="422"/>
        <v>6707.1832122679589</v>
      </c>
      <c r="R678" s="85">
        <f t="shared" si="422"/>
        <v>2.0865453496374142</v>
      </c>
      <c r="S678" s="85">
        <f t="shared" si="422"/>
        <v>597.75159853232879</v>
      </c>
      <c r="T678" s="85">
        <f t="shared" si="422"/>
        <v>481745.65883554646</v>
      </c>
      <c r="U678" s="4">
        <f t="shared" si="422"/>
        <v>0.48</v>
      </c>
      <c r="V678" s="4">
        <f t="shared" si="422"/>
        <v>0.5</v>
      </c>
      <c r="W678" s="4">
        <f t="shared" si="422"/>
        <v>0.38</v>
      </c>
      <c r="X678" s="4">
        <f t="shared" si="422"/>
        <v>0.38</v>
      </c>
    </row>
    <row r="679" spans="1:24" ht="15.75" customHeight="1" x14ac:dyDescent="0.25">
      <c r="A679" s="4" t="s">
        <v>138</v>
      </c>
      <c r="B679" s="4" t="s">
        <v>139</v>
      </c>
      <c r="C679" s="4" t="s">
        <v>118</v>
      </c>
      <c r="D679" s="4" t="s">
        <v>119</v>
      </c>
      <c r="E679" s="4">
        <f t="shared" si="274"/>
        <v>0</v>
      </c>
      <c r="I679" s="4" t="str">
        <f t="shared" ref="I679:X679" si="423">+IF($E153=0,"",IF(I153&lt;&gt;"",I153,AVERAGEIFS(I$256:I$503,$D$256:$D$503,$D153)))</f>
        <v/>
      </c>
      <c r="J679" s="4" t="str">
        <f t="shared" si="423"/>
        <v/>
      </c>
      <c r="K679" s="4" t="str">
        <f t="shared" si="423"/>
        <v/>
      </c>
      <c r="L679" s="4" t="str">
        <f t="shared" si="423"/>
        <v/>
      </c>
      <c r="M679" s="4" t="str">
        <f t="shared" si="423"/>
        <v/>
      </c>
      <c r="N679" s="4" t="str">
        <f t="shared" si="423"/>
        <v/>
      </c>
      <c r="O679" s="4" t="str">
        <f t="shared" si="423"/>
        <v/>
      </c>
      <c r="P679" s="4" t="str">
        <f t="shared" si="423"/>
        <v/>
      </c>
      <c r="Q679" s="4" t="str">
        <f t="shared" si="423"/>
        <v/>
      </c>
      <c r="R679" s="4" t="str">
        <f t="shared" si="423"/>
        <v/>
      </c>
      <c r="S679" s="4" t="str">
        <f t="shared" si="423"/>
        <v/>
      </c>
      <c r="T679" s="4" t="str">
        <f t="shared" si="423"/>
        <v/>
      </c>
      <c r="U679" s="4" t="str">
        <f t="shared" si="423"/>
        <v/>
      </c>
      <c r="V679" s="4" t="str">
        <f t="shared" si="423"/>
        <v/>
      </c>
      <c r="W679" s="4" t="str">
        <f t="shared" si="423"/>
        <v/>
      </c>
      <c r="X679" s="4" t="str">
        <f t="shared" si="423"/>
        <v/>
      </c>
    </row>
    <row r="680" spans="1:24" ht="15.75" customHeight="1" x14ac:dyDescent="0.25">
      <c r="A680" s="4" t="s">
        <v>366</v>
      </c>
      <c r="B680" s="4" t="s">
        <v>367</v>
      </c>
      <c r="C680" s="4" t="s">
        <v>106</v>
      </c>
      <c r="D680" s="4" t="s">
        <v>357</v>
      </c>
      <c r="E680" s="4">
        <f t="shared" si="274"/>
        <v>0</v>
      </c>
      <c r="I680" s="4" t="str">
        <f t="shared" ref="I680:X680" si="424">+IF($E154=0,"",IF(I154&lt;&gt;"",I154,AVERAGEIFS(I$256:I$503,$D$256:$D$503,$D154)))</f>
        <v/>
      </c>
      <c r="J680" s="4" t="str">
        <f t="shared" si="424"/>
        <v/>
      </c>
      <c r="K680" s="4" t="str">
        <f t="shared" si="424"/>
        <v/>
      </c>
      <c r="L680" s="4" t="str">
        <f t="shared" si="424"/>
        <v/>
      </c>
      <c r="M680" s="4" t="str">
        <f t="shared" si="424"/>
        <v/>
      </c>
      <c r="N680" s="4" t="str">
        <f t="shared" si="424"/>
        <v/>
      </c>
      <c r="O680" s="4" t="str">
        <f t="shared" si="424"/>
        <v/>
      </c>
      <c r="P680" s="4" t="str">
        <f t="shared" si="424"/>
        <v/>
      </c>
      <c r="Q680" s="4" t="str">
        <f t="shared" si="424"/>
        <v/>
      </c>
      <c r="R680" s="4" t="str">
        <f t="shared" si="424"/>
        <v/>
      </c>
      <c r="S680" s="4" t="str">
        <f t="shared" si="424"/>
        <v/>
      </c>
      <c r="T680" s="4" t="str">
        <f t="shared" si="424"/>
        <v/>
      </c>
      <c r="U680" s="4" t="str">
        <f t="shared" si="424"/>
        <v/>
      </c>
      <c r="V680" s="4" t="str">
        <f t="shared" si="424"/>
        <v/>
      </c>
      <c r="W680" s="4" t="str">
        <f t="shared" si="424"/>
        <v/>
      </c>
      <c r="X680" s="4" t="str">
        <f t="shared" si="424"/>
        <v/>
      </c>
    </row>
    <row r="681" spans="1:24" ht="15.75" customHeight="1" x14ac:dyDescent="0.25">
      <c r="A681" s="4" t="s">
        <v>385</v>
      </c>
      <c r="B681" s="4" t="s">
        <v>386</v>
      </c>
      <c r="C681" s="4" t="s">
        <v>118</v>
      </c>
      <c r="D681" s="4" t="s">
        <v>380</v>
      </c>
      <c r="E681" s="4">
        <f t="shared" si="274"/>
        <v>0</v>
      </c>
      <c r="I681" s="4" t="str">
        <f t="shared" ref="I681:X681" si="425">+IF($E155=0,"",IF(I155&lt;&gt;"",I155,AVERAGEIFS(I$256:I$503,$D$256:$D$503,$D155)))</f>
        <v/>
      </c>
      <c r="J681" s="4" t="str">
        <f t="shared" si="425"/>
        <v/>
      </c>
      <c r="K681" s="4" t="str">
        <f t="shared" si="425"/>
        <v/>
      </c>
      <c r="L681" s="4" t="str">
        <f t="shared" si="425"/>
        <v/>
      </c>
      <c r="M681" s="4" t="str">
        <f t="shared" si="425"/>
        <v/>
      </c>
      <c r="N681" s="4" t="str">
        <f t="shared" si="425"/>
        <v/>
      </c>
      <c r="O681" s="4" t="str">
        <f t="shared" si="425"/>
        <v/>
      </c>
      <c r="P681" s="4" t="str">
        <f t="shared" si="425"/>
        <v/>
      </c>
      <c r="Q681" s="4" t="str">
        <f t="shared" si="425"/>
        <v/>
      </c>
      <c r="R681" s="4" t="str">
        <f t="shared" si="425"/>
        <v/>
      </c>
      <c r="S681" s="4" t="str">
        <f t="shared" si="425"/>
        <v/>
      </c>
      <c r="T681" s="4" t="str">
        <f t="shared" si="425"/>
        <v/>
      </c>
      <c r="U681" s="4" t="str">
        <f t="shared" si="425"/>
        <v/>
      </c>
      <c r="V681" s="4" t="str">
        <f t="shared" si="425"/>
        <v/>
      </c>
      <c r="W681" s="4" t="str">
        <f t="shared" si="425"/>
        <v/>
      </c>
      <c r="X681" s="4" t="str">
        <f t="shared" si="425"/>
        <v/>
      </c>
    </row>
    <row r="682" spans="1:24" ht="15.75" customHeight="1" x14ac:dyDescent="0.25">
      <c r="A682" s="4" t="s">
        <v>223</v>
      </c>
      <c r="B682" s="4" t="s">
        <v>224</v>
      </c>
      <c r="C682" s="4" t="s">
        <v>22</v>
      </c>
      <c r="D682" s="4" t="s">
        <v>216</v>
      </c>
      <c r="E682" s="4">
        <f t="shared" si="274"/>
        <v>0</v>
      </c>
      <c r="I682" s="4" t="str">
        <f t="shared" ref="I682:X682" si="426">+IF($E156=0,"",IF(I156&lt;&gt;"",I156,AVERAGEIFS(I$256:I$503,$D$256:$D$503,$D156)))</f>
        <v/>
      </c>
      <c r="J682" s="4" t="str">
        <f t="shared" si="426"/>
        <v/>
      </c>
      <c r="K682" s="4" t="str">
        <f t="shared" si="426"/>
        <v/>
      </c>
      <c r="L682" s="4" t="str">
        <f t="shared" si="426"/>
        <v/>
      </c>
      <c r="M682" s="4" t="str">
        <f t="shared" si="426"/>
        <v/>
      </c>
      <c r="N682" s="4" t="str">
        <f t="shared" si="426"/>
        <v/>
      </c>
      <c r="O682" s="4" t="str">
        <f t="shared" si="426"/>
        <v/>
      </c>
      <c r="P682" s="4" t="str">
        <f t="shared" si="426"/>
        <v/>
      </c>
      <c r="Q682" s="4" t="str">
        <f t="shared" si="426"/>
        <v/>
      </c>
      <c r="R682" s="4" t="str">
        <f t="shared" si="426"/>
        <v/>
      </c>
      <c r="S682" s="4" t="str">
        <f t="shared" si="426"/>
        <v/>
      </c>
      <c r="T682" s="4" t="str">
        <f t="shared" si="426"/>
        <v/>
      </c>
      <c r="U682" s="4" t="str">
        <f t="shared" si="426"/>
        <v/>
      </c>
      <c r="V682" s="4" t="str">
        <f t="shared" si="426"/>
        <v/>
      </c>
      <c r="W682" s="4" t="str">
        <f t="shared" si="426"/>
        <v/>
      </c>
      <c r="X682" s="4" t="str">
        <f t="shared" si="426"/>
        <v/>
      </c>
    </row>
    <row r="683" spans="1:24" ht="15.75" customHeight="1" x14ac:dyDescent="0.25">
      <c r="A683" s="4" t="s">
        <v>404</v>
      </c>
      <c r="B683" s="4" t="s">
        <v>405</v>
      </c>
      <c r="C683" s="4" t="s">
        <v>106</v>
      </c>
      <c r="D683" s="4" t="s">
        <v>393</v>
      </c>
      <c r="E683" s="4">
        <f t="shared" si="274"/>
        <v>1</v>
      </c>
      <c r="I683" s="4">
        <f t="shared" ref="I683:X683" si="427">+IF($E157=0,"",IF(I157&lt;&gt;"",I157,AVERAGEIFS(I$256:I$503,$D$256:$D$503,$D157)))</f>
        <v>28608710</v>
      </c>
      <c r="J683" s="85">
        <f t="shared" si="427"/>
        <v>195.96829077578124</v>
      </c>
      <c r="K683" s="85">
        <f t="shared" si="427"/>
        <v>65.997383314382233</v>
      </c>
      <c r="L683" s="4" t="e">
        <f t="shared" si="427"/>
        <v>#DIV/0!</v>
      </c>
      <c r="M683" s="4" t="e">
        <f t="shared" si="427"/>
        <v>#DIV/0!</v>
      </c>
      <c r="N683" s="4" t="e">
        <f t="shared" si="427"/>
        <v>#DIV/0!</v>
      </c>
      <c r="O683" s="85">
        <f t="shared" si="427"/>
        <v>91959.641255605369</v>
      </c>
      <c r="P683" s="85">
        <f t="shared" si="427"/>
        <v>6441.8287273967926</v>
      </c>
      <c r="Q683" s="85">
        <f t="shared" si="427"/>
        <v>3773.9356386168297</v>
      </c>
      <c r="R683" s="85">
        <f t="shared" si="427"/>
        <v>2.1916402382351388</v>
      </c>
      <c r="S683" s="85">
        <f t="shared" si="427"/>
        <v>3309.7159457714652</v>
      </c>
      <c r="T683" s="4" t="e">
        <f t="shared" si="427"/>
        <v>#DIV/0!</v>
      </c>
      <c r="U683" s="4">
        <f t="shared" si="427"/>
        <v>0.44</v>
      </c>
      <c r="V683" s="4">
        <f t="shared" si="427"/>
        <v>0.43</v>
      </c>
      <c r="W683" s="4">
        <f t="shared" si="427"/>
        <v>0.4</v>
      </c>
      <c r="X683" s="4">
        <f t="shared" si="427"/>
        <v>0.4</v>
      </c>
    </row>
    <row r="684" spans="1:24" ht="15.75" customHeight="1" x14ac:dyDescent="0.25">
      <c r="A684" s="4" t="s">
        <v>538</v>
      </c>
      <c r="B684" s="4" t="s">
        <v>539</v>
      </c>
      <c r="C684" s="4" t="s">
        <v>181</v>
      </c>
      <c r="D684" s="4" t="s">
        <v>525</v>
      </c>
      <c r="E684" s="4">
        <f t="shared" si="274"/>
        <v>1</v>
      </c>
      <c r="I684" s="4">
        <f t="shared" ref="I684:X684" si="428">+IF($E158=0,"",IF(I158&lt;&gt;"",I158,AVERAGEIFS(I$256:I$503,$D$256:$D$503,$D158)))</f>
        <v>17097130</v>
      </c>
      <c r="J684" s="85">
        <f t="shared" si="428"/>
        <v>356.31711287216041</v>
      </c>
      <c r="K684" s="85">
        <f t="shared" si="428"/>
        <v>61.203254581324465</v>
      </c>
      <c r="L684" s="4">
        <f t="shared" si="428"/>
        <v>53.521192220419174</v>
      </c>
      <c r="M684" s="4">
        <f t="shared" si="428"/>
        <v>601.81470383657825</v>
      </c>
      <c r="N684" s="4">
        <f t="shared" si="428"/>
        <v>13.730910211329888</v>
      </c>
      <c r="O684" s="85">
        <f t="shared" si="428"/>
        <v>44445.48154433602</v>
      </c>
      <c r="P684" s="85">
        <f t="shared" si="428"/>
        <v>127.92332424601769</v>
      </c>
      <c r="Q684" s="85">
        <f t="shared" si="428"/>
        <v>3807.8602620087336</v>
      </c>
      <c r="R684" s="85">
        <f t="shared" si="428"/>
        <v>0.7720594041222123</v>
      </c>
      <c r="S684" s="85">
        <f t="shared" si="428"/>
        <v>369.50372120912846</v>
      </c>
      <c r="T684" s="4">
        <f t="shared" si="428"/>
        <v>108400.48430554378</v>
      </c>
      <c r="U684" s="4">
        <f t="shared" si="428"/>
        <v>0.84</v>
      </c>
      <c r="V684" s="4">
        <f t="shared" si="428"/>
        <v>0.83</v>
      </c>
      <c r="W684" s="4">
        <f t="shared" si="428"/>
        <v>0.84</v>
      </c>
      <c r="X684" s="4">
        <f t="shared" si="428"/>
        <v>0.84</v>
      </c>
    </row>
    <row r="685" spans="1:24" ht="15.75" customHeight="1" x14ac:dyDescent="0.25">
      <c r="A685" s="4" t="s">
        <v>206</v>
      </c>
      <c r="B685" s="4" t="s">
        <v>207</v>
      </c>
      <c r="C685" s="4" t="s">
        <v>22</v>
      </c>
      <c r="D685" s="4" t="s">
        <v>205</v>
      </c>
      <c r="E685" s="4">
        <f t="shared" si="274"/>
        <v>0</v>
      </c>
      <c r="I685" s="4" t="str">
        <f t="shared" ref="I685:X685" si="429">+IF($E159=0,"",IF(I159&lt;&gt;"",I159,AVERAGEIFS(I$256:I$503,$D$256:$D$503,$D159)))</f>
        <v/>
      </c>
      <c r="J685" s="4" t="str">
        <f t="shared" si="429"/>
        <v/>
      </c>
      <c r="K685" s="4" t="str">
        <f t="shared" si="429"/>
        <v/>
      </c>
      <c r="L685" s="4" t="str">
        <f t="shared" si="429"/>
        <v/>
      </c>
      <c r="M685" s="4" t="str">
        <f t="shared" si="429"/>
        <v/>
      </c>
      <c r="N685" s="4" t="str">
        <f t="shared" si="429"/>
        <v/>
      </c>
      <c r="O685" s="4" t="str">
        <f t="shared" si="429"/>
        <v/>
      </c>
      <c r="P685" s="4" t="str">
        <f t="shared" si="429"/>
        <v/>
      </c>
      <c r="Q685" s="4" t="str">
        <f t="shared" si="429"/>
        <v/>
      </c>
      <c r="R685" s="4" t="str">
        <f t="shared" si="429"/>
        <v/>
      </c>
      <c r="S685" s="4" t="str">
        <f t="shared" si="429"/>
        <v/>
      </c>
      <c r="T685" s="4" t="str">
        <f t="shared" si="429"/>
        <v/>
      </c>
      <c r="U685" s="4" t="str">
        <f t="shared" si="429"/>
        <v/>
      </c>
      <c r="V685" s="4" t="str">
        <f t="shared" si="429"/>
        <v/>
      </c>
      <c r="W685" s="4" t="str">
        <f t="shared" si="429"/>
        <v/>
      </c>
      <c r="X685" s="4" t="str">
        <f t="shared" si="429"/>
        <v/>
      </c>
    </row>
    <row r="686" spans="1:24" ht="15.75" customHeight="1" x14ac:dyDescent="0.25">
      <c r="A686" s="4" t="s">
        <v>24</v>
      </c>
      <c r="B686" s="4" t="s">
        <v>25</v>
      </c>
      <c r="C686" s="4" t="s">
        <v>22</v>
      </c>
      <c r="D686" s="4" t="s">
        <v>23</v>
      </c>
      <c r="E686" s="4">
        <f t="shared" si="274"/>
        <v>1</v>
      </c>
      <c r="I686" s="4">
        <f t="shared" ref="I686:X686" si="430">+IF($E160=0,"",IF(I160&lt;&gt;"",I160,AVERAGEIFS(I$256:I$503,$D$256:$D$503,$D160)))</f>
        <v>4783063</v>
      </c>
      <c r="J686" s="85">
        <f t="shared" si="430"/>
        <v>183.62710254914057</v>
      </c>
      <c r="K686" s="85">
        <f t="shared" si="430"/>
        <v>218.16563988389868</v>
      </c>
      <c r="L686" s="4" t="e">
        <f t="shared" si="430"/>
        <v>#DIV/0!</v>
      </c>
      <c r="M686" s="4" t="e">
        <f t="shared" si="430"/>
        <v>#DIV/0!</v>
      </c>
      <c r="N686" s="4">
        <f t="shared" si="430"/>
        <v>4277.234976291501</v>
      </c>
      <c r="O686" s="85">
        <f t="shared" si="430"/>
        <v>302481.88405797101</v>
      </c>
      <c r="P686" s="85">
        <f t="shared" si="430"/>
        <v>152.7885558662899</v>
      </c>
      <c r="Q686" s="85">
        <f t="shared" si="430"/>
        <v>3265.0187734668339</v>
      </c>
      <c r="R686" s="85">
        <f t="shared" si="430"/>
        <v>0.73174867234656948</v>
      </c>
      <c r="S686" s="85">
        <f t="shared" si="430"/>
        <v>485.82701450759714</v>
      </c>
      <c r="T686" s="4" t="e">
        <f t="shared" si="430"/>
        <v>#DIV/0!</v>
      </c>
      <c r="U686" s="4">
        <f t="shared" si="430"/>
        <v>0.81</v>
      </c>
      <c r="V686" s="4">
        <f t="shared" si="430"/>
        <v>0.87</v>
      </c>
      <c r="W686" s="4">
        <f t="shared" si="430"/>
        <v>0.76</v>
      </c>
      <c r="X686" s="4">
        <f t="shared" si="430"/>
        <v>0.76</v>
      </c>
    </row>
    <row r="687" spans="1:24" ht="15.75" customHeight="1" x14ac:dyDescent="0.25">
      <c r="A687" s="4" t="s">
        <v>100</v>
      </c>
      <c r="B687" s="4" t="s">
        <v>101</v>
      </c>
      <c r="C687" s="4" t="s">
        <v>28</v>
      </c>
      <c r="D687" s="4" t="s">
        <v>89</v>
      </c>
      <c r="E687" s="4">
        <f t="shared" si="274"/>
        <v>0</v>
      </c>
      <c r="I687" s="4" t="str">
        <f t="shared" ref="I687:X687" si="431">+IF($E161=0,"",IF(I161&lt;&gt;"",I161,AVERAGEIFS(I$256:I$503,$D$256:$D$503,$D161)))</f>
        <v/>
      </c>
      <c r="J687" s="4" t="str">
        <f t="shared" si="431"/>
        <v/>
      </c>
      <c r="K687" s="4" t="str">
        <f t="shared" si="431"/>
        <v/>
      </c>
      <c r="L687" s="4" t="str">
        <f t="shared" si="431"/>
        <v/>
      </c>
      <c r="M687" s="4" t="str">
        <f t="shared" si="431"/>
        <v/>
      </c>
      <c r="N687" s="4" t="str">
        <f t="shared" si="431"/>
        <v/>
      </c>
      <c r="O687" s="4" t="str">
        <f t="shared" si="431"/>
        <v/>
      </c>
      <c r="P687" s="4" t="str">
        <f t="shared" si="431"/>
        <v/>
      </c>
      <c r="Q687" s="4" t="str">
        <f t="shared" si="431"/>
        <v/>
      </c>
      <c r="R687" s="4" t="str">
        <f t="shared" si="431"/>
        <v/>
      </c>
      <c r="S687" s="4" t="str">
        <f t="shared" si="431"/>
        <v/>
      </c>
      <c r="T687" s="4" t="str">
        <f t="shared" si="431"/>
        <v/>
      </c>
      <c r="U687" s="4" t="str">
        <f t="shared" si="431"/>
        <v/>
      </c>
      <c r="V687" s="4" t="str">
        <f t="shared" si="431"/>
        <v/>
      </c>
      <c r="W687" s="4" t="str">
        <f t="shared" si="431"/>
        <v/>
      </c>
      <c r="X687" s="4" t="str">
        <f t="shared" si="431"/>
        <v/>
      </c>
    </row>
    <row r="688" spans="1:24" ht="15.75" customHeight="1" x14ac:dyDescent="0.25">
      <c r="A688" s="4" t="s">
        <v>470</v>
      </c>
      <c r="B688" s="4" t="s">
        <v>471</v>
      </c>
      <c r="C688" s="4" t="s">
        <v>118</v>
      </c>
      <c r="D688" s="4" t="s">
        <v>449</v>
      </c>
      <c r="E688" s="4">
        <f t="shared" si="274"/>
        <v>0</v>
      </c>
      <c r="I688" s="4" t="str">
        <f t="shared" ref="I688:X688" si="432">+IF($E162=0,"",IF(I162&lt;&gt;"",I162,AVERAGEIFS(I$256:I$503,$D$256:$D$503,$D162)))</f>
        <v/>
      </c>
      <c r="J688" s="4" t="str">
        <f t="shared" si="432"/>
        <v/>
      </c>
      <c r="K688" s="4" t="str">
        <f t="shared" si="432"/>
        <v/>
      </c>
      <c r="L688" s="4" t="str">
        <f t="shared" si="432"/>
        <v/>
      </c>
      <c r="M688" s="4" t="str">
        <f t="shared" si="432"/>
        <v/>
      </c>
      <c r="N688" s="4" t="str">
        <f t="shared" si="432"/>
        <v/>
      </c>
      <c r="O688" s="4" t="str">
        <f t="shared" si="432"/>
        <v/>
      </c>
      <c r="P688" s="4" t="str">
        <f t="shared" si="432"/>
        <v/>
      </c>
      <c r="Q688" s="4" t="str">
        <f t="shared" si="432"/>
        <v/>
      </c>
      <c r="R688" s="4" t="str">
        <f t="shared" si="432"/>
        <v/>
      </c>
      <c r="S688" s="4" t="str">
        <f t="shared" si="432"/>
        <v/>
      </c>
      <c r="T688" s="4" t="str">
        <f t="shared" si="432"/>
        <v/>
      </c>
      <c r="U688" s="4" t="str">
        <f t="shared" si="432"/>
        <v/>
      </c>
      <c r="V688" s="4" t="str">
        <f t="shared" si="432"/>
        <v/>
      </c>
      <c r="W688" s="4" t="str">
        <f t="shared" si="432"/>
        <v/>
      </c>
      <c r="X688" s="4" t="str">
        <f t="shared" si="432"/>
        <v/>
      </c>
    </row>
    <row r="689" spans="1:24" ht="15.75" customHeight="1" x14ac:dyDescent="0.25">
      <c r="A689" s="4" t="s">
        <v>472</v>
      </c>
      <c r="B689" s="4" t="s">
        <v>473</v>
      </c>
      <c r="C689" s="4" t="s">
        <v>118</v>
      </c>
      <c r="D689" s="4" t="s">
        <v>449</v>
      </c>
      <c r="E689" s="4">
        <f t="shared" si="274"/>
        <v>0</v>
      </c>
      <c r="I689" s="4" t="str">
        <f t="shared" ref="I689:X689" si="433">+IF($E163=0,"",IF(I163&lt;&gt;"",I163,AVERAGEIFS(I$256:I$503,$D$256:$D$503,$D163)))</f>
        <v/>
      </c>
      <c r="J689" s="4" t="str">
        <f t="shared" si="433"/>
        <v/>
      </c>
      <c r="K689" s="4" t="str">
        <f t="shared" si="433"/>
        <v/>
      </c>
      <c r="L689" s="4" t="str">
        <f t="shared" si="433"/>
        <v/>
      </c>
      <c r="M689" s="4" t="str">
        <f t="shared" si="433"/>
        <v/>
      </c>
      <c r="N689" s="4" t="str">
        <f t="shared" si="433"/>
        <v/>
      </c>
      <c r="O689" s="4" t="str">
        <f t="shared" si="433"/>
        <v/>
      </c>
      <c r="P689" s="4" t="str">
        <f t="shared" si="433"/>
        <v/>
      </c>
      <c r="Q689" s="4" t="str">
        <f t="shared" si="433"/>
        <v/>
      </c>
      <c r="R689" s="4" t="str">
        <f t="shared" si="433"/>
        <v/>
      </c>
      <c r="S689" s="4" t="str">
        <f t="shared" si="433"/>
        <v/>
      </c>
      <c r="T689" s="4" t="str">
        <f t="shared" si="433"/>
        <v/>
      </c>
      <c r="U689" s="4" t="str">
        <f t="shared" si="433"/>
        <v/>
      </c>
      <c r="V689" s="4" t="str">
        <f t="shared" si="433"/>
        <v/>
      </c>
      <c r="W689" s="4" t="str">
        <f t="shared" si="433"/>
        <v/>
      </c>
      <c r="X689" s="4" t="str">
        <f t="shared" si="433"/>
        <v/>
      </c>
    </row>
    <row r="690" spans="1:24" ht="15.75" customHeight="1" x14ac:dyDescent="0.25">
      <c r="A690" s="4" t="s">
        <v>314</v>
      </c>
      <c r="B690" s="4" t="s">
        <v>315</v>
      </c>
      <c r="C690" s="4" t="s">
        <v>22</v>
      </c>
      <c r="D690" s="4" t="s">
        <v>309</v>
      </c>
      <c r="E690" s="4">
        <f t="shared" si="274"/>
        <v>0</v>
      </c>
      <c r="I690" s="4" t="str">
        <f t="shared" ref="I690:X690" si="434">+IF($E164=0,"",IF(I164&lt;&gt;"",I164,AVERAGEIFS(I$256:I$503,$D$256:$D$503,$D164)))</f>
        <v/>
      </c>
      <c r="J690" s="4" t="str">
        <f t="shared" si="434"/>
        <v/>
      </c>
      <c r="K690" s="4" t="str">
        <f t="shared" si="434"/>
        <v/>
      </c>
      <c r="L690" s="4" t="str">
        <f t="shared" si="434"/>
        <v/>
      </c>
      <c r="M690" s="4" t="str">
        <f t="shared" si="434"/>
        <v/>
      </c>
      <c r="N690" s="4" t="str">
        <f t="shared" si="434"/>
        <v/>
      </c>
      <c r="O690" s="4" t="str">
        <f t="shared" si="434"/>
        <v/>
      </c>
      <c r="P690" s="4" t="str">
        <f t="shared" si="434"/>
        <v/>
      </c>
      <c r="Q690" s="4" t="str">
        <f t="shared" si="434"/>
        <v/>
      </c>
      <c r="R690" s="4" t="str">
        <f t="shared" si="434"/>
        <v/>
      </c>
      <c r="S690" s="4" t="str">
        <f t="shared" si="434"/>
        <v/>
      </c>
      <c r="T690" s="4" t="str">
        <f t="shared" si="434"/>
        <v/>
      </c>
      <c r="U690" s="4" t="str">
        <f t="shared" si="434"/>
        <v/>
      </c>
      <c r="V690" s="4" t="str">
        <f t="shared" si="434"/>
        <v/>
      </c>
      <c r="W690" s="4" t="str">
        <f t="shared" si="434"/>
        <v/>
      </c>
      <c r="X690" s="4" t="str">
        <f t="shared" si="434"/>
        <v/>
      </c>
    </row>
    <row r="691" spans="1:24" ht="15.75" customHeight="1" x14ac:dyDescent="0.25">
      <c r="A691" s="4" t="s">
        <v>433</v>
      </c>
      <c r="B691" s="4" t="s">
        <v>434</v>
      </c>
      <c r="C691" s="4" t="s">
        <v>181</v>
      </c>
      <c r="D691" s="4" t="s">
        <v>412</v>
      </c>
      <c r="E691" s="4">
        <f t="shared" si="274"/>
        <v>1</v>
      </c>
      <c r="I691" s="4">
        <f t="shared" ref="I691:X691" si="435">+IF($E165=0,"",IF(I165&lt;&gt;"",I165,AVERAGEIFS(I$256:I$503,$D$256:$D$503,$D165)))</f>
        <v>2083458.9999999998</v>
      </c>
      <c r="J691" s="85">
        <f t="shared" si="435"/>
        <v>468.49974009567745</v>
      </c>
      <c r="K691" s="85">
        <f t="shared" si="435"/>
        <v>145.47922469316654</v>
      </c>
      <c r="L691" s="85">
        <f t="shared" si="435"/>
        <v>37.00576781208558</v>
      </c>
      <c r="M691" s="85">
        <f t="shared" si="435"/>
        <v>254.37149455625209</v>
      </c>
      <c r="N691" s="85">
        <f t="shared" si="435"/>
        <v>2.4958494503611544</v>
      </c>
      <c r="O691" s="4">
        <f t="shared" si="435"/>
        <v>53870.285432400458</v>
      </c>
      <c r="P691" s="4">
        <f t="shared" si="435"/>
        <v>1637.4599505286158</v>
      </c>
      <c r="Q691" s="85">
        <f t="shared" si="435"/>
        <v>11980.237154150198</v>
      </c>
      <c r="R691" s="4">
        <f t="shared" si="435"/>
        <v>1.0665594261083844</v>
      </c>
      <c r="S691" s="4" t="e">
        <f t="shared" si="435"/>
        <v>#DIV/0!</v>
      </c>
      <c r="T691" s="4">
        <f t="shared" si="435"/>
        <v>79344.242606043292</v>
      </c>
      <c r="U691" s="4">
        <f t="shared" si="435"/>
        <v>0</v>
      </c>
      <c r="V691" s="4">
        <f t="shared" si="435"/>
        <v>0</v>
      </c>
      <c r="W691" s="4">
        <f t="shared" si="435"/>
        <v>0</v>
      </c>
      <c r="X691" s="4">
        <f t="shared" si="435"/>
        <v>0</v>
      </c>
    </row>
    <row r="692" spans="1:24" ht="15.75" customHeight="1" x14ac:dyDescent="0.25">
      <c r="A692" s="4" t="s">
        <v>225</v>
      </c>
      <c r="B692" s="4" t="s">
        <v>226</v>
      </c>
      <c r="C692" s="4" t="s">
        <v>22</v>
      </c>
      <c r="D692" s="4" t="s">
        <v>216</v>
      </c>
      <c r="E692" s="4">
        <f t="shared" si="274"/>
        <v>0</v>
      </c>
      <c r="I692" s="4" t="str">
        <f t="shared" ref="I692:X692" si="436">+IF($E166=0,"",IF(I166&lt;&gt;"",I166,AVERAGEIFS(I$256:I$503,$D$256:$D$503,$D166)))</f>
        <v/>
      </c>
      <c r="J692" s="4" t="str">
        <f t="shared" si="436"/>
        <v/>
      </c>
      <c r="K692" s="4" t="str">
        <f t="shared" si="436"/>
        <v/>
      </c>
      <c r="L692" s="4" t="str">
        <f t="shared" si="436"/>
        <v/>
      </c>
      <c r="M692" s="4" t="str">
        <f t="shared" si="436"/>
        <v/>
      </c>
      <c r="N692" s="4" t="str">
        <f t="shared" si="436"/>
        <v/>
      </c>
      <c r="O692" s="4" t="str">
        <f t="shared" si="436"/>
        <v/>
      </c>
      <c r="P692" s="4" t="str">
        <f t="shared" si="436"/>
        <v/>
      </c>
      <c r="Q692" s="4" t="str">
        <f t="shared" si="436"/>
        <v/>
      </c>
      <c r="R692" s="4" t="str">
        <f t="shared" si="436"/>
        <v/>
      </c>
      <c r="S692" s="4" t="str">
        <f t="shared" si="436"/>
        <v/>
      </c>
      <c r="T692" s="4" t="str">
        <f t="shared" si="436"/>
        <v/>
      </c>
      <c r="U692" s="4" t="str">
        <f t="shared" si="436"/>
        <v/>
      </c>
      <c r="V692" s="4" t="str">
        <f t="shared" si="436"/>
        <v/>
      </c>
      <c r="W692" s="4" t="str">
        <f t="shared" si="436"/>
        <v/>
      </c>
      <c r="X692" s="4" t="str">
        <f t="shared" si="436"/>
        <v/>
      </c>
    </row>
    <row r="693" spans="1:24" ht="15.75" customHeight="1" x14ac:dyDescent="0.25">
      <c r="A693" s="4" t="s">
        <v>295</v>
      </c>
      <c r="B693" s="4" t="s">
        <v>296</v>
      </c>
      <c r="C693" s="4" t="s">
        <v>181</v>
      </c>
      <c r="D693" s="4" t="s">
        <v>276</v>
      </c>
      <c r="E693" s="4">
        <f t="shared" si="274"/>
        <v>1</v>
      </c>
      <c r="I693" s="4">
        <f t="shared" ref="I693:X693" si="437">+IF($E167=0,"",IF(I167&lt;&gt;"",I167,AVERAGEIFS(I$256:I$503,$D$256:$D$503,$D167)))</f>
        <v>5378857</v>
      </c>
      <c r="J693" s="85">
        <f t="shared" si="437"/>
        <v>159.94104323650919</v>
      </c>
      <c r="K693" s="85">
        <f t="shared" si="437"/>
        <v>62.708489926391429</v>
      </c>
      <c r="L693" s="85">
        <f t="shared" si="437"/>
        <v>85.464253836828149</v>
      </c>
      <c r="M693" s="85">
        <f t="shared" si="437"/>
        <v>1362.8817076786245</v>
      </c>
      <c r="N693" s="4">
        <f t="shared" si="437"/>
        <v>16.793206086451118</v>
      </c>
      <c r="O693" s="4">
        <f t="shared" si="437"/>
        <v>384064.2269834578</v>
      </c>
      <c r="P693" s="85">
        <f t="shared" si="437"/>
        <v>50.773723506743735</v>
      </c>
      <c r="Q693" s="85">
        <f t="shared" si="437"/>
        <v>4374.8378728923471</v>
      </c>
      <c r="R693" s="85">
        <f t="shared" si="437"/>
        <v>0.52055669076162459</v>
      </c>
      <c r="S693" s="4">
        <f t="shared" si="437"/>
        <v>1963.1332839572508</v>
      </c>
      <c r="T693" s="4">
        <f t="shared" si="437"/>
        <v>141963.87445888654</v>
      </c>
      <c r="U693" s="4">
        <f t="shared" si="437"/>
        <v>0.88</v>
      </c>
      <c r="V693" s="4">
        <f t="shared" si="437"/>
        <v>0.83</v>
      </c>
      <c r="W693" s="4">
        <f t="shared" si="437"/>
        <v>0.91</v>
      </c>
      <c r="X693" s="4">
        <f t="shared" si="437"/>
        <v>0.91</v>
      </c>
    </row>
    <row r="694" spans="1:24" ht="15.75" customHeight="1" x14ac:dyDescent="0.25">
      <c r="A694" s="4" t="s">
        <v>507</v>
      </c>
      <c r="B694" s="4" t="s">
        <v>508</v>
      </c>
      <c r="C694" s="4" t="s">
        <v>106</v>
      </c>
      <c r="D694" s="4" t="s">
        <v>484</v>
      </c>
      <c r="E694" s="4">
        <f t="shared" si="274"/>
        <v>0</v>
      </c>
      <c r="I694" s="4" t="str">
        <f t="shared" ref="I694:X694" si="438">+IF($E168=0,"",IF(I168&lt;&gt;"",I168,AVERAGEIFS(I$256:I$503,$D$256:$D$503,$D168)))</f>
        <v/>
      </c>
      <c r="J694" s="4" t="str">
        <f t="shared" si="438"/>
        <v/>
      </c>
      <c r="K694" s="4" t="str">
        <f t="shared" si="438"/>
        <v/>
      </c>
      <c r="L694" s="4" t="str">
        <f t="shared" si="438"/>
        <v/>
      </c>
      <c r="M694" s="4" t="str">
        <f t="shared" si="438"/>
        <v/>
      </c>
      <c r="N694" s="4" t="str">
        <f t="shared" si="438"/>
        <v/>
      </c>
      <c r="O694" s="4" t="str">
        <f t="shared" si="438"/>
        <v/>
      </c>
      <c r="P694" s="4" t="str">
        <f t="shared" si="438"/>
        <v/>
      </c>
      <c r="Q694" s="4" t="str">
        <f t="shared" si="438"/>
        <v/>
      </c>
      <c r="R694" s="4" t="str">
        <f t="shared" si="438"/>
        <v/>
      </c>
      <c r="S694" s="4" t="str">
        <f t="shared" si="438"/>
        <v/>
      </c>
      <c r="T694" s="4" t="str">
        <f t="shared" si="438"/>
        <v/>
      </c>
      <c r="U694" s="4" t="str">
        <f t="shared" si="438"/>
        <v/>
      </c>
      <c r="V694" s="4" t="str">
        <f t="shared" si="438"/>
        <v/>
      </c>
      <c r="W694" s="4" t="str">
        <f t="shared" si="438"/>
        <v/>
      </c>
      <c r="X694" s="4" t="str">
        <f t="shared" si="438"/>
        <v/>
      </c>
    </row>
    <row r="695" spans="1:24" ht="15.75" customHeight="1" x14ac:dyDescent="0.25">
      <c r="A695" s="4" t="s">
        <v>406</v>
      </c>
      <c r="B695" s="4" t="s">
        <v>407</v>
      </c>
      <c r="C695" s="4" t="s">
        <v>106</v>
      </c>
      <c r="D695" s="4" t="s">
        <v>393</v>
      </c>
      <c r="E695" s="4">
        <f t="shared" si="274"/>
        <v>0</v>
      </c>
      <c r="I695" s="4" t="str">
        <f t="shared" ref="I695:X695" si="439">+IF($E169=0,"",IF(I169&lt;&gt;"",I169,AVERAGEIFS(I$256:I$503,$D$256:$D$503,$D169)))</f>
        <v/>
      </c>
      <c r="J695" s="4" t="str">
        <f t="shared" si="439"/>
        <v/>
      </c>
      <c r="K695" s="4" t="str">
        <f t="shared" si="439"/>
        <v/>
      </c>
      <c r="L695" s="4" t="str">
        <f t="shared" si="439"/>
        <v/>
      </c>
      <c r="M695" s="4" t="str">
        <f t="shared" si="439"/>
        <v/>
      </c>
      <c r="N695" s="4" t="str">
        <f t="shared" si="439"/>
        <v/>
      </c>
      <c r="O695" s="4" t="str">
        <f t="shared" si="439"/>
        <v/>
      </c>
      <c r="P695" s="4" t="str">
        <f t="shared" si="439"/>
        <v/>
      </c>
      <c r="Q695" s="4" t="str">
        <f t="shared" si="439"/>
        <v/>
      </c>
      <c r="R695" s="4" t="str">
        <f t="shared" si="439"/>
        <v/>
      </c>
      <c r="S695" s="4" t="str">
        <f t="shared" si="439"/>
        <v/>
      </c>
      <c r="T695" s="4" t="str">
        <f t="shared" si="439"/>
        <v/>
      </c>
      <c r="U695" s="4" t="str">
        <f t="shared" si="439"/>
        <v/>
      </c>
      <c r="V695" s="4" t="str">
        <f t="shared" si="439"/>
        <v/>
      </c>
      <c r="W695" s="4" t="str">
        <f t="shared" si="439"/>
        <v/>
      </c>
      <c r="X695" s="4" t="str">
        <f t="shared" si="439"/>
        <v/>
      </c>
    </row>
    <row r="696" spans="1:24" ht="15.75" customHeight="1" x14ac:dyDescent="0.25">
      <c r="A696" s="4" t="s">
        <v>227</v>
      </c>
      <c r="B696" s="4" t="s">
        <v>228</v>
      </c>
      <c r="C696" s="4" t="s">
        <v>22</v>
      </c>
      <c r="D696" s="4" t="s">
        <v>216</v>
      </c>
      <c r="E696" s="4">
        <f t="shared" si="274"/>
        <v>0</v>
      </c>
      <c r="I696" s="4" t="str">
        <f t="shared" ref="I696:X696" si="440">+IF($E170=0,"",IF(I170&lt;&gt;"",I170,AVERAGEIFS(I$256:I$503,$D$256:$D$503,$D170)))</f>
        <v/>
      </c>
      <c r="J696" s="4" t="str">
        <f t="shared" si="440"/>
        <v/>
      </c>
      <c r="K696" s="4" t="str">
        <f t="shared" si="440"/>
        <v/>
      </c>
      <c r="L696" s="4" t="str">
        <f t="shared" si="440"/>
        <v/>
      </c>
      <c r="M696" s="4" t="str">
        <f t="shared" si="440"/>
        <v/>
      </c>
      <c r="N696" s="4" t="str">
        <f t="shared" si="440"/>
        <v/>
      </c>
      <c r="O696" s="4" t="str">
        <f t="shared" si="440"/>
        <v/>
      </c>
      <c r="P696" s="4" t="str">
        <f t="shared" si="440"/>
        <v/>
      </c>
      <c r="Q696" s="4" t="str">
        <f t="shared" si="440"/>
        <v/>
      </c>
      <c r="R696" s="4" t="str">
        <f t="shared" si="440"/>
        <v/>
      </c>
      <c r="S696" s="4" t="str">
        <f t="shared" si="440"/>
        <v/>
      </c>
      <c r="T696" s="4" t="str">
        <f t="shared" si="440"/>
        <v/>
      </c>
      <c r="U696" s="4" t="str">
        <f t="shared" si="440"/>
        <v/>
      </c>
      <c r="V696" s="4" t="str">
        <f t="shared" si="440"/>
        <v/>
      </c>
      <c r="W696" s="4" t="str">
        <f t="shared" si="440"/>
        <v/>
      </c>
      <c r="X696" s="4" t="str">
        <f t="shared" si="440"/>
        <v/>
      </c>
    </row>
    <row r="697" spans="1:24" ht="15.75" customHeight="1" x14ac:dyDescent="0.25">
      <c r="A697" s="4" t="s">
        <v>102</v>
      </c>
      <c r="B697" s="4" t="s">
        <v>103</v>
      </c>
      <c r="C697" s="4" t="s">
        <v>28</v>
      </c>
      <c r="D697" s="4" t="s">
        <v>89</v>
      </c>
      <c r="E697" s="4">
        <f t="shared" si="274"/>
        <v>1</v>
      </c>
      <c r="I697" s="4">
        <f t="shared" ref="I697:X697" si="441">+IF($E171=0,"",IF(I171&lt;&gt;"",I171,AVERAGEIFS(I$256:I$503,$D$256:$D$503,$D171)))</f>
        <v>4246439</v>
      </c>
      <c r="J697" s="85">
        <f t="shared" si="441"/>
        <v>399.20507512294421</v>
      </c>
      <c r="K697" s="85">
        <f t="shared" si="441"/>
        <v>380.4364080115127</v>
      </c>
      <c r="L697" s="4">
        <f t="shared" si="441"/>
        <v>51.418464404492049</v>
      </c>
      <c r="M697" s="4">
        <f t="shared" si="441"/>
        <v>230.43420670921969</v>
      </c>
      <c r="N697" s="85">
        <f t="shared" si="441"/>
        <v>11.845219017628652</v>
      </c>
      <c r="O697" s="85">
        <f t="shared" si="441"/>
        <v>119035.78528827037</v>
      </c>
      <c r="P697" s="85">
        <f t="shared" si="441"/>
        <v>2240.6380027739251</v>
      </c>
      <c r="Q697" s="85">
        <f t="shared" si="441"/>
        <v>1844.3886288389087</v>
      </c>
      <c r="R697" s="85">
        <f t="shared" si="441"/>
        <v>9.3490098409514424</v>
      </c>
      <c r="S697" s="85">
        <f t="shared" si="441"/>
        <v>970.67310809934509</v>
      </c>
      <c r="T697" s="85">
        <f t="shared" si="441"/>
        <v>19227.681438664098</v>
      </c>
      <c r="U697" s="4">
        <f t="shared" si="441"/>
        <v>0.32</v>
      </c>
      <c r="V697" s="4">
        <f t="shared" si="441"/>
        <v>0.47</v>
      </c>
      <c r="W697" s="4">
        <f t="shared" si="441"/>
        <v>0.48</v>
      </c>
      <c r="X697" s="4">
        <f t="shared" si="441"/>
        <v>0.48</v>
      </c>
    </row>
    <row r="698" spans="1:24" ht="15.75" customHeight="1" x14ac:dyDescent="0.25">
      <c r="A698" s="4" t="s">
        <v>208</v>
      </c>
      <c r="B698" s="4" t="s">
        <v>209</v>
      </c>
      <c r="C698" s="4" t="s">
        <v>22</v>
      </c>
      <c r="D698" s="4" t="s">
        <v>205</v>
      </c>
      <c r="E698" s="4">
        <f t="shared" si="274"/>
        <v>0</v>
      </c>
      <c r="I698" s="4" t="str">
        <f t="shared" ref="I698:X698" si="442">+IF($E172=0,"",IF(I172&lt;&gt;"",I172,AVERAGEIFS(I$256:I$503,$D$256:$D$503,$D172)))</f>
        <v/>
      </c>
      <c r="J698" s="4" t="str">
        <f t="shared" si="442"/>
        <v/>
      </c>
      <c r="K698" s="4" t="str">
        <f t="shared" si="442"/>
        <v/>
      </c>
      <c r="L698" s="4" t="str">
        <f t="shared" si="442"/>
        <v/>
      </c>
      <c r="M698" s="4" t="str">
        <f t="shared" si="442"/>
        <v/>
      </c>
      <c r="N698" s="4" t="str">
        <f t="shared" si="442"/>
        <v/>
      </c>
      <c r="O698" s="4" t="str">
        <f t="shared" si="442"/>
        <v/>
      </c>
      <c r="P698" s="4" t="str">
        <f t="shared" si="442"/>
        <v/>
      </c>
      <c r="Q698" s="4" t="str">
        <f t="shared" si="442"/>
        <v/>
      </c>
      <c r="R698" s="4" t="str">
        <f t="shared" si="442"/>
        <v/>
      </c>
      <c r="S698" s="4" t="str">
        <f t="shared" si="442"/>
        <v/>
      </c>
      <c r="T698" s="4" t="str">
        <f t="shared" si="442"/>
        <v/>
      </c>
      <c r="U698" s="4" t="str">
        <f t="shared" si="442"/>
        <v/>
      </c>
      <c r="V698" s="4" t="str">
        <f t="shared" si="442"/>
        <v/>
      </c>
      <c r="W698" s="4" t="str">
        <f t="shared" si="442"/>
        <v/>
      </c>
      <c r="X698" s="4" t="str">
        <f t="shared" si="442"/>
        <v/>
      </c>
    </row>
    <row r="699" spans="1:24" ht="15.75" customHeight="1" x14ac:dyDescent="0.25">
      <c r="A699" s="4" t="s">
        <v>345</v>
      </c>
      <c r="B699" s="4" t="s">
        <v>346</v>
      </c>
      <c r="C699" s="4" t="s">
        <v>28</v>
      </c>
      <c r="D699" s="4" t="s">
        <v>328</v>
      </c>
      <c r="E699" s="4">
        <f t="shared" si="274"/>
        <v>1</v>
      </c>
      <c r="I699" s="4">
        <f t="shared" ref="I699:X699" si="443">+IF($E173=0,"",IF(I173&lt;&gt;"",I173,AVERAGEIFS(I$256:I$503,$D$256:$D$503,$D173)))</f>
        <v>7044636</v>
      </c>
      <c r="J699" s="85">
        <f t="shared" si="443"/>
        <v>230.43064254845814</v>
      </c>
      <c r="K699" s="85">
        <f t="shared" si="443"/>
        <v>199.59867337361365</v>
      </c>
      <c r="L699" s="4">
        <f t="shared" si="443"/>
        <v>60.976405658246961</v>
      </c>
      <c r="M699" s="4">
        <f t="shared" si="443"/>
        <v>250.86524119260528</v>
      </c>
      <c r="N699" s="85">
        <f t="shared" si="443"/>
        <v>10.944497345214147</v>
      </c>
      <c r="O699" s="85">
        <f t="shared" si="443"/>
        <v>51003.891050583661</v>
      </c>
      <c r="P699" s="85">
        <f t="shared" si="443"/>
        <v>3789.0056588520615</v>
      </c>
      <c r="Q699" s="85">
        <f t="shared" si="443"/>
        <v>1305.5710306406686</v>
      </c>
      <c r="R699" s="85">
        <f t="shared" si="443"/>
        <v>8.5029233589925717</v>
      </c>
      <c r="S699" s="85">
        <f t="shared" si="443"/>
        <v>2533.2732074985506</v>
      </c>
      <c r="T699" s="85">
        <f t="shared" si="443"/>
        <v>9065.0069156293212</v>
      </c>
      <c r="U699" s="4">
        <f t="shared" si="443"/>
        <v>0</v>
      </c>
      <c r="V699" s="4">
        <f t="shared" si="443"/>
        <v>0</v>
      </c>
      <c r="W699" s="4">
        <f t="shared" si="443"/>
        <v>0</v>
      </c>
      <c r="X699" s="4">
        <f t="shared" si="443"/>
        <v>0</v>
      </c>
    </row>
    <row r="700" spans="1:24" ht="15.75" customHeight="1" x14ac:dyDescent="0.25">
      <c r="A700" s="4" t="s">
        <v>347</v>
      </c>
      <c r="B700" s="4" t="s">
        <v>348</v>
      </c>
      <c r="C700" s="4" t="s">
        <v>28</v>
      </c>
      <c r="D700" s="4" t="s">
        <v>328</v>
      </c>
      <c r="E700" s="4">
        <f t="shared" si="274"/>
        <v>1</v>
      </c>
      <c r="I700" s="4">
        <f t="shared" ref="I700:X700" si="444">+IF($E174=0,"",IF(I174&lt;&gt;"",I174,AVERAGEIFS(I$256:I$503,$D$256:$D$503,$D174)))</f>
        <v>32510453</v>
      </c>
      <c r="J700" s="85">
        <f t="shared" si="444"/>
        <v>370.05328716889915</v>
      </c>
      <c r="K700" s="85">
        <f t="shared" si="444"/>
        <v>275.27761609473725</v>
      </c>
      <c r="L700" s="85">
        <f t="shared" si="444"/>
        <v>30.094935927223162</v>
      </c>
      <c r="M700" s="85">
        <f t="shared" si="444"/>
        <v>109.32576485574452</v>
      </c>
      <c r="N700" s="85">
        <f t="shared" si="444"/>
        <v>9.4892556557117178</v>
      </c>
      <c r="O700" s="4">
        <f t="shared" si="444"/>
        <v>116614.22923920071</v>
      </c>
      <c r="P700" s="85">
        <f t="shared" si="444"/>
        <v>1048.3319276543903</v>
      </c>
      <c r="Q700" s="85">
        <f t="shared" si="444"/>
        <v>2543.0934045636668</v>
      </c>
      <c r="R700" s="85">
        <f t="shared" si="444"/>
        <v>7.6498472660470158</v>
      </c>
      <c r="S700" s="4">
        <f t="shared" si="444"/>
        <v>786.92143769834297</v>
      </c>
      <c r="T700" s="4">
        <f t="shared" si="444"/>
        <v>178609.44954285515</v>
      </c>
      <c r="U700" s="4">
        <f t="shared" si="444"/>
        <v>0.42</v>
      </c>
      <c r="V700" s="4">
        <f t="shared" si="444"/>
        <v>0.41</v>
      </c>
      <c r="W700" s="4">
        <f t="shared" si="444"/>
        <v>0.41</v>
      </c>
      <c r="X700" s="4">
        <f t="shared" si="444"/>
        <v>0.41</v>
      </c>
    </row>
    <row r="701" spans="1:24" ht="15.75" customHeight="1" x14ac:dyDescent="0.25">
      <c r="A701" s="4" t="s">
        <v>368</v>
      </c>
      <c r="B701" s="4" t="s">
        <v>369</v>
      </c>
      <c r="C701" s="4" t="s">
        <v>106</v>
      </c>
      <c r="D701" s="4" t="s">
        <v>357</v>
      </c>
      <c r="E701" s="4">
        <f t="shared" si="274"/>
        <v>1</v>
      </c>
      <c r="I701" s="4">
        <f t="shared" ref="I701:X701" si="445">+IF($E175=0,"",IF(I175&lt;&gt;"",I175,AVERAGEIFS(I$256:I$503,$D$256:$D$503,$D175)))</f>
        <v>108116615</v>
      </c>
      <c r="J701" s="85">
        <f t="shared" si="445"/>
        <v>168.47271809240419</v>
      </c>
      <c r="K701" s="85">
        <f t="shared" si="445"/>
        <v>157.73986264738309</v>
      </c>
      <c r="L701" s="85">
        <f t="shared" si="445"/>
        <v>2.3030687743969787</v>
      </c>
      <c r="M701" s="85">
        <f t="shared" si="445"/>
        <v>14.600423353641016</v>
      </c>
      <c r="N701" s="85">
        <f t="shared" si="445"/>
        <v>1.7804848958691502</v>
      </c>
      <c r="O701" s="85">
        <f t="shared" si="445"/>
        <v>256484.15584415584</v>
      </c>
      <c r="P701" s="85">
        <f t="shared" si="445"/>
        <v>32348.823975720792</v>
      </c>
      <c r="Q701" s="85">
        <f t="shared" si="445"/>
        <v>1339.2833303229961</v>
      </c>
      <c r="R701" s="85">
        <f t="shared" si="445"/>
        <v>8.1634076316577247</v>
      </c>
      <c r="S701" s="85">
        <f t="shared" si="445"/>
        <v>20201.800327332243</v>
      </c>
      <c r="T701" s="85">
        <f t="shared" si="445"/>
        <v>122059.82694684796</v>
      </c>
      <c r="U701" s="4">
        <f t="shared" si="445"/>
        <v>0.42</v>
      </c>
      <c r="V701" s="4">
        <f t="shared" si="445"/>
        <v>0.4</v>
      </c>
      <c r="W701" s="4">
        <f t="shared" si="445"/>
        <v>0.31</v>
      </c>
      <c r="X701" s="4">
        <f t="shared" si="445"/>
        <v>0.31</v>
      </c>
    </row>
    <row r="702" spans="1:24" ht="15.75" customHeight="1" x14ac:dyDescent="0.25">
      <c r="A702" s="4" t="s">
        <v>191</v>
      </c>
      <c r="B702" s="4" t="s">
        <v>192</v>
      </c>
      <c r="C702" s="4" t="s">
        <v>181</v>
      </c>
      <c r="D702" s="4" t="s">
        <v>182</v>
      </c>
      <c r="E702" s="4">
        <f t="shared" si="274"/>
        <v>1</v>
      </c>
      <c r="I702" s="4">
        <f t="shared" ref="I702:X702" si="446">+IF($E176=0,"",IF(I176&lt;&gt;"",I176,AVERAGEIFS(I$256:I$503,$D$256:$D$503,$D176)))</f>
        <v>37887768</v>
      </c>
      <c r="J702" s="85">
        <f t="shared" si="446"/>
        <v>260.6936360041056</v>
      </c>
      <c r="K702" s="85">
        <f t="shared" si="446"/>
        <v>196.58059561597821</v>
      </c>
      <c r="L702" s="85">
        <f t="shared" si="446"/>
        <v>79.780366053761739</v>
      </c>
      <c r="M702" s="85">
        <f t="shared" si="446"/>
        <v>405.84049409237377</v>
      </c>
      <c r="N702" s="85">
        <f t="shared" si="446"/>
        <v>25.414534844068932</v>
      </c>
      <c r="O702" s="85">
        <f t="shared" si="446"/>
        <v>92960.432028248004</v>
      </c>
      <c r="P702" s="85">
        <f t="shared" si="446"/>
        <v>247.55124357274144</v>
      </c>
      <c r="Q702" s="85">
        <f t="shared" si="446"/>
        <v>10288.713910761155</v>
      </c>
      <c r="R702" s="85">
        <f t="shared" si="446"/>
        <v>0.75750041543751012</v>
      </c>
      <c r="S702" s="85">
        <f t="shared" si="446"/>
        <v>2865.0771550109944</v>
      </c>
      <c r="T702" s="85">
        <f t="shared" si="446"/>
        <v>148222.55340288125</v>
      </c>
      <c r="U702" s="4">
        <f t="shared" si="446"/>
        <v>0.56000000000000005</v>
      </c>
      <c r="V702" s="4">
        <f t="shared" si="446"/>
        <v>0.49</v>
      </c>
      <c r="W702" s="4">
        <f t="shared" si="446"/>
        <v>0.64</v>
      </c>
      <c r="X702" s="4">
        <f t="shared" si="446"/>
        <v>0.64</v>
      </c>
    </row>
    <row r="703" spans="1:24" ht="15.75" customHeight="1" x14ac:dyDescent="0.25">
      <c r="A703" s="4" t="s">
        <v>435</v>
      </c>
      <c r="B703" s="4" t="s">
        <v>436</v>
      </c>
      <c r="C703" s="4" t="s">
        <v>181</v>
      </c>
      <c r="D703" s="4" t="s">
        <v>412</v>
      </c>
      <c r="E703" s="4">
        <f t="shared" si="274"/>
        <v>1</v>
      </c>
      <c r="I703" s="4">
        <f t="shared" ref="I703:X703" si="447">+IF($E177=0,"",IF(I177&lt;&gt;"",I177,AVERAGEIFS(I$256:I$503,$D$256:$D$503,$D177)))</f>
        <v>10226187</v>
      </c>
      <c r="J703" s="85">
        <f t="shared" si="447"/>
        <v>452.91563707958795</v>
      </c>
      <c r="K703" s="85">
        <f t="shared" si="447"/>
        <v>132.86477159081875</v>
      </c>
      <c r="L703" s="85">
        <f t="shared" si="447"/>
        <v>52.864278738497546</v>
      </c>
      <c r="M703" s="85">
        <f t="shared" si="447"/>
        <v>397.88032678295434</v>
      </c>
      <c r="N703" s="85">
        <f t="shared" si="447"/>
        <v>17.318282953362775</v>
      </c>
      <c r="O703" s="85">
        <f t="shared" si="447"/>
        <v>48304.347826086952</v>
      </c>
      <c r="P703" s="85">
        <f t="shared" si="447"/>
        <v>240.62693704064463</v>
      </c>
      <c r="Q703" s="85">
        <f t="shared" si="447"/>
        <v>6454.6318289786223</v>
      </c>
      <c r="R703" s="85">
        <f t="shared" si="447"/>
        <v>0.74319000816237757</v>
      </c>
      <c r="S703" s="85">
        <f t="shared" si="447"/>
        <v>492.50990235814294</v>
      </c>
      <c r="T703" s="85">
        <f t="shared" si="447"/>
        <v>63651.041666666664</v>
      </c>
      <c r="U703" s="4">
        <f t="shared" si="447"/>
        <v>0.64</v>
      </c>
      <c r="V703" s="4">
        <f t="shared" si="447"/>
        <v>0.52</v>
      </c>
      <c r="W703" s="4">
        <f t="shared" si="447"/>
        <v>0.66</v>
      </c>
      <c r="X703" s="4">
        <f t="shared" si="447"/>
        <v>0.66</v>
      </c>
    </row>
    <row r="704" spans="1:24" ht="15.75" customHeight="1" x14ac:dyDescent="0.25">
      <c r="A704" s="4" t="s">
        <v>65</v>
      </c>
      <c r="B704" s="4" t="s">
        <v>66</v>
      </c>
      <c r="C704" s="4" t="s">
        <v>28</v>
      </c>
      <c r="D704" s="4" t="s">
        <v>29</v>
      </c>
      <c r="E704" s="4">
        <f t="shared" si="274"/>
        <v>0</v>
      </c>
      <c r="I704" s="4" t="str">
        <f t="shared" ref="I704:X704" si="448">+IF($E178=0,"",IF(I178&lt;&gt;"",I178,AVERAGEIFS(I$256:I$503,$D$256:$D$503,$D178)))</f>
        <v/>
      </c>
      <c r="J704" s="4" t="str">
        <f t="shared" si="448"/>
        <v/>
      </c>
      <c r="K704" s="4" t="str">
        <f t="shared" si="448"/>
        <v/>
      </c>
      <c r="L704" s="4" t="str">
        <f t="shared" si="448"/>
        <v/>
      </c>
      <c r="M704" s="4" t="str">
        <f t="shared" si="448"/>
        <v/>
      </c>
      <c r="N704" s="4" t="str">
        <f t="shared" si="448"/>
        <v/>
      </c>
      <c r="O704" s="4" t="str">
        <f t="shared" si="448"/>
        <v/>
      </c>
      <c r="P704" s="4" t="str">
        <f t="shared" si="448"/>
        <v/>
      </c>
      <c r="Q704" s="4" t="str">
        <f t="shared" si="448"/>
        <v/>
      </c>
      <c r="R704" s="4" t="str">
        <f t="shared" si="448"/>
        <v/>
      </c>
      <c r="S704" s="4" t="str">
        <f t="shared" si="448"/>
        <v/>
      </c>
      <c r="T704" s="4" t="str">
        <f t="shared" si="448"/>
        <v/>
      </c>
      <c r="U704" s="4" t="str">
        <f t="shared" si="448"/>
        <v/>
      </c>
      <c r="V704" s="4" t="str">
        <f t="shared" si="448"/>
        <v/>
      </c>
      <c r="W704" s="4" t="str">
        <f t="shared" si="448"/>
        <v/>
      </c>
      <c r="X704" s="4" t="str">
        <f t="shared" si="448"/>
        <v/>
      </c>
    </row>
    <row r="705" spans="1:24" ht="15.75" customHeight="1" x14ac:dyDescent="0.25">
      <c r="A705" s="4" t="s">
        <v>509</v>
      </c>
      <c r="B705" s="4" t="s">
        <v>510</v>
      </c>
      <c r="C705" s="4" t="s">
        <v>106</v>
      </c>
      <c r="D705" s="4" t="s">
        <v>484</v>
      </c>
      <c r="E705" s="4">
        <f t="shared" si="274"/>
        <v>0</v>
      </c>
      <c r="I705" s="4" t="str">
        <f t="shared" ref="I705:X705" si="449">+IF($E179=0,"",IF(I179&lt;&gt;"",I179,AVERAGEIFS(I$256:I$503,$D$256:$D$503,$D179)))</f>
        <v/>
      </c>
      <c r="J705" s="4" t="str">
        <f t="shared" si="449"/>
        <v/>
      </c>
      <c r="K705" s="4" t="str">
        <f t="shared" si="449"/>
        <v/>
      </c>
      <c r="L705" s="4" t="str">
        <f t="shared" si="449"/>
        <v/>
      </c>
      <c r="M705" s="4" t="str">
        <f t="shared" si="449"/>
        <v/>
      </c>
      <c r="N705" s="4" t="str">
        <f t="shared" si="449"/>
        <v/>
      </c>
      <c r="O705" s="4" t="str">
        <f t="shared" si="449"/>
        <v/>
      </c>
      <c r="P705" s="4" t="str">
        <f t="shared" si="449"/>
        <v/>
      </c>
      <c r="Q705" s="4" t="str">
        <f t="shared" si="449"/>
        <v/>
      </c>
      <c r="R705" s="4" t="str">
        <f t="shared" si="449"/>
        <v/>
      </c>
      <c r="S705" s="4" t="str">
        <f t="shared" si="449"/>
        <v/>
      </c>
      <c r="T705" s="4" t="str">
        <f t="shared" si="449"/>
        <v/>
      </c>
      <c r="U705" s="4" t="str">
        <f t="shared" si="449"/>
        <v/>
      </c>
      <c r="V705" s="4" t="str">
        <f t="shared" si="449"/>
        <v/>
      </c>
      <c r="W705" s="4" t="str">
        <f t="shared" si="449"/>
        <v/>
      </c>
      <c r="X705" s="4" t="str">
        <f t="shared" si="449"/>
        <v/>
      </c>
    </row>
    <row r="706" spans="1:24" ht="15.75" customHeight="1" x14ac:dyDescent="0.25">
      <c r="A706" s="4" t="s">
        <v>177</v>
      </c>
      <c r="B706" s="4" t="s">
        <v>178</v>
      </c>
      <c r="C706" s="4" t="s">
        <v>106</v>
      </c>
      <c r="D706" s="4" t="s">
        <v>160</v>
      </c>
      <c r="E706" s="4">
        <f t="shared" si="274"/>
        <v>1</v>
      </c>
      <c r="I706" s="4">
        <f t="shared" ref="I706:X706" si="450">+IF($E180=0,"",IF(I180&lt;&gt;"",I180,AVERAGEIFS(I$256:I$503,$D$256:$D$503,$D180)))</f>
        <v>51225308</v>
      </c>
      <c r="J706" s="85">
        <f t="shared" si="450"/>
        <v>227.59062766396642</v>
      </c>
      <c r="K706" s="85">
        <f t="shared" si="450"/>
        <v>107.75533062680658</v>
      </c>
      <c r="L706" s="85">
        <f t="shared" si="450"/>
        <v>30.881219884514895</v>
      </c>
      <c r="M706" s="85">
        <f t="shared" si="450"/>
        <v>286.58647052429438</v>
      </c>
      <c r="N706" s="85">
        <f t="shared" si="450"/>
        <v>5.8506236799981766</v>
      </c>
      <c r="O706" s="85">
        <f t="shared" si="450"/>
        <v>89592.926259592932</v>
      </c>
      <c r="P706" s="85">
        <f t="shared" si="450"/>
        <v>239.07761208251941</v>
      </c>
      <c r="Q706" s="85">
        <f t="shared" si="450"/>
        <v>2900.4256213546319</v>
      </c>
      <c r="R706" s="85">
        <f t="shared" si="450"/>
        <v>0.58760017606921955</v>
      </c>
      <c r="S706" s="85">
        <f t="shared" si="450"/>
        <v>145.32868226704301</v>
      </c>
      <c r="T706" s="85">
        <f t="shared" si="450"/>
        <v>134997.48617395677</v>
      </c>
      <c r="U706" s="4">
        <f t="shared" si="450"/>
        <v>0.69</v>
      </c>
      <c r="V706" s="4">
        <f t="shared" si="450"/>
        <v>0.71</v>
      </c>
      <c r="W706" s="4">
        <f t="shared" si="450"/>
        <v>0.78</v>
      </c>
      <c r="X706" s="4">
        <f t="shared" si="450"/>
        <v>0.78</v>
      </c>
    </row>
    <row r="707" spans="1:24" ht="15.75" customHeight="1" x14ac:dyDescent="0.25">
      <c r="A707" s="4" t="s">
        <v>193</v>
      </c>
      <c r="B707" s="4" t="s">
        <v>194</v>
      </c>
      <c r="C707" s="4" t="s">
        <v>181</v>
      </c>
      <c r="D707" s="4" t="s">
        <v>182</v>
      </c>
      <c r="E707" s="4">
        <f t="shared" si="274"/>
        <v>1</v>
      </c>
      <c r="I707" s="4">
        <f t="shared" ref="I707:X707" si="451">+IF($E181=0,"",IF(I181&lt;&gt;"",I181,AVERAGEIFS(I$256:I$503,$D$256:$D$503,$D181)))</f>
        <v>4043263</v>
      </c>
      <c r="J707" s="85">
        <f t="shared" si="451"/>
        <v>273.81350161985506</v>
      </c>
      <c r="K707" s="85">
        <f t="shared" si="451"/>
        <v>185.74107101121049</v>
      </c>
      <c r="L707" s="4">
        <f t="shared" si="451"/>
        <v>86.852180479108</v>
      </c>
      <c r="M707" s="4">
        <f t="shared" si="451"/>
        <v>445.48891739364336</v>
      </c>
      <c r="N707" s="4">
        <f t="shared" si="451"/>
        <v>23.995486477558526</v>
      </c>
      <c r="O707" s="85">
        <f t="shared" si="451"/>
        <v>31857.142857142859</v>
      </c>
      <c r="P707" s="85">
        <f t="shared" si="451"/>
        <v>759.04588639579538</v>
      </c>
      <c r="Q707" s="85">
        <f t="shared" si="451"/>
        <v>5936.7588932806329</v>
      </c>
      <c r="R707" s="85">
        <f t="shared" si="451"/>
        <v>3.2152249309530445</v>
      </c>
      <c r="S707" s="85">
        <f t="shared" si="451"/>
        <v>694.31078403622985</v>
      </c>
      <c r="T707" s="4">
        <f t="shared" si="451"/>
        <v>48035.522755138874</v>
      </c>
      <c r="U707" s="4">
        <f t="shared" si="451"/>
        <v>0</v>
      </c>
      <c r="V707" s="4">
        <f t="shared" si="451"/>
        <v>0</v>
      </c>
      <c r="W707" s="4">
        <f t="shared" si="451"/>
        <v>0</v>
      </c>
      <c r="X707" s="4">
        <f t="shared" si="451"/>
        <v>0</v>
      </c>
    </row>
    <row r="708" spans="1:24" ht="15.75" customHeight="1" x14ac:dyDescent="0.25">
      <c r="A708" s="4" t="s">
        <v>140</v>
      </c>
      <c r="B708" s="4" t="s">
        <v>141</v>
      </c>
      <c r="C708" s="4" t="s">
        <v>118</v>
      </c>
      <c r="D708" s="4" t="s">
        <v>119</v>
      </c>
      <c r="E708" s="4">
        <f t="shared" si="274"/>
        <v>0</v>
      </c>
      <c r="I708" s="4" t="str">
        <f t="shared" ref="I708:X708" si="452">+IF($E182=0,"",IF(I182&lt;&gt;"",I182,AVERAGEIFS(I$256:I$503,$D$256:$D$503,$D182)))</f>
        <v/>
      </c>
      <c r="J708" s="4" t="str">
        <f t="shared" si="452"/>
        <v/>
      </c>
      <c r="K708" s="4" t="str">
        <f t="shared" si="452"/>
        <v/>
      </c>
      <c r="L708" s="4" t="str">
        <f t="shared" si="452"/>
        <v/>
      </c>
      <c r="M708" s="4" t="str">
        <f t="shared" si="452"/>
        <v/>
      </c>
      <c r="N708" s="4" t="str">
        <f t="shared" si="452"/>
        <v/>
      </c>
      <c r="O708" s="4" t="str">
        <f t="shared" si="452"/>
        <v/>
      </c>
      <c r="P708" s="4" t="str">
        <f t="shared" si="452"/>
        <v/>
      </c>
      <c r="Q708" s="4" t="str">
        <f t="shared" si="452"/>
        <v/>
      </c>
      <c r="R708" s="4" t="str">
        <f t="shared" si="452"/>
        <v/>
      </c>
      <c r="S708" s="4" t="str">
        <f t="shared" si="452"/>
        <v/>
      </c>
      <c r="T708" s="4" t="str">
        <f t="shared" si="452"/>
        <v/>
      </c>
      <c r="U708" s="4" t="str">
        <f t="shared" si="452"/>
        <v/>
      </c>
      <c r="V708" s="4" t="str">
        <f t="shared" si="452"/>
        <v/>
      </c>
      <c r="W708" s="4" t="str">
        <f t="shared" si="452"/>
        <v/>
      </c>
      <c r="X708" s="4" t="str">
        <f t="shared" si="452"/>
        <v/>
      </c>
    </row>
    <row r="709" spans="1:24" ht="15.75" customHeight="1" x14ac:dyDescent="0.25">
      <c r="A709" s="4" t="s">
        <v>195</v>
      </c>
      <c r="B709" s="4" t="s">
        <v>196</v>
      </c>
      <c r="C709" s="4" t="s">
        <v>181</v>
      </c>
      <c r="D709" s="4" t="s">
        <v>182</v>
      </c>
      <c r="E709" s="4">
        <f t="shared" si="274"/>
        <v>1</v>
      </c>
      <c r="I709" s="4">
        <f t="shared" ref="I709:X709" si="453">+IF($E183=0,"",IF(I183&lt;&gt;"",I183,AVERAGEIFS(I$256:I$503,$D$256:$D$503,$D183)))</f>
        <v>19364557</v>
      </c>
      <c r="J709" s="85">
        <f t="shared" si="453"/>
        <v>246.03196448026154</v>
      </c>
      <c r="K709" s="85">
        <f t="shared" si="453"/>
        <v>121.09752885129259</v>
      </c>
      <c r="L709" s="85">
        <f t="shared" si="453"/>
        <v>63.404497195572297</v>
      </c>
      <c r="M709" s="85">
        <f t="shared" si="453"/>
        <v>523.58208955223881</v>
      </c>
      <c r="N709" s="85">
        <f t="shared" si="453"/>
        <v>36.30343828676277</v>
      </c>
      <c r="O709" s="85">
        <f t="shared" si="453"/>
        <v>9064.2958748221918</v>
      </c>
      <c r="P709" s="85">
        <f t="shared" si="453"/>
        <v>716.68704156479214</v>
      </c>
      <c r="Q709" s="85">
        <f t="shared" si="453"/>
        <v>17116.788321167885</v>
      </c>
      <c r="R709" s="85">
        <f t="shared" si="453"/>
        <v>1.4769250853505194</v>
      </c>
      <c r="S709" s="85">
        <f t="shared" si="453"/>
        <v>328.81985654574544</v>
      </c>
      <c r="T709" s="85">
        <f t="shared" si="453"/>
        <v>24979.223833790671</v>
      </c>
      <c r="U709" s="4">
        <f t="shared" si="453"/>
        <v>0.55000000000000004</v>
      </c>
      <c r="V709" s="4">
        <f t="shared" si="453"/>
        <v>0.42</v>
      </c>
      <c r="W709" s="4">
        <f t="shared" si="453"/>
        <v>0.62</v>
      </c>
      <c r="X709" s="4">
        <f t="shared" si="453"/>
        <v>0.62</v>
      </c>
    </row>
    <row r="710" spans="1:24" ht="15.75" customHeight="1" x14ac:dyDescent="0.25">
      <c r="A710" s="4" t="s">
        <v>197</v>
      </c>
      <c r="B710" s="4" t="s">
        <v>198</v>
      </c>
      <c r="C710" s="4" t="s">
        <v>181</v>
      </c>
      <c r="D710" s="4" t="s">
        <v>182</v>
      </c>
      <c r="E710" s="4">
        <f t="shared" si="274"/>
        <v>1</v>
      </c>
      <c r="I710" s="4">
        <f t="shared" ref="I710:X710" si="454">+IF($E184=0,"",IF(I184&lt;&gt;"",I184,AVERAGEIFS(I$256:I$503,$D$256:$D$503,$D184)))</f>
        <v>145872256</v>
      </c>
      <c r="J710" s="85">
        <f t="shared" si="454"/>
        <v>411.02812586925376</v>
      </c>
      <c r="K710" s="85">
        <f t="shared" si="454"/>
        <v>412.81050729756316</v>
      </c>
      <c r="L710" s="85">
        <f t="shared" si="454"/>
        <v>177.72467987332698</v>
      </c>
      <c r="M710" s="85">
        <f t="shared" si="454"/>
        <v>430.52363428632162</v>
      </c>
      <c r="N710" s="85">
        <f t="shared" si="454"/>
        <v>22.680803675237598</v>
      </c>
      <c r="O710" s="85">
        <f t="shared" si="454"/>
        <v>29654.919147649991</v>
      </c>
      <c r="P710" s="85">
        <f t="shared" si="454"/>
        <v>813.33369350873875</v>
      </c>
      <c r="Q710" s="85">
        <f t="shared" si="454"/>
        <v>11288.753913353205</v>
      </c>
      <c r="R710" s="85">
        <f t="shared" si="454"/>
        <v>9.1127678178912923</v>
      </c>
      <c r="S710" s="85">
        <f t="shared" si="454"/>
        <v>965.8009105450966</v>
      </c>
      <c r="T710" s="85">
        <f t="shared" si="454"/>
        <v>28562.823871906839</v>
      </c>
      <c r="U710" s="4">
        <f t="shared" si="454"/>
        <v>0</v>
      </c>
      <c r="V710" s="4">
        <f t="shared" si="454"/>
        <v>0</v>
      </c>
      <c r="W710" s="4">
        <f t="shared" si="454"/>
        <v>0</v>
      </c>
      <c r="X710" s="4">
        <f t="shared" si="454"/>
        <v>0</v>
      </c>
    </row>
    <row r="711" spans="1:24" ht="15.75" customHeight="1" x14ac:dyDescent="0.25">
      <c r="A711" s="4" t="s">
        <v>142</v>
      </c>
      <c r="B711" s="4" t="s">
        <v>143</v>
      </c>
      <c r="C711" s="4" t="s">
        <v>118</v>
      </c>
      <c r="D711" s="4" t="s">
        <v>119</v>
      </c>
      <c r="E711" s="4">
        <f t="shared" si="274"/>
        <v>0</v>
      </c>
      <c r="I711" s="4" t="str">
        <f t="shared" ref="I711:X711" si="455">+IF($E185=0,"",IF(I185&lt;&gt;"",I185,AVERAGEIFS(I$256:I$503,$D$256:$D$503,$D185)))</f>
        <v/>
      </c>
      <c r="J711" s="4" t="str">
        <f t="shared" si="455"/>
        <v/>
      </c>
      <c r="K711" s="4" t="str">
        <f t="shared" si="455"/>
        <v/>
      </c>
      <c r="L711" s="4" t="str">
        <f t="shared" si="455"/>
        <v/>
      </c>
      <c r="M711" s="4" t="str">
        <f t="shared" si="455"/>
        <v/>
      </c>
      <c r="N711" s="4" t="str">
        <f t="shared" si="455"/>
        <v/>
      </c>
      <c r="O711" s="4" t="str">
        <f t="shared" si="455"/>
        <v/>
      </c>
      <c r="P711" s="4" t="str">
        <f t="shared" si="455"/>
        <v/>
      </c>
      <c r="Q711" s="4" t="str">
        <f t="shared" si="455"/>
        <v/>
      </c>
      <c r="R711" s="4" t="str">
        <f t="shared" si="455"/>
        <v/>
      </c>
      <c r="S711" s="4" t="str">
        <f t="shared" si="455"/>
        <v/>
      </c>
      <c r="T711" s="4" t="str">
        <f t="shared" si="455"/>
        <v/>
      </c>
      <c r="U711" s="4" t="str">
        <f t="shared" si="455"/>
        <v/>
      </c>
      <c r="V711" s="4" t="str">
        <f t="shared" si="455"/>
        <v/>
      </c>
      <c r="W711" s="4" t="str">
        <f t="shared" si="455"/>
        <v/>
      </c>
      <c r="X711" s="4" t="str">
        <f t="shared" si="455"/>
        <v/>
      </c>
    </row>
    <row r="712" spans="1:24" ht="15.75" customHeight="1" x14ac:dyDescent="0.25">
      <c r="A712" s="4" t="s">
        <v>474</v>
      </c>
      <c r="B712" s="4" t="s">
        <v>475</v>
      </c>
      <c r="C712" s="4" t="s">
        <v>118</v>
      </c>
      <c r="D712" s="4" t="s">
        <v>449</v>
      </c>
      <c r="E712" s="4">
        <f t="shared" si="274"/>
        <v>0</v>
      </c>
      <c r="I712" s="4" t="str">
        <f t="shared" ref="I712:X712" si="456">+IF($E186=0,"",IF(I186&lt;&gt;"",I186,AVERAGEIFS(I$256:I$503,$D$256:$D$503,$D186)))</f>
        <v/>
      </c>
      <c r="J712" s="4" t="str">
        <f t="shared" si="456"/>
        <v/>
      </c>
      <c r="K712" s="4" t="str">
        <f t="shared" si="456"/>
        <v/>
      </c>
      <c r="L712" s="4" t="str">
        <f t="shared" si="456"/>
        <v/>
      </c>
      <c r="M712" s="4" t="str">
        <f t="shared" si="456"/>
        <v/>
      </c>
      <c r="N712" s="4" t="str">
        <f t="shared" si="456"/>
        <v/>
      </c>
      <c r="O712" s="4" t="str">
        <f t="shared" si="456"/>
        <v/>
      </c>
      <c r="P712" s="4" t="str">
        <f t="shared" si="456"/>
        <v/>
      </c>
      <c r="Q712" s="4" t="str">
        <f t="shared" si="456"/>
        <v/>
      </c>
      <c r="R712" s="4" t="str">
        <f t="shared" si="456"/>
        <v/>
      </c>
      <c r="S712" s="4" t="str">
        <f t="shared" si="456"/>
        <v/>
      </c>
      <c r="T712" s="4" t="str">
        <f t="shared" si="456"/>
        <v/>
      </c>
      <c r="U712" s="4" t="str">
        <f t="shared" si="456"/>
        <v/>
      </c>
      <c r="V712" s="4" t="str">
        <f t="shared" si="456"/>
        <v/>
      </c>
      <c r="W712" s="4" t="str">
        <f t="shared" si="456"/>
        <v/>
      </c>
      <c r="X712" s="4" t="str">
        <f t="shared" si="456"/>
        <v/>
      </c>
    </row>
    <row r="713" spans="1:24" ht="15.75" customHeight="1" x14ac:dyDescent="0.25">
      <c r="A713" s="6" t="s">
        <v>67</v>
      </c>
      <c r="B713" s="4" t="s">
        <v>68</v>
      </c>
      <c r="C713" s="4" t="s">
        <v>28</v>
      </c>
      <c r="D713" s="4" t="s">
        <v>29</v>
      </c>
      <c r="E713" s="4">
        <f t="shared" si="274"/>
        <v>0</v>
      </c>
      <c r="I713" s="4" t="str">
        <f t="shared" ref="I713:X713" si="457">+IF($E187=0,"",IF(I187&lt;&gt;"",I187,AVERAGEIFS(I$256:I$503,$D$256:$D$503,$D187)))</f>
        <v/>
      </c>
      <c r="J713" s="4" t="str">
        <f t="shared" si="457"/>
        <v/>
      </c>
      <c r="K713" s="4" t="str">
        <f t="shared" si="457"/>
        <v/>
      </c>
      <c r="L713" s="4" t="str">
        <f t="shared" si="457"/>
        <v/>
      </c>
      <c r="M713" s="4" t="str">
        <f t="shared" si="457"/>
        <v/>
      </c>
      <c r="N713" s="4" t="str">
        <f t="shared" si="457"/>
        <v/>
      </c>
      <c r="O713" s="4" t="str">
        <f t="shared" si="457"/>
        <v/>
      </c>
      <c r="P713" s="4" t="str">
        <f t="shared" si="457"/>
        <v/>
      </c>
      <c r="Q713" s="4" t="str">
        <f t="shared" si="457"/>
        <v/>
      </c>
      <c r="R713" s="4" t="str">
        <f t="shared" si="457"/>
        <v/>
      </c>
      <c r="S713" s="4" t="str">
        <f t="shared" si="457"/>
        <v/>
      </c>
      <c r="T713" s="4" t="str">
        <f t="shared" si="457"/>
        <v/>
      </c>
      <c r="U713" s="4" t="str">
        <f t="shared" si="457"/>
        <v/>
      </c>
      <c r="V713" s="4" t="str">
        <f t="shared" si="457"/>
        <v/>
      </c>
      <c r="W713" s="4" t="str">
        <f t="shared" si="457"/>
        <v/>
      </c>
      <c r="X713" s="4" t="str">
        <f t="shared" si="457"/>
        <v/>
      </c>
    </row>
    <row r="714" spans="1:24" ht="15.75" customHeight="1" x14ac:dyDescent="0.25">
      <c r="A714" s="4" t="s">
        <v>69</v>
      </c>
      <c r="B714" s="4" t="s">
        <v>70</v>
      </c>
      <c r="C714" s="4" t="s">
        <v>28</v>
      </c>
      <c r="D714" s="4" t="s">
        <v>29</v>
      </c>
      <c r="E714" s="4">
        <f t="shared" si="274"/>
        <v>0</v>
      </c>
      <c r="I714" s="4" t="str">
        <f t="shared" ref="I714:X714" si="458">+IF($E188=0,"",IF(I188&lt;&gt;"",I188,AVERAGEIFS(I$256:I$503,$D$256:$D$503,$D188)))</f>
        <v/>
      </c>
      <c r="J714" s="4" t="str">
        <f t="shared" si="458"/>
        <v/>
      </c>
      <c r="K714" s="4" t="str">
        <f t="shared" si="458"/>
        <v/>
      </c>
      <c r="L714" s="4" t="str">
        <f t="shared" si="458"/>
        <v/>
      </c>
      <c r="M714" s="4" t="str">
        <f t="shared" si="458"/>
        <v/>
      </c>
      <c r="N714" s="4" t="str">
        <f t="shared" si="458"/>
        <v/>
      </c>
      <c r="O714" s="4" t="str">
        <f t="shared" si="458"/>
        <v/>
      </c>
      <c r="P714" s="4" t="str">
        <f t="shared" si="458"/>
        <v/>
      </c>
      <c r="Q714" s="4" t="str">
        <f t="shared" si="458"/>
        <v/>
      </c>
      <c r="R714" s="4" t="str">
        <f t="shared" si="458"/>
        <v/>
      </c>
      <c r="S714" s="4" t="str">
        <f t="shared" si="458"/>
        <v/>
      </c>
      <c r="T714" s="4" t="str">
        <f t="shared" si="458"/>
        <v/>
      </c>
      <c r="U714" s="4" t="str">
        <f t="shared" si="458"/>
        <v/>
      </c>
      <c r="V714" s="4" t="str">
        <f t="shared" si="458"/>
        <v/>
      </c>
      <c r="W714" s="4" t="str">
        <f t="shared" si="458"/>
        <v/>
      </c>
      <c r="X714" s="4" t="str">
        <f t="shared" si="458"/>
        <v/>
      </c>
    </row>
    <row r="715" spans="1:24" ht="15.75" customHeight="1" x14ac:dyDescent="0.25">
      <c r="A715" s="4" t="s">
        <v>71</v>
      </c>
      <c r="B715" s="4" t="s">
        <v>72</v>
      </c>
      <c r="C715" s="4" t="s">
        <v>28</v>
      </c>
      <c r="D715" s="4" t="s">
        <v>29</v>
      </c>
      <c r="E715" s="4">
        <f t="shared" si="274"/>
        <v>0</v>
      </c>
      <c r="I715" s="4" t="str">
        <f t="shared" ref="I715:X715" si="459">+IF($E189=0,"",IF(I189&lt;&gt;"",I189,AVERAGEIFS(I$256:I$503,$D$256:$D$503,$D189)))</f>
        <v/>
      </c>
      <c r="J715" s="4" t="str">
        <f t="shared" si="459"/>
        <v/>
      </c>
      <c r="K715" s="4" t="str">
        <f t="shared" si="459"/>
        <v/>
      </c>
      <c r="L715" s="4" t="str">
        <f t="shared" si="459"/>
        <v/>
      </c>
      <c r="M715" s="4" t="str">
        <f t="shared" si="459"/>
        <v/>
      </c>
      <c r="N715" s="4" t="str">
        <f t="shared" si="459"/>
        <v/>
      </c>
      <c r="O715" s="4" t="str">
        <f t="shared" si="459"/>
        <v/>
      </c>
      <c r="P715" s="4" t="str">
        <f t="shared" si="459"/>
        <v/>
      </c>
      <c r="Q715" s="4" t="str">
        <f t="shared" si="459"/>
        <v/>
      </c>
      <c r="R715" s="4" t="str">
        <f t="shared" si="459"/>
        <v/>
      </c>
      <c r="S715" s="4" t="str">
        <f t="shared" si="459"/>
        <v/>
      </c>
      <c r="T715" s="4" t="str">
        <f t="shared" si="459"/>
        <v/>
      </c>
      <c r="U715" s="4" t="str">
        <f t="shared" si="459"/>
        <v/>
      </c>
      <c r="V715" s="4" t="str">
        <f t="shared" si="459"/>
        <v/>
      </c>
      <c r="W715" s="4" t="str">
        <f t="shared" si="459"/>
        <v/>
      </c>
      <c r="X715" s="4" t="str">
        <f t="shared" si="459"/>
        <v/>
      </c>
    </row>
    <row r="716" spans="1:24" ht="15.75" customHeight="1" x14ac:dyDescent="0.25">
      <c r="A716" s="4" t="s">
        <v>270</v>
      </c>
      <c r="B716" s="4" t="s">
        <v>271</v>
      </c>
      <c r="C716" s="4" t="s">
        <v>28</v>
      </c>
      <c r="D716" s="4" t="s">
        <v>265</v>
      </c>
      <c r="E716" s="4">
        <f t="shared" si="274"/>
        <v>0</v>
      </c>
      <c r="I716" s="4" t="str">
        <f t="shared" ref="I716:X716" si="460">+IF($E190=0,"",IF(I190&lt;&gt;"",I190,AVERAGEIFS(I$256:I$503,$D$256:$D$503,$D190)))</f>
        <v/>
      </c>
      <c r="J716" s="4" t="str">
        <f t="shared" si="460"/>
        <v/>
      </c>
      <c r="K716" s="4" t="str">
        <f t="shared" si="460"/>
        <v/>
      </c>
      <c r="L716" s="4" t="str">
        <f t="shared" si="460"/>
        <v/>
      </c>
      <c r="M716" s="4" t="str">
        <f t="shared" si="460"/>
        <v/>
      </c>
      <c r="N716" s="4" t="str">
        <f t="shared" si="460"/>
        <v/>
      </c>
      <c r="O716" s="4" t="str">
        <f t="shared" si="460"/>
        <v/>
      </c>
      <c r="P716" s="4" t="str">
        <f t="shared" si="460"/>
        <v/>
      </c>
      <c r="Q716" s="4" t="str">
        <f t="shared" si="460"/>
        <v/>
      </c>
      <c r="R716" s="4" t="str">
        <f t="shared" si="460"/>
        <v/>
      </c>
      <c r="S716" s="4" t="str">
        <f t="shared" si="460"/>
        <v/>
      </c>
      <c r="T716" s="4" t="str">
        <f t="shared" si="460"/>
        <v/>
      </c>
      <c r="U716" s="4" t="str">
        <f t="shared" si="460"/>
        <v/>
      </c>
      <c r="V716" s="4" t="str">
        <f t="shared" si="460"/>
        <v/>
      </c>
      <c r="W716" s="4" t="str">
        <f t="shared" si="460"/>
        <v/>
      </c>
      <c r="X716" s="4" t="str">
        <f t="shared" si="460"/>
        <v/>
      </c>
    </row>
    <row r="717" spans="1:24" ht="15.75" customHeight="1" x14ac:dyDescent="0.25">
      <c r="A717" s="6" t="s">
        <v>73</v>
      </c>
      <c r="B717" s="4" t="s">
        <v>74</v>
      </c>
      <c r="C717" s="4" t="s">
        <v>28</v>
      </c>
      <c r="D717" s="4" t="s">
        <v>29</v>
      </c>
      <c r="E717" s="4">
        <f t="shared" si="274"/>
        <v>0</v>
      </c>
      <c r="I717" s="4" t="str">
        <f t="shared" ref="I717:X717" si="461">+IF($E191=0,"",IF(I191&lt;&gt;"",I191,AVERAGEIFS(I$256:I$503,$D$256:$D$503,$D191)))</f>
        <v/>
      </c>
      <c r="J717" s="4" t="str">
        <f t="shared" si="461"/>
        <v/>
      </c>
      <c r="K717" s="4" t="str">
        <f t="shared" si="461"/>
        <v/>
      </c>
      <c r="L717" s="4" t="str">
        <f t="shared" si="461"/>
        <v/>
      </c>
      <c r="M717" s="4" t="str">
        <f t="shared" si="461"/>
        <v/>
      </c>
      <c r="N717" s="4" t="str">
        <f t="shared" si="461"/>
        <v/>
      </c>
      <c r="O717" s="4" t="str">
        <f t="shared" si="461"/>
        <v/>
      </c>
      <c r="P717" s="4" t="str">
        <f t="shared" si="461"/>
        <v/>
      </c>
      <c r="Q717" s="4" t="str">
        <f t="shared" si="461"/>
        <v/>
      </c>
      <c r="R717" s="4" t="str">
        <f t="shared" si="461"/>
        <v/>
      </c>
      <c r="S717" s="4" t="str">
        <f t="shared" si="461"/>
        <v/>
      </c>
      <c r="T717" s="4" t="str">
        <f t="shared" si="461"/>
        <v/>
      </c>
      <c r="U717" s="4" t="str">
        <f t="shared" si="461"/>
        <v/>
      </c>
      <c r="V717" s="4" t="str">
        <f t="shared" si="461"/>
        <v/>
      </c>
      <c r="W717" s="4" t="str">
        <f t="shared" si="461"/>
        <v/>
      </c>
      <c r="X717" s="4" t="str">
        <f t="shared" si="461"/>
        <v/>
      </c>
    </row>
    <row r="718" spans="1:24" ht="15.75" customHeight="1" x14ac:dyDescent="0.25">
      <c r="A718" s="4" t="s">
        <v>316</v>
      </c>
      <c r="B718" s="4" t="s">
        <v>317</v>
      </c>
      <c r="C718" s="4" t="s">
        <v>22</v>
      </c>
      <c r="D718" s="4" t="s">
        <v>309</v>
      </c>
      <c r="E718" s="4">
        <f t="shared" si="274"/>
        <v>0</v>
      </c>
      <c r="I718" s="4" t="str">
        <f t="shared" ref="I718:X718" si="462">+IF($E192=0,"",IF(I192&lt;&gt;"",I192,AVERAGEIFS(I$256:I$503,$D$256:$D$503,$D192)))</f>
        <v/>
      </c>
      <c r="J718" s="4" t="str">
        <f t="shared" si="462"/>
        <v/>
      </c>
      <c r="K718" s="4" t="str">
        <f t="shared" si="462"/>
        <v/>
      </c>
      <c r="L718" s="4" t="str">
        <f t="shared" si="462"/>
        <v/>
      </c>
      <c r="M718" s="4" t="str">
        <f t="shared" si="462"/>
        <v/>
      </c>
      <c r="N718" s="4" t="str">
        <f t="shared" si="462"/>
        <v/>
      </c>
      <c r="O718" s="4" t="str">
        <f t="shared" si="462"/>
        <v/>
      </c>
      <c r="P718" s="4" t="str">
        <f t="shared" si="462"/>
        <v/>
      </c>
      <c r="Q718" s="4" t="str">
        <f t="shared" si="462"/>
        <v/>
      </c>
      <c r="R718" s="4" t="str">
        <f t="shared" si="462"/>
        <v/>
      </c>
      <c r="S718" s="4" t="str">
        <f t="shared" si="462"/>
        <v/>
      </c>
      <c r="T718" s="4" t="str">
        <f t="shared" si="462"/>
        <v/>
      </c>
      <c r="U718" s="4" t="str">
        <f t="shared" si="462"/>
        <v/>
      </c>
      <c r="V718" s="4" t="str">
        <f t="shared" si="462"/>
        <v/>
      </c>
      <c r="W718" s="4" t="str">
        <f t="shared" si="462"/>
        <v/>
      </c>
      <c r="X718" s="4" t="str">
        <f t="shared" si="462"/>
        <v/>
      </c>
    </row>
    <row r="719" spans="1:24" ht="15.75" customHeight="1" x14ac:dyDescent="0.25">
      <c r="A719" s="4" t="s">
        <v>437</v>
      </c>
      <c r="B719" s="4" t="s">
        <v>438</v>
      </c>
      <c r="C719" s="4" t="s">
        <v>181</v>
      </c>
      <c r="D719" s="4" t="s">
        <v>412</v>
      </c>
      <c r="E719" s="4">
        <f t="shared" si="274"/>
        <v>0</v>
      </c>
      <c r="I719" s="4" t="str">
        <f t="shared" ref="I719:X719" si="463">+IF($E193=0,"",IF(I193&lt;&gt;"",I193,AVERAGEIFS(I$256:I$503,$D$256:$D$503,$D193)))</f>
        <v/>
      </c>
      <c r="J719" s="4" t="str">
        <f t="shared" si="463"/>
        <v/>
      </c>
      <c r="K719" s="4" t="str">
        <f t="shared" si="463"/>
        <v/>
      </c>
      <c r="L719" s="4" t="str">
        <f t="shared" si="463"/>
        <v/>
      </c>
      <c r="M719" s="4" t="str">
        <f t="shared" si="463"/>
        <v/>
      </c>
      <c r="N719" s="4" t="str">
        <f t="shared" si="463"/>
        <v/>
      </c>
      <c r="O719" s="4" t="str">
        <f t="shared" si="463"/>
        <v/>
      </c>
      <c r="P719" s="4" t="str">
        <f t="shared" si="463"/>
        <v/>
      </c>
      <c r="Q719" s="4" t="str">
        <f t="shared" si="463"/>
        <v/>
      </c>
      <c r="R719" s="4" t="str">
        <f t="shared" si="463"/>
        <v/>
      </c>
      <c r="S719" s="4" t="str">
        <f t="shared" si="463"/>
        <v/>
      </c>
      <c r="T719" s="4" t="str">
        <f t="shared" si="463"/>
        <v/>
      </c>
      <c r="U719" s="4" t="str">
        <f t="shared" si="463"/>
        <v/>
      </c>
      <c r="V719" s="4" t="str">
        <f t="shared" si="463"/>
        <v/>
      </c>
      <c r="W719" s="4" t="str">
        <f t="shared" si="463"/>
        <v/>
      </c>
      <c r="X719" s="4" t="str">
        <f t="shared" si="463"/>
        <v/>
      </c>
    </row>
    <row r="720" spans="1:24" ht="15.75" customHeight="1" x14ac:dyDescent="0.25">
      <c r="A720" s="4" t="s">
        <v>246</v>
      </c>
      <c r="B720" s="4" t="s">
        <v>247</v>
      </c>
      <c r="C720" s="4" t="s">
        <v>118</v>
      </c>
      <c r="D720" s="4" t="s">
        <v>231</v>
      </c>
      <c r="E720" s="4">
        <f t="shared" si="274"/>
        <v>0</v>
      </c>
      <c r="I720" s="4" t="str">
        <f t="shared" ref="I720:X720" si="464">+IF($E194=0,"",IF(I194&lt;&gt;"",I194,AVERAGEIFS(I$256:I$503,$D$256:$D$503,$D194)))</f>
        <v/>
      </c>
      <c r="J720" s="4" t="str">
        <f t="shared" si="464"/>
        <v/>
      </c>
      <c r="K720" s="4" t="str">
        <f t="shared" si="464"/>
        <v/>
      </c>
      <c r="L720" s="4" t="str">
        <f t="shared" si="464"/>
        <v/>
      </c>
      <c r="M720" s="4" t="str">
        <f t="shared" si="464"/>
        <v/>
      </c>
      <c r="N720" s="4" t="str">
        <f t="shared" si="464"/>
        <v/>
      </c>
      <c r="O720" s="4" t="str">
        <f t="shared" si="464"/>
        <v/>
      </c>
      <c r="P720" s="4" t="str">
        <f t="shared" si="464"/>
        <v/>
      </c>
      <c r="Q720" s="4" t="str">
        <f t="shared" si="464"/>
        <v/>
      </c>
      <c r="R720" s="4" t="str">
        <f t="shared" si="464"/>
        <v/>
      </c>
      <c r="S720" s="4" t="str">
        <f t="shared" si="464"/>
        <v/>
      </c>
      <c r="T720" s="4" t="str">
        <f t="shared" si="464"/>
        <v/>
      </c>
      <c r="U720" s="4" t="str">
        <f t="shared" si="464"/>
        <v/>
      </c>
      <c r="V720" s="4" t="str">
        <f t="shared" si="464"/>
        <v/>
      </c>
      <c r="W720" s="4" t="str">
        <f t="shared" si="464"/>
        <v/>
      </c>
      <c r="X720" s="4" t="str">
        <f t="shared" si="464"/>
        <v/>
      </c>
    </row>
    <row r="721" spans="1:24" ht="15.75" customHeight="1" x14ac:dyDescent="0.25">
      <c r="A721" s="4" t="s">
        <v>511</v>
      </c>
      <c r="B721" s="4" t="s">
        <v>512</v>
      </c>
      <c r="C721" s="4" t="s">
        <v>106</v>
      </c>
      <c r="D721" s="4" t="s">
        <v>484</v>
      </c>
      <c r="E721" s="4">
        <f t="shared" si="274"/>
        <v>0</v>
      </c>
      <c r="I721" s="4" t="str">
        <f t="shared" ref="I721:X721" si="465">+IF($E195=0,"",IF(I195&lt;&gt;"",I195,AVERAGEIFS(I$256:I$503,$D$256:$D$503,$D195)))</f>
        <v/>
      </c>
      <c r="J721" s="4" t="str">
        <f t="shared" si="465"/>
        <v/>
      </c>
      <c r="K721" s="4" t="str">
        <f t="shared" si="465"/>
        <v/>
      </c>
      <c r="L721" s="4" t="str">
        <f t="shared" si="465"/>
        <v/>
      </c>
      <c r="M721" s="4" t="str">
        <f t="shared" si="465"/>
        <v/>
      </c>
      <c r="N721" s="4" t="str">
        <f t="shared" si="465"/>
        <v/>
      </c>
      <c r="O721" s="4" t="str">
        <f t="shared" si="465"/>
        <v/>
      </c>
      <c r="P721" s="4" t="str">
        <f t="shared" si="465"/>
        <v/>
      </c>
      <c r="Q721" s="4" t="str">
        <f t="shared" si="465"/>
        <v/>
      </c>
      <c r="R721" s="4" t="str">
        <f t="shared" si="465"/>
        <v/>
      </c>
      <c r="S721" s="4" t="str">
        <f t="shared" si="465"/>
        <v/>
      </c>
      <c r="T721" s="4" t="str">
        <f t="shared" si="465"/>
        <v/>
      </c>
      <c r="U721" s="4" t="str">
        <f t="shared" si="465"/>
        <v/>
      </c>
      <c r="V721" s="4" t="str">
        <f t="shared" si="465"/>
        <v/>
      </c>
      <c r="W721" s="4" t="str">
        <f t="shared" si="465"/>
        <v/>
      </c>
      <c r="X721" s="4" t="str">
        <f t="shared" si="465"/>
        <v/>
      </c>
    </row>
    <row r="722" spans="1:24" ht="15.75" customHeight="1" x14ac:dyDescent="0.25">
      <c r="A722" s="4" t="s">
        <v>476</v>
      </c>
      <c r="B722" s="4" t="s">
        <v>477</v>
      </c>
      <c r="C722" s="4" t="s">
        <v>118</v>
      </c>
      <c r="D722" s="4" t="s">
        <v>449</v>
      </c>
      <c r="E722" s="4">
        <f t="shared" si="274"/>
        <v>0</v>
      </c>
      <c r="I722" s="4" t="str">
        <f t="shared" ref="I722:X722" si="466">+IF($E196=0,"",IF(I196&lt;&gt;"",I196,AVERAGEIFS(I$256:I$503,$D$256:$D$503,$D196)))</f>
        <v/>
      </c>
      <c r="J722" s="4" t="str">
        <f t="shared" si="466"/>
        <v/>
      </c>
      <c r="K722" s="4" t="str">
        <f t="shared" si="466"/>
        <v/>
      </c>
      <c r="L722" s="4" t="str">
        <f t="shared" si="466"/>
        <v/>
      </c>
      <c r="M722" s="4" t="str">
        <f t="shared" si="466"/>
        <v/>
      </c>
      <c r="N722" s="4" t="str">
        <f t="shared" si="466"/>
        <v/>
      </c>
      <c r="O722" s="4" t="str">
        <f t="shared" si="466"/>
        <v/>
      </c>
      <c r="P722" s="4" t="str">
        <f t="shared" si="466"/>
        <v/>
      </c>
      <c r="Q722" s="4" t="str">
        <f t="shared" si="466"/>
        <v/>
      </c>
      <c r="R722" s="4" t="str">
        <f t="shared" si="466"/>
        <v/>
      </c>
      <c r="S722" s="4" t="str">
        <f t="shared" si="466"/>
        <v/>
      </c>
      <c r="T722" s="4" t="str">
        <f t="shared" si="466"/>
        <v/>
      </c>
      <c r="U722" s="4" t="str">
        <f t="shared" si="466"/>
        <v/>
      </c>
      <c r="V722" s="4" t="str">
        <f t="shared" si="466"/>
        <v/>
      </c>
      <c r="W722" s="4" t="str">
        <f t="shared" si="466"/>
        <v/>
      </c>
      <c r="X722" s="4" t="str">
        <f t="shared" si="466"/>
        <v/>
      </c>
    </row>
    <row r="723" spans="1:24" ht="15.75" customHeight="1" x14ac:dyDescent="0.25">
      <c r="A723" s="4" t="s">
        <v>439</v>
      </c>
      <c r="B723" s="4" t="s">
        <v>440</v>
      </c>
      <c r="C723" s="4" t="s">
        <v>181</v>
      </c>
      <c r="D723" s="4" t="s">
        <v>412</v>
      </c>
      <c r="E723" s="4">
        <f t="shared" si="274"/>
        <v>1</v>
      </c>
      <c r="I723" s="4">
        <f t="shared" ref="I723:X723" si="467">+IF($E197=0,"",IF(I197&lt;&gt;"",I197,AVERAGEIFS(I$256:I$503,$D$256:$D$503,$D197)))</f>
        <v>8772235</v>
      </c>
      <c r="J723" s="85">
        <f t="shared" si="467"/>
        <v>483.63957417921426</v>
      </c>
      <c r="K723" s="85">
        <f t="shared" si="467"/>
        <v>123.19551402806695</v>
      </c>
      <c r="L723" s="4">
        <f t="shared" si="467"/>
        <v>63.236984676028484</v>
      </c>
      <c r="M723" s="4">
        <f t="shared" si="467"/>
        <v>470.31376452754114</v>
      </c>
      <c r="N723" s="85">
        <f t="shared" si="467"/>
        <v>30.687732373790713</v>
      </c>
      <c r="O723" s="85">
        <f t="shared" si="467"/>
        <v>15644.502228826152</v>
      </c>
      <c r="P723" s="85">
        <f t="shared" si="467"/>
        <v>312.72969297103339</v>
      </c>
      <c r="Q723" s="85">
        <f t="shared" si="467"/>
        <v>6687.5</v>
      </c>
      <c r="R723" s="85">
        <f t="shared" si="467"/>
        <v>1.0715627203329596</v>
      </c>
      <c r="S723" s="85">
        <f t="shared" si="467"/>
        <v>850.75651980688042</v>
      </c>
      <c r="T723" s="85">
        <f t="shared" si="467"/>
        <v>55634.081902245707</v>
      </c>
      <c r="U723" s="4">
        <f t="shared" si="467"/>
        <v>0.27</v>
      </c>
      <c r="V723" s="4">
        <f t="shared" si="467"/>
        <v>0.36</v>
      </c>
      <c r="W723" s="4">
        <f t="shared" si="467"/>
        <v>0.46</v>
      </c>
      <c r="X723" s="4">
        <f t="shared" si="467"/>
        <v>0.46</v>
      </c>
    </row>
    <row r="724" spans="1:24" ht="15.75" customHeight="1" x14ac:dyDescent="0.25">
      <c r="A724" s="4" t="s">
        <v>144</v>
      </c>
      <c r="B724" s="4" t="s">
        <v>145</v>
      </c>
      <c r="C724" s="4" t="s">
        <v>118</v>
      </c>
      <c r="D724" s="4" t="s">
        <v>119</v>
      </c>
      <c r="E724" s="4">
        <f t="shared" si="274"/>
        <v>0</v>
      </c>
      <c r="I724" s="4" t="str">
        <f t="shared" ref="I724:X724" si="468">+IF($E198=0,"",IF(I198&lt;&gt;"",I198,AVERAGEIFS(I$256:I$503,$D$256:$D$503,$D198)))</f>
        <v/>
      </c>
      <c r="J724" s="4" t="str">
        <f t="shared" si="468"/>
        <v/>
      </c>
      <c r="K724" s="4" t="str">
        <f t="shared" si="468"/>
        <v/>
      </c>
      <c r="L724" s="4" t="str">
        <f t="shared" si="468"/>
        <v/>
      </c>
      <c r="M724" s="4" t="str">
        <f t="shared" si="468"/>
        <v/>
      </c>
      <c r="N724" s="4" t="str">
        <f t="shared" si="468"/>
        <v/>
      </c>
      <c r="O724" s="4" t="str">
        <f t="shared" si="468"/>
        <v/>
      </c>
      <c r="P724" s="4" t="str">
        <f t="shared" si="468"/>
        <v/>
      </c>
      <c r="Q724" s="4" t="str">
        <f t="shared" si="468"/>
        <v/>
      </c>
      <c r="R724" s="4" t="str">
        <f t="shared" si="468"/>
        <v/>
      </c>
      <c r="S724" s="4" t="str">
        <f t="shared" si="468"/>
        <v/>
      </c>
      <c r="T724" s="4" t="str">
        <f t="shared" si="468"/>
        <v/>
      </c>
      <c r="U724" s="4" t="str">
        <f t="shared" si="468"/>
        <v/>
      </c>
      <c r="V724" s="4" t="str">
        <f t="shared" si="468"/>
        <v/>
      </c>
      <c r="W724" s="4" t="str">
        <f t="shared" si="468"/>
        <v/>
      </c>
      <c r="X724" s="4" t="str">
        <f t="shared" si="468"/>
        <v/>
      </c>
    </row>
    <row r="725" spans="1:24" ht="15.75" customHeight="1" x14ac:dyDescent="0.25">
      <c r="A725" s="4" t="s">
        <v>478</v>
      </c>
      <c r="B725" s="4" t="s">
        <v>479</v>
      </c>
      <c r="C725" s="4" t="s">
        <v>118</v>
      </c>
      <c r="D725" s="4" t="s">
        <v>449</v>
      </c>
      <c r="E725" s="4">
        <f t="shared" si="274"/>
        <v>0</v>
      </c>
      <c r="I725" s="4" t="str">
        <f t="shared" ref="I725:X725" si="469">+IF($E199=0,"",IF(I199&lt;&gt;"",I199,AVERAGEIFS(I$256:I$503,$D$256:$D$503,$D199)))</f>
        <v/>
      </c>
      <c r="J725" s="4" t="str">
        <f t="shared" si="469"/>
        <v/>
      </c>
      <c r="K725" s="4" t="str">
        <f t="shared" si="469"/>
        <v/>
      </c>
      <c r="L725" s="4" t="str">
        <f t="shared" si="469"/>
        <v/>
      </c>
      <c r="M725" s="4" t="str">
        <f t="shared" si="469"/>
        <v/>
      </c>
      <c r="N725" s="4" t="str">
        <f t="shared" si="469"/>
        <v/>
      </c>
      <c r="O725" s="4" t="str">
        <f t="shared" si="469"/>
        <v/>
      </c>
      <c r="P725" s="4" t="str">
        <f t="shared" si="469"/>
        <v/>
      </c>
      <c r="Q725" s="4" t="str">
        <f t="shared" si="469"/>
        <v/>
      </c>
      <c r="R725" s="4" t="str">
        <f t="shared" si="469"/>
        <v/>
      </c>
      <c r="S725" s="4" t="str">
        <f t="shared" si="469"/>
        <v/>
      </c>
      <c r="T725" s="4" t="str">
        <f t="shared" si="469"/>
        <v/>
      </c>
      <c r="U725" s="4" t="str">
        <f t="shared" si="469"/>
        <v/>
      </c>
      <c r="V725" s="4" t="str">
        <f t="shared" si="469"/>
        <v/>
      </c>
      <c r="W725" s="4" t="str">
        <f t="shared" si="469"/>
        <v/>
      </c>
      <c r="X725" s="4" t="str">
        <f t="shared" si="469"/>
        <v/>
      </c>
    </row>
    <row r="726" spans="1:24" ht="15.75" customHeight="1" x14ac:dyDescent="0.25">
      <c r="A726" s="4" t="s">
        <v>370</v>
      </c>
      <c r="B726" s="4" t="s">
        <v>371</v>
      </c>
      <c r="C726" s="4" t="s">
        <v>106</v>
      </c>
      <c r="D726" s="4" t="s">
        <v>357</v>
      </c>
      <c r="E726" s="4">
        <f t="shared" si="274"/>
        <v>1</v>
      </c>
      <c r="I726" s="4">
        <f t="shared" ref="I726:X726" si="470">+IF($E200=0,"",IF(I200&lt;&gt;"",I200,AVERAGEIFS(I$256:I$503,$D$256:$D$503,$D200)))</f>
        <v>5804337</v>
      </c>
      <c r="J726" s="85">
        <f t="shared" si="470"/>
        <v>169.66623405911821</v>
      </c>
      <c r="K726" s="85">
        <f t="shared" si="470"/>
        <v>201.41835320726551</v>
      </c>
      <c r="L726" s="85">
        <f t="shared" si="470"/>
        <v>35.28396094162003</v>
      </c>
      <c r="M726" s="85">
        <f t="shared" si="470"/>
        <v>175.17748695577794</v>
      </c>
      <c r="N726" s="85">
        <f t="shared" si="470"/>
        <v>1.9640486071018963</v>
      </c>
      <c r="O726" s="85">
        <f t="shared" si="470"/>
        <v>95289.473684210519</v>
      </c>
      <c r="P726" s="4">
        <f t="shared" si="470"/>
        <v>11181.96970713265</v>
      </c>
      <c r="Q726" s="85">
        <f t="shared" si="470"/>
        <v>8705.1377513030529</v>
      </c>
      <c r="R726" s="85">
        <f t="shared" si="470"/>
        <v>0.18951346208877948</v>
      </c>
      <c r="S726" s="85">
        <f t="shared" si="470"/>
        <v>629.59313782311347</v>
      </c>
      <c r="T726" s="85">
        <f t="shared" si="470"/>
        <v>55707.692307692305</v>
      </c>
      <c r="U726" s="4">
        <f t="shared" si="470"/>
        <v>0.9</v>
      </c>
      <c r="V726" s="4">
        <f t="shared" si="470"/>
        <v>0.87</v>
      </c>
      <c r="W726" s="4">
        <f t="shared" si="470"/>
        <v>0.74</v>
      </c>
      <c r="X726" s="4">
        <f t="shared" si="470"/>
        <v>0.74</v>
      </c>
    </row>
    <row r="727" spans="1:24" ht="15.75" customHeight="1" x14ac:dyDescent="0.25">
      <c r="A727" s="4" t="s">
        <v>75</v>
      </c>
      <c r="B727" s="4" t="s">
        <v>76</v>
      </c>
      <c r="C727" s="4" t="s">
        <v>28</v>
      </c>
      <c r="D727" s="4" t="s">
        <v>29</v>
      </c>
      <c r="E727" s="4">
        <f t="shared" si="274"/>
        <v>0</v>
      </c>
      <c r="I727" s="4" t="str">
        <f t="shared" ref="I727:X727" si="471">+IF($E201=0,"",IF(I201&lt;&gt;"",I201,AVERAGEIFS(I$256:I$503,$D$256:$D$503,$D201)))</f>
        <v/>
      </c>
      <c r="J727" s="4" t="str">
        <f t="shared" si="471"/>
        <v/>
      </c>
      <c r="K727" s="4" t="str">
        <f t="shared" si="471"/>
        <v/>
      </c>
      <c r="L727" s="4" t="str">
        <f t="shared" si="471"/>
        <v/>
      </c>
      <c r="M727" s="4" t="str">
        <f t="shared" si="471"/>
        <v/>
      </c>
      <c r="N727" s="4" t="str">
        <f t="shared" si="471"/>
        <v/>
      </c>
      <c r="O727" s="4" t="str">
        <f t="shared" si="471"/>
        <v/>
      </c>
      <c r="P727" s="4" t="str">
        <f t="shared" si="471"/>
        <v/>
      </c>
      <c r="Q727" s="4" t="str">
        <f t="shared" si="471"/>
        <v/>
      </c>
      <c r="R727" s="4" t="str">
        <f t="shared" si="471"/>
        <v/>
      </c>
      <c r="S727" s="4" t="str">
        <f t="shared" si="471"/>
        <v/>
      </c>
      <c r="T727" s="4" t="str">
        <f t="shared" si="471"/>
        <v/>
      </c>
      <c r="U727" s="4" t="str">
        <f t="shared" si="471"/>
        <v/>
      </c>
      <c r="V727" s="4" t="str">
        <f t="shared" si="471"/>
        <v/>
      </c>
      <c r="W727" s="4" t="str">
        <f t="shared" si="471"/>
        <v/>
      </c>
      <c r="X727" s="4" t="str">
        <f t="shared" si="471"/>
        <v/>
      </c>
    </row>
    <row r="728" spans="1:24" ht="15.75" customHeight="1" x14ac:dyDescent="0.25">
      <c r="A728" s="4" t="s">
        <v>199</v>
      </c>
      <c r="B728" s="4" t="s">
        <v>200</v>
      </c>
      <c r="C728" s="4" t="s">
        <v>181</v>
      </c>
      <c r="D728" s="4" t="s">
        <v>182</v>
      </c>
      <c r="E728" s="4">
        <f t="shared" si="274"/>
        <v>1</v>
      </c>
      <c r="I728" s="4">
        <f t="shared" ref="I728:X728" si="472">+IF($E202=0,"",IF(I202&lt;&gt;"",I202,AVERAGEIFS(I$256:I$503,$D$256:$D$503,$D202)))</f>
        <v>5457013</v>
      </c>
      <c r="J728" s="85">
        <f t="shared" si="472"/>
        <v>403.51745542845515</v>
      </c>
      <c r="K728" s="85">
        <f t="shared" si="472"/>
        <v>192.00980463121491</v>
      </c>
      <c r="L728" s="85">
        <f t="shared" si="472"/>
        <v>96.371403183389887</v>
      </c>
      <c r="M728" s="85">
        <f t="shared" si="472"/>
        <v>501.90876121397207</v>
      </c>
      <c r="N728" s="85">
        <f t="shared" si="472"/>
        <v>26.241462133221965</v>
      </c>
      <c r="O728" s="85">
        <f t="shared" si="472"/>
        <v>23254.189944134079</v>
      </c>
      <c r="P728" s="85">
        <f t="shared" si="472"/>
        <v>385.40478905359174</v>
      </c>
      <c r="Q728" s="85">
        <f t="shared" si="472"/>
        <v>6293.0930930930926</v>
      </c>
      <c r="R728" s="85">
        <f t="shared" si="472"/>
        <v>1.4660034711297187</v>
      </c>
      <c r="S728" s="85">
        <f t="shared" si="472"/>
        <v>766.82171970708794</v>
      </c>
      <c r="T728" s="85">
        <f t="shared" si="472"/>
        <v>35501.066098081028</v>
      </c>
      <c r="U728" s="4">
        <f t="shared" si="472"/>
        <v>0</v>
      </c>
      <c r="V728" s="4">
        <f t="shared" si="472"/>
        <v>0</v>
      </c>
      <c r="W728" s="4">
        <f t="shared" si="472"/>
        <v>0</v>
      </c>
      <c r="X728" s="4">
        <f t="shared" si="472"/>
        <v>0</v>
      </c>
    </row>
    <row r="729" spans="1:24" ht="15.75" customHeight="1" x14ac:dyDescent="0.25">
      <c r="A729" s="4" t="s">
        <v>441</v>
      </c>
      <c r="B729" s="4" t="s">
        <v>442</v>
      </c>
      <c r="C729" s="4" t="s">
        <v>181</v>
      </c>
      <c r="D729" s="4" t="s">
        <v>412</v>
      </c>
      <c r="E729" s="4">
        <f t="shared" si="274"/>
        <v>1</v>
      </c>
      <c r="I729" s="4">
        <f t="shared" ref="I729:X729" si="473">+IF($E203=0,"",IF(I203&lt;&gt;"",I203,AVERAGEIFS(I$256:I$503,$D$256:$D$503,$D203)))</f>
        <v>2078654</v>
      </c>
      <c r="J729" s="85">
        <f t="shared" si="473"/>
        <v>394.67847943909851</v>
      </c>
      <c r="K729" s="85">
        <f t="shared" si="473"/>
        <v>63.310199773507279</v>
      </c>
      <c r="L729" s="4">
        <f t="shared" si="473"/>
        <v>63.236984676028484</v>
      </c>
      <c r="M729" s="4">
        <f t="shared" si="473"/>
        <v>470.31376452754114</v>
      </c>
      <c r="N729" s="85">
        <f t="shared" si="473"/>
        <v>42.768060485294811</v>
      </c>
      <c r="O729" s="85">
        <f t="shared" si="473"/>
        <v>13133.858267716536</v>
      </c>
      <c r="P729" s="85">
        <f t="shared" si="473"/>
        <v>187.83899514701685</v>
      </c>
      <c r="Q729" s="85">
        <f t="shared" si="473"/>
        <v>4802.919708029197</v>
      </c>
      <c r="R729" s="85">
        <f t="shared" si="473"/>
        <v>0.91405303624364609</v>
      </c>
      <c r="S729" s="85">
        <f t="shared" si="473"/>
        <v>829.61489270996162</v>
      </c>
      <c r="T729" s="85">
        <f t="shared" si="473"/>
        <v>54055.555555555555</v>
      </c>
      <c r="U729" s="4">
        <f t="shared" si="473"/>
        <v>0.51</v>
      </c>
      <c r="V729" s="4">
        <f t="shared" si="473"/>
        <v>0.48</v>
      </c>
      <c r="W729" s="4">
        <f t="shared" si="473"/>
        <v>0.7</v>
      </c>
      <c r="X729" s="4">
        <f t="shared" si="473"/>
        <v>0.7</v>
      </c>
    </row>
    <row r="730" spans="1:24" ht="15.75" customHeight="1" x14ac:dyDescent="0.25">
      <c r="A730" s="4" t="s">
        <v>210</v>
      </c>
      <c r="B730" s="4" t="s">
        <v>211</v>
      </c>
      <c r="C730" s="4" t="s">
        <v>22</v>
      </c>
      <c r="D730" s="4" t="s">
        <v>205</v>
      </c>
      <c r="E730" s="4">
        <f t="shared" si="274"/>
        <v>0</v>
      </c>
      <c r="I730" s="4" t="str">
        <f t="shared" ref="I730:X730" si="474">+IF($E204=0,"",IF(I204&lt;&gt;"",I204,AVERAGEIFS(I$256:I$503,$D$256:$D$503,$D204)))</f>
        <v/>
      </c>
      <c r="J730" s="4" t="str">
        <f t="shared" si="474"/>
        <v/>
      </c>
      <c r="K730" s="4" t="str">
        <f t="shared" si="474"/>
        <v/>
      </c>
      <c r="L730" s="4" t="str">
        <f t="shared" si="474"/>
        <v/>
      </c>
      <c r="M730" s="4" t="str">
        <f t="shared" si="474"/>
        <v/>
      </c>
      <c r="N730" s="4" t="str">
        <f t="shared" si="474"/>
        <v/>
      </c>
      <c r="O730" s="4" t="str">
        <f t="shared" si="474"/>
        <v/>
      </c>
      <c r="P730" s="4" t="str">
        <f t="shared" si="474"/>
        <v/>
      </c>
      <c r="Q730" s="4" t="str">
        <f t="shared" si="474"/>
        <v/>
      </c>
      <c r="R730" s="4" t="str">
        <f t="shared" si="474"/>
        <v/>
      </c>
      <c r="S730" s="4" t="str">
        <f t="shared" si="474"/>
        <v/>
      </c>
      <c r="T730" s="4" t="str">
        <f t="shared" si="474"/>
        <v/>
      </c>
      <c r="U730" s="4" t="str">
        <f t="shared" si="474"/>
        <v/>
      </c>
      <c r="V730" s="4" t="str">
        <f t="shared" si="474"/>
        <v/>
      </c>
      <c r="W730" s="4" t="str">
        <f t="shared" si="474"/>
        <v/>
      </c>
      <c r="X730" s="4" t="str">
        <f t="shared" si="474"/>
        <v/>
      </c>
    </row>
    <row r="731" spans="1:24" ht="15.75" customHeight="1" x14ac:dyDescent="0.25">
      <c r="A731" s="4" t="s">
        <v>146</v>
      </c>
      <c r="B731" s="4" t="s">
        <v>147</v>
      </c>
      <c r="C731" s="4" t="s">
        <v>118</v>
      </c>
      <c r="D731" s="4" t="s">
        <v>119</v>
      </c>
      <c r="E731" s="4">
        <f t="shared" si="274"/>
        <v>0</v>
      </c>
      <c r="I731" s="4" t="str">
        <f t="shared" ref="I731:X731" si="475">+IF($E205=0,"",IF(I205&lt;&gt;"",I205,AVERAGEIFS(I$256:I$503,$D$256:$D$503,$D205)))</f>
        <v/>
      </c>
      <c r="J731" s="4" t="str">
        <f t="shared" si="475"/>
        <v/>
      </c>
      <c r="K731" s="4" t="str">
        <f t="shared" si="475"/>
        <v/>
      </c>
      <c r="L731" s="4" t="str">
        <f t="shared" si="475"/>
        <v/>
      </c>
      <c r="M731" s="4" t="str">
        <f t="shared" si="475"/>
        <v/>
      </c>
      <c r="N731" s="4" t="str">
        <f t="shared" si="475"/>
        <v/>
      </c>
      <c r="O731" s="4" t="str">
        <f t="shared" si="475"/>
        <v/>
      </c>
      <c r="P731" s="4" t="str">
        <f t="shared" si="475"/>
        <v/>
      </c>
      <c r="Q731" s="4" t="str">
        <f t="shared" si="475"/>
        <v/>
      </c>
      <c r="R731" s="4" t="str">
        <f t="shared" si="475"/>
        <v/>
      </c>
      <c r="S731" s="4" t="str">
        <f t="shared" si="475"/>
        <v/>
      </c>
      <c r="T731" s="4" t="str">
        <f t="shared" si="475"/>
        <v/>
      </c>
      <c r="U731" s="4" t="str">
        <f t="shared" si="475"/>
        <v/>
      </c>
      <c r="V731" s="4" t="str">
        <f t="shared" si="475"/>
        <v/>
      </c>
      <c r="W731" s="4" t="str">
        <f t="shared" si="475"/>
        <v/>
      </c>
      <c r="X731" s="4" t="str">
        <f t="shared" si="475"/>
        <v/>
      </c>
    </row>
    <row r="732" spans="1:24" ht="15.75" customHeight="1" x14ac:dyDescent="0.25">
      <c r="A732" s="4" t="s">
        <v>387</v>
      </c>
      <c r="B732" s="4" t="s">
        <v>388</v>
      </c>
      <c r="C732" s="4" t="s">
        <v>118</v>
      </c>
      <c r="D732" s="4" t="s">
        <v>380</v>
      </c>
      <c r="E732" s="4">
        <f t="shared" si="274"/>
        <v>0</v>
      </c>
      <c r="I732" s="4" t="str">
        <f t="shared" ref="I732:X732" si="476">+IF($E206=0,"",IF(I206&lt;&gt;"",I206,AVERAGEIFS(I$256:I$503,$D$256:$D$503,$D206)))</f>
        <v/>
      </c>
      <c r="J732" s="4" t="str">
        <f t="shared" si="476"/>
        <v/>
      </c>
      <c r="K732" s="4" t="str">
        <f t="shared" si="476"/>
        <v/>
      </c>
      <c r="L732" s="4" t="str">
        <f t="shared" si="476"/>
        <v/>
      </c>
      <c r="M732" s="4" t="str">
        <f t="shared" si="476"/>
        <v/>
      </c>
      <c r="N732" s="4" t="str">
        <f t="shared" si="476"/>
        <v/>
      </c>
      <c r="O732" s="4" t="str">
        <f t="shared" si="476"/>
        <v/>
      </c>
      <c r="P732" s="4" t="str">
        <f t="shared" si="476"/>
        <v/>
      </c>
      <c r="Q732" s="4" t="str">
        <f t="shared" si="476"/>
        <v/>
      </c>
      <c r="R732" s="4" t="str">
        <f t="shared" si="476"/>
        <v/>
      </c>
      <c r="S732" s="4" t="str">
        <f t="shared" si="476"/>
        <v/>
      </c>
      <c r="T732" s="4" t="str">
        <f t="shared" si="476"/>
        <v/>
      </c>
      <c r="U732" s="4" t="str">
        <f t="shared" si="476"/>
        <v/>
      </c>
      <c r="V732" s="4" t="str">
        <f t="shared" si="476"/>
        <v/>
      </c>
      <c r="W732" s="4" t="str">
        <f t="shared" si="476"/>
        <v/>
      </c>
      <c r="X732" s="4" t="str">
        <f t="shared" si="476"/>
        <v/>
      </c>
    </row>
    <row r="733" spans="1:24" ht="15.75" customHeight="1" x14ac:dyDescent="0.25">
      <c r="A733" s="4" t="s">
        <v>148</v>
      </c>
      <c r="B733" s="4" t="s">
        <v>149</v>
      </c>
      <c r="C733" s="4" t="s">
        <v>118</v>
      </c>
      <c r="D733" s="4" t="s">
        <v>119</v>
      </c>
      <c r="E733" s="4">
        <f t="shared" si="274"/>
        <v>0</v>
      </c>
      <c r="I733" s="4" t="str">
        <f t="shared" ref="I733:X733" si="477">+IF($E207=0,"",IF(I207&lt;&gt;"",I207,AVERAGEIFS(I$256:I$503,$D$256:$D$503,$D207)))</f>
        <v/>
      </c>
      <c r="J733" s="4" t="str">
        <f t="shared" si="477"/>
        <v/>
      </c>
      <c r="K733" s="4" t="str">
        <f t="shared" si="477"/>
        <v/>
      </c>
      <c r="L733" s="4" t="str">
        <f t="shared" si="477"/>
        <v/>
      </c>
      <c r="M733" s="4" t="str">
        <f t="shared" si="477"/>
        <v/>
      </c>
      <c r="N733" s="4" t="str">
        <f t="shared" si="477"/>
        <v/>
      </c>
      <c r="O733" s="4" t="str">
        <f t="shared" si="477"/>
        <v/>
      </c>
      <c r="P733" s="4" t="str">
        <f t="shared" si="477"/>
        <v/>
      </c>
      <c r="Q733" s="4" t="str">
        <f t="shared" si="477"/>
        <v/>
      </c>
      <c r="R733" s="4" t="str">
        <f t="shared" si="477"/>
        <v/>
      </c>
      <c r="S733" s="4" t="str">
        <f t="shared" si="477"/>
        <v/>
      </c>
      <c r="T733" s="4" t="str">
        <f t="shared" si="477"/>
        <v/>
      </c>
      <c r="U733" s="4" t="str">
        <f t="shared" si="477"/>
        <v/>
      </c>
      <c r="V733" s="4" t="str">
        <f t="shared" si="477"/>
        <v/>
      </c>
      <c r="W733" s="4" t="str">
        <f t="shared" si="477"/>
        <v/>
      </c>
      <c r="X733" s="4" t="str">
        <f t="shared" si="477"/>
        <v/>
      </c>
    </row>
    <row r="734" spans="1:24" ht="15.75" customHeight="1" x14ac:dyDescent="0.25">
      <c r="A734" s="4" t="s">
        <v>148</v>
      </c>
      <c r="B734" s="4" t="s">
        <v>149</v>
      </c>
      <c r="C734" s="4" t="s">
        <v>118</v>
      </c>
      <c r="D734" s="4" t="s">
        <v>250</v>
      </c>
      <c r="E734" s="4">
        <f t="shared" si="274"/>
        <v>0</v>
      </c>
      <c r="I734" s="4" t="str">
        <f t="shared" ref="I734:X734" si="478">+IF($E208=0,"",IF(I208&lt;&gt;"",I208,AVERAGEIFS(I$256:I$503,$D$256:$D$503,$D208)))</f>
        <v/>
      </c>
      <c r="J734" s="4" t="str">
        <f t="shared" si="478"/>
        <v/>
      </c>
      <c r="K734" s="4" t="str">
        <f t="shared" si="478"/>
        <v/>
      </c>
      <c r="L734" s="4" t="str">
        <f t="shared" si="478"/>
        <v/>
      </c>
      <c r="M734" s="4" t="str">
        <f t="shared" si="478"/>
        <v/>
      </c>
      <c r="N734" s="4" t="str">
        <f t="shared" si="478"/>
        <v/>
      </c>
      <c r="O734" s="4" t="str">
        <f t="shared" si="478"/>
        <v/>
      </c>
      <c r="P734" s="4" t="str">
        <f t="shared" si="478"/>
        <v/>
      </c>
      <c r="Q734" s="4" t="str">
        <f t="shared" si="478"/>
        <v/>
      </c>
      <c r="R734" s="4" t="str">
        <f t="shared" si="478"/>
        <v/>
      </c>
      <c r="S734" s="4" t="str">
        <f t="shared" si="478"/>
        <v/>
      </c>
      <c r="T734" s="4" t="str">
        <f t="shared" si="478"/>
        <v/>
      </c>
      <c r="U734" s="4" t="str">
        <f t="shared" si="478"/>
        <v/>
      </c>
      <c r="V734" s="4" t="str">
        <f t="shared" si="478"/>
        <v/>
      </c>
      <c r="W734" s="4" t="str">
        <f t="shared" si="478"/>
        <v/>
      </c>
      <c r="X734" s="4" t="str">
        <f t="shared" si="478"/>
        <v/>
      </c>
    </row>
    <row r="735" spans="1:24" ht="15.75" customHeight="1" x14ac:dyDescent="0.25">
      <c r="A735" s="4" t="s">
        <v>443</v>
      </c>
      <c r="B735" s="4" t="s">
        <v>444</v>
      </c>
      <c r="C735" s="4" t="s">
        <v>181</v>
      </c>
      <c r="D735" s="4" t="s">
        <v>412</v>
      </c>
      <c r="E735" s="4">
        <f t="shared" si="274"/>
        <v>1</v>
      </c>
      <c r="I735" s="4">
        <f t="shared" ref="I735:X735" si="479">+IF($E209=0,"",IF(I209&lt;&gt;"",I209,AVERAGEIFS(I$256:I$503,$D$256:$D$503,$D209)))</f>
        <v>46736776</v>
      </c>
      <c r="J735" s="85">
        <f t="shared" si="479"/>
        <v>358.58699367709914</v>
      </c>
      <c r="K735" s="85">
        <f t="shared" si="479"/>
        <v>125.84094375701054</v>
      </c>
      <c r="L735" s="85">
        <f t="shared" si="479"/>
        <v>51.248721135578549</v>
      </c>
      <c r="M735" s="85">
        <f t="shared" si="479"/>
        <v>407.24997449586829</v>
      </c>
      <c r="N735" s="85">
        <f t="shared" si="479"/>
        <v>11.504858614980204</v>
      </c>
      <c r="O735" s="85">
        <f t="shared" si="479"/>
        <v>51559.791705411939</v>
      </c>
      <c r="P735" s="85">
        <f t="shared" si="479"/>
        <v>253.44525937481149</v>
      </c>
      <c r="Q735" s="85">
        <f t="shared" si="479"/>
        <v>7033.4848122458743</v>
      </c>
      <c r="R735" s="85">
        <f t="shared" si="479"/>
        <v>0.65687029845618794</v>
      </c>
      <c r="S735" s="85">
        <f t="shared" si="479"/>
        <v>759.40362449051145</v>
      </c>
      <c r="T735" s="85">
        <f t="shared" si="479"/>
        <v>111744.05481660621</v>
      </c>
      <c r="U735" s="4">
        <f t="shared" si="479"/>
        <v>0.65</v>
      </c>
      <c r="V735" s="4">
        <f t="shared" si="479"/>
        <v>0.71</v>
      </c>
      <c r="W735" s="4">
        <f t="shared" si="479"/>
        <v>0.78</v>
      </c>
      <c r="X735" s="4">
        <f t="shared" si="479"/>
        <v>0.78</v>
      </c>
    </row>
    <row r="736" spans="1:24" ht="15.75" customHeight="1" x14ac:dyDescent="0.25">
      <c r="A736" s="4" t="s">
        <v>408</v>
      </c>
      <c r="B736" s="4" t="s">
        <v>409</v>
      </c>
      <c r="C736" s="4" t="s">
        <v>106</v>
      </c>
      <c r="D736" s="4" t="s">
        <v>393</v>
      </c>
      <c r="E736" s="4">
        <f t="shared" si="274"/>
        <v>0</v>
      </c>
      <c r="I736" s="4" t="str">
        <f t="shared" ref="I736:X736" si="480">+IF($E210=0,"",IF(I210&lt;&gt;"",I210,AVERAGEIFS(I$256:I$503,$D$256:$D$503,$D210)))</f>
        <v/>
      </c>
      <c r="J736" s="4" t="str">
        <f t="shared" si="480"/>
        <v/>
      </c>
      <c r="K736" s="4" t="str">
        <f t="shared" si="480"/>
        <v/>
      </c>
      <c r="L736" s="4" t="str">
        <f t="shared" si="480"/>
        <v/>
      </c>
      <c r="M736" s="4" t="str">
        <f t="shared" si="480"/>
        <v/>
      </c>
      <c r="N736" s="4" t="str">
        <f t="shared" si="480"/>
        <v/>
      </c>
      <c r="O736" s="4" t="str">
        <f t="shared" si="480"/>
        <v/>
      </c>
      <c r="P736" s="4" t="str">
        <f t="shared" si="480"/>
        <v/>
      </c>
      <c r="Q736" s="4" t="str">
        <f t="shared" si="480"/>
        <v/>
      </c>
      <c r="R736" s="4" t="str">
        <f t="shared" si="480"/>
        <v/>
      </c>
      <c r="S736" s="4" t="str">
        <f t="shared" si="480"/>
        <v/>
      </c>
      <c r="T736" s="4" t="str">
        <f t="shared" si="480"/>
        <v/>
      </c>
      <c r="U736" s="4" t="str">
        <f t="shared" si="480"/>
        <v/>
      </c>
      <c r="V736" s="4" t="str">
        <f t="shared" si="480"/>
        <v/>
      </c>
      <c r="W736" s="4" t="str">
        <f t="shared" si="480"/>
        <v/>
      </c>
      <c r="X736" s="4" t="str">
        <f t="shared" si="480"/>
        <v/>
      </c>
    </row>
    <row r="737" spans="1:24" ht="15.75" customHeight="1" x14ac:dyDescent="0.25">
      <c r="A737" s="4" t="s">
        <v>77</v>
      </c>
      <c r="B737" s="4" t="s">
        <v>78</v>
      </c>
      <c r="C737" s="4" t="s">
        <v>28</v>
      </c>
      <c r="D737" s="4" t="s">
        <v>29</v>
      </c>
      <c r="E737" s="4">
        <f t="shared" si="274"/>
        <v>0</v>
      </c>
      <c r="I737" s="4" t="str">
        <f t="shared" ref="I737:X737" si="481">+IF($E211=0,"",IF(I211&lt;&gt;"",I211,AVERAGEIFS(I$256:I$503,$D$256:$D$503,$D211)))</f>
        <v/>
      </c>
      <c r="J737" s="4" t="str">
        <f t="shared" si="481"/>
        <v/>
      </c>
      <c r="K737" s="4" t="str">
        <f t="shared" si="481"/>
        <v/>
      </c>
      <c r="L737" s="4" t="str">
        <f t="shared" si="481"/>
        <v/>
      </c>
      <c r="M737" s="4" t="str">
        <f t="shared" si="481"/>
        <v/>
      </c>
      <c r="N737" s="4" t="str">
        <f t="shared" si="481"/>
        <v/>
      </c>
      <c r="O737" s="4" t="str">
        <f t="shared" si="481"/>
        <v/>
      </c>
      <c r="P737" s="4" t="str">
        <f t="shared" si="481"/>
        <v/>
      </c>
      <c r="Q737" s="4" t="str">
        <f t="shared" si="481"/>
        <v/>
      </c>
      <c r="R737" s="4" t="str">
        <f t="shared" si="481"/>
        <v/>
      </c>
      <c r="S737" s="4" t="str">
        <f t="shared" si="481"/>
        <v/>
      </c>
      <c r="T737" s="4" t="str">
        <f t="shared" si="481"/>
        <v/>
      </c>
      <c r="U737" s="4" t="str">
        <f t="shared" si="481"/>
        <v/>
      </c>
      <c r="V737" s="4" t="str">
        <f t="shared" si="481"/>
        <v/>
      </c>
      <c r="W737" s="4" t="str">
        <f t="shared" si="481"/>
        <v/>
      </c>
      <c r="X737" s="4" t="str">
        <f t="shared" si="481"/>
        <v/>
      </c>
    </row>
    <row r="738" spans="1:24" ht="15.75" customHeight="1" x14ac:dyDescent="0.25">
      <c r="A738" s="4" t="s">
        <v>79</v>
      </c>
      <c r="B738" s="4" t="s">
        <v>80</v>
      </c>
      <c r="C738" s="4" t="s">
        <v>28</v>
      </c>
      <c r="D738" s="4" t="s">
        <v>29</v>
      </c>
      <c r="E738" s="4">
        <f t="shared" si="274"/>
        <v>0</v>
      </c>
      <c r="I738" s="4" t="str">
        <f t="shared" ref="I738:X738" si="482">+IF($E212=0,"",IF(I212&lt;&gt;"",I212,AVERAGEIFS(I$256:I$503,$D$256:$D$503,$D212)))</f>
        <v/>
      </c>
      <c r="J738" s="4" t="str">
        <f t="shared" si="482"/>
        <v/>
      </c>
      <c r="K738" s="4" t="str">
        <f t="shared" si="482"/>
        <v/>
      </c>
      <c r="L738" s="4" t="str">
        <f t="shared" si="482"/>
        <v/>
      </c>
      <c r="M738" s="4" t="str">
        <f t="shared" si="482"/>
        <v/>
      </c>
      <c r="N738" s="4" t="str">
        <f t="shared" si="482"/>
        <v/>
      </c>
      <c r="O738" s="4" t="str">
        <f t="shared" si="482"/>
        <v/>
      </c>
      <c r="P738" s="4" t="str">
        <f t="shared" si="482"/>
        <v/>
      </c>
      <c r="Q738" s="4" t="str">
        <f t="shared" si="482"/>
        <v/>
      </c>
      <c r="R738" s="4" t="str">
        <f t="shared" si="482"/>
        <v/>
      </c>
      <c r="S738" s="4" t="str">
        <f t="shared" si="482"/>
        <v/>
      </c>
      <c r="T738" s="4" t="str">
        <f t="shared" si="482"/>
        <v/>
      </c>
      <c r="U738" s="4" t="str">
        <f t="shared" si="482"/>
        <v/>
      </c>
      <c r="V738" s="4" t="str">
        <f t="shared" si="482"/>
        <v/>
      </c>
      <c r="W738" s="4" t="str">
        <f t="shared" si="482"/>
        <v/>
      </c>
      <c r="X738" s="4" t="str">
        <f t="shared" si="482"/>
        <v/>
      </c>
    </row>
    <row r="739" spans="1:24" ht="15.75" customHeight="1" x14ac:dyDescent="0.25">
      <c r="A739" s="4" t="s">
        <v>513</v>
      </c>
      <c r="B739" s="4" t="s">
        <v>514</v>
      </c>
      <c r="C739" s="4" t="s">
        <v>106</v>
      </c>
      <c r="D739" s="4" t="s">
        <v>484</v>
      </c>
      <c r="E739" s="4">
        <f t="shared" si="274"/>
        <v>1</v>
      </c>
      <c r="I739" s="4">
        <f t="shared" ref="I739:X739" si="483">+IF($E213=0,"",IF(I213&lt;&gt;"",I213,AVERAGEIFS(I$256:I$503,$D$256:$D$503,$D213)))</f>
        <v>4981420</v>
      </c>
      <c r="J739" s="85">
        <f t="shared" si="483"/>
        <v>13.751099084196875</v>
      </c>
      <c r="K739" s="85">
        <f t="shared" si="483"/>
        <v>163.70834019215405</v>
      </c>
      <c r="L739" s="4">
        <f t="shared" si="483"/>
        <v>34.207287820954051</v>
      </c>
      <c r="M739" s="4">
        <f t="shared" si="483"/>
        <v>692.56756756756749</v>
      </c>
      <c r="N739" s="4">
        <f t="shared" si="483"/>
        <v>7.4331149662076825</v>
      </c>
      <c r="O739" s="85">
        <f t="shared" si="483"/>
        <v>10615.384615384615</v>
      </c>
      <c r="P739" s="85">
        <f t="shared" si="483"/>
        <v>664.68334827614319</v>
      </c>
      <c r="Q739" s="85">
        <f t="shared" si="483"/>
        <v>1363.4843671626818</v>
      </c>
      <c r="R739" s="85">
        <f t="shared" si="483"/>
        <v>0.6624617077058349</v>
      </c>
      <c r="S739" s="85">
        <f t="shared" si="483"/>
        <v>385.866802236909</v>
      </c>
      <c r="T739" s="4">
        <f t="shared" si="483"/>
        <v>9661.1295681063129</v>
      </c>
      <c r="U739" s="4">
        <f t="shared" si="483"/>
        <v>7.7777777777777779E-2</v>
      </c>
      <c r="V739" s="4">
        <f t="shared" si="483"/>
        <v>5.5555555555555552E-2</v>
      </c>
      <c r="W739" s="4">
        <f t="shared" si="483"/>
        <v>0.11222222222222222</v>
      </c>
      <c r="X739" s="4">
        <f t="shared" si="483"/>
        <v>0.11222222222222222</v>
      </c>
    </row>
    <row r="740" spans="1:24" ht="15.75" customHeight="1" x14ac:dyDescent="0.25">
      <c r="A740" s="4" t="s">
        <v>257</v>
      </c>
      <c r="B740" s="4" t="s">
        <v>258</v>
      </c>
      <c r="C740" s="4" t="s">
        <v>118</v>
      </c>
      <c r="D740" s="4" t="s">
        <v>250</v>
      </c>
      <c r="E740" s="4">
        <f t="shared" si="274"/>
        <v>0</v>
      </c>
      <c r="I740" s="4" t="str">
        <f t="shared" ref="I740:X740" si="484">+IF($E214=0,"",IF(I214&lt;&gt;"",I214,AVERAGEIFS(I$256:I$503,$D$256:$D$503,$D214)))</f>
        <v/>
      </c>
      <c r="J740" s="4" t="str">
        <f t="shared" si="484"/>
        <v/>
      </c>
      <c r="K740" s="4" t="str">
        <f t="shared" si="484"/>
        <v/>
      </c>
      <c r="L740" s="4" t="str">
        <f t="shared" si="484"/>
        <v/>
      </c>
      <c r="M740" s="4" t="str">
        <f t="shared" si="484"/>
        <v/>
      </c>
      <c r="N740" s="4" t="str">
        <f t="shared" si="484"/>
        <v/>
      </c>
      <c r="O740" s="4" t="str">
        <f t="shared" si="484"/>
        <v/>
      </c>
      <c r="P740" s="4" t="str">
        <f t="shared" si="484"/>
        <v/>
      </c>
      <c r="Q740" s="4" t="str">
        <f t="shared" si="484"/>
        <v/>
      </c>
      <c r="R740" s="4" t="str">
        <f t="shared" si="484"/>
        <v/>
      </c>
      <c r="S740" s="4" t="str">
        <f t="shared" si="484"/>
        <v/>
      </c>
      <c r="T740" s="4" t="str">
        <f t="shared" si="484"/>
        <v/>
      </c>
      <c r="U740" s="4" t="str">
        <f t="shared" si="484"/>
        <v/>
      </c>
      <c r="V740" s="4" t="str">
        <f t="shared" si="484"/>
        <v/>
      </c>
      <c r="W740" s="4" t="str">
        <f t="shared" si="484"/>
        <v/>
      </c>
      <c r="X740" s="4" t="str">
        <f t="shared" si="484"/>
        <v/>
      </c>
    </row>
    <row r="741" spans="1:24" ht="15.75" customHeight="1" x14ac:dyDescent="0.25">
      <c r="A741" s="4" t="s">
        <v>349</v>
      </c>
      <c r="B741" s="4" t="s">
        <v>350</v>
      </c>
      <c r="C741" s="4" t="s">
        <v>28</v>
      </c>
      <c r="D741" s="4" t="s">
        <v>328</v>
      </c>
      <c r="E741" s="4">
        <f t="shared" si="274"/>
        <v>0</v>
      </c>
      <c r="I741" s="4" t="str">
        <f t="shared" ref="I741:X741" si="485">+IF($E215=0,"",IF(I215&lt;&gt;"",I215,AVERAGEIFS(I$256:I$503,$D$256:$D$503,$D215)))</f>
        <v/>
      </c>
      <c r="J741" s="4" t="str">
        <f t="shared" si="485"/>
        <v/>
      </c>
      <c r="K741" s="4" t="str">
        <f t="shared" si="485"/>
        <v/>
      </c>
      <c r="L741" s="4" t="str">
        <f t="shared" si="485"/>
        <v/>
      </c>
      <c r="M741" s="4" t="str">
        <f t="shared" si="485"/>
        <v/>
      </c>
      <c r="N741" s="4" t="str">
        <f t="shared" si="485"/>
        <v/>
      </c>
      <c r="O741" s="4" t="str">
        <f t="shared" si="485"/>
        <v/>
      </c>
      <c r="P741" s="4" t="str">
        <f t="shared" si="485"/>
        <v/>
      </c>
      <c r="Q741" s="4" t="str">
        <f t="shared" si="485"/>
        <v/>
      </c>
      <c r="R741" s="4" t="str">
        <f t="shared" si="485"/>
        <v/>
      </c>
      <c r="S741" s="4" t="str">
        <f t="shared" si="485"/>
        <v/>
      </c>
      <c r="T741" s="4" t="str">
        <f t="shared" si="485"/>
        <v/>
      </c>
      <c r="U741" s="4" t="str">
        <f t="shared" si="485"/>
        <v/>
      </c>
      <c r="V741" s="4" t="str">
        <f t="shared" si="485"/>
        <v/>
      </c>
      <c r="W741" s="4" t="str">
        <f t="shared" si="485"/>
        <v/>
      </c>
      <c r="X741" s="4" t="str">
        <f t="shared" si="485"/>
        <v/>
      </c>
    </row>
    <row r="742" spans="1:24" ht="15.75" customHeight="1" x14ac:dyDescent="0.25">
      <c r="A742" s="6" t="s">
        <v>389</v>
      </c>
      <c r="B742" s="6" t="s">
        <v>390</v>
      </c>
      <c r="C742" s="4" t="s">
        <v>118</v>
      </c>
      <c r="D742" s="4" t="s">
        <v>380</v>
      </c>
      <c r="E742" s="4">
        <f t="shared" si="274"/>
        <v>0</v>
      </c>
      <c r="I742" s="4" t="str">
        <f t="shared" ref="I742:X742" si="486">+IF($E216=0,"",IF(I216&lt;&gt;"",I216,AVERAGEIFS(I$256:I$503,$D$256:$D$503,$D216)))</f>
        <v/>
      </c>
      <c r="J742" s="4" t="str">
        <f t="shared" si="486"/>
        <v/>
      </c>
      <c r="K742" s="4" t="str">
        <f t="shared" si="486"/>
        <v/>
      </c>
      <c r="L742" s="4" t="str">
        <f t="shared" si="486"/>
        <v/>
      </c>
      <c r="M742" s="4" t="str">
        <f t="shared" si="486"/>
        <v/>
      </c>
      <c r="N742" s="4" t="str">
        <f t="shared" si="486"/>
        <v/>
      </c>
      <c r="O742" s="4" t="str">
        <f t="shared" si="486"/>
        <v/>
      </c>
      <c r="P742" s="4" t="str">
        <f t="shared" si="486"/>
        <v/>
      </c>
      <c r="Q742" s="4" t="str">
        <f t="shared" si="486"/>
        <v/>
      </c>
      <c r="R742" s="4" t="str">
        <f t="shared" si="486"/>
        <v/>
      </c>
      <c r="S742" s="4" t="str">
        <f t="shared" si="486"/>
        <v/>
      </c>
      <c r="T742" s="4" t="str">
        <f t="shared" si="486"/>
        <v/>
      </c>
      <c r="U742" s="4" t="str">
        <f t="shared" si="486"/>
        <v/>
      </c>
      <c r="V742" s="4" t="str">
        <f t="shared" si="486"/>
        <v/>
      </c>
      <c r="W742" s="4" t="str">
        <f t="shared" si="486"/>
        <v/>
      </c>
      <c r="X742" s="4" t="str">
        <f t="shared" si="486"/>
        <v/>
      </c>
    </row>
    <row r="743" spans="1:24" ht="15.75" customHeight="1" x14ac:dyDescent="0.25">
      <c r="A743" s="4" t="s">
        <v>297</v>
      </c>
      <c r="B743" s="4" t="s">
        <v>298</v>
      </c>
      <c r="C743" s="4" t="s">
        <v>181</v>
      </c>
      <c r="D743" s="4" t="s">
        <v>276</v>
      </c>
      <c r="E743" s="4">
        <f t="shared" si="274"/>
        <v>1</v>
      </c>
      <c r="I743" s="4">
        <f t="shared" ref="I743:X743" si="487">+IF($E217=0,"",IF(I217&lt;&gt;"",I217,AVERAGEIFS(I$256:I$503,$D$256:$D$503,$D217)))</f>
        <v>10036379</v>
      </c>
      <c r="J743" s="85">
        <f t="shared" si="487"/>
        <v>196.69444527752492</v>
      </c>
      <c r="K743" s="85">
        <f t="shared" si="487"/>
        <v>56.922920108935706</v>
      </c>
      <c r="L743" s="85">
        <f t="shared" si="487"/>
        <v>60.499907386917137</v>
      </c>
      <c r="M743" s="85">
        <f t="shared" si="487"/>
        <v>1062.8391388062314</v>
      </c>
      <c r="N743" s="85">
        <f t="shared" si="487"/>
        <v>23.036196620314954</v>
      </c>
      <c r="O743" s="4">
        <f t="shared" si="487"/>
        <v>384064.2269834578</v>
      </c>
      <c r="P743" s="85">
        <f t="shared" si="487"/>
        <v>100.83128893909175</v>
      </c>
      <c r="Q743" s="85">
        <f t="shared" si="487"/>
        <v>3650.4792332268371</v>
      </c>
      <c r="R743" s="85">
        <f t="shared" si="487"/>
        <v>1.1259040735707568</v>
      </c>
      <c r="S743" s="4">
        <f t="shared" si="487"/>
        <v>1963.1332839572508</v>
      </c>
      <c r="T743" s="4">
        <f t="shared" si="487"/>
        <v>141963.87445888654</v>
      </c>
      <c r="U743" s="4">
        <f t="shared" si="487"/>
        <v>0.84</v>
      </c>
      <c r="V743" s="4">
        <f t="shared" si="487"/>
        <v>0.82</v>
      </c>
      <c r="W743" s="4">
        <f t="shared" si="487"/>
        <v>0.92</v>
      </c>
      <c r="X743" s="4">
        <f t="shared" si="487"/>
        <v>0.92</v>
      </c>
    </row>
    <row r="744" spans="1:24" ht="15.75" customHeight="1" x14ac:dyDescent="0.25">
      <c r="A744" s="4" t="s">
        <v>540</v>
      </c>
      <c r="B744" s="4" t="s">
        <v>541</v>
      </c>
      <c r="C744" s="4" t="s">
        <v>181</v>
      </c>
      <c r="D744" s="4" t="s">
        <v>525</v>
      </c>
      <c r="E744" s="4">
        <f t="shared" si="274"/>
        <v>1</v>
      </c>
      <c r="I744" s="4">
        <f t="shared" ref="I744:X744" si="488">+IF($E218=0,"",IF(I218&lt;&gt;"",I218,AVERAGEIFS(I$256:I$503,$D$256:$D$503,$D218)))</f>
        <v>8591365</v>
      </c>
      <c r="J744" s="85">
        <f t="shared" si="488"/>
        <v>215.46052344417916</v>
      </c>
      <c r="K744" s="85">
        <f t="shared" si="488"/>
        <v>76.402294629549559</v>
      </c>
      <c r="L744" s="85">
        <f t="shared" si="488"/>
        <v>48.525467140553332</v>
      </c>
      <c r="M744" s="85">
        <f t="shared" si="488"/>
        <v>635.13101767215107</v>
      </c>
      <c r="N744" s="4">
        <f t="shared" si="488"/>
        <v>13.730910211329888</v>
      </c>
      <c r="O744" s="4">
        <f t="shared" si="488"/>
        <v>87016.196189606431</v>
      </c>
      <c r="P744" s="85">
        <f t="shared" si="488"/>
        <v>61.999395496448543</v>
      </c>
      <c r="Q744" s="85">
        <f t="shared" si="488"/>
        <v>2381.7126269956457</v>
      </c>
      <c r="R744" s="85">
        <f t="shared" si="488"/>
        <v>0.52378172735065964</v>
      </c>
      <c r="S744" s="4">
        <f t="shared" si="488"/>
        <v>572.94508971460334</v>
      </c>
      <c r="T744" s="4">
        <f t="shared" si="488"/>
        <v>108400.48430554378</v>
      </c>
      <c r="U744" s="4">
        <f t="shared" si="488"/>
        <v>0</v>
      </c>
      <c r="V744" s="4">
        <f t="shared" si="488"/>
        <v>0</v>
      </c>
      <c r="W744" s="4">
        <f t="shared" si="488"/>
        <v>0</v>
      </c>
      <c r="X744" s="4">
        <f t="shared" si="488"/>
        <v>0</v>
      </c>
    </row>
    <row r="745" spans="1:24" ht="15.75" customHeight="1" x14ac:dyDescent="0.25">
      <c r="A745" s="4" t="s">
        <v>515</v>
      </c>
      <c r="B745" s="4" t="s">
        <v>516</v>
      </c>
      <c r="C745" s="4" t="s">
        <v>106</v>
      </c>
      <c r="D745" s="4" t="s">
        <v>484</v>
      </c>
      <c r="E745" s="4">
        <f t="shared" si="274"/>
        <v>1</v>
      </c>
      <c r="I745" s="4">
        <f t="shared" ref="I745:X745" si="489">+IF($E219=0,"",IF(I219&lt;&gt;"",I219,AVERAGEIFS(I$256:I$503,$D$256:$D$503,$D219)))</f>
        <v>17070135</v>
      </c>
      <c r="J745" s="85">
        <f t="shared" si="489"/>
        <v>11.077826859600114</v>
      </c>
      <c r="K745" s="85">
        <f t="shared" si="489"/>
        <v>62.090897347912012</v>
      </c>
      <c r="L745" s="4">
        <f t="shared" si="489"/>
        <v>34.207287820954051</v>
      </c>
      <c r="M745" s="4">
        <f t="shared" si="489"/>
        <v>692.56756756756749</v>
      </c>
      <c r="N745" s="4">
        <f t="shared" si="489"/>
        <v>7.4331149662076825</v>
      </c>
      <c r="O745" s="4">
        <f t="shared" si="489"/>
        <v>149275.25503639353</v>
      </c>
      <c r="P745" s="85">
        <f t="shared" si="489"/>
        <v>144.06687508495312</v>
      </c>
      <c r="Q745" s="85">
        <f t="shared" si="489"/>
        <v>1980.0112086680365</v>
      </c>
      <c r="R745" s="85">
        <f t="shared" si="489"/>
        <v>2.7123394161791925</v>
      </c>
      <c r="S745" s="85">
        <f t="shared" si="489"/>
        <v>41.989027176875879</v>
      </c>
      <c r="T745" s="4">
        <f t="shared" si="489"/>
        <v>9661.1295681063129</v>
      </c>
      <c r="U745" s="4">
        <f t="shared" si="489"/>
        <v>7.7777777777777779E-2</v>
      </c>
      <c r="V745" s="4">
        <f t="shared" si="489"/>
        <v>5.5555555555555552E-2</v>
      </c>
      <c r="W745" s="4">
        <f t="shared" si="489"/>
        <v>0.11222222222222222</v>
      </c>
      <c r="X745" s="4">
        <f t="shared" si="489"/>
        <v>0.11222222222222222</v>
      </c>
    </row>
    <row r="746" spans="1:24" ht="15.75" customHeight="1" x14ac:dyDescent="0.25">
      <c r="A746" s="4" t="s">
        <v>110</v>
      </c>
      <c r="B746" s="4" t="s">
        <v>111</v>
      </c>
      <c r="C746" s="4" t="s">
        <v>106</v>
      </c>
      <c r="D746" s="4" t="s">
        <v>107</v>
      </c>
      <c r="E746" s="4">
        <f t="shared" si="274"/>
        <v>1</v>
      </c>
      <c r="I746" s="4">
        <f t="shared" ref="I746:X746" si="490">+IF($E220=0,"",IF(I220&lt;&gt;"",I220,AVERAGEIFS(I$256:I$503,$D$256:$D$503,$D220)))</f>
        <v>9321018</v>
      </c>
      <c r="J746" s="4">
        <f t="shared" si="490"/>
        <v>234.34854903614692</v>
      </c>
      <c r="K746" s="85">
        <f t="shared" si="490"/>
        <v>99.956893120472458</v>
      </c>
      <c r="L746" s="4" t="e">
        <f t="shared" si="490"/>
        <v>#DIV/0!</v>
      </c>
      <c r="M746" s="4" t="e">
        <f t="shared" si="490"/>
        <v>#DIV/0!</v>
      </c>
      <c r="N746" s="4" t="e">
        <f t="shared" si="490"/>
        <v>#DIV/0!</v>
      </c>
      <c r="O746" s="85">
        <f t="shared" si="490"/>
        <v>29238.726790450928</v>
      </c>
      <c r="P746" s="85">
        <f t="shared" si="490"/>
        <v>945.69630531871701</v>
      </c>
      <c r="Q746" s="85">
        <f t="shared" si="490"/>
        <v>8470</v>
      </c>
      <c r="R746" s="85">
        <f t="shared" si="490"/>
        <v>1.3517836785638651</v>
      </c>
      <c r="S746" s="85">
        <f t="shared" si="490"/>
        <v>1057.5650004797083</v>
      </c>
      <c r="T746" s="4">
        <f t="shared" si="490"/>
        <v>22741.973840665876</v>
      </c>
      <c r="U746" s="4">
        <f t="shared" si="490"/>
        <v>0.30666666666666664</v>
      </c>
      <c r="V746" s="4">
        <f t="shared" si="490"/>
        <v>0.19333333333333336</v>
      </c>
      <c r="W746" s="4">
        <f t="shared" si="490"/>
        <v>0.26</v>
      </c>
      <c r="X746" s="4">
        <f t="shared" si="490"/>
        <v>0.26</v>
      </c>
    </row>
    <row r="747" spans="1:24" ht="15.75" customHeight="1" x14ac:dyDescent="0.25">
      <c r="A747" s="4" t="s">
        <v>372</v>
      </c>
      <c r="B747" s="4" t="s">
        <v>373</v>
      </c>
      <c r="C747" s="4" t="s">
        <v>106</v>
      </c>
      <c r="D747" s="4" t="s">
        <v>357</v>
      </c>
      <c r="E747" s="4">
        <f t="shared" si="274"/>
        <v>1</v>
      </c>
      <c r="I747" s="4">
        <f t="shared" ref="I747:X747" si="491">+IF($E221=0,"",IF(I221&lt;&gt;"",I221,AVERAGEIFS(I$256:I$503,$D$256:$D$503,$D221)))</f>
        <v>69625582</v>
      </c>
      <c r="J747" s="85">
        <f t="shared" si="491"/>
        <v>315.65840268308278</v>
      </c>
      <c r="K747" s="85">
        <f t="shared" si="491"/>
        <v>535.69247004642625</v>
      </c>
      <c r="L747" s="4">
        <f t="shared" si="491"/>
        <v>15.11172531630698</v>
      </c>
      <c r="M747" s="4">
        <f t="shared" si="491"/>
        <v>139.14990912924435</v>
      </c>
      <c r="N747" s="4">
        <f t="shared" si="491"/>
        <v>2.047279334907413</v>
      </c>
      <c r="O747" s="85">
        <f t="shared" si="491"/>
        <v>202196.03619129685</v>
      </c>
      <c r="P747" s="85">
        <f t="shared" si="491"/>
        <v>536.46282808059186</v>
      </c>
      <c r="Q747" s="85">
        <f t="shared" si="491"/>
        <v>5827.6147620386864</v>
      </c>
      <c r="R747" s="85">
        <f t="shared" si="491"/>
        <v>3.2014095049144435</v>
      </c>
      <c r="S747" s="85">
        <f t="shared" si="491"/>
        <v>9813.9252815274103</v>
      </c>
      <c r="T747" s="4">
        <f t="shared" si="491"/>
        <v>88883.759627270134</v>
      </c>
      <c r="U747" s="4">
        <f t="shared" si="491"/>
        <v>0.45</v>
      </c>
      <c r="V747" s="4">
        <f t="shared" si="491"/>
        <v>0.33</v>
      </c>
      <c r="W747" s="4">
        <f t="shared" si="491"/>
        <v>0.4</v>
      </c>
      <c r="X747" s="4">
        <f t="shared" si="491"/>
        <v>0.4</v>
      </c>
    </row>
    <row r="748" spans="1:24" ht="15.75" customHeight="1" x14ac:dyDescent="0.25">
      <c r="A748" s="4" t="s">
        <v>445</v>
      </c>
      <c r="B748" s="4" t="s">
        <v>446</v>
      </c>
      <c r="C748" s="4" t="s">
        <v>181</v>
      </c>
      <c r="D748" s="4" t="s">
        <v>412</v>
      </c>
      <c r="E748" s="4">
        <f t="shared" si="274"/>
        <v>0</v>
      </c>
      <c r="I748" s="4" t="str">
        <f t="shared" ref="I748:X748" si="492">+IF($E222=0,"",IF(I222&lt;&gt;"",I222,AVERAGEIFS(I$256:I$503,$D$256:$D$503,$D222)))</f>
        <v/>
      </c>
      <c r="J748" s="4" t="str">
        <f t="shared" si="492"/>
        <v/>
      </c>
      <c r="K748" s="4" t="str">
        <f t="shared" si="492"/>
        <v/>
      </c>
      <c r="L748" s="4" t="str">
        <f t="shared" si="492"/>
        <v/>
      </c>
      <c r="M748" s="4" t="str">
        <f t="shared" si="492"/>
        <v/>
      </c>
      <c r="N748" s="4" t="str">
        <f t="shared" si="492"/>
        <v/>
      </c>
      <c r="O748" s="4" t="str">
        <f t="shared" si="492"/>
        <v/>
      </c>
      <c r="P748" s="4" t="str">
        <f t="shared" si="492"/>
        <v/>
      </c>
      <c r="Q748" s="4" t="str">
        <f t="shared" si="492"/>
        <v/>
      </c>
      <c r="R748" s="4" t="str">
        <f t="shared" si="492"/>
        <v/>
      </c>
      <c r="S748" s="4" t="str">
        <f t="shared" si="492"/>
        <v/>
      </c>
      <c r="T748" s="4" t="str">
        <f t="shared" si="492"/>
        <v/>
      </c>
      <c r="U748" s="4" t="str">
        <f t="shared" si="492"/>
        <v/>
      </c>
      <c r="V748" s="4" t="str">
        <f t="shared" si="492"/>
        <v/>
      </c>
      <c r="W748" s="4" t="str">
        <f t="shared" si="492"/>
        <v/>
      </c>
      <c r="X748" s="4" t="str">
        <f t="shared" si="492"/>
        <v/>
      </c>
    </row>
    <row r="749" spans="1:24" ht="15.75" customHeight="1" x14ac:dyDescent="0.25">
      <c r="A749" s="4" t="s">
        <v>374</v>
      </c>
      <c r="B749" s="4" t="s">
        <v>375</v>
      </c>
      <c r="C749" s="4" t="s">
        <v>106</v>
      </c>
      <c r="D749" s="4" t="s">
        <v>357</v>
      </c>
      <c r="E749" s="4">
        <f t="shared" si="274"/>
        <v>1</v>
      </c>
      <c r="I749" s="4">
        <f t="shared" ref="I749:X749" si="493">+IF($E223=0,"",IF(I223&lt;&gt;"",I223,AVERAGEIFS(I$256:I$503,$D$256:$D$503,$D223)))</f>
        <v>1293119</v>
      </c>
      <c r="J749" s="85">
        <f t="shared" si="493"/>
        <v>310.72159638826741</v>
      </c>
      <c r="K749" s="85">
        <f t="shared" si="493"/>
        <v>50.962053763033417</v>
      </c>
      <c r="L749" s="85">
        <f t="shared" si="493"/>
        <v>13.378505767837298</v>
      </c>
      <c r="M749" s="85">
        <f t="shared" si="493"/>
        <v>262.51896813353562</v>
      </c>
      <c r="N749" s="85">
        <f t="shared" si="493"/>
        <v>2.3973045017511923</v>
      </c>
      <c r="O749" s="4">
        <f t="shared" si="493"/>
        <v>245226.99792771318</v>
      </c>
      <c r="P749" s="4">
        <f t="shared" si="493"/>
        <v>11181.96970713265</v>
      </c>
      <c r="Q749" s="85">
        <f t="shared" si="493"/>
        <v>4307.1895424836603</v>
      </c>
      <c r="R749" s="85">
        <f t="shared" si="493"/>
        <v>3.7892877608325293</v>
      </c>
      <c r="S749" s="4">
        <f t="shared" si="493"/>
        <v>11747.811386788755</v>
      </c>
      <c r="T749" s="4">
        <f t="shared" si="493"/>
        <v>88883.759627270134</v>
      </c>
      <c r="U749" s="4">
        <f t="shared" si="493"/>
        <v>0</v>
      </c>
      <c r="V749" s="4">
        <f t="shared" si="493"/>
        <v>0</v>
      </c>
      <c r="W749" s="4">
        <f t="shared" si="493"/>
        <v>0</v>
      </c>
      <c r="X749" s="4">
        <f t="shared" si="493"/>
        <v>0</v>
      </c>
    </row>
    <row r="750" spans="1:24" ht="15.75" customHeight="1" x14ac:dyDescent="0.25">
      <c r="A750" s="4" t="s">
        <v>480</v>
      </c>
      <c r="B750" s="4" t="s">
        <v>481</v>
      </c>
      <c r="C750" s="4" t="s">
        <v>118</v>
      </c>
      <c r="D750" s="4" t="s">
        <v>449</v>
      </c>
      <c r="E750" s="4">
        <f t="shared" si="274"/>
        <v>0</v>
      </c>
      <c r="I750" s="4" t="str">
        <f t="shared" ref="I750:X750" si="494">+IF($E224=0,"",IF(I224&lt;&gt;"",I224,AVERAGEIFS(I$256:I$503,$D$256:$D$503,$D224)))</f>
        <v/>
      </c>
      <c r="J750" s="4" t="str">
        <f t="shared" si="494"/>
        <v/>
      </c>
      <c r="K750" s="4" t="str">
        <f t="shared" si="494"/>
        <v/>
      </c>
      <c r="L750" s="4" t="str">
        <f t="shared" si="494"/>
        <v/>
      </c>
      <c r="M750" s="4" t="str">
        <f t="shared" si="494"/>
        <v/>
      </c>
      <c r="N750" s="4" t="str">
        <f t="shared" si="494"/>
        <v/>
      </c>
      <c r="O750" s="4" t="str">
        <f t="shared" si="494"/>
        <v/>
      </c>
      <c r="P750" s="4" t="str">
        <f t="shared" si="494"/>
        <v/>
      </c>
      <c r="Q750" s="4" t="str">
        <f t="shared" si="494"/>
        <v/>
      </c>
      <c r="R750" s="4" t="str">
        <f t="shared" si="494"/>
        <v/>
      </c>
      <c r="S750" s="4" t="str">
        <f t="shared" si="494"/>
        <v/>
      </c>
      <c r="T750" s="4" t="str">
        <f t="shared" si="494"/>
        <v/>
      </c>
      <c r="U750" s="4" t="str">
        <f t="shared" si="494"/>
        <v/>
      </c>
      <c r="V750" s="4" t="str">
        <f t="shared" si="494"/>
        <v/>
      </c>
      <c r="W750" s="4" t="str">
        <f t="shared" si="494"/>
        <v/>
      </c>
      <c r="X750" s="4" t="str">
        <f t="shared" si="494"/>
        <v/>
      </c>
    </row>
    <row r="751" spans="1:24" ht="15.75" customHeight="1" x14ac:dyDescent="0.25">
      <c r="A751" s="4" t="s">
        <v>318</v>
      </c>
      <c r="B751" s="4" t="s">
        <v>319</v>
      </c>
      <c r="C751" s="4" t="s">
        <v>22</v>
      </c>
      <c r="D751" s="4" t="s">
        <v>309</v>
      </c>
      <c r="E751" s="4">
        <f t="shared" si="274"/>
        <v>0</v>
      </c>
      <c r="I751" s="4" t="str">
        <f t="shared" ref="I751:X751" si="495">+IF($E225=0,"",IF(I225&lt;&gt;"",I225,AVERAGEIFS(I$256:I$503,$D$256:$D$503,$D225)))</f>
        <v/>
      </c>
      <c r="J751" s="4" t="str">
        <f t="shared" si="495"/>
        <v/>
      </c>
      <c r="K751" s="4" t="str">
        <f t="shared" si="495"/>
        <v/>
      </c>
      <c r="L751" s="4" t="str">
        <f t="shared" si="495"/>
        <v/>
      </c>
      <c r="M751" s="4" t="str">
        <f t="shared" si="495"/>
        <v/>
      </c>
      <c r="N751" s="4" t="str">
        <f t="shared" si="495"/>
        <v/>
      </c>
      <c r="O751" s="4" t="str">
        <f t="shared" si="495"/>
        <v/>
      </c>
      <c r="P751" s="4" t="str">
        <f t="shared" si="495"/>
        <v/>
      </c>
      <c r="Q751" s="4" t="str">
        <f t="shared" si="495"/>
        <v/>
      </c>
      <c r="R751" s="4" t="str">
        <f t="shared" si="495"/>
        <v/>
      </c>
      <c r="S751" s="4" t="str">
        <f t="shared" si="495"/>
        <v/>
      </c>
      <c r="T751" s="4" t="str">
        <f t="shared" si="495"/>
        <v/>
      </c>
      <c r="U751" s="4" t="str">
        <f t="shared" si="495"/>
        <v/>
      </c>
      <c r="V751" s="4" t="str">
        <f t="shared" si="495"/>
        <v/>
      </c>
      <c r="W751" s="4" t="str">
        <f t="shared" si="495"/>
        <v/>
      </c>
      <c r="X751" s="4" t="str">
        <f t="shared" si="495"/>
        <v/>
      </c>
    </row>
    <row r="752" spans="1:24" ht="15.75" customHeight="1" x14ac:dyDescent="0.25">
      <c r="A752" s="4" t="s">
        <v>320</v>
      </c>
      <c r="B752" s="4" t="s">
        <v>321</v>
      </c>
      <c r="C752" s="4" t="s">
        <v>22</v>
      </c>
      <c r="D752" s="4" t="s">
        <v>309</v>
      </c>
      <c r="E752" s="4">
        <f t="shared" si="274"/>
        <v>0</v>
      </c>
      <c r="I752" s="4" t="str">
        <f t="shared" ref="I752:X752" si="496">+IF($E226=0,"",IF(I226&lt;&gt;"",I226,AVERAGEIFS(I$256:I$503,$D$256:$D$503,$D226)))</f>
        <v/>
      </c>
      <c r="J752" s="4" t="str">
        <f t="shared" si="496"/>
        <v/>
      </c>
      <c r="K752" s="4" t="str">
        <f t="shared" si="496"/>
        <v/>
      </c>
      <c r="L752" s="4" t="str">
        <f t="shared" si="496"/>
        <v/>
      </c>
      <c r="M752" s="4" t="str">
        <f t="shared" si="496"/>
        <v/>
      </c>
      <c r="N752" s="4" t="str">
        <f t="shared" si="496"/>
        <v/>
      </c>
      <c r="O752" s="4" t="str">
        <f t="shared" si="496"/>
        <v/>
      </c>
      <c r="P752" s="4" t="str">
        <f t="shared" si="496"/>
        <v/>
      </c>
      <c r="Q752" s="4" t="str">
        <f t="shared" si="496"/>
        <v/>
      </c>
      <c r="R752" s="4" t="str">
        <f t="shared" si="496"/>
        <v/>
      </c>
      <c r="S752" s="4" t="str">
        <f t="shared" si="496"/>
        <v/>
      </c>
      <c r="T752" s="4" t="str">
        <f t="shared" si="496"/>
        <v/>
      </c>
      <c r="U752" s="4" t="str">
        <f t="shared" si="496"/>
        <v/>
      </c>
      <c r="V752" s="4" t="str">
        <f t="shared" si="496"/>
        <v/>
      </c>
      <c r="W752" s="4" t="str">
        <f t="shared" si="496"/>
        <v/>
      </c>
      <c r="X752" s="4" t="str">
        <f t="shared" si="496"/>
        <v/>
      </c>
    </row>
    <row r="753" spans="1:24" ht="15.75" customHeight="1" x14ac:dyDescent="0.25">
      <c r="A753" s="4" t="s">
        <v>81</v>
      </c>
      <c r="B753" s="4" t="s">
        <v>82</v>
      </c>
      <c r="C753" s="4" t="s">
        <v>28</v>
      </c>
      <c r="D753" s="4" t="s">
        <v>29</v>
      </c>
      <c r="E753" s="4">
        <f t="shared" si="274"/>
        <v>1</v>
      </c>
      <c r="I753" s="4">
        <f t="shared" ref="I753:X753" si="497">+IF($E227=0,"",IF(I227&lt;&gt;"",I227,AVERAGEIFS(I$256:I$503,$D$256:$D$503,$D227)))</f>
        <v>1394973</v>
      </c>
      <c r="J753" s="85">
        <f t="shared" si="497"/>
        <v>473.48586675154291</v>
      </c>
      <c r="K753" s="85">
        <f t="shared" si="497"/>
        <v>286.67221516115364</v>
      </c>
      <c r="L753" s="4">
        <f t="shared" si="497"/>
        <v>147.31748256743123</v>
      </c>
      <c r="M753" s="4">
        <f t="shared" si="497"/>
        <v>361.05032822757113</v>
      </c>
      <c r="N753" s="4" t="e">
        <f t="shared" si="497"/>
        <v>#DIV/0!</v>
      </c>
      <c r="O753" s="85">
        <f t="shared" si="497"/>
        <v>2923.0769230769229</v>
      </c>
      <c r="P753" s="85">
        <f t="shared" si="497"/>
        <v>51935.064935064933</v>
      </c>
      <c r="Q753" s="85">
        <f t="shared" si="497"/>
        <v>780.59730626585986</v>
      </c>
      <c r="R753" s="85">
        <f t="shared" si="497"/>
        <v>30.108109619325965</v>
      </c>
      <c r="S753" s="85">
        <f t="shared" si="497"/>
        <v>78.489229861316019</v>
      </c>
      <c r="T753" s="4" t="e">
        <f t="shared" si="497"/>
        <v>#DIV/0!</v>
      </c>
      <c r="U753" s="4">
        <f t="shared" si="497"/>
        <v>0.37</v>
      </c>
      <c r="V753" s="4">
        <f t="shared" si="497"/>
        <v>0.51</v>
      </c>
      <c r="W753" s="4">
        <f t="shared" si="497"/>
        <v>0.31</v>
      </c>
      <c r="X753" s="4">
        <f t="shared" si="497"/>
        <v>0.31</v>
      </c>
    </row>
    <row r="754" spans="1:24" ht="15.75" customHeight="1" x14ac:dyDescent="0.25">
      <c r="A754" s="4" t="s">
        <v>259</v>
      </c>
      <c r="B754" s="4" t="s">
        <v>260</v>
      </c>
      <c r="C754" s="4" t="s">
        <v>118</v>
      </c>
      <c r="D754" s="4" t="s">
        <v>250</v>
      </c>
      <c r="E754" s="4">
        <f t="shared" si="274"/>
        <v>0</v>
      </c>
      <c r="I754" s="4" t="str">
        <f t="shared" ref="I754:X754" si="498">+IF($E228=0,"",IF(I228&lt;&gt;"",I228,AVERAGEIFS(I$256:I$503,$D$256:$D$503,$D228)))</f>
        <v/>
      </c>
      <c r="J754" s="4" t="str">
        <f t="shared" si="498"/>
        <v/>
      </c>
      <c r="K754" s="4" t="str">
        <f t="shared" si="498"/>
        <v/>
      </c>
      <c r="L754" s="4" t="str">
        <f t="shared" si="498"/>
        <v/>
      </c>
      <c r="M754" s="4" t="str">
        <f t="shared" si="498"/>
        <v/>
      </c>
      <c r="N754" s="4" t="str">
        <f t="shared" si="498"/>
        <v/>
      </c>
      <c r="O754" s="4" t="str">
        <f t="shared" si="498"/>
        <v/>
      </c>
      <c r="P754" s="4" t="str">
        <f t="shared" si="498"/>
        <v/>
      </c>
      <c r="Q754" s="4" t="str">
        <f t="shared" si="498"/>
        <v/>
      </c>
      <c r="R754" s="4" t="str">
        <f t="shared" si="498"/>
        <v/>
      </c>
      <c r="S754" s="4" t="str">
        <f t="shared" si="498"/>
        <v/>
      </c>
      <c r="T754" s="4" t="str">
        <f t="shared" si="498"/>
        <v/>
      </c>
      <c r="U754" s="4" t="str">
        <f t="shared" si="498"/>
        <v/>
      </c>
      <c r="V754" s="4" t="str">
        <f t="shared" si="498"/>
        <v/>
      </c>
      <c r="W754" s="4" t="str">
        <f t="shared" si="498"/>
        <v/>
      </c>
      <c r="X754" s="4" t="str">
        <f t="shared" si="498"/>
        <v/>
      </c>
    </row>
    <row r="755" spans="1:24" ht="15.75" customHeight="1" x14ac:dyDescent="0.25">
      <c r="A755" s="4" t="s">
        <v>517</v>
      </c>
      <c r="B755" s="4" t="s">
        <v>518</v>
      </c>
      <c r="C755" s="4" t="s">
        <v>106</v>
      </c>
      <c r="D755" s="4" t="s">
        <v>484</v>
      </c>
      <c r="E755" s="4">
        <f t="shared" si="274"/>
        <v>1</v>
      </c>
      <c r="I755" s="4">
        <f t="shared" ref="I755:X755" si="499">+IF($E229=0,"",IF(I229&lt;&gt;"",I229,AVERAGEIFS(I$256:I$503,$D$256:$D$503,$D229)))</f>
        <v>83429615</v>
      </c>
      <c r="J755" s="85">
        <f t="shared" si="499"/>
        <v>452.99382000024815</v>
      </c>
      <c r="K755" s="85">
        <f t="shared" si="499"/>
        <v>311.63993744907009</v>
      </c>
      <c r="L755" s="4">
        <f t="shared" si="499"/>
        <v>34.207287820954051</v>
      </c>
      <c r="M755" s="4">
        <f t="shared" si="499"/>
        <v>692.56756756756749</v>
      </c>
      <c r="N755" s="4">
        <f t="shared" si="499"/>
        <v>7.4331149662076825</v>
      </c>
      <c r="O755" s="85">
        <f t="shared" si="499"/>
        <v>312170.75732976792</v>
      </c>
      <c r="P755" s="85">
        <f t="shared" si="499"/>
        <v>575.41601471294496</v>
      </c>
      <c r="Q755" s="85">
        <f t="shared" si="499"/>
        <v>3579.2458804256548</v>
      </c>
      <c r="R755" s="85">
        <f t="shared" si="499"/>
        <v>3.8547463032161904</v>
      </c>
      <c r="S755" s="85">
        <f t="shared" si="499"/>
        <v>1947.3744099772598</v>
      </c>
      <c r="T755" s="4">
        <f t="shared" si="499"/>
        <v>9661.1295681063129</v>
      </c>
      <c r="U755" s="4">
        <f t="shared" si="499"/>
        <v>0.28999999999999998</v>
      </c>
      <c r="V755" s="4">
        <f t="shared" si="499"/>
        <v>0.14000000000000001</v>
      </c>
      <c r="W755" s="4">
        <f t="shared" si="499"/>
        <v>0.42</v>
      </c>
      <c r="X755" s="4">
        <f t="shared" si="499"/>
        <v>0.42</v>
      </c>
    </row>
    <row r="756" spans="1:24" ht="15.75" customHeight="1" x14ac:dyDescent="0.25">
      <c r="A756" s="4" t="s">
        <v>112</v>
      </c>
      <c r="B756" s="4" t="s">
        <v>113</v>
      </c>
      <c r="C756" s="4" t="s">
        <v>106</v>
      </c>
      <c r="D756" s="4" t="s">
        <v>107</v>
      </c>
      <c r="E756" s="4">
        <f t="shared" si="274"/>
        <v>0</v>
      </c>
      <c r="I756" s="4" t="str">
        <f t="shared" ref="I756:X756" si="500">+IF($E230=0,"",IF(I230&lt;&gt;"",I230,AVERAGEIFS(I$256:I$503,$D$256:$D$503,$D230)))</f>
        <v/>
      </c>
      <c r="J756" s="4" t="str">
        <f t="shared" si="500"/>
        <v/>
      </c>
      <c r="K756" s="4" t="str">
        <f t="shared" si="500"/>
        <v/>
      </c>
      <c r="L756" s="4" t="str">
        <f t="shared" si="500"/>
        <v/>
      </c>
      <c r="M756" s="4" t="str">
        <f t="shared" si="500"/>
        <v/>
      </c>
      <c r="N756" s="4" t="str">
        <f t="shared" si="500"/>
        <v/>
      </c>
      <c r="O756" s="4" t="str">
        <f t="shared" si="500"/>
        <v/>
      </c>
      <c r="P756" s="4" t="str">
        <f t="shared" si="500"/>
        <v/>
      </c>
      <c r="Q756" s="4" t="str">
        <f t="shared" si="500"/>
        <v/>
      </c>
      <c r="R756" s="4" t="str">
        <f t="shared" si="500"/>
        <v/>
      </c>
      <c r="S756" s="4" t="str">
        <f t="shared" si="500"/>
        <v/>
      </c>
      <c r="T756" s="4" t="str">
        <f t="shared" si="500"/>
        <v/>
      </c>
      <c r="U756" s="4" t="str">
        <f t="shared" si="500"/>
        <v/>
      </c>
      <c r="V756" s="4" t="str">
        <f t="shared" si="500"/>
        <v/>
      </c>
      <c r="W756" s="4" t="str">
        <f t="shared" si="500"/>
        <v/>
      </c>
      <c r="X756" s="4" t="str">
        <f t="shared" si="500"/>
        <v/>
      </c>
    </row>
    <row r="757" spans="1:24" ht="15.75" customHeight="1" x14ac:dyDescent="0.25">
      <c r="A757" s="4" t="s">
        <v>83</v>
      </c>
      <c r="B757" s="4" t="s">
        <v>84</v>
      </c>
      <c r="C757" s="4" t="s">
        <v>28</v>
      </c>
      <c r="D757" s="4" t="s">
        <v>29</v>
      </c>
      <c r="E757" s="4">
        <f t="shared" si="274"/>
        <v>0</v>
      </c>
      <c r="I757" s="4" t="str">
        <f t="shared" ref="I757:X757" si="501">+IF($E231=0,"",IF(I231&lt;&gt;"",I231,AVERAGEIFS(I$256:I$503,$D$256:$D$503,$D231)))</f>
        <v/>
      </c>
      <c r="J757" s="4" t="str">
        <f t="shared" si="501"/>
        <v/>
      </c>
      <c r="K757" s="4" t="str">
        <f t="shared" si="501"/>
        <v/>
      </c>
      <c r="L757" s="4" t="str">
        <f t="shared" si="501"/>
        <v/>
      </c>
      <c r="M757" s="4" t="str">
        <f t="shared" si="501"/>
        <v/>
      </c>
      <c r="N757" s="4" t="str">
        <f t="shared" si="501"/>
        <v/>
      </c>
      <c r="O757" s="4" t="str">
        <f t="shared" si="501"/>
        <v/>
      </c>
      <c r="P757" s="4" t="str">
        <f t="shared" si="501"/>
        <v/>
      </c>
      <c r="Q757" s="4" t="str">
        <f t="shared" si="501"/>
        <v/>
      </c>
      <c r="R757" s="4" t="str">
        <f t="shared" si="501"/>
        <v/>
      </c>
      <c r="S757" s="4" t="str">
        <f t="shared" si="501"/>
        <v/>
      </c>
      <c r="T757" s="4" t="str">
        <f t="shared" si="501"/>
        <v/>
      </c>
      <c r="U757" s="4" t="str">
        <f t="shared" si="501"/>
        <v/>
      </c>
      <c r="V757" s="4" t="str">
        <f t="shared" si="501"/>
        <v/>
      </c>
      <c r="W757" s="4" t="str">
        <f t="shared" si="501"/>
        <v/>
      </c>
      <c r="X757" s="4" t="str">
        <f t="shared" si="501"/>
        <v/>
      </c>
    </row>
    <row r="758" spans="1:24" ht="15.75" customHeight="1" x14ac:dyDescent="0.25">
      <c r="A758" s="4" t="s">
        <v>322</v>
      </c>
      <c r="B758" s="4" t="s">
        <v>323</v>
      </c>
      <c r="C758" s="4" t="s">
        <v>22</v>
      </c>
      <c r="D758" s="4" t="s">
        <v>309</v>
      </c>
      <c r="E758" s="4">
        <f t="shared" si="274"/>
        <v>0</v>
      </c>
      <c r="I758" s="4" t="str">
        <f t="shared" ref="I758:X758" si="502">+IF($E232=0,"",IF(I232&lt;&gt;"",I232,AVERAGEIFS(I$256:I$503,$D$256:$D$503,$D232)))</f>
        <v/>
      </c>
      <c r="J758" s="4" t="str">
        <f t="shared" si="502"/>
        <v/>
      </c>
      <c r="K758" s="4" t="str">
        <f t="shared" si="502"/>
        <v/>
      </c>
      <c r="L758" s="4" t="str">
        <f t="shared" si="502"/>
        <v/>
      </c>
      <c r="M758" s="4" t="str">
        <f t="shared" si="502"/>
        <v/>
      </c>
      <c r="N758" s="4" t="str">
        <f t="shared" si="502"/>
        <v/>
      </c>
      <c r="O758" s="4" t="str">
        <f t="shared" si="502"/>
        <v/>
      </c>
      <c r="P758" s="4" t="str">
        <f t="shared" si="502"/>
        <v/>
      </c>
      <c r="Q758" s="4" t="str">
        <f t="shared" si="502"/>
        <v/>
      </c>
      <c r="R758" s="4" t="str">
        <f t="shared" si="502"/>
        <v/>
      </c>
      <c r="S758" s="4" t="str">
        <f t="shared" si="502"/>
        <v/>
      </c>
      <c r="T758" s="4" t="str">
        <f t="shared" si="502"/>
        <v/>
      </c>
      <c r="U758" s="4" t="str">
        <f t="shared" si="502"/>
        <v/>
      </c>
      <c r="V758" s="4" t="str">
        <f t="shared" si="502"/>
        <v/>
      </c>
      <c r="W758" s="4" t="str">
        <f t="shared" si="502"/>
        <v/>
      </c>
      <c r="X758" s="4" t="str">
        <f t="shared" si="502"/>
        <v/>
      </c>
    </row>
    <row r="759" spans="1:24" ht="15.75" customHeight="1" x14ac:dyDescent="0.25">
      <c r="A759" s="4" t="s">
        <v>150</v>
      </c>
      <c r="B759" s="4" t="s">
        <v>151</v>
      </c>
      <c r="C759" s="4" t="s">
        <v>118</v>
      </c>
      <c r="D759" s="4" t="s">
        <v>119</v>
      </c>
      <c r="E759" s="4">
        <f t="shared" si="274"/>
        <v>0</v>
      </c>
      <c r="I759" s="4" t="str">
        <f t="shared" ref="I759:X759" si="503">+IF($E233=0,"",IF(I233&lt;&gt;"",I233,AVERAGEIFS(I$256:I$503,$D$256:$D$503,$D233)))</f>
        <v/>
      </c>
      <c r="J759" s="4" t="str">
        <f t="shared" si="503"/>
        <v/>
      </c>
      <c r="K759" s="4" t="str">
        <f t="shared" si="503"/>
        <v/>
      </c>
      <c r="L759" s="4" t="str">
        <f t="shared" si="503"/>
        <v/>
      </c>
      <c r="M759" s="4" t="str">
        <f t="shared" si="503"/>
        <v/>
      </c>
      <c r="N759" s="4" t="str">
        <f t="shared" si="503"/>
        <v/>
      </c>
      <c r="O759" s="4" t="str">
        <f t="shared" si="503"/>
        <v/>
      </c>
      <c r="P759" s="4" t="str">
        <f t="shared" si="503"/>
        <v/>
      </c>
      <c r="Q759" s="4" t="str">
        <f t="shared" si="503"/>
        <v/>
      </c>
      <c r="R759" s="4" t="str">
        <f t="shared" si="503"/>
        <v/>
      </c>
      <c r="S759" s="4" t="str">
        <f t="shared" si="503"/>
        <v/>
      </c>
      <c r="T759" s="4" t="str">
        <f t="shared" si="503"/>
        <v/>
      </c>
      <c r="U759" s="4" t="str">
        <f t="shared" si="503"/>
        <v/>
      </c>
      <c r="V759" s="4" t="str">
        <f t="shared" si="503"/>
        <v/>
      </c>
      <c r="W759" s="4" t="str">
        <f t="shared" si="503"/>
        <v/>
      </c>
      <c r="X759" s="4" t="str">
        <f t="shared" si="503"/>
        <v/>
      </c>
    </row>
    <row r="760" spans="1:24" ht="15.75" customHeight="1" x14ac:dyDescent="0.25">
      <c r="A760" s="4" t="s">
        <v>201</v>
      </c>
      <c r="B760" s="4" t="s">
        <v>202</v>
      </c>
      <c r="C760" s="4" t="s">
        <v>181</v>
      </c>
      <c r="D760" s="4" t="s">
        <v>182</v>
      </c>
      <c r="E760" s="4">
        <f t="shared" si="274"/>
        <v>1</v>
      </c>
      <c r="I760" s="4">
        <f t="shared" ref="I760:X760" si="504">+IF($E234=0,"",IF(I234&lt;&gt;"",I234,AVERAGEIFS(I$256:I$503,$D$256:$D$503,$D234)))</f>
        <v>43993638</v>
      </c>
      <c r="J760" s="85">
        <f t="shared" si="504"/>
        <v>401.66034916230387</v>
      </c>
      <c r="K760" s="85">
        <f t="shared" si="504"/>
        <v>129.79149394282874</v>
      </c>
      <c r="L760" s="85">
        <f t="shared" si="504"/>
        <v>59.795009451139272</v>
      </c>
      <c r="M760" s="85">
        <f t="shared" si="504"/>
        <v>460.70052539404554</v>
      </c>
      <c r="N760" s="4">
        <f t="shared" si="504"/>
        <v>23.995486477558526</v>
      </c>
      <c r="O760" s="85">
        <f t="shared" si="504"/>
        <v>34826.092020966804</v>
      </c>
      <c r="P760" s="85">
        <f t="shared" si="504"/>
        <v>338.32225342766066</v>
      </c>
      <c r="Q760" s="85">
        <f t="shared" si="504"/>
        <v>2961.9255109451187</v>
      </c>
      <c r="R760" s="85">
        <f t="shared" si="504"/>
        <v>6.253176879802484</v>
      </c>
      <c r="S760" s="85">
        <f t="shared" si="504"/>
        <v>1320.6793736334121</v>
      </c>
      <c r="T760" s="4">
        <f t="shared" si="504"/>
        <v>48035.522755138874</v>
      </c>
      <c r="U760" s="4">
        <f t="shared" si="504"/>
        <v>0.28000000000000003</v>
      </c>
      <c r="V760" s="4">
        <f t="shared" si="504"/>
        <v>0.37</v>
      </c>
      <c r="W760" s="4">
        <f t="shared" si="504"/>
        <v>0.45</v>
      </c>
      <c r="X760" s="4">
        <f t="shared" si="504"/>
        <v>0.45</v>
      </c>
    </row>
    <row r="761" spans="1:24" ht="15.75" customHeight="1" x14ac:dyDescent="0.25">
      <c r="A761" s="4" t="s">
        <v>519</v>
      </c>
      <c r="B761" s="4" t="s">
        <v>520</v>
      </c>
      <c r="C761" s="4" t="s">
        <v>106</v>
      </c>
      <c r="D761" s="4" t="s">
        <v>484</v>
      </c>
      <c r="E761" s="4">
        <f t="shared" si="274"/>
        <v>0</v>
      </c>
      <c r="I761" s="4" t="str">
        <f t="shared" ref="I761:X761" si="505">+IF($E235=0,"",IF(I235&lt;&gt;"",I235,AVERAGEIFS(I$256:I$503,$D$256:$D$503,$D235)))</f>
        <v/>
      </c>
      <c r="J761" s="4" t="str">
        <f t="shared" si="505"/>
        <v/>
      </c>
      <c r="K761" s="4" t="str">
        <f t="shared" si="505"/>
        <v/>
      </c>
      <c r="L761" s="4" t="str">
        <f t="shared" si="505"/>
        <v/>
      </c>
      <c r="M761" s="4" t="str">
        <f t="shared" si="505"/>
        <v/>
      </c>
      <c r="N761" s="4" t="str">
        <f t="shared" si="505"/>
        <v/>
      </c>
      <c r="O761" s="4" t="str">
        <f t="shared" si="505"/>
        <v/>
      </c>
      <c r="P761" s="4" t="str">
        <f t="shared" si="505"/>
        <v/>
      </c>
      <c r="Q761" s="4" t="str">
        <f t="shared" si="505"/>
        <v/>
      </c>
      <c r="R761" s="4" t="str">
        <f t="shared" si="505"/>
        <v/>
      </c>
      <c r="S761" s="4" t="str">
        <f t="shared" si="505"/>
        <v/>
      </c>
      <c r="T761" s="4" t="str">
        <f t="shared" si="505"/>
        <v/>
      </c>
      <c r="U761" s="4" t="str">
        <f t="shared" si="505"/>
        <v/>
      </c>
      <c r="V761" s="4" t="str">
        <f t="shared" si="505"/>
        <v/>
      </c>
      <c r="W761" s="4" t="str">
        <f t="shared" si="505"/>
        <v/>
      </c>
      <c r="X761" s="4" t="str">
        <f t="shared" si="505"/>
        <v/>
      </c>
    </row>
    <row r="762" spans="1:24" ht="15.75" customHeight="1" x14ac:dyDescent="0.25">
      <c r="A762" s="4" t="s">
        <v>299</v>
      </c>
      <c r="B762" s="4" t="s">
        <v>300</v>
      </c>
      <c r="C762" s="4" t="s">
        <v>181</v>
      </c>
      <c r="D762" s="4" t="s">
        <v>276</v>
      </c>
      <c r="E762" s="4">
        <f t="shared" si="274"/>
        <v>1</v>
      </c>
      <c r="I762" s="4">
        <f t="shared" ref="I762:X762" si="506">+IF($E236=0,"",IF(I236&lt;&gt;"",I236,AVERAGEIFS(I$256:I$503,$D$256:$D$503,$D236)))</f>
        <v>59115809</v>
      </c>
      <c r="J762" s="85">
        <f t="shared" si="506"/>
        <v>209.86941073579825</v>
      </c>
      <c r="K762" s="85">
        <f t="shared" si="506"/>
        <v>140.78467572016143</v>
      </c>
      <c r="L762" s="4">
        <f t="shared" si="506"/>
        <v>75.559979546576855</v>
      </c>
      <c r="M762" s="4">
        <f t="shared" si="506"/>
        <v>803.89170413635793</v>
      </c>
      <c r="N762" s="4">
        <f t="shared" si="506"/>
        <v>16.793206086451118</v>
      </c>
      <c r="O762" s="85">
        <f t="shared" si="506"/>
        <v>55172.698121850663</v>
      </c>
      <c r="P762" s="85">
        <f t="shared" si="506"/>
        <v>67.568598860460853</v>
      </c>
      <c r="Q762" s="85">
        <f t="shared" si="506"/>
        <v>8695.6430884964993</v>
      </c>
      <c r="R762" s="85">
        <f t="shared" si="506"/>
        <v>1.2280978849498618</v>
      </c>
      <c r="S762" s="85">
        <f t="shared" si="506"/>
        <v>979.57756215789766</v>
      </c>
      <c r="T762" s="4">
        <f t="shared" si="506"/>
        <v>141963.87445888654</v>
      </c>
      <c r="U762" s="4">
        <f t="shared" si="506"/>
        <v>0</v>
      </c>
      <c r="V762" s="4">
        <f t="shared" si="506"/>
        <v>0</v>
      </c>
      <c r="W762" s="4">
        <f t="shared" si="506"/>
        <v>0</v>
      </c>
      <c r="X762" s="4">
        <f t="shared" si="506"/>
        <v>0</v>
      </c>
    </row>
    <row r="763" spans="1:24" ht="15.75" customHeight="1" x14ac:dyDescent="0.25">
      <c r="A763" s="4" t="s">
        <v>301</v>
      </c>
      <c r="B763" s="4" t="s">
        <v>302</v>
      </c>
      <c r="C763" s="4" t="s">
        <v>181</v>
      </c>
      <c r="D763" s="4" t="s">
        <v>276</v>
      </c>
      <c r="E763" s="4">
        <f t="shared" si="274"/>
        <v>1</v>
      </c>
      <c r="I763" s="4">
        <f t="shared" ref="I763:X763" si="507">+IF($E237=0,"",IF(I237&lt;&gt;"",I237,AVERAGEIFS(I$256:I$503,$D$256:$D$503,$D237)))</f>
        <v>1881641</v>
      </c>
      <c r="J763" s="85">
        <f t="shared" si="507"/>
        <v>357.45394578455722</v>
      </c>
      <c r="K763" s="85">
        <f t="shared" si="507"/>
        <v>80.780552719673949</v>
      </c>
      <c r="L763" s="4">
        <f t="shared" si="507"/>
        <v>75.559979546576855</v>
      </c>
      <c r="M763" s="4">
        <f t="shared" si="507"/>
        <v>803.89170413635793</v>
      </c>
      <c r="N763" s="85">
        <f t="shared" si="507"/>
        <v>7.1214434634449404</v>
      </c>
      <c r="O763" s="85">
        <f t="shared" si="507"/>
        <v>280873.13432835822</v>
      </c>
      <c r="P763" s="85">
        <f t="shared" si="507"/>
        <v>50.815726129981279</v>
      </c>
      <c r="Q763" s="85">
        <f t="shared" si="507"/>
        <v>3290.0432900432902</v>
      </c>
      <c r="R763" s="85">
        <f t="shared" si="507"/>
        <v>1.2754824113632728</v>
      </c>
      <c r="S763" s="85">
        <f t="shared" si="507"/>
        <v>463.59549177803785</v>
      </c>
      <c r="T763" s="85">
        <f t="shared" si="507"/>
        <v>197052.35602094239</v>
      </c>
      <c r="U763" s="4">
        <f t="shared" si="507"/>
        <v>0</v>
      </c>
      <c r="V763" s="4">
        <f t="shared" si="507"/>
        <v>0</v>
      </c>
      <c r="W763" s="4">
        <f t="shared" si="507"/>
        <v>0</v>
      </c>
      <c r="X763" s="4">
        <f t="shared" si="507"/>
        <v>0</v>
      </c>
    </row>
    <row r="764" spans="1:24" ht="15.75" customHeight="1" x14ac:dyDescent="0.25">
      <c r="A764" s="4" t="s">
        <v>303</v>
      </c>
      <c r="B764" s="4" t="s">
        <v>304</v>
      </c>
      <c r="C764" s="4" t="s">
        <v>181</v>
      </c>
      <c r="D764" s="4" t="s">
        <v>276</v>
      </c>
      <c r="E764" s="4">
        <f t="shared" si="274"/>
        <v>1</v>
      </c>
      <c r="I764" s="4">
        <f t="shared" ref="I764:X764" si="508">+IF($E238=0,"",IF(I238&lt;&gt;"",I238,AVERAGEIFS(I$256:I$503,$D$256:$D$503,$D238)))</f>
        <v>5438100</v>
      </c>
      <c r="J764" s="85">
        <f t="shared" si="508"/>
        <v>317.2063772273404</v>
      </c>
      <c r="K764" s="85">
        <f t="shared" si="508"/>
        <v>143.83700189404388</v>
      </c>
      <c r="L764" s="4">
        <f t="shared" si="508"/>
        <v>75.559979546576855</v>
      </c>
      <c r="M764" s="4">
        <f t="shared" si="508"/>
        <v>803.89170413635793</v>
      </c>
      <c r="N764" s="85">
        <f t="shared" si="508"/>
        <v>4.8362479542487264</v>
      </c>
      <c r="O764" s="85">
        <f t="shared" si="508"/>
        <v>212216.7300380228</v>
      </c>
      <c r="P764" s="85">
        <f t="shared" si="508"/>
        <v>171.31343218204518</v>
      </c>
      <c r="Q764" s="85">
        <f t="shared" si="508"/>
        <v>5508.4507042253526</v>
      </c>
      <c r="R764" s="85">
        <f t="shared" si="508"/>
        <v>1.0849377539949614</v>
      </c>
      <c r="S764" s="85">
        <f t="shared" si="508"/>
        <v>289.50903856627855</v>
      </c>
      <c r="T764" s="85">
        <f t="shared" si="508"/>
        <v>106513.35877862596</v>
      </c>
      <c r="U764" s="4">
        <f t="shared" si="508"/>
        <v>0</v>
      </c>
      <c r="V764" s="4">
        <f t="shared" si="508"/>
        <v>0</v>
      </c>
      <c r="W764" s="4">
        <f t="shared" si="508"/>
        <v>0</v>
      </c>
      <c r="X764" s="4">
        <f t="shared" si="508"/>
        <v>0</v>
      </c>
    </row>
    <row r="765" spans="1:24" ht="15.75" customHeight="1" x14ac:dyDescent="0.25">
      <c r="A765" s="4" t="s">
        <v>305</v>
      </c>
      <c r="B765" s="4" t="s">
        <v>306</v>
      </c>
      <c r="C765" s="4" t="s">
        <v>181</v>
      </c>
      <c r="D765" s="4" t="s">
        <v>276</v>
      </c>
      <c r="E765" s="4">
        <f t="shared" si="274"/>
        <v>0</v>
      </c>
      <c r="I765" s="4" t="str">
        <f t="shared" ref="I765:X765" si="509">+IF($E239=0,"",IF(I239&lt;&gt;"",I239,AVERAGEIFS(I$256:I$503,$D$256:$D$503,$D239)))</f>
        <v/>
      </c>
      <c r="J765" s="4" t="str">
        <f t="shared" si="509"/>
        <v/>
      </c>
      <c r="K765" s="4" t="str">
        <f t="shared" si="509"/>
        <v/>
      </c>
      <c r="L765" s="4" t="str">
        <f t="shared" si="509"/>
        <v/>
      </c>
      <c r="M765" s="4" t="str">
        <f t="shared" si="509"/>
        <v/>
      </c>
      <c r="N765" s="4" t="str">
        <f t="shared" si="509"/>
        <v/>
      </c>
      <c r="O765" s="4" t="str">
        <f t="shared" si="509"/>
        <v/>
      </c>
      <c r="P765" s="4" t="str">
        <f t="shared" si="509"/>
        <v/>
      </c>
      <c r="Q765" s="4" t="str">
        <f t="shared" si="509"/>
        <v/>
      </c>
      <c r="R765" s="4" t="str">
        <f t="shared" si="509"/>
        <v/>
      </c>
      <c r="S765" s="4" t="str">
        <f t="shared" si="509"/>
        <v/>
      </c>
      <c r="T765" s="4" t="str">
        <f t="shared" si="509"/>
        <v/>
      </c>
      <c r="U765" s="4" t="str">
        <f t="shared" si="509"/>
        <v/>
      </c>
      <c r="V765" s="4" t="str">
        <f t="shared" si="509"/>
        <v/>
      </c>
      <c r="W765" s="4" t="str">
        <f t="shared" si="509"/>
        <v/>
      </c>
      <c r="X765" s="4" t="str">
        <f t="shared" si="509"/>
        <v/>
      </c>
    </row>
    <row r="766" spans="1:24" ht="15.75" customHeight="1" x14ac:dyDescent="0.25">
      <c r="A766" s="4" t="s">
        <v>152</v>
      </c>
      <c r="B766" s="4" t="s">
        <v>153</v>
      </c>
      <c r="C766" s="4" t="s">
        <v>118</v>
      </c>
      <c r="D766" s="4" t="s">
        <v>119</v>
      </c>
      <c r="E766" s="4">
        <f t="shared" si="274"/>
        <v>0</v>
      </c>
      <c r="I766" s="4" t="str">
        <f t="shared" ref="I766:X766" si="510">+IF($E240=0,"",IF(I240&lt;&gt;"",I240,AVERAGEIFS(I$256:I$503,$D$256:$D$503,$D240)))</f>
        <v/>
      </c>
      <c r="J766" s="4" t="str">
        <f t="shared" si="510"/>
        <v/>
      </c>
      <c r="K766" s="4" t="str">
        <f t="shared" si="510"/>
        <v/>
      </c>
      <c r="L766" s="4" t="str">
        <f t="shared" si="510"/>
        <v/>
      </c>
      <c r="M766" s="4" t="str">
        <f t="shared" si="510"/>
        <v/>
      </c>
      <c r="N766" s="4" t="str">
        <f t="shared" si="510"/>
        <v/>
      </c>
      <c r="O766" s="4" t="str">
        <f t="shared" si="510"/>
        <v/>
      </c>
      <c r="P766" s="4" t="str">
        <f t="shared" si="510"/>
        <v/>
      </c>
      <c r="Q766" s="4" t="str">
        <f t="shared" si="510"/>
        <v/>
      </c>
      <c r="R766" s="4" t="str">
        <f t="shared" si="510"/>
        <v/>
      </c>
      <c r="S766" s="4" t="str">
        <f t="shared" si="510"/>
        <v/>
      </c>
      <c r="T766" s="4" t="str">
        <f t="shared" si="510"/>
        <v/>
      </c>
      <c r="U766" s="4" t="str">
        <f t="shared" si="510"/>
        <v/>
      </c>
      <c r="V766" s="4" t="str">
        <f t="shared" si="510"/>
        <v/>
      </c>
      <c r="W766" s="4" t="str">
        <f t="shared" si="510"/>
        <v/>
      </c>
      <c r="X766" s="4" t="str">
        <f t="shared" si="510"/>
        <v/>
      </c>
    </row>
    <row r="767" spans="1:24" ht="15.75" customHeight="1" x14ac:dyDescent="0.25">
      <c r="A767" s="4" t="s">
        <v>272</v>
      </c>
      <c r="B767" s="4" t="s">
        <v>273</v>
      </c>
      <c r="C767" s="4" t="s">
        <v>28</v>
      </c>
      <c r="D767" s="4" t="s">
        <v>265</v>
      </c>
      <c r="E767" s="4">
        <f t="shared" si="274"/>
        <v>1</v>
      </c>
      <c r="I767" s="4">
        <f t="shared" ref="I767:X767" si="511">+IF($E241=0,"",IF(I241&lt;&gt;"",I241,AVERAGEIFS(I$256:I$503,$D$256:$D$503,$D241)))</f>
        <v>329064917</v>
      </c>
      <c r="J767" s="85">
        <f t="shared" si="511"/>
        <v>203.6920271266718</v>
      </c>
      <c r="K767" s="85">
        <f t="shared" si="511"/>
        <v>657.13477441291616</v>
      </c>
      <c r="L767" s="4">
        <f t="shared" si="511"/>
        <v>199.20171897066643</v>
      </c>
      <c r="M767" s="4">
        <f t="shared" si="511"/>
        <v>825.28785756523348</v>
      </c>
      <c r="N767" s="85">
        <f t="shared" si="511"/>
        <v>0.73055493788783321</v>
      </c>
      <c r="O767" s="85">
        <f t="shared" si="511"/>
        <v>32093.178036605656</v>
      </c>
      <c r="P767" s="85">
        <f t="shared" si="511"/>
        <v>30882.163922251893</v>
      </c>
      <c r="Q767" s="85">
        <f t="shared" si="511"/>
        <v>4490.9657320872275</v>
      </c>
      <c r="R767" s="85">
        <f t="shared" si="511"/>
        <v>5.2524590459456357</v>
      </c>
      <c r="S767" s="85">
        <f t="shared" si="511"/>
        <v>7.235994797346752</v>
      </c>
      <c r="T767" s="85">
        <f t="shared" si="511"/>
        <v>14153.733259952302</v>
      </c>
      <c r="U767" s="4">
        <f t="shared" si="511"/>
        <v>0</v>
      </c>
      <c r="V767" s="4">
        <f t="shared" si="511"/>
        <v>0</v>
      </c>
      <c r="W767" s="4">
        <f t="shared" si="511"/>
        <v>0</v>
      </c>
      <c r="X767" s="4">
        <f t="shared" si="511"/>
        <v>0</v>
      </c>
    </row>
    <row r="768" spans="1:24" ht="15.75" customHeight="1" x14ac:dyDescent="0.25">
      <c r="A768" s="4" t="s">
        <v>85</v>
      </c>
      <c r="B768" s="4" t="s">
        <v>86</v>
      </c>
      <c r="C768" s="4" t="s">
        <v>28</v>
      </c>
      <c r="D768" s="4" t="s">
        <v>29</v>
      </c>
      <c r="E768" s="4">
        <f t="shared" si="274"/>
        <v>0</v>
      </c>
      <c r="I768" s="4" t="str">
        <f t="shared" ref="I768:X768" si="512">+IF($E242=0,"",IF(I242&lt;&gt;"",I242,AVERAGEIFS(I$256:I$503,$D$256:$D$503,$D242)))</f>
        <v/>
      </c>
      <c r="J768" s="4" t="str">
        <f t="shared" si="512"/>
        <v/>
      </c>
      <c r="K768" s="4" t="str">
        <f t="shared" si="512"/>
        <v/>
      </c>
      <c r="L768" s="4" t="str">
        <f t="shared" si="512"/>
        <v/>
      </c>
      <c r="M768" s="4" t="str">
        <f t="shared" si="512"/>
        <v/>
      </c>
      <c r="N768" s="4" t="str">
        <f t="shared" si="512"/>
        <v/>
      </c>
      <c r="O768" s="4" t="str">
        <f t="shared" si="512"/>
        <v/>
      </c>
      <c r="P768" s="4" t="str">
        <f t="shared" si="512"/>
        <v/>
      </c>
      <c r="Q768" s="4" t="str">
        <f t="shared" si="512"/>
        <v/>
      </c>
      <c r="R768" s="4" t="str">
        <f t="shared" si="512"/>
        <v/>
      </c>
      <c r="S768" s="4" t="str">
        <f t="shared" si="512"/>
        <v/>
      </c>
      <c r="T768" s="4" t="str">
        <f t="shared" si="512"/>
        <v/>
      </c>
      <c r="U768" s="4" t="str">
        <f t="shared" si="512"/>
        <v/>
      </c>
      <c r="V768" s="4" t="str">
        <f t="shared" si="512"/>
        <v/>
      </c>
      <c r="W768" s="4" t="str">
        <f t="shared" si="512"/>
        <v/>
      </c>
      <c r="X768" s="4" t="str">
        <f t="shared" si="512"/>
        <v/>
      </c>
    </row>
    <row r="769" spans="1:39" ht="15.75" customHeight="1" x14ac:dyDescent="0.25">
      <c r="A769" s="4" t="s">
        <v>351</v>
      </c>
      <c r="B769" s="4" t="s">
        <v>352</v>
      </c>
      <c r="C769" s="4" t="s">
        <v>28</v>
      </c>
      <c r="D769" s="4" t="s">
        <v>328</v>
      </c>
      <c r="E769" s="4">
        <f t="shared" si="274"/>
        <v>0</v>
      </c>
      <c r="I769" s="4" t="str">
        <f t="shared" ref="I769:X769" si="513">+IF($E243=0,"",IF(I243&lt;&gt;"",I243,AVERAGEIFS(I$256:I$503,$D$256:$D$503,$D243)))</f>
        <v/>
      </c>
      <c r="J769" s="4" t="str">
        <f t="shared" si="513"/>
        <v/>
      </c>
      <c r="K769" s="4" t="str">
        <f t="shared" si="513"/>
        <v/>
      </c>
      <c r="L769" s="4" t="str">
        <f t="shared" si="513"/>
        <v/>
      </c>
      <c r="M769" s="4" t="str">
        <f t="shared" si="513"/>
        <v/>
      </c>
      <c r="N769" s="4" t="str">
        <f t="shared" si="513"/>
        <v/>
      </c>
      <c r="O769" s="4" t="str">
        <f t="shared" si="513"/>
        <v/>
      </c>
      <c r="P769" s="4" t="str">
        <f t="shared" si="513"/>
        <v/>
      </c>
      <c r="Q769" s="4" t="str">
        <f t="shared" si="513"/>
        <v/>
      </c>
      <c r="R769" s="4" t="str">
        <f t="shared" si="513"/>
        <v/>
      </c>
      <c r="S769" s="4" t="str">
        <f t="shared" si="513"/>
        <v/>
      </c>
      <c r="T769" s="4" t="str">
        <f t="shared" si="513"/>
        <v/>
      </c>
      <c r="U769" s="4" t="str">
        <f t="shared" si="513"/>
        <v/>
      </c>
      <c r="V769" s="4" t="str">
        <f t="shared" si="513"/>
        <v/>
      </c>
      <c r="W769" s="4" t="str">
        <f t="shared" si="513"/>
        <v/>
      </c>
      <c r="X769" s="4" t="str">
        <f t="shared" si="513"/>
        <v/>
      </c>
    </row>
    <row r="770" spans="1:39" ht="15.75" customHeight="1" x14ac:dyDescent="0.25">
      <c r="A770" s="4" t="s">
        <v>114</v>
      </c>
      <c r="B770" s="4" t="s">
        <v>115</v>
      </c>
      <c r="C770" s="4" t="s">
        <v>106</v>
      </c>
      <c r="D770" s="4" t="s">
        <v>107</v>
      </c>
      <c r="E770" s="4">
        <f t="shared" si="274"/>
        <v>0</v>
      </c>
      <c r="I770" s="4" t="str">
        <f t="shared" ref="I770:X770" si="514">+IF($E244=0,"",IF(I244&lt;&gt;"",I244,AVERAGEIFS(I$256:I$503,$D$256:$D$503,$D244)))</f>
        <v/>
      </c>
      <c r="J770" s="4" t="str">
        <f t="shared" si="514"/>
        <v/>
      </c>
      <c r="K770" s="4" t="str">
        <f t="shared" si="514"/>
        <v/>
      </c>
      <c r="L770" s="4" t="str">
        <f t="shared" si="514"/>
        <v/>
      </c>
      <c r="M770" s="4" t="str">
        <f t="shared" si="514"/>
        <v/>
      </c>
      <c r="N770" s="4" t="str">
        <f t="shared" si="514"/>
        <v/>
      </c>
      <c r="O770" s="4" t="str">
        <f t="shared" si="514"/>
        <v/>
      </c>
      <c r="P770" s="4" t="str">
        <f t="shared" si="514"/>
        <v/>
      </c>
      <c r="Q770" s="4" t="str">
        <f t="shared" si="514"/>
        <v/>
      </c>
      <c r="R770" s="4" t="str">
        <f t="shared" si="514"/>
        <v/>
      </c>
      <c r="S770" s="4" t="str">
        <f t="shared" si="514"/>
        <v/>
      </c>
      <c r="T770" s="4" t="str">
        <f t="shared" si="514"/>
        <v/>
      </c>
      <c r="U770" s="4" t="str">
        <f t="shared" si="514"/>
        <v/>
      </c>
      <c r="V770" s="4" t="str">
        <f t="shared" si="514"/>
        <v/>
      </c>
      <c r="W770" s="4" t="str">
        <f t="shared" si="514"/>
        <v/>
      </c>
      <c r="X770" s="4" t="str">
        <f t="shared" si="514"/>
        <v/>
      </c>
    </row>
    <row r="771" spans="1:39" ht="15.75" customHeight="1" x14ac:dyDescent="0.25">
      <c r="A771" s="4" t="s">
        <v>212</v>
      </c>
      <c r="B771" s="4" t="s">
        <v>213</v>
      </c>
      <c r="C771" s="4" t="s">
        <v>22</v>
      </c>
      <c r="D771" s="4" t="s">
        <v>205</v>
      </c>
      <c r="E771" s="4">
        <f t="shared" si="274"/>
        <v>0</v>
      </c>
      <c r="I771" s="4" t="str">
        <f t="shared" ref="I771:X771" si="515">+IF($E245=0,"",IF(I245&lt;&gt;"",I245,AVERAGEIFS(I$256:I$503,$D$256:$D$503,$D245)))</f>
        <v/>
      </c>
      <c r="J771" s="4" t="str">
        <f t="shared" si="515"/>
        <v/>
      </c>
      <c r="K771" s="4" t="str">
        <f t="shared" si="515"/>
        <v/>
      </c>
      <c r="L771" s="4" t="str">
        <f t="shared" si="515"/>
        <v/>
      </c>
      <c r="M771" s="4" t="str">
        <f t="shared" si="515"/>
        <v/>
      </c>
      <c r="N771" s="4" t="str">
        <f t="shared" si="515"/>
        <v/>
      </c>
      <c r="O771" s="4" t="str">
        <f t="shared" si="515"/>
        <v/>
      </c>
      <c r="P771" s="4" t="str">
        <f t="shared" si="515"/>
        <v/>
      </c>
      <c r="Q771" s="4" t="str">
        <f t="shared" si="515"/>
        <v/>
      </c>
      <c r="R771" s="4" t="str">
        <f t="shared" si="515"/>
        <v/>
      </c>
      <c r="S771" s="4" t="str">
        <f t="shared" si="515"/>
        <v/>
      </c>
      <c r="T771" s="4" t="str">
        <f t="shared" si="515"/>
        <v/>
      </c>
      <c r="U771" s="4" t="str">
        <f t="shared" si="515"/>
        <v/>
      </c>
      <c r="V771" s="4" t="str">
        <f t="shared" si="515"/>
        <v/>
      </c>
      <c r="W771" s="4" t="str">
        <f t="shared" si="515"/>
        <v/>
      </c>
      <c r="X771" s="4" t="str">
        <f t="shared" si="515"/>
        <v/>
      </c>
    </row>
    <row r="772" spans="1:39" ht="15.75" customHeight="1" x14ac:dyDescent="0.25">
      <c r="A772" s="4" t="s">
        <v>353</v>
      </c>
      <c r="B772" s="4" t="s">
        <v>354</v>
      </c>
      <c r="C772" s="4" t="s">
        <v>28</v>
      </c>
      <c r="D772" s="4" t="s">
        <v>328</v>
      </c>
      <c r="E772" s="4">
        <f t="shared" si="274"/>
        <v>0</v>
      </c>
      <c r="I772" s="4" t="str">
        <f t="shared" ref="I772:X772" si="516">+IF($E246=0,"",IF(I246&lt;&gt;"",I246,AVERAGEIFS(I$256:I$503,$D$256:$D$503,$D246)))</f>
        <v/>
      </c>
      <c r="J772" s="4" t="str">
        <f t="shared" si="516"/>
        <v/>
      </c>
      <c r="K772" s="4" t="str">
        <f t="shared" si="516"/>
        <v/>
      </c>
      <c r="L772" s="4" t="str">
        <f t="shared" si="516"/>
        <v/>
      </c>
      <c r="M772" s="4" t="str">
        <f t="shared" si="516"/>
        <v/>
      </c>
      <c r="N772" s="4" t="str">
        <f t="shared" si="516"/>
        <v/>
      </c>
      <c r="O772" s="4" t="str">
        <f t="shared" si="516"/>
        <v/>
      </c>
      <c r="P772" s="4" t="str">
        <f t="shared" si="516"/>
        <v/>
      </c>
      <c r="Q772" s="4" t="str">
        <f t="shared" si="516"/>
        <v/>
      </c>
      <c r="R772" s="4" t="str">
        <f t="shared" si="516"/>
        <v/>
      </c>
      <c r="S772" s="4" t="str">
        <f t="shared" si="516"/>
        <v/>
      </c>
      <c r="T772" s="4" t="str">
        <f t="shared" si="516"/>
        <v/>
      </c>
      <c r="U772" s="4" t="str">
        <f t="shared" si="516"/>
        <v/>
      </c>
      <c r="V772" s="4" t="str">
        <f t="shared" si="516"/>
        <v/>
      </c>
      <c r="W772" s="4" t="str">
        <f t="shared" si="516"/>
        <v/>
      </c>
      <c r="X772" s="4" t="str">
        <f t="shared" si="516"/>
        <v/>
      </c>
    </row>
    <row r="773" spans="1:39" ht="15.75" customHeight="1" x14ac:dyDescent="0.25">
      <c r="A773" s="4" t="s">
        <v>376</v>
      </c>
      <c r="B773" s="4" t="s">
        <v>377</v>
      </c>
      <c r="C773" s="4" t="s">
        <v>106</v>
      </c>
      <c r="D773" s="4" t="s">
        <v>357</v>
      </c>
      <c r="E773" s="4">
        <f t="shared" si="274"/>
        <v>0</v>
      </c>
      <c r="I773" s="4" t="str">
        <f t="shared" ref="I773:X773" si="517">+IF($E247=0,"",IF(I247&lt;&gt;"",I247,AVERAGEIFS(I$256:I$503,$D$256:$D$503,$D247)))</f>
        <v/>
      </c>
      <c r="J773" s="4" t="str">
        <f t="shared" si="517"/>
        <v/>
      </c>
      <c r="K773" s="4" t="str">
        <f t="shared" si="517"/>
        <v/>
      </c>
      <c r="L773" s="4" t="str">
        <f t="shared" si="517"/>
        <v/>
      </c>
      <c r="M773" s="4" t="str">
        <f t="shared" si="517"/>
        <v/>
      </c>
      <c r="N773" s="4" t="str">
        <f t="shared" si="517"/>
        <v/>
      </c>
      <c r="O773" s="4" t="str">
        <f t="shared" si="517"/>
        <v/>
      </c>
      <c r="P773" s="4" t="str">
        <f t="shared" si="517"/>
        <v/>
      </c>
      <c r="Q773" s="4" t="str">
        <f t="shared" si="517"/>
        <v/>
      </c>
      <c r="R773" s="4" t="str">
        <f t="shared" si="517"/>
        <v/>
      </c>
      <c r="S773" s="4" t="str">
        <f t="shared" si="517"/>
        <v/>
      </c>
      <c r="T773" s="4" t="str">
        <f t="shared" si="517"/>
        <v/>
      </c>
      <c r="U773" s="4" t="str">
        <f t="shared" si="517"/>
        <v/>
      </c>
      <c r="V773" s="4" t="str">
        <f t="shared" si="517"/>
        <v/>
      </c>
      <c r="W773" s="4" t="str">
        <f t="shared" si="517"/>
        <v/>
      </c>
      <c r="X773" s="4" t="str">
        <f t="shared" si="517"/>
        <v/>
      </c>
    </row>
    <row r="774" spans="1:39" ht="15.75" customHeight="1" x14ac:dyDescent="0.25">
      <c r="A774" s="4" t="s">
        <v>324</v>
      </c>
      <c r="B774" s="4" t="s">
        <v>325</v>
      </c>
      <c r="C774" s="4" t="s">
        <v>22</v>
      </c>
      <c r="D774" s="4" t="s">
        <v>309</v>
      </c>
      <c r="E774" s="4">
        <f t="shared" si="274"/>
        <v>0</v>
      </c>
      <c r="I774" s="4" t="str">
        <f t="shared" ref="I774:X774" si="518">+IF($E248=0,"",IF(I248&lt;&gt;"",I248,AVERAGEIFS(I$256:I$503,$D$256:$D$503,$D248)))</f>
        <v/>
      </c>
      <c r="J774" s="4" t="str">
        <f t="shared" si="518"/>
        <v/>
      </c>
      <c r="K774" s="4" t="str">
        <f t="shared" si="518"/>
        <v/>
      </c>
      <c r="L774" s="4" t="str">
        <f t="shared" si="518"/>
        <v/>
      </c>
      <c r="M774" s="4" t="str">
        <f t="shared" si="518"/>
        <v/>
      </c>
      <c r="N774" s="4" t="str">
        <f t="shared" si="518"/>
        <v/>
      </c>
      <c r="O774" s="4" t="str">
        <f t="shared" si="518"/>
        <v/>
      </c>
      <c r="P774" s="4" t="str">
        <f t="shared" si="518"/>
        <v/>
      </c>
      <c r="Q774" s="4" t="str">
        <f t="shared" si="518"/>
        <v/>
      </c>
      <c r="R774" s="4" t="str">
        <f t="shared" si="518"/>
        <v/>
      </c>
      <c r="S774" s="4" t="str">
        <f t="shared" si="518"/>
        <v/>
      </c>
      <c r="T774" s="4" t="str">
        <f t="shared" si="518"/>
        <v/>
      </c>
      <c r="U774" s="4" t="str">
        <f t="shared" si="518"/>
        <v/>
      </c>
      <c r="V774" s="4" t="str">
        <f t="shared" si="518"/>
        <v/>
      </c>
      <c r="W774" s="4" t="str">
        <f t="shared" si="518"/>
        <v/>
      </c>
      <c r="X774" s="4" t="str">
        <f t="shared" si="518"/>
        <v/>
      </c>
    </row>
    <row r="775" spans="1:39" ht="15.75" customHeight="1" x14ac:dyDescent="0.25">
      <c r="A775" s="4" t="s">
        <v>261</v>
      </c>
      <c r="B775" s="4" t="s">
        <v>262</v>
      </c>
      <c r="C775" s="4" t="s">
        <v>118</v>
      </c>
      <c r="D775" s="4" t="s">
        <v>250</v>
      </c>
      <c r="E775" s="4">
        <f t="shared" si="274"/>
        <v>0</v>
      </c>
      <c r="I775" s="4" t="str">
        <f t="shared" ref="I775:X775" si="519">+IF($E249=0,"",IF(I249&lt;&gt;"",I249,AVERAGEIFS(I$256:I$503,$D$256:$D$503,$D249)))</f>
        <v/>
      </c>
      <c r="J775" s="4" t="str">
        <f t="shared" si="519"/>
        <v/>
      </c>
      <c r="K775" s="4" t="str">
        <f t="shared" si="519"/>
        <v/>
      </c>
      <c r="L775" s="4" t="str">
        <f t="shared" si="519"/>
        <v/>
      </c>
      <c r="M775" s="4" t="str">
        <f t="shared" si="519"/>
        <v/>
      </c>
      <c r="N775" s="4" t="str">
        <f t="shared" si="519"/>
        <v/>
      </c>
      <c r="O775" s="4" t="str">
        <f t="shared" si="519"/>
        <v/>
      </c>
      <c r="P775" s="4" t="str">
        <f t="shared" si="519"/>
        <v/>
      </c>
      <c r="Q775" s="4" t="str">
        <f t="shared" si="519"/>
        <v/>
      </c>
      <c r="R775" s="4" t="str">
        <f t="shared" si="519"/>
        <v/>
      </c>
      <c r="S775" s="4" t="str">
        <f t="shared" si="519"/>
        <v/>
      </c>
      <c r="T775" s="4" t="str">
        <f t="shared" si="519"/>
        <v/>
      </c>
      <c r="U775" s="4" t="str">
        <f t="shared" si="519"/>
        <v/>
      </c>
      <c r="V775" s="4" t="str">
        <f t="shared" si="519"/>
        <v/>
      </c>
      <c r="W775" s="4" t="str">
        <f t="shared" si="519"/>
        <v/>
      </c>
      <c r="X775" s="4" t="str">
        <f t="shared" si="519"/>
        <v/>
      </c>
    </row>
    <row r="776" spans="1:39" ht="15.75" customHeight="1" x14ac:dyDescent="0.25">
      <c r="A776" s="4" t="s">
        <v>521</v>
      </c>
      <c r="B776" s="4" t="s">
        <v>522</v>
      </c>
      <c r="C776" s="4" t="s">
        <v>106</v>
      </c>
      <c r="D776" s="4" t="s">
        <v>484</v>
      </c>
      <c r="E776" s="4">
        <f t="shared" si="274"/>
        <v>0</v>
      </c>
      <c r="I776" s="4" t="str">
        <f t="shared" ref="I776:X776" si="520">+IF($E250=0,"",IF(I250&lt;&gt;"",I250,AVERAGEIFS(I$256:I$503,$D$256:$D$503,$D250)))</f>
        <v/>
      </c>
      <c r="J776" s="4" t="str">
        <f t="shared" si="520"/>
        <v/>
      </c>
      <c r="K776" s="4" t="str">
        <f t="shared" si="520"/>
        <v/>
      </c>
      <c r="L776" s="4" t="str">
        <f t="shared" si="520"/>
        <v/>
      </c>
      <c r="M776" s="4" t="str">
        <f t="shared" si="520"/>
        <v/>
      </c>
      <c r="N776" s="4" t="str">
        <f t="shared" si="520"/>
        <v/>
      </c>
      <c r="O776" s="4" t="str">
        <f t="shared" si="520"/>
        <v/>
      </c>
      <c r="P776" s="4" t="str">
        <f t="shared" si="520"/>
        <v/>
      </c>
      <c r="Q776" s="4" t="str">
        <f t="shared" si="520"/>
        <v/>
      </c>
      <c r="R776" s="4" t="str">
        <f t="shared" si="520"/>
        <v/>
      </c>
      <c r="S776" s="4" t="str">
        <f t="shared" si="520"/>
        <v/>
      </c>
      <c r="T776" s="4" t="str">
        <f t="shared" si="520"/>
        <v/>
      </c>
      <c r="U776" s="4" t="str">
        <f t="shared" si="520"/>
        <v/>
      </c>
      <c r="V776" s="4" t="str">
        <f t="shared" si="520"/>
        <v/>
      </c>
      <c r="W776" s="4" t="str">
        <f t="shared" si="520"/>
        <v/>
      </c>
      <c r="X776" s="4" t="str">
        <f t="shared" si="520"/>
        <v/>
      </c>
    </row>
    <row r="777" spans="1:39" ht="15.75" customHeight="1" x14ac:dyDescent="0.25">
      <c r="A777" s="4" t="s">
        <v>154</v>
      </c>
      <c r="B777" s="4" t="s">
        <v>155</v>
      </c>
      <c r="C777" s="4" t="s">
        <v>118</v>
      </c>
      <c r="D777" s="4" t="s">
        <v>119</v>
      </c>
      <c r="E777" s="4">
        <f t="shared" si="274"/>
        <v>0</v>
      </c>
      <c r="I777" s="4" t="str">
        <f t="shared" ref="I777:X777" si="521">+IF($E251=0,"",IF(I251&lt;&gt;"",I251,AVERAGEIFS(I$256:I$503,$D$256:$D$503,$D251)))</f>
        <v/>
      </c>
      <c r="J777" s="4" t="str">
        <f t="shared" si="521"/>
        <v/>
      </c>
      <c r="K777" s="4" t="str">
        <f t="shared" si="521"/>
        <v/>
      </c>
      <c r="L777" s="4" t="str">
        <f t="shared" si="521"/>
        <v/>
      </c>
      <c r="M777" s="4" t="str">
        <f t="shared" si="521"/>
        <v/>
      </c>
      <c r="N777" s="4" t="str">
        <f t="shared" si="521"/>
        <v/>
      </c>
      <c r="O777" s="4" t="str">
        <f t="shared" si="521"/>
        <v/>
      </c>
      <c r="P777" s="4" t="str">
        <f t="shared" si="521"/>
        <v/>
      </c>
      <c r="Q777" s="4" t="str">
        <f t="shared" si="521"/>
        <v/>
      </c>
      <c r="R777" s="4" t="str">
        <f t="shared" si="521"/>
        <v/>
      </c>
      <c r="S777" s="4" t="str">
        <f t="shared" si="521"/>
        <v/>
      </c>
      <c r="T777" s="4" t="str">
        <f t="shared" si="521"/>
        <v/>
      </c>
      <c r="U777" s="4" t="str">
        <f t="shared" si="521"/>
        <v/>
      </c>
      <c r="V777" s="4" t="str">
        <f t="shared" si="521"/>
        <v/>
      </c>
      <c r="W777" s="4" t="str">
        <f t="shared" si="521"/>
        <v/>
      </c>
      <c r="X777" s="4" t="str">
        <f t="shared" si="521"/>
        <v/>
      </c>
    </row>
    <row r="778" spans="1:39" ht="15.75" customHeight="1" x14ac:dyDescent="0.25">
      <c r="A778" s="4" t="s">
        <v>156</v>
      </c>
      <c r="B778" s="4" t="s">
        <v>157</v>
      </c>
      <c r="C778" s="4" t="s">
        <v>118</v>
      </c>
      <c r="D778" s="4" t="s">
        <v>119</v>
      </c>
      <c r="E778" s="4">
        <f t="shared" si="274"/>
        <v>1</v>
      </c>
      <c r="I778" s="4">
        <f t="shared" ref="I778:X778" si="522">+IF($E252=0,"",IF(I252&lt;&gt;"",I252,AVERAGEIFS(I$256:I$503,$D$256:$D$503,$D252)))</f>
        <v>14645468</v>
      </c>
      <c r="J778" s="85">
        <f t="shared" si="522"/>
        <v>196.45667861211399</v>
      </c>
      <c r="K778" s="85">
        <f t="shared" si="522"/>
        <v>133.29038034155002</v>
      </c>
      <c r="L778" s="4" t="e">
        <f t="shared" si="522"/>
        <v>#DIV/0!</v>
      </c>
      <c r="M778" s="4" t="e">
        <f t="shared" si="522"/>
        <v>#DIV/0!</v>
      </c>
      <c r="N778" s="4" t="e">
        <f t="shared" si="522"/>
        <v>#DIV/0!</v>
      </c>
      <c r="O778" s="4">
        <f t="shared" si="522"/>
        <v>480403.87880792801</v>
      </c>
      <c r="P778" s="85">
        <f t="shared" si="522"/>
        <v>564.45176960444132</v>
      </c>
      <c r="Q778" s="85">
        <f t="shared" si="522"/>
        <v>6054.9007444168737</v>
      </c>
      <c r="R778" s="85">
        <f t="shared" si="522"/>
        <v>6.6983178687085996</v>
      </c>
      <c r="S778" s="85">
        <f t="shared" si="522"/>
        <v>304.05252503012173</v>
      </c>
      <c r="T778" s="4">
        <f t="shared" si="522"/>
        <v>824826.22950819682</v>
      </c>
      <c r="U778" s="4">
        <f t="shared" si="522"/>
        <v>0.36</v>
      </c>
      <c r="V778" s="4">
        <f t="shared" si="522"/>
        <v>0.34</v>
      </c>
      <c r="W778" s="4">
        <f t="shared" si="522"/>
        <v>0.36</v>
      </c>
      <c r="X778" s="4">
        <f t="shared" si="522"/>
        <v>0.36</v>
      </c>
    </row>
    <row r="779" spans="1:39" ht="15.75" customHeight="1" x14ac:dyDescent="0.25"/>
    <row r="780" spans="1:39" ht="15.75" customHeight="1" x14ac:dyDescent="0.25"/>
    <row r="781" spans="1:39" ht="15.75" customHeight="1" x14ac:dyDescent="0.25"/>
    <row r="782" spans="1:39" ht="15.75" customHeight="1" x14ac:dyDescent="0.25">
      <c r="A782" s="60" t="s">
        <v>11</v>
      </c>
      <c r="B782" s="60" t="s">
        <v>712</v>
      </c>
      <c r="C782" s="60" t="s">
        <v>13</v>
      </c>
      <c r="D782" s="60" t="s">
        <v>713</v>
      </c>
      <c r="E782" s="79" t="s">
        <v>764</v>
      </c>
      <c r="F782" s="60"/>
      <c r="G782" s="60"/>
      <c r="H782" s="80"/>
      <c r="I782" s="81" t="s">
        <v>714</v>
      </c>
      <c r="J782" s="82" t="s">
        <v>717</v>
      </c>
      <c r="K782" s="82" t="s">
        <v>720</v>
      </c>
      <c r="L782" s="82" t="s">
        <v>723</v>
      </c>
      <c r="M782" s="82" t="s">
        <v>728</v>
      </c>
      <c r="N782" s="83" t="s">
        <v>731</v>
      </c>
      <c r="O782" s="56" t="s">
        <v>736</v>
      </c>
      <c r="P782" s="56" t="s">
        <v>741</v>
      </c>
      <c r="Q782" s="56" t="s">
        <v>746</v>
      </c>
      <c r="R782" s="56" t="s">
        <v>749</v>
      </c>
      <c r="S782" s="84" t="s">
        <v>754</v>
      </c>
      <c r="T782" s="84" t="s">
        <v>759</v>
      </c>
      <c r="U782" s="71" t="s">
        <v>760</v>
      </c>
      <c r="V782" s="71" t="s">
        <v>761</v>
      </c>
      <c r="W782" s="71" t="s">
        <v>762</v>
      </c>
      <c r="X782" s="71" t="s">
        <v>763</v>
      </c>
      <c r="Y782" s="12"/>
      <c r="Z782" s="12"/>
      <c r="AA782" s="12"/>
      <c r="AB782" s="12"/>
      <c r="AC782" s="12"/>
      <c r="AD782" s="12"/>
      <c r="AE782" s="12"/>
      <c r="AF782" s="12"/>
      <c r="AG782" s="12"/>
      <c r="AH782" s="12"/>
      <c r="AI782" s="12"/>
      <c r="AJ782" s="12"/>
      <c r="AK782" s="12"/>
      <c r="AL782" s="12"/>
      <c r="AM782" s="12"/>
    </row>
    <row r="783" spans="1:39" ht="15" customHeight="1" x14ac:dyDescent="0.25">
      <c r="A783" s="4" t="s">
        <v>391</v>
      </c>
      <c r="B783" s="4" t="s">
        <v>392</v>
      </c>
      <c r="C783" s="4" t="s">
        <v>106</v>
      </c>
      <c r="D783" s="4" t="s">
        <v>393</v>
      </c>
      <c r="E783" s="4">
        <f t="shared" ref="E783:E1030" si="523">+E531</f>
        <v>0</v>
      </c>
      <c r="I783" s="4" t="str">
        <f t="shared" ref="I783:X783" si="524">+IF(IFERROR(I531,0)=0,0,I531)</f>
        <v/>
      </c>
      <c r="J783" s="4" t="str">
        <f t="shared" si="524"/>
        <v/>
      </c>
      <c r="K783" s="4" t="str">
        <f t="shared" si="524"/>
        <v/>
      </c>
      <c r="L783" s="4" t="str">
        <f t="shared" si="524"/>
        <v/>
      </c>
      <c r="M783" s="4" t="str">
        <f t="shared" si="524"/>
        <v/>
      </c>
      <c r="N783" s="4" t="str">
        <f t="shared" si="524"/>
        <v/>
      </c>
      <c r="O783" s="4" t="str">
        <f t="shared" si="524"/>
        <v/>
      </c>
      <c r="P783" s="4" t="str">
        <f t="shared" si="524"/>
        <v/>
      </c>
      <c r="Q783" s="4" t="str">
        <f t="shared" si="524"/>
        <v/>
      </c>
      <c r="R783" s="4" t="str">
        <f t="shared" si="524"/>
        <v/>
      </c>
      <c r="S783" s="4" t="str">
        <f t="shared" si="524"/>
        <v/>
      </c>
      <c r="T783" s="4" t="str">
        <f t="shared" si="524"/>
        <v/>
      </c>
      <c r="U783" s="4" t="str">
        <f t="shared" si="524"/>
        <v/>
      </c>
      <c r="V783" s="4" t="str">
        <f t="shared" si="524"/>
        <v/>
      </c>
      <c r="W783" s="4" t="str">
        <f t="shared" si="524"/>
        <v/>
      </c>
      <c r="X783" s="4" t="str">
        <f t="shared" si="524"/>
        <v/>
      </c>
    </row>
    <row r="784" spans="1:39" ht="15.75" customHeight="1" x14ac:dyDescent="0.25">
      <c r="A784" s="4" t="s">
        <v>410</v>
      </c>
      <c r="B784" s="4" t="s">
        <v>411</v>
      </c>
      <c r="C784" s="4" t="s">
        <v>181</v>
      </c>
      <c r="D784" s="4" t="s">
        <v>412</v>
      </c>
      <c r="E784" s="4">
        <f t="shared" si="523"/>
        <v>1</v>
      </c>
      <c r="I784" s="4">
        <f t="shared" ref="I784:X784" si="525">+IF(IFERROR(I532,0)=0,0,I532)</f>
        <v>2880917</v>
      </c>
      <c r="J784" s="85">
        <f t="shared" si="525"/>
        <v>369.70867262055799</v>
      </c>
      <c r="K784" s="85">
        <f t="shared" si="525"/>
        <v>196.95117908638116</v>
      </c>
      <c r="L784" s="85">
        <f t="shared" si="525"/>
        <v>137.59507823377072</v>
      </c>
      <c r="M784" s="85">
        <f t="shared" si="525"/>
        <v>698.62530842439196</v>
      </c>
      <c r="N784" s="85">
        <f t="shared" si="525"/>
        <v>13.78033452543062</v>
      </c>
      <c r="O784" s="85">
        <f t="shared" si="525"/>
        <v>40198.99244332494</v>
      </c>
      <c r="P784" s="85">
        <f t="shared" si="525"/>
        <v>388.257834952785</v>
      </c>
      <c r="Q784" s="85">
        <f t="shared" si="525"/>
        <v>2390.0589721988204</v>
      </c>
      <c r="R784" s="85">
        <f t="shared" si="525"/>
        <v>2.3603595660687207</v>
      </c>
      <c r="S784" s="85">
        <f t="shared" si="525"/>
        <v>460.25840687546867</v>
      </c>
      <c r="T784" s="85">
        <f t="shared" si="525"/>
        <v>18492.46813441483</v>
      </c>
      <c r="U784" s="4">
        <f t="shared" si="525"/>
        <v>0.41</v>
      </c>
      <c r="V784" s="4">
        <f t="shared" si="525"/>
        <v>0.37</v>
      </c>
      <c r="W784" s="4">
        <f t="shared" si="525"/>
        <v>0.56999999999999995</v>
      </c>
      <c r="X784" s="4">
        <f t="shared" si="525"/>
        <v>0.56999999999999995</v>
      </c>
    </row>
    <row r="785" spans="1:24" ht="15.75" customHeight="1" x14ac:dyDescent="0.25">
      <c r="A785" s="4" t="s">
        <v>248</v>
      </c>
      <c r="B785" s="4" t="s">
        <v>249</v>
      </c>
      <c r="C785" s="4" t="s">
        <v>118</v>
      </c>
      <c r="D785" s="4" t="s">
        <v>250</v>
      </c>
      <c r="E785" s="4">
        <f t="shared" si="523"/>
        <v>1</v>
      </c>
      <c r="I785" s="4">
        <f t="shared" ref="I785:X785" si="526">+IF(IFERROR(I533,0)=0,0,I533)</f>
        <v>43053054</v>
      </c>
      <c r="J785" s="85">
        <f t="shared" si="526"/>
        <v>402.24324155958834</v>
      </c>
      <c r="K785" s="85">
        <f t="shared" si="526"/>
        <v>139.36293578615818</v>
      </c>
      <c r="L785" s="4">
        <f t="shared" si="526"/>
        <v>25.803519428958875</v>
      </c>
      <c r="M785" s="4">
        <f t="shared" si="526"/>
        <v>113.24637192847344</v>
      </c>
      <c r="N785" s="4">
        <f t="shared" si="526"/>
        <v>8.3708580189790087</v>
      </c>
      <c r="O785" s="85">
        <f t="shared" si="526"/>
        <v>196138.310682952</v>
      </c>
      <c r="P785" s="85">
        <f t="shared" si="526"/>
        <v>3959.8732840549101</v>
      </c>
      <c r="Q785" s="85">
        <f t="shared" si="526"/>
        <v>11210.762331838565</v>
      </c>
      <c r="R785" s="85">
        <f t="shared" si="526"/>
        <v>1.2589118532682955</v>
      </c>
      <c r="S785" s="85">
        <f t="shared" si="526"/>
        <v>3631.7165854948194</v>
      </c>
      <c r="T785" s="4">
        <f t="shared" si="526"/>
        <v>481745.65883554646</v>
      </c>
      <c r="U785" s="4">
        <f t="shared" si="526"/>
        <v>0.5</v>
      </c>
      <c r="V785" s="4">
        <f t="shared" si="526"/>
        <v>0.55000000000000004</v>
      </c>
      <c r="W785" s="4">
        <f t="shared" si="526"/>
        <v>0.52</v>
      </c>
      <c r="X785" s="4">
        <f t="shared" si="526"/>
        <v>0.52</v>
      </c>
    </row>
    <row r="786" spans="1:24" ht="15.75" customHeight="1" x14ac:dyDescent="0.25">
      <c r="A786" s="4" t="s">
        <v>307</v>
      </c>
      <c r="B786" s="4" t="s">
        <v>308</v>
      </c>
      <c r="C786" s="4" t="s">
        <v>22</v>
      </c>
      <c r="D786" s="4" t="s">
        <v>309</v>
      </c>
      <c r="E786" s="4">
        <f t="shared" si="523"/>
        <v>0</v>
      </c>
      <c r="I786" s="4" t="str">
        <f t="shared" ref="I786:X786" si="527">+IF(IFERROR(I534,0)=0,0,I534)</f>
        <v/>
      </c>
      <c r="J786" s="4" t="str">
        <f t="shared" si="527"/>
        <v/>
      </c>
      <c r="K786" s="4" t="str">
        <f t="shared" si="527"/>
        <v/>
      </c>
      <c r="L786" s="4" t="str">
        <f t="shared" si="527"/>
        <v/>
      </c>
      <c r="M786" s="4" t="str">
        <f t="shared" si="527"/>
        <v/>
      </c>
      <c r="N786" s="4" t="str">
        <f t="shared" si="527"/>
        <v/>
      </c>
      <c r="O786" s="4" t="str">
        <f t="shared" si="527"/>
        <v/>
      </c>
      <c r="P786" s="4" t="str">
        <f t="shared" si="527"/>
        <v/>
      </c>
      <c r="Q786" s="4" t="str">
        <f t="shared" si="527"/>
        <v/>
      </c>
      <c r="R786" s="4" t="str">
        <f t="shared" si="527"/>
        <v/>
      </c>
      <c r="S786" s="4" t="str">
        <f t="shared" si="527"/>
        <v/>
      </c>
      <c r="T786" s="4" t="str">
        <f t="shared" si="527"/>
        <v/>
      </c>
      <c r="U786" s="4" t="str">
        <f t="shared" si="527"/>
        <v/>
      </c>
      <c r="V786" s="4" t="str">
        <f t="shared" si="527"/>
        <v/>
      </c>
      <c r="W786" s="4" t="str">
        <f t="shared" si="527"/>
        <v/>
      </c>
      <c r="X786" s="4" t="str">
        <f t="shared" si="527"/>
        <v/>
      </c>
    </row>
    <row r="787" spans="1:24" ht="15.75" customHeight="1" x14ac:dyDescent="0.25">
      <c r="A787" s="4" t="s">
        <v>413</v>
      </c>
      <c r="B787" s="4" t="s">
        <v>414</v>
      </c>
      <c r="C787" s="4" t="s">
        <v>181</v>
      </c>
      <c r="D787" s="4" t="s">
        <v>412</v>
      </c>
      <c r="E787" s="4">
        <f t="shared" si="523"/>
        <v>1</v>
      </c>
      <c r="I787" s="4">
        <f t="shared" ref="I787:X787" si="528">+IF(IFERROR(I535,0)=0,0,I535)</f>
        <v>77142</v>
      </c>
      <c r="J787" s="85">
        <f t="shared" si="528"/>
        <v>298.15146094215862</v>
      </c>
      <c r="K787" s="85">
        <f t="shared" si="528"/>
        <v>67.408156386922826</v>
      </c>
      <c r="L787" s="4">
        <f t="shared" si="528"/>
        <v>63.236984676028484</v>
      </c>
      <c r="M787" s="4">
        <f t="shared" si="528"/>
        <v>470.31376452754114</v>
      </c>
      <c r="N787" s="4">
        <f t="shared" si="528"/>
        <v>27.141419183290633</v>
      </c>
      <c r="O787" s="85">
        <f t="shared" si="528"/>
        <v>8461.538461538461</v>
      </c>
      <c r="P787" s="85">
        <f t="shared" si="528"/>
        <v>333.33333333333331</v>
      </c>
      <c r="Q787" s="85">
        <f t="shared" si="528"/>
        <v>2000</v>
      </c>
      <c r="R787" s="4">
        <f t="shared" si="528"/>
        <v>0</v>
      </c>
      <c r="S787" s="85">
        <f t="shared" si="528"/>
        <v>104.26540284360189</v>
      </c>
      <c r="T787" s="85">
        <f t="shared" si="528"/>
        <v>44000</v>
      </c>
      <c r="U787" s="4">
        <f t="shared" si="528"/>
        <v>0</v>
      </c>
      <c r="V787" s="4">
        <f t="shared" si="528"/>
        <v>0</v>
      </c>
      <c r="W787" s="4">
        <f t="shared" si="528"/>
        <v>0</v>
      </c>
      <c r="X787" s="4">
        <f t="shared" si="528"/>
        <v>0</v>
      </c>
    </row>
    <row r="788" spans="1:24" ht="15.75" customHeight="1" x14ac:dyDescent="0.25">
      <c r="A788" s="4" t="s">
        <v>229</v>
      </c>
      <c r="B788" s="4" t="s">
        <v>230</v>
      </c>
      <c r="C788" s="4" t="s">
        <v>118</v>
      </c>
      <c r="D788" s="4" t="s">
        <v>231</v>
      </c>
      <c r="E788" s="4">
        <f t="shared" si="523"/>
        <v>0</v>
      </c>
      <c r="I788" s="4" t="str">
        <f t="shared" ref="I788:X788" si="529">+IF(IFERROR(I536,0)=0,0,I536)</f>
        <v/>
      </c>
      <c r="J788" s="4" t="str">
        <f t="shared" si="529"/>
        <v/>
      </c>
      <c r="K788" s="4" t="str">
        <f t="shared" si="529"/>
        <v/>
      </c>
      <c r="L788" s="4" t="str">
        <f t="shared" si="529"/>
        <v/>
      </c>
      <c r="M788" s="4" t="str">
        <f t="shared" si="529"/>
        <v/>
      </c>
      <c r="N788" s="4" t="str">
        <f t="shared" si="529"/>
        <v/>
      </c>
      <c r="O788" s="4" t="str">
        <f t="shared" si="529"/>
        <v/>
      </c>
      <c r="P788" s="4" t="str">
        <f t="shared" si="529"/>
        <v/>
      </c>
      <c r="Q788" s="4" t="str">
        <f t="shared" si="529"/>
        <v/>
      </c>
      <c r="R788" s="4" t="str">
        <f t="shared" si="529"/>
        <v/>
      </c>
      <c r="S788" s="4" t="str">
        <f t="shared" si="529"/>
        <v/>
      </c>
      <c r="T788" s="4" t="str">
        <f t="shared" si="529"/>
        <v/>
      </c>
      <c r="U788" s="4" t="str">
        <f t="shared" si="529"/>
        <v/>
      </c>
      <c r="V788" s="4" t="str">
        <f t="shared" si="529"/>
        <v/>
      </c>
      <c r="W788" s="4" t="str">
        <f t="shared" si="529"/>
        <v/>
      </c>
      <c r="X788" s="4" t="str">
        <f t="shared" si="529"/>
        <v/>
      </c>
    </row>
    <row r="789" spans="1:24" ht="15.75" customHeight="1" x14ac:dyDescent="0.25">
      <c r="A789" s="4" t="s">
        <v>26</v>
      </c>
      <c r="B789" s="4" t="s">
        <v>27</v>
      </c>
      <c r="C789" s="4" t="s">
        <v>28</v>
      </c>
      <c r="D789" s="4" t="s">
        <v>29</v>
      </c>
      <c r="E789" s="4">
        <f t="shared" si="523"/>
        <v>0</v>
      </c>
      <c r="I789" s="4" t="str">
        <f t="shared" ref="I789:X789" si="530">+IF(IFERROR(I537,0)=0,0,I537)</f>
        <v/>
      </c>
      <c r="J789" s="4" t="str">
        <f t="shared" si="530"/>
        <v/>
      </c>
      <c r="K789" s="4" t="str">
        <f t="shared" si="530"/>
        <v/>
      </c>
      <c r="L789" s="4" t="str">
        <f t="shared" si="530"/>
        <v/>
      </c>
      <c r="M789" s="4" t="str">
        <f t="shared" si="530"/>
        <v/>
      </c>
      <c r="N789" s="4" t="str">
        <f t="shared" si="530"/>
        <v/>
      </c>
      <c r="O789" s="4" t="str">
        <f t="shared" si="530"/>
        <v/>
      </c>
      <c r="P789" s="4" t="str">
        <f t="shared" si="530"/>
        <v/>
      </c>
      <c r="Q789" s="4" t="str">
        <f t="shared" si="530"/>
        <v/>
      </c>
      <c r="R789" s="4" t="str">
        <f t="shared" si="530"/>
        <v/>
      </c>
      <c r="S789" s="4" t="str">
        <f t="shared" si="530"/>
        <v/>
      </c>
      <c r="T789" s="4" t="str">
        <f t="shared" si="530"/>
        <v/>
      </c>
      <c r="U789" s="4" t="str">
        <f t="shared" si="530"/>
        <v/>
      </c>
      <c r="V789" s="4" t="str">
        <f t="shared" si="530"/>
        <v/>
      </c>
      <c r="W789" s="4" t="str">
        <f t="shared" si="530"/>
        <v/>
      </c>
      <c r="X789" s="4" t="str">
        <f t="shared" si="530"/>
        <v/>
      </c>
    </row>
    <row r="790" spans="1:24" ht="15.75" customHeight="1" x14ac:dyDescent="0.25">
      <c r="A790" s="4" t="s">
        <v>30</v>
      </c>
      <c r="B790" s="4" t="s">
        <v>31</v>
      </c>
      <c r="C790" s="4" t="s">
        <v>28</v>
      </c>
      <c r="D790" s="4" t="s">
        <v>29</v>
      </c>
      <c r="E790" s="4">
        <f t="shared" si="523"/>
        <v>0</v>
      </c>
      <c r="I790" s="4" t="str">
        <f t="shared" ref="I790:X790" si="531">+IF(IFERROR(I538,0)=0,0,I538)</f>
        <v/>
      </c>
      <c r="J790" s="4" t="str">
        <f t="shared" si="531"/>
        <v/>
      </c>
      <c r="K790" s="4" t="str">
        <f t="shared" si="531"/>
        <v/>
      </c>
      <c r="L790" s="4" t="str">
        <f t="shared" si="531"/>
        <v/>
      </c>
      <c r="M790" s="4" t="str">
        <f t="shared" si="531"/>
        <v/>
      </c>
      <c r="N790" s="4" t="str">
        <f t="shared" si="531"/>
        <v/>
      </c>
      <c r="O790" s="4" t="str">
        <f t="shared" si="531"/>
        <v/>
      </c>
      <c r="P790" s="4" t="str">
        <f t="shared" si="531"/>
        <v/>
      </c>
      <c r="Q790" s="4" t="str">
        <f t="shared" si="531"/>
        <v/>
      </c>
      <c r="R790" s="4" t="str">
        <f t="shared" si="531"/>
        <v/>
      </c>
      <c r="S790" s="4" t="str">
        <f t="shared" si="531"/>
        <v/>
      </c>
      <c r="T790" s="4" t="str">
        <f t="shared" si="531"/>
        <v/>
      </c>
      <c r="U790" s="4" t="str">
        <f t="shared" si="531"/>
        <v/>
      </c>
      <c r="V790" s="4" t="str">
        <f t="shared" si="531"/>
        <v/>
      </c>
      <c r="W790" s="4" t="str">
        <f t="shared" si="531"/>
        <v/>
      </c>
      <c r="X790" s="4" t="str">
        <f t="shared" si="531"/>
        <v/>
      </c>
    </row>
    <row r="791" spans="1:24" ht="15.75" customHeight="1" x14ac:dyDescent="0.25">
      <c r="A791" s="4" t="s">
        <v>326</v>
      </c>
      <c r="B791" s="4" t="s">
        <v>327</v>
      </c>
      <c r="C791" s="4" t="s">
        <v>28</v>
      </c>
      <c r="D791" s="4" t="s">
        <v>328</v>
      </c>
      <c r="E791" s="4">
        <f t="shared" si="523"/>
        <v>1</v>
      </c>
      <c r="I791" s="4">
        <f t="shared" ref="I791:X791" si="532">+IF(IFERROR(I539,0)=0,0,I539)</f>
        <v>44780677</v>
      </c>
      <c r="J791" s="85">
        <f t="shared" si="532"/>
        <v>778.83145893484379</v>
      </c>
      <c r="K791" s="85">
        <f t="shared" si="532"/>
        <v>190.44598186847421</v>
      </c>
      <c r="L791" s="4">
        <f t="shared" si="532"/>
        <v>60.976405658246961</v>
      </c>
      <c r="M791" s="4">
        <f t="shared" si="532"/>
        <v>250.86524119260528</v>
      </c>
      <c r="N791" s="85">
        <f t="shared" si="532"/>
        <v>4.6850564586149517</v>
      </c>
      <c r="O791" s="4">
        <f t="shared" si="532"/>
        <v>116614.22923920071</v>
      </c>
      <c r="P791" s="85">
        <f t="shared" si="532"/>
        <v>2301.0279793864502</v>
      </c>
      <c r="Q791" s="85">
        <f t="shared" si="532"/>
        <v>2225.8384444734438</v>
      </c>
      <c r="R791" s="85">
        <f t="shared" si="532"/>
        <v>5.0892486507070895</v>
      </c>
      <c r="S791" s="4">
        <f t="shared" si="532"/>
        <v>786.92143769834297</v>
      </c>
      <c r="T791" s="4">
        <f t="shared" si="532"/>
        <v>178609.44954285515</v>
      </c>
      <c r="U791" s="4">
        <f t="shared" si="532"/>
        <v>0.42</v>
      </c>
      <c r="V791" s="4">
        <f t="shared" si="532"/>
        <v>0.5</v>
      </c>
      <c r="W791" s="4">
        <f t="shared" si="532"/>
        <v>0.57999999999999996</v>
      </c>
      <c r="X791" s="4">
        <f t="shared" si="532"/>
        <v>0.57999999999999996</v>
      </c>
    </row>
    <row r="792" spans="1:24" ht="15.75" customHeight="1" x14ac:dyDescent="0.25">
      <c r="A792" s="4" t="s">
        <v>482</v>
      </c>
      <c r="B792" s="4" t="s">
        <v>483</v>
      </c>
      <c r="C792" s="4" t="s">
        <v>106</v>
      </c>
      <c r="D792" s="4" t="s">
        <v>484</v>
      </c>
      <c r="E792" s="4">
        <f t="shared" si="523"/>
        <v>1</v>
      </c>
      <c r="I792" s="4">
        <f t="shared" ref="I792:X792" si="533">+IF(IFERROR(I540,0)=0,0,I540)</f>
        <v>2957731</v>
      </c>
      <c r="J792" s="4">
        <f t="shared" si="533"/>
        <v>297.51900249591881</v>
      </c>
      <c r="K792" s="85">
        <f t="shared" si="533"/>
        <v>119.5511018412425</v>
      </c>
      <c r="L792" s="4">
        <f t="shared" si="533"/>
        <v>34.207287820954051</v>
      </c>
      <c r="M792" s="4">
        <f t="shared" si="533"/>
        <v>692.56756756756749</v>
      </c>
      <c r="N792" s="85">
        <f t="shared" si="533"/>
        <v>7.6409923688124453</v>
      </c>
      <c r="O792" s="85">
        <f t="shared" si="533"/>
        <v>12867.256637168142</v>
      </c>
      <c r="P792" s="85">
        <f t="shared" si="533"/>
        <v>1395.9731543624162</v>
      </c>
      <c r="Q792" s="85">
        <f t="shared" si="533"/>
        <v>2726.2914417887432</v>
      </c>
      <c r="R792" s="85">
        <f t="shared" si="533"/>
        <v>2.3666790522870405</v>
      </c>
      <c r="S792" s="85">
        <f t="shared" si="533"/>
        <v>259.78202608540289</v>
      </c>
      <c r="T792" s="85">
        <f t="shared" si="533"/>
        <v>9661.1295681063129</v>
      </c>
      <c r="U792" s="4">
        <f t="shared" si="533"/>
        <v>0</v>
      </c>
      <c r="V792" s="4">
        <f t="shared" si="533"/>
        <v>0</v>
      </c>
      <c r="W792" s="4">
        <f t="shared" si="533"/>
        <v>0</v>
      </c>
      <c r="X792" s="4">
        <f t="shared" si="533"/>
        <v>0</v>
      </c>
    </row>
    <row r="793" spans="1:24" ht="15.75" customHeight="1" x14ac:dyDescent="0.25">
      <c r="A793" s="4" t="s">
        <v>32</v>
      </c>
      <c r="B793" s="4" t="s">
        <v>33</v>
      </c>
      <c r="C793" s="4" t="s">
        <v>28</v>
      </c>
      <c r="D793" s="4" t="s">
        <v>29</v>
      </c>
      <c r="E793" s="4">
        <f t="shared" si="523"/>
        <v>0</v>
      </c>
      <c r="I793" s="4" t="str">
        <f t="shared" ref="I793:X793" si="534">+IF(IFERROR(I541,0)=0,0,I541)</f>
        <v/>
      </c>
      <c r="J793" s="4" t="str">
        <f t="shared" si="534"/>
        <v/>
      </c>
      <c r="K793" s="4" t="str">
        <f t="shared" si="534"/>
        <v/>
      </c>
      <c r="L793" s="4" t="str">
        <f t="shared" si="534"/>
        <v/>
      </c>
      <c r="M793" s="4" t="str">
        <f t="shared" si="534"/>
        <v/>
      </c>
      <c r="N793" s="4" t="str">
        <f t="shared" si="534"/>
        <v/>
      </c>
      <c r="O793" s="4" t="str">
        <f t="shared" si="534"/>
        <v/>
      </c>
      <c r="P793" s="4" t="str">
        <f t="shared" si="534"/>
        <v/>
      </c>
      <c r="Q793" s="4" t="str">
        <f t="shared" si="534"/>
        <v/>
      </c>
      <c r="R793" s="4" t="str">
        <f t="shared" si="534"/>
        <v/>
      </c>
      <c r="S793" s="4" t="str">
        <f t="shared" si="534"/>
        <v/>
      </c>
      <c r="T793" s="4" t="str">
        <f t="shared" si="534"/>
        <v/>
      </c>
      <c r="U793" s="4" t="str">
        <f t="shared" si="534"/>
        <v/>
      </c>
      <c r="V793" s="4" t="str">
        <f t="shared" si="534"/>
        <v/>
      </c>
      <c r="W793" s="4" t="str">
        <f t="shared" si="534"/>
        <v/>
      </c>
      <c r="X793" s="4" t="str">
        <f t="shared" si="534"/>
        <v/>
      </c>
    </row>
    <row r="794" spans="1:24" ht="15.75" customHeight="1" x14ac:dyDescent="0.25">
      <c r="A794" s="4" t="s">
        <v>20</v>
      </c>
      <c r="B794" s="4" t="s">
        <v>21</v>
      </c>
      <c r="C794" s="4" t="s">
        <v>22</v>
      </c>
      <c r="D794" s="4" t="s">
        <v>23</v>
      </c>
      <c r="E794" s="4">
        <f t="shared" si="523"/>
        <v>1</v>
      </c>
      <c r="I794" s="4">
        <f t="shared" ref="I794:X794" si="535">+IF(IFERROR(I542,0)=0,0,I542)</f>
        <v>25203.198</v>
      </c>
      <c r="J794" s="85">
        <f t="shared" si="535"/>
        <v>265394.89155304816</v>
      </c>
      <c r="K794" s="85">
        <f t="shared" si="535"/>
        <v>163479.25370423228</v>
      </c>
      <c r="L794" s="4">
        <f t="shared" si="535"/>
        <v>0</v>
      </c>
      <c r="M794" s="4">
        <f t="shared" si="535"/>
        <v>0</v>
      </c>
      <c r="N794" s="85">
        <f t="shared" si="535"/>
        <v>4277.234976291501</v>
      </c>
      <c r="O794" s="85">
        <f t="shared" si="535"/>
        <v>559145.64007421152</v>
      </c>
      <c r="P794" s="85">
        <f t="shared" si="535"/>
        <v>130.12171474409587</v>
      </c>
      <c r="Q794" s="85">
        <f t="shared" si="535"/>
        <v>3191.232282549764</v>
      </c>
      <c r="R794" s="85">
        <f t="shared" si="535"/>
        <v>805.45333969125659</v>
      </c>
      <c r="S794" s="85">
        <f t="shared" si="535"/>
        <v>1428.1121243783571</v>
      </c>
      <c r="T794" s="4">
        <f t="shared" si="535"/>
        <v>0</v>
      </c>
      <c r="U794" s="4">
        <f t="shared" si="535"/>
        <v>0.78</v>
      </c>
      <c r="V794" s="4">
        <f t="shared" si="535"/>
        <v>0.87</v>
      </c>
      <c r="W794" s="4">
        <f t="shared" si="535"/>
        <v>0.76</v>
      </c>
      <c r="X794" s="4">
        <f t="shared" si="535"/>
        <v>0.76</v>
      </c>
    </row>
    <row r="795" spans="1:24" ht="15.75" customHeight="1" x14ac:dyDescent="0.25">
      <c r="A795" s="4" t="s">
        <v>523</v>
      </c>
      <c r="B795" s="4" t="s">
        <v>524</v>
      </c>
      <c r="C795" s="4" t="s">
        <v>181</v>
      </c>
      <c r="D795" s="4" t="s">
        <v>525</v>
      </c>
      <c r="E795" s="4">
        <f t="shared" si="523"/>
        <v>1</v>
      </c>
      <c r="I795" s="4">
        <f t="shared" ref="I795:X795" si="536">+IF(IFERROR(I543,0)=0,0,I543)</f>
        <v>8955102</v>
      </c>
      <c r="J795" s="85">
        <f t="shared" si="536"/>
        <v>312.19074891609279</v>
      </c>
      <c r="K795" s="85">
        <f t="shared" si="536"/>
        <v>97.061987680318992</v>
      </c>
      <c r="L795" s="85">
        <f t="shared" si="536"/>
        <v>46.431631934510627</v>
      </c>
      <c r="M795" s="85">
        <f t="shared" si="536"/>
        <v>478.37091578462952</v>
      </c>
      <c r="N795" s="85">
        <f t="shared" si="536"/>
        <v>4.3997265469449705</v>
      </c>
      <c r="O795" s="85">
        <f t="shared" si="536"/>
        <v>168774.11167512691</v>
      </c>
      <c r="P795" s="85">
        <f t="shared" si="536"/>
        <v>285.45155993431854</v>
      </c>
      <c r="Q795" s="85">
        <f t="shared" si="536"/>
        <v>4690.7717215326493</v>
      </c>
      <c r="R795" s="85">
        <f t="shared" si="536"/>
        <v>0.63650866288290187</v>
      </c>
      <c r="S795" s="85">
        <f t="shared" si="536"/>
        <v>246.13932484453656</v>
      </c>
      <c r="T795" s="85">
        <f t="shared" si="536"/>
        <v>129371.59533073929</v>
      </c>
      <c r="U795" s="4">
        <f t="shared" si="536"/>
        <v>0.82</v>
      </c>
      <c r="V795" s="4">
        <f t="shared" si="536"/>
        <v>0.84</v>
      </c>
      <c r="W795" s="4">
        <f t="shared" si="536"/>
        <v>0.82</v>
      </c>
      <c r="X795" s="4">
        <f t="shared" si="536"/>
        <v>0.82</v>
      </c>
    </row>
    <row r="796" spans="1:24" ht="15.75" customHeight="1" x14ac:dyDescent="0.25">
      <c r="A796" s="4" t="s">
        <v>485</v>
      </c>
      <c r="B796" s="4" t="s">
        <v>486</v>
      </c>
      <c r="C796" s="4" t="s">
        <v>106</v>
      </c>
      <c r="D796" s="4" t="s">
        <v>484</v>
      </c>
      <c r="E796" s="4">
        <f t="shared" si="523"/>
        <v>1</v>
      </c>
      <c r="I796" s="4">
        <f t="shared" ref="I796:X796" si="537">+IF(IFERROR(I544,0)=0,0,I544)</f>
        <v>10047718</v>
      </c>
      <c r="J796" s="85">
        <f t="shared" si="537"/>
        <v>116.40454081215258</v>
      </c>
      <c r="K796" s="85">
        <f t="shared" si="537"/>
        <v>232.08254849509115</v>
      </c>
      <c r="L796" s="4">
        <f t="shared" si="537"/>
        <v>34.207287820954051</v>
      </c>
      <c r="M796" s="4">
        <f t="shared" si="537"/>
        <v>692.56756756756749</v>
      </c>
      <c r="N796" s="85">
        <f t="shared" si="537"/>
        <v>4.8070616631557535</v>
      </c>
      <c r="O796" s="85">
        <f t="shared" si="537"/>
        <v>33424.430641821949</v>
      </c>
      <c r="P796" s="85">
        <f t="shared" si="537"/>
        <v>1694.9411251635411</v>
      </c>
      <c r="Q796" s="85">
        <f t="shared" si="537"/>
        <v>6639.8063781321189</v>
      </c>
      <c r="R796" s="85">
        <f t="shared" si="537"/>
        <v>2.0004542324933881</v>
      </c>
      <c r="S796" s="85">
        <f t="shared" si="537"/>
        <v>1156.5298373809012</v>
      </c>
      <c r="T796" s="4">
        <f t="shared" si="537"/>
        <v>9661.1295681063129</v>
      </c>
      <c r="U796" s="4">
        <f t="shared" si="537"/>
        <v>0</v>
      </c>
      <c r="V796" s="4">
        <f t="shared" si="537"/>
        <v>0</v>
      </c>
      <c r="W796" s="4">
        <f t="shared" si="537"/>
        <v>0</v>
      </c>
      <c r="X796" s="4">
        <f t="shared" si="537"/>
        <v>0</v>
      </c>
    </row>
    <row r="797" spans="1:24" ht="15.75" customHeight="1" x14ac:dyDescent="0.25">
      <c r="A797" s="4" t="s">
        <v>34</v>
      </c>
      <c r="B797" s="4" t="s">
        <v>35</v>
      </c>
      <c r="C797" s="4" t="s">
        <v>28</v>
      </c>
      <c r="D797" s="4" t="s">
        <v>29</v>
      </c>
      <c r="E797" s="4">
        <f t="shared" si="523"/>
        <v>0</v>
      </c>
      <c r="I797" s="4" t="str">
        <f t="shared" ref="I797:X797" si="538">+IF(IFERROR(I545,0)=0,0,I545)</f>
        <v/>
      </c>
      <c r="J797" s="4" t="str">
        <f t="shared" si="538"/>
        <v/>
      </c>
      <c r="K797" s="4" t="str">
        <f t="shared" si="538"/>
        <v/>
      </c>
      <c r="L797" s="4" t="str">
        <f t="shared" si="538"/>
        <v/>
      </c>
      <c r="M797" s="4" t="str">
        <f t="shared" si="538"/>
        <v/>
      </c>
      <c r="N797" s="4" t="str">
        <f t="shared" si="538"/>
        <v/>
      </c>
      <c r="O797" s="4" t="str">
        <f t="shared" si="538"/>
        <v/>
      </c>
      <c r="P797" s="4" t="str">
        <f t="shared" si="538"/>
        <v/>
      </c>
      <c r="Q797" s="4" t="str">
        <f t="shared" si="538"/>
        <v/>
      </c>
      <c r="R797" s="4" t="str">
        <f t="shared" si="538"/>
        <v/>
      </c>
      <c r="S797" s="4" t="str">
        <f t="shared" si="538"/>
        <v/>
      </c>
      <c r="T797" s="4" t="str">
        <f t="shared" si="538"/>
        <v/>
      </c>
      <c r="U797" s="4" t="str">
        <f t="shared" si="538"/>
        <v/>
      </c>
      <c r="V797" s="4" t="str">
        <f t="shared" si="538"/>
        <v/>
      </c>
      <c r="W797" s="4" t="str">
        <f t="shared" si="538"/>
        <v/>
      </c>
      <c r="X797" s="4" t="str">
        <f t="shared" si="538"/>
        <v/>
      </c>
    </row>
    <row r="798" spans="1:24" ht="15.75" customHeight="1" x14ac:dyDescent="0.25">
      <c r="A798" s="4" t="s">
        <v>487</v>
      </c>
      <c r="B798" s="4" t="s">
        <v>488</v>
      </c>
      <c r="C798" s="4" t="s">
        <v>106</v>
      </c>
      <c r="D798" s="4" t="s">
        <v>484</v>
      </c>
      <c r="E798" s="4">
        <f t="shared" si="523"/>
        <v>1</v>
      </c>
      <c r="I798" s="4">
        <f t="shared" ref="I798:X798" si="539">+IF(IFERROR(I546,0)=0,0,I546)</f>
        <v>1641172</v>
      </c>
      <c r="J798" s="85">
        <f t="shared" si="539"/>
        <v>809.48249178026435</v>
      </c>
      <c r="K798" s="85">
        <f t="shared" si="539"/>
        <v>212.34824869056993</v>
      </c>
      <c r="L798" s="4">
        <f t="shared" si="539"/>
        <v>34.207287820954051</v>
      </c>
      <c r="M798" s="4">
        <f t="shared" si="539"/>
        <v>692.56756756756749</v>
      </c>
      <c r="N798" s="4">
        <f t="shared" si="539"/>
        <v>7.4331149662076825</v>
      </c>
      <c r="O798" s="85">
        <f t="shared" si="539"/>
        <v>1784.4827586206898</v>
      </c>
      <c r="P798" s="85">
        <f t="shared" si="539"/>
        <v>1619.4237918215613</v>
      </c>
      <c r="Q798" s="85">
        <f t="shared" si="539"/>
        <v>3891.0505836575876</v>
      </c>
      <c r="R798" s="85">
        <f t="shared" si="539"/>
        <v>0.42652445934978173</v>
      </c>
      <c r="S798" s="85">
        <f t="shared" si="539"/>
        <v>15.58500225869598</v>
      </c>
      <c r="T798" s="4">
        <f t="shared" si="539"/>
        <v>9661.1295681063129</v>
      </c>
      <c r="U798" s="4">
        <f t="shared" si="539"/>
        <v>0</v>
      </c>
      <c r="V798" s="4">
        <f t="shared" si="539"/>
        <v>0</v>
      </c>
      <c r="W798" s="4">
        <f t="shared" si="539"/>
        <v>0</v>
      </c>
      <c r="X798" s="4">
        <f t="shared" si="539"/>
        <v>0</v>
      </c>
    </row>
    <row r="799" spans="1:24" ht="15.75" customHeight="1" x14ac:dyDescent="0.25">
      <c r="A799" s="4" t="s">
        <v>394</v>
      </c>
      <c r="B799" s="4" t="s">
        <v>395</v>
      </c>
      <c r="C799" s="4" t="s">
        <v>106</v>
      </c>
      <c r="D799" s="4" t="s">
        <v>393</v>
      </c>
      <c r="E799" s="4">
        <f t="shared" si="523"/>
        <v>0</v>
      </c>
      <c r="I799" s="4" t="str">
        <f t="shared" ref="I799:X799" si="540">+IF(IFERROR(I547,0)=0,0,I547)</f>
        <v/>
      </c>
      <c r="J799" s="4" t="str">
        <f t="shared" si="540"/>
        <v/>
      </c>
      <c r="K799" s="4" t="str">
        <f t="shared" si="540"/>
        <v/>
      </c>
      <c r="L799" s="4" t="str">
        <f t="shared" si="540"/>
        <v/>
      </c>
      <c r="M799" s="4" t="str">
        <f t="shared" si="540"/>
        <v/>
      </c>
      <c r="N799" s="4" t="str">
        <f t="shared" si="540"/>
        <v/>
      </c>
      <c r="O799" s="4" t="str">
        <f t="shared" si="540"/>
        <v/>
      </c>
      <c r="P799" s="4" t="str">
        <f t="shared" si="540"/>
        <v/>
      </c>
      <c r="Q799" s="4" t="str">
        <f t="shared" si="540"/>
        <v/>
      </c>
      <c r="R799" s="4" t="str">
        <f t="shared" si="540"/>
        <v/>
      </c>
      <c r="S799" s="4" t="str">
        <f t="shared" si="540"/>
        <v/>
      </c>
      <c r="T799" s="4" t="str">
        <f t="shared" si="540"/>
        <v/>
      </c>
      <c r="U799" s="4" t="str">
        <f t="shared" si="540"/>
        <v/>
      </c>
      <c r="V799" s="4" t="str">
        <f t="shared" si="540"/>
        <v/>
      </c>
      <c r="W799" s="4" t="str">
        <f t="shared" si="540"/>
        <v/>
      </c>
      <c r="X799" s="4" t="str">
        <f t="shared" si="540"/>
        <v/>
      </c>
    </row>
    <row r="800" spans="1:24" ht="15.75" customHeight="1" x14ac:dyDescent="0.25">
      <c r="A800" s="4" t="s">
        <v>36</v>
      </c>
      <c r="B800" s="4" t="s">
        <v>37</v>
      </c>
      <c r="C800" s="4" t="s">
        <v>28</v>
      </c>
      <c r="D800" s="4" t="s">
        <v>29</v>
      </c>
      <c r="E800" s="4">
        <f t="shared" si="523"/>
        <v>1</v>
      </c>
      <c r="I800" s="4">
        <f t="shared" ref="I800:X800" si="541">+IF(IFERROR(I548,0)=0,0,I548)</f>
        <v>287025</v>
      </c>
      <c r="J800" s="85">
        <f t="shared" si="541"/>
        <v>489.504398571553</v>
      </c>
      <c r="K800" s="85">
        <f t="shared" si="541"/>
        <v>304.50309206515112</v>
      </c>
      <c r="L800" s="4">
        <f t="shared" si="541"/>
        <v>147.31748256743123</v>
      </c>
      <c r="M800" s="4">
        <f t="shared" si="541"/>
        <v>361.05032822757113</v>
      </c>
      <c r="N800" s="4">
        <f t="shared" si="541"/>
        <v>0</v>
      </c>
      <c r="O800" s="85">
        <f t="shared" si="541"/>
        <v>103541.66666666667</v>
      </c>
      <c r="P800" s="85">
        <f t="shared" si="541"/>
        <v>653.70231862378455</v>
      </c>
      <c r="Q800" s="85">
        <f t="shared" si="541"/>
        <v>1730.6930693069307</v>
      </c>
      <c r="R800" s="85">
        <f t="shared" si="541"/>
        <v>10.452051215050954</v>
      </c>
      <c r="S800" s="85">
        <f t="shared" si="541"/>
        <v>923.44853214418436</v>
      </c>
      <c r="T800" s="4">
        <f t="shared" si="541"/>
        <v>0</v>
      </c>
      <c r="U800" s="4">
        <f t="shared" si="541"/>
        <v>0.45</v>
      </c>
      <c r="V800" s="4">
        <f t="shared" si="541"/>
        <v>0.71</v>
      </c>
      <c r="W800" s="4">
        <f t="shared" si="541"/>
        <v>0.56999999999999995</v>
      </c>
      <c r="X800" s="4">
        <f t="shared" si="541"/>
        <v>0.56999999999999995</v>
      </c>
    </row>
    <row r="801" spans="1:24" ht="15.75" customHeight="1" x14ac:dyDescent="0.25">
      <c r="A801" s="4" t="s">
        <v>179</v>
      </c>
      <c r="B801" s="4" t="s">
        <v>180</v>
      </c>
      <c r="C801" s="4" t="s">
        <v>181</v>
      </c>
      <c r="D801" s="4" t="s">
        <v>182</v>
      </c>
      <c r="E801" s="4">
        <f t="shared" si="523"/>
        <v>1</v>
      </c>
      <c r="I801" s="4">
        <f t="shared" ref="I801:X801" si="542">+IF(IFERROR(I549,0)=0,0,I549)</f>
        <v>9452411</v>
      </c>
      <c r="J801" s="85">
        <f t="shared" si="542"/>
        <v>339.59589780850621</v>
      </c>
      <c r="K801" s="85">
        <f t="shared" si="542"/>
        <v>343.82762239178976</v>
      </c>
      <c r="L801" s="4">
        <f t="shared" si="542"/>
        <v>86.852180479108</v>
      </c>
      <c r="M801" s="4">
        <f t="shared" si="542"/>
        <v>445.48891739364336</v>
      </c>
      <c r="N801" s="85">
        <f t="shared" si="542"/>
        <v>12.705753061308908</v>
      </c>
      <c r="O801" s="85">
        <f t="shared" si="542"/>
        <v>37502.081598667777</v>
      </c>
      <c r="P801" s="85">
        <f t="shared" si="542"/>
        <v>800.15756949060733</v>
      </c>
      <c r="Q801" s="85">
        <f t="shared" si="542"/>
        <v>6500</v>
      </c>
      <c r="R801" s="85">
        <f t="shared" si="542"/>
        <v>3.5969658957910311</v>
      </c>
      <c r="S801" s="85">
        <f t="shared" si="542"/>
        <v>901.82808401577802</v>
      </c>
      <c r="T801" s="4">
        <f t="shared" si="542"/>
        <v>48035.522755138874</v>
      </c>
      <c r="U801" s="4">
        <f t="shared" si="542"/>
        <v>0.56000000000000005</v>
      </c>
      <c r="V801" s="4">
        <f t="shared" si="542"/>
        <v>0.39</v>
      </c>
      <c r="W801" s="4">
        <f t="shared" si="542"/>
        <v>0.46</v>
      </c>
      <c r="X801" s="4">
        <f t="shared" si="542"/>
        <v>0.46</v>
      </c>
    </row>
    <row r="802" spans="1:24" ht="15.75" customHeight="1" x14ac:dyDescent="0.25">
      <c r="A802" s="4" t="s">
        <v>526</v>
      </c>
      <c r="B802" s="4" t="s">
        <v>527</v>
      </c>
      <c r="C802" s="4" t="s">
        <v>181</v>
      </c>
      <c r="D802" s="4" t="s">
        <v>525</v>
      </c>
      <c r="E802" s="4">
        <f t="shared" si="523"/>
        <v>1</v>
      </c>
      <c r="I802" s="4">
        <f t="shared" ref="I802:X802" si="543">+IF(IFERROR(I550,0)=0,0,I550)</f>
        <v>11539328</v>
      </c>
      <c r="J802" s="85">
        <f t="shared" si="543"/>
        <v>329.75923727967518</v>
      </c>
      <c r="K802" s="85">
        <f t="shared" si="543"/>
        <v>87.292778227640298</v>
      </c>
      <c r="L802" s="4">
        <f t="shared" si="543"/>
        <v>53.521192220419174</v>
      </c>
      <c r="M802" s="4">
        <f t="shared" si="543"/>
        <v>601.81470383657825</v>
      </c>
      <c r="N802" s="4">
        <f t="shared" si="543"/>
        <v>13.730910211329888</v>
      </c>
      <c r="O802" s="85">
        <f t="shared" si="543"/>
        <v>138221.18126272911</v>
      </c>
      <c r="P802" s="85">
        <f t="shared" si="543"/>
        <v>76.240141687228473</v>
      </c>
      <c r="Q802" s="85">
        <f t="shared" si="543"/>
        <v>2808.9793641940882</v>
      </c>
      <c r="R802" s="85">
        <f t="shared" si="543"/>
        <v>1.6725410699825847</v>
      </c>
      <c r="S802" s="85">
        <f t="shared" si="543"/>
        <v>1386.1868657984608</v>
      </c>
      <c r="T802" s="4">
        <f t="shared" si="543"/>
        <v>108400.48430554378</v>
      </c>
      <c r="U802" s="4">
        <f t="shared" si="543"/>
        <v>0.74</v>
      </c>
      <c r="V802" s="4">
        <f t="shared" si="543"/>
        <v>0.85</v>
      </c>
      <c r="W802" s="4">
        <f t="shared" si="543"/>
        <v>0.8</v>
      </c>
      <c r="X802" s="4">
        <f t="shared" si="543"/>
        <v>0.8</v>
      </c>
    </row>
    <row r="803" spans="1:24" ht="15.75" customHeight="1" x14ac:dyDescent="0.25">
      <c r="A803" s="4" t="s">
        <v>87</v>
      </c>
      <c r="B803" s="4" t="s">
        <v>88</v>
      </c>
      <c r="C803" s="4" t="s">
        <v>28</v>
      </c>
      <c r="D803" s="4" t="s">
        <v>89</v>
      </c>
      <c r="E803" s="4">
        <f t="shared" si="523"/>
        <v>1</v>
      </c>
      <c r="I803" s="4">
        <f t="shared" ref="I803:X803" si="544">+IF(IFERROR(I551,0)=0,0,I551)</f>
        <v>390353</v>
      </c>
      <c r="J803" s="85">
        <f t="shared" si="544"/>
        <v>442.16388755818451</v>
      </c>
      <c r="K803" s="85">
        <f t="shared" si="544"/>
        <v>332.26336162396603</v>
      </c>
      <c r="L803" s="4">
        <f t="shared" si="544"/>
        <v>51.418464404492049</v>
      </c>
      <c r="M803" s="4">
        <f t="shared" si="544"/>
        <v>230.43420670921969</v>
      </c>
      <c r="N803" s="4">
        <f t="shared" si="544"/>
        <v>6.5009043583960135</v>
      </c>
      <c r="O803" s="85">
        <f t="shared" si="544"/>
        <v>1157400</v>
      </c>
      <c r="P803" s="85">
        <f t="shared" si="544"/>
        <v>199.6613300492611</v>
      </c>
      <c r="Q803" s="85">
        <f t="shared" si="544"/>
        <v>1200.9259259259259</v>
      </c>
      <c r="R803" s="85">
        <f t="shared" si="544"/>
        <v>36.37733026260846</v>
      </c>
      <c r="S803" s="85">
        <f t="shared" si="544"/>
        <v>2827.7547031517224</v>
      </c>
      <c r="T803" s="4">
        <f t="shared" si="544"/>
        <v>106945.72638132918</v>
      </c>
      <c r="U803" s="4">
        <f t="shared" si="544"/>
        <v>0.24</v>
      </c>
      <c r="V803" s="4">
        <f t="shared" si="544"/>
        <v>0.37</v>
      </c>
      <c r="W803" s="4">
        <f t="shared" si="544"/>
        <v>0.35</v>
      </c>
      <c r="X803" s="4">
        <f t="shared" si="544"/>
        <v>0.35</v>
      </c>
    </row>
    <row r="804" spans="1:24" ht="15.75" customHeight="1" x14ac:dyDescent="0.25">
      <c r="A804" s="4" t="s">
        <v>447</v>
      </c>
      <c r="B804" s="4" t="s">
        <v>448</v>
      </c>
      <c r="C804" s="4" t="s">
        <v>118</v>
      </c>
      <c r="D804" s="4" t="s">
        <v>449</v>
      </c>
      <c r="E804" s="4">
        <f t="shared" si="523"/>
        <v>0</v>
      </c>
      <c r="I804" s="4" t="str">
        <f t="shared" ref="I804:X804" si="545">+IF(IFERROR(I552,0)=0,0,I552)</f>
        <v/>
      </c>
      <c r="J804" s="4" t="str">
        <f t="shared" si="545"/>
        <v/>
      </c>
      <c r="K804" s="4" t="str">
        <f t="shared" si="545"/>
        <v/>
      </c>
      <c r="L804" s="4" t="str">
        <f t="shared" si="545"/>
        <v/>
      </c>
      <c r="M804" s="4" t="str">
        <f t="shared" si="545"/>
        <v/>
      </c>
      <c r="N804" s="4" t="str">
        <f t="shared" si="545"/>
        <v/>
      </c>
      <c r="O804" s="4" t="str">
        <f t="shared" si="545"/>
        <v/>
      </c>
      <c r="P804" s="4" t="str">
        <f t="shared" si="545"/>
        <v/>
      </c>
      <c r="Q804" s="4" t="str">
        <f t="shared" si="545"/>
        <v/>
      </c>
      <c r="R804" s="4" t="str">
        <f t="shared" si="545"/>
        <v/>
      </c>
      <c r="S804" s="4" t="str">
        <f t="shared" si="545"/>
        <v/>
      </c>
      <c r="T804" s="4" t="str">
        <f t="shared" si="545"/>
        <v/>
      </c>
      <c r="U804" s="4" t="str">
        <f t="shared" si="545"/>
        <v/>
      </c>
      <c r="V804" s="4" t="str">
        <f t="shared" si="545"/>
        <v/>
      </c>
      <c r="W804" s="4" t="str">
        <f t="shared" si="545"/>
        <v/>
      </c>
      <c r="X804" s="4" t="str">
        <f t="shared" si="545"/>
        <v/>
      </c>
    </row>
    <row r="805" spans="1:24" ht="15.75" customHeight="1" x14ac:dyDescent="0.25">
      <c r="A805" s="4" t="s">
        <v>263</v>
      </c>
      <c r="B805" s="4" t="s">
        <v>264</v>
      </c>
      <c r="C805" s="4" t="s">
        <v>28</v>
      </c>
      <c r="D805" s="4" t="s">
        <v>265</v>
      </c>
      <c r="E805" s="4">
        <f t="shared" si="523"/>
        <v>1</v>
      </c>
      <c r="I805" s="4">
        <f t="shared" ref="I805:X805" si="546">+IF(IFERROR(I553,0)=0,0,I553)</f>
        <v>62506</v>
      </c>
      <c r="J805" s="85">
        <f t="shared" si="546"/>
        <v>764.72658624772021</v>
      </c>
      <c r="K805" s="85">
        <f t="shared" si="546"/>
        <v>334.36790068153454</v>
      </c>
      <c r="L805" s="85">
        <f t="shared" si="546"/>
        <v>323.16897577832526</v>
      </c>
      <c r="M805" s="85">
        <f t="shared" si="546"/>
        <v>966.50717703349289</v>
      </c>
      <c r="N805" s="4">
        <f t="shared" si="546"/>
        <v>0.73055493788783321</v>
      </c>
      <c r="O805" s="85">
        <f t="shared" si="546"/>
        <v>931833.33333333337</v>
      </c>
      <c r="P805" s="85">
        <f t="shared" si="546"/>
        <v>26.385557379118801</v>
      </c>
      <c r="Q805" s="85">
        <f t="shared" si="546"/>
        <v>8360</v>
      </c>
      <c r="R805" s="85">
        <f t="shared" si="546"/>
        <v>7.9992320737209228</v>
      </c>
      <c r="S805" s="85">
        <f t="shared" si="546"/>
        <v>2150.3846153846157</v>
      </c>
      <c r="T805" s="85">
        <f t="shared" si="546"/>
        <v>931833.33333333337</v>
      </c>
      <c r="U805" s="4">
        <f t="shared" si="546"/>
        <v>0</v>
      </c>
      <c r="V805" s="4">
        <f t="shared" si="546"/>
        <v>0</v>
      </c>
      <c r="W805" s="4">
        <f t="shared" si="546"/>
        <v>0</v>
      </c>
      <c r="X805" s="4">
        <f t="shared" si="546"/>
        <v>0</v>
      </c>
    </row>
    <row r="806" spans="1:24" ht="15.75" customHeight="1" x14ac:dyDescent="0.25">
      <c r="A806" s="4" t="s">
        <v>396</v>
      </c>
      <c r="B806" s="4" t="s">
        <v>397</v>
      </c>
      <c r="C806" s="4" t="s">
        <v>106</v>
      </c>
      <c r="D806" s="4" t="s">
        <v>393</v>
      </c>
      <c r="E806" s="4">
        <f t="shared" si="523"/>
        <v>0</v>
      </c>
      <c r="I806" s="4" t="str">
        <f t="shared" ref="I806:X806" si="547">+IF(IFERROR(I554,0)=0,0,I554)</f>
        <v/>
      </c>
      <c r="J806" s="4" t="str">
        <f t="shared" si="547"/>
        <v/>
      </c>
      <c r="K806" s="4" t="str">
        <f t="shared" si="547"/>
        <v/>
      </c>
      <c r="L806" s="4" t="str">
        <f t="shared" si="547"/>
        <v/>
      </c>
      <c r="M806" s="4" t="str">
        <f t="shared" si="547"/>
        <v/>
      </c>
      <c r="N806" s="4" t="str">
        <f t="shared" si="547"/>
        <v/>
      </c>
      <c r="O806" s="4" t="str">
        <f t="shared" si="547"/>
        <v/>
      </c>
      <c r="P806" s="4" t="str">
        <f t="shared" si="547"/>
        <v/>
      </c>
      <c r="Q806" s="4" t="str">
        <f t="shared" si="547"/>
        <v/>
      </c>
      <c r="R806" s="4" t="str">
        <f t="shared" si="547"/>
        <v/>
      </c>
      <c r="S806" s="4" t="str">
        <f t="shared" si="547"/>
        <v/>
      </c>
      <c r="T806" s="4" t="str">
        <f t="shared" si="547"/>
        <v/>
      </c>
      <c r="U806" s="4" t="str">
        <f t="shared" si="547"/>
        <v/>
      </c>
      <c r="V806" s="4" t="str">
        <f t="shared" si="547"/>
        <v/>
      </c>
      <c r="W806" s="4" t="str">
        <f t="shared" si="547"/>
        <v/>
      </c>
      <c r="X806" s="4" t="str">
        <f t="shared" si="547"/>
        <v/>
      </c>
    </row>
    <row r="807" spans="1:24" ht="15.75" customHeight="1" x14ac:dyDescent="0.25">
      <c r="A807" s="4" t="s">
        <v>329</v>
      </c>
      <c r="B807" s="4" t="s">
        <v>330</v>
      </c>
      <c r="C807" s="4" t="s">
        <v>28</v>
      </c>
      <c r="D807" s="4" t="s">
        <v>328</v>
      </c>
      <c r="E807" s="4">
        <f t="shared" si="523"/>
        <v>1</v>
      </c>
      <c r="I807" s="4">
        <f t="shared" ref="I807:X807" si="548">+IF(IFERROR(I555,0)=0,0,I555)</f>
        <v>11513100</v>
      </c>
      <c r="J807" s="85">
        <f t="shared" si="548"/>
        <v>311.88819692350449</v>
      </c>
      <c r="K807" s="85">
        <f t="shared" si="548"/>
        <v>155.87461239805091</v>
      </c>
      <c r="L807" s="4">
        <f t="shared" si="548"/>
        <v>60.976405658246961</v>
      </c>
      <c r="M807" s="4">
        <f t="shared" si="548"/>
        <v>250.86524119260528</v>
      </c>
      <c r="N807" s="4">
        <f t="shared" si="548"/>
        <v>7.1541474019719242</v>
      </c>
      <c r="O807" s="85">
        <f t="shared" si="548"/>
        <v>78593.977154724809</v>
      </c>
      <c r="P807" s="85">
        <f t="shared" si="548"/>
        <v>9371.2793733681465</v>
      </c>
      <c r="Q807" s="85">
        <f t="shared" si="548"/>
        <v>1431.4429289303662</v>
      </c>
      <c r="R807" s="85">
        <f t="shared" si="548"/>
        <v>5.9584299623906682</v>
      </c>
      <c r="S807" s="4">
        <f t="shared" si="548"/>
        <v>786.92143769834297</v>
      </c>
      <c r="T807" s="4">
        <f t="shared" si="548"/>
        <v>178609.44954285515</v>
      </c>
      <c r="U807" s="4">
        <f t="shared" si="548"/>
        <v>0.32874999999999999</v>
      </c>
      <c r="V807" s="4">
        <f t="shared" si="548"/>
        <v>0.32375000000000004</v>
      </c>
      <c r="W807" s="4">
        <f t="shared" si="548"/>
        <v>0.35250000000000004</v>
      </c>
      <c r="X807" s="4">
        <f t="shared" si="548"/>
        <v>0.35250000000000004</v>
      </c>
    </row>
    <row r="808" spans="1:24" ht="15.75" customHeight="1" x14ac:dyDescent="0.25">
      <c r="A808" s="4" t="s">
        <v>38</v>
      </c>
      <c r="B808" s="4" t="s">
        <v>39</v>
      </c>
      <c r="C808" s="4" t="s">
        <v>28</v>
      </c>
      <c r="D808" s="4" t="s">
        <v>29</v>
      </c>
      <c r="E808" s="4">
        <f t="shared" si="523"/>
        <v>0</v>
      </c>
      <c r="I808" s="4" t="str">
        <f t="shared" ref="I808:X808" si="549">+IF(IFERROR(I556,0)=0,0,I556)</f>
        <v/>
      </c>
      <c r="J808" s="4" t="str">
        <f t="shared" si="549"/>
        <v/>
      </c>
      <c r="K808" s="4" t="str">
        <f t="shared" si="549"/>
        <v/>
      </c>
      <c r="L808" s="4" t="str">
        <f t="shared" si="549"/>
        <v/>
      </c>
      <c r="M808" s="4" t="str">
        <f t="shared" si="549"/>
        <v/>
      </c>
      <c r="N808" s="4" t="str">
        <f t="shared" si="549"/>
        <v/>
      </c>
      <c r="O808" s="4" t="str">
        <f t="shared" si="549"/>
        <v/>
      </c>
      <c r="P808" s="4" t="str">
        <f t="shared" si="549"/>
        <v/>
      </c>
      <c r="Q808" s="4" t="str">
        <f t="shared" si="549"/>
        <v/>
      </c>
      <c r="R808" s="4" t="str">
        <f t="shared" si="549"/>
        <v/>
      </c>
      <c r="S808" s="4" t="str">
        <f t="shared" si="549"/>
        <v/>
      </c>
      <c r="T808" s="4" t="str">
        <f t="shared" si="549"/>
        <v/>
      </c>
      <c r="U808" s="4" t="str">
        <f t="shared" si="549"/>
        <v/>
      </c>
      <c r="V808" s="4" t="str">
        <f t="shared" si="549"/>
        <v/>
      </c>
      <c r="W808" s="4" t="str">
        <f t="shared" si="549"/>
        <v/>
      </c>
      <c r="X808" s="4" t="str">
        <f t="shared" si="549"/>
        <v/>
      </c>
    </row>
    <row r="809" spans="1:24" ht="15.75" customHeight="1" x14ac:dyDescent="0.25">
      <c r="A809" s="4" t="s">
        <v>415</v>
      </c>
      <c r="B809" s="4" t="s">
        <v>416</v>
      </c>
      <c r="C809" s="4" t="s">
        <v>181</v>
      </c>
      <c r="D809" s="4" t="s">
        <v>412</v>
      </c>
      <c r="E809" s="4">
        <f t="shared" si="523"/>
        <v>1</v>
      </c>
      <c r="I809" s="4">
        <f t="shared" ref="I809:X809" si="550">+IF(IFERROR(I557,0)=0,0,I557)</f>
        <v>3301000</v>
      </c>
      <c r="J809" s="85">
        <f t="shared" si="550"/>
        <v>463.16267797637084</v>
      </c>
      <c r="K809" s="85">
        <f t="shared" si="550"/>
        <v>85.792184186610129</v>
      </c>
      <c r="L809" s="4">
        <f t="shared" si="550"/>
        <v>63.236984676028484</v>
      </c>
      <c r="M809" s="4">
        <f t="shared" si="550"/>
        <v>470.31376452754114</v>
      </c>
      <c r="N809" s="85">
        <f t="shared" si="550"/>
        <v>33.898818539836412</v>
      </c>
      <c r="O809" s="85">
        <f t="shared" si="550"/>
        <v>15592.493297587131</v>
      </c>
      <c r="P809" s="85">
        <f t="shared" si="550"/>
        <v>170.68466730954677</v>
      </c>
      <c r="Q809" s="85">
        <f t="shared" si="550"/>
        <v>6510.3448275862065</v>
      </c>
      <c r="R809" s="85">
        <f t="shared" si="550"/>
        <v>1.2723417146319298</v>
      </c>
      <c r="S809" s="85">
        <f t="shared" si="550"/>
        <v>808.18935569039786</v>
      </c>
      <c r="T809" s="85">
        <f t="shared" si="550"/>
        <v>46652.406417112303</v>
      </c>
      <c r="U809" s="4">
        <f t="shared" si="550"/>
        <v>0.35</v>
      </c>
      <c r="V809" s="4">
        <f t="shared" si="550"/>
        <v>0.49</v>
      </c>
      <c r="W809" s="4">
        <f t="shared" si="550"/>
        <v>0.64</v>
      </c>
      <c r="X809" s="4">
        <f t="shared" si="550"/>
        <v>0.64</v>
      </c>
    </row>
    <row r="810" spans="1:24" ht="15.75" customHeight="1" x14ac:dyDescent="0.25">
      <c r="A810" s="4" t="s">
        <v>378</v>
      </c>
      <c r="B810" s="4" t="s">
        <v>379</v>
      </c>
      <c r="C810" s="4" t="s">
        <v>118</v>
      </c>
      <c r="D810" s="4" t="s">
        <v>380</v>
      </c>
      <c r="E810" s="4">
        <f t="shared" si="523"/>
        <v>0</v>
      </c>
      <c r="I810" s="4" t="str">
        <f t="shared" ref="I810:X810" si="551">+IF(IFERROR(I558,0)=0,0,I558)</f>
        <v/>
      </c>
      <c r="J810" s="4" t="str">
        <f t="shared" si="551"/>
        <v/>
      </c>
      <c r="K810" s="4" t="str">
        <f t="shared" si="551"/>
        <v/>
      </c>
      <c r="L810" s="4" t="str">
        <f t="shared" si="551"/>
        <v/>
      </c>
      <c r="M810" s="4" t="str">
        <f t="shared" si="551"/>
        <v/>
      </c>
      <c r="N810" s="4" t="str">
        <f t="shared" si="551"/>
        <v/>
      </c>
      <c r="O810" s="4" t="str">
        <f t="shared" si="551"/>
        <v/>
      </c>
      <c r="P810" s="4" t="str">
        <f t="shared" si="551"/>
        <v/>
      </c>
      <c r="Q810" s="4" t="str">
        <f t="shared" si="551"/>
        <v/>
      </c>
      <c r="R810" s="4" t="str">
        <f t="shared" si="551"/>
        <v/>
      </c>
      <c r="S810" s="4" t="str">
        <f t="shared" si="551"/>
        <v/>
      </c>
      <c r="T810" s="4" t="str">
        <f t="shared" si="551"/>
        <v/>
      </c>
      <c r="U810" s="4" t="str">
        <f t="shared" si="551"/>
        <v/>
      </c>
      <c r="V810" s="4" t="str">
        <f t="shared" si="551"/>
        <v/>
      </c>
      <c r="W810" s="4" t="str">
        <f t="shared" si="551"/>
        <v/>
      </c>
      <c r="X810" s="4" t="str">
        <f t="shared" si="551"/>
        <v/>
      </c>
    </row>
    <row r="811" spans="1:24" ht="15.75" customHeight="1" x14ac:dyDescent="0.25">
      <c r="A811" s="4" t="s">
        <v>331</v>
      </c>
      <c r="B811" s="4" t="s">
        <v>332</v>
      </c>
      <c r="C811" s="4" t="s">
        <v>28</v>
      </c>
      <c r="D811" s="4" t="s">
        <v>328</v>
      </c>
      <c r="E811" s="4">
        <f t="shared" si="523"/>
        <v>0</v>
      </c>
      <c r="I811" s="4" t="str">
        <f t="shared" ref="I811:X811" si="552">+IF(IFERROR(I559,0)=0,0,I559)</f>
        <v/>
      </c>
      <c r="J811" s="4" t="str">
        <f t="shared" si="552"/>
        <v/>
      </c>
      <c r="K811" s="4" t="str">
        <f t="shared" si="552"/>
        <v/>
      </c>
      <c r="L811" s="4" t="str">
        <f t="shared" si="552"/>
        <v/>
      </c>
      <c r="M811" s="4" t="str">
        <f t="shared" si="552"/>
        <v/>
      </c>
      <c r="N811" s="4" t="str">
        <f t="shared" si="552"/>
        <v/>
      </c>
      <c r="O811" s="4" t="str">
        <f t="shared" si="552"/>
        <v/>
      </c>
      <c r="P811" s="4" t="str">
        <f t="shared" si="552"/>
        <v/>
      </c>
      <c r="Q811" s="4" t="str">
        <f t="shared" si="552"/>
        <v/>
      </c>
      <c r="R811" s="4" t="str">
        <f t="shared" si="552"/>
        <v/>
      </c>
      <c r="S811" s="4" t="str">
        <f t="shared" si="552"/>
        <v/>
      </c>
      <c r="T811" s="4" t="str">
        <f t="shared" si="552"/>
        <v/>
      </c>
      <c r="U811" s="4" t="str">
        <f t="shared" si="552"/>
        <v/>
      </c>
      <c r="V811" s="4" t="str">
        <f t="shared" si="552"/>
        <v/>
      </c>
      <c r="W811" s="4" t="str">
        <f t="shared" si="552"/>
        <v/>
      </c>
      <c r="X811" s="4" t="str">
        <f t="shared" si="552"/>
        <v/>
      </c>
    </row>
    <row r="812" spans="1:24" ht="15.75" customHeight="1" x14ac:dyDescent="0.25">
      <c r="A812" s="4" t="s">
        <v>41</v>
      </c>
      <c r="B812" s="4" t="s">
        <v>42</v>
      </c>
      <c r="C812" s="4" t="s">
        <v>28</v>
      </c>
      <c r="D812" s="4" t="s">
        <v>29</v>
      </c>
      <c r="E812" s="4">
        <f t="shared" si="523"/>
        <v>0</v>
      </c>
      <c r="I812" s="4" t="str">
        <f t="shared" ref="I812:X812" si="553">+IF(IFERROR(I560,0)=0,0,I560)</f>
        <v/>
      </c>
      <c r="J812" s="4" t="str">
        <f t="shared" si="553"/>
        <v/>
      </c>
      <c r="K812" s="4" t="str">
        <f t="shared" si="553"/>
        <v/>
      </c>
      <c r="L812" s="4" t="str">
        <f t="shared" si="553"/>
        <v/>
      </c>
      <c r="M812" s="4" t="str">
        <f t="shared" si="553"/>
        <v/>
      </c>
      <c r="N812" s="4" t="str">
        <f t="shared" si="553"/>
        <v/>
      </c>
      <c r="O812" s="4" t="str">
        <f t="shared" si="553"/>
        <v/>
      </c>
      <c r="P812" s="4" t="str">
        <f t="shared" si="553"/>
        <v/>
      </c>
      <c r="Q812" s="4" t="str">
        <f t="shared" si="553"/>
        <v/>
      </c>
      <c r="R812" s="4" t="str">
        <f t="shared" si="553"/>
        <v/>
      </c>
      <c r="S812" s="4" t="str">
        <f t="shared" si="553"/>
        <v/>
      </c>
      <c r="T812" s="4" t="str">
        <f t="shared" si="553"/>
        <v/>
      </c>
      <c r="U812" s="4" t="str">
        <f t="shared" si="553"/>
        <v/>
      </c>
      <c r="V812" s="4" t="str">
        <f t="shared" si="553"/>
        <v/>
      </c>
      <c r="W812" s="4" t="str">
        <f t="shared" si="553"/>
        <v/>
      </c>
      <c r="X812" s="4" t="str">
        <f t="shared" si="553"/>
        <v/>
      </c>
    </row>
    <row r="813" spans="1:24" ht="15.75" customHeight="1" x14ac:dyDescent="0.25">
      <c r="A813" s="4" t="s">
        <v>355</v>
      </c>
      <c r="B813" s="4" t="s">
        <v>356</v>
      </c>
      <c r="C813" s="4" t="s">
        <v>106</v>
      </c>
      <c r="D813" s="4" t="s">
        <v>357</v>
      </c>
      <c r="E813" s="4">
        <f t="shared" si="523"/>
        <v>0</v>
      </c>
      <c r="I813" s="4" t="str">
        <f t="shared" ref="I813:X813" si="554">+IF(IFERROR(I561,0)=0,0,I561)</f>
        <v/>
      </c>
      <c r="J813" s="4" t="str">
        <f t="shared" si="554"/>
        <v/>
      </c>
      <c r="K813" s="4" t="str">
        <f t="shared" si="554"/>
        <v/>
      </c>
      <c r="L813" s="4" t="str">
        <f t="shared" si="554"/>
        <v/>
      </c>
      <c r="M813" s="4" t="str">
        <f t="shared" si="554"/>
        <v/>
      </c>
      <c r="N813" s="4" t="str">
        <f t="shared" si="554"/>
        <v/>
      </c>
      <c r="O813" s="4" t="str">
        <f t="shared" si="554"/>
        <v/>
      </c>
      <c r="P813" s="4" t="str">
        <f t="shared" si="554"/>
        <v/>
      </c>
      <c r="Q813" s="4" t="str">
        <f t="shared" si="554"/>
        <v/>
      </c>
      <c r="R813" s="4" t="str">
        <f t="shared" si="554"/>
        <v/>
      </c>
      <c r="S813" s="4" t="str">
        <f t="shared" si="554"/>
        <v/>
      </c>
      <c r="T813" s="4" t="str">
        <f t="shared" si="554"/>
        <v/>
      </c>
      <c r="U813" s="4" t="str">
        <f t="shared" si="554"/>
        <v/>
      </c>
      <c r="V813" s="4" t="str">
        <f t="shared" si="554"/>
        <v/>
      </c>
      <c r="W813" s="4" t="str">
        <f t="shared" si="554"/>
        <v/>
      </c>
      <c r="X813" s="4" t="str">
        <f t="shared" si="554"/>
        <v/>
      </c>
    </row>
    <row r="814" spans="1:24" ht="15.75" customHeight="1" x14ac:dyDescent="0.25">
      <c r="A814" s="4" t="s">
        <v>183</v>
      </c>
      <c r="B814" s="4" t="s">
        <v>184</v>
      </c>
      <c r="C814" s="4" t="s">
        <v>181</v>
      </c>
      <c r="D814" s="4" t="s">
        <v>182</v>
      </c>
      <c r="E814" s="4">
        <f t="shared" si="523"/>
        <v>1</v>
      </c>
      <c r="I814" s="4">
        <f t="shared" ref="I814:X814" si="555">+IF(IFERROR(I562,0)=0,0,I562)</f>
        <v>7000119</v>
      </c>
      <c r="J814" s="85">
        <f t="shared" si="555"/>
        <v>404.26455607397531</v>
      </c>
      <c r="K814" s="85">
        <f t="shared" si="555"/>
        <v>99.826874371707106</v>
      </c>
      <c r="L814" s="85">
        <f t="shared" si="555"/>
        <v>23.471029563925985</v>
      </c>
      <c r="M814" s="85">
        <f t="shared" si="555"/>
        <v>235.11734401831711</v>
      </c>
      <c r="N814" s="85">
        <f t="shared" si="555"/>
        <v>31.928028652084343</v>
      </c>
      <c r="O814" s="85">
        <f t="shared" si="555"/>
        <v>15257.71812080537</v>
      </c>
      <c r="P814" s="85">
        <f t="shared" si="555"/>
        <v>246.91707006819547</v>
      </c>
      <c r="Q814" s="85">
        <f t="shared" si="555"/>
        <v>10935.837245696401</v>
      </c>
      <c r="R814" s="85">
        <f t="shared" si="555"/>
        <v>1.4714035575680928</v>
      </c>
      <c r="S814" s="85">
        <f t="shared" si="555"/>
        <v>738.26070013639026</v>
      </c>
      <c r="T814" s="85">
        <f t="shared" si="555"/>
        <v>17532.647814910026</v>
      </c>
      <c r="U814" s="4">
        <f t="shared" si="555"/>
        <v>0.28999999999999998</v>
      </c>
      <c r="V814" s="4">
        <f t="shared" si="555"/>
        <v>0.37</v>
      </c>
      <c r="W814" s="4">
        <f t="shared" si="555"/>
        <v>0.55000000000000004</v>
      </c>
      <c r="X814" s="4">
        <f t="shared" si="555"/>
        <v>0.55000000000000004</v>
      </c>
    </row>
    <row r="815" spans="1:24" ht="15.75" customHeight="1" x14ac:dyDescent="0.25">
      <c r="A815" s="4" t="s">
        <v>450</v>
      </c>
      <c r="B815" s="4" t="s">
        <v>451</v>
      </c>
      <c r="C815" s="4" t="s">
        <v>118</v>
      </c>
      <c r="D815" s="4" t="s">
        <v>449</v>
      </c>
      <c r="E815" s="4">
        <f t="shared" si="523"/>
        <v>0</v>
      </c>
      <c r="I815" s="4" t="str">
        <f t="shared" ref="I815:X815" si="556">+IF(IFERROR(I563,0)=0,0,I563)</f>
        <v/>
      </c>
      <c r="J815" s="4" t="str">
        <f t="shared" si="556"/>
        <v/>
      </c>
      <c r="K815" s="4" t="str">
        <f t="shared" si="556"/>
        <v/>
      </c>
      <c r="L815" s="4" t="str">
        <f t="shared" si="556"/>
        <v/>
      </c>
      <c r="M815" s="4" t="str">
        <f t="shared" si="556"/>
        <v/>
      </c>
      <c r="N815" s="4" t="str">
        <f t="shared" si="556"/>
        <v/>
      </c>
      <c r="O815" s="4" t="str">
        <f t="shared" si="556"/>
        <v/>
      </c>
      <c r="P815" s="4" t="str">
        <f t="shared" si="556"/>
        <v/>
      </c>
      <c r="Q815" s="4" t="str">
        <f t="shared" si="556"/>
        <v/>
      </c>
      <c r="R815" s="4" t="str">
        <f t="shared" si="556"/>
        <v/>
      </c>
      <c r="S815" s="4" t="str">
        <f t="shared" si="556"/>
        <v/>
      </c>
      <c r="T815" s="4" t="str">
        <f t="shared" si="556"/>
        <v/>
      </c>
      <c r="U815" s="4" t="str">
        <f t="shared" si="556"/>
        <v/>
      </c>
      <c r="V815" s="4" t="str">
        <f t="shared" si="556"/>
        <v/>
      </c>
      <c r="W815" s="4" t="str">
        <f t="shared" si="556"/>
        <v/>
      </c>
      <c r="X815" s="4" t="str">
        <f t="shared" si="556"/>
        <v/>
      </c>
    </row>
    <row r="816" spans="1:24" ht="15.75" customHeight="1" x14ac:dyDescent="0.25">
      <c r="A816" s="4" t="s">
        <v>116</v>
      </c>
      <c r="B816" s="4" t="s">
        <v>117</v>
      </c>
      <c r="C816" s="4" t="s">
        <v>118</v>
      </c>
      <c r="D816" s="4" t="s">
        <v>119</v>
      </c>
      <c r="E816" s="4">
        <f t="shared" si="523"/>
        <v>1</v>
      </c>
      <c r="I816" s="4">
        <f t="shared" ref="I816:X816" si="557">+IF(IFERROR(I564,0)=0,0,I564)</f>
        <v>11530580</v>
      </c>
      <c r="J816" s="85">
        <f t="shared" si="557"/>
        <v>140.26180816576442</v>
      </c>
      <c r="K816" s="85">
        <f t="shared" si="557"/>
        <v>87.532457170411206</v>
      </c>
      <c r="L816" s="4">
        <f t="shared" si="557"/>
        <v>0</v>
      </c>
      <c r="M816" s="4">
        <f t="shared" si="557"/>
        <v>0</v>
      </c>
      <c r="N816" s="4">
        <f t="shared" si="557"/>
        <v>0</v>
      </c>
      <c r="O816" s="85">
        <f t="shared" si="557"/>
        <v>20982.583454281568</v>
      </c>
      <c r="P816" s="4">
        <f t="shared" si="557"/>
        <v>259.79243293772828</v>
      </c>
      <c r="Q816" s="85">
        <f t="shared" si="557"/>
        <v>1808.7813620071684</v>
      </c>
      <c r="R816" s="85">
        <f t="shared" si="557"/>
        <v>5.5070950463896873</v>
      </c>
      <c r="S816" s="85">
        <f t="shared" si="557"/>
        <v>678.82800394421747</v>
      </c>
      <c r="T816" s="4">
        <f t="shared" si="557"/>
        <v>824826.22950819682</v>
      </c>
      <c r="U816" s="4">
        <f t="shared" si="557"/>
        <v>0</v>
      </c>
      <c r="V816" s="4">
        <f t="shared" si="557"/>
        <v>0</v>
      </c>
      <c r="W816" s="4">
        <f t="shared" si="557"/>
        <v>0</v>
      </c>
      <c r="X816" s="4">
        <f t="shared" si="557"/>
        <v>0</v>
      </c>
    </row>
    <row r="817" spans="1:24" ht="15.75" customHeight="1" x14ac:dyDescent="0.25">
      <c r="A817" s="4" t="s">
        <v>452</v>
      </c>
      <c r="B817" s="4" t="s">
        <v>453</v>
      </c>
      <c r="C817" s="4" t="s">
        <v>118</v>
      </c>
      <c r="D817" s="4" t="s">
        <v>449</v>
      </c>
      <c r="E817" s="4">
        <f t="shared" si="523"/>
        <v>0</v>
      </c>
      <c r="I817" s="4" t="str">
        <f t="shared" ref="I817:X817" si="558">+IF(IFERROR(I565,0)=0,0,I565)</f>
        <v/>
      </c>
      <c r="J817" s="4" t="str">
        <f t="shared" si="558"/>
        <v/>
      </c>
      <c r="K817" s="4" t="str">
        <f t="shared" si="558"/>
        <v/>
      </c>
      <c r="L817" s="4" t="str">
        <f t="shared" si="558"/>
        <v/>
      </c>
      <c r="M817" s="4" t="str">
        <f t="shared" si="558"/>
        <v/>
      </c>
      <c r="N817" s="4" t="str">
        <f t="shared" si="558"/>
        <v/>
      </c>
      <c r="O817" s="4" t="str">
        <f t="shared" si="558"/>
        <v/>
      </c>
      <c r="P817" s="4" t="str">
        <f t="shared" si="558"/>
        <v/>
      </c>
      <c r="Q817" s="4" t="str">
        <f t="shared" si="558"/>
        <v/>
      </c>
      <c r="R817" s="4" t="str">
        <f t="shared" si="558"/>
        <v/>
      </c>
      <c r="S817" s="4" t="str">
        <f t="shared" si="558"/>
        <v/>
      </c>
      <c r="T817" s="4" t="str">
        <f t="shared" si="558"/>
        <v/>
      </c>
      <c r="U817" s="4" t="str">
        <f t="shared" si="558"/>
        <v/>
      </c>
      <c r="V817" s="4" t="str">
        <f t="shared" si="558"/>
        <v/>
      </c>
      <c r="W817" s="4" t="str">
        <f t="shared" si="558"/>
        <v/>
      </c>
      <c r="X817" s="4" t="str">
        <f t="shared" si="558"/>
        <v/>
      </c>
    </row>
    <row r="818" spans="1:24" ht="15.75" customHeight="1" x14ac:dyDescent="0.25">
      <c r="A818" s="4" t="s">
        <v>358</v>
      </c>
      <c r="B818" s="4" t="s">
        <v>359</v>
      </c>
      <c r="C818" s="4" t="s">
        <v>106</v>
      </c>
      <c r="D818" s="4" t="s">
        <v>357</v>
      </c>
      <c r="E818" s="4">
        <f t="shared" si="523"/>
        <v>0</v>
      </c>
      <c r="I818" s="4" t="str">
        <f t="shared" ref="I818:X818" si="559">+IF(IFERROR(I566,0)=0,0,I566)</f>
        <v/>
      </c>
      <c r="J818" s="4" t="str">
        <f t="shared" si="559"/>
        <v/>
      </c>
      <c r="K818" s="4" t="str">
        <f t="shared" si="559"/>
        <v/>
      </c>
      <c r="L818" s="4" t="str">
        <f t="shared" si="559"/>
        <v/>
      </c>
      <c r="M818" s="4" t="str">
        <f t="shared" si="559"/>
        <v/>
      </c>
      <c r="N818" s="4" t="str">
        <f t="shared" si="559"/>
        <v/>
      </c>
      <c r="O818" s="4" t="str">
        <f t="shared" si="559"/>
        <v/>
      </c>
      <c r="P818" s="4" t="str">
        <f t="shared" si="559"/>
        <v/>
      </c>
      <c r="Q818" s="4" t="str">
        <f t="shared" si="559"/>
        <v/>
      </c>
      <c r="R818" s="4" t="str">
        <f t="shared" si="559"/>
        <v/>
      </c>
      <c r="S818" s="4" t="str">
        <f t="shared" si="559"/>
        <v/>
      </c>
      <c r="T818" s="4" t="str">
        <f t="shared" si="559"/>
        <v/>
      </c>
      <c r="U818" s="4" t="str">
        <f t="shared" si="559"/>
        <v/>
      </c>
      <c r="V818" s="4" t="str">
        <f t="shared" si="559"/>
        <v/>
      </c>
      <c r="W818" s="4" t="str">
        <f t="shared" si="559"/>
        <v/>
      </c>
      <c r="X818" s="4" t="str">
        <f t="shared" si="559"/>
        <v/>
      </c>
    </row>
    <row r="819" spans="1:24" ht="15.75" customHeight="1" x14ac:dyDescent="0.25">
      <c r="A819" s="4" t="s">
        <v>232</v>
      </c>
      <c r="B819" s="4" t="s">
        <v>233</v>
      </c>
      <c r="C819" s="4" t="s">
        <v>118</v>
      </c>
      <c r="D819" s="4" t="s">
        <v>231</v>
      </c>
      <c r="E819" s="4">
        <f t="shared" si="523"/>
        <v>1</v>
      </c>
      <c r="I819" s="4">
        <f t="shared" ref="I819:X819" si="560">+IF(IFERROR(I567,0)=0,0,I567)</f>
        <v>25876380</v>
      </c>
      <c r="J819" s="85">
        <f t="shared" si="560"/>
        <v>14.835923726579992</v>
      </c>
      <c r="K819" s="85">
        <f t="shared" si="560"/>
        <v>113.38912166230361</v>
      </c>
      <c r="L819" s="85">
        <f t="shared" si="560"/>
        <v>25.911661522979646</v>
      </c>
      <c r="M819" s="85">
        <f t="shared" si="560"/>
        <v>228.51981868375313</v>
      </c>
      <c r="N819" s="4">
        <f t="shared" si="560"/>
        <v>0</v>
      </c>
      <c r="O819" s="85">
        <f t="shared" si="560"/>
        <v>58527.325023969315</v>
      </c>
      <c r="P819" s="85">
        <f t="shared" si="560"/>
        <v>951.02424478153773</v>
      </c>
      <c r="Q819" s="85">
        <f t="shared" si="560"/>
        <v>1784.8409270636901</v>
      </c>
      <c r="R819" s="85">
        <f t="shared" si="560"/>
        <v>1.3178041132492258</v>
      </c>
      <c r="S819" s="4">
        <f t="shared" si="560"/>
        <v>0</v>
      </c>
      <c r="T819" s="4">
        <f t="shared" si="560"/>
        <v>0</v>
      </c>
      <c r="U819" s="4">
        <f t="shared" si="560"/>
        <v>0.4</v>
      </c>
      <c r="V819" s="4">
        <f t="shared" si="560"/>
        <v>0.41</v>
      </c>
      <c r="W819" s="4">
        <f t="shared" si="560"/>
        <v>0.34</v>
      </c>
      <c r="X819" s="4">
        <f t="shared" si="560"/>
        <v>0.34</v>
      </c>
    </row>
    <row r="820" spans="1:24" ht="15.75" customHeight="1" x14ac:dyDescent="0.25">
      <c r="A820" s="4" t="s">
        <v>266</v>
      </c>
      <c r="B820" s="4" t="s">
        <v>267</v>
      </c>
      <c r="C820" s="4" t="s">
        <v>28</v>
      </c>
      <c r="D820" s="4" t="s">
        <v>265</v>
      </c>
      <c r="E820" s="4">
        <f t="shared" si="523"/>
        <v>1</v>
      </c>
      <c r="I820" s="4">
        <f t="shared" ref="I820:X820" si="561">+IF(IFERROR(I568,0)=0,0,I568)</f>
        <v>37411047</v>
      </c>
      <c r="J820" s="85">
        <f t="shared" si="561"/>
        <v>184.50967170205101</v>
      </c>
      <c r="K820" s="85">
        <f t="shared" si="561"/>
        <v>109.98088345402363</v>
      </c>
      <c r="L820" s="85">
        <f t="shared" si="561"/>
        <v>75.23446216300762</v>
      </c>
      <c r="M820" s="85">
        <f t="shared" si="561"/>
        <v>684.06853809697407</v>
      </c>
      <c r="N820" s="4">
        <f t="shared" si="561"/>
        <v>0.73055493788783321</v>
      </c>
      <c r="O820" s="85">
        <f t="shared" si="561"/>
        <v>180675.53191489363</v>
      </c>
      <c r="P820" s="85">
        <f t="shared" si="561"/>
        <v>189.10546611084811</v>
      </c>
      <c r="Q820" s="85">
        <f t="shared" si="561"/>
        <v>2588.2241932440083</v>
      </c>
      <c r="R820" s="85">
        <f t="shared" si="561"/>
        <v>1.7641847874506158</v>
      </c>
      <c r="S820" s="85">
        <f t="shared" si="561"/>
        <v>371.60580268253722</v>
      </c>
      <c r="T820" s="4">
        <f t="shared" si="561"/>
        <v>472993.53329664283</v>
      </c>
      <c r="U820" s="4">
        <f t="shared" si="561"/>
        <v>0.78</v>
      </c>
      <c r="V820" s="4">
        <f t="shared" si="561"/>
        <v>0.86</v>
      </c>
      <c r="W820" s="4">
        <f t="shared" si="561"/>
        <v>0.79</v>
      </c>
      <c r="X820" s="4">
        <f t="shared" si="561"/>
        <v>0.79</v>
      </c>
    </row>
    <row r="821" spans="1:24" ht="15.75" customHeight="1" x14ac:dyDescent="0.25">
      <c r="A821" s="4" t="s">
        <v>43</v>
      </c>
      <c r="B821" s="4" t="s">
        <v>44</v>
      </c>
      <c r="C821" s="4" t="s">
        <v>28</v>
      </c>
      <c r="D821" s="4" t="s">
        <v>29</v>
      </c>
      <c r="E821" s="4">
        <f t="shared" si="523"/>
        <v>0</v>
      </c>
      <c r="I821" s="4" t="str">
        <f t="shared" ref="I821:X821" si="562">+IF(IFERROR(I569,0)=0,0,I569)</f>
        <v/>
      </c>
      <c r="J821" s="4" t="str">
        <f t="shared" si="562"/>
        <v/>
      </c>
      <c r="K821" s="4" t="str">
        <f t="shared" si="562"/>
        <v/>
      </c>
      <c r="L821" s="4" t="str">
        <f t="shared" si="562"/>
        <v/>
      </c>
      <c r="M821" s="4" t="str">
        <f t="shared" si="562"/>
        <v/>
      </c>
      <c r="N821" s="4" t="str">
        <f t="shared" si="562"/>
        <v/>
      </c>
      <c r="O821" s="4" t="str">
        <f t="shared" si="562"/>
        <v/>
      </c>
      <c r="P821" s="4" t="str">
        <f t="shared" si="562"/>
        <v/>
      </c>
      <c r="Q821" s="4" t="str">
        <f t="shared" si="562"/>
        <v/>
      </c>
      <c r="R821" s="4" t="str">
        <f t="shared" si="562"/>
        <v/>
      </c>
      <c r="S821" s="4" t="str">
        <f t="shared" si="562"/>
        <v/>
      </c>
      <c r="T821" s="4" t="str">
        <f t="shared" si="562"/>
        <v/>
      </c>
      <c r="U821" s="4" t="str">
        <f t="shared" si="562"/>
        <v/>
      </c>
      <c r="V821" s="4" t="str">
        <f t="shared" si="562"/>
        <v/>
      </c>
      <c r="W821" s="4" t="str">
        <f t="shared" si="562"/>
        <v/>
      </c>
      <c r="X821" s="4" t="str">
        <f t="shared" si="562"/>
        <v/>
      </c>
    </row>
    <row r="822" spans="1:24" ht="15.75" customHeight="1" x14ac:dyDescent="0.25">
      <c r="A822" s="4" t="s">
        <v>234</v>
      </c>
      <c r="B822" s="4" t="s">
        <v>235</v>
      </c>
      <c r="C822" s="4" t="s">
        <v>118</v>
      </c>
      <c r="D822" s="4" t="s">
        <v>231</v>
      </c>
      <c r="E822" s="4">
        <f t="shared" si="523"/>
        <v>0</v>
      </c>
      <c r="I822" s="4" t="str">
        <f t="shared" ref="I822:X822" si="563">+IF(IFERROR(I570,0)=0,0,I570)</f>
        <v/>
      </c>
      <c r="J822" s="4" t="str">
        <f t="shared" si="563"/>
        <v/>
      </c>
      <c r="K822" s="4" t="str">
        <f t="shared" si="563"/>
        <v/>
      </c>
      <c r="L822" s="4" t="str">
        <f t="shared" si="563"/>
        <v/>
      </c>
      <c r="M822" s="4" t="str">
        <f t="shared" si="563"/>
        <v/>
      </c>
      <c r="N822" s="4" t="str">
        <f t="shared" si="563"/>
        <v/>
      </c>
      <c r="O822" s="4" t="str">
        <f t="shared" si="563"/>
        <v/>
      </c>
      <c r="P822" s="4" t="str">
        <f t="shared" si="563"/>
        <v/>
      </c>
      <c r="Q822" s="4" t="str">
        <f t="shared" si="563"/>
        <v/>
      </c>
      <c r="R822" s="4" t="str">
        <f t="shared" si="563"/>
        <v/>
      </c>
      <c r="S822" s="4" t="str">
        <f t="shared" si="563"/>
        <v/>
      </c>
      <c r="T822" s="4" t="str">
        <f t="shared" si="563"/>
        <v/>
      </c>
      <c r="U822" s="4" t="str">
        <f t="shared" si="563"/>
        <v/>
      </c>
      <c r="V822" s="4" t="str">
        <f t="shared" si="563"/>
        <v/>
      </c>
      <c r="W822" s="4" t="str">
        <f t="shared" si="563"/>
        <v/>
      </c>
      <c r="X822" s="4" t="str">
        <f t="shared" si="563"/>
        <v/>
      </c>
    </row>
    <row r="823" spans="1:24" ht="15.75" customHeight="1" x14ac:dyDescent="0.25">
      <c r="A823" s="4" t="s">
        <v>236</v>
      </c>
      <c r="B823" s="4" t="s">
        <v>237</v>
      </c>
      <c r="C823" s="4" t="s">
        <v>118</v>
      </c>
      <c r="D823" s="4" t="s">
        <v>231</v>
      </c>
      <c r="E823" s="4">
        <f t="shared" si="523"/>
        <v>0</v>
      </c>
      <c r="I823" s="4" t="str">
        <f t="shared" ref="I823:X823" si="564">+IF(IFERROR(I571,0)=0,0,I571)</f>
        <v/>
      </c>
      <c r="J823" s="4" t="str">
        <f t="shared" si="564"/>
        <v/>
      </c>
      <c r="K823" s="4" t="str">
        <f t="shared" si="564"/>
        <v/>
      </c>
      <c r="L823" s="4" t="str">
        <f t="shared" si="564"/>
        <v/>
      </c>
      <c r="M823" s="4" t="str">
        <f t="shared" si="564"/>
        <v/>
      </c>
      <c r="N823" s="4" t="str">
        <f t="shared" si="564"/>
        <v/>
      </c>
      <c r="O823" s="4" t="str">
        <f t="shared" si="564"/>
        <v/>
      </c>
      <c r="P823" s="4" t="str">
        <f t="shared" si="564"/>
        <v/>
      </c>
      <c r="Q823" s="4" t="str">
        <f t="shared" si="564"/>
        <v/>
      </c>
      <c r="R823" s="4" t="str">
        <f t="shared" si="564"/>
        <v/>
      </c>
      <c r="S823" s="4" t="str">
        <f t="shared" si="564"/>
        <v/>
      </c>
      <c r="T823" s="4" t="str">
        <f t="shared" si="564"/>
        <v/>
      </c>
      <c r="U823" s="4" t="str">
        <f t="shared" si="564"/>
        <v/>
      </c>
      <c r="V823" s="4" t="str">
        <f t="shared" si="564"/>
        <v/>
      </c>
      <c r="W823" s="4" t="str">
        <f t="shared" si="564"/>
        <v/>
      </c>
      <c r="X823" s="4" t="str">
        <f t="shared" si="564"/>
        <v/>
      </c>
    </row>
    <row r="824" spans="1:24" ht="15.75" customHeight="1" x14ac:dyDescent="0.25">
      <c r="A824" s="4" t="s">
        <v>274</v>
      </c>
      <c r="B824" s="4" t="s">
        <v>275</v>
      </c>
      <c r="C824" s="4" t="s">
        <v>181</v>
      </c>
      <c r="D824" s="4" t="s">
        <v>276</v>
      </c>
      <c r="E824" s="4">
        <f t="shared" si="523"/>
        <v>0</v>
      </c>
      <c r="I824" s="4" t="str">
        <f t="shared" ref="I824:X824" si="565">+IF(IFERROR(I572,0)=0,0,I572)</f>
        <v/>
      </c>
      <c r="J824" s="4" t="str">
        <f t="shared" si="565"/>
        <v/>
      </c>
      <c r="K824" s="4" t="str">
        <f t="shared" si="565"/>
        <v/>
      </c>
      <c r="L824" s="4" t="str">
        <f t="shared" si="565"/>
        <v/>
      </c>
      <c r="M824" s="4" t="str">
        <f t="shared" si="565"/>
        <v/>
      </c>
      <c r="N824" s="4" t="str">
        <f t="shared" si="565"/>
        <v/>
      </c>
      <c r="O824" s="4" t="str">
        <f t="shared" si="565"/>
        <v/>
      </c>
      <c r="P824" s="4" t="str">
        <f t="shared" si="565"/>
        <v/>
      </c>
      <c r="Q824" s="4" t="str">
        <f t="shared" si="565"/>
        <v/>
      </c>
      <c r="R824" s="4" t="str">
        <f t="shared" si="565"/>
        <v/>
      </c>
      <c r="S824" s="4" t="str">
        <f t="shared" si="565"/>
        <v/>
      </c>
      <c r="T824" s="4" t="str">
        <f t="shared" si="565"/>
        <v/>
      </c>
      <c r="U824" s="4" t="str">
        <f t="shared" si="565"/>
        <v/>
      </c>
      <c r="V824" s="4" t="str">
        <f t="shared" si="565"/>
        <v/>
      </c>
      <c r="W824" s="4" t="str">
        <f t="shared" si="565"/>
        <v/>
      </c>
      <c r="X824" s="4" t="str">
        <f t="shared" si="565"/>
        <v/>
      </c>
    </row>
    <row r="825" spans="1:24" ht="15.75" customHeight="1" x14ac:dyDescent="0.25">
      <c r="A825" s="4" t="s">
        <v>333</v>
      </c>
      <c r="B825" s="4" t="s">
        <v>334</v>
      </c>
      <c r="C825" s="4" t="s">
        <v>28</v>
      </c>
      <c r="D825" s="4" t="s">
        <v>328</v>
      </c>
      <c r="E825" s="4">
        <f t="shared" si="523"/>
        <v>1</v>
      </c>
      <c r="I825" s="4">
        <f t="shared" ref="I825:X825" si="566">+IF(IFERROR(I573,0)=0,0,I573)</f>
        <v>18952038</v>
      </c>
      <c r="J825" s="85">
        <f t="shared" si="566"/>
        <v>306.48418919379543</v>
      </c>
      <c r="K825" s="85">
        <f t="shared" si="566"/>
        <v>220.35624875804913</v>
      </c>
      <c r="L825" s="85">
        <f t="shared" si="566"/>
        <v>119.15341241928704</v>
      </c>
      <c r="M825" s="85">
        <f t="shared" si="566"/>
        <v>540.73080791149857</v>
      </c>
      <c r="N825" s="85">
        <f t="shared" si="566"/>
        <v>5.1234595456172043</v>
      </c>
      <c r="O825" s="85">
        <f t="shared" si="566"/>
        <v>414524.201853759</v>
      </c>
      <c r="P825" s="85">
        <f t="shared" si="566"/>
        <v>1646.7665615141955</v>
      </c>
      <c r="Q825" s="85">
        <f t="shared" si="566"/>
        <v>2742.8083541310916</v>
      </c>
      <c r="R825" s="85">
        <f t="shared" si="566"/>
        <v>4.1103758867515987</v>
      </c>
      <c r="S825" s="85">
        <f t="shared" si="566"/>
        <v>931.6810873621007</v>
      </c>
      <c r="T825" s="85">
        <f t="shared" si="566"/>
        <v>325386.41875505255</v>
      </c>
      <c r="U825" s="4">
        <f t="shared" si="566"/>
        <v>0.59</v>
      </c>
      <c r="V825" s="4">
        <f t="shared" si="566"/>
        <v>0.53</v>
      </c>
      <c r="W825" s="4">
        <f t="shared" si="566"/>
        <v>0.64</v>
      </c>
      <c r="X825" s="4">
        <f t="shared" si="566"/>
        <v>0.64</v>
      </c>
    </row>
    <row r="826" spans="1:24" ht="15.75" customHeight="1" x14ac:dyDescent="0.25">
      <c r="A826" s="4" t="s">
        <v>158</v>
      </c>
      <c r="B826" s="4" t="s">
        <v>159</v>
      </c>
      <c r="C826" s="4" t="s">
        <v>106</v>
      </c>
      <c r="D826" s="4" t="s">
        <v>160</v>
      </c>
      <c r="E826" s="4">
        <f t="shared" si="523"/>
        <v>1</v>
      </c>
      <c r="I826" s="4">
        <f t="shared" ref="I826:X826" si="567">+IF(IFERROR(I574,0)=0,0,I574)</f>
        <v>1433783686</v>
      </c>
      <c r="J826" s="4">
        <f t="shared" si="567"/>
        <v>430.40808536030005</v>
      </c>
      <c r="K826" s="85">
        <f t="shared" si="567"/>
        <v>108.87876708620884</v>
      </c>
      <c r="L826" s="4">
        <f t="shared" si="567"/>
        <v>76.16002690982917</v>
      </c>
      <c r="M826" s="4">
        <f t="shared" si="567"/>
        <v>528.35651342665892</v>
      </c>
      <c r="N826" s="85">
        <f t="shared" si="567"/>
        <v>8.5501042588930662</v>
      </c>
      <c r="O826" s="85">
        <f t="shared" si="567"/>
        <v>10055.428664654541</v>
      </c>
      <c r="P826" s="85">
        <f t="shared" si="567"/>
        <v>1280.0308961608569</v>
      </c>
      <c r="Q826" s="4">
        <f t="shared" si="567"/>
        <v>5352.6938327454118</v>
      </c>
      <c r="R826" s="85">
        <f t="shared" si="567"/>
        <v>0.55726676750595983</v>
      </c>
      <c r="S826" s="4">
        <f t="shared" si="567"/>
        <v>593.23015536406444</v>
      </c>
      <c r="T826" s="85">
        <f t="shared" si="567"/>
        <v>7799.5963200587175</v>
      </c>
      <c r="U826" s="4">
        <f t="shared" si="567"/>
        <v>0.5</v>
      </c>
      <c r="V826" s="4">
        <f t="shared" si="567"/>
        <v>0.32</v>
      </c>
      <c r="W826" s="4">
        <f t="shared" si="567"/>
        <v>0.51</v>
      </c>
      <c r="X826" s="4">
        <f t="shared" si="567"/>
        <v>0.51</v>
      </c>
    </row>
    <row r="827" spans="1:24" ht="15.75" customHeight="1" x14ac:dyDescent="0.25">
      <c r="A827" s="4" t="s">
        <v>161</v>
      </c>
      <c r="B827" s="4" t="s">
        <v>162</v>
      </c>
      <c r="C827" s="4" t="s">
        <v>106</v>
      </c>
      <c r="D827" s="4" t="s">
        <v>160</v>
      </c>
      <c r="E827" s="4">
        <f t="shared" si="523"/>
        <v>0</v>
      </c>
      <c r="I827" s="4" t="str">
        <f t="shared" ref="I827:X827" si="568">+IF(IFERROR(I575,0)=0,0,I575)</f>
        <v/>
      </c>
      <c r="J827" s="4" t="str">
        <f t="shared" si="568"/>
        <v/>
      </c>
      <c r="K827" s="4" t="str">
        <f t="shared" si="568"/>
        <v/>
      </c>
      <c r="L827" s="4" t="str">
        <f t="shared" si="568"/>
        <v/>
      </c>
      <c r="M827" s="4" t="str">
        <f t="shared" si="568"/>
        <v/>
      </c>
      <c r="N827" s="4" t="str">
        <f t="shared" si="568"/>
        <v/>
      </c>
      <c r="O827" s="4" t="str">
        <f t="shared" si="568"/>
        <v/>
      </c>
      <c r="P827" s="4" t="str">
        <f t="shared" si="568"/>
        <v/>
      </c>
      <c r="Q827" s="4" t="str">
        <f t="shared" si="568"/>
        <v/>
      </c>
      <c r="R827" s="4" t="str">
        <f t="shared" si="568"/>
        <v/>
      </c>
      <c r="S827" s="4" t="str">
        <f t="shared" si="568"/>
        <v/>
      </c>
      <c r="T827" s="4" t="str">
        <f t="shared" si="568"/>
        <v/>
      </c>
      <c r="U827" s="4" t="str">
        <f t="shared" si="568"/>
        <v/>
      </c>
      <c r="V827" s="4" t="str">
        <f t="shared" si="568"/>
        <v/>
      </c>
      <c r="W827" s="4" t="str">
        <f t="shared" si="568"/>
        <v/>
      </c>
      <c r="X827" s="4" t="str">
        <f t="shared" si="568"/>
        <v/>
      </c>
    </row>
    <row r="828" spans="1:24" ht="15.75" customHeight="1" x14ac:dyDescent="0.25">
      <c r="A828" s="4" t="s">
        <v>163</v>
      </c>
      <c r="B828" s="4" t="s">
        <v>164</v>
      </c>
      <c r="C828" s="4" t="s">
        <v>106</v>
      </c>
      <c r="D828" s="4" t="s">
        <v>160</v>
      </c>
      <c r="E828" s="4">
        <f t="shared" si="523"/>
        <v>0</v>
      </c>
      <c r="I828" s="4" t="str">
        <f t="shared" ref="I828:X828" si="569">+IF(IFERROR(I576,0)=0,0,I576)</f>
        <v/>
      </c>
      <c r="J828" s="4" t="str">
        <f t="shared" si="569"/>
        <v/>
      </c>
      <c r="K828" s="4" t="str">
        <f t="shared" si="569"/>
        <v/>
      </c>
      <c r="L828" s="4" t="str">
        <f t="shared" si="569"/>
        <v/>
      </c>
      <c r="M828" s="4" t="str">
        <f t="shared" si="569"/>
        <v/>
      </c>
      <c r="N828" s="4" t="str">
        <f t="shared" si="569"/>
        <v/>
      </c>
      <c r="O828" s="4" t="str">
        <f t="shared" si="569"/>
        <v/>
      </c>
      <c r="P828" s="4" t="str">
        <f t="shared" si="569"/>
        <v/>
      </c>
      <c r="Q828" s="4" t="str">
        <f t="shared" si="569"/>
        <v/>
      </c>
      <c r="R828" s="4" t="str">
        <f t="shared" si="569"/>
        <v/>
      </c>
      <c r="S828" s="4" t="str">
        <f t="shared" si="569"/>
        <v/>
      </c>
      <c r="T828" s="4" t="str">
        <f t="shared" si="569"/>
        <v/>
      </c>
      <c r="U828" s="4" t="str">
        <f t="shared" si="569"/>
        <v/>
      </c>
      <c r="V828" s="4" t="str">
        <f t="shared" si="569"/>
        <v/>
      </c>
      <c r="W828" s="4" t="str">
        <f t="shared" si="569"/>
        <v/>
      </c>
      <c r="X828" s="4" t="str">
        <f t="shared" si="569"/>
        <v/>
      </c>
    </row>
    <row r="829" spans="1:24" ht="15.75" customHeight="1" x14ac:dyDescent="0.25">
      <c r="A829" s="4" t="s">
        <v>165</v>
      </c>
      <c r="B829" s="4" t="s">
        <v>166</v>
      </c>
      <c r="C829" s="4" t="s">
        <v>106</v>
      </c>
      <c r="D829" s="4" t="s">
        <v>160</v>
      </c>
      <c r="E829" s="4">
        <f t="shared" si="523"/>
        <v>0</v>
      </c>
      <c r="I829" s="4" t="str">
        <f t="shared" ref="I829:X829" si="570">+IF(IFERROR(I577,0)=0,0,I577)</f>
        <v/>
      </c>
      <c r="J829" s="4" t="str">
        <f t="shared" si="570"/>
        <v/>
      </c>
      <c r="K829" s="4" t="str">
        <f t="shared" si="570"/>
        <v/>
      </c>
      <c r="L829" s="4" t="str">
        <f t="shared" si="570"/>
        <v/>
      </c>
      <c r="M829" s="4" t="str">
        <f t="shared" si="570"/>
        <v/>
      </c>
      <c r="N829" s="4" t="str">
        <f t="shared" si="570"/>
        <v/>
      </c>
      <c r="O829" s="4" t="str">
        <f t="shared" si="570"/>
        <v/>
      </c>
      <c r="P829" s="4" t="str">
        <f t="shared" si="570"/>
        <v/>
      </c>
      <c r="Q829" s="4" t="str">
        <f t="shared" si="570"/>
        <v/>
      </c>
      <c r="R829" s="4" t="str">
        <f t="shared" si="570"/>
        <v/>
      </c>
      <c r="S829" s="4" t="str">
        <f t="shared" si="570"/>
        <v/>
      </c>
      <c r="T829" s="4" t="str">
        <f t="shared" si="570"/>
        <v/>
      </c>
      <c r="U829" s="4" t="str">
        <f t="shared" si="570"/>
        <v/>
      </c>
      <c r="V829" s="4" t="str">
        <f t="shared" si="570"/>
        <v/>
      </c>
      <c r="W829" s="4" t="str">
        <f t="shared" si="570"/>
        <v/>
      </c>
      <c r="X829" s="4" t="str">
        <f t="shared" si="570"/>
        <v/>
      </c>
    </row>
    <row r="830" spans="1:24" ht="15.75" customHeight="1" x14ac:dyDescent="0.25">
      <c r="A830" s="4" t="s">
        <v>335</v>
      </c>
      <c r="B830" s="4" t="s">
        <v>336</v>
      </c>
      <c r="C830" s="4" t="s">
        <v>28</v>
      </c>
      <c r="D830" s="4" t="s">
        <v>328</v>
      </c>
      <c r="E830" s="4">
        <f t="shared" si="523"/>
        <v>1</v>
      </c>
      <c r="I830" s="4">
        <f t="shared" ref="I830:X830" si="571">+IF(IFERROR(I578,0)=0,0,I578)</f>
        <v>50339443</v>
      </c>
      <c r="J830" s="85">
        <f t="shared" si="571"/>
        <v>357.32417619320898</v>
      </c>
      <c r="K830" s="85">
        <f t="shared" si="571"/>
        <v>237.37052473941756</v>
      </c>
      <c r="L830" s="85">
        <f t="shared" si="571"/>
        <v>29.503703487541571</v>
      </c>
      <c r="M830" s="85">
        <f t="shared" si="571"/>
        <v>124.29387987379803</v>
      </c>
      <c r="N830" s="85">
        <f t="shared" si="571"/>
        <v>5.5284680047016019</v>
      </c>
      <c r="O830" s="85">
        <f t="shared" si="571"/>
        <v>26268.774703557312</v>
      </c>
      <c r="P830" s="85">
        <f t="shared" si="571"/>
        <v>1884.8350053631145</v>
      </c>
      <c r="Q830" s="85">
        <f t="shared" si="571"/>
        <v>2982.0564012977288</v>
      </c>
      <c r="R830" s="85">
        <f t="shared" si="571"/>
        <v>24.308969807234458</v>
      </c>
      <c r="S830" s="85">
        <f t="shared" si="571"/>
        <v>280.59091973301912</v>
      </c>
      <c r="T830" s="85">
        <f t="shared" si="571"/>
        <v>3168.1906825568794</v>
      </c>
      <c r="U830" s="4">
        <f t="shared" si="571"/>
        <v>0.41</v>
      </c>
      <c r="V830" s="4">
        <f t="shared" si="571"/>
        <v>0.42</v>
      </c>
      <c r="W830" s="4">
        <f t="shared" si="571"/>
        <v>0.4</v>
      </c>
      <c r="X830" s="4">
        <f t="shared" si="571"/>
        <v>0.4</v>
      </c>
    </row>
    <row r="831" spans="1:24" ht="15.75" customHeight="1" x14ac:dyDescent="0.25">
      <c r="A831" s="4" t="s">
        <v>120</v>
      </c>
      <c r="B831" s="4" t="s">
        <v>121</v>
      </c>
      <c r="C831" s="4" t="s">
        <v>118</v>
      </c>
      <c r="D831" s="4" t="s">
        <v>119</v>
      </c>
      <c r="E831" s="4">
        <f t="shared" si="523"/>
        <v>0</v>
      </c>
      <c r="I831" s="4" t="str">
        <f t="shared" ref="I831:X831" si="572">+IF(IFERROR(I579,0)=0,0,I579)</f>
        <v/>
      </c>
      <c r="J831" s="4" t="str">
        <f t="shared" si="572"/>
        <v/>
      </c>
      <c r="K831" s="4" t="str">
        <f t="shared" si="572"/>
        <v/>
      </c>
      <c r="L831" s="4" t="str">
        <f t="shared" si="572"/>
        <v/>
      </c>
      <c r="M831" s="4" t="str">
        <f t="shared" si="572"/>
        <v/>
      </c>
      <c r="N831" s="4" t="str">
        <f t="shared" si="572"/>
        <v/>
      </c>
      <c r="O831" s="4" t="str">
        <f t="shared" si="572"/>
        <v/>
      </c>
      <c r="P831" s="4" t="str">
        <f t="shared" si="572"/>
        <v/>
      </c>
      <c r="Q831" s="4" t="str">
        <f t="shared" si="572"/>
        <v/>
      </c>
      <c r="R831" s="4" t="str">
        <f t="shared" si="572"/>
        <v/>
      </c>
      <c r="S831" s="4" t="str">
        <f t="shared" si="572"/>
        <v/>
      </c>
      <c r="T831" s="4" t="str">
        <f t="shared" si="572"/>
        <v/>
      </c>
      <c r="U831" s="4" t="str">
        <f t="shared" si="572"/>
        <v/>
      </c>
      <c r="V831" s="4" t="str">
        <f t="shared" si="572"/>
        <v/>
      </c>
      <c r="W831" s="4" t="str">
        <f t="shared" si="572"/>
        <v/>
      </c>
      <c r="X831" s="4" t="str">
        <f t="shared" si="572"/>
        <v/>
      </c>
    </row>
    <row r="832" spans="1:24" ht="15.75" customHeight="1" x14ac:dyDescent="0.25">
      <c r="A832" s="4" t="s">
        <v>238</v>
      </c>
      <c r="B832" s="4" t="s">
        <v>239</v>
      </c>
      <c r="C832" s="4" t="s">
        <v>118</v>
      </c>
      <c r="D832" s="4" t="s">
        <v>231</v>
      </c>
      <c r="E832" s="4">
        <f t="shared" si="523"/>
        <v>0</v>
      </c>
      <c r="I832" s="4" t="str">
        <f t="shared" ref="I832:X832" si="573">+IF(IFERROR(I580,0)=0,0,I580)</f>
        <v/>
      </c>
      <c r="J832" s="4" t="str">
        <f t="shared" si="573"/>
        <v/>
      </c>
      <c r="K832" s="4" t="str">
        <f t="shared" si="573"/>
        <v/>
      </c>
      <c r="L832" s="4" t="str">
        <f t="shared" si="573"/>
        <v/>
      </c>
      <c r="M832" s="4" t="str">
        <f t="shared" si="573"/>
        <v/>
      </c>
      <c r="N832" s="4" t="str">
        <f t="shared" si="573"/>
        <v/>
      </c>
      <c r="O832" s="4" t="str">
        <f t="shared" si="573"/>
        <v/>
      </c>
      <c r="P832" s="4" t="str">
        <f t="shared" si="573"/>
        <v/>
      </c>
      <c r="Q832" s="4" t="str">
        <f t="shared" si="573"/>
        <v/>
      </c>
      <c r="R832" s="4" t="str">
        <f t="shared" si="573"/>
        <v/>
      </c>
      <c r="S832" s="4" t="str">
        <f t="shared" si="573"/>
        <v/>
      </c>
      <c r="T832" s="4" t="str">
        <f t="shared" si="573"/>
        <v/>
      </c>
      <c r="U832" s="4" t="str">
        <f t="shared" si="573"/>
        <v/>
      </c>
      <c r="V832" s="4" t="str">
        <f t="shared" si="573"/>
        <v/>
      </c>
      <c r="W832" s="4" t="str">
        <f t="shared" si="573"/>
        <v/>
      </c>
      <c r="X832" s="4" t="str">
        <f t="shared" si="573"/>
        <v/>
      </c>
    </row>
    <row r="833" spans="1:24" ht="15.75" customHeight="1" x14ac:dyDescent="0.25">
      <c r="A833" s="4" t="s">
        <v>310</v>
      </c>
      <c r="B833" s="4" t="s">
        <v>311</v>
      </c>
      <c r="C833" s="4" t="s">
        <v>22</v>
      </c>
      <c r="D833" s="4" t="s">
        <v>309</v>
      </c>
      <c r="E833" s="4">
        <f t="shared" si="523"/>
        <v>0</v>
      </c>
      <c r="I833" s="4" t="str">
        <f t="shared" ref="I833:X833" si="574">+IF(IFERROR(I581,0)=0,0,I581)</f>
        <v/>
      </c>
      <c r="J833" s="4" t="str">
        <f t="shared" si="574"/>
        <v/>
      </c>
      <c r="K833" s="4" t="str">
        <f t="shared" si="574"/>
        <v/>
      </c>
      <c r="L833" s="4" t="str">
        <f t="shared" si="574"/>
        <v/>
      </c>
      <c r="M833" s="4" t="str">
        <f t="shared" si="574"/>
        <v/>
      </c>
      <c r="N833" s="4" t="str">
        <f t="shared" si="574"/>
        <v/>
      </c>
      <c r="O833" s="4" t="str">
        <f t="shared" si="574"/>
        <v/>
      </c>
      <c r="P833" s="4" t="str">
        <f t="shared" si="574"/>
        <v/>
      </c>
      <c r="Q833" s="4" t="str">
        <f t="shared" si="574"/>
        <v/>
      </c>
      <c r="R833" s="4" t="str">
        <f t="shared" si="574"/>
        <v/>
      </c>
      <c r="S833" s="4" t="str">
        <f t="shared" si="574"/>
        <v/>
      </c>
      <c r="T833" s="4" t="str">
        <f t="shared" si="574"/>
        <v/>
      </c>
      <c r="U833" s="4" t="str">
        <f t="shared" si="574"/>
        <v/>
      </c>
      <c r="V833" s="4" t="str">
        <f t="shared" si="574"/>
        <v/>
      </c>
      <c r="W833" s="4" t="str">
        <f t="shared" si="574"/>
        <v/>
      </c>
      <c r="X833" s="4" t="str">
        <f t="shared" si="574"/>
        <v/>
      </c>
    </row>
    <row r="834" spans="1:24" ht="15.75" customHeight="1" x14ac:dyDescent="0.25">
      <c r="A834" s="4" t="s">
        <v>90</v>
      </c>
      <c r="B834" s="4" t="s">
        <v>91</v>
      </c>
      <c r="C834" s="4" t="s">
        <v>28</v>
      </c>
      <c r="D834" s="4" t="s">
        <v>89</v>
      </c>
      <c r="E834" s="4">
        <f t="shared" si="523"/>
        <v>1</v>
      </c>
      <c r="I834" s="4">
        <f t="shared" ref="I834:X834" si="575">+IF(IFERROR(I582,0)=0,0,I582)</f>
        <v>5047561</v>
      </c>
      <c r="J834" s="85">
        <f t="shared" si="575"/>
        <v>266.5643862451588</v>
      </c>
      <c r="K834" s="85">
        <f t="shared" si="575"/>
        <v>281.7994671089661</v>
      </c>
      <c r="L834" s="85">
        <f t="shared" si="575"/>
        <v>99.711524041017029</v>
      </c>
      <c r="M834" s="85">
        <f t="shared" si="575"/>
        <v>353.83858267716533</v>
      </c>
      <c r="N834" s="85">
        <f t="shared" si="575"/>
        <v>5.4877989587446292</v>
      </c>
      <c r="O834" s="85">
        <f t="shared" si="575"/>
        <v>48516.24548736462</v>
      </c>
      <c r="P834" s="85">
        <f t="shared" si="575"/>
        <v>1603.7884767166536</v>
      </c>
      <c r="Q834" s="85">
        <f t="shared" si="575"/>
        <v>4613.6879662666233</v>
      </c>
      <c r="R834" s="85">
        <f t="shared" si="575"/>
        <v>11.94636379827802</v>
      </c>
      <c r="S834" s="85">
        <f t="shared" si="575"/>
        <v>1469.7069116360456</v>
      </c>
      <c r="T834" s="85">
        <f t="shared" si="575"/>
        <v>23170.689655172413</v>
      </c>
      <c r="U834" s="4">
        <f t="shared" si="575"/>
        <v>0.57999999999999996</v>
      </c>
      <c r="V834" s="4">
        <f t="shared" si="575"/>
        <v>0.7</v>
      </c>
      <c r="W834" s="4">
        <f t="shared" si="575"/>
        <v>0.7</v>
      </c>
      <c r="X834" s="4">
        <f t="shared" si="575"/>
        <v>0.7</v>
      </c>
    </row>
    <row r="835" spans="1:24" ht="15.75" customHeight="1" x14ac:dyDescent="0.25">
      <c r="A835" s="4" t="s">
        <v>454</v>
      </c>
      <c r="B835" s="4" t="s">
        <v>455</v>
      </c>
      <c r="C835" s="4" t="s">
        <v>118</v>
      </c>
      <c r="D835" s="4" t="s">
        <v>449</v>
      </c>
      <c r="E835" s="4">
        <f t="shared" si="523"/>
        <v>0</v>
      </c>
      <c r="I835" s="4" t="str">
        <f t="shared" ref="I835:X835" si="576">+IF(IFERROR(I583,0)=0,0,I583)</f>
        <v/>
      </c>
      <c r="J835" s="4" t="str">
        <f t="shared" si="576"/>
        <v/>
      </c>
      <c r="K835" s="4" t="str">
        <f t="shared" si="576"/>
        <v/>
      </c>
      <c r="L835" s="4" t="str">
        <f t="shared" si="576"/>
        <v/>
      </c>
      <c r="M835" s="4" t="str">
        <f t="shared" si="576"/>
        <v/>
      </c>
      <c r="N835" s="4" t="str">
        <f t="shared" si="576"/>
        <v/>
      </c>
      <c r="O835" s="4" t="str">
        <f t="shared" si="576"/>
        <v/>
      </c>
      <c r="P835" s="4" t="str">
        <f t="shared" si="576"/>
        <v/>
      </c>
      <c r="Q835" s="4" t="str">
        <f t="shared" si="576"/>
        <v/>
      </c>
      <c r="R835" s="4" t="str">
        <f t="shared" si="576"/>
        <v/>
      </c>
      <c r="S835" s="4" t="str">
        <f t="shared" si="576"/>
        <v/>
      </c>
      <c r="T835" s="4" t="str">
        <f t="shared" si="576"/>
        <v/>
      </c>
      <c r="U835" s="4" t="str">
        <f t="shared" si="576"/>
        <v/>
      </c>
      <c r="V835" s="4" t="str">
        <f t="shared" si="576"/>
        <v/>
      </c>
      <c r="W835" s="4" t="str">
        <f t="shared" si="576"/>
        <v/>
      </c>
      <c r="X835" s="4" t="str">
        <f t="shared" si="576"/>
        <v/>
      </c>
    </row>
    <row r="836" spans="1:24" ht="15.75" customHeight="1" x14ac:dyDescent="0.25">
      <c r="A836" s="4" t="s">
        <v>417</v>
      </c>
      <c r="B836" s="4" t="s">
        <v>418</v>
      </c>
      <c r="C836" s="4" t="s">
        <v>181</v>
      </c>
      <c r="D836" s="4" t="s">
        <v>412</v>
      </c>
      <c r="E836" s="4">
        <f t="shared" si="523"/>
        <v>1</v>
      </c>
      <c r="I836" s="4">
        <f t="shared" ref="I836:X836" si="577">+IF(IFERROR(I584,0)=0,0,I584)</f>
        <v>4130304</v>
      </c>
      <c r="J836" s="85">
        <f t="shared" si="577"/>
        <v>496.23465972480471</v>
      </c>
      <c r="K836" s="85">
        <f t="shared" si="577"/>
        <v>75.248698400892522</v>
      </c>
      <c r="L836" s="4">
        <f t="shared" si="577"/>
        <v>63.236984676028484</v>
      </c>
      <c r="M836" s="4">
        <f t="shared" si="577"/>
        <v>470.31376452754114</v>
      </c>
      <c r="N836" s="85">
        <f t="shared" si="577"/>
        <v>43.289791744142804</v>
      </c>
      <c r="O836" s="85">
        <f t="shared" si="577"/>
        <v>9122.4832214765102</v>
      </c>
      <c r="P836" s="85">
        <f t="shared" si="577"/>
        <v>225.59338027146694</v>
      </c>
      <c r="Q836" s="85">
        <f t="shared" si="577"/>
        <v>4036.363636363636</v>
      </c>
      <c r="R836" s="85">
        <f t="shared" si="577"/>
        <v>1.1137194744018843</v>
      </c>
      <c r="S836" s="85">
        <f t="shared" si="577"/>
        <v>870.9419051687313</v>
      </c>
      <c r="T836" s="85">
        <f t="shared" si="577"/>
        <v>26608.482871125612</v>
      </c>
      <c r="U836" s="4">
        <f t="shared" si="577"/>
        <v>0.48</v>
      </c>
      <c r="V836" s="4">
        <f t="shared" si="577"/>
        <v>0.39</v>
      </c>
      <c r="W836" s="4">
        <f t="shared" si="577"/>
        <v>0.62</v>
      </c>
      <c r="X836" s="4">
        <f t="shared" si="577"/>
        <v>0.62</v>
      </c>
    </row>
    <row r="837" spans="1:24" ht="15.75" customHeight="1" x14ac:dyDescent="0.25">
      <c r="A837" s="4" t="s">
        <v>45</v>
      </c>
      <c r="B837" s="4" t="s">
        <v>46</v>
      </c>
      <c r="C837" s="4" t="s">
        <v>28</v>
      </c>
      <c r="D837" s="4" t="s">
        <v>29</v>
      </c>
      <c r="E837" s="4">
        <f t="shared" si="523"/>
        <v>0</v>
      </c>
      <c r="I837" s="4" t="str">
        <f t="shared" ref="I837:X837" si="578">+IF(IFERROR(I585,0)=0,0,I585)</f>
        <v/>
      </c>
      <c r="J837" s="4" t="str">
        <f t="shared" si="578"/>
        <v/>
      </c>
      <c r="K837" s="4" t="str">
        <f t="shared" si="578"/>
        <v/>
      </c>
      <c r="L837" s="4" t="str">
        <f t="shared" si="578"/>
        <v/>
      </c>
      <c r="M837" s="4" t="str">
        <f t="shared" si="578"/>
        <v/>
      </c>
      <c r="N837" s="4" t="str">
        <f t="shared" si="578"/>
        <v/>
      </c>
      <c r="O837" s="4" t="str">
        <f t="shared" si="578"/>
        <v/>
      </c>
      <c r="P837" s="4" t="str">
        <f t="shared" si="578"/>
        <v/>
      </c>
      <c r="Q837" s="4" t="str">
        <f t="shared" si="578"/>
        <v/>
      </c>
      <c r="R837" s="4" t="str">
        <f t="shared" si="578"/>
        <v/>
      </c>
      <c r="S837" s="4" t="str">
        <f t="shared" si="578"/>
        <v/>
      </c>
      <c r="T837" s="4" t="str">
        <f t="shared" si="578"/>
        <v/>
      </c>
      <c r="U837" s="4" t="str">
        <f t="shared" si="578"/>
        <v/>
      </c>
      <c r="V837" s="4" t="str">
        <f t="shared" si="578"/>
        <v/>
      </c>
      <c r="W837" s="4" t="str">
        <f t="shared" si="578"/>
        <v/>
      </c>
      <c r="X837" s="4" t="str">
        <f t="shared" si="578"/>
        <v/>
      </c>
    </row>
    <row r="838" spans="1:24" ht="15.75" customHeight="1" x14ac:dyDescent="0.25">
      <c r="A838" s="4" t="s">
        <v>47</v>
      </c>
      <c r="B838" s="4" t="s">
        <v>48</v>
      </c>
      <c r="C838" s="4" t="s">
        <v>28</v>
      </c>
      <c r="D838" s="4" t="s">
        <v>29</v>
      </c>
      <c r="E838" s="4">
        <f t="shared" si="523"/>
        <v>0</v>
      </c>
      <c r="I838" s="4" t="str">
        <f t="shared" ref="I838:X838" si="579">+IF(IFERROR(I586,0)=0,0,I586)</f>
        <v/>
      </c>
      <c r="J838" s="4" t="str">
        <f t="shared" si="579"/>
        <v/>
      </c>
      <c r="K838" s="4" t="str">
        <f t="shared" si="579"/>
        <v/>
      </c>
      <c r="L838" s="4" t="str">
        <f t="shared" si="579"/>
        <v/>
      </c>
      <c r="M838" s="4" t="str">
        <f t="shared" si="579"/>
        <v/>
      </c>
      <c r="N838" s="4" t="str">
        <f t="shared" si="579"/>
        <v/>
      </c>
      <c r="O838" s="4" t="str">
        <f t="shared" si="579"/>
        <v/>
      </c>
      <c r="P838" s="4" t="str">
        <f t="shared" si="579"/>
        <v/>
      </c>
      <c r="Q838" s="4" t="str">
        <f t="shared" si="579"/>
        <v/>
      </c>
      <c r="R838" s="4" t="str">
        <f t="shared" si="579"/>
        <v/>
      </c>
      <c r="S838" s="4" t="str">
        <f t="shared" si="579"/>
        <v/>
      </c>
      <c r="T838" s="4" t="str">
        <f t="shared" si="579"/>
        <v/>
      </c>
      <c r="U838" s="4" t="str">
        <f t="shared" si="579"/>
        <v/>
      </c>
      <c r="V838" s="4" t="str">
        <f t="shared" si="579"/>
        <v/>
      </c>
      <c r="W838" s="4" t="str">
        <f t="shared" si="579"/>
        <v/>
      </c>
      <c r="X838" s="4" t="str">
        <f t="shared" si="579"/>
        <v/>
      </c>
    </row>
    <row r="839" spans="1:24" ht="15.75" customHeight="1" x14ac:dyDescent="0.25">
      <c r="A839" s="4" t="s">
        <v>489</v>
      </c>
      <c r="B839" s="4" t="s">
        <v>490</v>
      </c>
      <c r="C839" s="4" t="s">
        <v>106</v>
      </c>
      <c r="D839" s="4" t="s">
        <v>484</v>
      </c>
      <c r="E839" s="4">
        <f t="shared" si="523"/>
        <v>1</v>
      </c>
      <c r="I839" s="4">
        <f t="shared" ref="I839:X839" si="580">+IF(IFERROR(I587,0)=0,0,I587)</f>
        <v>1198575</v>
      </c>
      <c r="J839" s="85">
        <f t="shared" si="580"/>
        <v>417.24547900631995</v>
      </c>
      <c r="K839" s="85">
        <f t="shared" si="580"/>
        <v>49.391986317084871</v>
      </c>
      <c r="L839" s="85">
        <f t="shared" si="580"/>
        <v>34.207287820954051</v>
      </c>
      <c r="M839" s="85">
        <f t="shared" si="580"/>
        <v>692.56756756756749</v>
      </c>
      <c r="N839" s="85">
        <f t="shared" si="580"/>
        <v>9.9284567090086142</v>
      </c>
      <c r="O839" s="85">
        <f t="shared" si="580"/>
        <v>696563.02521008404</v>
      </c>
      <c r="P839" s="85">
        <f t="shared" si="580"/>
        <v>13.061512664372078</v>
      </c>
      <c r="Q839" s="85">
        <f t="shared" si="580"/>
        <v>3920.5298013245033</v>
      </c>
      <c r="R839" s="85">
        <f t="shared" si="580"/>
        <v>0.58402686523580083</v>
      </c>
      <c r="S839" s="85">
        <f t="shared" si="580"/>
        <v>18527.268663388466</v>
      </c>
      <c r="T839" s="4">
        <f t="shared" si="580"/>
        <v>9661.1295681063129</v>
      </c>
      <c r="U839" s="4">
        <f t="shared" si="580"/>
        <v>0</v>
      </c>
      <c r="V839" s="4">
        <f t="shared" si="580"/>
        <v>0</v>
      </c>
      <c r="W839" s="4">
        <f t="shared" si="580"/>
        <v>0</v>
      </c>
      <c r="X839" s="4">
        <f t="shared" si="580"/>
        <v>0</v>
      </c>
    </row>
    <row r="840" spans="1:24" ht="15.75" customHeight="1" x14ac:dyDescent="0.25">
      <c r="A840" s="4" t="s">
        <v>185</v>
      </c>
      <c r="B840" s="4" t="s">
        <v>186</v>
      </c>
      <c r="C840" s="4" t="s">
        <v>181</v>
      </c>
      <c r="D840" s="4" t="s">
        <v>182</v>
      </c>
      <c r="E840" s="4">
        <f t="shared" si="523"/>
        <v>1</v>
      </c>
      <c r="I840" s="4">
        <f t="shared" ref="I840:X840" si="581">+IF(IFERROR(I588,0)=0,0,I588)</f>
        <v>10689209</v>
      </c>
      <c r="J840" s="85">
        <f t="shared" si="581"/>
        <v>372.0387542240029</v>
      </c>
      <c r="K840" s="85">
        <f t="shared" si="581"/>
        <v>207.30252350758602</v>
      </c>
      <c r="L840" s="85">
        <f t="shared" si="581"/>
        <v>103.38463772202415</v>
      </c>
      <c r="M840" s="85">
        <f t="shared" si="581"/>
        <v>498.71384087729592</v>
      </c>
      <c r="N840" s="85">
        <f t="shared" si="581"/>
        <v>7.1380398680575894</v>
      </c>
      <c r="O840" s="4">
        <f t="shared" si="581"/>
        <v>33357.15531087642</v>
      </c>
      <c r="P840" s="4">
        <f t="shared" si="581"/>
        <v>506.38035009927938</v>
      </c>
      <c r="Q840" s="85">
        <f t="shared" si="581"/>
        <v>12249.309010503041</v>
      </c>
      <c r="R840" s="4">
        <f t="shared" si="581"/>
        <v>3.3165289131478892</v>
      </c>
      <c r="S840" s="4">
        <f t="shared" si="581"/>
        <v>1038.0837665058741</v>
      </c>
      <c r="T840" s="4">
        <f t="shared" si="581"/>
        <v>48035.522755138874</v>
      </c>
      <c r="U840" s="4">
        <f t="shared" si="581"/>
        <v>0.62</v>
      </c>
      <c r="V840" s="4">
        <f t="shared" si="581"/>
        <v>0.62</v>
      </c>
      <c r="W840" s="4">
        <f t="shared" si="581"/>
        <v>0.77</v>
      </c>
      <c r="X840" s="4">
        <f t="shared" si="581"/>
        <v>0.77</v>
      </c>
    </row>
    <row r="841" spans="1:24" ht="15.75" customHeight="1" x14ac:dyDescent="0.25">
      <c r="A841" s="5" t="s">
        <v>187</v>
      </c>
      <c r="B841" s="5" t="s">
        <v>188</v>
      </c>
      <c r="C841" s="4" t="s">
        <v>181</v>
      </c>
      <c r="D841" s="4" t="s">
        <v>182</v>
      </c>
      <c r="E841" s="4">
        <f t="shared" si="523"/>
        <v>0</v>
      </c>
      <c r="I841" s="4" t="str">
        <f t="shared" ref="I841:X841" si="582">+IF(IFERROR(I589,0)=0,0,I589)</f>
        <v/>
      </c>
      <c r="J841" s="4" t="str">
        <f t="shared" si="582"/>
        <v/>
      </c>
      <c r="K841" s="4" t="str">
        <f t="shared" si="582"/>
        <v/>
      </c>
      <c r="L841" s="4" t="str">
        <f t="shared" si="582"/>
        <v/>
      </c>
      <c r="M841" s="4" t="str">
        <f t="shared" si="582"/>
        <v/>
      </c>
      <c r="N841" s="4" t="str">
        <f t="shared" si="582"/>
        <v/>
      </c>
      <c r="O841" s="4" t="str">
        <f t="shared" si="582"/>
        <v/>
      </c>
      <c r="P841" s="4" t="str">
        <f t="shared" si="582"/>
        <v/>
      </c>
      <c r="Q841" s="4" t="str">
        <f t="shared" si="582"/>
        <v/>
      </c>
      <c r="R841" s="4" t="str">
        <f t="shared" si="582"/>
        <v/>
      </c>
      <c r="S841" s="4" t="str">
        <f t="shared" si="582"/>
        <v/>
      </c>
      <c r="T841" s="4" t="str">
        <f t="shared" si="582"/>
        <v/>
      </c>
      <c r="U841" s="4" t="str">
        <f t="shared" si="582"/>
        <v/>
      </c>
      <c r="V841" s="4" t="str">
        <f t="shared" si="582"/>
        <v/>
      </c>
      <c r="W841" s="4" t="str">
        <f t="shared" si="582"/>
        <v/>
      </c>
      <c r="X841" s="4" t="str">
        <f t="shared" si="582"/>
        <v/>
      </c>
    </row>
    <row r="842" spans="1:24" ht="15.75" customHeight="1" x14ac:dyDescent="0.25">
      <c r="A842" s="4" t="s">
        <v>167</v>
      </c>
      <c r="B842" s="4" t="s">
        <v>168</v>
      </c>
      <c r="C842" s="4" t="s">
        <v>106</v>
      </c>
      <c r="D842" s="4" t="s">
        <v>160</v>
      </c>
      <c r="E842" s="4">
        <f t="shared" si="523"/>
        <v>0</v>
      </c>
      <c r="I842" s="4" t="str">
        <f t="shared" ref="I842:X842" si="583">+IF(IFERROR(I590,0)=0,0,I590)</f>
        <v/>
      </c>
      <c r="J842" s="4" t="str">
        <f t="shared" si="583"/>
        <v/>
      </c>
      <c r="K842" s="4" t="str">
        <f t="shared" si="583"/>
        <v/>
      </c>
      <c r="L842" s="4" t="str">
        <f t="shared" si="583"/>
        <v/>
      </c>
      <c r="M842" s="4" t="str">
        <f t="shared" si="583"/>
        <v/>
      </c>
      <c r="N842" s="4" t="str">
        <f t="shared" si="583"/>
        <v/>
      </c>
      <c r="O842" s="4" t="str">
        <f t="shared" si="583"/>
        <v/>
      </c>
      <c r="P842" s="4" t="str">
        <f t="shared" si="583"/>
        <v/>
      </c>
      <c r="Q842" s="4" t="str">
        <f t="shared" si="583"/>
        <v/>
      </c>
      <c r="R842" s="4" t="str">
        <f t="shared" si="583"/>
        <v/>
      </c>
      <c r="S842" s="4" t="str">
        <f t="shared" si="583"/>
        <v/>
      </c>
      <c r="T842" s="4" t="str">
        <f t="shared" si="583"/>
        <v/>
      </c>
      <c r="U842" s="4" t="str">
        <f t="shared" si="583"/>
        <v/>
      </c>
      <c r="V842" s="4" t="str">
        <f t="shared" si="583"/>
        <v/>
      </c>
      <c r="W842" s="4" t="str">
        <f t="shared" si="583"/>
        <v/>
      </c>
      <c r="X842" s="4" t="str">
        <f t="shared" si="583"/>
        <v/>
      </c>
    </row>
    <row r="843" spans="1:24" ht="15.75" customHeight="1" x14ac:dyDescent="0.25">
      <c r="A843" s="4" t="s">
        <v>240</v>
      </c>
      <c r="B843" s="4" t="s">
        <v>241</v>
      </c>
      <c r="C843" s="4" t="s">
        <v>118</v>
      </c>
      <c r="D843" s="4" t="s">
        <v>231</v>
      </c>
      <c r="E843" s="4">
        <f t="shared" si="523"/>
        <v>0</v>
      </c>
      <c r="I843" s="4" t="str">
        <f t="shared" ref="I843:X843" si="584">+IF(IFERROR(I591,0)=0,0,I591)</f>
        <v/>
      </c>
      <c r="J843" s="4" t="str">
        <f t="shared" si="584"/>
        <v/>
      </c>
      <c r="K843" s="4" t="str">
        <f t="shared" si="584"/>
        <v/>
      </c>
      <c r="L843" s="4" t="str">
        <f t="shared" si="584"/>
        <v/>
      </c>
      <c r="M843" s="4" t="str">
        <f t="shared" si="584"/>
        <v/>
      </c>
      <c r="N843" s="4" t="str">
        <f t="shared" si="584"/>
        <v/>
      </c>
      <c r="O843" s="4" t="str">
        <f t="shared" si="584"/>
        <v/>
      </c>
      <c r="P843" s="4" t="str">
        <f t="shared" si="584"/>
        <v/>
      </c>
      <c r="Q843" s="4" t="str">
        <f t="shared" si="584"/>
        <v/>
      </c>
      <c r="R843" s="4" t="str">
        <f t="shared" si="584"/>
        <v/>
      </c>
      <c r="S843" s="4" t="str">
        <f t="shared" si="584"/>
        <v/>
      </c>
      <c r="T843" s="4" t="str">
        <f t="shared" si="584"/>
        <v/>
      </c>
      <c r="U843" s="4" t="str">
        <f t="shared" si="584"/>
        <v/>
      </c>
      <c r="V843" s="4" t="str">
        <f t="shared" si="584"/>
        <v/>
      </c>
      <c r="W843" s="4" t="str">
        <f t="shared" si="584"/>
        <v/>
      </c>
      <c r="X843" s="4" t="str">
        <f t="shared" si="584"/>
        <v/>
      </c>
    </row>
    <row r="844" spans="1:24" ht="15.75" customHeight="1" x14ac:dyDescent="0.25">
      <c r="A844" s="4" t="s">
        <v>277</v>
      </c>
      <c r="B844" s="4" t="s">
        <v>278</v>
      </c>
      <c r="C844" s="4" t="s">
        <v>181</v>
      </c>
      <c r="D844" s="4" t="s">
        <v>276</v>
      </c>
      <c r="E844" s="4">
        <f t="shared" si="523"/>
        <v>1</v>
      </c>
      <c r="I844" s="4">
        <f t="shared" ref="I844:X844" si="585">+IF(IFERROR(I592,0)=0,0,I592)</f>
        <v>5771876</v>
      </c>
      <c r="J844" s="85">
        <f t="shared" si="585"/>
        <v>187.51269084782831</v>
      </c>
      <c r="K844" s="85">
        <f t="shared" si="585"/>
        <v>62.977790929673468</v>
      </c>
      <c r="L844" s="85">
        <f t="shared" si="585"/>
        <v>54.696254735895224</v>
      </c>
      <c r="M844" s="85">
        <f t="shared" si="585"/>
        <v>868.50068775790919</v>
      </c>
      <c r="N844" s="85">
        <f t="shared" si="585"/>
        <v>13.149970650790143</v>
      </c>
      <c r="O844" s="85">
        <f t="shared" si="585"/>
        <v>277822.13438735175</v>
      </c>
      <c r="P844" s="85">
        <f t="shared" si="585"/>
        <v>18.500045804790165</v>
      </c>
      <c r="Q844" s="85">
        <f t="shared" si="585"/>
        <v>2817.8294573643411</v>
      </c>
      <c r="R844" s="85">
        <f t="shared" si="585"/>
        <v>1.2301026563980237</v>
      </c>
      <c r="S844" s="85">
        <f t="shared" si="585"/>
        <v>6050.7030129124823</v>
      </c>
      <c r="T844" s="85">
        <f t="shared" si="585"/>
        <v>170604.36893203884</v>
      </c>
      <c r="U844" s="4">
        <f t="shared" si="585"/>
        <v>0.93</v>
      </c>
      <c r="V844" s="4">
        <f t="shared" si="585"/>
        <v>0.92</v>
      </c>
      <c r="W844" s="4">
        <f t="shared" si="585"/>
        <v>0.88</v>
      </c>
      <c r="X844" s="4">
        <f t="shared" si="585"/>
        <v>0.88</v>
      </c>
    </row>
    <row r="845" spans="1:24" ht="15.75" customHeight="1" x14ac:dyDescent="0.25">
      <c r="A845" s="4" t="s">
        <v>122</v>
      </c>
      <c r="B845" s="4" t="s">
        <v>123</v>
      </c>
      <c r="C845" s="4" t="s">
        <v>118</v>
      </c>
      <c r="D845" s="4" t="s">
        <v>119</v>
      </c>
      <c r="E845" s="4">
        <f t="shared" si="523"/>
        <v>0</v>
      </c>
      <c r="I845" s="4" t="str">
        <f t="shared" ref="I845:X845" si="586">+IF(IFERROR(I593,0)=0,0,I593)</f>
        <v/>
      </c>
      <c r="J845" s="4" t="str">
        <f t="shared" si="586"/>
        <v/>
      </c>
      <c r="K845" s="4" t="str">
        <f t="shared" si="586"/>
        <v/>
      </c>
      <c r="L845" s="4" t="str">
        <f t="shared" si="586"/>
        <v/>
      </c>
      <c r="M845" s="4" t="str">
        <f t="shared" si="586"/>
        <v/>
      </c>
      <c r="N845" s="4" t="str">
        <f t="shared" si="586"/>
        <v/>
      </c>
      <c r="O845" s="4" t="str">
        <f t="shared" si="586"/>
        <v/>
      </c>
      <c r="P845" s="4" t="str">
        <f t="shared" si="586"/>
        <v/>
      </c>
      <c r="Q845" s="4" t="str">
        <f t="shared" si="586"/>
        <v/>
      </c>
      <c r="R845" s="4" t="str">
        <f t="shared" si="586"/>
        <v/>
      </c>
      <c r="S845" s="4" t="str">
        <f t="shared" si="586"/>
        <v/>
      </c>
      <c r="T845" s="4" t="str">
        <f t="shared" si="586"/>
        <v/>
      </c>
      <c r="U845" s="4" t="str">
        <f t="shared" si="586"/>
        <v/>
      </c>
      <c r="V845" s="4" t="str">
        <f t="shared" si="586"/>
        <v/>
      </c>
      <c r="W845" s="4" t="str">
        <f t="shared" si="586"/>
        <v/>
      </c>
      <c r="X845" s="4" t="str">
        <f t="shared" si="586"/>
        <v/>
      </c>
    </row>
    <row r="846" spans="1:24" ht="15.75" customHeight="1" x14ac:dyDescent="0.25">
      <c r="A846" s="4" t="s">
        <v>49</v>
      </c>
      <c r="B846" s="4" t="s">
        <v>50</v>
      </c>
      <c r="C846" s="4" t="s">
        <v>28</v>
      </c>
      <c r="D846" s="4" t="s">
        <v>29</v>
      </c>
      <c r="E846" s="4">
        <f t="shared" si="523"/>
        <v>0</v>
      </c>
      <c r="I846" s="4" t="str">
        <f t="shared" ref="I846:X846" si="587">+IF(IFERROR(I594,0)=0,0,I594)</f>
        <v/>
      </c>
      <c r="J846" s="4" t="str">
        <f t="shared" si="587"/>
        <v/>
      </c>
      <c r="K846" s="4" t="str">
        <f t="shared" si="587"/>
        <v/>
      </c>
      <c r="L846" s="4" t="str">
        <f t="shared" si="587"/>
        <v/>
      </c>
      <c r="M846" s="4" t="str">
        <f t="shared" si="587"/>
        <v/>
      </c>
      <c r="N846" s="4" t="str">
        <f t="shared" si="587"/>
        <v/>
      </c>
      <c r="O846" s="4" t="str">
        <f t="shared" si="587"/>
        <v/>
      </c>
      <c r="P846" s="4" t="str">
        <f t="shared" si="587"/>
        <v/>
      </c>
      <c r="Q846" s="4" t="str">
        <f t="shared" si="587"/>
        <v/>
      </c>
      <c r="R846" s="4" t="str">
        <f t="shared" si="587"/>
        <v/>
      </c>
      <c r="S846" s="4" t="str">
        <f t="shared" si="587"/>
        <v/>
      </c>
      <c r="T846" s="4" t="str">
        <f t="shared" si="587"/>
        <v/>
      </c>
      <c r="U846" s="4" t="str">
        <f t="shared" si="587"/>
        <v/>
      </c>
      <c r="V846" s="4" t="str">
        <f t="shared" si="587"/>
        <v/>
      </c>
      <c r="W846" s="4" t="str">
        <f t="shared" si="587"/>
        <v/>
      </c>
      <c r="X846" s="4" t="str">
        <f t="shared" si="587"/>
        <v/>
      </c>
    </row>
    <row r="847" spans="1:24" ht="15.75" customHeight="1" x14ac:dyDescent="0.25">
      <c r="A847" s="4" t="s">
        <v>51</v>
      </c>
      <c r="B847" s="4" t="s">
        <v>52</v>
      </c>
      <c r="C847" s="4" t="s">
        <v>28</v>
      </c>
      <c r="D847" s="4" t="s">
        <v>29</v>
      </c>
      <c r="E847" s="4">
        <f t="shared" si="523"/>
        <v>1</v>
      </c>
      <c r="I847" s="4">
        <f t="shared" ref="I847:X847" si="588">+IF(IFERROR(I595,0)=0,0,I595)</f>
        <v>10738958</v>
      </c>
      <c r="J847" s="85">
        <f t="shared" si="588"/>
        <v>327.56436890804491</v>
      </c>
      <c r="K847" s="85">
        <f t="shared" si="588"/>
        <v>244.77235128398863</v>
      </c>
      <c r="L847" s="4">
        <f t="shared" si="588"/>
        <v>147.31748256743123</v>
      </c>
      <c r="M847" s="4">
        <f t="shared" si="588"/>
        <v>361.05032822757113</v>
      </c>
      <c r="N847" s="4">
        <f t="shared" si="588"/>
        <v>0</v>
      </c>
      <c r="O847" s="85">
        <f t="shared" si="588"/>
        <v>30274.480712166172</v>
      </c>
      <c r="P847" s="85">
        <f t="shared" si="588"/>
        <v>7243.3177183797188</v>
      </c>
      <c r="Q847" s="85">
        <f t="shared" si="588"/>
        <v>1658.0042891383878</v>
      </c>
      <c r="R847" s="85">
        <f t="shared" si="588"/>
        <v>11.323258737020854</v>
      </c>
      <c r="S847" s="85">
        <f t="shared" si="588"/>
        <v>518.47240573228987</v>
      </c>
      <c r="T847" s="4">
        <f t="shared" si="588"/>
        <v>0</v>
      </c>
      <c r="U847" s="4">
        <f t="shared" si="588"/>
        <v>0.33</v>
      </c>
      <c r="V847" s="4">
        <f t="shared" si="588"/>
        <v>0.19</v>
      </c>
      <c r="W847" s="4">
        <f t="shared" si="588"/>
        <v>0.4</v>
      </c>
      <c r="X847" s="4">
        <f t="shared" si="588"/>
        <v>0.4</v>
      </c>
    </row>
    <row r="848" spans="1:24" ht="15.75" customHeight="1" x14ac:dyDescent="0.25">
      <c r="A848" s="4" t="s">
        <v>337</v>
      </c>
      <c r="B848" s="4" t="s">
        <v>338</v>
      </c>
      <c r="C848" s="4" t="s">
        <v>28</v>
      </c>
      <c r="D848" s="4" t="s">
        <v>328</v>
      </c>
      <c r="E848" s="4">
        <f t="shared" si="523"/>
        <v>1</v>
      </c>
      <c r="I848" s="4">
        <f t="shared" ref="I848:X848" si="589">+IF(IFERROR(I596,0)=0,0,I596)</f>
        <v>17373662</v>
      </c>
      <c r="J848" s="85">
        <f t="shared" si="589"/>
        <v>250.91428623395575</v>
      </c>
      <c r="K848" s="85">
        <f t="shared" si="589"/>
        <v>215.82669215045166</v>
      </c>
      <c r="L848" s="4">
        <f t="shared" si="589"/>
        <v>60.976405658246961</v>
      </c>
      <c r="M848" s="4">
        <f t="shared" si="589"/>
        <v>250.86524119260528</v>
      </c>
      <c r="N848" s="4">
        <f t="shared" si="589"/>
        <v>7.1541474019719242</v>
      </c>
      <c r="O848" s="85">
        <f t="shared" si="589"/>
        <v>28196.969696969696</v>
      </c>
      <c r="P848" s="85">
        <f t="shared" si="589"/>
        <v>15990.191897654584</v>
      </c>
      <c r="Q848" s="85">
        <f t="shared" si="589"/>
        <v>2868.2781304979731</v>
      </c>
      <c r="R848" s="85">
        <f t="shared" si="589"/>
        <v>5.5946754345744729</v>
      </c>
      <c r="S848" s="85">
        <f t="shared" si="589"/>
        <v>113.49637128743063</v>
      </c>
      <c r="T848" s="4">
        <f t="shared" si="589"/>
        <v>178609.44954285515</v>
      </c>
      <c r="U848" s="4">
        <f t="shared" si="589"/>
        <v>0.38</v>
      </c>
      <c r="V848" s="4">
        <f t="shared" si="589"/>
        <v>0.36</v>
      </c>
      <c r="W848" s="4">
        <f t="shared" si="589"/>
        <v>0.42</v>
      </c>
      <c r="X848" s="4">
        <f t="shared" si="589"/>
        <v>0.42</v>
      </c>
    </row>
    <row r="849" spans="1:24" ht="15.75" customHeight="1" x14ac:dyDescent="0.25">
      <c r="A849" s="4" t="s">
        <v>251</v>
      </c>
      <c r="B849" s="4" t="s">
        <v>252</v>
      </c>
      <c r="C849" s="4" t="s">
        <v>118</v>
      </c>
      <c r="D849" s="4" t="s">
        <v>250</v>
      </c>
      <c r="E849" s="4">
        <f t="shared" si="523"/>
        <v>1</v>
      </c>
      <c r="I849" s="4">
        <f t="shared" ref="I849:X849" si="590">+IF(IFERROR(I597,0)=0,0,I597)</f>
        <v>100388073</v>
      </c>
      <c r="J849" s="4">
        <f t="shared" si="590"/>
        <v>277.85905569829237</v>
      </c>
      <c r="K849" s="85">
        <f t="shared" si="590"/>
        <v>105.59023281580473</v>
      </c>
      <c r="L849" s="4">
        <f t="shared" si="590"/>
        <v>25.803519428958875</v>
      </c>
      <c r="M849" s="4">
        <f t="shared" si="590"/>
        <v>113.24637192847344</v>
      </c>
      <c r="N849" s="4">
        <f t="shared" si="590"/>
        <v>8.3708580189790087</v>
      </c>
      <c r="O849" s="85">
        <f t="shared" si="590"/>
        <v>771340.88541666663</v>
      </c>
      <c r="P849" s="85">
        <f t="shared" si="590"/>
        <v>18.97921203325015</v>
      </c>
      <c r="Q849" s="85">
        <f t="shared" si="590"/>
        <v>16583.229036295368</v>
      </c>
      <c r="R849" s="85">
        <f t="shared" si="590"/>
        <v>2.1984683379668022</v>
      </c>
      <c r="S849" s="85">
        <f t="shared" si="590"/>
        <v>99981.400843881856</v>
      </c>
      <c r="T849" s="4">
        <f t="shared" si="590"/>
        <v>481745.65883554646</v>
      </c>
      <c r="U849" s="4">
        <f t="shared" si="590"/>
        <v>0.32666666666666666</v>
      </c>
      <c r="V849" s="4">
        <f t="shared" si="590"/>
        <v>0.35000000000000003</v>
      </c>
      <c r="W849" s="4">
        <f t="shared" si="590"/>
        <v>0.3</v>
      </c>
      <c r="X849" s="4">
        <f t="shared" si="590"/>
        <v>0.3</v>
      </c>
    </row>
    <row r="850" spans="1:24" ht="15.75" customHeight="1" x14ac:dyDescent="0.25">
      <c r="A850" s="4" t="s">
        <v>92</v>
      </c>
      <c r="B850" s="4" t="s">
        <v>93</v>
      </c>
      <c r="C850" s="4" t="s">
        <v>28</v>
      </c>
      <c r="D850" s="4" t="s">
        <v>89</v>
      </c>
      <c r="E850" s="4">
        <f t="shared" si="523"/>
        <v>1</v>
      </c>
      <c r="I850" s="4">
        <f t="shared" ref="I850:X850" si="591">+IF(IFERROR(I598,0)=0,0,I598)</f>
        <v>6453553</v>
      </c>
      <c r="J850" s="85">
        <f t="shared" si="591"/>
        <v>357.83389398057164</v>
      </c>
      <c r="K850" s="85">
        <f t="shared" si="591"/>
        <v>593.93639441715288</v>
      </c>
      <c r="L850" s="4">
        <f t="shared" si="591"/>
        <v>51.418464404492049</v>
      </c>
      <c r="M850" s="4">
        <f t="shared" si="591"/>
        <v>230.43420670921969</v>
      </c>
      <c r="N850" s="4">
        <f t="shared" si="591"/>
        <v>6.5009043583960135</v>
      </c>
      <c r="O850" s="85">
        <f t="shared" si="591"/>
        <v>56790.935672514621</v>
      </c>
      <c r="P850" s="85">
        <f t="shared" si="591"/>
        <v>6375.5821689953427</v>
      </c>
      <c r="Q850" s="85">
        <f t="shared" si="591"/>
        <v>3554.339762611276</v>
      </c>
      <c r="R850" s="85">
        <f t="shared" si="591"/>
        <v>61.082631536457512</v>
      </c>
      <c r="S850" s="85">
        <f t="shared" si="591"/>
        <v>979.82091058140998</v>
      </c>
      <c r="T850" s="4">
        <f t="shared" si="591"/>
        <v>106945.72638132918</v>
      </c>
      <c r="U850" s="4">
        <f t="shared" si="591"/>
        <v>0.35</v>
      </c>
      <c r="V850" s="4">
        <f t="shared" si="591"/>
        <v>0.37</v>
      </c>
      <c r="W850" s="4">
        <f t="shared" si="591"/>
        <v>0.32</v>
      </c>
      <c r="X850" s="4">
        <f t="shared" si="591"/>
        <v>0.32</v>
      </c>
    </row>
    <row r="851" spans="1:24" ht="15.75" customHeight="1" x14ac:dyDescent="0.25">
      <c r="A851" s="4" t="s">
        <v>242</v>
      </c>
      <c r="B851" s="4" t="s">
        <v>243</v>
      </c>
      <c r="C851" s="4" t="s">
        <v>118</v>
      </c>
      <c r="D851" s="4" t="s">
        <v>231</v>
      </c>
      <c r="E851" s="4">
        <f t="shared" si="523"/>
        <v>0</v>
      </c>
      <c r="I851" s="4" t="str">
        <f t="shared" ref="I851:X851" si="592">+IF(IFERROR(I599,0)=0,0,I599)</f>
        <v/>
      </c>
      <c r="J851" s="4" t="str">
        <f t="shared" si="592"/>
        <v/>
      </c>
      <c r="K851" s="4" t="str">
        <f t="shared" si="592"/>
        <v/>
      </c>
      <c r="L851" s="4" t="str">
        <f t="shared" si="592"/>
        <v/>
      </c>
      <c r="M851" s="4" t="str">
        <f t="shared" si="592"/>
        <v/>
      </c>
      <c r="N851" s="4" t="str">
        <f t="shared" si="592"/>
        <v/>
      </c>
      <c r="O851" s="4" t="str">
        <f t="shared" si="592"/>
        <v/>
      </c>
      <c r="P851" s="4" t="str">
        <f t="shared" si="592"/>
        <v/>
      </c>
      <c r="Q851" s="4" t="str">
        <f t="shared" si="592"/>
        <v/>
      </c>
      <c r="R851" s="4" t="str">
        <f t="shared" si="592"/>
        <v/>
      </c>
      <c r="S851" s="4" t="str">
        <f t="shared" si="592"/>
        <v/>
      </c>
      <c r="T851" s="4" t="str">
        <f t="shared" si="592"/>
        <v/>
      </c>
      <c r="U851" s="4" t="str">
        <f t="shared" si="592"/>
        <v/>
      </c>
      <c r="V851" s="4" t="str">
        <f t="shared" si="592"/>
        <v/>
      </c>
      <c r="W851" s="4" t="str">
        <f t="shared" si="592"/>
        <v/>
      </c>
      <c r="X851" s="4" t="str">
        <f t="shared" si="592"/>
        <v/>
      </c>
    </row>
    <row r="852" spans="1:24" ht="15.75" customHeight="1" x14ac:dyDescent="0.25">
      <c r="A852" s="4" t="s">
        <v>124</v>
      </c>
      <c r="B852" s="4" t="s">
        <v>125</v>
      </c>
      <c r="C852" s="4" t="s">
        <v>118</v>
      </c>
      <c r="D852" s="4" t="s">
        <v>119</v>
      </c>
      <c r="E852" s="4">
        <f t="shared" si="523"/>
        <v>0</v>
      </c>
      <c r="I852" s="4" t="str">
        <f t="shared" ref="I852:X852" si="593">+IF(IFERROR(I600,0)=0,0,I600)</f>
        <v/>
      </c>
      <c r="J852" s="4" t="str">
        <f t="shared" si="593"/>
        <v/>
      </c>
      <c r="K852" s="4" t="str">
        <f t="shared" si="593"/>
        <v/>
      </c>
      <c r="L852" s="4" t="str">
        <f t="shared" si="593"/>
        <v/>
      </c>
      <c r="M852" s="4" t="str">
        <f t="shared" si="593"/>
        <v/>
      </c>
      <c r="N852" s="4" t="str">
        <f t="shared" si="593"/>
        <v/>
      </c>
      <c r="O852" s="4" t="str">
        <f t="shared" si="593"/>
        <v/>
      </c>
      <c r="P852" s="4" t="str">
        <f t="shared" si="593"/>
        <v/>
      </c>
      <c r="Q852" s="4" t="str">
        <f t="shared" si="593"/>
        <v/>
      </c>
      <c r="R852" s="4" t="str">
        <f t="shared" si="593"/>
        <v/>
      </c>
      <c r="S852" s="4" t="str">
        <f t="shared" si="593"/>
        <v/>
      </c>
      <c r="T852" s="4" t="str">
        <f t="shared" si="593"/>
        <v/>
      </c>
      <c r="U852" s="4" t="str">
        <f t="shared" si="593"/>
        <v/>
      </c>
      <c r="V852" s="4" t="str">
        <f t="shared" si="593"/>
        <v/>
      </c>
      <c r="W852" s="4" t="str">
        <f t="shared" si="593"/>
        <v/>
      </c>
      <c r="X852" s="4" t="str">
        <f t="shared" si="593"/>
        <v/>
      </c>
    </row>
    <row r="853" spans="1:24" ht="15.75" customHeight="1" x14ac:dyDescent="0.25">
      <c r="A853" s="4" t="s">
        <v>279</v>
      </c>
      <c r="B853" s="4" t="s">
        <v>280</v>
      </c>
      <c r="C853" s="4" t="s">
        <v>181</v>
      </c>
      <c r="D853" s="4" t="s">
        <v>276</v>
      </c>
      <c r="E853" s="4">
        <f t="shared" si="523"/>
        <v>1</v>
      </c>
      <c r="I853" s="4">
        <f t="shared" ref="I853:X853" si="594">+IF(IFERROR(I601,0)=0,0,I601)</f>
        <v>1325648</v>
      </c>
      <c r="J853" s="85">
        <f t="shared" si="594"/>
        <v>293.81857023885675</v>
      </c>
      <c r="K853" s="85">
        <f t="shared" si="594"/>
        <v>194.32006083062774</v>
      </c>
      <c r="L853" s="85">
        <f t="shared" si="594"/>
        <v>91.351550336137493</v>
      </c>
      <c r="M853" s="85">
        <f t="shared" si="594"/>
        <v>470.10869565217388</v>
      </c>
      <c r="N853" s="85">
        <f t="shared" si="594"/>
        <v>17.350005431306048</v>
      </c>
      <c r="O853" s="85">
        <f t="shared" si="594"/>
        <v>64300</v>
      </c>
      <c r="P853" s="85">
        <f t="shared" si="594"/>
        <v>349.28813559322037</v>
      </c>
      <c r="Q853" s="85">
        <f t="shared" si="594"/>
        <v>4860.3773584905657</v>
      </c>
      <c r="R853" s="85">
        <f t="shared" si="594"/>
        <v>2.1876093804690235</v>
      </c>
      <c r="S853" s="85">
        <f t="shared" si="594"/>
        <v>749.03768233387359</v>
      </c>
      <c r="T853" s="85">
        <f t="shared" si="594"/>
        <v>88029.761904761894</v>
      </c>
      <c r="U853" s="4">
        <f t="shared" si="594"/>
        <v>0.8</v>
      </c>
      <c r="V853" s="4">
        <f t="shared" si="594"/>
        <v>0.66</v>
      </c>
      <c r="W853" s="4">
        <f t="shared" si="594"/>
        <v>0.78</v>
      </c>
      <c r="X853" s="4">
        <f t="shared" si="594"/>
        <v>0.78</v>
      </c>
    </row>
    <row r="854" spans="1:24" ht="15.75" customHeight="1" x14ac:dyDescent="0.25">
      <c r="A854" s="4" t="s">
        <v>381</v>
      </c>
      <c r="B854" s="4" t="s">
        <v>382</v>
      </c>
      <c r="C854" s="4" t="s">
        <v>118</v>
      </c>
      <c r="D854" s="4" t="s">
        <v>380</v>
      </c>
      <c r="E854" s="4">
        <f t="shared" si="523"/>
        <v>0</v>
      </c>
      <c r="I854" s="4" t="str">
        <f t="shared" ref="I854:X854" si="595">+IF(IFERROR(I602,0)=0,0,I602)</f>
        <v/>
      </c>
      <c r="J854" s="4" t="str">
        <f t="shared" si="595"/>
        <v/>
      </c>
      <c r="K854" s="4" t="str">
        <f t="shared" si="595"/>
        <v/>
      </c>
      <c r="L854" s="4" t="str">
        <f t="shared" si="595"/>
        <v/>
      </c>
      <c r="M854" s="4" t="str">
        <f t="shared" si="595"/>
        <v/>
      </c>
      <c r="N854" s="4" t="str">
        <f t="shared" si="595"/>
        <v/>
      </c>
      <c r="O854" s="4" t="str">
        <f t="shared" si="595"/>
        <v/>
      </c>
      <c r="P854" s="4" t="str">
        <f t="shared" si="595"/>
        <v/>
      </c>
      <c r="Q854" s="4" t="str">
        <f t="shared" si="595"/>
        <v/>
      </c>
      <c r="R854" s="4" t="str">
        <f t="shared" si="595"/>
        <v/>
      </c>
      <c r="S854" s="4" t="str">
        <f t="shared" si="595"/>
        <v/>
      </c>
      <c r="T854" s="4" t="str">
        <f t="shared" si="595"/>
        <v/>
      </c>
      <c r="U854" s="4" t="str">
        <f t="shared" si="595"/>
        <v/>
      </c>
      <c r="V854" s="4" t="str">
        <f t="shared" si="595"/>
        <v/>
      </c>
      <c r="W854" s="4" t="str">
        <f t="shared" si="595"/>
        <v/>
      </c>
      <c r="X854" s="4" t="str">
        <f t="shared" si="595"/>
        <v/>
      </c>
    </row>
    <row r="855" spans="1:24" ht="15.75" customHeight="1" x14ac:dyDescent="0.25">
      <c r="A855" s="4" t="s">
        <v>126</v>
      </c>
      <c r="B855" s="4" t="s">
        <v>127</v>
      </c>
      <c r="C855" s="4" t="s">
        <v>118</v>
      </c>
      <c r="D855" s="4" t="s">
        <v>119</v>
      </c>
      <c r="E855" s="4">
        <f t="shared" si="523"/>
        <v>0</v>
      </c>
      <c r="I855" s="4" t="str">
        <f t="shared" ref="I855:X855" si="596">+IF(IFERROR(I603,0)=0,0,I603)</f>
        <v/>
      </c>
      <c r="J855" s="4" t="str">
        <f t="shared" si="596"/>
        <v/>
      </c>
      <c r="K855" s="4" t="str">
        <f t="shared" si="596"/>
        <v/>
      </c>
      <c r="L855" s="4" t="str">
        <f t="shared" si="596"/>
        <v/>
      </c>
      <c r="M855" s="4" t="str">
        <f t="shared" si="596"/>
        <v/>
      </c>
      <c r="N855" s="4" t="str">
        <f t="shared" si="596"/>
        <v/>
      </c>
      <c r="O855" s="4" t="str">
        <f t="shared" si="596"/>
        <v/>
      </c>
      <c r="P855" s="4" t="str">
        <f t="shared" si="596"/>
        <v/>
      </c>
      <c r="Q855" s="4" t="str">
        <f t="shared" si="596"/>
        <v/>
      </c>
      <c r="R855" s="4" t="str">
        <f t="shared" si="596"/>
        <v/>
      </c>
      <c r="S855" s="4" t="str">
        <f t="shared" si="596"/>
        <v/>
      </c>
      <c r="T855" s="4" t="str">
        <f t="shared" si="596"/>
        <v/>
      </c>
      <c r="U855" s="4" t="str">
        <f t="shared" si="596"/>
        <v/>
      </c>
      <c r="V855" s="4" t="str">
        <f t="shared" si="596"/>
        <v/>
      </c>
      <c r="W855" s="4" t="str">
        <f t="shared" si="596"/>
        <v/>
      </c>
      <c r="X855" s="4" t="str">
        <f t="shared" si="596"/>
        <v/>
      </c>
    </row>
    <row r="856" spans="1:24" ht="15.75" customHeight="1" x14ac:dyDescent="0.25">
      <c r="A856" s="4" t="s">
        <v>281</v>
      </c>
      <c r="B856" s="5" t="s">
        <v>282</v>
      </c>
      <c r="C856" s="4" t="s">
        <v>181</v>
      </c>
      <c r="D856" s="4" t="s">
        <v>276</v>
      </c>
      <c r="E856" s="4">
        <f t="shared" si="523"/>
        <v>0</v>
      </c>
      <c r="I856" s="4" t="str">
        <f t="shared" ref="I856:X856" si="597">+IF(IFERROR(I604,0)=0,0,I604)</f>
        <v/>
      </c>
      <c r="J856" s="4" t="str">
        <f t="shared" si="597"/>
        <v/>
      </c>
      <c r="K856" s="4" t="str">
        <f t="shared" si="597"/>
        <v/>
      </c>
      <c r="L856" s="4" t="str">
        <f t="shared" si="597"/>
        <v/>
      </c>
      <c r="M856" s="4" t="str">
        <f t="shared" si="597"/>
        <v/>
      </c>
      <c r="N856" s="4" t="str">
        <f t="shared" si="597"/>
        <v/>
      </c>
      <c r="O856" s="4" t="str">
        <f t="shared" si="597"/>
        <v/>
      </c>
      <c r="P856" s="4" t="str">
        <f t="shared" si="597"/>
        <v/>
      </c>
      <c r="Q856" s="4" t="str">
        <f t="shared" si="597"/>
        <v/>
      </c>
      <c r="R856" s="4" t="str">
        <f t="shared" si="597"/>
        <v/>
      </c>
      <c r="S856" s="4" t="str">
        <f t="shared" si="597"/>
        <v/>
      </c>
      <c r="T856" s="4" t="str">
        <f t="shared" si="597"/>
        <v/>
      </c>
      <c r="U856" s="4" t="str">
        <f t="shared" si="597"/>
        <v/>
      </c>
      <c r="V856" s="4" t="str">
        <f t="shared" si="597"/>
        <v/>
      </c>
      <c r="W856" s="4" t="str">
        <f t="shared" si="597"/>
        <v/>
      </c>
      <c r="X856" s="4" t="str">
        <f t="shared" si="597"/>
        <v/>
      </c>
    </row>
    <row r="857" spans="1:24" ht="15.75" customHeight="1" x14ac:dyDescent="0.25">
      <c r="A857" s="4" t="s">
        <v>339</v>
      </c>
      <c r="B857" s="4" t="s">
        <v>340</v>
      </c>
      <c r="C857" s="4" t="s">
        <v>28</v>
      </c>
      <c r="D857" s="4" t="s">
        <v>328</v>
      </c>
      <c r="E857" s="4">
        <f t="shared" si="523"/>
        <v>0</v>
      </c>
      <c r="I857" s="4" t="str">
        <f t="shared" ref="I857:X857" si="598">+IF(IFERROR(I605,0)=0,0,I605)</f>
        <v/>
      </c>
      <c r="J857" s="4" t="str">
        <f t="shared" si="598"/>
        <v/>
      </c>
      <c r="K857" s="4" t="str">
        <f t="shared" si="598"/>
        <v/>
      </c>
      <c r="L857" s="4" t="str">
        <f t="shared" si="598"/>
        <v/>
      </c>
      <c r="M857" s="4" t="str">
        <f t="shared" si="598"/>
        <v/>
      </c>
      <c r="N857" s="4" t="str">
        <f t="shared" si="598"/>
        <v/>
      </c>
      <c r="O857" s="4" t="str">
        <f t="shared" si="598"/>
        <v/>
      </c>
      <c r="P857" s="4" t="str">
        <f t="shared" si="598"/>
        <v/>
      </c>
      <c r="Q857" s="4" t="str">
        <f t="shared" si="598"/>
        <v/>
      </c>
      <c r="R857" s="4" t="str">
        <f t="shared" si="598"/>
        <v/>
      </c>
      <c r="S857" s="4" t="str">
        <f t="shared" si="598"/>
        <v/>
      </c>
      <c r="T857" s="4" t="str">
        <f t="shared" si="598"/>
        <v/>
      </c>
      <c r="U857" s="4" t="str">
        <f t="shared" si="598"/>
        <v/>
      </c>
      <c r="V857" s="4" t="str">
        <f t="shared" si="598"/>
        <v/>
      </c>
      <c r="W857" s="4" t="str">
        <f t="shared" si="598"/>
        <v/>
      </c>
      <c r="X857" s="4" t="str">
        <f t="shared" si="598"/>
        <v/>
      </c>
    </row>
    <row r="858" spans="1:24" ht="15.75" customHeight="1" x14ac:dyDescent="0.25">
      <c r="A858" s="4" t="s">
        <v>203</v>
      </c>
      <c r="B858" s="4" t="s">
        <v>204</v>
      </c>
      <c r="C858" s="4" t="s">
        <v>22</v>
      </c>
      <c r="D858" s="4" t="s">
        <v>205</v>
      </c>
      <c r="E858" s="4">
        <f t="shared" si="523"/>
        <v>0</v>
      </c>
      <c r="I858" s="4" t="str">
        <f t="shared" ref="I858:X858" si="599">+IF(IFERROR(I606,0)=0,0,I606)</f>
        <v/>
      </c>
      <c r="J858" s="4" t="str">
        <f t="shared" si="599"/>
        <v/>
      </c>
      <c r="K858" s="4" t="str">
        <f t="shared" si="599"/>
        <v/>
      </c>
      <c r="L858" s="4" t="str">
        <f t="shared" si="599"/>
        <v/>
      </c>
      <c r="M858" s="4" t="str">
        <f t="shared" si="599"/>
        <v/>
      </c>
      <c r="N858" s="4" t="str">
        <f t="shared" si="599"/>
        <v/>
      </c>
      <c r="O858" s="4" t="str">
        <f t="shared" si="599"/>
        <v/>
      </c>
      <c r="P858" s="4" t="str">
        <f t="shared" si="599"/>
        <v/>
      </c>
      <c r="Q858" s="4" t="str">
        <f t="shared" si="599"/>
        <v/>
      </c>
      <c r="R858" s="4" t="str">
        <f t="shared" si="599"/>
        <v/>
      </c>
      <c r="S858" s="4" t="str">
        <f t="shared" si="599"/>
        <v/>
      </c>
      <c r="T858" s="4" t="str">
        <f t="shared" si="599"/>
        <v/>
      </c>
      <c r="U858" s="4" t="str">
        <f t="shared" si="599"/>
        <v/>
      </c>
      <c r="V858" s="4" t="str">
        <f t="shared" si="599"/>
        <v/>
      </c>
      <c r="W858" s="4" t="str">
        <f t="shared" si="599"/>
        <v/>
      </c>
      <c r="X858" s="4" t="str">
        <f t="shared" si="599"/>
        <v/>
      </c>
    </row>
    <row r="859" spans="1:24" ht="15.75" customHeight="1" x14ac:dyDescent="0.25">
      <c r="A859" s="4" t="s">
        <v>283</v>
      </c>
      <c r="B859" s="4" t="s">
        <v>284</v>
      </c>
      <c r="C859" s="4" t="s">
        <v>181</v>
      </c>
      <c r="D859" s="4" t="s">
        <v>276</v>
      </c>
      <c r="E859" s="4">
        <f t="shared" si="523"/>
        <v>1</v>
      </c>
      <c r="I859" s="4">
        <f t="shared" ref="I859:X859" si="600">+IF(IFERROR(I607,0)=0,0,I607)</f>
        <v>5532156</v>
      </c>
      <c r="J859" s="85">
        <f t="shared" si="600"/>
        <v>135.84215629494179</v>
      </c>
      <c r="K859" s="85">
        <f t="shared" si="600"/>
        <v>55.710648795876324</v>
      </c>
      <c r="L859" s="85">
        <f t="shared" si="600"/>
        <v>37.652589695590656</v>
      </c>
      <c r="M859" s="85">
        <f t="shared" si="600"/>
        <v>675.85983127839063</v>
      </c>
      <c r="N859" s="85">
        <f t="shared" si="600"/>
        <v>18.88956132111965</v>
      </c>
      <c r="O859" s="85">
        <f t="shared" si="600"/>
        <v>151956.93779904305</v>
      </c>
      <c r="P859" s="85">
        <f t="shared" si="600"/>
        <v>19.752105310381072</v>
      </c>
      <c r="Q859" s="85">
        <f t="shared" si="600"/>
        <v>5011.3821138211388</v>
      </c>
      <c r="R859" s="85">
        <f t="shared" si="600"/>
        <v>1.2472533312509626</v>
      </c>
      <c r="S859" s="85">
        <f t="shared" si="600"/>
        <v>395.0596091075551</v>
      </c>
      <c r="T859" s="85">
        <f t="shared" si="600"/>
        <v>288194.19237749546</v>
      </c>
      <c r="U859" s="4">
        <f t="shared" si="600"/>
        <v>0.93</v>
      </c>
      <c r="V859" s="4">
        <f t="shared" si="600"/>
        <v>0.94</v>
      </c>
      <c r="W859" s="4">
        <f t="shared" si="600"/>
        <v>0.92</v>
      </c>
      <c r="X859" s="4">
        <f t="shared" si="600"/>
        <v>0.92</v>
      </c>
    </row>
    <row r="860" spans="1:24" ht="15.75" customHeight="1" x14ac:dyDescent="0.25">
      <c r="A860" s="4" t="s">
        <v>528</v>
      </c>
      <c r="B860" s="4" t="s">
        <v>529</v>
      </c>
      <c r="C860" s="4" t="s">
        <v>181</v>
      </c>
      <c r="D860" s="4" t="s">
        <v>525</v>
      </c>
      <c r="E860" s="4">
        <f t="shared" si="523"/>
        <v>1</v>
      </c>
      <c r="I860" s="4">
        <f t="shared" ref="I860:X860" si="601">+IF(IFERROR(I608,0)=0,0,I608)</f>
        <v>65129728</v>
      </c>
      <c r="J860" s="85">
        <f t="shared" si="601"/>
        <v>329.69429873866511</v>
      </c>
      <c r="K860" s="85">
        <f t="shared" si="601"/>
        <v>105.90248434631877</v>
      </c>
      <c r="L860" s="4">
        <f t="shared" si="601"/>
        <v>53.521192220419174</v>
      </c>
      <c r="M860" s="4">
        <f t="shared" si="601"/>
        <v>601.81470383657825</v>
      </c>
      <c r="N860" s="4">
        <f t="shared" si="601"/>
        <v>13.730910211329888</v>
      </c>
      <c r="O860" s="85">
        <f t="shared" si="601"/>
        <v>184794.93006993007</v>
      </c>
      <c r="P860" s="85">
        <f t="shared" si="601"/>
        <v>106.88075669108805</v>
      </c>
      <c r="Q860" s="85">
        <f t="shared" si="601"/>
        <v>3480.8983093615948</v>
      </c>
      <c r="R860" s="85">
        <f t="shared" si="601"/>
        <v>1.2651672673959271</v>
      </c>
      <c r="S860" s="85">
        <f t="shared" si="601"/>
        <v>997.91359251989877</v>
      </c>
      <c r="T860" s="4">
        <f t="shared" si="601"/>
        <v>108400.48430554378</v>
      </c>
      <c r="U860" s="4">
        <f t="shared" si="601"/>
        <v>0.66</v>
      </c>
      <c r="V860" s="4">
        <f t="shared" si="601"/>
        <v>0.77</v>
      </c>
      <c r="W860" s="4">
        <f t="shared" si="601"/>
        <v>0.68</v>
      </c>
      <c r="X860" s="4">
        <f t="shared" si="601"/>
        <v>0.68</v>
      </c>
    </row>
    <row r="861" spans="1:24" ht="15.75" customHeight="1" x14ac:dyDescent="0.25">
      <c r="A861" s="4" t="s">
        <v>341</v>
      </c>
      <c r="B861" s="4" t="s">
        <v>342</v>
      </c>
      <c r="C861" s="4" t="s">
        <v>28</v>
      </c>
      <c r="D861" s="4" t="s">
        <v>328</v>
      </c>
      <c r="E861" s="4">
        <f t="shared" si="523"/>
        <v>0</v>
      </c>
      <c r="I861" s="4" t="str">
        <f t="shared" ref="I861:X861" si="602">+IF(IFERROR(I609,0)=0,0,I609)</f>
        <v/>
      </c>
      <c r="J861" s="4" t="str">
        <f t="shared" si="602"/>
        <v/>
      </c>
      <c r="K861" s="4" t="str">
        <f t="shared" si="602"/>
        <v/>
      </c>
      <c r="L861" s="4" t="str">
        <f t="shared" si="602"/>
        <v/>
      </c>
      <c r="M861" s="4" t="str">
        <f t="shared" si="602"/>
        <v/>
      </c>
      <c r="N861" s="4" t="str">
        <f t="shared" si="602"/>
        <v/>
      </c>
      <c r="O861" s="4" t="str">
        <f t="shared" si="602"/>
        <v/>
      </c>
      <c r="P861" s="4" t="str">
        <f t="shared" si="602"/>
        <v/>
      </c>
      <c r="Q861" s="4" t="str">
        <f t="shared" si="602"/>
        <v/>
      </c>
      <c r="R861" s="4" t="str">
        <f t="shared" si="602"/>
        <v/>
      </c>
      <c r="S861" s="4" t="str">
        <f t="shared" si="602"/>
        <v/>
      </c>
      <c r="T861" s="4" t="str">
        <f t="shared" si="602"/>
        <v/>
      </c>
      <c r="U861" s="4" t="str">
        <f t="shared" si="602"/>
        <v/>
      </c>
      <c r="V861" s="4" t="str">
        <f t="shared" si="602"/>
        <v/>
      </c>
      <c r="W861" s="4" t="str">
        <f t="shared" si="602"/>
        <v/>
      </c>
      <c r="X861" s="4" t="str">
        <f t="shared" si="602"/>
        <v/>
      </c>
    </row>
    <row r="862" spans="1:24" ht="15.75" customHeight="1" x14ac:dyDescent="0.25">
      <c r="A862" s="4" t="s">
        <v>312</v>
      </c>
      <c r="B862" s="4" t="s">
        <v>313</v>
      </c>
      <c r="C862" s="4" t="s">
        <v>22</v>
      </c>
      <c r="D862" s="4" t="s">
        <v>309</v>
      </c>
      <c r="E862" s="4">
        <f t="shared" si="523"/>
        <v>0</v>
      </c>
      <c r="I862" s="4" t="str">
        <f t="shared" ref="I862:X862" si="603">+IF(IFERROR(I610,0)=0,0,I610)</f>
        <v/>
      </c>
      <c r="J862" s="4" t="str">
        <f t="shared" si="603"/>
        <v/>
      </c>
      <c r="K862" s="4" t="str">
        <f t="shared" si="603"/>
        <v/>
      </c>
      <c r="L862" s="4" t="str">
        <f t="shared" si="603"/>
        <v/>
      </c>
      <c r="M862" s="4" t="str">
        <f t="shared" si="603"/>
        <v/>
      </c>
      <c r="N862" s="4" t="str">
        <f t="shared" si="603"/>
        <v/>
      </c>
      <c r="O862" s="4" t="str">
        <f t="shared" si="603"/>
        <v/>
      </c>
      <c r="P862" s="4" t="str">
        <f t="shared" si="603"/>
        <v/>
      </c>
      <c r="Q862" s="4" t="str">
        <f t="shared" si="603"/>
        <v/>
      </c>
      <c r="R862" s="4" t="str">
        <f t="shared" si="603"/>
        <v/>
      </c>
      <c r="S862" s="4" t="str">
        <f t="shared" si="603"/>
        <v/>
      </c>
      <c r="T862" s="4" t="str">
        <f t="shared" si="603"/>
        <v/>
      </c>
      <c r="U862" s="4" t="str">
        <f t="shared" si="603"/>
        <v/>
      </c>
      <c r="V862" s="4" t="str">
        <f t="shared" si="603"/>
        <v/>
      </c>
      <c r="W862" s="4" t="str">
        <f t="shared" si="603"/>
        <v/>
      </c>
      <c r="X862" s="4" t="str">
        <f t="shared" si="603"/>
        <v/>
      </c>
    </row>
    <row r="863" spans="1:24" ht="15.75" customHeight="1" x14ac:dyDescent="0.25">
      <c r="A863" s="4" t="s">
        <v>244</v>
      </c>
      <c r="B863" s="4" t="s">
        <v>245</v>
      </c>
      <c r="C863" s="4" t="s">
        <v>118</v>
      </c>
      <c r="D863" s="4" t="s">
        <v>231</v>
      </c>
      <c r="E863" s="4">
        <f t="shared" si="523"/>
        <v>0</v>
      </c>
      <c r="I863" s="4" t="str">
        <f t="shared" ref="I863:X863" si="604">+IF(IFERROR(I611,0)=0,0,I611)</f>
        <v/>
      </c>
      <c r="J863" s="4" t="str">
        <f t="shared" si="604"/>
        <v/>
      </c>
      <c r="K863" s="4" t="str">
        <f t="shared" si="604"/>
        <v/>
      </c>
      <c r="L863" s="4" t="str">
        <f t="shared" si="604"/>
        <v/>
      </c>
      <c r="M863" s="4" t="str">
        <f t="shared" si="604"/>
        <v/>
      </c>
      <c r="N863" s="4" t="str">
        <f t="shared" si="604"/>
        <v/>
      </c>
      <c r="O863" s="4" t="str">
        <f t="shared" si="604"/>
        <v/>
      </c>
      <c r="P863" s="4" t="str">
        <f t="shared" si="604"/>
        <v/>
      </c>
      <c r="Q863" s="4" t="str">
        <f t="shared" si="604"/>
        <v/>
      </c>
      <c r="R863" s="4" t="str">
        <f t="shared" si="604"/>
        <v/>
      </c>
      <c r="S863" s="4" t="str">
        <f t="shared" si="604"/>
        <v/>
      </c>
      <c r="T863" s="4" t="str">
        <f t="shared" si="604"/>
        <v/>
      </c>
      <c r="U863" s="4" t="str">
        <f t="shared" si="604"/>
        <v/>
      </c>
      <c r="V863" s="4" t="str">
        <f t="shared" si="604"/>
        <v/>
      </c>
      <c r="W863" s="4" t="str">
        <f t="shared" si="604"/>
        <v/>
      </c>
      <c r="X863" s="4" t="str">
        <f t="shared" si="604"/>
        <v/>
      </c>
    </row>
    <row r="864" spans="1:24" ht="15.75" customHeight="1" x14ac:dyDescent="0.25">
      <c r="A864" s="4" t="s">
        <v>456</v>
      </c>
      <c r="B864" s="4" t="s">
        <v>457</v>
      </c>
      <c r="C864" s="4" t="s">
        <v>118</v>
      </c>
      <c r="D864" s="4" t="s">
        <v>449</v>
      </c>
      <c r="E864" s="4">
        <f t="shared" si="523"/>
        <v>0</v>
      </c>
      <c r="I864" s="4" t="str">
        <f t="shared" ref="I864:X864" si="605">+IF(IFERROR(I612,0)=0,0,I612)</f>
        <v/>
      </c>
      <c r="J864" s="4" t="str">
        <f t="shared" si="605"/>
        <v/>
      </c>
      <c r="K864" s="4" t="str">
        <f t="shared" si="605"/>
        <v/>
      </c>
      <c r="L864" s="4" t="str">
        <f t="shared" si="605"/>
        <v/>
      </c>
      <c r="M864" s="4" t="str">
        <f t="shared" si="605"/>
        <v/>
      </c>
      <c r="N864" s="4" t="str">
        <f t="shared" si="605"/>
        <v/>
      </c>
      <c r="O864" s="4" t="str">
        <f t="shared" si="605"/>
        <v/>
      </c>
      <c r="P864" s="4" t="str">
        <f t="shared" si="605"/>
        <v/>
      </c>
      <c r="Q864" s="4" t="str">
        <f t="shared" si="605"/>
        <v/>
      </c>
      <c r="R864" s="4" t="str">
        <f t="shared" si="605"/>
        <v/>
      </c>
      <c r="S864" s="4" t="str">
        <f t="shared" si="605"/>
        <v/>
      </c>
      <c r="T864" s="4" t="str">
        <f t="shared" si="605"/>
        <v/>
      </c>
      <c r="U864" s="4" t="str">
        <f t="shared" si="605"/>
        <v/>
      </c>
      <c r="V864" s="4" t="str">
        <f t="shared" si="605"/>
        <v/>
      </c>
      <c r="W864" s="4" t="str">
        <f t="shared" si="605"/>
        <v/>
      </c>
      <c r="X864" s="4" t="str">
        <f t="shared" si="605"/>
        <v/>
      </c>
    </row>
    <row r="865" spans="1:24" ht="15.75" customHeight="1" x14ac:dyDescent="0.25">
      <c r="A865" s="4" t="s">
        <v>491</v>
      </c>
      <c r="B865" s="4" t="s">
        <v>492</v>
      </c>
      <c r="C865" s="4" t="s">
        <v>106</v>
      </c>
      <c r="D865" s="4" t="s">
        <v>484</v>
      </c>
      <c r="E865" s="4">
        <f t="shared" si="523"/>
        <v>1</v>
      </c>
      <c r="I865" s="4">
        <f t="shared" ref="I865:X865" si="606">+IF(IFERROR(I613,0)=0,0,I613)</f>
        <v>3996765</v>
      </c>
      <c r="J865" s="85">
        <f t="shared" si="606"/>
        <v>240.76972251308246</v>
      </c>
      <c r="K865" s="85">
        <f t="shared" si="606"/>
        <v>249.95214880034226</v>
      </c>
      <c r="L865" s="4">
        <f t="shared" si="606"/>
        <v>34.207287820954051</v>
      </c>
      <c r="M865" s="4">
        <f t="shared" si="606"/>
        <v>692.56756756756749</v>
      </c>
      <c r="N865" s="85">
        <f t="shared" si="606"/>
        <v>7.3559491238539163</v>
      </c>
      <c r="O865" s="85">
        <f t="shared" si="606"/>
        <v>54503.401360544216</v>
      </c>
      <c r="P865" s="85">
        <f t="shared" si="606"/>
        <v>638.74680306905373</v>
      </c>
      <c r="Q865" s="85">
        <f t="shared" si="606"/>
        <v>9048.9130434782619</v>
      </c>
      <c r="R865" s="85">
        <f t="shared" si="606"/>
        <v>0.97578916949082561</v>
      </c>
      <c r="S865" s="85">
        <f t="shared" si="606"/>
        <v>879.521378780394</v>
      </c>
      <c r="T865" s="4">
        <f t="shared" si="606"/>
        <v>9661.1295681063129</v>
      </c>
      <c r="U865" s="4">
        <f t="shared" si="606"/>
        <v>0.41</v>
      </c>
      <c r="V865" s="4">
        <f t="shared" si="606"/>
        <v>0.36</v>
      </c>
      <c r="W865" s="4">
        <f t="shared" si="606"/>
        <v>0.59</v>
      </c>
      <c r="X865" s="4">
        <f t="shared" si="606"/>
        <v>0.59</v>
      </c>
    </row>
    <row r="866" spans="1:24" ht="15.75" customHeight="1" x14ac:dyDescent="0.25">
      <c r="A866" s="4" t="s">
        <v>530</v>
      </c>
      <c r="B866" s="4" t="s">
        <v>531</v>
      </c>
      <c r="C866" s="4" t="s">
        <v>181</v>
      </c>
      <c r="D866" s="4" t="s">
        <v>525</v>
      </c>
      <c r="E866" s="4">
        <f t="shared" si="523"/>
        <v>1</v>
      </c>
      <c r="I866" s="4">
        <f t="shared" ref="I866:X866" si="607">+IF(IFERROR(I614,0)=0,0,I614)</f>
        <v>83517045</v>
      </c>
      <c r="J866" s="85">
        <f t="shared" si="607"/>
        <v>295.27385697135236</v>
      </c>
      <c r="K866" s="85">
        <f t="shared" si="607"/>
        <v>75.316362067168441</v>
      </c>
      <c r="L866" s="85">
        <f t="shared" si="607"/>
        <v>43.445023707436007</v>
      </c>
      <c r="M866" s="85">
        <f t="shared" si="607"/>
        <v>576.83380496645577</v>
      </c>
      <c r="N866" s="4">
        <f t="shared" si="607"/>
        <v>13.730910211329888</v>
      </c>
      <c r="O866" s="85">
        <f t="shared" si="607"/>
        <v>43426.153623607694</v>
      </c>
      <c r="P866" s="85">
        <f t="shared" si="607"/>
        <v>85.247732333341915</v>
      </c>
      <c r="Q866" s="85">
        <f t="shared" si="607"/>
        <v>4615.6442618139126</v>
      </c>
      <c r="R866" s="85">
        <f t="shared" si="607"/>
        <v>0.97345398175905284</v>
      </c>
      <c r="S866" s="85">
        <f t="shared" si="607"/>
        <v>381.48623817458952</v>
      </c>
      <c r="T866" s="85">
        <f t="shared" si="607"/>
        <v>163658.91332000727</v>
      </c>
      <c r="U866" s="4">
        <f t="shared" si="607"/>
        <v>0.79</v>
      </c>
      <c r="V866" s="4">
        <f t="shared" si="607"/>
        <v>0.87</v>
      </c>
      <c r="W866" s="4">
        <f t="shared" si="607"/>
        <v>0.82</v>
      </c>
      <c r="X866" s="4">
        <f t="shared" si="607"/>
        <v>0.82</v>
      </c>
    </row>
    <row r="867" spans="1:24" ht="15.75" customHeight="1" x14ac:dyDescent="0.25">
      <c r="A867" s="4" t="s">
        <v>458</v>
      </c>
      <c r="B867" s="4" t="s">
        <v>459</v>
      </c>
      <c r="C867" s="4" t="s">
        <v>118</v>
      </c>
      <c r="D867" s="4" t="s">
        <v>449</v>
      </c>
      <c r="E867" s="4">
        <f t="shared" si="523"/>
        <v>0</v>
      </c>
      <c r="I867" s="4" t="str">
        <f t="shared" ref="I867:X867" si="608">+IF(IFERROR(I615,0)=0,0,I615)</f>
        <v/>
      </c>
      <c r="J867" s="4" t="str">
        <f t="shared" si="608"/>
        <v/>
      </c>
      <c r="K867" s="4" t="str">
        <f t="shared" si="608"/>
        <v/>
      </c>
      <c r="L867" s="4" t="str">
        <f t="shared" si="608"/>
        <v/>
      </c>
      <c r="M867" s="4" t="str">
        <f t="shared" si="608"/>
        <v/>
      </c>
      <c r="N867" s="4" t="str">
        <f t="shared" si="608"/>
        <v/>
      </c>
      <c r="O867" s="4" t="str">
        <f t="shared" si="608"/>
        <v/>
      </c>
      <c r="P867" s="4" t="str">
        <f t="shared" si="608"/>
        <v/>
      </c>
      <c r="Q867" s="4" t="str">
        <f t="shared" si="608"/>
        <v/>
      </c>
      <c r="R867" s="4" t="str">
        <f t="shared" si="608"/>
        <v/>
      </c>
      <c r="S867" s="4" t="str">
        <f t="shared" si="608"/>
        <v/>
      </c>
      <c r="T867" s="4" t="str">
        <f t="shared" si="608"/>
        <v/>
      </c>
      <c r="U867" s="4" t="str">
        <f t="shared" si="608"/>
        <v/>
      </c>
      <c r="V867" s="4" t="str">
        <f t="shared" si="608"/>
        <v/>
      </c>
      <c r="W867" s="4" t="str">
        <f t="shared" si="608"/>
        <v/>
      </c>
      <c r="X867" s="4" t="str">
        <f t="shared" si="608"/>
        <v/>
      </c>
    </row>
    <row r="868" spans="1:24" ht="15.75" customHeight="1" x14ac:dyDescent="0.25">
      <c r="A868" s="4" t="s">
        <v>419</v>
      </c>
      <c r="B868" s="4" t="s">
        <v>420</v>
      </c>
      <c r="C868" s="4" t="s">
        <v>181</v>
      </c>
      <c r="D868" s="4" t="s">
        <v>412</v>
      </c>
      <c r="E868" s="4">
        <f t="shared" si="523"/>
        <v>0</v>
      </c>
      <c r="I868" s="4" t="str">
        <f t="shared" ref="I868:X868" si="609">+IF(IFERROR(I616,0)=0,0,I616)</f>
        <v/>
      </c>
      <c r="J868" s="4" t="str">
        <f t="shared" si="609"/>
        <v/>
      </c>
      <c r="K868" s="4" t="str">
        <f t="shared" si="609"/>
        <v/>
      </c>
      <c r="L868" s="4" t="str">
        <f t="shared" si="609"/>
        <v/>
      </c>
      <c r="M868" s="4" t="str">
        <f t="shared" si="609"/>
        <v/>
      </c>
      <c r="N868" s="4" t="str">
        <f t="shared" si="609"/>
        <v/>
      </c>
      <c r="O868" s="4" t="str">
        <f t="shared" si="609"/>
        <v/>
      </c>
      <c r="P868" s="4" t="str">
        <f t="shared" si="609"/>
        <v/>
      </c>
      <c r="Q868" s="4" t="str">
        <f t="shared" si="609"/>
        <v/>
      </c>
      <c r="R868" s="4" t="str">
        <f t="shared" si="609"/>
        <v/>
      </c>
      <c r="S868" s="4" t="str">
        <f t="shared" si="609"/>
        <v/>
      </c>
      <c r="T868" s="4" t="str">
        <f t="shared" si="609"/>
        <v/>
      </c>
      <c r="U868" s="4" t="str">
        <f t="shared" si="609"/>
        <v/>
      </c>
      <c r="V868" s="4" t="str">
        <f t="shared" si="609"/>
        <v/>
      </c>
      <c r="W868" s="4" t="str">
        <f t="shared" si="609"/>
        <v/>
      </c>
      <c r="X868" s="4" t="str">
        <f t="shared" si="609"/>
        <v/>
      </c>
    </row>
    <row r="869" spans="1:24" ht="15.75" customHeight="1" x14ac:dyDescent="0.25">
      <c r="A869" s="4" t="s">
        <v>421</v>
      </c>
      <c r="B869" s="4" t="s">
        <v>422</v>
      </c>
      <c r="C869" s="4" t="s">
        <v>181</v>
      </c>
      <c r="D869" s="4" t="s">
        <v>412</v>
      </c>
      <c r="E869" s="4">
        <f t="shared" si="523"/>
        <v>1</v>
      </c>
      <c r="I869" s="4">
        <f t="shared" ref="I869:X869" si="610">+IF(IFERROR(I617,0)=0,0,I617)</f>
        <v>10473455</v>
      </c>
      <c r="J869" s="85">
        <f t="shared" si="610"/>
        <v>510.65288388597645</v>
      </c>
      <c r="K869" s="85">
        <f t="shared" si="610"/>
        <v>95.584503871931474</v>
      </c>
      <c r="L869" s="85">
        <f t="shared" si="610"/>
        <v>42.984860296817047</v>
      </c>
      <c r="M869" s="85">
        <f t="shared" si="610"/>
        <v>449.70532414344223</v>
      </c>
      <c r="N869" s="85">
        <f t="shared" si="610"/>
        <v>41.333065354269436</v>
      </c>
      <c r="O869" s="4">
        <f t="shared" si="610"/>
        <v>53870.285432400458</v>
      </c>
      <c r="P869" s="4">
        <f t="shared" si="610"/>
        <v>1637.4599505286158</v>
      </c>
      <c r="Q869" s="85">
        <f t="shared" si="610"/>
        <v>3070.8588957055217</v>
      </c>
      <c r="R869" s="85">
        <f t="shared" si="610"/>
        <v>0.78293170687227864</v>
      </c>
      <c r="S869" s="4">
        <f t="shared" si="610"/>
        <v>0</v>
      </c>
      <c r="T869" s="4">
        <f t="shared" si="610"/>
        <v>79344.242606043292</v>
      </c>
      <c r="U869" s="4">
        <f t="shared" si="610"/>
        <v>0.55000000000000004</v>
      </c>
      <c r="V869" s="4">
        <f t="shared" si="610"/>
        <v>0.44</v>
      </c>
      <c r="W869" s="4">
        <f t="shared" si="610"/>
        <v>0.56000000000000005</v>
      </c>
      <c r="X869" s="4">
        <f t="shared" si="610"/>
        <v>0.56000000000000005</v>
      </c>
    </row>
    <row r="870" spans="1:24" ht="15.75" customHeight="1" x14ac:dyDescent="0.25">
      <c r="A870" s="4" t="s">
        <v>268</v>
      </c>
      <c r="B870" s="4" t="s">
        <v>269</v>
      </c>
      <c r="C870" s="4" t="s">
        <v>28</v>
      </c>
      <c r="D870" s="4" t="s">
        <v>265</v>
      </c>
      <c r="E870" s="4">
        <f t="shared" si="523"/>
        <v>0</v>
      </c>
      <c r="I870" s="4" t="str">
        <f t="shared" ref="I870:X870" si="611">+IF(IFERROR(I618,0)=0,0,I618)</f>
        <v/>
      </c>
      <c r="J870" s="4" t="str">
        <f t="shared" si="611"/>
        <v/>
      </c>
      <c r="K870" s="4" t="str">
        <f t="shared" si="611"/>
        <v/>
      </c>
      <c r="L870" s="4" t="str">
        <f t="shared" si="611"/>
        <v/>
      </c>
      <c r="M870" s="4" t="str">
        <f t="shared" si="611"/>
        <v/>
      </c>
      <c r="N870" s="4" t="str">
        <f t="shared" si="611"/>
        <v/>
      </c>
      <c r="O870" s="4" t="str">
        <f t="shared" si="611"/>
        <v/>
      </c>
      <c r="P870" s="4" t="str">
        <f t="shared" si="611"/>
        <v/>
      </c>
      <c r="Q870" s="4" t="str">
        <f t="shared" si="611"/>
        <v/>
      </c>
      <c r="R870" s="4" t="str">
        <f t="shared" si="611"/>
        <v/>
      </c>
      <c r="S870" s="4" t="str">
        <f t="shared" si="611"/>
        <v/>
      </c>
      <c r="T870" s="4" t="str">
        <f t="shared" si="611"/>
        <v/>
      </c>
      <c r="U870" s="4" t="str">
        <f t="shared" si="611"/>
        <v/>
      </c>
      <c r="V870" s="4" t="str">
        <f t="shared" si="611"/>
        <v/>
      </c>
      <c r="W870" s="4" t="str">
        <f t="shared" si="611"/>
        <v/>
      </c>
      <c r="X870" s="4" t="str">
        <f t="shared" si="611"/>
        <v/>
      </c>
    </row>
    <row r="871" spans="1:24" ht="15.75" customHeight="1" x14ac:dyDescent="0.25">
      <c r="A871" s="4" t="s">
        <v>53</v>
      </c>
      <c r="B871" s="4" t="s">
        <v>54</v>
      </c>
      <c r="C871" s="4" t="s">
        <v>28</v>
      </c>
      <c r="D871" s="4" t="s">
        <v>29</v>
      </c>
      <c r="E871" s="4">
        <f t="shared" si="523"/>
        <v>1</v>
      </c>
      <c r="I871" s="4">
        <f t="shared" ref="I871:X871" si="612">+IF(IFERROR(I619,0)=0,0,I619)</f>
        <v>112003</v>
      </c>
      <c r="J871" s="85">
        <f t="shared" si="612"/>
        <v>832.12056819906616</v>
      </c>
      <c r="K871" s="85">
        <f t="shared" si="612"/>
        <v>408.02478505040045</v>
      </c>
      <c r="L871" s="85">
        <f t="shared" si="612"/>
        <v>147.31748256743123</v>
      </c>
      <c r="M871" s="85">
        <f t="shared" si="612"/>
        <v>361.05032822757113</v>
      </c>
      <c r="N871" s="4">
        <f t="shared" si="612"/>
        <v>0</v>
      </c>
      <c r="O871" s="4">
        <f t="shared" si="612"/>
        <v>117836.86793114754</v>
      </c>
      <c r="P871" s="85">
        <f t="shared" si="612"/>
        <v>376.44151565074134</v>
      </c>
      <c r="Q871" s="85">
        <f t="shared" si="612"/>
        <v>5193.181818181818</v>
      </c>
      <c r="R871" s="85">
        <f t="shared" si="612"/>
        <v>10.713998732176817</v>
      </c>
      <c r="S871" s="4">
        <f t="shared" si="612"/>
        <v>807.46073438191161</v>
      </c>
      <c r="T871" s="4">
        <f t="shared" si="612"/>
        <v>0</v>
      </c>
      <c r="U871" s="4">
        <f t="shared" si="612"/>
        <v>0.45</v>
      </c>
      <c r="V871" s="4">
        <f t="shared" si="612"/>
        <v>0.42</v>
      </c>
      <c r="W871" s="4">
        <f t="shared" si="612"/>
        <v>0.43</v>
      </c>
      <c r="X871" s="4">
        <f t="shared" si="612"/>
        <v>0.43</v>
      </c>
    </row>
    <row r="872" spans="1:24" ht="15.75" customHeight="1" x14ac:dyDescent="0.25">
      <c r="A872" s="4" t="s">
        <v>55</v>
      </c>
      <c r="B872" s="4" t="s">
        <v>56</v>
      </c>
      <c r="C872" s="4" t="s">
        <v>28</v>
      </c>
      <c r="D872" s="4" t="s">
        <v>29</v>
      </c>
      <c r="E872" s="4">
        <f t="shared" si="523"/>
        <v>0</v>
      </c>
      <c r="I872" s="4" t="str">
        <f t="shared" ref="I872:X872" si="613">+IF(IFERROR(I620,0)=0,0,I620)</f>
        <v/>
      </c>
      <c r="J872" s="4" t="str">
        <f t="shared" si="613"/>
        <v/>
      </c>
      <c r="K872" s="4" t="str">
        <f t="shared" si="613"/>
        <v/>
      </c>
      <c r="L872" s="4" t="str">
        <f t="shared" si="613"/>
        <v/>
      </c>
      <c r="M872" s="4" t="str">
        <f t="shared" si="613"/>
        <v/>
      </c>
      <c r="N872" s="4" t="str">
        <f t="shared" si="613"/>
        <v/>
      </c>
      <c r="O872" s="4" t="str">
        <f t="shared" si="613"/>
        <v/>
      </c>
      <c r="P872" s="4" t="str">
        <f t="shared" si="613"/>
        <v/>
      </c>
      <c r="Q872" s="4" t="str">
        <f t="shared" si="613"/>
        <v/>
      </c>
      <c r="R872" s="4" t="str">
        <f t="shared" si="613"/>
        <v/>
      </c>
      <c r="S872" s="4" t="str">
        <f t="shared" si="613"/>
        <v/>
      </c>
      <c r="T872" s="4" t="str">
        <f t="shared" si="613"/>
        <v/>
      </c>
      <c r="U872" s="4" t="str">
        <f t="shared" si="613"/>
        <v/>
      </c>
      <c r="V872" s="4" t="str">
        <f t="shared" si="613"/>
        <v/>
      </c>
      <c r="W872" s="4" t="str">
        <f t="shared" si="613"/>
        <v/>
      </c>
      <c r="X872" s="4" t="str">
        <f t="shared" si="613"/>
        <v/>
      </c>
    </row>
    <row r="873" spans="1:24" ht="15.75" customHeight="1" x14ac:dyDescent="0.25">
      <c r="A873" s="4" t="s">
        <v>214</v>
      </c>
      <c r="B873" s="4" t="s">
        <v>215</v>
      </c>
      <c r="C873" s="4" t="s">
        <v>22</v>
      </c>
      <c r="D873" s="4" t="s">
        <v>216</v>
      </c>
      <c r="E873" s="4">
        <f t="shared" si="523"/>
        <v>0</v>
      </c>
      <c r="I873" s="4" t="str">
        <f t="shared" ref="I873:X873" si="614">+IF(IFERROR(I621,0)=0,0,I621)</f>
        <v/>
      </c>
      <c r="J873" s="4" t="str">
        <f t="shared" si="614"/>
        <v/>
      </c>
      <c r="K873" s="4" t="str">
        <f t="shared" si="614"/>
        <v/>
      </c>
      <c r="L873" s="4" t="str">
        <f t="shared" si="614"/>
        <v/>
      </c>
      <c r="M873" s="4" t="str">
        <f t="shared" si="614"/>
        <v/>
      </c>
      <c r="N873" s="4" t="str">
        <f t="shared" si="614"/>
        <v/>
      </c>
      <c r="O873" s="4" t="str">
        <f t="shared" si="614"/>
        <v/>
      </c>
      <c r="P873" s="4" t="str">
        <f t="shared" si="614"/>
        <v/>
      </c>
      <c r="Q873" s="4" t="str">
        <f t="shared" si="614"/>
        <v/>
      </c>
      <c r="R873" s="4" t="str">
        <f t="shared" si="614"/>
        <v/>
      </c>
      <c r="S873" s="4" t="str">
        <f t="shared" si="614"/>
        <v/>
      </c>
      <c r="T873" s="4" t="str">
        <f t="shared" si="614"/>
        <v/>
      </c>
      <c r="U873" s="4" t="str">
        <f t="shared" si="614"/>
        <v/>
      </c>
      <c r="V873" s="4" t="str">
        <f t="shared" si="614"/>
        <v/>
      </c>
      <c r="W873" s="4" t="str">
        <f t="shared" si="614"/>
        <v/>
      </c>
      <c r="X873" s="4" t="str">
        <f t="shared" si="614"/>
        <v/>
      </c>
    </row>
    <row r="874" spans="1:24" ht="15.75" customHeight="1" x14ac:dyDescent="0.25">
      <c r="A874" s="4" t="s">
        <v>94</v>
      </c>
      <c r="B874" s="4" t="s">
        <v>95</v>
      </c>
      <c r="C874" s="4" t="s">
        <v>28</v>
      </c>
      <c r="D874" s="4" t="s">
        <v>89</v>
      </c>
      <c r="E874" s="4">
        <f t="shared" si="523"/>
        <v>1</v>
      </c>
      <c r="I874" s="4">
        <f t="shared" ref="I874:X874" si="615">+IF(IFERROR(I622,0)=0,0,I622)</f>
        <v>17581472</v>
      </c>
      <c r="J874" s="85">
        <f t="shared" si="615"/>
        <v>175.4176214596821</v>
      </c>
      <c r="K874" s="85">
        <f t="shared" si="615"/>
        <v>138.7028344384361</v>
      </c>
      <c r="L874" s="4">
        <f t="shared" si="615"/>
        <v>51.418464404492049</v>
      </c>
      <c r="M874" s="4">
        <f t="shared" si="615"/>
        <v>230.43420670921969</v>
      </c>
      <c r="N874" s="4">
        <f t="shared" si="615"/>
        <v>6.5009043583960135</v>
      </c>
      <c r="O874" s="85">
        <f t="shared" si="615"/>
        <v>99976.519337016565</v>
      </c>
      <c r="P874" s="85">
        <f t="shared" si="615"/>
        <v>1098.3200468405171</v>
      </c>
      <c r="Q874" s="85">
        <f t="shared" si="615"/>
        <v>1929.8828743273189</v>
      </c>
      <c r="R874" s="85">
        <f t="shared" si="615"/>
        <v>25.083223975785419</v>
      </c>
      <c r="S874" s="85">
        <f t="shared" si="615"/>
        <v>1332.4068108605613</v>
      </c>
      <c r="T874" s="4">
        <f t="shared" si="615"/>
        <v>106945.72638132918</v>
      </c>
      <c r="U874" s="4">
        <f t="shared" si="615"/>
        <v>0.4</v>
      </c>
      <c r="V874" s="4">
        <f t="shared" si="615"/>
        <v>0.3</v>
      </c>
      <c r="W874" s="4">
        <f t="shared" si="615"/>
        <v>0.4</v>
      </c>
      <c r="X874" s="4">
        <f t="shared" si="615"/>
        <v>0.4</v>
      </c>
    </row>
    <row r="875" spans="1:24" ht="15.75" customHeight="1" x14ac:dyDescent="0.25">
      <c r="A875" s="4" t="s">
        <v>460</v>
      </c>
      <c r="B875" s="4" t="s">
        <v>461</v>
      </c>
      <c r="C875" s="4" t="s">
        <v>118</v>
      </c>
      <c r="D875" s="4" t="s">
        <v>449</v>
      </c>
      <c r="E875" s="4">
        <f t="shared" si="523"/>
        <v>0</v>
      </c>
      <c r="I875" s="4" t="str">
        <f t="shared" ref="I875:X875" si="616">+IF(IFERROR(I623,0)=0,0,I623)</f>
        <v/>
      </c>
      <c r="J875" s="4" t="str">
        <f t="shared" si="616"/>
        <v/>
      </c>
      <c r="K875" s="4" t="str">
        <f t="shared" si="616"/>
        <v/>
      </c>
      <c r="L875" s="4" t="str">
        <f t="shared" si="616"/>
        <v/>
      </c>
      <c r="M875" s="4" t="str">
        <f t="shared" si="616"/>
        <v/>
      </c>
      <c r="N875" s="4" t="str">
        <f t="shared" si="616"/>
        <v/>
      </c>
      <c r="O875" s="4" t="str">
        <f t="shared" si="616"/>
        <v/>
      </c>
      <c r="P875" s="4" t="str">
        <f t="shared" si="616"/>
        <v/>
      </c>
      <c r="Q875" s="4" t="str">
        <f t="shared" si="616"/>
        <v/>
      </c>
      <c r="R875" s="4" t="str">
        <f t="shared" si="616"/>
        <v/>
      </c>
      <c r="S875" s="4" t="str">
        <f t="shared" si="616"/>
        <v/>
      </c>
      <c r="T875" s="4" t="str">
        <f t="shared" si="616"/>
        <v/>
      </c>
      <c r="U875" s="4" t="str">
        <f t="shared" si="616"/>
        <v/>
      </c>
      <c r="V875" s="4" t="str">
        <f t="shared" si="616"/>
        <v/>
      </c>
      <c r="W875" s="4" t="str">
        <f t="shared" si="616"/>
        <v/>
      </c>
      <c r="X875" s="4" t="str">
        <f t="shared" si="616"/>
        <v/>
      </c>
    </row>
    <row r="876" spans="1:24" ht="15.75" customHeight="1" x14ac:dyDescent="0.25">
      <c r="A876" s="4" t="s">
        <v>462</v>
      </c>
      <c r="B876" s="4" t="s">
        <v>463</v>
      </c>
      <c r="C876" s="4" t="s">
        <v>118</v>
      </c>
      <c r="D876" s="4" t="s">
        <v>449</v>
      </c>
      <c r="E876" s="4">
        <f t="shared" si="523"/>
        <v>0</v>
      </c>
      <c r="I876" s="4" t="str">
        <f t="shared" ref="I876:X876" si="617">+IF(IFERROR(I624,0)=0,0,I624)</f>
        <v/>
      </c>
      <c r="J876" s="4" t="str">
        <f t="shared" si="617"/>
        <v/>
      </c>
      <c r="K876" s="4" t="str">
        <f t="shared" si="617"/>
        <v/>
      </c>
      <c r="L876" s="4" t="str">
        <f t="shared" si="617"/>
        <v/>
      </c>
      <c r="M876" s="4" t="str">
        <f t="shared" si="617"/>
        <v/>
      </c>
      <c r="N876" s="4" t="str">
        <f t="shared" si="617"/>
        <v/>
      </c>
      <c r="O876" s="4" t="str">
        <f t="shared" si="617"/>
        <v/>
      </c>
      <c r="P876" s="4" t="str">
        <f t="shared" si="617"/>
        <v/>
      </c>
      <c r="Q876" s="4" t="str">
        <f t="shared" si="617"/>
        <v/>
      </c>
      <c r="R876" s="4" t="str">
        <f t="shared" si="617"/>
        <v/>
      </c>
      <c r="S876" s="4" t="str">
        <f t="shared" si="617"/>
        <v/>
      </c>
      <c r="T876" s="4" t="str">
        <f t="shared" si="617"/>
        <v/>
      </c>
      <c r="U876" s="4" t="str">
        <f t="shared" si="617"/>
        <v/>
      </c>
      <c r="V876" s="4" t="str">
        <f t="shared" si="617"/>
        <v/>
      </c>
      <c r="W876" s="4" t="str">
        <f t="shared" si="617"/>
        <v/>
      </c>
      <c r="X876" s="4" t="str">
        <f t="shared" si="617"/>
        <v/>
      </c>
    </row>
    <row r="877" spans="1:24" ht="15.75" customHeight="1" x14ac:dyDescent="0.25">
      <c r="A877" s="4" t="s">
        <v>343</v>
      </c>
      <c r="B877" s="4" t="s">
        <v>344</v>
      </c>
      <c r="C877" s="4" t="s">
        <v>28</v>
      </c>
      <c r="D877" s="4" t="s">
        <v>328</v>
      </c>
      <c r="E877" s="4">
        <f t="shared" si="523"/>
        <v>1</v>
      </c>
      <c r="I877" s="4">
        <f t="shared" ref="I877:X877" si="618">+IF(IFERROR(I625,0)=0,0,I625)</f>
        <v>782766</v>
      </c>
      <c r="J877" s="85">
        <f t="shared" si="618"/>
        <v>465.01764256495551</v>
      </c>
      <c r="K877" s="85">
        <f t="shared" si="618"/>
        <v>284.3761737224151</v>
      </c>
      <c r="L877" s="85">
        <f t="shared" si="618"/>
        <v>65.153570798936073</v>
      </c>
      <c r="M877" s="85">
        <f t="shared" si="618"/>
        <v>229.11051212938006</v>
      </c>
      <c r="N877" s="4">
        <f t="shared" si="618"/>
        <v>7.1541474019719242</v>
      </c>
      <c r="O877" s="85">
        <f t="shared" si="618"/>
        <v>101097.56097560975</v>
      </c>
      <c r="P877" s="85">
        <f t="shared" si="618"/>
        <v>75.28663712923192</v>
      </c>
      <c r="Q877" s="85">
        <f t="shared" si="618"/>
        <v>3184.5493562231759</v>
      </c>
      <c r="R877" s="85">
        <f t="shared" si="618"/>
        <v>14.691491454662058</v>
      </c>
      <c r="S877" s="85">
        <f t="shared" si="618"/>
        <v>75.565602610613823</v>
      </c>
      <c r="T877" s="85">
        <f t="shared" si="618"/>
        <v>376818.18181818182</v>
      </c>
      <c r="U877" s="4">
        <f t="shared" si="618"/>
        <v>0.41</v>
      </c>
      <c r="V877" s="4">
        <f t="shared" si="618"/>
        <v>0.37</v>
      </c>
      <c r="W877" s="4">
        <f t="shared" si="618"/>
        <v>0.37</v>
      </c>
      <c r="X877" s="4">
        <f t="shared" si="618"/>
        <v>0.37</v>
      </c>
    </row>
    <row r="878" spans="1:24" ht="15.75" customHeight="1" x14ac:dyDescent="0.25">
      <c r="A878" s="4" t="s">
        <v>57</v>
      </c>
      <c r="B878" s="4" t="s">
        <v>58</v>
      </c>
      <c r="C878" s="4" t="s">
        <v>28</v>
      </c>
      <c r="D878" s="4" t="s">
        <v>29</v>
      </c>
      <c r="E878" s="4">
        <f t="shared" si="523"/>
        <v>0</v>
      </c>
      <c r="I878" s="4" t="str">
        <f t="shared" ref="I878:X878" si="619">+IF(IFERROR(I626,0)=0,0,I626)</f>
        <v/>
      </c>
      <c r="J878" s="4" t="str">
        <f t="shared" si="619"/>
        <v/>
      </c>
      <c r="K878" s="4" t="str">
        <f t="shared" si="619"/>
        <v/>
      </c>
      <c r="L878" s="4" t="str">
        <f t="shared" si="619"/>
        <v/>
      </c>
      <c r="M878" s="4" t="str">
        <f t="shared" si="619"/>
        <v/>
      </c>
      <c r="N878" s="4" t="str">
        <f t="shared" si="619"/>
        <v/>
      </c>
      <c r="O878" s="4" t="str">
        <f t="shared" si="619"/>
        <v/>
      </c>
      <c r="P878" s="4" t="str">
        <f t="shared" si="619"/>
        <v/>
      </c>
      <c r="Q878" s="4" t="str">
        <f t="shared" si="619"/>
        <v/>
      </c>
      <c r="R878" s="4" t="str">
        <f t="shared" si="619"/>
        <v/>
      </c>
      <c r="S878" s="4" t="str">
        <f t="shared" si="619"/>
        <v/>
      </c>
      <c r="T878" s="4" t="str">
        <f t="shared" si="619"/>
        <v/>
      </c>
      <c r="U878" s="4" t="str">
        <f t="shared" si="619"/>
        <v/>
      </c>
      <c r="V878" s="4" t="str">
        <f t="shared" si="619"/>
        <v/>
      </c>
      <c r="W878" s="4" t="str">
        <f t="shared" si="619"/>
        <v/>
      </c>
      <c r="X878" s="4" t="str">
        <f t="shared" si="619"/>
        <v/>
      </c>
    </row>
    <row r="879" spans="1:24" ht="15.75" customHeight="1" x14ac:dyDescent="0.25">
      <c r="A879" s="4" t="s">
        <v>423</v>
      </c>
      <c r="B879" s="4" t="s">
        <v>424</v>
      </c>
      <c r="C879" s="4" t="s">
        <v>181</v>
      </c>
      <c r="D879" s="4" t="s">
        <v>412</v>
      </c>
      <c r="E879" s="4">
        <f t="shared" si="523"/>
        <v>1</v>
      </c>
      <c r="I879" s="4">
        <f t="shared" ref="I879:X879" si="620">+IF(IFERROR(I627,0)=0,0,I627)</f>
        <v>799</v>
      </c>
      <c r="J879" s="85">
        <f t="shared" si="620"/>
        <v>18147.684605757197</v>
      </c>
      <c r="K879" s="85">
        <f t="shared" si="620"/>
        <v>125.15644555694618</v>
      </c>
      <c r="L879" s="4">
        <f t="shared" si="620"/>
        <v>63.236984676028484</v>
      </c>
      <c r="M879" s="4">
        <f t="shared" si="620"/>
        <v>470.31376452754114</v>
      </c>
      <c r="N879" s="4">
        <f t="shared" si="620"/>
        <v>27.141419183290633</v>
      </c>
      <c r="O879" s="85">
        <f t="shared" si="620"/>
        <v>1266.6666666666665</v>
      </c>
      <c r="P879" s="85">
        <f t="shared" si="620"/>
        <v>125</v>
      </c>
      <c r="Q879" s="4">
        <f t="shared" si="620"/>
        <v>0</v>
      </c>
      <c r="R879" s="4">
        <f t="shared" si="620"/>
        <v>0</v>
      </c>
      <c r="S879" s="4">
        <f t="shared" si="620"/>
        <v>0</v>
      </c>
      <c r="T879" s="4">
        <f t="shared" si="620"/>
        <v>79344.242606043292</v>
      </c>
      <c r="U879" s="4">
        <f t="shared" si="620"/>
        <v>0.29800000000000004</v>
      </c>
      <c r="V879" s="4">
        <f t="shared" si="620"/>
        <v>0.28866666666666668</v>
      </c>
      <c r="W879" s="4">
        <f t="shared" si="620"/>
        <v>0.37933333333333336</v>
      </c>
      <c r="X879" s="4">
        <f t="shared" si="620"/>
        <v>0.37933333333333336</v>
      </c>
    </row>
    <row r="880" spans="1:24" ht="15.75" customHeight="1" x14ac:dyDescent="0.25">
      <c r="A880" s="4" t="s">
        <v>96</v>
      </c>
      <c r="B880" s="4" t="s">
        <v>97</v>
      </c>
      <c r="C880" s="4" t="s">
        <v>28</v>
      </c>
      <c r="D880" s="4" t="s">
        <v>89</v>
      </c>
      <c r="E880" s="4">
        <f t="shared" si="523"/>
        <v>1</v>
      </c>
      <c r="I880" s="4">
        <f t="shared" ref="I880:X880" si="621">+IF(IFERROR(I628,0)=0,0,I628)</f>
        <v>9746117</v>
      </c>
      <c r="J880" s="85">
        <f t="shared" si="621"/>
        <v>154.60516224051077</v>
      </c>
      <c r="K880" s="85">
        <f t="shared" si="621"/>
        <v>198.38670108310828</v>
      </c>
      <c r="L880" s="85">
        <f t="shared" si="621"/>
        <v>22.788562870730978</v>
      </c>
      <c r="M880" s="85">
        <f t="shared" si="621"/>
        <v>114.86940780967159</v>
      </c>
      <c r="N880" s="4">
        <f t="shared" si="621"/>
        <v>6.5009043583960135</v>
      </c>
      <c r="O880" s="85">
        <f t="shared" si="621"/>
        <v>26835.891381345926</v>
      </c>
      <c r="P880" s="85">
        <f t="shared" si="621"/>
        <v>3277.1186440677966</v>
      </c>
      <c r="Q880" s="85">
        <f t="shared" si="621"/>
        <v>1707.2847682119204</v>
      </c>
      <c r="R880" s="85">
        <f t="shared" si="621"/>
        <v>39.646558726926834</v>
      </c>
      <c r="S880" s="85">
        <f t="shared" si="621"/>
        <v>1038.1365608586434</v>
      </c>
      <c r="T880" s="85">
        <f t="shared" si="621"/>
        <v>366612.90322580648</v>
      </c>
      <c r="U880" s="4">
        <f t="shared" si="621"/>
        <v>0.27</v>
      </c>
      <c r="V880" s="4">
        <f t="shared" si="621"/>
        <v>0.2</v>
      </c>
      <c r="W880" s="4">
        <f t="shared" si="621"/>
        <v>0.31</v>
      </c>
      <c r="X880" s="4">
        <f t="shared" si="621"/>
        <v>0.31</v>
      </c>
    </row>
    <row r="881" spans="1:24" ht="15.75" customHeight="1" x14ac:dyDescent="0.25">
      <c r="A881" s="5" t="s">
        <v>169</v>
      </c>
      <c r="B881" s="5" t="s">
        <v>170</v>
      </c>
      <c r="C881" s="5" t="s">
        <v>106</v>
      </c>
      <c r="D881" s="4" t="s">
        <v>160</v>
      </c>
      <c r="E881" s="4">
        <f t="shared" si="523"/>
        <v>0</v>
      </c>
      <c r="I881" s="4" t="str">
        <f t="shared" ref="I881:X881" si="622">+IF(IFERROR(I629,0)=0,0,I629)</f>
        <v/>
      </c>
      <c r="J881" s="4" t="str">
        <f t="shared" si="622"/>
        <v/>
      </c>
      <c r="K881" s="4" t="str">
        <f t="shared" si="622"/>
        <v/>
      </c>
      <c r="L881" s="4" t="str">
        <f t="shared" si="622"/>
        <v/>
      </c>
      <c r="M881" s="4" t="str">
        <f t="shared" si="622"/>
        <v/>
      </c>
      <c r="N881" s="4" t="str">
        <f t="shared" si="622"/>
        <v/>
      </c>
      <c r="O881" s="4" t="str">
        <f t="shared" si="622"/>
        <v/>
      </c>
      <c r="P881" s="4" t="str">
        <f t="shared" si="622"/>
        <v/>
      </c>
      <c r="Q881" s="4" t="str">
        <f t="shared" si="622"/>
        <v/>
      </c>
      <c r="R881" s="4" t="str">
        <f t="shared" si="622"/>
        <v/>
      </c>
      <c r="S881" s="4" t="str">
        <f t="shared" si="622"/>
        <v/>
      </c>
      <c r="T881" s="4" t="str">
        <f t="shared" si="622"/>
        <v/>
      </c>
      <c r="U881" s="4" t="str">
        <f t="shared" si="622"/>
        <v/>
      </c>
      <c r="V881" s="4" t="str">
        <f t="shared" si="622"/>
        <v/>
      </c>
      <c r="W881" s="4" t="str">
        <f t="shared" si="622"/>
        <v/>
      </c>
      <c r="X881" s="4" t="str">
        <f t="shared" si="622"/>
        <v/>
      </c>
    </row>
    <row r="882" spans="1:24" ht="15.75" customHeight="1" x14ac:dyDescent="0.25">
      <c r="A882" s="4" t="s">
        <v>189</v>
      </c>
      <c r="B882" s="4" t="s">
        <v>190</v>
      </c>
      <c r="C882" s="4" t="s">
        <v>181</v>
      </c>
      <c r="D882" s="4" t="s">
        <v>182</v>
      </c>
      <c r="E882" s="4">
        <f t="shared" si="523"/>
        <v>1</v>
      </c>
      <c r="I882" s="4">
        <f t="shared" ref="I882:X882" si="623">+IF(IFERROR(I630,0)=0,0,I630)</f>
        <v>9684679</v>
      </c>
      <c r="J882" s="85">
        <f t="shared" si="623"/>
        <v>411.09261339482703</v>
      </c>
      <c r="K882" s="85">
        <f t="shared" si="623"/>
        <v>179.07666325337163</v>
      </c>
      <c r="L882" s="85">
        <f t="shared" si="623"/>
        <v>90.885820789723638</v>
      </c>
      <c r="M882" s="85">
        <f t="shared" si="623"/>
        <v>507.52464971458221</v>
      </c>
      <c r="N882" s="85">
        <f t="shared" si="623"/>
        <v>29.551831299726089</v>
      </c>
      <c r="O882" s="85">
        <f t="shared" si="623"/>
        <v>25837.526205450733</v>
      </c>
      <c r="P882" s="85">
        <f t="shared" si="623"/>
        <v>250.00360381139092</v>
      </c>
      <c r="Q882" s="85">
        <f t="shared" si="623"/>
        <v>5099.3825345486621</v>
      </c>
      <c r="R882" s="85">
        <f t="shared" si="623"/>
        <v>2.4987921644073077</v>
      </c>
      <c r="S882" s="85">
        <f t="shared" si="623"/>
        <v>761.15531492213154</v>
      </c>
      <c r="T882" s="85">
        <f t="shared" si="623"/>
        <v>33414.821509263442</v>
      </c>
      <c r="U882" s="4">
        <f t="shared" si="623"/>
        <v>0.33</v>
      </c>
      <c r="V882" s="4">
        <f t="shared" si="623"/>
        <v>0.32</v>
      </c>
      <c r="W882" s="4">
        <f t="shared" si="623"/>
        <v>0.57999999999999996</v>
      </c>
      <c r="X882" s="4">
        <f t="shared" si="623"/>
        <v>0.57999999999999996</v>
      </c>
    </row>
    <row r="883" spans="1:24" ht="15.75" customHeight="1" x14ac:dyDescent="0.25">
      <c r="A883" s="4" t="s">
        <v>285</v>
      </c>
      <c r="B883" s="4" t="s">
        <v>286</v>
      </c>
      <c r="C883" s="4" t="s">
        <v>181</v>
      </c>
      <c r="D883" s="4" t="s">
        <v>276</v>
      </c>
      <c r="E883" s="4">
        <f t="shared" si="523"/>
        <v>1</v>
      </c>
      <c r="I883" s="4">
        <f t="shared" ref="I883:X883" si="624">+IF(IFERROR(I631,0)=0,0,I631)</f>
        <v>339031</v>
      </c>
      <c r="J883" s="85">
        <f t="shared" si="624"/>
        <v>191.13296424220792</v>
      </c>
      <c r="K883" s="85">
        <f t="shared" si="624"/>
        <v>38.639534437853769</v>
      </c>
      <c r="L883" s="85">
        <f t="shared" si="624"/>
        <v>33.330285431125773</v>
      </c>
      <c r="M883" s="85">
        <f t="shared" si="624"/>
        <v>862.59541984732823</v>
      </c>
      <c r="N883" s="85">
        <f t="shared" si="624"/>
        <v>15.04287218572933</v>
      </c>
      <c r="O883" s="85">
        <f t="shared" si="624"/>
        <v>36078.431372549021</v>
      </c>
      <c r="P883" s="85">
        <f t="shared" si="624"/>
        <v>51.012461059190031</v>
      </c>
      <c r="Q883" s="85">
        <f t="shared" si="624"/>
        <v>5695.652173913044</v>
      </c>
      <c r="R883" s="85">
        <f t="shared" si="624"/>
        <v>0.88487483445466641</v>
      </c>
      <c r="S883" s="85">
        <f t="shared" si="624"/>
        <v>478.6680541103018</v>
      </c>
      <c r="T883" s="85">
        <f t="shared" si="624"/>
        <v>230000</v>
      </c>
      <c r="U883" s="4">
        <f t="shared" si="624"/>
        <v>0</v>
      </c>
      <c r="V883" s="4">
        <f t="shared" si="624"/>
        <v>0</v>
      </c>
      <c r="W883" s="4">
        <f t="shared" si="624"/>
        <v>0</v>
      </c>
      <c r="X883" s="4">
        <f t="shared" si="624"/>
        <v>0</v>
      </c>
    </row>
    <row r="884" spans="1:24" ht="15.75" customHeight="1" x14ac:dyDescent="0.25">
      <c r="A884" s="4" t="s">
        <v>398</v>
      </c>
      <c r="B884" s="4" t="s">
        <v>399</v>
      </c>
      <c r="C884" s="4" t="s">
        <v>106</v>
      </c>
      <c r="D884" s="4" t="s">
        <v>393</v>
      </c>
      <c r="E884" s="4">
        <f t="shared" si="523"/>
        <v>1</v>
      </c>
      <c r="I884" s="4">
        <f t="shared" ref="I884:X884" si="625">+IF(IFERROR(I632,0)=0,0,I632)</f>
        <v>1366417754</v>
      </c>
      <c r="J884" s="85">
        <f t="shared" si="625"/>
        <v>126.72090910200514</v>
      </c>
      <c r="K884" s="85">
        <f t="shared" si="625"/>
        <v>30.709715149090488</v>
      </c>
      <c r="L884" s="4">
        <f t="shared" si="625"/>
        <v>0</v>
      </c>
      <c r="M884" s="4">
        <f t="shared" si="625"/>
        <v>0</v>
      </c>
      <c r="N884" s="4">
        <f t="shared" si="625"/>
        <v>0</v>
      </c>
      <c r="O884" s="4">
        <f t="shared" si="625"/>
        <v>91959.641255605369</v>
      </c>
      <c r="P884" s="85">
        <f t="shared" si="625"/>
        <v>551.14346807325762</v>
      </c>
      <c r="Q884" s="85">
        <f t="shared" si="625"/>
        <v>1487.6239027779748</v>
      </c>
      <c r="R884" s="85">
        <f t="shared" si="625"/>
        <v>3.1233493472304521</v>
      </c>
      <c r="S884" s="85">
        <f t="shared" si="625"/>
        <v>5012.0420243406061</v>
      </c>
      <c r="T884" s="4">
        <f t="shared" si="625"/>
        <v>0</v>
      </c>
      <c r="U884" s="4">
        <f t="shared" si="625"/>
        <v>0.22</v>
      </c>
      <c r="V884" s="4">
        <f t="shared" si="625"/>
        <v>0.215</v>
      </c>
      <c r="W884" s="4">
        <f t="shared" si="625"/>
        <v>0.2</v>
      </c>
      <c r="X884" s="4">
        <f t="shared" si="625"/>
        <v>0.2</v>
      </c>
    </row>
    <row r="885" spans="1:24" ht="15.75" customHeight="1" x14ac:dyDescent="0.25">
      <c r="A885" s="4" t="s">
        <v>360</v>
      </c>
      <c r="B885" s="4" t="s">
        <v>361</v>
      </c>
      <c r="C885" s="4" t="s">
        <v>106</v>
      </c>
      <c r="D885" s="4" t="s">
        <v>357</v>
      </c>
      <c r="E885" s="4">
        <f t="shared" si="523"/>
        <v>1</v>
      </c>
      <c r="I885" s="4">
        <f t="shared" ref="I885:X885" si="626">+IF(IFERROR(I633,0)=0,0,I633)</f>
        <v>270625568</v>
      </c>
      <c r="J885" s="85">
        <f t="shared" si="626"/>
        <v>143.8670421561942</v>
      </c>
      <c r="K885" s="85">
        <f t="shared" si="626"/>
        <v>90.902349625738239</v>
      </c>
      <c r="L885" s="85">
        <f t="shared" si="626"/>
        <v>9.4813657813736203</v>
      </c>
      <c r="M885" s="85">
        <f t="shared" si="626"/>
        <v>104.30275807402288</v>
      </c>
      <c r="N885" s="4">
        <f t="shared" si="626"/>
        <v>2.047279334907413</v>
      </c>
      <c r="O885" s="4">
        <f t="shared" si="626"/>
        <v>245226.99792771318</v>
      </c>
      <c r="P885" s="4">
        <f t="shared" si="626"/>
        <v>11181.96970713265</v>
      </c>
      <c r="Q885" s="85">
        <f t="shared" si="626"/>
        <v>3506.3426453819839</v>
      </c>
      <c r="R885" s="85">
        <f t="shared" si="626"/>
        <v>0.42494137139326021</v>
      </c>
      <c r="S885" s="4">
        <f t="shared" si="626"/>
        <v>11747.811386788755</v>
      </c>
      <c r="T885" s="4">
        <f t="shared" si="626"/>
        <v>88883.759627270134</v>
      </c>
      <c r="U885" s="4">
        <f t="shared" si="626"/>
        <v>0.57999999999999996</v>
      </c>
      <c r="V885" s="4">
        <f t="shared" si="626"/>
        <v>0.43</v>
      </c>
      <c r="W885" s="4">
        <f t="shared" si="626"/>
        <v>0.4</v>
      </c>
      <c r="X885" s="4">
        <f t="shared" si="626"/>
        <v>0.4</v>
      </c>
    </row>
    <row r="886" spans="1:24" ht="15.75" customHeight="1" x14ac:dyDescent="0.25">
      <c r="A886" s="4" t="s">
        <v>400</v>
      </c>
      <c r="B886" s="4" t="s">
        <v>401</v>
      </c>
      <c r="C886" s="4" t="s">
        <v>106</v>
      </c>
      <c r="D886" s="4" t="s">
        <v>393</v>
      </c>
      <c r="E886" s="4">
        <f t="shared" si="523"/>
        <v>0</v>
      </c>
      <c r="I886" s="4" t="str">
        <f t="shared" ref="I886:X886" si="627">+IF(IFERROR(I634,0)=0,0,I634)</f>
        <v/>
      </c>
      <c r="J886" s="4" t="str">
        <f t="shared" si="627"/>
        <v/>
      </c>
      <c r="K886" s="4" t="str">
        <f t="shared" si="627"/>
        <v/>
      </c>
      <c r="L886" s="4" t="str">
        <f t="shared" si="627"/>
        <v/>
      </c>
      <c r="M886" s="4" t="str">
        <f t="shared" si="627"/>
        <v/>
      </c>
      <c r="N886" s="4" t="str">
        <f t="shared" si="627"/>
        <v/>
      </c>
      <c r="O886" s="4" t="str">
        <f t="shared" si="627"/>
        <v/>
      </c>
      <c r="P886" s="4" t="str">
        <f t="shared" si="627"/>
        <v/>
      </c>
      <c r="Q886" s="4" t="str">
        <f t="shared" si="627"/>
        <v/>
      </c>
      <c r="R886" s="4" t="str">
        <f t="shared" si="627"/>
        <v/>
      </c>
      <c r="S886" s="4" t="str">
        <f t="shared" si="627"/>
        <v/>
      </c>
      <c r="T886" s="4" t="str">
        <f t="shared" si="627"/>
        <v/>
      </c>
      <c r="U886" s="4" t="str">
        <f t="shared" si="627"/>
        <v/>
      </c>
      <c r="V886" s="4" t="str">
        <f t="shared" si="627"/>
        <v/>
      </c>
      <c r="W886" s="4" t="str">
        <f t="shared" si="627"/>
        <v/>
      </c>
      <c r="X886" s="4" t="str">
        <f t="shared" si="627"/>
        <v/>
      </c>
    </row>
    <row r="887" spans="1:24" ht="15.75" customHeight="1" x14ac:dyDescent="0.25">
      <c r="A887" s="4" t="s">
        <v>493</v>
      </c>
      <c r="B887" s="4" t="s">
        <v>494</v>
      </c>
      <c r="C887" s="4" t="s">
        <v>106</v>
      </c>
      <c r="D887" s="4" t="s">
        <v>484</v>
      </c>
      <c r="E887" s="4">
        <f t="shared" si="523"/>
        <v>0</v>
      </c>
      <c r="I887" s="4" t="str">
        <f t="shared" ref="I887:X887" si="628">+IF(IFERROR(I635,0)=0,0,I635)</f>
        <v/>
      </c>
      <c r="J887" s="4" t="str">
        <f t="shared" si="628"/>
        <v/>
      </c>
      <c r="K887" s="4" t="str">
        <f t="shared" si="628"/>
        <v/>
      </c>
      <c r="L887" s="4" t="str">
        <f t="shared" si="628"/>
        <v/>
      </c>
      <c r="M887" s="4" t="str">
        <f t="shared" si="628"/>
        <v/>
      </c>
      <c r="N887" s="4" t="str">
        <f t="shared" si="628"/>
        <v/>
      </c>
      <c r="O887" s="4" t="str">
        <f t="shared" si="628"/>
        <v/>
      </c>
      <c r="P887" s="4" t="str">
        <f t="shared" si="628"/>
        <v/>
      </c>
      <c r="Q887" s="4" t="str">
        <f t="shared" si="628"/>
        <v/>
      </c>
      <c r="R887" s="4" t="str">
        <f t="shared" si="628"/>
        <v/>
      </c>
      <c r="S887" s="4" t="str">
        <f t="shared" si="628"/>
        <v/>
      </c>
      <c r="T887" s="4" t="str">
        <f t="shared" si="628"/>
        <v/>
      </c>
      <c r="U887" s="4" t="str">
        <f t="shared" si="628"/>
        <v/>
      </c>
      <c r="V887" s="4" t="str">
        <f t="shared" si="628"/>
        <v/>
      </c>
      <c r="W887" s="4" t="str">
        <f t="shared" si="628"/>
        <v/>
      </c>
      <c r="X887" s="4" t="str">
        <f t="shared" si="628"/>
        <v/>
      </c>
    </row>
    <row r="888" spans="1:24" ht="15.75" customHeight="1" x14ac:dyDescent="0.25">
      <c r="A888" s="4" t="s">
        <v>495</v>
      </c>
      <c r="B888" s="4" t="s">
        <v>496</v>
      </c>
      <c r="C888" s="4" t="s">
        <v>106</v>
      </c>
      <c r="D888" s="4" t="s">
        <v>484</v>
      </c>
      <c r="E888" s="4">
        <f t="shared" si="523"/>
        <v>0</v>
      </c>
      <c r="I888" s="4" t="str">
        <f t="shared" ref="I888:X888" si="629">+IF(IFERROR(I636,0)=0,0,I636)</f>
        <v/>
      </c>
      <c r="J888" s="4" t="str">
        <f t="shared" si="629"/>
        <v/>
      </c>
      <c r="K888" s="4" t="str">
        <f t="shared" si="629"/>
        <v/>
      </c>
      <c r="L888" s="4" t="str">
        <f t="shared" si="629"/>
        <v/>
      </c>
      <c r="M888" s="4" t="str">
        <f t="shared" si="629"/>
        <v/>
      </c>
      <c r="N888" s="4" t="str">
        <f t="shared" si="629"/>
        <v/>
      </c>
      <c r="O888" s="4" t="str">
        <f t="shared" si="629"/>
        <v/>
      </c>
      <c r="P888" s="4" t="str">
        <f t="shared" si="629"/>
        <v/>
      </c>
      <c r="Q888" s="4" t="str">
        <f t="shared" si="629"/>
        <v/>
      </c>
      <c r="R888" s="4" t="str">
        <f t="shared" si="629"/>
        <v/>
      </c>
      <c r="S888" s="4" t="str">
        <f t="shared" si="629"/>
        <v/>
      </c>
      <c r="T888" s="4" t="str">
        <f t="shared" si="629"/>
        <v/>
      </c>
      <c r="U888" s="4" t="str">
        <f t="shared" si="629"/>
        <v/>
      </c>
      <c r="V888" s="4" t="str">
        <f t="shared" si="629"/>
        <v/>
      </c>
      <c r="W888" s="4" t="str">
        <f t="shared" si="629"/>
        <v/>
      </c>
      <c r="X888" s="4" t="str">
        <f t="shared" si="629"/>
        <v/>
      </c>
    </row>
    <row r="889" spans="1:24" ht="15.75" customHeight="1" x14ac:dyDescent="0.25">
      <c r="A889" s="4" t="s">
        <v>497</v>
      </c>
      <c r="B889" s="4" t="s">
        <v>498</v>
      </c>
      <c r="C889" s="4" t="s">
        <v>106</v>
      </c>
      <c r="D889" s="4" t="s">
        <v>484</v>
      </c>
      <c r="E889" s="4">
        <f t="shared" si="523"/>
        <v>0</v>
      </c>
      <c r="I889" s="4" t="str">
        <f t="shared" ref="I889:X889" si="630">+IF(IFERROR(I637,0)=0,0,I637)</f>
        <v/>
      </c>
      <c r="J889" s="4" t="str">
        <f t="shared" si="630"/>
        <v/>
      </c>
      <c r="K889" s="4" t="str">
        <f t="shared" si="630"/>
        <v/>
      </c>
      <c r="L889" s="4" t="str">
        <f t="shared" si="630"/>
        <v/>
      </c>
      <c r="M889" s="4" t="str">
        <f t="shared" si="630"/>
        <v/>
      </c>
      <c r="N889" s="4" t="str">
        <f t="shared" si="630"/>
        <v/>
      </c>
      <c r="O889" s="4" t="str">
        <f t="shared" si="630"/>
        <v/>
      </c>
      <c r="P889" s="4" t="str">
        <f t="shared" si="630"/>
        <v/>
      </c>
      <c r="Q889" s="4" t="str">
        <f t="shared" si="630"/>
        <v/>
      </c>
      <c r="R889" s="4" t="str">
        <f t="shared" si="630"/>
        <v/>
      </c>
      <c r="S889" s="4" t="str">
        <f t="shared" si="630"/>
        <v/>
      </c>
      <c r="T889" s="4" t="str">
        <f t="shared" si="630"/>
        <v/>
      </c>
      <c r="U889" s="4" t="str">
        <f t="shared" si="630"/>
        <v/>
      </c>
      <c r="V889" s="4" t="str">
        <f t="shared" si="630"/>
        <v/>
      </c>
      <c r="W889" s="4" t="str">
        <f t="shared" si="630"/>
        <v/>
      </c>
      <c r="X889" s="4" t="str">
        <f t="shared" si="630"/>
        <v/>
      </c>
    </row>
    <row r="890" spans="1:24" ht="15.75" customHeight="1" x14ac:dyDescent="0.25">
      <c r="A890" s="4" t="s">
        <v>287</v>
      </c>
      <c r="B890" s="4" t="s">
        <v>288</v>
      </c>
      <c r="C890" s="4" t="s">
        <v>181</v>
      </c>
      <c r="D890" s="4" t="s">
        <v>276</v>
      </c>
      <c r="E890" s="4">
        <f t="shared" si="523"/>
        <v>1</v>
      </c>
      <c r="I890" s="4">
        <f t="shared" ref="I890:X890" si="631">+IF(IFERROR(I638,0)=0,0,I638)</f>
        <v>4882495</v>
      </c>
      <c r="J890" s="85">
        <f t="shared" si="631"/>
        <v>262.14056542812642</v>
      </c>
      <c r="K890" s="85">
        <f t="shared" si="631"/>
        <v>76.559218186603374</v>
      </c>
      <c r="L890" s="4">
        <f t="shared" si="631"/>
        <v>75.559979546576855</v>
      </c>
      <c r="M890" s="4">
        <f t="shared" si="631"/>
        <v>803.89170413635793</v>
      </c>
      <c r="N890" s="4">
        <f t="shared" si="631"/>
        <v>16.793206086451118</v>
      </c>
      <c r="O890" s="85">
        <f t="shared" si="631"/>
        <v>2711000</v>
      </c>
      <c r="P890" s="4">
        <f t="shared" si="631"/>
        <v>157.00341716206049</v>
      </c>
      <c r="Q890" s="85">
        <f t="shared" si="631"/>
        <v>5849.7652582159617</v>
      </c>
      <c r="R890" s="85">
        <f t="shared" si="631"/>
        <v>0.83973460290281909</v>
      </c>
      <c r="S890" s="85">
        <f t="shared" si="631"/>
        <v>8511.5249609984403</v>
      </c>
      <c r="T890" s="4">
        <f t="shared" si="631"/>
        <v>141963.87445888654</v>
      </c>
      <c r="U890" s="4">
        <f t="shared" si="631"/>
        <v>0</v>
      </c>
      <c r="V890" s="4">
        <f t="shared" si="631"/>
        <v>0</v>
      </c>
      <c r="W890" s="4">
        <f t="shared" si="631"/>
        <v>0</v>
      </c>
      <c r="X890" s="4">
        <f t="shared" si="631"/>
        <v>0</v>
      </c>
    </row>
    <row r="891" spans="1:24" ht="15.75" customHeight="1" x14ac:dyDescent="0.25">
      <c r="A891" s="4" t="s">
        <v>289</v>
      </c>
      <c r="B891" s="4" t="s">
        <v>290</v>
      </c>
      <c r="C891" s="4" t="s">
        <v>181</v>
      </c>
      <c r="D891" s="4" t="s">
        <v>276</v>
      </c>
      <c r="E891" s="4">
        <f t="shared" si="523"/>
        <v>0</v>
      </c>
      <c r="I891" s="4" t="str">
        <f t="shared" ref="I891:X891" si="632">+IF(IFERROR(I639,0)=0,0,I639)</f>
        <v/>
      </c>
      <c r="J891" s="4" t="str">
        <f t="shared" si="632"/>
        <v/>
      </c>
      <c r="K891" s="4" t="str">
        <f t="shared" si="632"/>
        <v/>
      </c>
      <c r="L891" s="4" t="str">
        <f t="shared" si="632"/>
        <v/>
      </c>
      <c r="M891" s="4" t="str">
        <f t="shared" si="632"/>
        <v/>
      </c>
      <c r="N891" s="4" t="str">
        <f t="shared" si="632"/>
        <v/>
      </c>
      <c r="O891" s="4" t="str">
        <f t="shared" si="632"/>
        <v/>
      </c>
      <c r="P891" s="4" t="str">
        <f t="shared" si="632"/>
        <v/>
      </c>
      <c r="Q891" s="4" t="str">
        <f t="shared" si="632"/>
        <v/>
      </c>
      <c r="R891" s="4" t="str">
        <f t="shared" si="632"/>
        <v/>
      </c>
      <c r="S891" s="4" t="str">
        <f t="shared" si="632"/>
        <v/>
      </c>
      <c r="T891" s="4" t="str">
        <f t="shared" si="632"/>
        <v/>
      </c>
      <c r="U891" s="4" t="str">
        <f t="shared" si="632"/>
        <v/>
      </c>
      <c r="V891" s="4" t="str">
        <f t="shared" si="632"/>
        <v/>
      </c>
      <c r="W891" s="4" t="str">
        <f t="shared" si="632"/>
        <v/>
      </c>
      <c r="X891" s="4" t="str">
        <f t="shared" si="632"/>
        <v/>
      </c>
    </row>
    <row r="892" spans="1:24" ht="15.75" customHeight="1" x14ac:dyDescent="0.25">
      <c r="A892" s="4" t="s">
        <v>499</v>
      </c>
      <c r="B892" s="4" t="s">
        <v>500</v>
      </c>
      <c r="C892" s="4" t="s">
        <v>106</v>
      </c>
      <c r="D892" s="4" t="s">
        <v>484</v>
      </c>
      <c r="E892" s="4">
        <f t="shared" si="523"/>
        <v>1</v>
      </c>
      <c r="I892" s="4">
        <f t="shared" ref="I892:X892" si="633">+IF(IFERROR(I640,0)=0,0,I640)</f>
        <v>8519377</v>
      </c>
      <c r="J892" s="85">
        <f t="shared" si="633"/>
        <v>318.42703991148647</v>
      </c>
      <c r="K892" s="85">
        <f t="shared" si="633"/>
        <v>226.8358355311662</v>
      </c>
      <c r="L892" s="4">
        <f t="shared" si="633"/>
        <v>34.207287820954051</v>
      </c>
      <c r="M892" s="4">
        <f t="shared" si="633"/>
        <v>692.56756756756749</v>
      </c>
      <c r="N892" s="4">
        <f t="shared" si="633"/>
        <v>7.4331149662076825</v>
      </c>
      <c r="O892" s="85">
        <f t="shared" si="633"/>
        <v>72273.301737756716</v>
      </c>
      <c r="P892" s="85">
        <f t="shared" si="633"/>
        <v>589.82419728970831</v>
      </c>
      <c r="Q892" s="85">
        <f t="shared" si="633"/>
        <v>3685.1639969488938</v>
      </c>
      <c r="R892" s="85">
        <f t="shared" si="633"/>
        <v>1.291174225533158</v>
      </c>
      <c r="S892" s="85">
        <f t="shared" si="633"/>
        <v>219.15583637922691</v>
      </c>
      <c r="T892" s="4">
        <f t="shared" si="633"/>
        <v>9661.1295681063129</v>
      </c>
      <c r="U892" s="4">
        <f t="shared" si="633"/>
        <v>0</v>
      </c>
      <c r="V892" s="4">
        <f t="shared" si="633"/>
        <v>0</v>
      </c>
      <c r="W892" s="4">
        <f t="shared" si="633"/>
        <v>0</v>
      </c>
      <c r="X892" s="4">
        <f t="shared" si="633"/>
        <v>0</v>
      </c>
    </row>
    <row r="893" spans="1:24" ht="15.75" customHeight="1" x14ac:dyDescent="0.25">
      <c r="A893" s="4" t="s">
        <v>425</v>
      </c>
      <c r="B893" s="4" t="s">
        <v>426</v>
      </c>
      <c r="C893" s="4" t="s">
        <v>181</v>
      </c>
      <c r="D893" s="4" t="s">
        <v>412</v>
      </c>
      <c r="E893" s="4">
        <f t="shared" si="523"/>
        <v>1</v>
      </c>
      <c r="I893" s="4">
        <f t="shared" ref="I893:X893" si="634">+IF(IFERROR(I641,0)=0,0,I641)</f>
        <v>60550075</v>
      </c>
      <c r="J893" s="85">
        <f t="shared" si="634"/>
        <v>453.59646540487353</v>
      </c>
      <c r="K893" s="85">
        <f t="shared" si="634"/>
        <v>98.521760707976</v>
      </c>
      <c r="L893" s="85">
        <f t="shared" si="634"/>
        <v>68.777784338004537</v>
      </c>
      <c r="M893" s="85">
        <f t="shared" si="634"/>
        <v>698.09739334506753</v>
      </c>
      <c r="N893" s="85">
        <f t="shared" si="634"/>
        <v>17.426898315154851</v>
      </c>
      <c r="O893" s="85">
        <f t="shared" si="634"/>
        <v>67791.603487490516</v>
      </c>
      <c r="P893" s="85">
        <f t="shared" si="634"/>
        <v>284.17833375412653</v>
      </c>
      <c r="Q893" s="85">
        <f t="shared" si="634"/>
        <v>5804.7095455872341</v>
      </c>
      <c r="R893" s="85">
        <f t="shared" si="634"/>
        <v>0.66061024697326964</v>
      </c>
      <c r="S893" s="85">
        <f t="shared" si="634"/>
        <v>799.67290341260343</v>
      </c>
      <c r="T893" s="85">
        <f t="shared" si="634"/>
        <v>211638.16568047338</v>
      </c>
      <c r="U893" s="4">
        <f t="shared" si="634"/>
        <v>0.61</v>
      </c>
      <c r="V893" s="4">
        <f t="shared" si="634"/>
        <v>0.56999999999999995</v>
      </c>
      <c r="W893" s="4">
        <f t="shared" si="634"/>
        <v>0.7</v>
      </c>
      <c r="X893" s="4">
        <f t="shared" si="634"/>
        <v>0.7</v>
      </c>
    </row>
    <row r="894" spans="1:24" ht="15.75" customHeight="1" x14ac:dyDescent="0.25">
      <c r="A894" s="4" t="s">
        <v>59</v>
      </c>
      <c r="B894" s="4" t="s">
        <v>60</v>
      </c>
      <c r="C894" s="4" t="s">
        <v>28</v>
      </c>
      <c r="D894" s="4" t="s">
        <v>29</v>
      </c>
      <c r="E894" s="4">
        <f t="shared" si="523"/>
        <v>1</v>
      </c>
      <c r="I894" s="4">
        <f t="shared" ref="I894:X894" si="635">+IF(IFERROR(I642,0)=0,0,I642)</f>
        <v>2948279</v>
      </c>
      <c r="J894" s="85">
        <f t="shared" si="635"/>
        <v>400.74226353747389</v>
      </c>
      <c r="K894" s="85">
        <f t="shared" si="635"/>
        <v>130.82208298468362</v>
      </c>
      <c r="L894" s="4">
        <f t="shared" si="635"/>
        <v>147.31748256743123</v>
      </c>
      <c r="M894" s="4">
        <f t="shared" si="635"/>
        <v>361.05032822757113</v>
      </c>
      <c r="N894" s="4">
        <f t="shared" si="635"/>
        <v>0</v>
      </c>
      <c r="O894" s="85">
        <f t="shared" si="635"/>
        <v>334608.24742268038</v>
      </c>
      <c r="P894" s="85">
        <f t="shared" si="635"/>
        <v>217.79885933706026</v>
      </c>
      <c r="Q894" s="85">
        <f t="shared" si="635"/>
        <v>3093.0232558139537</v>
      </c>
      <c r="R894" s="85">
        <f t="shared" si="635"/>
        <v>55.863098438105752</v>
      </c>
      <c r="S894" s="85">
        <f t="shared" si="635"/>
        <v>1709.4327697898561</v>
      </c>
      <c r="T894" s="4">
        <f t="shared" si="635"/>
        <v>0</v>
      </c>
      <c r="U894" s="4">
        <f t="shared" si="635"/>
        <v>0.44</v>
      </c>
      <c r="V894" s="4">
        <f t="shared" si="635"/>
        <v>0.52</v>
      </c>
      <c r="W894" s="4">
        <f t="shared" si="635"/>
        <v>0.5</v>
      </c>
      <c r="X894" s="4">
        <f t="shared" si="635"/>
        <v>0.5</v>
      </c>
    </row>
    <row r="895" spans="1:24" ht="15.75" customHeight="1" x14ac:dyDescent="0.25">
      <c r="A895" s="4" t="s">
        <v>171</v>
      </c>
      <c r="B895" s="4" t="s">
        <v>172</v>
      </c>
      <c r="C895" s="4" t="s">
        <v>106</v>
      </c>
      <c r="D895" s="4" t="s">
        <v>160</v>
      </c>
      <c r="E895" s="4">
        <f t="shared" si="523"/>
        <v>1</v>
      </c>
      <c r="I895" s="4">
        <f t="shared" ref="I895:X895" si="636">+IF(IFERROR(I643,0)=0,0,I643)</f>
        <v>126860301</v>
      </c>
      <c r="J895" s="85">
        <f t="shared" si="636"/>
        <v>202.58504668060027</v>
      </c>
      <c r="K895" s="85">
        <f t="shared" si="636"/>
        <v>40.836258145091428</v>
      </c>
      <c r="L895" s="4">
        <f t="shared" si="636"/>
        <v>76.16002690982917</v>
      </c>
      <c r="M895" s="4">
        <f t="shared" si="636"/>
        <v>528.35651342665892</v>
      </c>
      <c r="N895" s="4">
        <f t="shared" si="636"/>
        <v>8.5761364946442598</v>
      </c>
      <c r="O895" s="85">
        <f t="shared" si="636"/>
        <v>93197.333333333328</v>
      </c>
      <c r="P895" s="85">
        <f t="shared" si="636"/>
        <v>899.73601028170481</v>
      </c>
      <c r="Q895" s="85">
        <f t="shared" si="636"/>
        <v>9257.5053609721235</v>
      </c>
      <c r="R895" s="85">
        <f t="shared" si="636"/>
        <v>0.24121021122281586</v>
      </c>
      <c r="S895" s="85">
        <f t="shared" si="636"/>
        <v>1209.2410108782906</v>
      </c>
      <c r="T895" s="85">
        <f t="shared" si="636"/>
        <v>133037.68557289682</v>
      </c>
      <c r="U895" s="4">
        <f t="shared" si="636"/>
        <v>0.73</v>
      </c>
      <c r="V895" s="4">
        <f t="shared" si="636"/>
        <v>0.73</v>
      </c>
      <c r="W895" s="4">
        <f t="shared" si="636"/>
        <v>0.74</v>
      </c>
      <c r="X895" s="4">
        <f t="shared" si="636"/>
        <v>0.74</v>
      </c>
    </row>
    <row r="896" spans="1:24" ht="15.75" customHeight="1" x14ac:dyDescent="0.25">
      <c r="A896" s="4" t="s">
        <v>501</v>
      </c>
      <c r="B896" s="4" t="s">
        <v>502</v>
      </c>
      <c r="C896" s="4" t="s">
        <v>106</v>
      </c>
      <c r="D896" s="4" t="s">
        <v>484</v>
      </c>
      <c r="E896" s="4">
        <f t="shared" si="523"/>
        <v>0</v>
      </c>
      <c r="I896" s="4" t="str">
        <f t="shared" ref="I896:X896" si="637">+IF(IFERROR(I644,0)=0,0,I644)</f>
        <v/>
      </c>
      <c r="J896" s="4" t="str">
        <f t="shared" si="637"/>
        <v/>
      </c>
      <c r="K896" s="4" t="str">
        <f t="shared" si="637"/>
        <v/>
      </c>
      <c r="L896" s="4" t="str">
        <f t="shared" si="637"/>
        <v/>
      </c>
      <c r="M896" s="4" t="str">
        <f t="shared" si="637"/>
        <v/>
      </c>
      <c r="N896" s="4" t="str">
        <f t="shared" si="637"/>
        <v/>
      </c>
      <c r="O896" s="4" t="str">
        <f t="shared" si="637"/>
        <v/>
      </c>
      <c r="P896" s="4" t="str">
        <f t="shared" si="637"/>
        <v/>
      </c>
      <c r="Q896" s="4" t="str">
        <f t="shared" si="637"/>
        <v/>
      </c>
      <c r="R896" s="4" t="str">
        <f t="shared" si="637"/>
        <v/>
      </c>
      <c r="S896" s="4" t="str">
        <f t="shared" si="637"/>
        <v/>
      </c>
      <c r="T896" s="4" t="str">
        <f t="shared" si="637"/>
        <v/>
      </c>
      <c r="U896" s="4" t="str">
        <f t="shared" si="637"/>
        <v/>
      </c>
      <c r="V896" s="4" t="str">
        <f t="shared" si="637"/>
        <v/>
      </c>
      <c r="W896" s="4" t="str">
        <f t="shared" si="637"/>
        <v/>
      </c>
      <c r="X896" s="4" t="str">
        <f t="shared" si="637"/>
        <v/>
      </c>
    </row>
    <row r="897" spans="1:24" ht="15.75" customHeight="1" x14ac:dyDescent="0.25">
      <c r="A897" s="4" t="s">
        <v>104</v>
      </c>
      <c r="B897" s="4" t="s">
        <v>105</v>
      </c>
      <c r="C897" s="4" t="s">
        <v>106</v>
      </c>
      <c r="D897" s="4" t="s">
        <v>107</v>
      </c>
      <c r="E897" s="4">
        <f t="shared" si="523"/>
        <v>1</v>
      </c>
      <c r="I897" s="4">
        <f t="shared" ref="I897:X897" si="638">+IF(IFERROR(I645,0)=0,0,I645)</f>
        <v>18551427</v>
      </c>
      <c r="J897" s="85">
        <f t="shared" si="638"/>
        <v>234.34854903614692</v>
      </c>
      <c r="K897" s="85">
        <f t="shared" si="638"/>
        <v>183.21501628958248</v>
      </c>
      <c r="L897" s="4">
        <f t="shared" si="638"/>
        <v>0</v>
      </c>
      <c r="M897" s="4">
        <f t="shared" si="638"/>
        <v>0</v>
      </c>
      <c r="N897" s="4">
        <f t="shared" si="638"/>
        <v>0</v>
      </c>
      <c r="O897" s="85">
        <f t="shared" si="638"/>
        <v>16079.437476244773</v>
      </c>
      <c r="P897" s="85">
        <f t="shared" si="638"/>
        <v>1165.7634792152558</v>
      </c>
      <c r="Q897" s="85">
        <f t="shared" si="638"/>
        <v>5898.8198542172859</v>
      </c>
      <c r="R897" s="85">
        <f t="shared" si="638"/>
        <v>4.9322351321006197</v>
      </c>
      <c r="S897" s="85">
        <f t="shared" si="638"/>
        <v>390.06961412567426</v>
      </c>
      <c r="T897" s="4">
        <f t="shared" si="638"/>
        <v>22741.973840665876</v>
      </c>
      <c r="U897" s="4">
        <f t="shared" si="638"/>
        <v>0.45</v>
      </c>
      <c r="V897" s="4">
        <f t="shared" si="638"/>
        <v>0.26</v>
      </c>
      <c r="W897" s="4">
        <f t="shared" si="638"/>
        <v>0.45</v>
      </c>
      <c r="X897" s="4">
        <f t="shared" si="638"/>
        <v>0.45</v>
      </c>
    </row>
    <row r="898" spans="1:24" ht="15.75" customHeight="1" x14ac:dyDescent="0.25">
      <c r="A898" s="4" t="s">
        <v>128</v>
      </c>
      <c r="B898" s="4" t="s">
        <v>129</v>
      </c>
      <c r="C898" s="4" t="s">
        <v>118</v>
      </c>
      <c r="D898" s="4" t="s">
        <v>119</v>
      </c>
      <c r="E898" s="4">
        <f t="shared" si="523"/>
        <v>1</v>
      </c>
      <c r="I898" s="4">
        <f t="shared" ref="I898:X898" si="639">+IF(IFERROR(I646,0)=0,0,I646)</f>
        <v>52573973</v>
      </c>
      <c r="J898" s="85">
        <f t="shared" si="639"/>
        <v>74.030927812893268</v>
      </c>
      <c r="K898" s="85">
        <f t="shared" si="639"/>
        <v>97.046118238011047</v>
      </c>
      <c r="L898" s="4">
        <f t="shared" si="639"/>
        <v>0</v>
      </c>
      <c r="M898" s="4">
        <f t="shared" si="639"/>
        <v>0</v>
      </c>
      <c r="N898" s="4">
        <f t="shared" si="639"/>
        <v>0</v>
      </c>
      <c r="O898" s="85">
        <f t="shared" si="639"/>
        <v>807614.76725521672</v>
      </c>
      <c r="P898" s="85">
        <f t="shared" si="639"/>
        <v>123.51001713903925</v>
      </c>
      <c r="Q898" s="85">
        <f t="shared" si="639"/>
        <v>2647.4159402241594</v>
      </c>
      <c r="R898" s="85">
        <f t="shared" si="639"/>
        <v>4.6905338502760676</v>
      </c>
      <c r="S898" s="85">
        <f t="shared" si="639"/>
        <v>7135.276182372545</v>
      </c>
      <c r="T898" s="85">
        <f t="shared" si="639"/>
        <v>824826.22950819682</v>
      </c>
      <c r="U898" s="4">
        <f t="shared" si="639"/>
        <v>0.32</v>
      </c>
      <c r="V898" s="4">
        <f t="shared" si="639"/>
        <v>0.36</v>
      </c>
      <c r="W898" s="4">
        <f t="shared" si="639"/>
        <v>0.38</v>
      </c>
      <c r="X898" s="4">
        <f t="shared" si="639"/>
        <v>0.38</v>
      </c>
    </row>
    <row r="899" spans="1:24" ht="15.75" customHeight="1" x14ac:dyDescent="0.25">
      <c r="A899" s="4" t="s">
        <v>217</v>
      </c>
      <c r="B899" s="4" t="s">
        <v>218</v>
      </c>
      <c r="C899" s="4" t="s">
        <v>22</v>
      </c>
      <c r="D899" s="4" t="s">
        <v>216</v>
      </c>
      <c r="E899" s="4">
        <f t="shared" si="523"/>
        <v>0</v>
      </c>
      <c r="I899" s="4" t="str">
        <f t="shared" ref="I899:X899" si="640">+IF(IFERROR(I647,0)=0,0,I647)</f>
        <v/>
      </c>
      <c r="J899" s="4" t="str">
        <f t="shared" si="640"/>
        <v/>
      </c>
      <c r="K899" s="4" t="str">
        <f t="shared" si="640"/>
        <v/>
      </c>
      <c r="L899" s="4" t="str">
        <f t="shared" si="640"/>
        <v/>
      </c>
      <c r="M899" s="4" t="str">
        <f t="shared" si="640"/>
        <v/>
      </c>
      <c r="N899" s="4" t="str">
        <f t="shared" si="640"/>
        <v/>
      </c>
      <c r="O899" s="4" t="str">
        <f t="shared" si="640"/>
        <v/>
      </c>
      <c r="P899" s="4" t="str">
        <f t="shared" si="640"/>
        <v/>
      </c>
      <c r="Q899" s="4" t="str">
        <f t="shared" si="640"/>
        <v/>
      </c>
      <c r="R899" s="4" t="str">
        <f t="shared" si="640"/>
        <v/>
      </c>
      <c r="S899" s="4" t="str">
        <f t="shared" si="640"/>
        <v/>
      </c>
      <c r="T899" s="4" t="str">
        <f t="shared" si="640"/>
        <v/>
      </c>
      <c r="U899" s="4" t="str">
        <f t="shared" si="640"/>
        <v/>
      </c>
      <c r="V899" s="4" t="str">
        <f t="shared" si="640"/>
        <v/>
      </c>
      <c r="W899" s="4" t="str">
        <f t="shared" si="640"/>
        <v/>
      </c>
      <c r="X899" s="4" t="str">
        <f t="shared" si="640"/>
        <v/>
      </c>
    </row>
    <row r="900" spans="1:24" ht="15.75" customHeight="1" x14ac:dyDescent="0.25">
      <c r="A900" s="4" t="s">
        <v>427</v>
      </c>
      <c r="B900" s="4" t="s">
        <v>428</v>
      </c>
      <c r="C900" s="4" t="s">
        <v>181</v>
      </c>
      <c r="D900" s="4" t="s">
        <v>412</v>
      </c>
      <c r="E900" s="4">
        <f t="shared" si="523"/>
        <v>1</v>
      </c>
      <c r="I900" s="4">
        <f t="shared" ref="I900:X900" si="641">+IF(IFERROR(I648,0)=0,0,I648)</f>
        <v>1845300</v>
      </c>
      <c r="J900" s="85">
        <f t="shared" si="641"/>
        <v>474.28602395274481</v>
      </c>
      <c r="K900" s="85">
        <f t="shared" si="641"/>
        <v>89.307971603533304</v>
      </c>
      <c r="L900" s="85">
        <f t="shared" si="641"/>
        <v>37.392293935945375</v>
      </c>
      <c r="M900" s="85">
        <f t="shared" si="641"/>
        <v>418.68932038834947</v>
      </c>
      <c r="N900" s="85">
        <f t="shared" si="641"/>
        <v>21.351541754728228</v>
      </c>
      <c r="O900" s="85">
        <f t="shared" si="641"/>
        <v>72654.822335025383</v>
      </c>
      <c r="P900" s="85">
        <f t="shared" si="641"/>
        <v>88.836181337933269</v>
      </c>
      <c r="Q900" s="85">
        <f t="shared" si="641"/>
        <v>3971.0843373493976</v>
      </c>
      <c r="R900" s="85">
        <f t="shared" si="641"/>
        <v>2.0592857529940933</v>
      </c>
      <c r="S900" s="4">
        <f t="shared" si="641"/>
        <v>0</v>
      </c>
      <c r="T900" s="85">
        <f t="shared" si="641"/>
        <v>204471.42857142855</v>
      </c>
      <c r="U900" s="4">
        <f t="shared" si="641"/>
        <v>0</v>
      </c>
      <c r="V900" s="4">
        <f t="shared" si="641"/>
        <v>0</v>
      </c>
      <c r="W900" s="4">
        <f t="shared" si="641"/>
        <v>0</v>
      </c>
      <c r="X900" s="4">
        <f t="shared" si="641"/>
        <v>0</v>
      </c>
    </row>
    <row r="901" spans="1:24" ht="15.75" customHeight="1" x14ac:dyDescent="0.25">
      <c r="A901" s="4" t="s">
        <v>503</v>
      </c>
      <c r="B901" s="4" t="s">
        <v>504</v>
      </c>
      <c r="C901" s="4" t="s">
        <v>106</v>
      </c>
      <c r="D901" s="4" t="s">
        <v>484</v>
      </c>
      <c r="E901" s="4">
        <f t="shared" si="523"/>
        <v>0</v>
      </c>
      <c r="I901" s="4" t="str">
        <f t="shared" ref="I901:X901" si="642">+IF(IFERROR(I649,0)=0,0,I649)</f>
        <v/>
      </c>
      <c r="J901" s="4" t="str">
        <f t="shared" si="642"/>
        <v/>
      </c>
      <c r="K901" s="4" t="str">
        <f t="shared" si="642"/>
        <v/>
      </c>
      <c r="L901" s="4" t="str">
        <f t="shared" si="642"/>
        <v/>
      </c>
      <c r="M901" s="4" t="str">
        <f t="shared" si="642"/>
        <v/>
      </c>
      <c r="N901" s="4" t="str">
        <f t="shared" si="642"/>
        <v/>
      </c>
      <c r="O901" s="4" t="str">
        <f t="shared" si="642"/>
        <v/>
      </c>
      <c r="P901" s="4" t="str">
        <f t="shared" si="642"/>
        <v/>
      </c>
      <c r="Q901" s="4" t="str">
        <f t="shared" si="642"/>
        <v/>
      </c>
      <c r="R901" s="4" t="str">
        <f t="shared" si="642"/>
        <v/>
      </c>
      <c r="S901" s="4" t="str">
        <f t="shared" si="642"/>
        <v/>
      </c>
      <c r="T901" s="4" t="str">
        <f t="shared" si="642"/>
        <v/>
      </c>
      <c r="U901" s="4" t="str">
        <f t="shared" si="642"/>
        <v/>
      </c>
      <c r="V901" s="4" t="str">
        <f t="shared" si="642"/>
        <v/>
      </c>
      <c r="W901" s="4" t="str">
        <f t="shared" si="642"/>
        <v/>
      </c>
      <c r="X901" s="4" t="str">
        <f t="shared" si="642"/>
        <v/>
      </c>
    </row>
    <row r="902" spans="1:24" ht="15.75" customHeight="1" x14ac:dyDescent="0.25">
      <c r="A902" s="4" t="s">
        <v>108</v>
      </c>
      <c r="B902" s="4" t="s">
        <v>109</v>
      </c>
      <c r="C902" s="4" t="s">
        <v>106</v>
      </c>
      <c r="D902" s="4" t="s">
        <v>107</v>
      </c>
      <c r="E902" s="4">
        <f t="shared" si="523"/>
        <v>1</v>
      </c>
      <c r="I902" s="4">
        <f t="shared" ref="I902:X902" si="643">+IF(IFERROR(I650,0)=0,0,I650)</f>
        <v>6415850</v>
      </c>
      <c r="J902" s="4">
        <f t="shared" si="643"/>
        <v>234.34854903614692</v>
      </c>
      <c r="K902" s="85">
        <f t="shared" si="643"/>
        <v>164.81058628240996</v>
      </c>
      <c r="L902" s="4">
        <f t="shared" si="643"/>
        <v>0</v>
      </c>
      <c r="M902" s="4">
        <f t="shared" si="643"/>
        <v>0</v>
      </c>
      <c r="N902" s="4">
        <f t="shared" si="643"/>
        <v>0</v>
      </c>
      <c r="O902" s="85">
        <f t="shared" si="643"/>
        <v>57092.537313432833</v>
      </c>
      <c r="P902" s="85">
        <f t="shared" si="643"/>
        <v>1343.5832274459976</v>
      </c>
      <c r="Q902" s="85">
        <f t="shared" si="643"/>
        <v>5425.3463314520268</v>
      </c>
      <c r="R902" s="85">
        <f t="shared" si="643"/>
        <v>3.9901182228387508</v>
      </c>
      <c r="S902" s="85">
        <f t="shared" si="643"/>
        <v>1151.6830252303246</v>
      </c>
      <c r="T902" s="85">
        <f t="shared" si="643"/>
        <v>22741.973840665876</v>
      </c>
      <c r="U902" s="4">
        <f t="shared" si="643"/>
        <v>0.47</v>
      </c>
      <c r="V902" s="4">
        <f t="shared" si="643"/>
        <v>0.32</v>
      </c>
      <c r="W902" s="4">
        <f t="shared" si="643"/>
        <v>0.33</v>
      </c>
      <c r="X902" s="4">
        <f t="shared" si="643"/>
        <v>0.33</v>
      </c>
    </row>
    <row r="903" spans="1:24" ht="15.75" customHeight="1" x14ac:dyDescent="0.25">
      <c r="A903" s="4" t="s">
        <v>362</v>
      </c>
      <c r="B903" s="4" t="s">
        <v>363</v>
      </c>
      <c r="C903" s="4" t="s">
        <v>106</v>
      </c>
      <c r="D903" s="4" t="s">
        <v>357</v>
      </c>
      <c r="E903" s="4">
        <f t="shared" si="523"/>
        <v>0</v>
      </c>
      <c r="I903" s="4" t="str">
        <f t="shared" ref="I903:X903" si="644">+IF(IFERROR(I651,0)=0,0,I651)</f>
        <v/>
      </c>
      <c r="J903" s="4" t="str">
        <f t="shared" si="644"/>
        <v/>
      </c>
      <c r="K903" s="4" t="str">
        <f t="shared" si="644"/>
        <v/>
      </c>
      <c r="L903" s="4" t="str">
        <f t="shared" si="644"/>
        <v/>
      </c>
      <c r="M903" s="4" t="str">
        <f t="shared" si="644"/>
        <v/>
      </c>
      <c r="N903" s="4" t="str">
        <f t="shared" si="644"/>
        <v/>
      </c>
      <c r="O903" s="4" t="str">
        <f t="shared" si="644"/>
        <v/>
      </c>
      <c r="P903" s="4" t="str">
        <f t="shared" si="644"/>
        <v/>
      </c>
      <c r="Q903" s="4" t="str">
        <f t="shared" si="644"/>
        <v/>
      </c>
      <c r="R903" s="4" t="str">
        <f t="shared" si="644"/>
        <v/>
      </c>
      <c r="S903" s="4" t="str">
        <f t="shared" si="644"/>
        <v/>
      </c>
      <c r="T903" s="4" t="str">
        <f t="shared" si="644"/>
        <v/>
      </c>
      <c r="U903" s="4" t="str">
        <f t="shared" si="644"/>
        <v/>
      </c>
      <c r="V903" s="4" t="str">
        <f t="shared" si="644"/>
        <v/>
      </c>
      <c r="W903" s="4" t="str">
        <f t="shared" si="644"/>
        <v/>
      </c>
      <c r="X903" s="4" t="str">
        <f t="shared" si="644"/>
        <v/>
      </c>
    </row>
    <row r="904" spans="1:24" ht="15.75" customHeight="1" x14ac:dyDescent="0.25">
      <c r="A904" s="4" t="s">
        <v>291</v>
      </c>
      <c r="B904" s="4" t="s">
        <v>292</v>
      </c>
      <c r="C904" s="4" t="s">
        <v>181</v>
      </c>
      <c r="D904" s="4" t="s">
        <v>276</v>
      </c>
      <c r="E904" s="4">
        <f t="shared" si="523"/>
        <v>1</v>
      </c>
      <c r="I904" s="4">
        <f t="shared" ref="I904:X904" si="645">+IF(IFERROR(I652,0)=0,0,I652)</f>
        <v>1906743</v>
      </c>
      <c r="J904" s="85">
        <f t="shared" si="645"/>
        <v>459.31727558459636</v>
      </c>
      <c r="K904" s="85">
        <f t="shared" si="645"/>
        <v>197.45712977574848</v>
      </c>
      <c r="L904" s="85">
        <f t="shared" si="645"/>
        <v>134.26035915694985</v>
      </c>
      <c r="M904" s="85">
        <f t="shared" si="645"/>
        <v>679.94687915006637</v>
      </c>
      <c r="N904" s="85">
        <f t="shared" si="645"/>
        <v>23.810235569240323</v>
      </c>
      <c r="O904" s="85">
        <f t="shared" si="645"/>
        <v>25057.268722466961</v>
      </c>
      <c r="P904" s="85">
        <f t="shared" si="645"/>
        <v>421.65976033150412</v>
      </c>
      <c r="Q904" s="85">
        <f t="shared" si="645"/>
        <v>3582.3025689819219</v>
      </c>
      <c r="R904" s="85">
        <f t="shared" si="645"/>
        <v>4.2480816764503659</v>
      </c>
      <c r="S904" s="85">
        <f t="shared" si="645"/>
        <v>758.55171034206842</v>
      </c>
      <c r="T904" s="85">
        <f t="shared" si="645"/>
        <v>25336.30289532294</v>
      </c>
      <c r="U904" s="4">
        <f t="shared" si="645"/>
        <v>0</v>
      </c>
      <c r="V904" s="4">
        <f t="shared" si="645"/>
        <v>0</v>
      </c>
      <c r="W904" s="4">
        <f t="shared" si="645"/>
        <v>0</v>
      </c>
      <c r="X904" s="4">
        <f t="shared" si="645"/>
        <v>0</v>
      </c>
    </row>
    <row r="905" spans="1:24" ht="15.75" customHeight="1" x14ac:dyDescent="0.25">
      <c r="A905" s="4" t="s">
        <v>505</v>
      </c>
      <c r="B905" s="4" t="s">
        <v>506</v>
      </c>
      <c r="C905" s="4" t="s">
        <v>106</v>
      </c>
      <c r="D905" s="4" t="s">
        <v>484</v>
      </c>
      <c r="E905" s="4">
        <f t="shared" si="523"/>
        <v>0</v>
      </c>
      <c r="I905" s="4" t="str">
        <f t="shared" ref="I905:X905" si="646">+IF(IFERROR(I653,0)=0,0,I653)</f>
        <v/>
      </c>
      <c r="J905" s="4" t="str">
        <f t="shared" si="646"/>
        <v/>
      </c>
      <c r="K905" s="4" t="str">
        <f t="shared" si="646"/>
        <v/>
      </c>
      <c r="L905" s="4" t="str">
        <f t="shared" si="646"/>
        <v/>
      </c>
      <c r="M905" s="4" t="str">
        <f t="shared" si="646"/>
        <v/>
      </c>
      <c r="N905" s="4" t="str">
        <f t="shared" si="646"/>
        <v/>
      </c>
      <c r="O905" s="4" t="str">
        <f t="shared" si="646"/>
        <v/>
      </c>
      <c r="P905" s="4" t="str">
        <f t="shared" si="646"/>
        <v/>
      </c>
      <c r="Q905" s="4" t="str">
        <f t="shared" si="646"/>
        <v/>
      </c>
      <c r="R905" s="4" t="str">
        <f t="shared" si="646"/>
        <v/>
      </c>
      <c r="S905" s="4" t="str">
        <f t="shared" si="646"/>
        <v/>
      </c>
      <c r="T905" s="4" t="str">
        <f t="shared" si="646"/>
        <v/>
      </c>
      <c r="U905" s="4" t="str">
        <f t="shared" si="646"/>
        <v/>
      </c>
      <c r="V905" s="4" t="str">
        <f t="shared" si="646"/>
        <v/>
      </c>
      <c r="W905" s="4" t="str">
        <f t="shared" si="646"/>
        <v/>
      </c>
      <c r="X905" s="4" t="str">
        <f t="shared" si="646"/>
        <v/>
      </c>
    </row>
    <row r="906" spans="1:24" ht="15.75" customHeight="1" x14ac:dyDescent="0.25">
      <c r="A906" s="4" t="s">
        <v>383</v>
      </c>
      <c r="B906" s="4" t="s">
        <v>384</v>
      </c>
      <c r="C906" s="4" t="s">
        <v>118</v>
      </c>
      <c r="D906" s="4" t="s">
        <v>380</v>
      </c>
      <c r="E906" s="4">
        <f t="shared" si="523"/>
        <v>0</v>
      </c>
      <c r="I906" s="4" t="str">
        <f t="shared" ref="I906:X906" si="647">+IF(IFERROR(I654,0)=0,0,I654)</f>
        <v/>
      </c>
      <c r="J906" s="4" t="str">
        <f t="shared" si="647"/>
        <v/>
      </c>
      <c r="K906" s="4" t="str">
        <f t="shared" si="647"/>
        <v/>
      </c>
      <c r="L906" s="4" t="str">
        <f t="shared" si="647"/>
        <v/>
      </c>
      <c r="M906" s="4" t="str">
        <f t="shared" si="647"/>
        <v/>
      </c>
      <c r="N906" s="4" t="str">
        <f t="shared" si="647"/>
        <v/>
      </c>
      <c r="O906" s="4" t="str">
        <f t="shared" si="647"/>
        <v/>
      </c>
      <c r="P906" s="4" t="str">
        <f t="shared" si="647"/>
        <v/>
      </c>
      <c r="Q906" s="4" t="str">
        <f t="shared" si="647"/>
        <v/>
      </c>
      <c r="R906" s="4" t="str">
        <f t="shared" si="647"/>
        <v/>
      </c>
      <c r="S906" s="4" t="str">
        <f t="shared" si="647"/>
        <v/>
      </c>
      <c r="T906" s="4" t="str">
        <f t="shared" si="647"/>
        <v/>
      </c>
      <c r="U906" s="4" t="str">
        <f t="shared" si="647"/>
        <v/>
      </c>
      <c r="V906" s="4" t="str">
        <f t="shared" si="647"/>
        <v/>
      </c>
      <c r="W906" s="4" t="str">
        <f t="shared" si="647"/>
        <v/>
      </c>
      <c r="X906" s="4" t="str">
        <f t="shared" si="647"/>
        <v/>
      </c>
    </row>
    <row r="907" spans="1:24" ht="15.75" customHeight="1" x14ac:dyDescent="0.25">
      <c r="A907" s="4" t="s">
        <v>464</v>
      </c>
      <c r="B907" s="4" t="s">
        <v>465</v>
      </c>
      <c r="C907" s="4" t="s">
        <v>118</v>
      </c>
      <c r="D907" s="4" t="s">
        <v>449</v>
      </c>
      <c r="E907" s="4">
        <f t="shared" si="523"/>
        <v>0</v>
      </c>
      <c r="I907" s="4" t="str">
        <f t="shared" ref="I907:X907" si="648">+IF(IFERROR(I655,0)=0,0,I655)</f>
        <v/>
      </c>
      <c r="J907" s="4" t="str">
        <f t="shared" si="648"/>
        <v/>
      </c>
      <c r="K907" s="4" t="str">
        <f t="shared" si="648"/>
        <v/>
      </c>
      <c r="L907" s="4" t="str">
        <f t="shared" si="648"/>
        <v/>
      </c>
      <c r="M907" s="4" t="str">
        <f t="shared" si="648"/>
        <v/>
      </c>
      <c r="N907" s="4" t="str">
        <f t="shared" si="648"/>
        <v/>
      </c>
      <c r="O907" s="4" t="str">
        <f t="shared" si="648"/>
        <v/>
      </c>
      <c r="P907" s="4" t="str">
        <f t="shared" si="648"/>
        <v/>
      </c>
      <c r="Q907" s="4" t="str">
        <f t="shared" si="648"/>
        <v/>
      </c>
      <c r="R907" s="4" t="str">
        <f t="shared" si="648"/>
        <v/>
      </c>
      <c r="S907" s="4" t="str">
        <f t="shared" si="648"/>
        <v/>
      </c>
      <c r="T907" s="4" t="str">
        <f t="shared" si="648"/>
        <v/>
      </c>
      <c r="U907" s="4" t="str">
        <f t="shared" si="648"/>
        <v/>
      </c>
      <c r="V907" s="4" t="str">
        <f t="shared" si="648"/>
        <v/>
      </c>
      <c r="W907" s="4" t="str">
        <f t="shared" si="648"/>
        <v/>
      </c>
      <c r="X907" s="4" t="str">
        <f t="shared" si="648"/>
        <v/>
      </c>
    </row>
    <row r="908" spans="1:24" ht="15.75" customHeight="1" x14ac:dyDescent="0.25">
      <c r="A908" s="4" t="s">
        <v>253</v>
      </c>
      <c r="B908" s="4" t="s">
        <v>254</v>
      </c>
      <c r="C908" s="4" t="s">
        <v>118</v>
      </c>
      <c r="D908" s="4" t="s">
        <v>250</v>
      </c>
      <c r="E908" s="4">
        <f t="shared" si="523"/>
        <v>0</v>
      </c>
      <c r="I908" s="4" t="str">
        <f t="shared" ref="I908:X908" si="649">+IF(IFERROR(I656,0)=0,0,I656)</f>
        <v/>
      </c>
      <c r="J908" s="4" t="str">
        <f t="shared" si="649"/>
        <v/>
      </c>
      <c r="K908" s="4" t="str">
        <f t="shared" si="649"/>
        <v/>
      </c>
      <c r="L908" s="4" t="str">
        <f t="shared" si="649"/>
        <v/>
      </c>
      <c r="M908" s="4" t="str">
        <f t="shared" si="649"/>
        <v/>
      </c>
      <c r="N908" s="4" t="str">
        <f t="shared" si="649"/>
        <v/>
      </c>
      <c r="O908" s="4" t="str">
        <f t="shared" si="649"/>
        <v/>
      </c>
      <c r="P908" s="4" t="str">
        <f t="shared" si="649"/>
        <v/>
      </c>
      <c r="Q908" s="4" t="str">
        <f t="shared" si="649"/>
        <v/>
      </c>
      <c r="R908" s="4" t="str">
        <f t="shared" si="649"/>
        <v/>
      </c>
      <c r="S908" s="4" t="str">
        <f t="shared" si="649"/>
        <v/>
      </c>
      <c r="T908" s="4" t="str">
        <f t="shared" si="649"/>
        <v/>
      </c>
      <c r="U908" s="4" t="str">
        <f t="shared" si="649"/>
        <v/>
      </c>
      <c r="V908" s="4" t="str">
        <f t="shared" si="649"/>
        <v/>
      </c>
      <c r="W908" s="4" t="str">
        <f t="shared" si="649"/>
        <v/>
      </c>
      <c r="X908" s="4" t="str">
        <f t="shared" si="649"/>
        <v/>
      </c>
    </row>
    <row r="909" spans="1:24" ht="15.75" customHeight="1" x14ac:dyDescent="0.25">
      <c r="A909" s="4" t="s">
        <v>532</v>
      </c>
      <c r="B909" s="4" t="s">
        <v>533</v>
      </c>
      <c r="C909" s="4" t="s">
        <v>181</v>
      </c>
      <c r="D909" s="4" t="s">
        <v>525</v>
      </c>
      <c r="E909" s="4">
        <f t="shared" si="523"/>
        <v>1</v>
      </c>
      <c r="I909" s="4">
        <f t="shared" ref="I909:X909" si="650">+IF(IFERROR(I657,0)=0,0,I657)</f>
        <v>38019</v>
      </c>
      <c r="J909" s="85">
        <f t="shared" si="650"/>
        <v>220.94216049869803</v>
      </c>
      <c r="K909" s="85">
        <f t="shared" si="650"/>
        <v>192.00925852863043</v>
      </c>
      <c r="L909" s="4">
        <f t="shared" si="650"/>
        <v>53.521192220419174</v>
      </c>
      <c r="M909" s="4">
        <f t="shared" si="650"/>
        <v>601.81470383657825</v>
      </c>
      <c r="N909" s="4">
        <f t="shared" si="650"/>
        <v>13.730910211329888</v>
      </c>
      <c r="O909" s="85">
        <f t="shared" si="650"/>
        <v>2633.3333333333335</v>
      </c>
      <c r="P909" s="4">
        <f t="shared" si="650"/>
        <v>109.00722561078642</v>
      </c>
      <c r="Q909" s="85">
        <f t="shared" si="650"/>
        <v>5615.3846153846152</v>
      </c>
      <c r="R909" s="4">
        <f t="shared" si="650"/>
        <v>0</v>
      </c>
      <c r="S909" s="85">
        <f t="shared" si="650"/>
        <v>95.931997571341839</v>
      </c>
      <c r="T909" s="85">
        <f t="shared" si="650"/>
        <v>22571.428571428572</v>
      </c>
      <c r="U909" s="4">
        <f t="shared" si="650"/>
        <v>0</v>
      </c>
      <c r="V909" s="4">
        <f t="shared" si="650"/>
        <v>0</v>
      </c>
      <c r="W909" s="4">
        <f t="shared" si="650"/>
        <v>0</v>
      </c>
      <c r="X909" s="4">
        <f t="shared" si="650"/>
        <v>0</v>
      </c>
    </row>
    <row r="910" spans="1:24" ht="15.75" customHeight="1" x14ac:dyDescent="0.25">
      <c r="A910" s="4" t="s">
        <v>293</v>
      </c>
      <c r="B910" s="4" t="s">
        <v>294</v>
      </c>
      <c r="C910" s="4" t="s">
        <v>181</v>
      </c>
      <c r="D910" s="4" t="s">
        <v>276</v>
      </c>
      <c r="E910" s="4">
        <f t="shared" si="523"/>
        <v>1</v>
      </c>
      <c r="I910" s="4">
        <f t="shared" ref="I910:X910" si="651">+IF(IFERROR(I658,0)=0,0,I658)</f>
        <v>2759627</v>
      </c>
      <c r="J910" s="85">
        <f t="shared" si="651"/>
        <v>298.26494667576452</v>
      </c>
      <c r="K910" s="85">
        <f t="shared" si="651"/>
        <v>239.12651963471876</v>
      </c>
      <c r="L910" s="85">
        <f t="shared" si="651"/>
        <v>107.22463579317059</v>
      </c>
      <c r="M910" s="85">
        <f t="shared" si="651"/>
        <v>448.40127292013943</v>
      </c>
      <c r="N910" s="85">
        <f t="shared" si="651"/>
        <v>27.902321581865955</v>
      </c>
      <c r="O910" s="85">
        <f t="shared" si="651"/>
        <v>26164.935064935064</v>
      </c>
      <c r="P910" s="85">
        <f t="shared" si="651"/>
        <v>425.52231106525664</v>
      </c>
      <c r="Q910" s="85">
        <f t="shared" si="651"/>
        <v>10800.327332242226</v>
      </c>
      <c r="R910" s="85">
        <f t="shared" si="651"/>
        <v>4.6745447844944259</v>
      </c>
      <c r="S910" s="85">
        <f t="shared" si="651"/>
        <v>955.10571726557316</v>
      </c>
      <c r="T910" s="85">
        <f t="shared" si="651"/>
        <v>29980.654761904763</v>
      </c>
      <c r="U910" s="4">
        <f t="shared" si="651"/>
        <v>0</v>
      </c>
      <c r="V910" s="4">
        <f t="shared" si="651"/>
        <v>0</v>
      </c>
      <c r="W910" s="4">
        <f t="shared" si="651"/>
        <v>0</v>
      </c>
      <c r="X910" s="4">
        <f t="shared" si="651"/>
        <v>0</v>
      </c>
    </row>
    <row r="911" spans="1:24" ht="15.75" customHeight="1" x14ac:dyDescent="0.25">
      <c r="A911" s="4" t="s">
        <v>534</v>
      </c>
      <c r="B911" s="4" t="s">
        <v>535</v>
      </c>
      <c r="C911" s="4" t="s">
        <v>181</v>
      </c>
      <c r="D911" s="4" t="s">
        <v>525</v>
      </c>
      <c r="E911" s="4">
        <f t="shared" si="523"/>
        <v>1</v>
      </c>
      <c r="I911" s="4">
        <f t="shared" ref="I911:X911" si="652">+IF(IFERROR(I659,0)=0,0,I659)</f>
        <v>615729</v>
      </c>
      <c r="J911" s="85">
        <f t="shared" si="652"/>
        <v>289.57544634084149</v>
      </c>
      <c r="K911" s="85">
        <f t="shared" si="652"/>
        <v>105.56592267052551</v>
      </c>
      <c r="L911" s="85">
        <f t="shared" si="652"/>
        <v>75.68264609917675</v>
      </c>
      <c r="M911" s="85">
        <f t="shared" si="652"/>
        <v>716.92307692307691</v>
      </c>
      <c r="N911" s="85">
        <f t="shared" si="652"/>
        <v>23.062093875714805</v>
      </c>
      <c r="O911" s="4">
        <f t="shared" si="652"/>
        <v>87016.196189606431</v>
      </c>
      <c r="P911" s="85">
        <f t="shared" si="652"/>
        <v>77.078145381240361</v>
      </c>
      <c r="Q911" s="85">
        <f t="shared" si="652"/>
        <v>2249.1349480968856</v>
      </c>
      <c r="R911" s="85">
        <f t="shared" si="652"/>
        <v>0.32481822360161694</v>
      </c>
      <c r="S911" s="4">
        <f t="shared" si="652"/>
        <v>572.94508971460334</v>
      </c>
      <c r="T911" s="4">
        <f t="shared" si="652"/>
        <v>108400.48430554378</v>
      </c>
      <c r="U911" s="4">
        <f t="shared" si="652"/>
        <v>0</v>
      </c>
      <c r="V911" s="4">
        <f t="shared" si="652"/>
        <v>0</v>
      </c>
      <c r="W911" s="4">
        <f t="shared" si="652"/>
        <v>0</v>
      </c>
      <c r="X911" s="4">
        <f t="shared" si="652"/>
        <v>0</v>
      </c>
    </row>
    <row r="912" spans="1:24" ht="15.75" customHeight="1" x14ac:dyDescent="0.25">
      <c r="A912" s="5" t="s">
        <v>173</v>
      </c>
      <c r="B912" s="5" t="s">
        <v>174</v>
      </c>
      <c r="C912" s="4" t="s">
        <v>106</v>
      </c>
      <c r="D912" s="4" t="s">
        <v>160</v>
      </c>
      <c r="E912" s="4">
        <f t="shared" si="523"/>
        <v>1</v>
      </c>
      <c r="I912" s="4">
        <f t="shared" ref="I912:X912" si="653">+IF(IFERROR(I660,0)=0,0,I660)</f>
        <v>640445</v>
      </c>
      <c r="J912" s="85">
        <f t="shared" si="653"/>
        <v>1075.0337655848668</v>
      </c>
      <c r="K912" s="85">
        <f t="shared" si="653"/>
        <v>200.48559985634986</v>
      </c>
      <c r="L912" s="85">
        <f t="shared" si="653"/>
        <v>104.14633575092319</v>
      </c>
      <c r="M912" s="85">
        <f t="shared" si="653"/>
        <v>519.47040498442368</v>
      </c>
      <c r="N912" s="85">
        <f t="shared" si="653"/>
        <v>4.0596772556581753</v>
      </c>
      <c r="O912" s="4">
        <f t="shared" si="653"/>
        <v>53162.498385334533</v>
      </c>
      <c r="P912" s="4">
        <f t="shared" si="653"/>
        <v>752.02303946983261</v>
      </c>
      <c r="Q912" s="85">
        <f t="shared" si="653"/>
        <v>4900.7633587786258</v>
      </c>
      <c r="R912" s="4">
        <f t="shared" si="653"/>
        <v>1.8270627768351519</v>
      </c>
      <c r="S912" s="4">
        <f t="shared" si="653"/>
        <v>593.23015536406444</v>
      </c>
      <c r="T912" s="4">
        <f t="shared" si="653"/>
        <v>73777.739635775695</v>
      </c>
      <c r="U912" s="4">
        <f t="shared" si="653"/>
        <v>0</v>
      </c>
      <c r="V912" s="4">
        <f t="shared" si="653"/>
        <v>0</v>
      </c>
      <c r="W912" s="4">
        <f t="shared" si="653"/>
        <v>0</v>
      </c>
      <c r="X912" s="4">
        <f t="shared" si="653"/>
        <v>0</v>
      </c>
    </row>
    <row r="913" spans="1:39" ht="15.75" customHeight="1" x14ac:dyDescent="0.25">
      <c r="A913" s="4" t="s">
        <v>130</v>
      </c>
      <c r="B913" s="4" t="s">
        <v>131</v>
      </c>
      <c r="C913" s="4" t="s">
        <v>118</v>
      </c>
      <c r="D913" s="4" t="s">
        <v>119</v>
      </c>
      <c r="E913" s="4">
        <f t="shared" si="523"/>
        <v>0</v>
      </c>
      <c r="I913" s="4" t="str">
        <f t="shared" ref="I913:X913" si="654">+IF(IFERROR(I661,0)=0,0,I661)</f>
        <v/>
      </c>
      <c r="J913" s="4" t="str">
        <f t="shared" si="654"/>
        <v/>
      </c>
      <c r="K913" s="4" t="str">
        <f t="shared" si="654"/>
        <v/>
      </c>
      <c r="L913" s="4" t="str">
        <f t="shared" si="654"/>
        <v/>
      </c>
      <c r="M913" s="4" t="str">
        <f t="shared" si="654"/>
        <v/>
      </c>
      <c r="N913" s="4" t="str">
        <f t="shared" si="654"/>
        <v/>
      </c>
      <c r="O913" s="4" t="str">
        <f t="shared" si="654"/>
        <v/>
      </c>
      <c r="P913" s="4" t="str">
        <f t="shared" si="654"/>
        <v/>
      </c>
      <c r="Q913" s="4" t="str">
        <f t="shared" si="654"/>
        <v/>
      </c>
      <c r="R913" s="4" t="str">
        <f t="shared" si="654"/>
        <v/>
      </c>
      <c r="S913" s="4" t="str">
        <f t="shared" si="654"/>
        <v/>
      </c>
      <c r="T913" s="4" t="str">
        <f t="shared" si="654"/>
        <v/>
      </c>
      <c r="U913" s="4" t="str">
        <f t="shared" si="654"/>
        <v/>
      </c>
      <c r="V913" s="4" t="str">
        <f t="shared" si="654"/>
        <v/>
      </c>
      <c r="W913" s="4" t="str">
        <f t="shared" si="654"/>
        <v/>
      </c>
      <c r="X913" s="4" t="str">
        <f t="shared" si="654"/>
        <v/>
      </c>
    </row>
    <row r="914" spans="1:39" ht="15.75" customHeight="1" x14ac:dyDescent="0.25">
      <c r="A914" s="4" t="s">
        <v>132</v>
      </c>
      <c r="B914" s="4" t="s">
        <v>133</v>
      </c>
      <c r="C914" s="4" t="s">
        <v>118</v>
      </c>
      <c r="D914" s="4" t="s">
        <v>119</v>
      </c>
      <c r="E914" s="4">
        <f t="shared" si="523"/>
        <v>0</v>
      </c>
      <c r="I914" s="4" t="str">
        <f t="shared" ref="I914:X914" si="655">+IF(IFERROR(I662,0)=0,0,I662)</f>
        <v/>
      </c>
      <c r="J914" s="4" t="str">
        <f t="shared" si="655"/>
        <v/>
      </c>
      <c r="K914" s="4" t="str">
        <f t="shared" si="655"/>
        <v/>
      </c>
      <c r="L914" s="4" t="str">
        <f t="shared" si="655"/>
        <v/>
      </c>
      <c r="M914" s="4" t="str">
        <f t="shared" si="655"/>
        <v/>
      </c>
      <c r="N914" s="4" t="str">
        <f t="shared" si="655"/>
        <v/>
      </c>
      <c r="O914" s="4" t="str">
        <f t="shared" si="655"/>
        <v/>
      </c>
      <c r="P914" s="4" t="str">
        <f t="shared" si="655"/>
        <v/>
      </c>
      <c r="Q914" s="4" t="str">
        <f t="shared" si="655"/>
        <v/>
      </c>
      <c r="R914" s="4" t="str">
        <f t="shared" si="655"/>
        <v/>
      </c>
      <c r="S914" s="4" t="str">
        <f t="shared" si="655"/>
        <v/>
      </c>
      <c r="T914" s="4" t="str">
        <f t="shared" si="655"/>
        <v/>
      </c>
      <c r="U914" s="4" t="str">
        <f t="shared" si="655"/>
        <v/>
      </c>
      <c r="V914" s="4" t="str">
        <f t="shared" si="655"/>
        <v/>
      </c>
      <c r="W914" s="4" t="str">
        <f t="shared" si="655"/>
        <v/>
      </c>
      <c r="X914" s="4" t="str">
        <f t="shared" si="655"/>
        <v/>
      </c>
    </row>
    <row r="915" spans="1:39" ht="15.75" customHeight="1" x14ac:dyDescent="0.25">
      <c r="A915" s="4" t="s">
        <v>364</v>
      </c>
      <c r="B915" s="4" t="s">
        <v>365</v>
      </c>
      <c r="C915" s="4" t="s">
        <v>106</v>
      </c>
      <c r="D915" s="4" t="s">
        <v>357</v>
      </c>
      <c r="E915" s="4">
        <f t="shared" si="523"/>
        <v>1</v>
      </c>
      <c r="I915" s="4">
        <f t="shared" ref="I915:X915" si="656">+IF(IFERROR(I663,0)=0,0,I663)</f>
        <v>31949777</v>
      </c>
      <c r="J915" s="4">
        <f t="shared" si="656"/>
        <v>221.67719867581337</v>
      </c>
      <c r="K915" s="85">
        <f t="shared" si="656"/>
        <v>173.43783025465248</v>
      </c>
      <c r="L915" s="4">
        <f t="shared" si="656"/>
        <v>15.11172531630698</v>
      </c>
      <c r="M915" s="4">
        <f t="shared" si="656"/>
        <v>139.14990912924435</v>
      </c>
      <c r="N915" s="4">
        <f t="shared" si="656"/>
        <v>2.047279334907413</v>
      </c>
      <c r="O915" s="85">
        <f t="shared" si="656"/>
        <v>426938.3259911894</v>
      </c>
      <c r="P915" s="85">
        <f t="shared" si="656"/>
        <v>660.62231759656652</v>
      </c>
      <c r="Q915" s="85">
        <f t="shared" si="656"/>
        <v>3137.2360301194585</v>
      </c>
      <c r="R915" s="85">
        <f t="shared" si="656"/>
        <v>1.9624550118143236</v>
      </c>
      <c r="S915" s="85">
        <f t="shared" si="656"/>
        <v>16345.926800472256</v>
      </c>
      <c r="T915" s="4">
        <f t="shared" si="656"/>
        <v>88883.759627270134</v>
      </c>
      <c r="U915" s="4">
        <f t="shared" si="656"/>
        <v>0.55000000000000004</v>
      </c>
      <c r="V915" s="4">
        <f t="shared" si="656"/>
        <v>0.5</v>
      </c>
      <c r="W915" s="4">
        <f t="shared" si="656"/>
        <v>0.54</v>
      </c>
      <c r="X915" s="4">
        <f t="shared" si="656"/>
        <v>0.54</v>
      </c>
    </row>
    <row r="916" spans="1:39" ht="15.75" customHeight="1" x14ac:dyDescent="0.25">
      <c r="A916" s="4" t="s">
        <v>402</v>
      </c>
      <c r="B916" s="4" t="s">
        <v>403</v>
      </c>
      <c r="C916" s="4" t="s">
        <v>106</v>
      </c>
      <c r="D916" s="4" t="s">
        <v>393</v>
      </c>
      <c r="E916" s="4">
        <f t="shared" si="523"/>
        <v>0</v>
      </c>
      <c r="I916" s="4" t="str">
        <f t="shared" ref="I916:X916" si="657">+IF(IFERROR(I664,0)=0,0,I664)</f>
        <v/>
      </c>
      <c r="J916" s="4" t="str">
        <f t="shared" si="657"/>
        <v/>
      </c>
      <c r="K916" s="4" t="str">
        <f t="shared" si="657"/>
        <v/>
      </c>
      <c r="L916" s="4" t="str">
        <f t="shared" si="657"/>
        <v/>
      </c>
      <c r="M916" s="4" t="str">
        <f t="shared" si="657"/>
        <v/>
      </c>
      <c r="N916" s="4" t="str">
        <f t="shared" si="657"/>
        <v/>
      </c>
      <c r="O916" s="4" t="str">
        <f t="shared" si="657"/>
        <v/>
      </c>
      <c r="P916" s="4" t="str">
        <f t="shared" si="657"/>
        <v/>
      </c>
      <c r="Q916" s="4" t="str">
        <f t="shared" si="657"/>
        <v/>
      </c>
      <c r="R916" s="4" t="str">
        <f t="shared" si="657"/>
        <v/>
      </c>
      <c r="S916" s="4" t="str">
        <f t="shared" si="657"/>
        <v/>
      </c>
      <c r="T916" s="4" t="str">
        <f t="shared" si="657"/>
        <v/>
      </c>
      <c r="U916" s="4" t="str">
        <f t="shared" si="657"/>
        <v/>
      </c>
      <c r="V916" s="4" t="str">
        <f t="shared" si="657"/>
        <v/>
      </c>
      <c r="W916" s="4" t="str">
        <f t="shared" si="657"/>
        <v/>
      </c>
      <c r="X916" s="4" t="str">
        <f t="shared" si="657"/>
        <v/>
      </c>
    </row>
    <row r="917" spans="1:39" ht="15.75" customHeight="1" x14ac:dyDescent="0.25">
      <c r="A917" s="4" t="s">
        <v>466</v>
      </c>
      <c r="B917" s="4" t="s">
        <v>467</v>
      </c>
      <c r="C917" s="4" t="s">
        <v>118</v>
      </c>
      <c r="D917" s="4" t="s">
        <v>449</v>
      </c>
      <c r="E917" s="4">
        <f t="shared" si="523"/>
        <v>0</v>
      </c>
      <c r="I917" s="4" t="str">
        <f t="shared" ref="I917:X917" si="658">+IF(IFERROR(I665,0)=0,0,I665)</f>
        <v/>
      </c>
      <c r="J917" s="4" t="str">
        <f t="shared" si="658"/>
        <v/>
      </c>
      <c r="K917" s="4" t="str">
        <f t="shared" si="658"/>
        <v/>
      </c>
      <c r="L917" s="4" t="str">
        <f t="shared" si="658"/>
        <v/>
      </c>
      <c r="M917" s="4" t="str">
        <f t="shared" si="658"/>
        <v/>
      </c>
      <c r="N917" s="4" t="str">
        <f t="shared" si="658"/>
        <v/>
      </c>
      <c r="O917" s="4" t="str">
        <f t="shared" si="658"/>
        <v/>
      </c>
      <c r="P917" s="4" t="str">
        <f t="shared" si="658"/>
        <v/>
      </c>
      <c r="Q917" s="4" t="str">
        <f t="shared" si="658"/>
        <v/>
      </c>
      <c r="R917" s="4" t="str">
        <f t="shared" si="658"/>
        <v/>
      </c>
      <c r="S917" s="4" t="str">
        <f t="shared" si="658"/>
        <v/>
      </c>
      <c r="T917" s="4" t="str">
        <f t="shared" si="658"/>
        <v/>
      </c>
      <c r="U917" s="4" t="str">
        <f t="shared" si="658"/>
        <v/>
      </c>
      <c r="V917" s="4" t="str">
        <f t="shared" si="658"/>
        <v/>
      </c>
      <c r="W917" s="4" t="str">
        <f t="shared" si="658"/>
        <v/>
      </c>
      <c r="X917" s="4" t="str">
        <f t="shared" si="658"/>
        <v/>
      </c>
    </row>
    <row r="918" spans="1:39" ht="15.75" customHeight="1" x14ac:dyDescent="0.25">
      <c r="A918" s="4" t="s">
        <v>429</v>
      </c>
      <c r="B918" s="4" t="s">
        <v>430</v>
      </c>
      <c r="C918" s="4" t="s">
        <v>181</v>
      </c>
      <c r="D918" s="4" t="s">
        <v>412</v>
      </c>
      <c r="E918" s="4">
        <f t="shared" si="523"/>
        <v>1</v>
      </c>
      <c r="I918" s="4">
        <f t="shared" ref="I918:X918" si="659">+IF(IFERROR(I666,0)=0,0,I666)</f>
        <v>440372</v>
      </c>
      <c r="J918" s="85">
        <f t="shared" si="659"/>
        <v>490.94856167058765</v>
      </c>
      <c r="K918" s="85">
        <f t="shared" si="659"/>
        <v>133.52347560698681</v>
      </c>
      <c r="L918" s="4">
        <f t="shared" si="659"/>
        <v>63.236984676028484</v>
      </c>
      <c r="M918" s="4">
        <f t="shared" si="659"/>
        <v>470.31376452754114</v>
      </c>
      <c r="N918" s="4">
        <f t="shared" si="659"/>
        <v>27.141419183290633</v>
      </c>
      <c r="O918" s="85">
        <f t="shared" si="659"/>
        <v>343071.42857142858</v>
      </c>
      <c r="P918" s="85">
        <f t="shared" si="659"/>
        <v>18375</v>
      </c>
      <c r="Q918" s="85">
        <f t="shared" si="659"/>
        <v>3769.2307692307691</v>
      </c>
      <c r="R918" s="85">
        <f t="shared" si="659"/>
        <v>0.90832296331283546</v>
      </c>
      <c r="S918" s="85">
        <f t="shared" si="659"/>
        <v>2650.1747287106859</v>
      </c>
      <c r="T918" s="4">
        <f t="shared" si="659"/>
        <v>79344.242606043292</v>
      </c>
      <c r="U918" s="4">
        <f t="shared" si="659"/>
        <v>0</v>
      </c>
      <c r="V918" s="4">
        <f t="shared" si="659"/>
        <v>0</v>
      </c>
      <c r="W918" s="4">
        <f t="shared" si="659"/>
        <v>0</v>
      </c>
      <c r="X918" s="4">
        <f t="shared" si="659"/>
        <v>0</v>
      </c>
    </row>
    <row r="919" spans="1:39" ht="15.75" customHeight="1" x14ac:dyDescent="0.25">
      <c r="A919" s="4" t="s">
        <v>219</v>
      </c>
      <c r="B919" s="4" t="s">
        <v>220</v>
      </c>
      <c r="C919" s="4" t="s">
        <v>22</v>
      </c>
      <c r="D919" s="4" t="s">
        <v>216</v>
      </c>
      <c r="E919" s="4">
        <f t="shared" si="523"/>
        <v>0</v>
      </c>
      <c r="I919" s="4" t="str">
        <f t="shared" ref="I919:X919" si="660">+IF(IFERROR(I667,0)=0,0,I667)</f>
        <v/>
      </c>
      <c r="J919" s="4" t="str">
        <f t="shared" si="660"/>
        <v/>
      </c>
      <c r="K919" s="4" t="str">
        <f t="shared" si="660"/>
        <v/>
      </c>
      <c r="L919" s="4" t="str">
        <f t="shared" si="660"/>
        <v/>
      </c>
      <c r="M919" s="4" t="str">
        <f t="shared" si="660"/>
        <v/>
      </c>
      <c r="N919" s="4" t="str">
        <f t="shared" si="660"/>
        <v/>
      </c>
      <c r="O919" s="4" t="str">
        <f t="shared" si="660"/>
        <v/>
      </c>
      <c r="P919" s="4" t="str">
        <f t="shared" si="660"/>
        <v/>
      </c>
      <c r="Q919" s="4" t="str">
        <f t="shared" si="660"/>
        <v/>
      </c>
      <c r="R919" s="4" t="str">
        <f t="shared" si="660"/>
        <v/>
      </c>
      <c r="S919" s="4" t="str">
        <f t="shared" si="660"/>
        <v/>
      </c>
      <c r="T919" s="4" t="str">
        <f t="shared" si="660"/>
        <v/>
      </c>
      <c r="U919" s="4" t="str">
        <f t="shared" si="660"/>
        <v/>
      </c>
      <c r="V919" s="4" t="str">
        <f t="shared" si="660"/>
        <v/>
      </c>
      <c r="W919" s="4" t="str">
        <f t="shared" si="660"/>
        <v/>
      </c>
      <c r="X919" s="4" t="str">
        <f t="shared" si="660"/>
        <v/>
      </c>
    </row>
    <row r="920" spans="1:39" ht="15.75" customHeight="1" x14ac:dyDescent="0.25">
      <c r="A920" s="4" t="s">
        <v>61</v>
      </c>
      <c r="B920" s="4" t="s">
        <v>62</v>
      </c>
      <c r="C920" s="4" t="s">
        <v>28</v>
      </c>
      <c r="D920" s="4" t="s">
        <v>29</v>
      </c>
      <c r="E920" s="4">
        <f t="shared" si="523"/>
        <v>0</v>
      </c>
      <c r="I920" s="4" t="str">
        <f t="shared" ref="I920:X920" si="661">+IF(IFERROR(I668,0)=0,0,I668)</f>
        <v/>
      </c>
      <c r="J920" s="4" t="str">
        <f t="shared" si="661"/>
        <v/>
      </c>
      <c r="K920" s="4" t="str">
        <f t="shared" si="661"/>
        <v/>
      </c>
      <c r="L920" s="4" t="str">
        <f t="shared" si="661"/>
        <v/>
      </c>
      <c r="M920" s="4" t="str">
        <f t="shared" si="661"/>
        <v/>
      </c>
      <c r="N920" s="4" t="str">
        <f t="shared" si="661"/>
        <v/>
      </c>
      <c r="O920" s="4" t="str">
        <f t="shared" si="661"/>
        <v/>
      </c>
      <c r="P920" s="4" t="str">
        <f t="shared" si="661"/>
        <v/>
      </c>
      <c r="Q920" s="4" t="str">
        <f t="shared" si="661"/>
        <v/>
      </c>
      <c r="R920" s="4" t="str">
        <f t="shared" si="661"/>
        <v/>
      </c>
      <c r="S920" s="4" t="str">
        <f t="shared" si="661"/>
        <v/>
      </c>
      <c r="T920" s="4" t="str">
        <f t="shared" si="661"/>
        <v/>
      </c>
      <c r="U920" s="4" t="str">
        <f t="shared" si="661"/>
        <v/>
      </c>
      <c r="V920" s="4" t="str">
        <f t="shared" si="661"/>
        <v/>
      </c>
      <c r="W920" s="4" t="str">
        <f t="shared" si="661"/>
        <v/>
      </c>
      <c r="X920" s="4" t="str">
        <f t="shared" si="661"/>
        <v/>
      </c>
    </row>
    <row r="921" spans="1:39" ht="15.75" customHeight="1" x14ac:dyDescent="0.25">
      <c r="A921" s="4" t="s">
        <v>468</v>
      </c>
      <c r="B921" s="4" t="s">
        <v>469</v>
      </c>
      <c r="C921" s="4" t="s">
        <v>118</v>
      </c>
      <c r="D921" s="4" t="s">
        <v>449</v>
      </c>
      <c r="E921" s="4">
        <f t="shared" si="523"/>
        <v>0</v>
      </c>
      <c r="I921" s="4" t="str">
        <f t="shared" ref="I921:X921" si="662">+IF(IFERROR(I669,0)=0,0,I669)</f>
        <v/>
      </c>
      <c r="J921" s="4" t="str">
        <f t="shared" si="662"/>
        <v/>
      </c>
      <c r="K921" s="4" t="str">
        <f t="shared" si="662"/>
        <v/>
      </c>
      <c r="L921" s="4" t="str">
        <f t="shared" si="662"/>
        <v/>
      </c>
      <c r="M921" s="4" t="str">
        <f t="shared" si="662"/>
        <v/>
      </c>
      <c r="N921" s="4" t="str">
        <f t="shared" si="662"/>
        <v/>
      </c>
      <c r="O921" s="4" t="str">
        <f t="shared" si="662"/>
        <v/>
      </c>
      <c r="P921" s="4" t="str">
        <f t="shared" si="662"/>
        <v/>
      </c>
      <c r="Q921" s="4" t="str">
        <f t="shared" si="662"/>
        <v/>
      </c>
      <c r="R921" s="4" t="str">
        <f t="shared" si="662"/>
        <v/>
      </c>
      <c r="S921" s="4" t="str">
        <f t="shared" si="662"/>
        <v/>
      </c>
      <c r="T921" s="4" t="str">
        <f t="shared" si="662"/>
        <v/>
      </c>
      <c r="U921" s="4" t="str">
        <f t="shared" si="662"/>
        <v/>
      </c>
      <c r="V921" s="4" t="str">
        <f t="shared" si="662"/>
        <v/>
      </c>
      <c r="W921" s="4" t="str">
        <f t="shared" si="662"/>
        <v/>
      </c>
      <c r="X921" s="4" t="str">
        <f t="shared" si="662"/>
        <v/>
      </c>
    </row>
    <row r="922" spans="1:39" ht="15.75" customHeight="1" x14ac:dyDescent="0.25">
      <c r="A922" s="4" t="s">
        <v>134</v>
      </c>
      <c r="B922" s="4" t="s">
        <v>135</v>
      </c>
      <c r="C922" s="4" t="s">
        <v>118</v>
      </c>
      <c r="D922" s="4" t="s">
        <v>119</v>
      </c>
      <c r="E922" s="4">
        <f t="shared" si="523"/>
        <v>1</v>
      </c>
      <c r="I922" s="4">
        <f t="shared" ref="I922:X922" si="663">+IF(IFERROR(I670,0)=0,0,I670)</f>
        <v>1269668</v>
      </c>
      <c r="J922" s="85">
        <f t="shared" si="663"/>
        <v>843.44883859402614</v>
      </c>
      <c r="K922" s="85">
        <f t="shared" si="663"/>
        <v>201.62751207402252</v>
      </c>
      <c r="L922" s="4">
        <f t="shared" si="663"/>
        <v>0</v>
      </c>
      <c r="M922" s="4">
        <f t="shared" si="663"/>
        <v>0</v>
      </c>
      <c r="N922" s="4">
        <f t="shared" si="663"/>
        <v>0</v>
      </c>
      <c r="O922" s="85">
        <f t="shared" si="663"/>
        <v>612614.2857142858</v>
      </c>
      <c r="P922" s="85">
        <f t="shared" si="663"/>
        <v>91.415512069704334</v>
      </c>
      <c r="Q922" s="85">
        <f t="shared" si="663"/>
        <v>2323.0490018148821</v>
      </c>
      <c r="R922" s="85">
        <f t="shared" si="663"/>
        <v>1.8114971787900458</v>
      </c>
      <c r="S922" s="85">
        <f t="shared" si="663"/>
        <v>2191.5980988398833</v>
      </c>
      <c r="T922" s="4">
        <f t="shared" si="663"/>
        <v>824826.22950819682</v>
      </c>
      <c r="U922" s="4">
        <f t="shared" si="663"/>
        <v>0.53</v>
      </c>
      <c r="V922" s="4">
        <f t="shared" si="663"/>
        <v>0.54</v>
      </c>
      <c r="W922" s="4">
        <f t="shared" si="663"/>
        <v>0.56000000000000005</v>
      </c>
      <c r="X922" s="4">
        <f t="shared" si="663"/>
        <v>0.56000000000000005</v>
      </c>
    </row>
    <row r="923" spans="1:39" ht="15.75" customHeight="1" x14ac:dyDescent="0.25">
      <c r="A923" s="4" t="s">
        <v>136</v>
      </c>
      <c r="B923" s="4" t="s">
        <v>137</v>
      </c>
      <c r="C923" s="4" t="s">
        <v>118</v>
      </c>
      <c r="D923" s="4" t="s">
        <v>119</v>
      </c>
      <c r="E923" s="4">
        <f t="shared" si="523"/>
        <v>0</v>
      </c>
      <c r="I923" s="4" t="str">
        <f t="shared" ref="I923:X923" si="664">+IF(IFERROR(I671,0)=0,0,I671)</f>
        <v/>
      </c>
      <c r="J923" s="4" t="str">
        <f t="shared" si="664"/>
        <v/>
      </c>
      <c r="K923" s="4" t="str">
        <f t="shared" si="664"/>
        <v/>
      </c>
      <c r="L923" s="4" t="str">
        <f t="shared" si="664"/>
        <v/>
      </c>
      <c r="M923" s="4" t="str">
        <f t="shared" si="664"/>
        <v/>
      </c>
      <c r="N923" s="4" t="str">
        <f t="shared" si="664"/>
        <v/>
      </c>
      <c r="O923" s="4" t="str">
        <f t="shared" si="664"/>
        <v/>
      </c>
      <c r="P923" s="4" t="str">
        <f t="shared" si="664"/>
        <v/>
      </c>
      <c r="Q923" s="4" t="str">
        <f t="shared" si="664"/>
        <v/>
      </c>
      <c r="R923" s="4" t="str">
        <f t="shared" si="664"/>
        <v/>
      </c>
      <c r="S923" s="4" t="str">
        <f t="shared" si="664"/>
        <v/>
      </c>
      <c r="T923" s="4" t="str">
        <f t="shared" si="664"/>
        <v/>
      </c>
      <c r="U923" s="4" t="str">
        <f t="shared" si="664"/>
        <v/>
      </c>
      <c r="V923" s="4" t="str">
        <f t="shared" si="664"/>
        <v/>
      </c>
      <c r="W923" s="4" t="str">
        <f t="shared" si="664"/>
        <v/>
      </c>
      <c r="X923" s="4" t="str">
        <f t="shared" si="664"/>
        <v/>
      </c>
    </row>
    <row r="924" spans="1:39" ht="15.75" customHeight="1" x14ac:dyDescent="0.25">
      <c r="A924" s="6" t="s">
        <v>98</v>
      </c>
      <c r="B924" s="6" t="s">
        <v>99</v>
      </c>
      <c r="C924" s="6" t="s">
        <v>28</v>
      </c>
      <c r="D924" s="6" t="s">
        <v>89</v>
      </c>
      <c r="E924" s="4">
        <f t="shared" si="523"/>
        <v>1</v>
      </c>
      <c r="I924" s="4">
        <f t="shared" ref="I924:X924" si="665">+IF(IFERROR(I672,0)=0,0,I672)</f>
        <v>127575529</v>
      </c>
      <c r="J924" s="85">
        <f t="shared" si="665"/>
        <v>347.7618344815956</v>
      </c>
      <c r="K924" s="85">
        <f t="shared" si="665"/>
        <v>142.65980429522654</v>
      </c>
      <c r="L924" s="85">
        <f t="shared" si="665"/>
        <v>31.755306301728133</v>
      </c>
      <c r="M924" s="85">
        <f t="shared" si="665"/>
        <v>222.59462964082218</v>
      </c>
      <c r="N924" s="85">
        <f t="shared" si="665"/>
        <v>2.1696950988147576</v>
      </c>
      <c r="O924" s="85">
        <f t="shared" si="665"/>
        <v>62153.901734104045</v>
      </c>
      <c r="P924" s="85">
        <f t="shared" si="665"/>
        <v>4622.4316155741244</v>
      </c>
      <c r="Q924" s="85">
        <f t="shared" si="665"/>
        <v>3233.6407085620881</v>
      </c>
      <c r="R924" s="85">
        <f t="shared" si="665"/>
        <v>25.145104434565972</v>
      </c>
      <c r="S924" s="85">
        <f t="shared" si="665"/>
        <v>1860.6779001103155</v>
      </c>
      <c r="T924" s="85">
        <f t="shared" si="665"/>
        <v>18771.631205673759</v>
      </c>
      <c r="U924" s="4">
        <f t="shared" si="665"/>
        <v>0.26</v>
      </c>
      <c r="V924" s="4">
        <f t="shared" si="665"/>
        <v>0.37</v>
      </c>
      <c r="W924" s="4">
        <f t="shared" si="665"/>
        <v>0.42</v>
      </c>
      <c r="X924" s="4">
        <f t="shared" si="665"/>
        <v>0.42</v>
      </c>
      <c r="Y924" s="6"/>
      <c r="Z924" s="6"/>
      <c r="AA924" s="6"/>
      <c r="AB924" s="6"/>
      <c r="AC924" s="6"/>
      <c r="AD924" s="6"/>
      <c r="AE924" s="6"/>
      <c r="AF924" s="6"/>
      <c r="AG924" s="6"/>
      <c r="AH924" s="6"/>
      <c r="AI924" s="6"/>
      <c r="AJ924" s="6"/>
      <c r="AK924" s="6"/>
      <c r="AL924" s="6"/>
      <c r="AM924" s="6"/>
    </row>
    <row r="925" spans="1:39" ht="15.75" customHeight="1" x14ac:dyDescent="0.25">
      <c r="A925" s="4" t="s">
        <v>221</v>
      </c>
      <c r="B925" s="4" t="s">
        <v>222</v>
      </c>
      <c r="C925" s="4" t="s">
        <v>22</v>
      </c>
      <c r="D925" s="4" t="s">
        <v>216</v>
      </c>
      <c r="E925" s="4">
        <f t="shared" si="523"/>
        <v>0</v>
      </c>
      <c r="I925" s="4" t="str">
        <f t="shared" ref="I925:X925" si="666">+IF(IFERROR(I673,0)=0,0,I673)</f>
        <v/>
      </c>
      <c r="J925" s="4" t="str">
        <f t="shared" si="666"/>
        <v/>
      </c>
      <c r="K925" s="4" t="str">
        <f t="shared" si="666"/>
        <v/>
      </c>
      <c r="L925" s="4" t="str">
        <f t="shared" si="666"/>
        <v/>
      </c>
      <c r="M925" s="4" t="str">
        <f t="shared" si="666"/>
        <v/>
      </c>
      <c r="N925" s="4" t="str">
        <f t="shared" si="666"/>
        <v/>
      </c>
      <c r="O925" s="4" t="str">
        <f t="shared" si="666"/>
        <v/>
      </c>
      <c r="P925" s="4" t="str">
        <f t="shared" si="666"/>
        <v/>
      </c>
      <c r="Q925" s="4" t="str">
        <f t="shared" si="666"/>
        <v/>
      </c>
      <c r="R925" s="4" t="str">
        <f t="shared" si="666"/>
        <v/>
      </c>
      <c r="S925" s="4" t="str">
        <f t="shared" si="666"/>
        <v/>
      </c>
      <c r="T925" s="4" t="str">
        <f t="shared" si="666"/>
        <v/>
      </c>
      <c r="U925" s="4" t="str">
        <f t="shared" si="666"/>
        <v/>
      </c>
      <c r="V925" s="4" t="str">
        <f t="shared" si="666"/>
        <v/>
      </c>
      <c r="W925" s="4" t="str">
        <f t="shared" si="666"/>
        <v/>
      </c>
      <c r="X925" s="4" t="str">
        <f t="shared" si="666"/>
        <v/>
      </c>
    </row>
    <row r="926" spans="1:39" ht="15.75" customHeight="1" x14ac:dyDescent="0.25">
      <c r="A926" s="4" t="s">
        <v>536</v>
      </c>
      <c r="B926" s="4" t="s">
        <v>537</v>
      </c>
      <c r="C926" s="4" t="s">
        <v>181</v>
      </c>
      <c r="D926" s="4" t="s">
        <v>525</v>
      </c>
      <c r="E926" s="4">
        <f t="shared" si="523"/>
        <v>1</v>
      </c>
      <c r="I926" s="4">
        <f t="shared" ref="I926:X926" si="667">+IF(IFERROR(I674,0)=0,0,I674)</f>
        <v>38964</v>
      </c>
      <c r="J926" s="85">
        <f t="shared" si="667"/>
        <v>1326.865824863977</v>
      </c>
      <c r="K926" s="85">
        <f t="shared" si="667"/>
        <v>74.427676829894253</v>
      </c>
      <c r="L926" s="4">
        <f t="shared" si="667"/>
        <v>53.521192220419174</v>
      </c>
      <c r="M926" s="4">
        <f t="shared" si="667"/>
        <v>601.81470383657825</v>
      </c>
      <c r="N926" s="4">
        <f t="shared" si="667"/>
        <v>13.730910211329888</v>
      </c>
      <c r="O926" s="85">
        <f t="shared" si="667"/>
        <v>26818.181818181816</v>
      </c>
      <c r="P926" s="85">
        <f t="shared" si="667"/>
        <v>51.236749116607776</v>
      </c>
      <c r="Q926" s="85">
        <f t="shared" si="667"/>
        <v>2636.363636363636</v>
      </c>
      <c r="R926" s="4">
        <f t="shared" si="667"/>
        <v>0</v>
      </c>
      <c r="S926" s="85">
        <f t="shared" si="667"/>
        <v>533.4538878842676</v>
      </c>
      <c r="T926" s="85">
        <f t="shared" si="667"/>
        <v>118000</v>
      </c>
      <c r="U926" s="4">
        <f t="shared" si="667"/>
        <v>0</v>
      </c>
      <c r="V926" s="4">
        <f t="shared" si="667"/>
        <v>0</v>
      </c>
      <c r="W926" s="4">
        <f t="shared" si="667"/>
        <v>0</v>
      </c>
      <c r="X926" s="4">
        <f t="shared" si="667"/>
        <v>0</v>
      </c>
    </row>
    <row r="927" spans="1:39" ht="15.75" customHeight="1" x14ac:dyDescent="0.25">
      <c r="A927" s="4" t="s">
        <v>175</v>
      </c>
      <c r="B927" s="4" t="s">
        <v>176</v>
      </c>
      <c r="C927" s="4" t="s">
        <v>106</v>
      </c>
      <c r="D927" s="4" t="s">
        <v>160</v>
      </c>
      <c r="E927" s="4">
        <f t="shared" si="523"/>
        <v>1</v>
      </c>
      <c r="I927" s="4">
        <f t="shared" ref="I927:X927" si="668">+IF(IFERROR(I675,0)=0,0,I675)</f>
        <v>3225167</v>
      </c>
      <c r="J927" s="85">
        <f t="shared" si="668"/>
        <v>216.4229015117667</v>
      </c>
      <c r="K927" s="85">
        <f t="shared" si="668"/>
        <v>119.9627802219234</v>
      </c>
      <c r="L927" s="85">
        <f t="shared" si="668"/>
        <v>93.452525094049392</v>
      </c>
      <c r="M927" s="85">
        <f t="shared" si="668"/>
        <v>779.01266477125876</v>
      </c>
      <c r="N927" s="85">
        <f t="shared" si="668"/>
        <v>15.844140784027617</v>
      </c>
      <c r="O927" s="85">
        <f t="shared" si="668"/>
        <v>19804.305283757338</v>
      </c>
      <c r="P927" s="85">
        <f t="shared" si="668"/>
        <v>589.24763935424915</v>
      </c>
      <c r="Q927" s="85">
        <f t="shared" si="668"/>
        <v>4352.0809898762654</v>
      </c>
      <c r="R927" s="85">
        <f t="shared" si="668"/>
        <v>5.9221739525426127</v>
      </c>
      <c r="S927" s="85">
        <f t="shared" si="668"/>
        <v>425.12077294685992</v>
      </c>
      <c r="T927" s="85">
        <f t="shared" si="668"/>
        <v>19276.190476190473</v>
      </c>
      <c r="U927" s="4">
        <f t="shared" si="668"/>
        <v>0.4</v>
      </c>
      <c r="V927" s="4">
        <f t="shared" si="668"/>
        <v>0.34</v>
      </c>
      <c r="W927" s="4">
        <f t="shared" si="668"/>
        <v>0.49</v>
      </c>
      <c r="X927" s="4">
        <f t="shared" si="668"/>
        <v>0.49</v>
      </c>
    </row>
    <row r="928" spans="1:39" ht="15.75" customHeight="1" x14ac:dyDescent="0.25">
      <c r="A928" s="4" t="s">
        <v>431</v>
      </c>
      <c r="B928" s="4" t="s">
        <v>432</v>
      </c>
      <c r="C928" s="4" t="s">
        <v>181</v>
      </c>
      <c r="D928" s="4" t="s">
        <v>412</v>
      </c>
      <c r="E928" s="4">
        <f t="shared" si="523"/>
        <v>1</v>
      </c>
      <c r="I928" s="4">
        <f t="shared" ref="I928:X928" si="669">+IF(IFERROR(I676,0)=0,0,I676)</f>
        <v>627987</v>
      </c>
      <c r="J928" s="85">
        <f t="shared" si="669"/>
        <v>651.76508430907018</v>
      </c>
      <c r="K928" s="85">
        <f t="shared" si="669"/>
        <v>178.18840198921313</v>
      </c>
      <c r="L928" s="85">
        <f t="shared" si="669"/>
        <v>78.027092917528549</v>
      </c>
      <c r="M928" s="85">
        <f t="shared" si="669"/>
        <v>437.89097408400357</v>
      </c>
      <c r="N928" s="85">
        <f t="shared" si="669"/>
        <v>49.841796088135581</v>
      </c>
      <c r="O928" s="85">
        <f t="shared" si="669"/>
        <v>13511.182108626197</v>
      </c>
      <c r="P928" s="85">
        <f t="shared" si="669"/>
        <v>301.45474137931035</v>
      </c>
      <c r="Q928" s="85">
        <f t="shared" si="669"/>
        <v>3621.3592233009708</v>
      </c>
      <c r="R928" s="85">
        <f t="shared" si="669"/>
        <v>2.3885844770672002</v>
      </c>
      <c r="S928" s="85">
        <f t="shared" si="669"/>
        <v>1172.7676095396562</v>
      </c>
      <c r="T928" s="85">
        <f t="shared" si="669"/>
        <v>35838.983050847462</v>
      </c>
      <c r="U928" s="4">
        <f t="shared" si="669"/>
        <v>0</v>
      </c>
      <c r="V928" s="4">
        <f t="shared" si="669"/>
        <v>0</v>
      </c>
      <c r="W928" s="4">
        <f t="shared" si="669"/>
        <v>0</v>
      </c>
      <c r="X928" s="4">
        <f t="shared" si="669"/>
        <v>0</v>
      </c>
    </row>
    <row r="929" spans="1:24" ht="15.75" customHeight="1" x14ac:dyDescent="0.25">
      <c r="A929" s="4" t="s">
        <v>63</v>
      </c>
      <c r="B929" s="4" t="s">
        <v>64</v>
      </c>
      <c r="C929" s="4" t="s">
        <v>28</v>
      </c>
      <c r="D929" s="4" t="s">
        <v>29</v>
      </c>
      <c r="E929" s="4">
        <f t="shared" si="523"/>
        <v>0</v>
      </c>
      <c r="I929" s="4" t="str">
        <f t="shared" ref="I929:X929" si="670">+IF(IFERROR(I677,0)=0,0,I677)</f>
        <v/>
      </c>
      <c r="J929" s="4" t="str">
        <f t="shared" si="670"/>
        <v/>
      </c>
      <c r="K929" s="4" t="str">
        <f t="shared" si="670"/>
        <v/>
      </c>
      <c r="L929" s="4" t="str">
        <f t="shared" si="670"/>
        <v/>
      </c>
      <c r="M929" s="4" t="str">
        <f t="shared" si="670"/>
        <v/>
      </c>
      <c r="N929" s="4" t="str">
        <f t="shared" si="670"/>
        <v/>
      </c>
      <c r="O929" s="4" t="str">
        <f t="shared" si="670"/>
        <v/>
      </c>
      <c r="P929" s="4" t="str">
        <f t="shared" si="670"/>
        <v/>
      </c>
      <c r="Q929" s="4" t="str">
        <f t="shared" si="670"/>
        <v/>
      </c>
      <c r="R929" s="4" t="str">
        <f t="shared" si="670"/>
        <v/>
      </c>
      <c r="S929" s="4" t="str">
        <f t="shared" si="670"/>
        <v/>
      </c>
      <c r="T929" s="4" t="str">
        <f t="shared" si="670"/>
        <v/>
      </c>
      <c r="U929" s="4" t="str">
        <f t="shared" si="670"/>
        <v/>
      </c>
      <c r="V929" s="4" t="str">
        <f t="shared" si="670"/>
        <v/>
      </c>
      <c r="W929" s="4" t="str">
        <f t="shared" si="670"/>
        <v/>
      </c>
      <c r="X929" s="4" t="str">
        <f t="shared" si="670"/>
        <v/>
      </c>
    </row>
    <row r="930" spans="1:24" ht="15.75" customHeight="1" x14ac:dyDescent="0.25">
      <c r="A930" s="4" t="s">
        <v>255</v>
      </c>
      <c r="B930" s="4" t="s">
        <v>256</v>
      </c>
      <c r="C930" s="4" t="s">
        <v>118</v>
      </c>
      <c r="D930" s="4" t="s">
        <v>250</v>
      </c>
      <c r="E930" s="4">
        <f t="shared" si="523"/>
        <v>1</v>
      </c>
      <c r="I930" s="4">
        <f t="shared" ref="I930:X930" si="671">+IF(IFERROR(I678,0)=0,0,I678)</f>
        <v>36471769</v>
      </c>
      <c r="J930" s="85">
        <f t="shared" si="671"/>
        <v>153.47486983699639</v>
      </c>
      <c r="K930" s="85">
        <f t="shared" si="671"/>
        <v>227.85294565777713</v>
      </c>
      <c r="L930" s="85">
        <f t="shared" si="671"/>
        <v>25.803519428958875</v>
      </c>
      <c r="M930" s="85">
        <f t="shared" si="671"/>
        <v>113.24637192847344</v>
      </c>
      <c r="N930" s="85">
        <f t="shared" si="671"/>
        <v>8.3708580189790087</v>
      </c>
      <c r="O930" s="85">
        <f t="shared" si="671"/>
        <v>154480.51097281362</v>
      </c>
      <c r="P930" s="4">
        <f t="shared" si="671"/>
        <v>1989.42624804408</v>
      </c>
      <c r="Q930" s="85">
        <f t="shared" si="671"/>
        <v>6707.1832122679589</v>
      </c>
      <c r="R930" s="85">
        <f t="shared" si="671"/>
        <v>2.0865453496374142</v>
      </c>
      <c r="S930" s="85">
        <f t="shared" si="671"/>
        <v>597.75159853232879</v>
      </c>
      <c r="T930" s="85">
        <f t="shared" si="671"/>
        <v>481745.65883554646</v>
      </c>
      <c r="U930" s="4">
        <f t="shared" si="671"/>
        <v>0.48</v>
      </c>
      <c r="V930" s="4">
        <f t="shared" si="671"/>
        <v>0.5</v>
      </c>
      <c r="W930" s="4">
        <f t="shared" si="671"/>
        <v>0.38</v>
      </c>
      <c r="X930" s="4">
        <f t="shared" si="671"/>
        <v>0.38</v>
      </c>
    </row>
    <row r="931" spans="1:24" ht="15.75" customHeight="1" x14ac:dyDescent="0.25">
      <c r="A931" s="4" t="s">
        <v>138</v>
      </c>
      <c r="B931" s="4" t="s">
        <v>139</v>
      </c>
      <c r="C931" s="4" t="s">
        <v>118</v>
      </c>
      <c r="D931" s="4" t="s">
        <v>119</v>
      </c>
      <c r="E931" s="4">
        <f t="shared" si="523"/>
        <v>0</v>
      </c>
      <c r="I931" s="4" t="str">
        <f t="shared" ref="I931:X931" si="672">+IF(IFERROR(I679,0)=0,0,I679)</f>
        <v/>
      </c>
      <c r="J931" s="4" t="str">
        <f t="shared" si="672"/>
        <v/>
      </c>
      <c r="K931" s="4" t="str">
        <f t="shared" si="672"/>
        <v/>
      </c>
      <c r="L931" s="4" t="str">
        <f t="shared" si="672"/>
        <v/>
      </c>
      <c r="M931" s="4" t="str">
        <f t="shared" si="672"/>
        <v/>
      </c>
      <c r="N931" s="4" t="str">
        <f t="shared" si="672"/>
        <v/>
      </c>
      <c r="O931" s="4" t="str">
        <f t="shared" si="672"/>
        <v/>
      </c>
      <c r="P931" s="4" t="str">
        <f t="shared" si="672"/>
        <v/>
      </c>
      <c r="Q931" s="4" t="str">
        <f t="shared" si="672"/>
        <v/>
      </c>
      <c r="R931" s="4" t="str">
        <f t="shared" si="672"/>
        <v/>
      </c>
      <c r="S931" s="4" t="str">
        <f t="shared" si="672"/>
        <v/>
      </c>
      <c r="T931" s="4" t="str">
        <f t="shared" si="672"/>
        <v/>
      </c>
      <c r="U931" s="4" t="str">
        <f t="shared" si="672"/>
        <v/>
      </c>
      <c r="V931" s="4" t="str">
        <f t="shared" si="672"/>
        <v/>
      </c>
      <c r="W931" s="4" t="str">
        <f t="shared" si="672"/>
        <v/>
      </c>
      <c r="X931" s="4" t="str">
        <f t="shared" si="672"/>
        <v/>
      </c>
    </row>
    <row r="932" spans="1:24" ht="15.75" customHeight="1" x14ac:dyDescent="0.25">
      <c r="A932" s="4" t="s">
        <v>366</v>
      </c>
      <c r="B932" s="4" t="s">
        <v>367</v>
      </c>
      <c r="C932" s="4" t="s">
        <v>106</v>
      </c>
      <c r="D932" s="4" t="s">
        <v>357</v>
      </c>
      <c r="E932" s="4">
        <f t="shared" si="523"/>
        <v>0</v>
      </c>
      <c r="I932" s="4" t="str">
        <f t="shared" ref="I932:X932" si="673">+IF(IFERROR(I680,0)=0,0,I680)</f>
        <v/>
      </c>
      <c r="J932" s="4" t="str">
        <f t="shared" si="673"/>
        <v/>
      </c>
      <c r="K932" s="4" t="str">
        <f t="shared" si="673"/>
        <v/>
      </c>
      <c r="L932" s="4" t="str">
        <f t="shared" si="673"/>
        <v/>
      </c>
      <c r="M932" s="4" t="str">
        <f t="shared" si="673"/>
        <v/>
      </c>
      <c r="N932" s="4" t="str">
        <f t="shared" si="673"/>
        <v/>
      </c>
      <c r="O932" s="4" t="str">
        <f t="shared" si="673"/>
        <v/>
      </c>
      <c r="P932" s="4" t="str">
        <f t="shared" si="673"/>
        <v/>
      </c>
      <c r="Q932" s="4" t="str">
        <f t="shared" si="673"/>
        <v/>
      </c>
      <c r="R932" s="4" t="str">
        <f t="shared" si="673"/>
        <v/>
      </c>
      <c r="S932" s="4" t="str">
        <f t="shared" si="673"/>
        <v/>
      </c>
      <c r="T932" s="4" t="str">
        <f t="shared" si="673"/>
        <v/>
      </c>
      <c r="U932" s="4" t="str">
        <f t="shared" si="673"/>
        <v/>
      </c>
      <c r="V932" s="4" t="str">
        <f t="shared" si="673"/>
        <v/>
      </c>
      <c r="W932" s="4" t="str">
        <f t="shared" si="673"/>
        <v/>
      </c>
      <c r="X932" s="4" t="str">
        <f t="shared" si="673"/>
        <v/>
      </c>
    </row>
    <row r="933" spans="1:24" ht="15.75" customHeight="1" x14ac:dyDescent="0.25">
      <c r="A933" s="4" t="s">
        <v>385</v>
      </c>
      <c r="B933" s="4" t="s">
        <v>386</v>
      </c>
      <c r="C933" s="4" t="s">
        <v>118</v>
      </c>
      <c r="D933" s="4" t="s">
        <v>380</v>
      </c>
      <c r="E933" s="4">
        <f t="shared" si="523"/>
        <v>0</v>
      </c>
      <c r="I933" s="4" t="str">
        <f t="shared" ref="I933:X933" si="674">+IF(IFERROR(I681,0)=0,0,I681)</f>
        <v/>
      </c>
      <c r="J933" s="4" t="str">
        <f t="shared" si="674"/>
        <v/>
      </c>
      <c r="K933" s="4" t="str">
        <f t="shared" si="674"/>
        <v/>
      </c>
      <c r="L933" s="4" t="str">
        <f t="shared" si="674"/>
        <v/>
      </c>
      <c r="M933" s="4" t="str">
        <f t="shared" si="674"/>
        <v/>
      </c>
      <c r="N933" s="4" t="str">
        <f t="shared" si="674"/>
        <v/>
      </c>
      <c r="O933" s="4" t="str">
        <f t="shared" si="674"/>
        <v/>
      </c>
      <c r="P933" s="4" t="str">
        <f t="shared" si="674"/>
        <v/>
      </c>
      <c r="Q933" s="4" t="str">
        <f t="shared" si="674"/>
        <v/>
      </c>
      <c r="R933" s="4" t="str">
        <f t="shared" si="674"/>
        <v/>
      </c>
      <c r="S933" s="4" t="str">
        <f t="shared" si="674"/>
        <v/>
      </c>
      <c r="T933" s="4" t="str">
        <f t="shared" si="674"/>
        <v/>
      </c>
      <c r="U933" s="4" t="str">
        <f t="shared" si="674"/>
        <v/>
      </c>
      <c r="V933" s="4" t="str">
        <f t="shared" si="674"/>
        <v/>
      </c>
      <c r="W933" s="4" t="str">
        <f t="shared" si="674"/>
        <v/>
      </c>
      <c r="X933" s="4" t="str">
        <f t="shared" si="674"/>
        <v/>
      </c>
    </row>
    <row r="934" spans="1:24" ht="15.75" customHeight="1" x14ac:dyDescent="0.25">
      <c r="A934" s="4" t="s">
        <v>223</v>
      </c>
      <c r="B934" s="4" t="s">
        <v>224</v>
      </c>
      <c r="C934" s="4" t="s">
        <v>22</v>
      </c>
      <c r="D934" s="4" t="s">
        <v>216</v>
      </c>
      <c r="E934" s="4">
        <f t="shared" si="523"/>
        <v>0</v>
      </c>
      <c r="I934" s="4" t="str">
        <f t="shared" ref="I934:X934" si="675">+IF(IFERROR(I682,0)=0,0,I682)</f>
        <v/>
      </c>
      <c r="J934" s="4" t="str">
        <f t="shared" si="675"/>
        <v/>
      </c>
      <c r="K934" s="4" t="str">
        <f t="shared" si="675"/>
        <v/>
      </c>
      <c r="L934" s="4" t="str">
        <f t="shared" si="675"/>
        <v/>
      </c>
      <c r="M934" s="4" t="str">
        <f t="shared" si="675"/>
        <v/>
      </c>
      <c r="N934" s="4" t="str">
        <f t="shared" si="675"/>
        <v/>
      </c>
      <c r="O934" s="4" t="str">
        <f t="shared" si="675"/>
        <v/>
      </c>
      <c r="P934" s="4" t="str">
        <f t="shared" si="675"/>
        <v/>
      </c>
      <c r="Q934" s="4" t="str">
        <f t="shared" si="675"/>
        <v/>
      </c>
      <c r="R934" s="4" t="str">
        <f t="shared" si="675"/>
        <v/>
      </c>
      <c r="S934" s="4" t="str">
        <f t="shared" si="675"/>
        <v/>
      </c>
      <c r="T934" s="4" t="str">
        <f t="shared" si="675"/>
        <v/>
      </c>
      <c r="U934" s="4" t="str">
        <f t="shared" si="675"/>
        <v/>
      </c>
      <c r="V934" s="4" t="str">
        <f t="shared" si="675"/>
        <v/>
      </c>
      <c r="W934" s="4" t="str">
        <f t="shared" si="675"/>
        <v/>
      </c>
      <c r="X934" s="4" t="str">
        <f t="shared" si="675"/>
        <v/>
      </c>
    </row>
    <row r="935" spans="1:24" ht="15.75" customHeight="1" x14ac:dyDescent="0.25">
      <c r="A935" s="4" t="s">
        <v>404</v>
      </c>
      <c r="B935" s="4" t="s">
        <v>405</v>
      </c>
      <c r="C935" s="4" t="s">
        <v>106</v>
      </c>
      <c r="D935" s="4" t="s">
        <v>393</v>
      </c>
      <c r="E935" s="4">
        <f t="shared" si="523"/>
        <v>1</v>
      </c>
      <c r="I935" s="4">
        <f t="shared" ref="I935:X935" si="676">+IF(IFERROR(I683,0)=0,0,I683)</f>
        <v>28608710</v>
      </c>
      <c r="J935" s="85">
        <f t="shared" si="676"/>
        <v>195.96829077578124</v>
      </c>
      <c r="K935" s="85">
        <f t="shared" si="676"/>
        <v>65.997383314382233</v>
      </c>
      <c r="L935" s="4">
        <f t="shared" si="676"/>
        <v>0</v>
      </c>
      <c r="M935" s="4">
        <f t="shared" si="676"/>
        <v>0</v>
      </c>
      <c r="N935" s="4">
        <f t="shared" si="676"/>
        <v>0</v>
      </c>
      <c r="O935" s="85">
        <f t="shared" si="676"/>
        <v>91959.641255605369</v>
      </c>
      <c r="P935" s="85">
        <f t="shared" si="676"/>
        <v>6441.8287273967926</v>
      </c>
      <c r="Q935" s="85">
        <f t="shared" si="676"/>
        <v>3773.9356386168297</v>
      </c>
      <c r="R935" s="85">
        <f t="shared" si="676"/>
        <v>2.1916402382351388</v>
      </c>
      <c r="S935" s="85">
        <f t="shared" si="676"/>
        <v>3309.7159457714652</v>
      </c>
      <c r="T935" s="4">
        <f t="shared" si="676"/>
        <v>0</v>
      </c>
      <c r="U935" s="4">
        <f t="shared" si="676"/>
        <v>0.44</v>
      </c>
      <c r="V935" s="4">
        <f t="shared" si="676"/>
        <v>0.43</v>
      </c>
      <c r="W935" s="4">
        <f t="shared" si="676"/>
        <v>0.4</v>
      </c>
      <c r="X935" s="4">
        <f t="shared" si="676"/>
        <v>0.4</v>
      </c>
    </row>
    <row r="936" spans="1:24" ht="15.75" customHeight="1" x14ac:dyDescent="0.25">
      <c r="A936" s="4" t="s">
        <v>538</v>
      </c>
      <c r="B936" s="4" t="s">
        <v>539</v>
      </c>
      <c r="C936" s="4" t="s">
        <v>181</v>
      </c>
      <c r="D936" s="4" t="s">
        <v>525</v>
      </c>
      <c r="E936" s="4">
        <f t="shared" si="523"/>
        <v>1</v>
      </c>
      <c r="I936" s="4">
        <f t="shared" ref="I936:X936" si="677">+IF(IFERROR(I684,0)=0,0,I684)</f>
        <v>17097130</v>
      </c>
      <c r="J936" s="85">
        <f t="shared" si="677"/>
        <v>356.31711287216041</v>
      </c>
      <c r="K936" s="85">
        <f t="shared" si="677"/>
        <v>61.203254581324465</v>
      </c>
      <c r="L936" s="4">
        <f t="shared" si="677"/>
        <v>53.521192220419174</v>
      </c>
      <c r="M936" s="4">
        <f t="shared" si="677"/>
        <v>601.81470383657825</v>
      </c>
      <c r="N936" s="4">
        <f t="shared" si="677"/>
        <v>13.730910211329888</v>
      </c>
      <c r="O936" s="85">
        <f t="shared" si="677"/>
        <v>44445.48154433602</v>
      </c>
      <c r="P936" s="85">
        <f t="shared" si="677"/>
        <v>127.92332424601769</v>
      </c>
      <c r="Q936" s="85">
        <f t="shared" si="677"/>
        <v>3807.8602620087336</v>
      </c>
      <c r="R936" s="85">
        <f t="shared" si="677"/>
        <v>0.7720594041222123</v>
      </c>
      <c r="S936" s="85">
        <f t="shared" si="677"/>
        <v>369.50372120912846</v>
      </c>
      <c r="T936" s="4">
        <f t="shared" si="677"/>
        <v>108400.48430554378</v>
      </c>
      <c r="U936" s="4">
        <f t="shared" si="677"/>
        <v>0.84</v>
      </c>
      <c r="V936" s="4">
        <f t="shared" si="677"/>
        <v>0.83</v>
      </c>
      <c r="W936" s="4">
        <f t="shared" si="677"/>
        <v>0.84</v>
      </c>
      <c r="X936" s="4">
        <f t="shared" si="677"/>
        <v>0.84</v>
      </c>
    </row>
    <row r="937" spans="1:24" ht="15.75" customHeight="1" x14ac:dyDescent="0.25">
      <c r="A937" s="4" t="s">
        <v>206</v>
      </c>
      <c r="B937" s="4" t="s">
        <v>207</v>
      </c>
      <c r="C937" s="4" t="s">
        <v>22</v>
      </c>
      <c r="D937" s="4" t="s">
        <v>205</v>
      </c>
      <c r="E937" s="4">
        <f t="shared" si="523"/>
        <v>0</v>
      </c>
      <c r="I937" s="4" t="str">
        <f t="shared" ref="I937:X937" si="678">+IF(IFERROR(I685,0)=0,0,I685)</f>
        <v/>
      </c>
      <c r="J937" s="4" t="str">
        <f t="shared" si="678"/>
        <v/>
      </c>
      <c r="K937" s="4" t="str">
        <f t="shared" si="678"/>
        <v/>
      </c>
      <c r="L937" s="4" t="str">
        <f t="shared" si="678"/>
        <v/>
      </c>
      <c r="M937" s="4" t="str">
        <f t="shared" si="678"/>
        <v/>
      </c>
      <c r="N937" s="4" t="str">
        <f t="shared" si="678"/>
        <v/>
      </c>
      <c r="O937" s="4" t="str">
        <f t="shared" si="678"/>
        <v/>
      </c>
      <c r="P937" s="4" t="str">
        <f t="shared" si="678"/>
        <v/>
      </c>
      <c r="Q937" s="4" t="str">
        <f t="shared" si="678"/>
        <v/>
      </c>
      <c r="R937" s="4" t="str">
        <f t="shared" si="678"/>
        <v/>
      </c>
      <c r="S937" s="4" t="str">
        <f t="shared" si="678"/>
        <v/>
      </c>
      <c r="T937" s="4" t="str">
        <f t="shared" si="678"/>
        <v/>
      </c>
      <c r="U937" s="4" t="str">
        <f t="shared" si="678"/>
        <v/>
      </c>
      <c r="V937" s="4" t="str">
        <f t="shared" si="678"/>
        <v/>
      </c>
      <c r="W937" s="4" t="str">
        <f t="shared" si="678"/>
        <v/>
      </c>
      <c r="X937" s="4" t="str">
        <f t="shared" si="678"/>
        <v/>
      </c>
    </row>
    <row r="938" spans="1:24" ht="15.75" customHeight="1" x14ac:dyDescent="0.25">
      <c r="A938" s="4" t="s">
        <v>24</v>
      </c>
      <c r="B938" s="4" t="s">
        <v>25</v>
      </c>
      <c r="C938" s="4" t="s">
        <v>22</v>
      </c>
      <c r="D938" s="4" t="s">
        <v>23</v>
      </c>
      <c r="E938" s="4">
        <f t="shared" si="523"/>
        <v>1</v>
      </c>
      <c r="I938" s="4">
        <f t="shared" ref="I938:X938" si="679">+IF(IFERROR(I686,0)=0,0,I686)</f>
        <v>4783063</v>
      </c>
      <c r="J938" s="85">
        <f t="shared" si="679"/>
        <v>183.62710254914057</v>
      </c>
      <c r="K938" s="85">
        <f t="shared" si="679"/>
        <v>218.16563988389868</v>
      </c>
      <c r="L938" s="4">
        <f t="shared" si="679"/>
        <v>0</v>
      </c>
      <c r="M938" s="4">
        <f t="shared" si="679"/>
        <v>0</v>
      </c>
      <c r="N938" s="4">
        <f t="shared" si="679"/>
        <v>4277.234976291501</v>
      </c>
      <c r="O938" s="85">
        <f t="shared" si="679"/>
        <v>302481.88405797101</v>
      </c>
      <c r="P938" s="85">
        <f t="shared" si="679"/>
        <v>152.7885558662899</v>
      </c>
      <c r="Q938" s="85">
        <f t="shared" si="679"/>
        <v>3265.0187734668339</v>
      </c>
      <c r="R938" s="85">
        <f t="shared" si="679"/>
        <v>0.73174867234656948</v>
      </c>
      <c r="S938" s="85">
        <f t="shared" si="679"/>
        <v>485.82701450759714</v>
      </c>
      <c r="T938" s="4">
        <f t="shared" si="679"/>
        <v>0</v>
      </c>
      <c r="U938" s="4">
        <f t="shared" si="679"/>
        <v>0.81</v>
      </c>
      <c r="V938" s="4">
        <f t="shared" si="679"/>
        <v>0.87</v>
      </c>
      <c r="W938" s="4">
        <f t="shared" si="679"/>
        <v>0.76</v>
      </c>
      <c r="X938" s="4">
        <f t="shared" si="679"/>
        <v>0.76</v>
      </c>
    </row>
    <row r="939" spans="1:24" ht="15.75" customHeight="1" x14ac:dyDescent="0.25">
      <c r="A939" s="4" t="s">
        <v>100</v>
      </c>
      <c r="B939" s="4" t="s">
        <v>101</v>
      </c>
      <c r="C939" s="4" t="s">
        <v>28</v>
      </c>
      <c r="D939" s="4" t="s">
        <v>89</v>
      </c>
      <c r="E939" s="4">
        <f t="shared" si="523"/>
        <v>0</v>
      </c>
      <c r="I939" s="4" t="str">
        <f t="shared" ref="I939:X939" si="680">+IF(IFERROR(I687,0)=0,0,I687)</f>
        <v/>
      </c>
      <c r="J939" s="4" t="str">
        <f t="shared" si="680"/>
        <v/>
      </c>
      <c r="K939" s="4" t="str">
        <f t="shared" si="680"/>
        <v/>
      </c>
      <c r="L939" s="4" t="str">
        <f t="shared" si="680"/>
        <v/>
      </c>
      <c r="M939" s="4" t="str">
        <f t="shared" si="680"/>
        <v/>
      </c>
      <c r="N939" s="4" t="str">
        <f t="shared" si="680"/>
        <v/>
      </c>
      <c r="O939" s="4" t="str">
        <f t="shared" si="680"/>
        <v/>
      </c>
      <c r="P939" s="4" t="str">
        <f t="shared" si="680"/>
        <v/>
      </c>
      <c r="Q939" s="4" t="str">
        <f t="shared" si="680"/>
        <v/>
      </c>
      <c r="R939" s="4" t="str">
        <f t="shared" si="680"/>
        <v/>
      </c>
      <c r="S939" s="4" t="str">
        <f t="shared" si="680"/>
        <v/>
      </c>
      <c r="T939" s="4" t="str">
        <f t="shared" si="680"/>
        <v/>
      </c>
      <c r="U939" s="4" t="str">
        <f t="shared" si="680"/>
        <v/>
      </c>
      <c r="V939" s="4" t="str">
        <f t="shared" si="680"/>
        <v/>
      </c>
      <c r="W939" s="4" t="str">
        <f t="shared" si="680"/>
        <v/>
      </c>
      <c r="X939" s="4" t="str">
        <f t="shared" si="680"/>
        <v/>
      </c>
    </row>
    <row r="940" spans="1:24" ht="15.75" customHeight="1" x14ac:dyDescent="0.25">
      <c r="A940" s="4" t="s">
        <v>470</v>
      </c>
      <c r="B940" s="4" t="s">
        <v>471</v>
      </c>
      <c r="C940" s="4" t="s">
        <v>118</v>
      </c>
      <c r="D940" s="4" t="s">
        <v>449</v>
      </c>
      <c r="E940" s="4">
        <f t="shared" si="523"/>
        <v>0</v>
      </c>
      <c r="I940" s="4" t="str">
        <f t="shared" ref="I940:X940" si="681">+IF(IFERROR(I688,0)=0,0,I688)</f>
        <v/>
      </c>
      <c r="J940" s="4" t="str">
        <f t="shared" si="681"/>
        <v/>
      </c>
      <c r="K940" s="4" t="str">
        <f t="shared" si="681"/>
        <v/>
      </c>
      <c r="L940" s="4" t="str">
        <f t="shared" si="681"/>
        <v/>
      </c>
      <c r="M940" s="4" t="str">
        <f t="shared" si="681"/>
        <v/>
      </c>
      <c r="N940" s="4" t="str">
        <f t="shared" si="681"/>
        <v/>
      </c>
      <c r="O940" s="4" t="str">
        <f t="shared" si="681"/>
        <v/>
      </c>
      <c r="P940" s="4" t="str">
        <f t="shared" si="681"/>
        <v/>
      </c>
      <c r="Q940" s="4" t="str">
        <f t="shared" si="681"/>
        <v/>
      </c>
      <c r="R940" s="4" t="str">
        <f t="shared" si="681"/>
        <v/>
      </c>
      <c r="S940" s="4" t="str">
        <f t="shared" si="681"/>
        <v/>
      </c>
      <c r="T940" s="4" t="str">
        <f t="shared" si="681"/>
        <v/>
      </c>
      <c r="U940" s="4" t="str">
        <f t="shared" si="681"/>
        <v/>
      </c>
      <c r="V940" s="4" t="str">
        <f t="shared" si="681"/>
        <v/>
      </c>
      <c r="W940" s="4" t="str">
        <f t="shared" si="681"/>
        <v/>
      </c>
      <c r="X940" s="4" t="str">
        <f t="shared" si="681"/>
        <v/>
      </c>
    </row>
    <row r="941" spans="1:24" ht="15.75" customHeight="1" x14ac:dyDescent="0.25">
      <c r="A941" s="4" t="s">
        <v>472</v>
      </c>
      <c r="B941" s="4" t="s">
        <v>473</v>
      </c>
      <c r="C941" s="4" t="s">
        <v>118</v>
      </c>
      <c r="D941" s="4" t="s">
        <v>449</v>
      </c>
      <c r="E941" s="4">
        <f t="shared" si="523"/>
        <v>0</v>
      </c>
      <c r="I941" s="4" t="str">
        <f t="shared" ref="I941:X941" si="682">+IF(IFERROR(I689,0)=0,0,I689)</f>
        <v/>
      </c>
      <c r="J941" s="4" t="str">
        <f t="shared" si="682"/>
        <v/>
      </c>
      <c r="K941" s="4" t="str">
        <f t="shared" si="682"/>
        <v/>
      </c>
      <c r="L941" s="4" t="str">
        <f t="shared" si="682"/>
        <v/>
      </c>
      <c r="M941" s="4" t="str">
        <f t="shared" si="682"/>
        <v/>
      </c>
      <c r="N941" s="4" t="str">
        <f t="shared" si="682"/>
        <v/>
      </c>
      <c r="O941" s="4" t="str">
        <f t="shared" si="682"/>
        <v/>
      </c>
      <c r="P941" s="4" t="str">
        <f t="shared" si="682"/>
        <v/>
      </c>
      <c r="Q941" s="4" t="str">
        <f t="shared" si="682"/>
        <v/>
      </c>
      <c r="R941" s="4" t="str">
        <f t="shared" si="682"/>
        <v/>
      </c>
      <c r="S941" s="4" t="str">
        <f t="shared" si="682"/>
        <v/>
      </c>
      <c r="T941" s="4" t="str">
        <f t="shared" si="682"/>
        <v/>
      </c>
      <c r="U941" s="4" t="str">
        <f t="shared" si="682"/>
        <v/>
      </c>
      <c r="V941" s="4" t="str">
        <f t="shared" si="682"/>
        <v/>
      </c>
      <c r="W941" s="4" t="str">
        <f t="shared" si="682"/>
        <v/>
      </c>
      <c r="X941" s="4" t="str">
        <f t="shared" si="682"/>
        <v/>
      </c>
    </row>
    <row r="942" spans="1:24" ht="15.75" customHeight="1" x14ac:dyDescent="0.25">
      <c r="A942" s="4" t="s">
        <v>314</v>
      </c>
      <c r="B942" s="4" t="s">
        <v>315</v>
      </c>
      <c r="C942" s="4" t="s">
        <v>22</v>
      </c>
      <c r="D942" s="4" t="s">
        <v>309</v>
      </c>
      <c r="E942" s="4">
        <f t="shared" si="523"/>
        <v>0</v>
      </c>
      <c r="I942" s="4" t="str">
        <f t="shared" ref="I942:X942" si="683">+IF(IFERROR(I690,0)=0,0,I690)</f>
        <v/>
      </c>
      <c r="J942" s="4" t="str">
        <f t="shared" si="683"/>
        <v/>
      </c>
      <c r="K942" s="4" t="str">
        <f t="shared" si="683"/>
        <v/>
      </c>
      <c r="L942" s="4" t="str">
        <f t="shared" si="683"/>
        <v/>
      </c>
      <c r="M942" s="4" t="str">
        <f t="shared" si="683"/>
        <v/>
      </c>
      <c r="N942" s="4" t="str">
        <f t="shared" si="683"/>
        <v/>
      </c>
      <c r="O942" s="4" t="str">
        <f t="shared" si="683"/>
        <v/>
      </c>
      <c r="P942" s="4" t="str">
        <f t="shared" si="683"/>
        <v/>
      </c>
      <c r="Q942" s="4" t="str">
        <f t="shared" si="683"/>
        <v/>
      </c>
      <c r="R942" s="4" t="str">
        <f t="shared" si="683"/>
        <v/>
      </c>
      <c r="S942" s="4" t="str">
        <f t="shared" si="683"/>
        <v/>
      </c>
      <c r="T942" s="4" t="str">
        <f t="shared" si="683"/>
        <v/>
      </c>
      <c r="U942" s="4" t="str">
        <f t="shared" si="683"/>
        <v/>
      </c>
      <c r="V942" s="4" t="str">
        <f t="shared" si="683"/>
        <v/>
      </c>
      <c r="W942" s="4" t="str">
        <f t="shared" si="683"/>
        <v/>
      </c>
      <c r="X942" s="4" t="str">
        <f t="shared" si="683"/>
        <v/>
      </c>
    </row>
    <row r="943" spans="1:24" ht="15.75" customHeight="1" x14ac:dyDescent="0.25">
      <c r="A943" s="4" t="s">
        <v>433</v>
      </c>
      <c r="B943" s="4" t="s">
        <v>434</v>
      </c>
      <c r="C943" s="4" t="s">
        <v>181</v>
      </c>
      <c r="D943" s="4" t="s">
        <v>412</v>
      </c>
      <c r="E943" s="4">
        <f t="shared" si="523"/>
        <v>1</v>
      </c>
      <c r="I943" s="4">
        <f t="shared" ref="I943:X943" si="684">+IF(IFERROR(I691,0)=0,0,I691)</f>
        <v>2083458.9999999998</v>
      </c>
      <c r="J943" s="85">
        <f t="shared" si="684"/>
        <v>468.49974009567745</v>
      </c>
      <c r="K943" s="85">
        <f t="shared" si="684"/>
        <v>145.47922469316654</v>
      </c>
      <c r="L943" s="85">
        <f t="shared" si="684"/>
        <v>37.00576781208558</v>
      </c>
      <c r="M943" s="85">
        <f t="shared" si="684"/>
        <v>254.37149455625209</v>
      </c>
      <c r="N943" s="85">
        <f t="shared" si="684"/>
        <v>2.4958494503611544</v>
      </c>
      <c r="O943" s="4">
        <f t="shared" si="684"/>
        <v>53870.285432400458</v>
      </c>
      <c r="P943" s="4">
        <f t="shared" si="684"/>
        <v>1637.4599505286158</v>
      </c>
      <c r="Q943" s="85">
        <f t="shared" si="684"/>
        <v>11980.237154150198</v>
      </c>
      <c r="R943" s="4">
        <f t="shared" si="684"/>
        <v>1.0665594261083844</v>
      </c>
      <c r="S943" s="4">
        <f t="shared" si="684"/>
        <v>0</v>
      </c>
      <c r="T943" s="4">
        <f t="shared" si="684"/>
        <v>79344.242606043292</v>
      </c>
      <c r="U943" s="4">
        <f t="shared" si="684"/>
        <v>0</v>
      </c>
      <c r="V943" s="4">
        <f t="shared" si="684"/>
        <v>0</v>
      </c>
      <c r="W943" s="4">
        <f t="shared" si="684"/>
        <v>0</v>
      </c>
      <c r="X943" s="4">
        <f t="shared" si="684"/>
        <v>0</v>
      </c>
    </row>
    <row r="944" spans="1:24" ht="15.75" customHeight="1" x14ac:dyDescent="0.25">
      <c r="A944" s="4" t="s">
        <v>225</v>
      </c>
      <c r="B944" s="4" t="s">
        <v>226</v>
      </c>
      <c r="C944" s="4" t="s">
        <v>22</v>
      </c>
      <c r="D944" s="4" t="s">
        <v>216</v>
      </c>
      <c r="E944" s="4">
        <f t="shared" si="523"/>
        <v>0</v>
      </c>
      <c r="I944" s="4" t="str">
        <f t="shared" ref="I944:X944" si="685">+IF(IFERROR(I692,0)=0,0,I692)</f>
        <v/>
      </c>
      <c r="J944" s="4" t="str">
        <f t="shared" si="685"/>
        <v/>
      </c>
      <c r="K944" s="4" t="str">
        <f t="shared" si="685"/>
        <v/>
      </c>
      <c r="L944" s="4" t="str">
        <f t="shared" si="685"/>
        <v/>
      </c>
      <c r="M944" s="4" t="str">
        <f t="shared" si="685"/>
        <v/>
      </c>
      <c r="N944" s="4" t="str">
        <f t="shared" si="685"/>
        <v/>
      </c>
      <c r="O944" s="4" t="str">
        <f t="shared" si="685"/>
        <v/>
      </c>
      <c r="P944" s="4" t="str">
        <f t="shared" si="685"/>
        <v/>
      </c>
      <c r="Q944" s="4" t="str">
        <f t="shared" si="685"/>
        <v/>
      </c>
      <c r="R944" s="4" t="str">
        <f t="shared" si="685"/>
        <v/>
      </c>
      <c r="S944" s="4" t="str">
        <f t="shared" si="685"/>
        <v/>
      </c>
      <c r="T944" s="4" t="str">
        <f t="shared" si="685"/>
        <v/>
      </c>
      <c r="U944" s="4" t="str">
        <f t="shared" si="685"/>
        <v/>
      </c>
      <c r="V944" s="4" t="str">
        <f t="shared" si="685"/>
        <v/>
      </c>
      <c r="W944" s="4" t="str">
        <f t="shared" si="685"/>
        <v/>
      </c>
      <c r="X944" s="4" t="str">
        <f t="shared" si="685"/>
        <v/>
      </c>
    </row>
    <row r="945" spans="1:24" ht="15.75" customHeight="1" x14ac:dyDescent="0.25">
      <c r="A945" s="4" t="s">
        <v>295</v>
      </c>
      <c r="B945" s="4" t="s">
        <v>296</v>
      </c>
      <c r="C945" s="4" t="s">
        <v>181</v>
      </c>
      <c r="D945" s="4" t="s">
        <v>276</v>
      </c>
      <c r="E945" s="4">
        <f t="shared" si="523"/>
        <v>1</v>
      </c>
      <c r="I945" s="4">
        <f t="shared" ref="I945:X945" si="686">+IF(IFERROR(I693,0)=0,0,I693)</f>
        <v>5378857</v>
      </c>
      <c r="J945" s="85">
        <f t="shared" si="686"/>
        <v>159.94104323650919</v>
      </c>
      <c r="K945" s="85">
        <f t="shared" si="686"/>
        <v>62.708489926391429</v>
      </c>
      <c r="L945" s="85">
        <f t="shared" si="686"/>
        <v>85.464253836828149</v>
      </c>
      <c r="M945" s="85">
        <f t="shared" si="686"/>
        <v>1362.8817076786245</v>
      </c>
      <c r="N945" s="4">
        <f t="shared" si="686"/>
        <v>16.793206086451118</v>
      </c>
      <c r="O945" s="4">
        <f t="shared" si="686"/>
        <v>384064.2269834578</v>
      </c>
      <c r="P945" s="85">
        <f t="shared" si="686"/>
        <v>50.773723506743735</v>
      </c>
      <c r="Q945" s="85">
        <f t="shared" si="686"/>
        <v>4374.8378728923471</v>
      </c>
      <c r="R945" s="85">
        <f t="shared" si="686"/>
        <v>0.52055669076162459</v>
      </c>
      <c r="S945" s="4">
        <f t="shared" si="686"/>
        <v>1963.1332839572508</v>
      </c>
      <c r="T945" s="4">
        <f t="shared" si="686"/>
        <v>141963.87445888654</v>
      </c>
      <c r="U945" s="4">
        <f t="shared" si="686"/>
        <v>0.88</v>
      </c>
      <c r="V945" s="4">
        <f t="shared" si="686"/>
        <v>0.83</v>
      </c>
      <c r="W945" s="4">
        <f t="shared" si="686"/>
        <v>0.91</v>
      </c>
      <c r="X945" s="4">
        <f t="shared" si="686"/>
        <v>0.91</v>
      </c>
    </row>
    <row r="946" spans="1:24" ht="15.75" customHeight="1" x14ac:dyDescent="0.25">
      <c r="A946" s="4" t="s">
        <v>507</v>
      </c>
      <c r="B946" s="4" t="s">
        <v>508</v>
      </c>
      <c r="C946" s="4" t="s">
        <v>106</v>
      </c>
      <c r="D946" s="4" t="s">
        <v>484</v>
      </c>
      <c r="E946" s="4">
        <f t="shared" si="523"/>
        <v>0</v>
      </c>
      <c r="I946" s="4" t="str">
        <f t="shared" ref="I946:X946" si="687">+IF(IFERROR(I694,0)=0,0,I694)</f>
        <v/>
      </c>
      <c r="J946" s="4" t="str">
        <f t="shared" si="687"/>
        <v/>
      </c>
      <c r="K946" s="4" t="str">
        <f t="shared" si="687"/>
        <v/>
      </c>
      <c r="L946" s="4" t="str">
        <f t="shared" si="687"/>
        <v/>
      </c>
      <c r="M946" s="4" t="str">
        <f t="shared" si="687"/>
        <v/>
      </c>
      <c r="N946" s="4" t="str">
        <f t="shared" si="687"/>
        <v/>
      </c>
      <c r="O946" s="4" t="str">
        <f t="shared" si="687"/>
        <v/>
      </c>
      <c r="P946" s="4" t="str">
        <f t="shared" si="687"/>
        <v/>
      </c>
      <c r="Q946" s="4" t="str">
        <f t="shared" si="687"/>
        <v/>
      </c>
      <c r="R946" s="4" t="str">
        <f t="shared" si="687"/>
        <v/>
      </c>
      <c r="S946" s="4" t="str">
        <f t="shared" si="687"/>
        <v/>
      </c>
      <c r="T946" s="4" t="str">
        <f t="shared" si="687"/>
        <v/>
      </c>
      <c r="U946" s="4" t="str">
        <f t="shared" si="687"/>
        <v/>
      </c>
      <c r="V946" s="4" t="str">
        <f t="shared" si="687"/>
        <v/>
      </c>
      <c r="W946" s="4" t="str">
        <f t="shared" si="687"/>
        <v/>
      </c>
      <c r="X946" s="4" t="str">
        <f t="shared" si="687"/>
        <v/>
      </c>
    </row>
    <row r="947" spans="1:24" ht="15.75" customHeight="1" x14ac:dyDescent="0.25">
      <c r="A947" s="4" t="s">
        <v>406</v>
      </c>
      <c r="B947" s="4" t="s">
        <v>407</v>
      </c>
      <c r="C947" s="4" t="s">
        <v>106</v>
      </c>
      <c r="D947" s="4" t="s">
        <v>393</v>
      </c>
      <c r="E947" s="4">
        <f t="shared" si="523"/>
        <v>0</v>
      </c>
      <c r="I947" s="4" t="str">
        <f t="shared" ref="I947:X947" si="688">+IF(IFERROR(I695,0)=0,0,I695)</f>
        <v/>
      </c>
      <c r="J947" s="4" t="str">
        <f t="shared" si="688"/>
        <v/>
      </c>
      <c r="K947" s="4" t="str">
        <f t="shared" si="688"/>
        <v/>
      </c>
      <c r="L947" s="4" t="str">
        <f t="shared" si="688"/>
        <v/>
      </c>
      <c r="M947" s="4" t="str">
        <f t="shared" si="688"/>
        <v/>
      </c>
      <c r="N947" s="4" t="str">
        <f t="shared" si="688"/>
        <v/>
      </c>
      <c r="O947" s="4" t="str">
        <f t="shared" si="688"/>
        <v/>
      </c>
      <c r="P947" s="4" t="str">
        <f t="shared" si="688"/>
        <v/>
      </c>
      <c r="Q947" s="4" t="str">
        <f t="shared" si="688"/>
        <v/>
      </c>
      <c r="R947" s="4" t="str">
        <f t="shared" si="688"/>
        <v/>
      </c>
      <c r="S947" s="4" t="str">
        <f t="shared" si="688"/>
        <v/>
      </c>
      <c r="T947" s="4" t="str">
        <f t="shared" si="688"/>
        <v/>
      </c>
      <c r="U947" s="4" t="str">
        <f t="shared" si="688"/>
        <v/>
      </c>
      <c r="V947" s="4" t="str">
        <f t="shared" si="688"/>
        <v/>
      </c>
      <c r="W947" s="4" t="str">
        <f t="shared" si="688"/>
        <v/>
      </c>
      <c r="X947" s="4" t="str">
        <f t="shared" si="688"/>
        <v/>
      </c>
    </row>
    <row r="948" spans="1:24" ht="15.75" customHeight="1" x14ac:dyDescent="0.25">
      <c r="A948" s="4" t="s">
        <v>227</v>
      </c>
      <c r="B948" s="4" t="s">
        <v>228</v>
      </c>
      <c r="C948" s="4" t="s">
        <v>22</v>
      </c>
      <c r="D948" s="4" t="s">
        <v>216</v>
      </c>
      <c r="E948" s="4">
        <f t="shared" si="523"/>
        <v>0</v>
      </c>
      <c r="I948" s="4" t="str">
        <f t="shared" ref="I948:X948" si="689">+IF(IFERROR(I696,0)=0,0,I696)</f>
        <v/>
      </c>
      <c r="J948" s="4" t="str">
        <f t="shared" si="689"/>
        <v/>
      </c>
      <c r="K948" s="4" t="str">
        <f t="shared" si="689"/>
        <v/>
      </c>
      <c r="L948" s="4" t="str">
        <f t="shared" si="689"/>
        <v/>
      </c>
      <c r="M948" s="4" t="str">
        <f t="shared" si="689"/>
        <v/>
      </c>
      <c r="N948" s="4" t="str">
        <f t="shared" si="689"/>
        <v/>
      </c>
      <c r="O948" s="4" t="str">
        <f t="shared" si="689"/>
        <v/>
      </c>
      <c r="P948" s="4" t="str">
        <f t="shared" si="689"/>
        <v/>
      </c>
      <c r="Q948" s="4" t="str">
        <f t="shared" si="689"/>
        <v/>
      </c>
      <c r="R948" s="4" t="str">
        <f t="shared" si="689"/>
        <v/>
      </c>
      <c r="S948" s="4" t="str">
        <f t="shared" si="689"/>
        <v/>
      </c>
      <c r="T948" s="4" t="str">
        <f t="shared" si="689"/>
        <v/>
      </c>
      <c r="U948" s="4" t="str">
        <f t="shared" si="689"/>
        <v/>
      </c>
      <c r="V948" s="4" t="str">
        <f t="shared" si="689"/>
        <v/>
      </c>
      <c r="W948" s="4" t="str">
        <f t="shared" si="689"/>
        <v/>
      </c>
      <c r="X948" s="4" t="str">
        <f t="shared" si="689"/>
        <v/>
      </c>
    </row>
    <row r="949" spans="1:24" ht="15.75" customHeight="1" x14ac:dyDescent="0.25">
      <c r="A949" s="4" t="s">
        <v>102</v>
      </c>
      <c r="B949" s="4" t="s">
        <v>103</v>
      </c>
      <c r="C949" s="4" t="s">
        <v>28</v>
      </c>
      <c r="D949" s="4" t="s">
        <v>89</v>
      </c>
      <c r="E949" s="4">
        <f t="shared" si="523"/>
        <v>1</v>
      </c>
      <c r="I949" s="4">
        <f t="shared" ref="I949:X949" si="690">+IF(IFERROR(I697,0)=0,0,I697)</f>
        <v>4246439</v>
      </c>
      <c r="J949" s="85">
        <f t="shared" si="690"/>
        <v>399.20507512294421</v>
      </c>
      <c r="K949" s="85">
        <f t="shared" si="690"/>
        <v>380.4364080115127</v>
      </c>
      <c r="L949" s="4">
        <f t="shared" si="690"/>
        <v>51.418464404492049</v>
      </c>
      <c r="M949" s="4">
        <f t="shared" si="690"/>
        <v>230.43420670921969</v>
      </c>
      <c r="N949" s="85">
        <f t="shared" si="690"/>
        <v>11.845219017628652</v>
      </c>
      <c r="O949" s="85">
        <f t="shared" si="690"/>
        <v>119035.78528827037</v>
      </c>
      <c r="P949" s="85">
        <f t="shared" si="690"/>
        <v>2240.6380027739251</v>
      </c>
      <c r="Q949" s="85">
        <f t="shared" si="690"/>
        <v>1844.3886288389087</v>
      </c>
      <c r="R949" s="85">
        <f t="shared" si="690"/>
        <v>9.3490098409514424</v>
      </c>
      <c r="S949" s="85">
        <f t="shared" si="690"/>
        <v>970.67310809934509</v>
      </c>
      <c r="T949" s="85">
        <f t="shared" si="690"/>
        <v>19227.681438664098</v>
      </c>
      <c r="U949" s="4">
        <f t="shared" si="690"/>
        <v>0.32</v>
      </c>
      <c r="V949" s="4">
        <f t="shared" si="690"/>
        <v>0.47</v>
      </c>
      <c r="W949" s="4">
        <f t="shared" si="690"/>
        <v>0.48</v>
      </c>
      <c r="X949" s="4">
        <f t="shared" si="690"/>
        <v>0.48</v>
      </c>
    </row>
    <row r="950" spans="1:24" ht="15.75" customHeight="1" x14ac:dyDescent="0.25">
      <c r="A950" s="4" t="s">
        <v>208</v>
      </c>
      <c r="B950" s="4" t="s">
        <v>209</v>
      </c>
      <c r="C950" s="4" t="s">
        <v>22</v>
      </c>
      <c r="D950" s="4" t="s">
        <v>205</v>
      </c>
      <c r="E950" s="4">
        <f t="shared" si="523"/>
        <v>0</v>
      </c>
      <c r="I950" s="4" t="str">
        <f t="shared" ref="I950:X950" si="691">+IF(IFERROR(I698,0)=0,0,I698)</f>
        <v/>
      </c>
      <c r="J950" s="4" t="str">
        <f t="shared" si="691"/>
        <v/>
      </c>
      <c r="K950" s="4" t="str">
        <f t="shared" si="691"/>
        <v/>
      </c>
      <c r="L950" s="4" t="str">
        <f t="shared" si="691"/>
        <v/>
      </c>
      <c r="M950" s="4" t="str">
        <f t="shared" si="691"/>
        <v/>
      </c>
      <c r="N950" s="4" t="str">
        <f t="shared" si="691"/>
        <v/>
      </c>
      <c r="O950" s="4" t="str">
        <f t="shared" si="691"/>
        <v/>
      </c>
      <c r="P950" s="4" t="str">
        <f t="shared" si="691"/>
        <v/>
      </c>
      <c r="Q950" s="4" t="str">
        <f t="shared" si="691"/>
        <v/>
      </c>
      <c r="R950" s="4" t="str">
        <f t="shared" si="691"/>
        <v/>
      </c>
      <c r="S950" s="4" t="str">
        <f t="shared" si="691"/>
        <v/>
      </c>
      <c r="T950" s="4" t="str">
        <f t="shared" si="691"/>
        <v/>
      </c>
      <c r="U950" s="4" t="str">
        <f t="shared" si="691"/>
        <v/>
      </c>
      <c r="V950" s="4" t="str">
        <f t="shared" si="691"/>
        <v/>
      </c>
      <c r="W950" s="4" t="str">
        <f t="shared" si="691"/>
        <v/>
      </c>
      <c r="X950" s="4" t="str">
        <f t="shared" si="691"/>
        <v/>
      </c>
    </row>
    <row r="951" spans="1:24" ht="15.75" customHeight="1" x14ac:dyDescent="0.25">
      <c r="A951" s="4" t="s">
        <v>345</v>
      </c>
      <c r="B951" s="4" t="s">
        <v>346</v>
      </c>
      <c r="C951" s="4" t="s">
        <v>28</v>
      </c>
      <c r="D951" s="4" t="s">
        <v>328</v>
      </c>
      <c r="E951" s="4">
        <f t="shared" si="523"/>
        <v>1</v>
      </c>
      <c r="I951" s="4">
        <f t="shared" ref="I951:X951" si="692">+IF(IFERROR(I699,0)=0,0,I699)</f>
        <v>7044636</v>
      </c>
      <c r="J951" s="85">
        <f t="shared" si="692"/>
        <v>230.43064254845814</v>
      </c>
      <c r="K951" s="85">
        <f t="shared" si="692"/>
        <v>199.59867337361365</v>
      </c>
      <c r="L951" s="4">
        <f t="shared" si="692"/>
        <v>60.976405658246961</v>
      </c>
      <c r="M951" s="4">
        <f t="shared" si="692"/>
        <v>250.86524119260528</v>
      </c>
      <c r="N951" s="85">
        <f t="shared" si="692"/>
        <v>10.944497345214147</v>
      </c>
      <c r="O951" s="85">
        <f t="shared" si="692"/>
        <v>51003.891050583661</v>
      </c>
      <c r="P951" s="85">
        <f t="shared" si="692"/>
        <v>3789.0056588520615</v>
      </c>
      <c r="Q951" s="85">
        <f t="shared" si="692"/>
        <v>1305.5710306406686</v>
      </c>
      <c r="R951" s="85">
        <f t="shared" si="692"/>
        <v>8.5029233589925717</v>
      </c>
      <c r="S951" s="85">
        <f t="shared" si="692"/>
        <v>2533.2732074985506</v>
      </c>
      <c r="T951" s="85">
        <f t="shared" si="692"/>
        <v>9065.0069156293212</v>
      </c>
      <c r="U951" s="4">
        <f t="shared" si="692"/>
        <v>0</v>
      </c>
      <c r="V951" s="4">
        <f t="shared" si="692"/>
        <v>0</v>
      </c>
      <c r="W951" s="4">
        <f t="shared" si="692"/>
        <v>0</v>
      </c>
      <c r="X951" s="4">
        <f t="shared" si="692"/>
        <v>0</v>
      </c>
    </row>
    <row r="952" spans="1:24" ht="15.75" customHeight="1" x14ac:dyDescent="0.25">
      <c r="A952" s="4" t="s">
        <v>347</v>
      </c>
      <c r="B952" s="4" t="s">
        <v>348</v>
      </c>
      <c r="C952" s="4" t="s">
        <v>28</v>
      </c>
      <c r="D952" s="4" t="s">
        <v>328</v>
      </c>
      <c r="E952" s="4">
        <f t="shared" si="523"/>
        <v>1</v>
      </c>
      <c r="I952" s="4">
        <f t="shared" ref="I952:X952" si="693">+IF(IFERROR(I700,0)=0,0,I700)</f>
        <v>32510453</v>
      </c>
      <c r="J952" s="85">
        <f t="shared" si="693"/>
        <v>370.05328716889915</v>
      </c>
      <c r="K952" s="85">
        <f t="shared" si="693"/>
        <v>275.27761609473725</v>
      </c>
      <c r="L952" s="85">
        <f t="shared" si="693"/>
        <v>30.094935927223162</v>
      </c>
      <c r="M952" s="85">
        <f t="shared" si="693"/>
        <v>109.32576485574452</v>
      </c>
      <c r="N952" s="85">
        <f t="shared" si="693"/>
        <v>9.4892556557117178</v>
      </c>
      <c r="O952" s="4">
        <f t="shared" si="693"/>
        <v>116614.22923920071</v>
      </c>
      <c r="P952" s="85">
        <f t="shared" si="693"/>
        <v>1048.3319276543903</v>
      </c>
      <c r="Q952" s="85">
        <f t="shared" si="693"/>
        <v>2543.0934045636668</v>
      </c>
      <c r="R952" s="85">
        <f t="shared" si="693"/>
        <v>7.6498472660470158</v>
      </c>
      <c r="S952" s="4">
        <f t="shared" si="693"/>
        <v>786.92143769834297</v>
      </c>
      <c r="T952" s="4">
        <f t="shared" si="693"/>
        <v>178609.44954285515</v>
      </c>
      <c r="U952" s="4">
        <f t="shared" si="693"/>
        <v>0.42</v>
      </c>
      <c r="V952" s="4">
        <f t="shared" si="693"/>
        <v>0.41</v>
      </c>
      <c r="W952" s="4">
        <f t="shared" si="693"/>
        <v>0.41</v>
      </c>
      <c r="X952" s="4">
        <f t="shared" si="693"/>
        <v>0.41</v>
      </c>
    </row>
    <row r="953" spans="1:24" ht="15.75" customHeight="1" x14ac:dyDescent="0.25">
      <c r="A953" s="4" t="s">
        <v>368</v>
      </c>
      <c r="B953" s="4" t="s">
        <v>369</v>
      </c>
      <c r="C953" s="4" t="s">
        <v>106</v>
      </c>
      <c r="D953" s="4" t="s">
        <v>357</v>
      </c>
      <c r="E953" s="4">
        <f t="shared" si="523"/>
        <v>1</v>
      </c>
      <c r="I953" s="4">
        <f t="shared" ref="I953:X953" si="694">+IF(IFERROR(I701,0)=0,0,I701)</f>
        <v>108116615</v>
      </c>
      <c r="J953" s="85">
        <f t="shared" si="694"/>
        <v>168.47271809240419</v>
      </c>
      <c r="K953" s="85">
        <f t="shared" si="694"/>
        <v>157.73986264738309</v>
      </c>
      <c r="L953" s="85">
        <f t="shared" si="694"/>
        <v>2.3030687743969787</v>
      </c>
      <c r="M953" s="85">
        <f t="shared" si="694"/>
        <v>14.600423353641016</v>
      </c>
      <c r="N953" s="85">
        <f t="shared" si="694"/>
        <v>1.7804848958691502</v>
      </c>
      <c r="O953" s="85">
        <f t="shared" si="694"/>
        <v>256484.15584415584</v>
      </c>
      <c r="P953" s="85">
        <f t="shared" si="694"/>
        <v>32348.823975720792</v>
      </c>
      <c r="Q953" s="85">
        <f t="shared" si="694"/>
        <v>1339.2833303229961</v>
      </c>
      <c r="R953" s="85">
        <f t="shared" si="694"/>
        <v>8.1634076316577247</v>
      </c>
      <c r="S953" s="85">
        <f t="shared" si="694"/>
        <v>20201.800327332243</v>
      </c>
      <c r="T953" s="85">
        <f t="shared" si="694"/>
        <v>122059.82694684796</v>
      </c>
      <c r="U953" s="4">
        <f t="shared" si="694"/>
        <v>0.42</v>
      </c>
      <c r="V953" s="4">
        <f t="shared" si="694"/>
        <v>0.4</v>
      </c>
      <c r="W953" s="4">
        <f t="shared" si="694"/>
        <v>0.31</v>
      </c>
      <c r="X953" s="4">
        <f t="shared" si="694"/>
        <v>0.31</v>
      </c>
    </row>
    <row r="954" spans="1:24" ht="15.75" customHeight="1" x14ac:dyDescent="0.25">
      <c r="A954" s="4" t="s">
        <v>191</v>
      </c>
      <c r="B954" s="4" t="s">
        <v>192</v>
      </c>
      <c r="C954" s="4" t="s">
        <v>181</v>
      </c>
      <c r="D954" s="4" t="s">
        <v>182</v>
      </c>
      <c r="E954" s="4">
        <f t="shared" si="523"/>
        <v>1</v>
      </c>
      <c r="I954" s="4">
        <f t="shared" ref="I954:X954" si="695">+IF(IFERROR(I702,0)=0,0,I702)</f>
        <v>37887768</v>
      </c>
      <c r="J954" s="85">
        <f t="shared" si="695"/>
        <v>260.6936360041056</v>
      </c>
      <c r="K954" s="85">
        <f t="shared" si="695"/>
        <v>196.58059561597821</v>
      </c>
      <c r="L954" s="85">
        <f t="shared" si="695"/>
        <v>79.780366053761739</v>
      </c>
      <c r="M954" s="85">
        <f t="shared" si="695"/>
        <v>405.84049409237377</v>
      </c>
      <c r="N954" s="85">
        <f t="shared" si="695"/>
        <v>25.414534844068932</v>
      </c>
      <c r="O954" s="85">
        <f t="shared" si="695"/>
        <v>92960.432028248004</v>
      </c>
      <c r="P954" s="85">
        <f t="shared" si="695"/>
        <v>247.55124357274144</v>
      </c>
      <c r="Q954" s="85">
        <f t="shared" si="695"/>
        <v>10288.713910761155</v>
      </c>
      <c r="R954" s="85">
        <f t="shared" si="695"/>
        <v>0.75750041543751012</v>
      </c>
      <c r="S954" s="85">
        <f t="shared" si="695"/>
        <v>2865.0771550109944</v>
      </c>
      <c r="T954" s="85">
        <f t="shared" si="695"/>
        <v>148222.55340288125</v>
      </c>
      <c r="U954" s="4">
        <f t="shared" si="695"/>
        <v>0.56000000000000005</v>
      </c>
      <c r="V954" s="4">
        <f t="shared" si="695"/>
        <v>0.49</v>
      </c>
      <c r="W954" s="4">
        <f t="shared" si="695"/>
        <v>0.64</v>
      </c>
      <c r="X954" s="4">
        <f t="shared" si="695"/>
        <v>0.64</v>
      </c>
    </row>
    <row r="955" spans="1:24" ht="15.75" customHeight="1" x14ac:dyDescent="0.25">
      <c r="A955" s="4" t="s">
        <v>435</v>
      </c>
      <c r="B955" s="4" t="s">
        <v>436</v>
      </c>
      <c r="C955" s="4" t="s">
        <v>181</v>
      </c>
      <c r="D955" s="4" t="s">
        <v>412</v>
      </c>
      <c r="E955" s="4">
        <f t="shared" si="523"/>
        <v>1</v>
      </c>
      <c r="I955" s="4">
        <f t="shared" ref="I955:X955" si="696">+IF(IFERROR(I703,0)=0,0,I703)</f>
        <v>10226187</v>
      </c>
      <c r="J955" s="85">
        <f t="shared" si="696"/>
        <v>452.91563707958795</v>
      </c>
      <c r="K955" s="85">
        <f t="shared" si="696"/>
        <v>132.86477159081875</v>
      </c>
      <c r="L955" s="85">
        <f t="shared" si="696"/>
        <v>52.864278738497546</v>
      </c>
      <c r="M955" s="85">
        <f t="shared" si="696"/>
        <v>397.88032678295434</v>
      </c>
      <c r="N955" s="85">
        <f t="shared" si="696"/>
        <v>17.318282953362775</v>
      </c>
      <c r="O955" s="85">
        <f t="shared" si="696"/>
        <v>48304.347826086952</v>
      </c>
      <c r="P955" s="85">
        <f t="shared" si="696"/>
        <v>240.62693704064463</v>
      </c>
      <c r="Q955" s="85">
        <f t="shared" si="696"/>
        <v>6454.6318289786223</v>
      </c>
      <c r="R955" s="85">
        <f t="shared" si="696"/>
        <v>0.74319000816237757</v>
      </c>
      <c r="S955" s="85">
        <f t="shared" si="696"/>
        <v>492.50990235814294</v>
      </c>
      <c r="T955" s="85">
        <f t="shared" si="696"/>
        <v>63651.041666666664</v>
      </c>
      <c r="U955" s="4">
        <f t="shared" si="696"/>
        <v>0.64</v>
      </c>
      <c r="V955" s="4">
        <f t="shared" si="696"/>
        <v>0.52</v>
      </c>
      <c r="W955" s="4">
        <f t="shared" si="696"/>
        <v>0.66</v>
      </c>
      <c r="X955" s="4">
        <f t="shared" si="696"/>
        <v>0.66</v>
      </c>
    </row>
    <row r="956" spans="1:24" ht="15.75" customHeight="1" x14ac:dyDescent="0.25">
      <c r="A956" s="4" t="s">
        <v>65</v>
      </c>
      <c r="B956" s="4" t="s">
        <v>66</v>
      </c>
      <c r="C956" s="4" t="s">
        <v>28</v>
      </c>
      <c r="D956" s="4" t="s">
        <v>29</v>
      </c>
      <c r="E956" s="4">
        <f t="shared" si="523"/>
        <v>0</v>
      </c>
      <c r="I956" s="4" t="str">
        <f t="shared" ref="I956:X956" si="697">+IF(IFERROR(I704,0)=0,0,I704)</f>
        <v/>
      </c>
      <c r="J956" s="4" t="str">
        <f t="shared" si="697"/>
        <v/>
      </c>
      <c r="K956" s="4" t="str">
        <f t="shared" si="697"/>
        <v/>
      </c>
      <c r="L956" s="4" t="str">
        <f t="shared" si="697"/>
        <v/>
      </c>
      <c r="M956" s="4" t="str">
        <f t="shared" si="697"/>
        <v/>
      </c>
      <c r="N956" s="4" t="str">
        <f t="shared" si="697"/>
        <v/>
      </c>
      <c r="O956" s="4" t="str">
        <f t="shared" si="697"/>
        <v/>
      </c>
      <c r="P956" s="4" t="str">
        <f t="shared" si="697"/>
        <v/>
      </c>
      <c r="Q956" s="4" t="str">
        <f t="shared" si="697"/>
        <v/>
      </c>
      <c r="R956" s="4" t="str">
        <f t="shared" si="697"/>
        <v/>
      </c>
      <c r="S956" s="4" t="str">
        <f t="shared" si="697"/>
        <v/>
      </c>
      <c r="T956" s="4" t="str">
        <f t="shared" si="697"/>
        <v/>
      </c>
      <c r="U956" s="4" t="str">
        <f t="shared" si="697"/>
        <v/>
      </c>
      <c r="V956" s="4" t="str">
        <f t="shared" si="697"/>
        <v/>
      </c>
      <c r="W956" s="4" t="str">
        <f t="shared" si="697"/>
        <v/>
      </c>
      <c r="X956" s="4" t="str">
        <f t="shared" si="697"/>
        <v/>
      </c>
    </row>
    <row r="957" spans="1:24" ht="15.75" customHeight="1" x14ac:dyDescent="0.25">
      <c r="A957" s="4" t="s">
        <v>509</v>
      </c>
      <c r="B957" s="4" t="s">
        <v>510</v>
      </c>
      <c r="C957" s="4" t="s">
        <v>106</v>
      </c>
      <c r="D957" s="4" t="s">
        <v>484</v>
      </c>
      <c r="E957" s="4">
        <f t="shared" si="523"/>
        <v>0</v>
      </c>
      <c r="I957" s="4" t="str">
        <f t="shared" ref="I957:X957" si="698">+IF(IFERROR(I705,0)=0,0,I705)</f>
        <v/>
      </c>
      <c r="J957" s="4" t="str">
        <f t="shared" si="698"/>
        <v/>
      </c>
      <c r="K957" s="4" t="str">
        <f t="shared" si="698"/>
        <v/>
      </c>
      <c r="L957" s="4" t="str">
        <f t="shared" si="698"/>
        <v/>
      </c>
      <c r="M957" s="4" t="str">
        <f t="shared" si="698"/>
        <v/>
      </c>
      <c r="N957" s="4" t="str">
        <f t="shared" si="698"/>
        <v/>
      </c>
      <c r="O957" s="4" t="str">
        <f t="shared" si="698"/>
        <v/>
      </c>
      <c r="P957" s="4" t="str">
        <f t="shared" si="698"/>
        <v/>
      </c>
      <c r="Q957" s="4" t="str">
        <f t="shared" si="698"/>
        <v/>
      </c>
      <c r="R957" s="4" t="str">
        <f t="shared" si="698"/>
        <v/>
      </c>
      <c r="S957" s="4" t="str">
        <f t="shared" si="698"/>
        <v/>
      </c>
      <c r="T957" s="4" t="str">
        <f t="shared" si="698"/>
        <v/>
      </c>
      <c r="U957" s="4" t="str">
        <f t="shared" si="698"/>
        <v/>
      </c>
      <c r="V957" s="4" t="str">
        <f t="shared" si="698"/>
        <v/>
      </c>
      <c r="W957" s="4" t="str">
        <f t="shared" si="698"/>
        <v/>
      </c>
      <c r="X957" s="4" t="str">
        <f t="shared" si="698"/>
        <v/>
      </c>
    </row>
    <row r="958" spans="1:24" ht="15.75" customHeight="1" x14ac:dyDescent="0.25">
      <c r="A958" s="4" t="s">
        <v>177</v>
      </c>
      <c r="B958" s="4" t="s">
        <v>178</v>
      </c>
      <c r="C958" s="4" t="s">
        <v>106</v>
      </c>
      <c r="D958" s="4" t="s">
        <v>160</v>
      </c>
      <c r="E958" s="4">
        <f t="shared" si="523"/>
        <v>1</v>
      </c>
      <c r="I958" s="4">
        <f t="shared" ref="I958:X958" si="699">+IF(IFERROR(I706,0)=0,0,I706)</f>
        <v>51225308</v>
      </c>
      <c r="J958" s="85">
        <f t="shared" si="699"/>
        <v>227.59062766396642</v>
      </c>
      <c r="K958" s="85">
        <f t="shared" si="699"/>
        <v>107.75533062680658</v>
      </c>
      <c r="L958" s="85">
        <f t="shared" si="699"/>
        <v>30.881219884514895</v>
      </c>
      <c r="M958" s="85">
        <f t="shared" si="699"/>
        <v>286.58647052429438</v>
      </c>
      <c r="N958" s="85">
        <f t="shared" si="699"/>
        <v>5.8506236799981766</v>
      </c>
      <c r="O958" s="85">
        <f t="shared" si="699"/>
        <v>89592.926259592932</v>
      </c>
      <c r="P958" s="85">
        <f t="shared" si="699"/>
        <v>239.07761208251941</v>
      </c>
      <c r="Q958" s="85">
        <f t="shared" si="699"/>
        <v>2900.4256213546319</v>
      </c>
      <c r="R958" s="85">
        <f t="shared" si="699"/>
        <v>0.58760017606921955</v>
      </c>
      <c r="S958" s="85">
        <f t="shared" si="699"/>
        <v>145.32868226704301</v>
      </c>
      <c r="T958" s="85">
        <f t="shared" si="699"/>
        <v>134997.48617395677</v>
      </c>
      <c r="U958" s="4">
        <f t="shared" si="699"/>
        <v>0.69</v>
      </c>
      <c r="V958" s="4">
        <f t="shared" si="699"/>
        <v>0.71</v>
      </c>
      <c r="W958" s="4">
        <f t="shared" si="699"/>
        <v>0.78</v>
      </c>
      <c r="X958" s="4">
        <f t="shared" si="699"/>
        <v>0.78</v>
      </c>
    </row>
    <row r="959" spans="1:24" ht="15.75" customHeight="1" x14ac:dyDescent="0.25">
      <c r="A959" s="4" t="s">
        <v>193</v>
      </c>
      <c r="B959" s="4" t="s">
        <v>194</v>
      </c>
      <c r="C959" s="4" t="s">
        <v>181</v>
      </c>
      <c r="D959" s="4" t="s">
        <v>182</v>
      </c>
      <c r="E959" s="4">
        <f t="shared" si="523"/>
        <v>1</v>
      </c>
      <c r="I959" s="4">
        <f t="shared" ref="I959:X959" si="700">+IF(IFERROR(I707,0)=0,0,I707)</f>
        <v>4043263</v>
      </c>
      <c r="J959" s="85">
        <f t="shared" si="700"/>
        <v>273.81350161985506</v>
      </c>
      <c r="K959" s="85">
        <f t="shared" si="700"/>
        <v>185.74107101121049</v>
      </c>
      <c r="L959" s="4">
        <f t="shared" si="700"/>
        <v>86.852180479108</v>
      </c>
      <c r="M959" s="4">
        <f t="shared" si="700"/>
        <v>445.48891739364336</v>
      </c>
      <c r="N959" s="4">
        <f t="shared" si="700"/>
        <v>23.995486477558526</v>
      </c>
      <c r="O959" s="85">
        <f t="shared" si="700"/>
        <v>31857.142857142859</v>
      </c>
      <c r="P959" s="85">
        <f t="shared" si="700"/>
        <v>759.04588639579538</v>
      </c>
      <c r="Q959" s="85">
        <f t="shared" si="700"/>
        <v>5936.7588932806329</v>
      </c>
      <c r="R959" s="85">
        <f t="shared" si="700"/>
        <v>3.2152249309530445</v>
      </c>
      <c r="S959" s="85">
        <f t="shared" si="700"/>
        <v>694.31078403622985</v>
      </c>
      <c r="T959" s="4">
        <f t="shared" si="700"/>
        <v>48035.522755138874</v>
      </c>
      <c r="U959" s="4">
        <f t="shared" si="700"/>
        <v>0</v>
      </c>
      <c r="V959" s="4">
        <f t="shared" si="700"/>
        <v>0</v>
      </c>
      <c r="W959" s="4">
        <f t="shared" si="700"/>
        <v>0</v>
      </c>
      <c r="X959" s="4">
        <f t="shared" si="700"/>
        <v>0</v>
      </c>
    </row>
    <row r="960" spans="1:24" ht="15.75" customHeight="1" x14ac:dyDescent="0.25">
      <c r="A960" s="4" t="s">
        <v>140</v>
      </c>
      <c r="B960" s="4" t="s">
        <v>141</v>
      </c>
      <c r="C960" s="4" t="s">
        <v>118</v>
      </c>
      <c r="D960" s="4" t="s">
        <v>119</v>
      </c>
      <c r="E960" s="4">
        <f t="shared" si="523"/>
        <v>0</v>
      </c>
      <c r="I960" s="4" t="str">
        <f t="shared" ref="I960:X960" si="701">+IF(IFERROR(I708,0)=0,0,I708)</f>
        <v/>
      </c>
      <c r="J960" s="4" t="str">
        <f t="shared" si="701"/>
        <v/>
      </c>
      <c r="K960" s="4" t="str">
        <f t="shared" si="701"/>
        <v/>
      </c>
      <c r="L960" s="4" t="str">
        <f t="shared" si="701"/>
        <v/>
      </c>
      <c r="M960" s="4" t="str">
        <f t="shared" si="701"/>
        <v/>
      </c>
      <c r="N960" s="4" t="str">
        <f t="shared" si="701"/>
        <v/>
      </c>
      <c r="O960" s="4" t="str">
        <f t="shared" si="701"/>
        <v/>
      </c>
      <c r="P960" s="4" t="str">
        <f t="shared" si="701"/>
        <v/>
      </c>
      <c r="Q960" s="4" t="str">
        <f t="shared" si="701"/>
        <v/>
      </c>
      <c r="R960" s="4" t="str">
        <f t="shared" si="701"/>
        <v/>
      </c>
      <c r="S960" s="4" t="str">
        <f t="shared" si="701"/>
        <v/>
      </c>
      <c r="T960" s="4" t="str">
        <f t="shared" si="701"/>
        <v/>
      </c>
      <c r="U960" s="4" t="str">
        <f t="shared" si="701"/>
        <v/>
      </c>
      <c r="V960" s="4" t="str">
        <f t="shared" si="701"/>
        <v/>
      </c>
      <c r="W960" s="4" t="str">
        <f t="shared" si="701"/>
        <v/>
      </c>
      <c r="X960" s="4" t="str">
        <f t="shared" si="701"/>
        <v/>
      </c>
    </row>
    <row r="961" spans="1:24" ht="15.75" customHeight="1" x14ac:dyDescent="0.25">
      <c r="A961" s="4" t="s">
        <v>195</v>
      </c>
      <c r="B961" s="4" t="s">
        <v>196</v>
      </c>
      <c r="C961" s="4" t="s">
        <v>181</v>
      </c>
      <c r="D961" s="4" t="s">
        <v>182</v>
      </c>
      <c r="E961" s="4">
        <f t="shared" si="523"/>
        <v>1</v>
      </c>
      <c r="I961" s="4">
        <f t="shared" ref="I961:X961" si="702">+IF(IFERROR(I709,0)=0,0,I709)</f>
        <v>19364557</v>
      </c>
      <c r="J961" s="85">
        <f t="shared" si="702"/>
        <v>246.03196448026154</v>
      </c>
      <c r="K961" s="85">
        <f t="shared" si="702"/>
        <v>121.09752885129259</v>
      </c>
      <c r="L961" s="85">
        <f t="shared" si="702"/>
        <v>63.404497195572297</v>
      </c>
      <c r="M961" s="85">
        <f t="shared" si="702"/>
        <v>523.58208955223881</v>
      </c>
      <c r="N961" s="85">
        <f t="shared" si="702"/>
        <v>36.30343828676277</v>
      </c>
      <c r="O961" s="85">
        <f t="shared" si="702"/>
        <v>9064.2958748221918</v>
      </c>
      <c r="P961" s="85">
        <f t="shared" si="702"/>
        <v>716.68704156479214</v>
      </c>
      <c r="Q961" s="85">
        <f t="shared" si="702"/>
        <v>17116.788321167885</v>
      </c>
      <c r="R961" s="85">
        <f t="shared" si="702"/>
        <v>1.4769250853505194</v>
      </c>
      <c r="S961" s="85">
        <f t="shared" si="702"/>
        <v>328.81985654574544</v>
      </c>
      <c r="T961" s="85">
        <f t="shared" si="702"/>
        <v>24979.223833790671</v>
      </c>
      <c r="U961" s="4">
        <f t="shared" si="702"/>
        <v>0.55000000000000004</v>
      </c>
      <c r="V961" s="4">
        <f t="shared" si="702"/>
        <v>0.42</v>
      </c>
      <c r="W961" s="4">
        <f t="shared" si="702"/>
        <v>0.62</v>
      </c>
      <c r="X961" s="4">
        <f t="shared" si="702"/>
        <v>0.62</v>
      </c>
    </row>
    <row r="962" spans="1:24" ht="15.75" customHeight="1" x14ac:dyDescent="0.25">
      <c r="A962" s="4" t="s">
        <v>197</v>
      </c>
      <c r="B962" s="4" t="s">
        <v>198</v>
      </c>
      <c r="C962" s="4" t="s">
        <v>181</v>
      </c>
      <c r="D962" s="4" t="s">
        <v>182</v>
      </c>
      <c r="E962" s="4">
        <f t="shared" si="523"/>
        <v>1</v>
      </c>
      <c r="I962" s="4">
        <f t="shared" ref="I962:X962" si="703">+IF(IFERROR(I710,0)=0,0,I710)</f>
        <v>145872256</v>
      </c>
      <c r="J962" s="85">
        <f t="shared" si="703"/>
        <v>411.02812586925376</v>
      </c>
      <c r="K962" s="85">
        <f t="shared" si="703"/>
        <v>412.81050729756316</v>
      </c>
      <c r="L962" s="85">
        <f t="shared" si="703"/>
        <v>177.72467987332698</v>
      </c>
      <c r="M962" s="85">
        <f t="shared" si="703"/>
        <v>430.52363428632162</v>
      </c>
      <c r="N962" s="85">
        <f t="shared" si="703"/>
        <v>22.680803675237598</v>
      </c>
      <c r="O962" s="85">
        <f t="shared" si="703"/>
        <v>29654.919147649991</v>
      </c>
      <c r="P962" s="85">
        <f t="shared" si="703"/>
        <v>813.33369350873875</v>
      </c>
      <c r="Q962" s="85">
        <f t="shared" si="703"/>
        <v>11288.753913353205</v>
      </c>
      <c r="R962" s="85">
        <f t="shared" si="703"/>
        <v>9.1127678178912923</v>
      </c>
      <c r="S962" s="85">
        <f t="shared" si="703"/>
        <v>965.8009105450966</v>
      </c>
      <c r="T962" s="85">
        <f t="shared" si="703"/>
        <v>28562.823871906839</v>
      </c>
      <c r="U962" s="4">
        <f t="shared" si="703"/>
        <v>0</v>
      </c>
      <c r="V962" s="4">
        <f t="shared" si="703"/>
        <v>0</v>
      </c>
      <c r="W962" s="4">
        <f t="shared" si="703"/>
        <v>0</v>
      </c>
      <c r="X962" s="4">
        <f t="shared" si="703"/>
        <v>0</v>
      </c>
    </row>
    <row r="963" spans="1:24" ht="15.75" customHeight="1" x14ac:dyDescent="0.25">
      <c r="A963" s="4" t="s">
        <v>142</v>
      </c>
      <c r="B963" s="4" t="s">
        <v>143</v>
      </c>
      <c r="C963" s="4" t="s">
        <v>118</v>
      </c>
      <c r="D963" s="4" t="s">
        <v>119</v>
      </c>
      <c r="E963" s="4">
        <f t="shared" si="523"/>
        <v>0</v>
      </c>
      <c r="I963" s="4" t="str">
        <f t="shared" ref="I963:X963" si="704">+IF(IFERROR(I711,0)=0,0,I711)</f>
        <v/>
      </c>
      <c r="J963" s="4" t="str">
        <f t="shared" si="704"/>
        <v/>
      </c>
      <c r="K963" s="4" t="str">
        <f t="shared" si="704"/>
        <v/>
      </c>
      <c r="L963" s="4" t="str">
        <f t="shared" si="704"/>
        <v/>
      </c>
      <c r="M963" s="4" t="str">
        <f t="shared" si="704"/>
        <v/>
      </c>
      <c r="N963" s="4" t="str">
        <f t="shared" si="704"/>
        <v/>
      </c>
      <c r="O963" s="4" t="str">
        <f t="shared" si="704"/>
        <v/>
      </c>
      <c r="P963" s="4" t="str">
        <f t="shared" si="704"/>
        <v/>
      </c>
      <c r="Q963" s="4" t="str">
        <f t="shared" si="704"/>
        <v/>
      </c>
      <c r="R963" s="4" t="str">
        <f t="shared" si="704"/>
        <v/>
      </c>
      <c r="S963" s="4" t="str">
        <f t="shared" si="704"/>
        <v/>
      </c>
      <c r="T963" s="4" t="str">
        <f t="shared" si="704"/>
        <v/>
      </c>
      <c r="U963" s="4" t="str">
        <f t="shared" si="704"/>
        <v/>
      </c>
      <c r="V963" s="4" t="str">
        <f t="shared" si="704"/>
        <v/>
      </c>
      <c r="W963" s="4" t="str">
        <f t="shared" si="704"/>
        <v/>
      </c>
      <c r="X963" s="4" t="str">
        <f t="shared" si="704"/>
        <v/>
      </c>
    </row>
    <row r="964" spans="1:24" ht="15.75" customHeight="1" x14ac:dyDescent="0.25">
      <c r="A964" s="4" t="s">
        <v>474</v>
      </c>
      <c r="B964" s="4" t="s">
        <v>475</v>
      </c>
      <c r="C964" s="4" t="s">
        <v>118</v>
      </c>
      <c r="D964" s="4" t="s">
        <v>449</v>
      </c>
      <c r="E964" s="4">
        <f t="shared" si="523"/>
        <v>0</v>
      </c>
      <c r="I964" s="4" t="str">
        <f t="shared" ref="I964:X964" si="705">+IF(IFERROR(I712,0)=0,0,I712)</f>
        <v/>
      </c>
      <c r="J964" s="4" t="str">
        <f t="shared" si="705"/>
        <v/>
      </c>
      <c r="K964" s="4" t="str">
        <f t="shared" si="705"/>
        <v/>
      </c>
      <c r="L964" s="4" t="str">
        <f t="shared" si="705"/>
        <v/>
      </c>
      <c r="M964" s="4" t="str">
        <f t="shared" si="705"/>
        <v/>
      </c>
      <c r="N964" s="4" t="str">
        <f t="shared" si="705"/>
        <v/>
      </c>
      <c r="O964" s="4" t="str">
        <f t="shared" si="705"/>
        <v/>
      </c>
      <c r="P964" s="4" t="str">
        <f t="shared" si="705"/>
        <v/>
      </c>
      <c r="Q964" s="4" t="str">
        <f t="shared" si="705"/>
        <v/>
      </c>
      <c r="R964" s="4" t="str">
        <f t="shared" si="705"/>
        <v/>
      </c>
      <c r="S964" s="4" t="str">
        <f t="shared" si="705"/>
        <v/>
      </c>
      <c r="T964" s="4" t="str">
        <f t="shared" si="705"/>
        <v/>
      </c>
      <c r="U964" s="4" t="str">
        <f t="shared" si="705"/>
        <v/>
      </c>
      <c r="V964" s="4" t="str">
        <f t="shared" si="705"/>
        <v/>
      </c>
      <c r="W964" s="4" t="str">
        <f t="shared" si="705"/>
        <v/>
      </c>
      <c r="X964" s="4" t="str">
        <f t="shared" si="705"/>
        <v/>
      </c>
    </row>
    <row r="965" spans="1:24" ht="15.75" customHeight="1" x14ac:dyDescent="0.25">
      <c r="A965" s="6" t="s">
        <v>67</v>
      </c>
      <c r="B965" s="4" t="s">
        <v>68</v>
      </c>
      <c r="C965" s="4" t="s">
        <v>28</v>
      </c>
      <c r="D965" s="4" t="s">
        <v>29</v>
      </c>
      <c r="E965" s="4">
        <f t="shared" si="523"/>
        <v>0</v>
      </c>
      <c r="I965" s="4" t="str">
        <f t="shared" ref="I965:X965" si="706">+IF(IFERROR(I713,0)=0,0,I713)</f>
        <v/>
      </c>
      <c r="J965" s="4" t="str">
        <f t="shared" si="706"/>
        <v/>
      </c>
      <c r="K965" s="4" t="str">
        <f t="shared" si="706"/>
        <v/>
      </c>
      <c r="L965" s="4" t="str">
        <f t="shared" si="706"/>
        <v/>
      </c>
      <c r="M965" s="4" t="str">
        <f t="shared" si="706"/>
        <v/>
      </c>
      <c r="N965" s="4" t="str">
        <f t="shared" si="706"/>
        <v/>
      </c>
      <c r="O965" s="4" t="str">
        <f t="shared" si="706"/>
        <v/>
      </c>
      <c r="P965" s="4" t="str">
        <f t="shared" si="706"/>
        <v/>
      </c>
      <c r="Q965" s="4" t="str">
        <f t="shared" si="706"/>
        <v/>
      </c>
      <c r="R965" s="4" t="str">
        <f t="shared" si="706"/>
        <v/>
      </c>
      <c r="S965" s="4" t="str">
        <f t="shared" si="706"/>
        <v/>
      </c>
      <c r="T965" s="4" t="str">
        <f t="shared" si="706"/>
        <v/>
      </c>
      <c r="U965" s="4" t="str">
        <f t="shared" si="706"/>
        <v/>
      </c>
      <c r="V965" s="4" t="str">
        <f t="shared" si="706"/>
        <v/>
      </c>
      <c r="W965" s="4" t="str">
        <f t="shared" si="706"/>
        <v/>
      </c>
      <c r="X965" s="4" t="str">
        <f t="shared" si="706"/>
        <v/>
      </c>
    </row>
    <row r="966" spans="1:24" ht="15.75" customHeight="1" x14ac:dyDescent="0.25">
      <c r="A966" s="4" t="s">
        <v>69</v>
      </c>
      <c r="B966" s="4" t="s">
        <v>70</v>
      </c>
      <c r="C966" s="4" t="s">
        <v>28</v>
      </c>
      <c r="D966" s="4" t="s">
        <v>29</v>
      </c>
      <c r="E966" s="4">
        <f t="shared" si="523"/>
        <v>0</v>
      </c>
      <c r="I966" s="4" t="str">
        <f t="shared" ref="I966:X966" si="707">+IF(IFERROR(I714,0)=0,0,I714)</f>
        <v/>
      </c>
      <c r="J966" s="4" t="str">
        <f t="shared" si="707"/>
        <v/>
      </c>
      <c r="K966" s="4" t="str">
        <f t="shared" si="707"/>
        <v/>
      </c>
      <c r="L966" s="4" t="str">
        <f t="shared" si="707"/>
        <v/>
      </c>
      <c r="M966" s="4" t="str">
        <f t="shared" si="707"/>
        <v/>
      </c>
      <c r="N966" s="4" t="str">
        <f t="shared" si="707"/>
        <v/>
      </c>
      <c r="O966" s="4" t="str">
        <f t="shared" si="707"/>
        <v/>
      </c>
      <c r="P966" s="4" t="str">
        <f t="shared" si="707"/>
        <v/>
      </c>
      <c r="Q966" s="4" t="str">
        <f t="shared" si="707"/>
        <v/>
      </c>
      <c r="R966" s="4" t="str">
        <f t="shared" si="707"/>
        <v/>
      </c>
      <c r="S966" s="4" t="str">
        <f t="shared" si="707"/>
        <v/>
      </c>
      <c r="T966" s="4" t="str">
        <f t="shared" si="707"/>
        <v/>
      </c>
      <c r="U966" s="4" t="str">
        <f t="shared" si="707"/>
        <v/>
      </c>
      <c r="V966" s="4" t="str">
        <f t="shared" si="707"/>
        <v/>
      </c>
      <c r="W966" s="4" t="str">
        <f t="shared" si="707"/>
        <v/>
      </c>
      <c r="X966" s="4" t="str">
        <f t="shared" si="707"/>
        <v/>
      </c>
    </row>
    <row r="967" spans="1:24" ht="15.75" customHeight="1" x14ac:dyDescent="0.25">
      <c r="A967" s="4" t="s">
        <v>71</v>
      </c>
      <c r="B967" s="4" t="s">
        <v>72</v>
      </c>
      <c r="C967" s="4" t="s">
        <v>28</v>
      </c>
      <c r="D967" s="4" t="s">
        <v>29</v>
      </c>
      <c r="E967" s="4">
        <f t="shared" si="523"/>
        <v>0</v>
      </c>
      <c r="I967" s="4" t="str">
        <f t="shared" ref="I967:X967" si="708">+IF(IFERROR(I715,0)=0,0,I715)</f>
        <v/>
      </c>
      <c r="J967" s="4" t="str">
        <f t="shared" si="708"/>
        <v/>
      </c>
      <c r="K967" s="4" t="str">
        <f t="shared" si="708"/>
        <v/>
      </c>
      <c r="L967" s="4" t="str">
        <f t="shared" si="708"/>
        <v/>
      </c>
      <c r="M967" s="4" t="str">
        <f t="shared" si="708"/>
        <v/>
      </c>
      <c r="N967" s="4" t="str">
        <f t="shared" si="708"/>
        <v/>
      </c>
      <c r="O967" s="4" t="str">
        <f t="shared" si="708"/>
        <v/>
      </c>
      <c r="P967" s="4" t="str">
        <f t="shared" si="708"/>
        <v/>
      </c>
      <c r="Q967" s="4" t="str">
        <f t="shared" si="708"/>
        <v/>
      </c>
      <c r="R967" s="4" t="str">
        <f t="shared" si="708"/>
        <v/>
      </c>
      <c r="S967" s="4" t="str">
        <f t="shared" si="708"/>
        <v/>
      </c>
      <c r="T967" s="4" t="str">
        <f t="shared" si="708"/>
        <v/>
      </c>
      <c r="U967" s="4" t="str">
        <f t="shared" si="708"/>
        <v/>
      </c>
      <c r="V967" s="4" t="str">
        <f t="shared" si="708"/>
        <v/>
      </c>
      <c r="W967" s="4" t="str">
        <f t="shared" si="708"/>
        <v/>
      </c>
      <c r="X967" s="4" t="str">
        <f t="shared" si="708"/>
        <v/>
      </c>
    </row>
    <row r="968" spans="1:24" ht="15.75" customHeight="1" x14ac:dyDescent="0.25">
      <c r="A968" s="4" t="s">
        <v>270</v>
      </c>
      <c r="B968" s="4" t="s">
        <v>271</v>
      </c>
      <c r="C968" s="4" t="s">
        <v>28</v>
      </c>
      <c r="D968" s="4" t="s">
        <v>265</v>
      </c>
      <c r="E968" s="4">
        <f t="shared" si="523"/>
        <v>0</v>
      </c>
      <c r="I968" s="4" t="str">
        <f t="shared" ref="I968:X968" si="709">+IF(IFERROR(I716,0)=0,0,I716)</f>
        <v/>
      </c>
      <c r="J968" s="4" t="str">
        <f t="shared" si="709"/>
        <v/>
      </c>
      <c r="K968" s="4" t="str">
        <f t="shared" si="709"/>
        <v/>
      </c>
      <c r="L968" s="4" t="str">
        <f t="shared" si="709"/>
        <v/>
      </c>
      <c r="M968" s="4" t="str">
        <f t="shared" si="709"/>
        <v/>
      </c>
      <c r="N968" s="4" t="str">
        <f t="shared" si="709"/>
        <v/>
      </c>
      <c r="O968" s="4" t="str">
        <f t="shared" si="709"/>
        <v/>
      </c>
      <c r="P968" s="4" t="str">
        <f t="shared" si="709"/>
        <v/>
      </c>
      <c r="Q968" s="4" t="str">
        <f t="shared" si="709"/>
        <v/>
      </c>
      <c r="R968" s="4" t="str">
        <f t="shared" si="709"/>
        <v/>
      </c>
      <c r="S968" s="4" t="str">
        <f t="shared" si="709"/>
        <v/>
      </c>
      <c r="T968" s="4" t="str">
        <f t="shared" si="709"/>
        <v/>
      </c>
      <c r="U968" s="4" t="str">
        <f t="shared" si="709"/>
        <v/>
      </c>
      <c r="V968" s="4" t="str">
        <f t="shared" si="709"/>
        <v/>
      </c>
      <c r="W968" s="4" t="str">
        <f t="shared" si="709"/>
        <v/>
      </c>
      <c r="X968" s="4" t="str">
        <f t="shared" si="709"/>
        <v/>
      </c>
    </row>
    <row r="969" spans="1:24" ht="15.75" customHeight="1" x14ac:dyDescent="0.25">
      <c r="A969" s="6" t="s">
        <v>73</v>
      </c>
      <c r="B969" s="4" t="s">
        <v>74</v>
      </c>
      <c r="C969" s="4" t="s">
        <v>28</v>
      </c>
      <c r="D969" s="4" t="s">
        <v>29</v>
      </c>
      <c r="E969" s="4">
        <f t="shared" si="523"/>
        <v>0</v>
      </c>
      <c r="I969" s="4" t="str">
        <f t="shared" ref="I969:X969" si="710">+IF(IFERROR(I717,0)=0,0,I717)</f>
        <v/>
      </c>
      <c r="J969" s="4" t="str">
        <f t="shared" si="710"/>
        <v/>
      </c>
      <c r="K969" s="4" t="str">
        <f t="shared" si="710"/>
        <v/>
      </c>
      <c r="L969" s="4" t="str">
        <f t="shared" si="710"/>
        <v/>
      </c>
      <c r="M969" s="4" t="str">
        <f t="shared" si="710"/>
        <v/>
      </c>
      <c r="N969" s="4" t="str">
        <f t="shared" si="710"/>
        <v/>
      </c>
      <c r="O969" s="4" t="str">
        <f t="shared" si="710"/>
        <v/>
      </c>
      <c r="P969" s="4" t="str">
        <f t="shared" si="710"/>
        <v/>
      </c>
      <c r="Q969" s="4" t="str">
        <f t="shared" si="710"/>
        <v/>
      </c>
      <c r="R969" s="4" t="str">
        <f t="shared" si="710"/>
        <v/>
      </c>
      <c r="S969" s="4" t="str">
        <f t="shared" si="710"/>
        <v/>
      </c>
      <c r="T969" s="4" t="str">
        <f t="shared" si="710"/>
        <v/>
      </c>
      <c r="U969" s="4" t="str">
        <f t="shared" si="710"/>
        <v/>
      </c>
      <c r="V969" s="4" t="str">
        <f t="shared" si="710"/>
        <v/>
      </c>
      <c r="W969" s="4" t="str">
        <f t="shared" si="710"/>
        <v/>
      </c>
      <c r="X969" s="4" t="str">
        <f t="shared" si="710"/>
        <v/>
      </c>
    </row>
    <row r="970" spans="1:24" ht="15.75" customHeight="1" x14ac:dyDescent="0.25">
      <c r="A970" s="4" t="s">
        <v>316</v>
      </c>
      <c r="B970" s="4" t="s">
        <v>317</v>
      </c>
      <c r="C970" s="4" t="s">
        <v>22</v>
      </c>
      <c r="D970" s="4" t="s">
        <v>309</v>
      </c>
      <c r="E970" s="4">
        <f t="shared" si="523"/>
        <v>0</v>
      </c>
      <c r="I970" s="4" t="str">
        <f t="shared" ref="I970:X970" si="711">+IF(IFERROR(I718,0)=0,0,I718)</f>
        <v/>
      </c>
      <c r="J970" s="4" t="str">
        <f t="shared" si="711"/>
        <v/>
      </c>
      <c r="K970" s="4" t="str">
        <f t="shared" si="711"/>
        <v/>
      </c>
      <c r="L970" s="4" t="str">
        <f t="shared" si="711"/>
        <v/>
      </c>
      <c r="M970" s="4" t="str">
        <f t="shared" si="711"/>
        <v/>
      </c>
      <c r="N970" s="4" t="str">
        <f t="shared" si="711"/>
        <v/>
      </c>
      <c r="O970" s="4" t="str">
        <f t="shared" si="711"/>
        <v/>
      </c>
      <c r="P970" s="4" t="str">
        <f t="shared" si="711"/>
        <v/>
      </c>
      <c r="Q970" s="4" t="str">
        <f t="shared" si="711"/>
        <v/>
      </c>
      <c r="R970" s="4" t="str">
        <f t="shared" si="711"/>
        <v/>
      </c>
      <c r="S970" s="4" t="str">
        <f t="shared" si="711"/>
        <v/>
      </c>
      <c r="T970" s="4" t="str">
        <f t="shared" si="711"/>
        <v/>
      </c>
      <c r="U970" s="4" t="str">
        <f t="shared" si="711"/>
        <v/>
      </c>
      <c r="V970" s="4" t="str">
        <f t="shared" si="711"/>
        <v/>
      </c>
      <c r="W970" s="4" t="str">
        <f t="shared" si="711"/>
        <v/>
      </c>
      <c r="X970" s="4" t="str">
        <f t="shared" si="711"/>
        <v/>
      </c>
    </row>
    <row r="971" spans="1:24" ht="15.75" customHeight="1" x14ac:dyDescent="0.25">
      <c r="A971" s="4" t="s">
        <v>437</v>
      </c>
      <c r="B971" s="4" t="s">
        <v>438</v>
      </c>
      <c r="C971" s="4" t="s">
        <v>181</v>
      </c>
      <c r="D971" s="4" t="s">
        <v>412</v>
      </c>
      <c r="E971" s="4">
        <f t="shared" si="523"/>
        <v>0</v>
      </c>
      <c r="I971" s="4" t="str">
        <f t="shared" ref="I971:X971" si="712">+IF(IFERROR(I719,0)=0,0,I719)</f>
        <v/>
      </c>
      <c r="J971" s="4" t="str">
        <f t="shared" si="712"/>
        <v/>
      </c>
      <c r="K971" s="4" t="str">
        <f t="shared" si="712"/>
        <v/>
      </c>
      <c r="L971" s="4" t="str">
        <f t="shared" si="712"/>
        <v/>
      </c>
      <c r="M971" s="4" t="str">
        <f t="shared" si="712"/>
        <v/>
      </c>
      <c r="N971" s="4" t="str">
        <f t="shared" si="712"/>
        <v/>
      </c>
      <c r="O971" s="4" t="str">
        <f t="shared" si="712"/>
        <v/>
      </c>
      <c r="P971" s="4" t="str">
        <f t="shared" si="712"/>
        <v/>
      </c>
      <c r="Q971" s="4" t="str">
        <f t="shared" si="712"/>
        <v/>
      </c>
      <c r="R971" s="4" t="str">
        <f t="shared" si="712"/>
        <v/>
      </c>
      <c r="S971" s="4" t="str">
        <f t="shared" si="712"/>
        <v/>
      </c>
      <c r="T971" s="4" t="str">
        <f t="shared" si="712"/>
        <v/>
      </c>
      <c r="U971" s="4" t="str">
        <f t="shared" si="712"/>
        <v/>
      </c>
      <c r="V971" s="4" t="str">
        <f t="shared" si="712"/>
        <v/>
      </c>
      <c r="W971" s="4" t="str">
        <f t="shared" si="712"/>
        <v/>
      </c>
      <c r="X971" s="4" t="str">
        <f t="shared" si="712"/>
        <v/>
      </c>
    </row>
    <row r="972" spans="1:24" ht="15.75" customHeight="1" x14ac:dyDescent="0.25">
      <c r="A972" s="4" t="s">
        <v>246</v>
      </c>
      <c r="B972" s="4" t="s">
        <v>247</v>
      </c>
      <c r="C972" s="4" t="s">
        <v>118</v>
      </c>
      <c r="D972" s="4" t="s">
        <v>231</v>
      </c>
      <c r="E972" s="4">
        <f t="shared" si="523"/>
        <v>0</v>
      </c>
      <c r="I972" s="4" t="str">
        <f t="shared" ref="I972:X972" si="713">+IF(IFERROR(I720,0)=0,0,I720)</f>
        <v/>
      </c>
      <c r="J972" s="4" t="str">
        <f t="shared" si="713"/>
        <v/>
      </c>
      <c r="K972" s="4" t="str">
        <f t="shared" si="713"/>
        <v/>
      </c>
      <c r="L972" s="4" t="str">
        <f t="shared" si="713"/>
        <v/>
      </c>
      <c r="M972" s="4" t="str">
        <f t="shared" si="713"/>
        <v/>
      </c>
      <c r="N972" s="4" t="str">
        <f t="shared" si="713"/>
        <v/>
      </c>
      <c r="O972" s="4" t="str">
        <f t="shared" si="713"/>
        <v/>
      </c>
      <c r="P972" s="4" t="str">
        <f t="shared" si="713"/>
        <v/>
      </c>
      <c r="Q972" s="4" t="str">
        <f t="shared" si="713"/>
        <v/>
      </c>
      <c r="R972" s="4" t="str">
        <f t="shared" si="713"/>
        <v/>
      </c>
      <c r="S972" s="4" t="str">
        <f t="shared" si="713"/>
        <v/>
      </c>
      <c r="T972" s="4" t="str">
        <f t="shared" si="713"/>
        <v/>
      </c>
      <c r="U972" s="4" t="str">
        <f t="shared" si="713"/>
        <v/>
      </c>
      <c r="V972" s="4" t="str">
        <f t="shared" si="713"/>
        <v/>
      </c>
      <c r="W972" s="4" t="str">
        <f t="shared" si="713"/>
        <v/>
      </c>
      <c r="X972" s="4" t="str">
        <f t="shared" si="713"/>
        <v/>
      </c>
    </row>
    <row r="973" spans="1:24" ht="15.75" customHeight="1" x14ac:dyDescent="0.25">
      <c r="A973" s="4" t="s">
        <v>511</v>
      </c>
      <c r="B973" s="4" t="s">
        <v>512</v>
      </c>
      <c r="C973" s="4" t="s">
        <v>106</v>
      </c>
      <c r="D973" s="4" t="s">
        <v>484</v>
      </c>
      <c r="E973" s="4">
        <f t="shared" si="523"/>
        <v>0</v>
      </c>
      <c r="I973" s="4" t="str">
        <f t="shared" ref="I973:X973" si="714">+IF(IFERROR(I721,0)=0,0,I721)</f>
        <v/>
      </c>
      <c r="J973" s="4" t="str">
        <f t="shared" si="714"/>
        <v/>
      </c>
      <c r="K973" s="4" t="str">
        <f t="shared" si="714"/>
        <v/>
      </c>
      <c r="L973" s="4" t="str">
        <f t="shared" si="714"/>
        <v/>
      </c>
      <c r="M973" s="4" t="str">
        <f t="shared" si="714"/>
        <v/>
      </c>
      <c r="N973" s="4" t="str">
        <f t="shared" si="714"/>
        <v/>
      </c>
      <c r="O973" s="4" t="str">
        <f t="shared" si="714"/>
        <v/>
      </c>
      <c r="P973" s="4" t="str">
        <f t="shared" si="714"/>
        <v/>
      </c>
      <c r="Q973" s="4" t="str">
        <f t="shared" si="714"/>
        <v/>
      </c>
      <c r="R973" s="4" t="str">
        <f t="shared" si="714"/>
        <v/>
      </c>
      <c r="S973" s="4" t="str">
        <f t="shared" si="714"/>
        <v/>
      </c>
      <c r="T973" s="4" t="str">
        <f t="shared" si="714"/>
        <v/>
      </c>
      <c r="U973" s="4" t="str">
        <f t="shared" si="714"/>
        <v/>
      </c>
      <c r="V973" s="4" t="str">
        <f t="shared" si="714"/>
        <v/>
      </c>
      <c r="W973" s="4" t="str">
        <f t="shared" si="714"/>
        <v/>
      </c>
      <c r="X973" s="4" t="str">
        <f t="shared" si="714"/>
        <v/>
      </c>
    </row>
    <row r="974" spans="1:24" ht="15.75" customHeight="1" x14ac:dyDescent="0.25">
      <c r="A974" s="4" t="s">
        <v>476</v>
      </c>
      <c r="B974" s="4" t="s">
        <v>477</v>
      </c>
      <c r="C974" s="4" t="s">
        <v>118</v>
      </c>
      <c r="D974" s="4" t="s">
        <v>449</v>
      </c>
      <c r="E974" s="4">
        <f t="shared" si="523"/>
        <v>0</v>
      </c>
      <c r="I974" s="4" t="str">
        <f t="shared" ref="I974:X974" si="715">+IF(IFERROR(I722,0)=0,0,I722)</f>
        <v/>
      </c>
      <c r="J974" s="4" t="str">
        <f t="shared" si="715"/>
        <v/>
      </c>
      <c r="K974" s="4" t="str">
        <f t="shared" si="715"/>
        <v/>
      </c>
      <c r="L974" s="4" t="str">
        <f t="shared" si="715"/>
        <v/>
      </c>
      <c r="M974" s="4" t="str">
        <f t="shared" si="715"/>
        <v/>
      </c>
      <c r="N974" s="4" t="str">
        <f t="shared" si="715"/>
        <v/>
      </c>
      <c r="O974" s="4" t="str">
        <f t="shared" si="715"/>
        <v/>
      </c>
      <c r="P974" s="4" t="str">
        <f t="shared" si="715"/>
        <v/>
      </c>
      <c r="Q974" s="4" t="str">
        <f t="shared" si="715"/>
        <v/>
      </c>
      <c r="R974" s="4" t="str">
        <f t="shared" si="715"/>
        <v/>
      </c>
      <c r="S974" s="4" t="str">
        <f t="shared" si="715"/>
        <v/>
      </c>
      <c r="T974" s="4" t="str">
        <f t="shared" si="715"/>
        <v/>
      </c>
      <c r="U974" s="4" t="str">
        <f t="shared" si="715"/>
        <v/>
      </c>
      <c r="V974" s="4" t="str">
        <f t="shared" si="715"/>
        <v/>
      </c>
      <c r="W974" s="4" t="str">
        <f t="shared" si="715"/>
        <v/>
      </c>
      <c r="X974" s="4" t="str">
        <f t="shared" si="715"/>
        <v/>
      </c>
    </row>
    <row r="975" spans="1:24" ht="15.75" customHeight="1" x14ac:dyDescent="0.25">
      <c r="A975" s="4" t="s">
        <v>439</v>
      </c>
      <c r="B975" s="4" t="s">
        <v>440</v>
      </c>
      <c r="C975" s="4" t="s">
        <v>181</v>
      </c>
      <c r="D975" s="4" t="s">
        <v>412</v>
      </c>
      <c r="E975" s="4">
        <f t="shared" si="523"/>
        <v>1</v>
      </c>
      <c r="I975" s="4">
        <f t="shared" ref="I975:X975" si="716">+IF(IFERROR(I723,0)=0,0,I723)</f>
        <v>8772235</v>
      </c>
      <c r="J975" s="85">
        <f t="shared" si="716"/>
        <v>483.63957417921426</v>
      </c>
      <c r="K975" s="85">
        <f t="shared" si="716"/>
        <v>123.19551402806695</v>
      </c>
      <c r="L975" s="4">
        <f t="shared" si="716"/>
        <v>63.236984676028484</v>
      </c>
      <c r="M975" s="4">
        <f t="shared" si="716"/>
        <v>470.31376452754114</v>
      </c>
      <c r="N975" s="85">
        <f t="shared" si="716"/>
        <v>30.687732373790713</v>
      </c>
      <c r="O975" s="85">
        <f t="shared" si="716"/>
        <v>15644.502228826152</v>
      </c>
      <c r="P975" s="85">
        <f t="shared" si="716"/>
        <v>312.72969297103339</v>
      </c>
      <c r="Q975" s="85">
        <f t="shared" si="716"/>
        <v>6687.5</v>
      </c>
      <c r="R975" s="85">
        <f t="shared" si="716"/>
        <v>1.0715627203329596</v>
      </c>
      <c r="S975" s="85">
        <f t="shared" si="716"/>
        <v>850.75651980688042</v>
      </c>
      <c r="T975" s="85">
        <f t="shared" si="716"/>
        <v>55634.081902245707</v>
      </c>
      <c r="U975" s="4">
        <f t="shared" si="716"/>
        <v>0.27</v>
      </c>
      <c r="V975" s="4">
        <f t="shared" si="716"/>
        <v>0.36</v>
      </c>
      <c r="W975" s="4">
        <f t="shared" si="716"/>
        <v>0.46</v>
      </c>
      <c r="X975" s="4">
        <f t="shared" si="716"/>
        <v>0.46</v>
      </c>
    </row>
    <row r="976" spans="1:24" ht="15.75" customHeight="1" x14ac:dyDescent="0.25">
      <c r="A976" s="4" t="s">
        <v>144</v>
      </c>
      <c r="B976" s="4" t="s">
        <v>145</v>
      </c>
      <c r="C976" s="4" t="s">
        <v>118</v>
      </c>
      <c r="D976" s="4" t="s">
        <v>119</v>
      </c>
      <c r="E976" s="4">
        <f t="shared" si="523"/>
        <v>0</v>
      </c>
      <c r="I976" s="4" t="str">
        <f t="shared" ref="I976:X976" si="717">+IF(IFERROR(I724,0)=0,0,I724)</f>
        <v/>
      </c>
      <c r="J976" s="4" t="str">
        <f t="shared" si="717"/>
        <v/>
      </c>
      <c r="K976" s="4" t="str">
        <f t="shared" si="717"/>
        <v/>
      </c>
      <c r="L976" s="4" t="str">
        <f t="shared" si="717"/>
        <v/>
      </c>
      <c r="M976" s="4" t="str">
        <f t="shared" si="717"/>
        <v/>
      </c>
      <c r="N976" s="4" t="str">
        <f t="shared" si="717"/>
        <v/>
      </c>
      <c r="O976" s="4" t="str">
        <f t="shared" si="717"/>
        <v/>
      </c>
      <c r="P976" s="4" t="str">
        <f t="shared" si="717"/>
        <v/>
      </c>
      <c r="Q976" s="4" t="str">
        <f t="shared" si="717"/>
        <v/>
      </c>
      <c r="R976" s="4" t="str">
        <f t="shared" si="717"/>
        <v/>
      </c>
      <c r="S976" s="4" t="str">
        <f t="shared" si="717"/>
        <v/>
      </c>
      <c r="T976" s="4" t="str">
        <f t="shared" si="717"/>
        <v/>
      </c>
      <c r="U976" s="4" t="str">
        <f t="shared" si="717"/>
        <v/>
      </c>
      <c r="V976" s="4" t="str">
        <f t="shared" si="717"/>
        <v/>
      </c>
      <c r="W976" s="4" t="str">
        <f t="shared" si="717"/>
        <v/>
      </c>
      <c r="X976" s="4" t="str">
        <f t="shared" si="717"/>
        <v/>
      </c>
    </row>
    <row r="977" spans="1:24" ht="15.75" customHeight="1" x14ac:dyDescent="0.25">
      <c r="A977" s="4" t="s">
        <v>478</v>
      </c>
      <c r="B977" s="4" t="s">
        <v>479</v>
      </c>
      <c r="C977" s="4" t="s">
        <v>118</v>
      </c>
      <c r="D977" s="4" t="s">
        <v>449</v>
      </c>
      <c r="E977" s="4">
        <f t="shared" si="523"/>
        <v>0</v>
      </c>
      <c r="I977" s="4" t="str">
        <f t="shared" ref="I977:X977" si="718">+IF(IFERROR(I725,0)=0,0,I725)</f>
        <v/>
      </c>
      <c r="J977" s="4" t="str">
        <f t="shared" si="718"/>
        <v/>
      </c>
      <c r="K977" s="4" t="str">
        <f t="shared" si="718"/>
        <v/>
      </c>
      <c r="L977" s="4" t="str">
        <f t="shared" si="718"/>
        <v/>
      </c>
      <c r="M977" s="4" t="str">
        <f t="shared" si="718"/>
        <v/>
      </c>
      <c r="N977" s="4" t="str">
        <f t="shared" si="718"/>
        <v/>
      </c>
      <c r="O977" s="4" t="str">
        <f t="shared" si="718"/>
        <v/>
      </c>
      <c r="P977" s="4" t="str">
        <f t="shared" si="718"/>
        <v/>
      </c>
      <c r="Q977" s="4" t="str">
        <f t="shared" si="718"/>
        <v/>
      </c>
      <c r="R977" s="4" t="str">
        <f t="shared" si="718"/>
        <v/>
      </c>
      <c r="S977" s="4" t="str">
        <f t="shared" si="718"/>
        <v/>
      </c>
      <c r="T977" s="4" t="str">
        <f t="shared" si="718"/>
        <v/>
      </c>
      <c r="U977" s="4" t="str">
        <f t="shared" si="718"/>
        <v/>
      </c>
      <c r="V977" s="4" t="str">
        <f t="shared" si="718"/>
        <v/>
      </c>
      <c r="W977" s="4" t="str">
        <f t="shared" si="718"/>
        <v/>
      </c>
      <c r="X977" s="4" t="str">
        <f t="shared" si="718"/>
        <v/>
      </c>
    </row>
    <row r="978" spans="1:24" ht="15.75" customHeight="1" x14ac:dyDescent="0.25">
      <c r="A978" s="4" t="s">
        <v>370</v>
      </c>
      <c r="B978" s="4" t="s">
        <v>371</v>
      </c>
      <c r="C978" s="4" t="s">
        <v>106</v>
      </c>
      <c r="D978" s="4" t="s">
        <v>357</v>
      </c>
      <c r="E978" s="4">
        <f t="shared" si="523"/>
        <v>1</v>
      </c>
      <c r="I978" s="4">
        <f t="shared" ref="I978:X978" si="719">+IF(IFERROR(I726,0)=0,0,I726)</f>
        <v>5804337</v>
      </c>
      <c r="J978" s="85">
        <f t="shared" si="719"/>
        <v>169.66623405911821</v>
      </c>
      <c r="K978" s="85">
        <f t="shared" si="719"/>
        <v>201.41835320726551</v>
      </c>
      <c r="L978" s="85">
        <f t="shared" si="719"/>
        <v>35.28396094162003</v>
      </c>
      <c r="M978" s="85">
        <f t="shared" si="719"/>
        <v>175.17748695577794</v>
      </c>
      <c r="N978" s="85">
        <f t="shared" si="719"/>
        <v>1.9640486071018963</v>
      </c>
      <c r="O978" s="85">
        <f t="shared" si="719"/>
        <v>95289.473684210519</v>
      </c>
      <c r="P978" s="4">
        <f t="shared" si="719"/>
        <v>11181.96970713265</v>
      </c>
      <c r="Q978" s="85">
        <f t="shared" si="719"/>
        <v>8705.1377513030529</v>
      </c>
      <c r="R978" s="85">
        <f t="shared" si="719"/>
        <v>0.18951346208877948</v>
      </c>
      <c r="S978" s="85">
        <f t="shared" si="719"/>
        <v>629.59313782311347</v>
      </c>
      <c r="T978" s="85">
        <f t="shared" si="719"/>
        <v>55707.692307692305</v>
      </c>
      <c r="U978" s="4">
        <f t="shared" si="719"/>
        <v>0.9</v>
      </c>
      <c r="V978" s="4">
        <f t="shared" si="719"/>
        <v>0.87</v>
      </c>
      <c r="W978" s="4">
        <f t="shared" si="719"/>
        <v>0.74</v>
      </c>
      <c r="X978" s="4">
        <f t="shared" si="719"/>
        <v>0.74</v>
      </c>
    </row>
    <row r="979" spans="1:24" ht="15.75" customHeight="1" x14ac:dyDescent="0.25">
      <c r="A979" s="4" t="s">
        <v>75</v>
      </c>
      <c r="B979" s="4" t="s">
        <v>76</v>
      </c>
      <c r="C979" s="4" t="s">
        <v>28</v>
      </c>
      <c r="D979" s="4" t="s">
        <v>29</v>
      </c>
      <c r="E979" s="4">
        <f t="shared" si="523"/>
        <v>0</v>
      </c>
      <c r="I979" s="4" t="str">
        <f t="shared" ref="I979:X979" si="720">+IF(IFERROR(I727,0)=0,0,I727)</f>
        <v/>
      </c>
      <c r="J979" s="4" t="str">
        <f t="shared" si="720"/>
        <v/>
      </c>
      <c r="K979" s="4" t="str">
        <f t="shared" si="720"/>
        <v/>
      </c>
      <c r="L979" s="4" t="str">
        <f t="shared" si="720"/>
        <v/>
      </c>
      <c r="M979" s="4" t="str">
        <f t="shared" si="720"/>
        <v/>
      </c>
      <c r="N979" s="4" t="str">
        <f t="shared" si="720"/>
        <v/>
      </c>
      <c r="O979" s="4" t="str">
        <f t="shared" si="720"/>
        <v/>
      </c>
      <c r="P979" s="4" t="str">
        <f t="shared" si="720"/>
        <v/>
      </c>
      <c r="Q979" s="4" t="str">
        <f t="shared" si="720"/>
        <v/>
      </c>
      <c r="R979" s="4" t="str">
        <f t="shared" si="720"/>
        <v/>
      </c>
      <c r="S979" s="4" t="str">
        <f t="shared" si="720"/>
        <v/>
      </c>
      <c r="T979" s="4" t="str">
        <f t="shared" si="720"/>
        <v/>
      </c>
      <c r="U979" s="4" t="str">
        <f t="shared" si="720"/>
        <v/>
      </c>
      <c r="V979" s="4" t="str">
        <f t="shared" si="720"/>
        <v/>
      </c>
      <c r="W979" s="4" t="str">
        <f t="shared" si="720"/>
        <v/>
      </c>
      <c r="X979" s="4" t="str">
        <f t="shared" si="720"/>
        <v/>
      </c>
    </row>
    <row r="980" spans="1:24" ht="15.75" customHeight="1" x14ac:dyDescent="0.25">
      <c r="A980" s="4" t="s">
        <v>199</v>
      </c>
      <c r="B980" s="4" t="s">
        <v>200</v>
      </c>
      <c r="C980" s="4" t="s">
        <v>181</v>
      </c>
      <c r="D980" s="4" t="s">
        <v>182</v>
      </c>
      <c r="E980" s="4">
        <f t="shared" si="523"/>
        <v>1</v>
      </c>
      <c r="I980" s="4">
        <f t="shared" ref="I980:X980" si="721">+IF(IFERROR(I728,0)=0,0,I728)</f>
        <v>5457013</v>
      </c>
      <c r="J980" s="85">
        <f t="shared" si="721"/>
        <v>403.51745542845515</v>
      </c>
      <c r="K980" s="85">
        <f t="shared" si="721"/>
        <v>192.00980463121491</v>
      </c>
      <c r="L980" s="85">
        <f t="shared" si="721"/>
        <v>96.371403183389887</v>
      </c>
      <c r="M980" s="85">
        <f t="shared" si="721"/>
        <v>501.90876121397207</v>
      </c>
      <c r="N980" s="85">
        <f t="shared" si="721"/>
        <v>26.241462133221965</v>
      </c>
      <c r="O980" s="85">
        <f t="shared" si="721"/>
        <v>23254.189944134079</v>
      </c>
      <c r="P980" s="85">
        <f t="shared" si="721"/>
        <v>385.40478905359174</v>
      </c>
      <c r="Q980" s="85">
        <f t="shared" si="721"/>
        <v>6293.0930930930926</v>
      </c>
      <c r="R980" s="85">
        <f t="shared" si="721"/>
        <v>1.4660034711297187</v>
      </c>
      <c r="S980" s="85">
        <f t="shared" si="721"/>
        <v>766.82171970708794</v>
      </c>
      <c r="T980" s="85">
        <f t="shared" si="721"/>
        <v>35501.066098081028</v>
      </c>
      <c r="U980" s="4">
        <f t="shared" si="721"/>
        <v>0</v>
      </c>
      <c r="V980" s="4">
        <f t="shared" si="721"/>
        <v>0</v>
      </c>
      <c r="W980" s="4">
        <f t="shared" si="721"/>
        <v>0</v>
      </c>
      <c r="X980" s="4">
        <f t="shared" si="721"/>
        <v>0</v>
      </c>
    </row>
    <row r="981" spans="1:24" ht="15.75" customHeight="1" x14ac:dyDescent="0.25">
      <c r="A981" s="4" t="s">
        <v>441</v>
      </c>
      <c r="B981" s="4" t="s">
        <v>442</v>
      </c>
      <c r="C981" s="4" t="s">
        <v>181</v>
      </c>
      <c r="D981" s="4" t="s">
        <v>412</v>
      </c>
      <c r="E981" s="4">
        <f t="shared" si="523"/>
        <v>1</v>
      </c>
      <c r="I981" s="4">
        <f t="shared" ref="I981:X981" si="722">+IF(IFERROR(I729,0)=0,0,I729)</f>
        <v>2078654</v>
      </c>
      <c r="J981" s="85">
        <f t="shared" si="722"/>
        <v>394.67847943909851</v>
      </c>
      <c r="K981" s="85">
        <f t="shared" si="722"/>
        <v>63.310199773507279</v>
      </c>
      <c r="L981" s="4">
        <f t="shared" si="722"/>
        <v>63.236984676028484</v>
      </c>
      <c r="M981" s="4">
        <f t="shared" si="722"/>
        <v>470.31376452754114</v>
      </c>
      <c r="N981" s="85">
        <f t="shared" si="722"/>
        <v>42.768060485294811</v>
      </c>
      <c r="O981" s="85">
        <f t="shared" si="722"/>
        <v>13133.858267716536</v>
      </c>
      <c r="P981" s="85">
        <f t="shared" si="722"/>
        <v>187.83899514701685</v>
      </c>
      <c r="Q981" s="85">
        <f t="shared" si="722"/>
        <v>4802.919708029197</v>
      </c>
      <c r="R981" s="85">
        <f t="shared" si="722"/>
        <v>0.91405303624364609</v>
      </c>
      <c r="S981" s="85">
        <f t="shared" si="722"/>
        <v>829.61489270996162</v>
      </c>
      <c r="T981" s="85">
        <f t="shared" si="722"/>
        <v>54055.555555555555</v>
      </c>
      <c r="U981" s="4">
        <f t="shared" si="722"/>
        <v>0.51</v>
      </c>
      <c r="V981" s="4">
        <f t="shared" si="722"/>
        <v>0.48</v>
      </c>
      <c r="W981" s="4">
        <f t="shared" si="722"/>
        <v>0.7</v>
      </c>
      <c r="X981" s="4">
        <f t="shared" si="722"/>
        <v>0.7</v>
      </c>
    </row>
    <row r="982" spans="1:24" ht="15.75" customHeight="1" x14ac:dyDescent="0.25">
      <c r="A982" s="4" t="s">
        <v>210</v>
      </c>
      <c r="B982" s="4" t="s">
        <v>211</v>
      </c>
      <c r="C982" s="4" t="s">
        <v>22</v>
      </c>
      <c r="D982" s="4" t="s">
        <v>205</v>
      </c>
      <c r="E982" s="4">
        <f t="shared" si="523"/>
        <v>0</v>
      </c>
      <c r="I982" s="4" t="str">
        <f t="shared" ref="I982:X982" si="723">+IF(IFERROR(I730,0)=0,0,I730)</f>
        <v/>
      </c>
      <c r="J982" s="4" t="str">
        <f t="shared" si="723"/>
        <v/>
      </c>
      <c r="K982" s="4" t="str">
        <f t="shared" si="723"/>
        <v/>
      </c>
      <c r="L982" s="4" t="str">
        <f t="shared" si="723"/>
        <v/>
      </c>
      <c r="M982" s="4" t="str">
        <f t="shared" si="723"/>
        <v/>
      </c>
      <c r="N982" s="4" t="str">
        <f t="shared" si="723"/>
        <v/>
      </c>
      <c r="O982" s="4" t="str">
        <f t="shared" si="723"/>
        <v/>
      </c>
      <c r="P982" s="4" t="str">
        <f t="shared" si="723"/>
        <v/>
      </c>
      <c r="Q982" s="4" t="str">
        <f t="shared" si="723"/>
        <v/>
      </c>
      <c r="R982" s="4" t="str">
        <f t="shared" si="723"/>
        <v/>
      </c>
      <c r="S982" s="4" t="str">
        <f t="shared" si="723"/>
        <v/>
      </c>
      <c r="T982" s="4" t="str">
        <f t="shared" si="723"/>
        <v/>
      </c>
      <c r="U982" s="4" t="str">
        <f t="shared" si="723"/>
        <v/>
      </c>
      <c r="V982" s="4" t="str">
        <f t="shared" si="723"/>
        <v/>
      </c>
      <c r="W982" s="4" t="str">
        <f t="shared" si="723"/>
        <v/>
      </c>
      <c r="X982" s="4" t="str">
        <f t="shared" si="723"/>
        <v/>
      </c>
    </row>
    <row r="983" spans="1:24" ht="15.75" customHeight="1" x14ac:dyDescent="0.25">
      <c r="A983" s="4" t="s">
        <v>146</v>
      </c>
      <c r="B983" s="4" t="s">
        <v>147</v>
      </c>
      <c r="C983" s="4" t="s">
        <v>118</v>
      </c>
      <c r="D983" s="4" t="s">
        <v>119</v>
      </c>
      <c r="E983" s="4">
        <f t="shared" si="523"/>
        <v>0</v>
      </c>
      <c r="I983" s="4" t="str">
        <f t="shared" ref="I983:X983" si="724">+IF(IFERROR(I731,0)=0,0,I731)</f>
        <v/>
      </c>
      <c r="J983" s="4" t="str">
        <f t="shared" si="724"/>
        <v/>
      </c>
      <c r="K983" s="4" t="str">
        <f t="shared" si="724"/>
        <v/>
      </c>
      <c r="L983" s="4" t="str">
        <f t="shared" si="724"/>
        <v/>
      </c>
      <c r="M983" s="4" t="str">
        <f t="shared" si="724"/>
        <v/>
      </c>
      <c r="N983" s="4" t="str">
        <f t="shared" si="724"/>
        <v/>
      </c>
      <c r="O983" s="4" t="str">
        <f t="shared" si="724"/>
        <v/>
      </c>
      <c r="P983" s="4" t="str">
        <f t="shared" si="724"/>
        <v/>
      </c>
      <c r="Q983" s="4" t="str">
        <f t="shared" si="724"/>
        <v/>
      </c>
      <c r="R983" s="4" t="str">
        <f t="shared" si="724"/>
        <v/>
      </c>
      <c r="S983" s="4" t="str">
        <f t="shared" si="724"/>
        <v/>
      </c>
      <c r="T983" s="4" t="str">
        <f t="shared" si="724"/>
        <v/>
      </c>
      <c r="U983" s="4" t="str">
        <f t="shared" si="724"/>
        <v/>
      </c>
      <c r="V983" s="4" t="str">
        <f t="shared" si="724"/>
        <v/>
      </c>
      <c r="W983" s="4" t="str">
        <f t="shared" si="724"/>
        <v/>
      </c>
      <c r="X983" s="4" t="str">
        <f t="shared" si="724"/>
        <v/>
      </c>
    </row>
    <row r="984" spans="1:24" ht="15.75" customHeight="1" x14ac:dyDescent="0.25">
      <c r="A984" s="4" t="s">
        <v>387</v>
      </c>
      <c r="B984" s="4" t="s">
        <v>388</v>
      </c>
      <c r="C984" s="4" t="s">
        <v>118</v>
      </c>
      <c r="D984" s="4" t="s">
        <v>380</v>
      </c>
      <c r="E984" s="4">
        <f t="shared" si="523"/>
        <v>0</v>
      </c>
      <c r="I984" s="4" t="str">
        <f t="shared" ref="I984:X984" si="725">+IF(IFERROR(I732,0)=0,0,I732)</f>
        <v/>
      </c>
      <c r="J984" s="4" t="str">
        <f t="shared" si="725"/>
        <v/>
      </c>
      <c r="K984" s="4" t="str">
        <f t="shared" si="725"/>
        <v/>
      </c>
      <c r="L984" s="4" t="str">
        <f t="shared" si="725"/>
        <v/>
      </c>
      <c r="M984" s="4" t="str">
        <f t="shared" si="725"/>
        <v/>
      </c>
      <c r="N984" s="4" t="str">
        <f t="shared" si="725"/>
        <v/>
      </c>
      <c r="O984" s="4" t="str">
        <f t="shared" si="725"/>
        <v/>
      </c>
      <c r="P984" s="4" t="str">
        <f t="shared" si="725"/>
        <v/>
      </c>
      <c r="Q984" s="4" t="str">
        <f t="shared" si="725"/>
        <v/>
      </c>
      <c r="R984" s="4" t="str">
        <f t="shared" si="725"/>
        <v/>
      </c>
      <c r="S984" s="4" t="str">
        <f t="shared" si="725"/>
        <v/>
      </c>
      <c r="T984" s="4" t="str">
        <f t="shared" si="725"/>
        <v/>
      </c>
      <c r="U984" s="4" t="str">
        <f t="shared" si="725"/>
        <v/>
      </c>
      <c r="V984" s="4" t="str">
        <f t="shared" si="725"/>
        <v/>
      </c>
      <c r="W984" s="4" t="str">
        <f t="shared" si="725"/>
        <v/>
      </c>
      <c r="X984" s="4" t="str">
        <f t="shared" si="725"/>
        <v/>
      </c>
    </row>
    <row r="985" spans="1:24" ht="15.75" customHeight="1" x14ac:dyDescent="0.25">
      <c r="A985" s="4" t="s">
        <v>148</v>
      </c>
      <c r="B985" s="4" t="s">
        <v>149</v>
      </c>
      <c r="C985" s="4" t="s">
        <v>118</v>
      </c>
      <c r="D985" s="4" t="s">
        <v>119</v>
      </c>
      <c r="E985" s="4">
        <f t="shared" si="523"/>
        <v>0</v>
      </c>
      <c r="I985" s="4" t="str">
        <f t="shared" ref="I985:X985" si="726">+IF(IFERROR(I733,0)=0,0,I733)</f>
        <v/>
      </c>
      <c r="J985" s="4" t="str">
        <f t="shared" si="726"/>
        <v/>
      </c>
      <c r="K985" s="4" t="str">
        <f t="shared" si="726"/>
        <v/>
      </c>
      <c r="L985" s="4" t="str">
        <f t="shared" si="726"/>
        <v/>
      </c>
      <c r="M985" s="4" t="str">
        <f t="shared" si="726"/>
        <v/>
      </c>
      <c r="N985" s="4" t="str">
        <f t="shared" si="726"/>
        <v/>
      </c>
      <c r="O985" s="4" t="str">
        <f t="shared" si="726"/>
        <v/>
      </c>
      <c r="P985" s="4" t="str">
        <f t="shared" si="726"/>
        <v/>
      </c>
      <c r="Q985" s="4" t="str">
        <f t="shared" si="726"/>
        <v/>
      </c>
      <c r="R985" s="4" t="str">
        <f t="shared" si="726"/>
        <v/>
      </c>
      <c r="S985" s="4" t="str">
        <f t="shared" si="726"/>
        <v/>
      </c>
      <c r="T985" s="4" t="str">
        <f t="shared" si="726"/>
        <v/>
      </c>
      <c r="U985" s="4" t="str">
        <f t="shared" si="726"/>
        <v/>
      </c>
      <c r="V985" s="4" t="str">
        <f t="shared" si="726"/>
        <v/>
      </c>
      <c r="W985" s="4" t="str">
        <f t="shared" si="726"/>
        <v/>
      </c>
      <c r="X985" s="4" t="str">
        <f t="shared" si="726"/>
        <v/>
      </c>
    </row>
    <row r="986" spans="1:24" ht="15.75" customHeight="1" x14ac:dyDescent="0.25">
      <c r="A986" s="4" t="s">
        <v>148</v>
      </c>
      <c r="B986" s="4" t="s">
        <v>149</v>
      </c>
      <c r="C986" s="4" t="s">
        <v>118</v>
      </c>
      <c r="D986" s="4" t="s">
        <v>250</v>
      </c>
      <c r="E986" s="4">
        <f t="shared" si="523"/>
        <v>0</v>
      </c>
      <c r="I986" s="4" t="str">
        <f t="shared" ref="I986:X986" si="727">+IF(IFERROR(I734,0)=0,0,I734)</f>
        <v/>
      </c>
      <c r="J986" s="4" t="str">
        <f t="shared" si="727"/>
        <v/>
      </c>
      <c r="K986" s="4" t="str">
        <f t="shared" si="727"/>
        <v/>
      </c>
      <c r="L986" s="4" t="str">
        <f t="shared" si="727"/>
        <v/>
      </c>
      <c r="M986" s="4" t="str">
        <f t="shared" si="727"/>
        <v/>
      </c>
      <c r="N986" s="4" t="str">
        <f t="shared" si="727"/>
        <v/>
      </c>
      <c r="O986" s="4" t="str">
        <f t="shared" si="727"/>
        <v/>
      </c>
      <c r="P986" s="4" t="str">
        <f t="shared" si="727"/>
        <v/>
      </c>
      <c r="Q986" s="4" t="str">
        <f t="shared" si="727"/>
        <v/>
      </c>
      <c r="R986" s="4" t="str">
        <f t="shared" si="727"/>
        <v/>
      </c>
      <c r="S986" s="4" t="str">
        <f t="shared" si="727"/>
        <v/>
      </c>
      <c r="T986" s="4" t="str">
        <f t="shared" si="727"/>
        <v/>
      </c>
      <c r="U986" s="4" t="str">
        <f t="shared" si="727"/>
        <v/>
      </c>
      <c r="V986" s="4" t="str">
        <f t="shared" si="727"/>
        <v/>
      </c>
      <c r="W986" s="4" t="str">
        <f t="shared" si="727"/>
        <v/>
      </c>
      <c r="X986" s="4" t="str">
        <f t="shared" si="727"/>
        <v/>
      </c>
    </row>
    <row r="987" spans="1:24" ht="15.75" customHeight="1" x14ac:dyDescent="0.25">
      <c r="A987" s="4" t="s">
        <v>443</v>
      </c>
      <c r="B987" s="4" t="s">
        <v>444</v>
      </c>
      <c r="C987" s="4" t="s">
        <v>181</v>
      </c>
      <c r="D987" s="4" t="s">
        <v>412</v>
      </c>
      <c r="E987" s="4">
        <f t="shared" si="523"/>
        <v>1</v>
      </c>
      <c r="I987" s="4">
        <f t="shared" ref="I987:X987" si="728">+IF(IFERROR(I735,0)=0,0,I735)</f>
        <v>46736776</v>
      </c>
      <c r="J987" s="85">
        <f t="shared" si="728"/>
        <v>358.58699367709914</v>
      </c>
      <c r="K987" s="85">
        <f t="shared" si="728"/>
        <v>125.84094375701054</v>
      </c>
      <c r="L987" s="85">
        <f t="shared" si="728"/>
        <v>51.248721135578549</v>
      </c>
      <c r="M987" s="85">
        <f t="shared" si="728"/>
        <v>407.24997449586829</v>
      </c>
      <c r="N987" s="85">
        <f t="shared" si="728"/>
        <v>11.504858614980204</v>
      </c>
      <c r="O987" s="85">
        <f t="shared" si="728"/>
        <v>51559.791705411939</v>
      </c>
      <c r="P987" s="85">
        <f t="shared" si="728"/>
        <v>253.44525937481149</v>
      </c>
      <c r="Q987" s="85">
        <f t="shared" si="728"/>
        <v>7033.4848122458743</v>
      </c>
      <c r="R987" s="85">
        <f t="shared" si="728"/>
        <v>0.65687029845618794</v>
      </c>
      <c r="S987" s="85">
        <f t="shared" si="728"/>
        <v>759.40362449051145</v>
      </c>
      <c r="T987" s="85">
        <f t="shared" si="728"/>
        <v>111744.05481660621</v>
      </c>
      <c r="U987" s="4">
        <f t="shared" si="728"/>
        <v>0.65</v>
      </c>
      <c r="V987" s="4">
        <f t="shared" si="728"/>
        <v>0.71</v>
      </c>
      <c r="W987" s="4">
        <f t="shared" si="728"/>
        <v>0.78</v>
      </c>
      <c r="X987" s="4">
        <f t="shared" si="728"/>
        <v>0.78</v>
      </c>
    </row>
    <row r="988" spans="1:24" ht="15.75" customHeight="1" x14ac:dyDescent="0.25">
      <c r="A988" s="4" t="s">
        <v>408</v>
      </c>
      <c r="B988" s="4" t="s">
        <v>409</v>
      </c>
      <c r="C988" s="4" t="s">
        <v>106</v>
      </c>
      <c r="D988" s="4" t="s">
        <v>393</v>
      </c>
      <c r="E988" s="4">
        <f t="shared" si="523"/>
        <v>0</v>
      </c>
      <c r="I988" s="4" t="str">
        <f t="shared" ref="I988:X988" si="729">+IF(IFERROR(I736,0)=0,0,I736)</f>
        <v/>
      </c>
      <c r="J988" s="4" t="str">
        <f t="shared" si="729"/>
        <v/>
      </c>
      <c r="K988" s="4" t="str">
        <f t="shared" si="729"/>
        <v/>
      </c>
      <c r="L988" s="4" t="str">
        <f t="shared" si="729"/>
        <v/>
      </c>
      <c r="M988" s="4" t="str">
        <f t="shared" si="729"/>
        <v/>
      </c>
      <c r="N988" s="4" t="str">
        <f t="shared" si="729"/>
        <v/>
      </c>
      <c r="O988" s="4" t="str">
        <f t="shared" si="729"/>
        <v/>
      </c>
      <c r="P988" s="4" t="str">
        <f t="shared" si="729"/>
        <v/>
      </c>
      <c r="Q988" s="4" t="str">
        <f t="shared" si="729"/>
        <v/>
      </c>
      <c r="R988" s="4" t="str">
        <f t="shared" si="729"/>
        <v/>
      </c>
      <c r="S988" s="4" t="str">
        <f t="shared" si="729"/>
        <v/>
      </c>
      <c r="T988" s="4" t="str">
        <f t="shared" si="729"/>
        <v/>
      </c>
      <c r="U988" s="4" t="str">
        <f t="shared" si="729"/>
        <v/>
      </c>
      <c r="V988" s="4" t="str">
        <f t="shared" si="729"/>
        <v/>
      </c>
      <c r="W988" s="4" t="str">
        <f t="shared" si="729"/>
        <v/>
      </c>
      <c r="X988" s="4" t="str">
        <f t="shared" si="729"/>
        <v/>
      </c>
    </row>
    <row r="989" spans="1:24" ht="15.75" customHeight="1" x14ac:dyDescent="0.25">
      <c r="A989" s="4" t="s">
        <v>77</v>
      </c>
      <c r="B989" s="4" t="s">
        <v>78</v>
      </c>
      <c r="C989" s="4" t="s">
        <v>28</v>
      </c>
      <c r="D989" s="4" t="s">
        <v>29</v>
      </c>
      <c r="E989" s="4">
        <f t="shared" si="523"/>
        <v>0</v>
      </c>
      <c r="I989" s="4" t="str">
        <f t="shared" ref="I989:X989" si="730">+IF(IFERROR(I737,0)=0,0,I737)</f>
        <v/>
      </c>
      <c r="J989" s="4" t="str">
        <f t="shared" si="730"/>
        <v/>
      </c>
      <c r="K989" s="4" t="str">
        <f t="shared" si="730"/>
        <v/>
      </c>
      <c r="L989" s="4" t="str">
        <f t="shared" si="730"/>
        <v/>
      </c>
      <c r="M989" s="4" t="str">
        <f t="shared" si="730"/>
        <v/>
      </c>
      <c r="N989" s="4" t="str">
        <f t="shared" si="730"/>
        <v/>
      </c>
      <c r="O989" s="4" t="str">
        <f t="shared" si="730"/>
        <v/>
      </c>
      <c r="P989" s="4" t="str">
        <f t="shared" si="730"/>
        <v/>
      </c>
      <c r="Q989" s="4" t="str">
        <f t="shared" si="730"/>
        <v/>
      </c>
      <c r="R989" s="4" t="str">
        <f t="shared" si="730"/>
        <v/>
      </c>
      <c r="S989" s="4" t="str">
        <f t="shared" si="730"/>
        <v/>
      </c>
      <c r="T989" s="4" t="str">
        <f t="shared" si="730"/>
        <v/>
      </c>
      <c r="U989" s="4" t="str">
        <f t="shared" si="730"/>
        <v/>
      </c>
      <c r="V989" s="4" t="str">
        <f t="shared" si="730"/>
        <v/>
      </c>
      <c r="W989" s="4" t="str">
        <f t="shared" si="730"/>
        <v/>
      </c>
      <c r="X989" s="4" t="str">
        <f t="shared" si="730"/>
        <v/>
      </c>
    </row>
    <row r="990" spans="1:24" ht="15.75" customHeight="1" x14ac:dyDescent="0.25">
      <c r="A990" s="4" t="s">
        <v>79</v>
      </c>
      <c r="B990" s="4" t="s">
        <v>80</v>
      </c>
      <c r="C990" s="4" t="s">
        <v>28</v>
      </c>
      <c r="D990" s="4" t="s">
        <v>29</v>
      </c>
      <c r="E990" s="4">
        <f t="shared" si="523"/>
        <v>0</v>
      </c>
      <c r="I990" s="4" t="str">
        <f t="shared" ref="I990:X990" si="731">+IF(IFERROR(I738,0)=0,0,I738)</f>
        <v/>
      </c>
      <c r="J990" s="4" t="str">
        <f t="shared" si="731"/>
        <v/>
      </c>
      <c r="K990" s="4" t="str">
        <f t="shared" si="731"/>
        <v/>
      </c>
      <c r="L990" s="4" t="str">
        <f t="shared" si="731"/>
        <v/>
      </c>
      <c r="M990" s="4" t="str">
        <f t="shared" si="731"/>
        <v/>
      </c>
      <c r="N990" s="4" t="str">
        <f t="shared" si="731"/>
        <v/>
      </c>
      <c r="O990" s="4" t="str">
        <f t="shared" si="731"/>
        <v/>
      </c>
      <c r="P990" s="4" t="str">
        <f t="shared" si="731"/>
        <v/>
      </c>
      <c r="Q990" s="4" t="str">
        <f t="shared" si="731"/>
        <v/>
      </c>
      <c r="R990" s="4" t="str">
        <f t="shared" si="731"/>
        <v/>
      </c>
      <c r="S990" s="4" t="str">
        <f t="shared" si="731"/>
        <v/>
      </c>
      <c r="T990" s="4" t="str">
        <f t="shared" si="731"/>
        <v/>
      </c>
      <c r="U990" s="4" t="str">
        <f t="shared" si="731"/>
        <v/>
      </c>
      <c r="V990" s="4" t="str">
        <f t="shared" si="731"/>
        <v/>
      </c>
      <c r="W990" s="4" t="str">
        <f t="shared" si="731"/>
        <v/>
      </c>
      <c r="X990" s="4" t="str">
        <f t="shared" si="731"/>
        <v/>
      </c>
    </row>
    <row r="991" spans="1:24" ht="15.75" customHeight="1" x14ac:dyDescent="0.25">
      <c r="A991" s="4" t="s">
        <v>513</v>
      </c>
      <c r="B991" s="4" t="s">
        <v>514</v>
      </c>
      <c r="C991" s="4" t="s">
        <v>106</v>
      </c>
      <c r="D991" s="4" t="s">
        <v>484</v>
      </c>
      <c r="E991" s="4">
        <f t="shared" si="523"/>
        <v>1</v>
      </c>
      <c r="I991" s="4">
        <f t="shared" ref="I991:X991" si="732">+IF(IFERROR(I739,0)=0,0,I739)</f>
        <v>4981420</v>
      </c>
      <c r="J991" s="85">
        <f t="shared" si="732"/>
        <v>13.751099084196875</v>
      </c>
      <c r="K991" s="85">
        <f t="shared" si="732"/>
        <v>163.70834019215405</v>
      </c>
      <c r="L991" s="4">
        <f t="shared" si="732"/>
        <v>34.207287820954051</v>
      </c>
      <c r="M991" s="4">
        <f t="shared" si="732"/>
        <v>692.56756756756749</v>
      </c>
      <c r="N991" s="4">
        <f t="shared" si="732"/>
        <v>7.4331149662076825</v>
      </c>
      <c r="O991" s="85">
        <f t="shared" si="732"/>
        <v>10615.384615384615</v>
      </c>
      <c r="P991" s="85">
        <f t="shared" si="732"/>
        <v>664.68334827614319</v>
      </c>
      <c r="Q991" s="85">
        <f t="shared" si="732"/>
        <v>1363.4843671626818</v>
      </c>
      <c r="R991" s="85">
        <f t="shared" si="732"/>
        <v>0.6624617077058349</v>
      </c>
      <c r="S991" s="85">
        <f t="shared" si="732"/>
        <v>385.866802236909</v>
      </c>
      <c r="T991" s="4">
        <f t="shared" si="732"/>
        <v>9661.1295681063129</v>
      </c>
      <c r="U991" s="4">
        <f t="shared" si="732"/>
        <v>7.7777777777777779E-2</v>
      </c>
      <c r="V991" s="4">
        <f t="shared" si="732"/>
        <v>5.5555555555555552E-2</v>
      </c>
      <c r="W991" s="4">
        <f t="shared" si="732"/>
        <v>0.11222222222222222</v>
      </c>
      <c r="X991" s="4">
        <f t="shared" si="732"/>
        <v>0.11222222222222222</v>
      </c>
    </row>
    <row r="992" spans="1:24" ht="15.75" customHeight="1" x14ac:dyDescent="0.25">
      <c r="A992" s="4" t="s">
        <v>257</v>
      </c>
      <c r="B992" s="4" t="s">
        <v>258</v>
      </c>
      <c r="C992" s="4" t="s">
        <v>118</v>
      </c>
      <c r="D992" s="4" t="s">
        <v>250</v>
      </c>
      <c r="E992" s="4">
        <f t="shared" si="523"/>
        <v>0</v>
      </c>
      <c r="I992" s="4" t="str">
        <f t="shared" ref="I992:X992" si="733">+IF(IFERROR(I740,0)=0,0,I740)</f>
        <v/>
      </c>
      <c r="J992" s="4" t="str">
        <f t="shared" si="733"/>
        <v/>
      </c>
      <c r="K992" s="4" t="str">
        <f t="shared" si="733"/>
        <v/>
      </c>
      <c r="L992" s="4" t="str">
        <f t="shared" si="733"/>
        <v/>
      </c>
      <c r="M992" s="4" t="str">
        <f t="shared" si="733"/>
        <v/>
      </c>
      <c r="N992" s="4" t="str">
        <f t="shared" si="733"/>
        <v/>
      </c>
      <c r="O992" s="4" t="str">
        <f t="shared" si="733"/>
        <v/>
      </c>
      <c r="P992" s="4" t="str">
        <f t="shared" si="733"/>
        <v/>
      </c>
      <c r="Q992" s="4" t="str">
        <f t="shared" si="733"/>
        <v/>
      </c>
      <c r="R992" s="4" t="str">
        <f t="shared" si="733"/>
        <v/>
      </c>
      <c r="S992" s="4" t="str">
        <f t="shared" si="733"/>
        <v/>
      </c>
      <c r="T992" s="4" t="str">
        <f t="shared" si="733"/>
        <v/>
      </c>
      <c r="U992" s="4" t="str">
        <f t="shared" si="733"/>
        <v/>
      </c>
      <c r="V992" s="4" t="str">
        <f t="shared" si="733"/>
        <v/>
      </c>
      <c r="W992" s="4" t="str">
        <f t="shared" si="733"/>
        <v/>
      </c>
      <c r="X992" s="4" t="str">
        <f t="shared" si="733"/>
        <v/>
      </c>
    </row>
    <row r="993" spans="1:24" ht="15.75" customHeight="1" x14ac:dyDescent="0.25">
      <c r="A993" s="4" t="s">
        <v>349</v>
      </c>
      <c r="B993" s="4" t="s">
        <v>350</v>
      </c>
      <c r="C993" s="4" t="s">
        <v>28</v>
      </c>
      <c r="D993" s="4" t="s">
        <v>328</v>
      </c>
      <c r="E993" s="4">
        <f t="shared" si="523"/>
        <v>0</v>
      </c>
      <c r="I993" s="4" t="str">
        <f t="shared" ref="I993:X993" si="734">+IF(IFERROR(I741,0)=0,0,I741)</f>
        <v/>
      </c>
      <c r="J993" s="4" t="str">
        <f t="shared" si="734"/>
        <v/>
      </c>
      <c r="K993" s="4" t="str">
        <f t="shared" si="734"/>
        <v/>
      </c>
      <c r="L993" s="4" t="str">
        <f t="shared" si="734"/>
        <v/>
      </c>
      <c r="M993" s="4" t="str">
        <f t="shared" si="734"/>
        <v/>
      </c>
      <c r="N993" s="4" t="str">
        <f t="shared" si="734"/>
        <v/>
      </c>
      <c r="O993" s="4" t="str">
        <f t="shared" si="734"/>
        <v/>
      </c>
      <c r="P993" s="4" t="str">
        <f t="shared" si="734"/>
        <v/>
      </c>
      <c r="Q993" s="4" t="str">
        <f t="shared" si="734"/>
        <v/>
      </c>
      <c r="R993" s="4" t="str">
        <f t="shared" si="734"/>
        <v/>
      </c>
      <c r="S993" s="4" t="str">
        <f t="shared" si="734"/>
        <v/>
      </c>
      <c r="T993" s="4" t="str">
        <f t="shared" si="734"/>
        <v/>
      </c>
      <c r="U993" s="4" t="str">
        <f t="shared" si="734"/>
        <v/>
      </c>
      <c r="V993" s="4" t="str">
        <f t="shared" si="734"/>
        <v/>
      </c>
      <c r="W993" s="4" t="str">
        <f t="shared" si="734"/>
        <v/>
      </c>
      <c r="X993" s="4" t="str">
        <f t="shared" si="734"/>
        <v/>
      </c>
    </row>
    <row r="994" spans="1:24" ht="15.75" customHeight="1" x14ac:dyDescent="0.25">
      <c r="A994" s="6" t="s">
        <v>389</v>
      </c>
      <c r="B994" s="6" t="s">
        <v>390</v>
      </c>
      <c r="C994" s="4" t="s">
        <v>118</v>
      </c>
      <c r="D994" s="4" t="s">
        <v>380</v>
      </c>
      <c r="E994" s="4">
        <f t="shared" si="523"/>
        <v>0</v>
      </c>
      <c r="I994" s="4" t="str">
        <f t="shared" ref="I994:X994" si="735">+IF(IFERROR(I742,0)=0,0,I742)</f>
        <v/>
      </c>
      <c r="J994" s="4" t="str">
        <f t="shared" si="735"/>
        <v/>
      </c>
      <c r="K994" s="4" t="str">
        <f t="shared" si="735"/>
        <v/>
      </c>
      <c r="L994" s="4" t="str">
        <f t="shared" si="735"/>
        <v/>
      </c>
      <c r="M994" s="4" t="str">
        <f t="shared" si="735"/>
        <v/>
      </c>
      <c r="N994" s="4" t="str">
        <f t="shared" si="735"/>
        <v/>
      </c>
      <c r="O994" s="4" t="str">
        <f t="shared" si="735"/>
        <v/>
      </c>
      <c r="P994" s="4" t="str">
        <f t="shared" si="735"/>
        <v/>
      </c>
      <c r="Q994" s="4" t="str">
        <f t="shared" si="735"/>
        <v/>
      </c>
      <c r="R994" s="4" t="str">
        <f t="shared" si="735"/>
        <v/>
      </c>
      <c r="S994" s="4" t="str">
        <f t="shared" si="735"/>
        <v/>
      </c>
      <c r="T994" s="4" t="str">
        <f t="shared" si="735"/>
        <v/>
      </c>
      <c r="U994" s="4" t="str">
        <f t="shared" si="735"/>
        <v/>
      </c>
      <c r="V994" s="4" t="str">
        <f t="shared" si="735"/>
        <v/>
      </c>
      <c r="W994" s="4" t="str">
        <f t="shared" si="735"/>
        <v/>
      </c>
      <c r="X994" s="4" t="str">
        <f t="shared" si="735"/>
        <v/>
      </c>
    </row>
    <row r="995" spans="1:24" ht="15.75" customHeight="1" x14ac:dyDescent="0.25">
      <c r="A995" s="4" t="s">
        <v>297</v>
      </c>
      <c r="B995" s="4" t="s">
        <v>298</v>
      </c>
      <c r="C995" s="4" t="s">
        <v>181</v>
      </c>
      <c r="D995" s="4" t="s">
        <v>276</v>
      </c>
      <c r="E995" s="4">
        <f t="shared" si="523"/>
        <v>1</v>
      </c>
      <c r="I995" s="4">
        <f t="shared" ref="I995:X995" si="736">+IF(IFERROR(I743,0)=0,0,I743)</f>
        <v>10036379</v>
      </c>
      <c r="J995" s="85">
        <f t="shared" si="736"/>
        <v>196.69444527752492</v>
      </c>
      <c r="K995" s="85">
        <f t="shared" si="736"/>
        <v>56.922920108935706</v>
      </c>
      <c r="L995" s="85">
        <f t="shared" si="736"/>
        <v>60.499907386917137</v>
      </c>
      <c r="M995" s="85">
        <f t="shared" si="736"/>
        <v>1062.8391388062314</v>
      </c>
      <c r="N995" s="85">
        <f t="shared" si="736"/>
        <v>23.036196620314954</v>
      </c>
      <c r="O995" s="4">
        <f t="shared" si="736"/>
        <v>384064.2269834578</v>
      </c>
      <c r="P995" s="85">
        <f t="shared" si="736"/>
        <v>100.83128893909175</v>
      </c>
      <c r="Q995" s="85">
        <f t="shared" si="736"/>
        <v>3650.4792332268371</v>
      </c>
      <c r="R995" s="85">
        <f t="shared" si="736"/>
        <v>1.1259040735707568</v>
      </c>
      <c r="S995" s="4">
        <f t="shared" si="736"/>
        <v>1963.1332839572508</v>
      </c>
      <c r="T995" s="4">
        <f t="shared" si="736"/>
        <v>141963.87445888654</v>
      </c>
      <c r="U995" s="4">
        <f t="shared" si="736"/>
        <v>0.84</v>
      </c>
      <c r="V995" s="4">
        <f t="shared" si="736"/>
        <v>0.82</v>
      </c>
      <c r="W995" s="4">
        <f t="shared" si="736"/>
        <v>0.92</v>
      </c>
      <c r="X995" s="4">
        <f t="shared" si="736"/>
        <v>0.92</v>
      </c>
    </row>
    <row r="996" spans="1:24" ht="15.75" customHeight="1" x14ac:dyDescent="0.25">
      <c r="A996" s="4" t="s">
        <v>540</v>
      </c>
      <c r="B996" s="4" t="s">
        <v>541</v>
      </c>
      <c r="C996" s="4" t="s">
        <v>181</v>
      </c>
      <c r="D996" s="4" t="s">
        <v>525</v>
      </c>
      <c r="E996" s="4">
        <f t="shared" si="523"/>
        <v>1</v>
      </c>
      <c r="I996" s="4">
        <f t="shared" ref="I996:X996" si="737">+IF(IFERROR(I744,0)=0,0,I744)</f>
        <v>8591365</v>
      </c>
      <c r="J996" s="85">
        <f t="shared" si="737"/>
        <v>215.46052344417916</v>
      </c>
      <c r="K996" s="85">
        <f t="shared" si="737"/>
        <v>76.402294629549559</v>
      </c>
      <c r="L996" s="85">
        <f t="shared" si="737"/>
        <v>48.525467140553332</v>
      </c>
      <c r="M996" s="85">
        <f t="shared" si="737"/>
        <v>635.13101767215107</v>
      </c>
      <c r="N996" s="4">
        <f t="shared" si="737"/>
        <v>13.730910211329888</v>
      </c>
      <c r="O996" s="4">
        <f t="shared" si="737"/>
        <v>87016.196189606431</v>
      </c>
      <c r="P996" s="85">
        <f t="shared" si="737"/>
        <v>61.999395496448543</v>
      </c>
      <c r="Q996" s="85">
        <f t="shared" si="737"/>
        <v>2381.7126269956457</v>
      </c>
      <c r="R996" s="85">
        <f t="shared" si="737"/>
        <v>0.52378172735065964</v>
      </c>
      <c r="S996" s="4">
        <f t="shared" si="737"/>
        <v>572.94508971460334</v>
      </c>
      <c r="T996" s="4">
        <f t="shared" si="737"/>
        <v>108400.48430554378</v>
      </c>
      <c r="U996" s="4">
        <f t="shared" si="737"/>
        <v>0</v>
      </c>
      <c r="V996" s="4">
        <f t="shared" si="737"/>
        <v>0</v>
      </c>
      <c r="W996" s="4">
        <f t="shared" si="737"/>
        <v>0</v>
      </c>
      <c r="X996" s="4">
        <f t="shared" si="737"/>
        <v>0</v>
      </c>
    </row>
    <row r="997" spans="1:24" ht="15.75" customHeight="1" x14ac:dyDescent="0.25">
      <c r="A997" s="4" t="s">
        <v>515</v>
      </c>
      <c r="B997" s="4" t="s">
        <v>516</v>
      </c>
      <c r="C997" s="4" t="s">
        <v>106</v>
      </c>
      <c r="D997" s="4" t="s">
        <v>484</v>
      </c>
      <c r="E997" s="4">
        <f t="shared" si="523"/>
        <v>1</v>
      </c>
      <c r="I997" s="4">
        <f t="shared" ref="I997:X997" si="738">+IF(IFERROR(I745,0)=0,0,I745)</f>
        <v>17070135</v>
      </c>
      <c r="J997" s="85">
        <f t="shared" si="738"/>
        <v>11.077826859600114</v>
      </c>
      <c r="K997" s="85">
        <f t="shared" si="738"/>
        <v>62.090897347912012</v>
      </c>
      <c r="L997" s="4">
        <f t="shared" si="738"/>
        <v>34.207287820954051</v>
      </c>
      <c r="M997" s="4">
        <f t="shared" si="738"/>
        <v>692.56756756756749</v>
      </c>
      <c r="N997" s="4">
        <f t="shared" si="738"/>
        <v>7.4331149662076825</v>
      </c>
      <c r="O997" s="4">
        <f t="shared" si="738"/>
        <v>149275.25503639353</v>
      </c>
      <c r="P997" s="85">
        <f t="shared" si="738"/>
        <v>144.06687508495312</v>
      </c>
      <c r="Q997" s="85">
        <f t="shared" si="738"/>
        <v>1980.0112086680365</v>
      </c>
      <c r="R997" s="85">
        <f t="shared" si="738"/>
        <v>2.7123394161791925</v>
      </c>
      <c r="S997" s="85">
        <f t="shared" si="738"/>
        <v>41.989027176875879</v>
      </c>
      <c r="T997" s="4">
        <f t="shared" si="738"/>
        <v>9661.1295681063129</v>
      </c>
      <c r="U997" s="4">
        <f t="shared" si="738"/>
        <v>7.7777777777777779E-2</v>
      </c>
      <c r="V997" s="4">
        <f t="shared" si="738"/>
        <v>5.5555555555555552E-2</v>
      </c>
      <c r="W997" s="4">
        <f t="shared" si="738"/>
        <v>0.11222222222222222</v>
      </c>
      <c r="X997" s="4">
        <f t="shared" si="738"/>
        <v>0.11222222222222222</v>
      </c>
    </row>
    <row r="998" spans="1:24" ht="15.75" customHeight="1" x14ac:dyDescent="0.25">
      <c r="A998" s="4" t="s">
        <v>110</v>
      </c>
      <c r="B998" s="4" t="s">
        <v>111</v>
      </c>
      <c r="C998" s="4" t="s">
        <v>106</v>
      </c>
      <c r="D998" s="4" t="s">
        <v>107</v>
      </c>
      <c r="E998" s="4">
        <f t="shared" si="523"/>
        <v>1</v>
      </c>
      <c r="I998" s="4">
        <f t="shared" ref="I998:X998" si="739">+IF(IFERROR(I746,0)=0,0,I746)</f>
        <v>9321018</v>
      </c>
      <c r="J998" s="4">
        <f t="shared" si="739"/>
        <v>234.34854903614692</v>
      </c>
      <c r="K998" s="85">
        <f t="shared" si="739"/>
        <v>99.956893120472458</v>
      </c>
      <c r="L998" s="4">
        <f t="shared" si="739"/>
        <v>0</v>
      </c>
      <c r="M998" s="4">
        <f t="shared" si="739"/>
        <v>0</v>
      </c>
      <c r="N998" s="4">
        <f t="shared" si="739"/>
        <v>0</v>
      </c>
      <c r="O998" s="85">
        <f t="shared" si="739"/>
        <v>29238.726790450928</v>
      </c>
      <c r="P998" s="85">
        <f t="shared" si="739"/>
        <v>945.69630531871701</v>
      </c>
      <c r="Q998" s="85">
        <f t="shared" si="739"/>
        <v>8470</v>
      </c>
      <c r="R998" s="85">
        <f t="shared" si="739"/>
        <v>1.3517836785638651</v>
      </c>
      <c r="S998" s="85">
        <f t="shared" si="739"/>
        <v>1057.5650004797083</v>
      </c>
      <c r="T998" s="4">
        <f t="shared" si="739"/>
        <v>22741.973840665876</v>
      </c>
      <c r="U998" s="4">
        <f t="shared" si="739"/>
        <v>0.30666666666666664</v>
      </c>
      <c r="V998" s="4">
        <f t="shared" si="739"/>
        <v>0.19333333333333336</v>
      </c>
      <c r="W998" s="4">
        <f t="shared" si="739"/>
        <v>0.26</v>
      </c>
      <c r="X998" s="4">
        <f t="shared" si="739"/>
        <v>0.26</v>
      </c>
    </row>
    <row r="999" spans="1:24" ht="15.75" customHeight="1" x14ac:dyDescent="0.25">
      <c r="A999" s="4" t="s">
        <v>372</v>
      </c>
      <c r="B999" s="4" t="s">
        <v>373</v>
      </c>
      <c r="C999" s="4" t="s">
        <v>106</v>
      </c>
      <c r="D999" s="4" t="s">
        <v>357</v>
      </c>
      <c r="E999" s="4">
        <f t="shared" si="523"/>
        <v>1</v>
      </c>
      <c r="I999" s="4">
        <f t="shared" ref="I999:X999" si="740">+IF(IFERROR(I747,0)=0,0,I747)</f>
        <v>69625582</v>
      </c>
      <c r="J999" s="85">
        <f t="shared" si="740"/>
        <v>315.65840268308278</v>
      </c>
      <c r="K999" s="85">
        <f t="shared" si="740"/>
        <v>535.69247004642625</v>
      </c>
      <c r="L999" s="4">
        <f t="shared" si="740"/>
        <v>15.11172531630698</v>
      </c>
      <c r="M999" s="4">
        <f t="shared" si="740"/>
        <v>139.14990912924435</v>
      </c>
      <c r="N999" s="4">
        <f t="shared" si="740"/>
        <v>2.047279334907413</v>
      </c>
      <c r="O999" s="85">
        <f t="shared" si="740"/>
        <v>202196.03619129685</v>
      </c>
      <c r="P999" s="85">
        <f t="shared" si="740"/>
        <v>536.46282808059186</v>
      </c>
      <c r="Q999" s="85">
        <f t="shared" si="740"/>
        <v>5827.6147620386864</v>
      </c>
      <c r="R999" s="85">
        <f t="shared" si="740"/>
        <v>3.2014095049144435</v>
      </c>
      <c r="S999" s="85">
        <f t="shared" si="740"/>
        <v>9813.9252815274103</v>
      </c>
      <c r="T999" s="4">
        <f t="shared" si="740"/>
        <v>88883.759627270134</v>
      </c>
      <c r="U999" s="4">
        <f t="shared" si="740"/>
        <v>0.45</v>
      </c>
      <c r="V999" s="4">
        <f t="shared" si="740"/>
        <v>0.33</v>
      </c>
      <c r="W999" s="4">
        <f t="shared" si="740"/>
        <v>0.4</v>
      </c>
      <c r="X999" s="4">
        <f t="shared" si="740"/>
        <v>0.4</v>
      </c>
    </row>
    <row r="1000" spans="1:24" ht="15.75" customHeight="1" x14ac:dyDescent="0.25">
      <c r="A1000" s="4" t="s">
        <v>445</v>
      </c>
      <c r="B1000" s="4" t="s">
        <v>446</v>
      </c>
      <c r="C1000" s="4" t="s">
        <v>181</v>
      </c>
      <c r="D1000" s="4" t="s">
        <v>412</v>
      </c>
      <c r="E1000" s="4">
        <f t="shared" si="523"/>
        <v>0</v>
      </c>
      <c r="I1000" s="4" t="str">
        <f t="shared" ref="I1000:X1000" si="741">+IF(IFERROR(I748,0)=0,0,I748)</f>
        <v/>
      </c>
      <c r="J1000" s="4" t="str">
        <f t="shared" si="741"/>
        <v/>
      </c>
      <c r="K1000" s="4" t="str">
        <f t="shared" si="741"/>
        <v/>
      </c>
      <c r="L1000" s="4" t="str">
        <f t="shared" si="741"/>
        <v/>
      </c>
      <c r="M1000" s="4" t="str">
        <f t="shared" si="741"/>
        <v/>
      </c>
      <c r="N1000" s="4" t="str">
        <f t="shared" si="741"/>
        <v/>
      </c>
      <c r="O1000" s="4" t="str">
        <f t="shared" si="741"/>
        <v/>
      </c>
      <c r="P1000" s="4" t="str">
        <f t="shared" si="741"/>
        <v/>
      </c>
      <c r="Q1000" s="4" t="str">
        <f t="shared" si="741"/>
        <v/>
      </c>
      <c r="R1000" s="4" t="str">
        <f t="shared" si="741"/>
        <v/>
      </c>
      <c r="S1000" s="4" t="str">
        <f t="shared" si="741"/>
        <v/>
      </c>
      <c r="T1000" s="4" t="str">
        <f t="shared" si="741"/>
        <v/>
      </c>
      <c r="U1000" s="4" t="str">
        <f t="shared" si="741"/>
        <v/>
      </c>
      <c r="V1000" s="4" t="str">
        <f t="shared" si="741"/>
        <v/>
      </c>
      <c r="W1000" s="4" t="str">
        <f t="shared" si="741"/>
        <v/>
      </c>
      <c r="X1000" s="4" t="str">
        <f t="shared" si="741"/>
        <v/>
      </c>
    </row>
    <row r="1001" spans="1:24" ht="15.75" customHeight="1" x14ac:dyDescent="0.25">
      <c r="A1001" s="4" t="s">
        <v>374</v>
      </c>
      <c r="B1001" s="4" t="s">
        <v>375</v>
      </c>
      <c r="C1001" s="4" t="s">
        <v>106</v>
      </c>
      <c r="D1001" s="4" t="s">
        <v>357</v>
      </c>
      <c r="E1001" s="4">
        <f t="shared" si="523"/>
        <v>1</v>
      </c>
      <c r="I1001" s="4">
        <f t="shared" ref="I1001:X1001" si="742">+IF(IFERROR(I749,0)=0,0,I749)</f>
        <v>1293119</v>
      </c>
      <c r="J1001" s="85">
        <f t="shared" si="742"/>
        <v>310.72159638826741</v>
      </c>
      <c r="K1001" s="85">
        <f t="shared" si="742"/>
        <v>50.962053763033417</v>
      </c>
      <c r="L1001" s="85">
        <f t="shared" si="742"/>
        <v>13.378505767837298</v>
      </c>
      <c r="M1001" s="85">
        <f t="shared" si="742"/>
        <v>262.51896813353562</v>
      </c>
      <c r="N1001" s="85">
        <f t="shared" si="742"/>
        <v>2.3973045017511923</v>
      </c>
      <c r="O1001" s="4">
        <f t="shared" si="742"/>
        <v>245226.99792771318</v>
      </c>
      <c r="P1001" s="4">
        <f t="shared" si="742"/>
        <v>11181.96970713265</v>
      </c>
      <c r="Q1001" s="85">
        <f t="shared" si="742"/>
        <v>4307.1895424836603</v>
      </c>
      <c r="R1001" s="85">
        <f t="shared" si="742"/>
        <v>3.7892877608325293</v>
      </c>
      <c r="S1001" s="4">
        <f t="shared" si="742"/>
        <v>11747.811386788755</v>
      </c>
      <c r="T1001" s="4">
        <f t="shared" si="742"/>
        <v>88883.759627270134</v>
      </c>
      <c r="U1001" s="4">
        <f t="shared" si="742"/>
        <v>0</v>
      </c>
      <c r="V1001" s="4">
        <f t="shared" si="742"/>
        <v>0</v>
      </c>
      <c r="W1001" s="4">
        <f t="shared" si="742"/>
        <v>0</v>
      </c>
      <c r="X1001" s="4">
        <f t="shared" si="742"/>
        <v>0</v>
      </c>
    </row>
    <row r="1002" spans="1:24" ht="15.75" customHeight="1" x14ac:dyDescent="0.25">
      <c r="A1002" s="4" t="s">
        <v>480</v>
      </c>
      <c r="B1002" s="4" t="s">
        <v>481</v>
      </c>
      <c r="C1002" s="4" t="s">
        <v>118</v>
      </c>
      <c r="D1002" s="4" t="s">
        <v>449</v>
      </c>
      <c r="E1002" s="4">
        <f t="shared" si="523"/>
        <v>0</v>
      </c>
      <c r="I1002" s="4" t="str">
        <f t="shared" ref="I1002:X1002" si="743">+IF(IFERROR(I750,0)=0,0,I750)</f>
        <v/>
      </c>
      <c r="J1002" s="4" t="str">
        <f t="shared" si="743"/>
        <v/>
      </c>
      <c r="K1002" s="4" t="str">
        <f t="shared" si="743"/>
        <v/>
      </c>
      <c r="L1002" s="4" t="str">
        <f t="shared" si="743"/>
        <v/>
      </c>
      <c r="M1002" s="4" t="str">
        <f t="shared" si="743"/>
        <v/>
      </c>
      <c r="N1002" s="4" t="str">
        <f t="shared" si="743"/>
        <v/>
      </c>
      <c r="O1002" s="4" t="str">
        <f t="shared" si="743"/>
        <v/>
      </c>
      <c r="P1002" s="4" t="str">
        <f t="shared" si="743"/>
        <v/>
      </c>
      <c r="Q1002" s="4" t="str">
        <f t="shared" si="743"/>
        <v/>
      </c>
      <c r="R1002" s="4" t="str">
        <f t="shared" si="743"/>
        <v/>
      </c>
      <c r="S1002" s="4" t="str">
        <f t="shared" si="743"/>
        <v/>
      </c>
      <c r="T1002" s="4" t="str">
        <f t="shared" si="743"/>
        <v/>
      </c>
      <c r="U1002" s="4" t="str">
        <f t="shared" si="743"/>
        <v/>
      </c>
      <c r="V1002" s="4" t="str">
        <f t="shared" si="743"/>
        <v/>
      </c>
      <c r="W1002" s="4" t="str">
        <f t="shared" si="743"/>
        <v/>
      </c>
      <c r="X1002" s="4" t="str">
        <f t="shared" si="743"/>
        <v/>
      </c>
    </row>
    <row r="1003" spans="1:24" ht="15.75" customHeight="1" x14ac:dyDescent="0.25">
      <c r="A1003" s="4" t="s">
        <v>318</v>
      </c>
      <c r="B1003" s="4" t="s">
        <v>319</v>
      </c>
      <c r="C1003" s="4" t="s">
        <v>22</v>
      </c>
      <c r="D1003" s="4" t="s">
        <v>309</v>
      </c>
      <c r="E1003" s="4">
        <f t="shared" si="523"/>
        <v>0</v>
      </c>
      <c r="I1003" s="4" t="str">
        <f t="shared" ref="I1003:X1003" si="744">+IF(IFERROR(I751,0)=0,0,I751)</f>
        <v/>
      </c>
      <c r="J1003" s="4" t="str">
        <f t="shared" si="744"/>
        <v/>
      </c>
      <c r="K1003" s="4" t="str">
        <f t="shared" si="744"/>
        <v/>
      </c>
      <c r="L1003" s="4" t="str">
        <f t="shared" si="744"/>
        <v/>
      </c>
      <c r="M1003" s="4" t="str">
        <f t="shared" si="744"/>
        <v/>
      </c>
      <c r="N1003" s="4" t="str">
        <f t="shared" si="744"/>
        <v/>
      </c>
      <c r="O1003" s="4" t="str">
        <f t="shared" si="744"/>
        <v/>
      </c>
      <c r="P1003" s="4" t="str">
        <f t="shared" si="744"/>
        <v/>
      </c>
      <c r="Q1003" s="4" t="str">
        <f t="shared" si="744"/>
        <v/>
      </c>
      <c r="R1003" s="4" t="str">
        <f t="shared" si="744"/>
        <v/>
      </c>
      <c r="S1003" s="4" t="str">
        <f t="shared" si="744"/>
        <v/>
      </c>
      <c r="T1003" s="4" t="str">
        <f t="shared" si="744"/>
        <v/>
      </c>
      <c r="U1003" s="4" t="str">
        <f t="shared" si="744"/>
        <v/>
      </c>
      <c r="V1003" s="4" t="str">
        <f t="shared" si="744"/>
        <v/>
      </c>
      <c r="W1003" s="4" t="str">
        <f t="shared" si="744"/>
        <v/>
      </c>
      <c r="X1003" s="4" t="str">
        <f t="shared" si="744"/>
        <v/>
      </c>
    </row>
    <row r="1004" spans="1:24" ht="15.75" customHeight="1" x14ac:dyDescent="0.25">
      <c r="A1004" s="4" t="s">
        <v>320</v>
      </c>
      <c r="B1004" s="4" t="s">
        <v>321</v>
      </c>
      <c r="C1004" s="4" t="s">
        <v>22</v>
      </c>
      <c r="D1004" s="4" t="s">
        <v>309</v>
      </c>
      <c r="E1004" s="4">
        <f t="shared" si="523"/>
        <v>0</v>
      </c>
      <c r="I1004" s="4" t="str">
        <f t="shared" ref="I1004:X1004" si="745">+IF(IFERROR(I752,0)=0,0,I752)</f>
        <v/>
      </c>
      <c r="J1004" s="4" t="str">
        <f t="shared" si="745"/>
        <v/>
      </c>
      <c r="K1004" s="4" t="str">
        <f t="shared" si="745"/>
        <v/>
      </c>
      <c r="L1004" s="4" t="str">
        <f t="shared" si="745"/>
        <v/>
      </c>
      <c r="M1004" s="4" t="str">
        <f t="shared" si="745"/>
        <v/>
      </c>
      <c r="N1004" s="4" t="str">
        <f t="shared" si="745"/>
        <v/>
      </c>
      <c r="O1004" s="4" t="str">
        <f t="shared" si="745"/>
        <v/>
      </c>
      <c r="P1004" s="4" t="str">
        <f t="shared" si="745"/>
        <v/>
      </c>
      <c r="Q1004" s="4" t="str">
        <f t="shared" si="745"/>
        <v/>
      </c>
      <c r="R1004" s="4" t="str">
        <f t="shared" si="745"/>
        <v/>
      </c>
      <c r="S1004" s="4" t="str">
        <f t="shared" si="745"/>
        <v/>
      </c>
      <c r="T1004" s="4" t="str">
        <f t="shared" si="745"/>
        <v/>
      </c>
      <c r="U1004" s="4" t="str">
        <f t="shared" si="745"/>
        <v/>
      </c>
      <c r="V1004" s="4" t="str">
        <f t="shared" si="745"/>
        <v/>
      </c>
      <c r="W1004" s="4" t="str">
        <f t="shared" si="745"/>
        <v/>
      </c>
      <c r="X1004" s="4" t="str">
        <f t="shared" si="745"/>
        <v/>
      </c>
    </row>
    <row r="1005" spans="1:24" ht="15.75" customHeight="1" x14ac:dyDescent="0.25">
      <c r="A1005" s="4" t="s">
        <v>81</v>
      </c>
      <c r="B1005" s="4" t="s">
        <v>82</v>
      </c>
      <c r="C1005" s="4" t="s">
        <v>28</v>
      </c>
      <c r="D1005" s="4" t="s">
        <v>29</v>
      </c>
      <c r="E1005" s="4">
        <f t="shared" si="523"/>
        <v>1</v>
      </c>
      <c r="I1005" s="4">
        <f t="shared" ref="I1005:X1005" si="746">+IF(IFERROR(I753,0)=0,0,I753)</f>
        <v>1394973</v>
      </c>
      <c r="J1005" s="85">
        <f t="shared" si="746"/>
        <v>473.48586675154291</v>
      </c>
      <c r="K1005" s="85">
        <f t="shared" si="746"/>
        <v>286.67221516115364</v>
      </c>
      <c r="L1005" s="4">
        <f t="shared" si="746"/>
        <v>147.31748256743123</v>
      </c>
      <c r="M1005" s="4">
        <f t="shared" si="746"/>
        <v>361.05032822757113</v>
      </c>
      <c r="N1005" s="4">
        <f t="shared" si="746"/>
        <v>0</v>
      </c>
      <c r="O1005" s="85">
        <f t="shared" si="746"/>
        <v>2923.0769230769229</v>
      </c>
      <c r="P1005" s="85">
        <f t="shared" si="746"/>
        <v>51935.064935064933</v>
      </c>
      <c r="Q1005" s="85">
        <f t="shared" si="746"/>
        <v>780.59730626585986</v>
      </c>
      <c r="R1005" s="85">
        <f t="shared" si="746"/>
        <v>30.108109619325965</v>
      </c>
      <c r="S1005" s="85">
        <f t="shared" si="746"/>
        <v>78.489229861316019</v>
      </c>
      <c r="T1005" s="4">
        <f t="shared" si="746"/>
        <v>0</v>
      </c>
      <c r="U1005" s="4">
        <f t="shared" si="746"/>
        <v>0.37</v>
      </c>
      <c r="V1005" s="4">
        <f t="shared" si="746"/>
        <v>0.51</v>
      </c>
      <c r="W1005" s="4">
        <f t="shared" si="746"/>
        <v>0.31</v>
      </c>
      <c r="X1005" s="4">
        <f t="shared" si="746"/>
        <v>0.31</v>
      </c>
    </row>
    <row r="1006" spans="1:24" ht="15.75" customHeight="1" x14ac:dyDescent="0.25">
      <c r="A1006" s="4" t="s">
        <v>259</v>
      </c>
      <c r="B1006" s="4" t="s">
        <v>260</v>
      </c>
      <c r="C1006" s="4" t="s">
        <v>118</v>
      </c>
      <c r="D1006" s="4" t="s">
        <v>250</v>
      </c>
      <c r="E1006" s="4">
        <f t="shared" si="523"/>
        <v>0</v>
      </c>
      <c r="I1006" s="4" t="str">
        <f t="shared" ref="I1006:X1006" si="747">+IF(IFERROR(I754,0)=0,0,I754)</f>
        <v/>
      </c>
      <c r="J1006" s="4" t="str">
        <f t="shared" si="747"/>
        <v/>
      </c>
      <c r="K1006" s="4" t="str">
        <f t="shared" si="747"/>
        <v/>
      </c>
      <c r="L1006" s="4" t="str">
        <f t="shared" si="747"/>
        <v/>
      </c>
      <c r="M1006" s="4" t="str">
        <f t="shared" si="747"/>
        <v/>
      </c>
      <c r="N1006" s="4" t="str">
        <f t="shared" si="747"/>
        <v/>
      </c>
      <c r="O1006" s="4" t="str">
        <f t="shared" si="747"/>
        <v/>
      </c>
      <c r="P1006" s="4" t="str">
        <f t="shared" si="747"/>
        <v/>
      </c>
      <c r="Q1006" s="4" t="str">
        <f t="shared" si="747"/>
        <v/>
      </c>
      <c r="R1006" s="4" t="str">
        <f t="shared" si="747"/>
        <v/>
      </c>
      <c r="S1006" s="4" t="str">
        <f t="shared" si="747"/>
        <v/>
      </c>
      <c r="T1006" s="4" t="str">
        <f t="shared" si="747"/>
        <v/>
      </c>
      <c r="U1006" s="4" t="str">
        <f t="shared" si="747"/>
        <v/>
      </c>
      <c r="V1006" s="4" t="str">
        <f t="shared" si="747"/>
        <v/>
      </c>
      <c r="W1006" s="4" t="str">
        <f t="shared" si="747"/>
        <v/>
      </c>
      <c r="X1006" s="4" t="str">
        <f t="shared" si="747"/>
        <v/>
      </c>
    </row>
    <row r="1007" spans="1:24" ht="15.75" customHeight="1" x14ac:dyDescent="0.25">
      <c r="A1007" s="4" t="s">
        <v>517</v>
      </c>
      <c r="B1007" s="4" t="s">
        <v>518</v>
      </c>
      <c r="C1007" s="4" t="s">
        <v>106</v>
      </c>
      <c r="D1007" s="4" t="s">
        <v>484</v>
      </c>
      <c r="E1007" s="4">
        <f t="shared" si="523"/>
        <v>1</v>
      </c>
      <c r="I1007" s="4">
        <f t="shared" ref="I1007:X1007" si="748">+IF(IFERROR(I755,0)=0,0,I755)</f>
        <v>83429615</v>
      </c>
      <c r="J1007" s="85">
        <f t="shared" si="748"/>
        <v>452.99382000024815</v>
      </c>
      <c r="K1007" s="85">
        <f t="shared" si="748"/>
        <v>311.63993744907009</v>
      </c>
      <c r="L1007" s="4">
        <f t="shared" si="748"/>
        <v>34.207287820954051</v>
      </c>
      <c r="M1007" s="4">
        <f t="shared" si="748"/>
        <v>692.56756756756749</v>
      </c>
      <c r="N1007" s="4">
        <f t="shared" si="748"/>
        <v>7.4331149662076825</v>
      </c>
      <c r="O1007" s="85">
        <f t="shared" si="748"/>
        <v>312170.75732976792</v>
      </c>
      <c r="P1007" s="85">
        <f t="shared" si="748"/>
        <v>575.41601471294496</v>
      </c>
      <c r="Q1007" s="85">
        <f t="shared" si="748"/>
        <v>3579.2458804256548</v>
      </c>
      <c r="R1007" s="85">
        <f t="shared" si="748"/>
        <v>3.8547463032161904</v>
      </c>
      <c r="S1007" s="85">
        <f t="shared" si="748"/>
        <v>1947.3744099772598</v>
      </c>
      <c r="T1007" s="4">
        <f t="shared" si="748"/>
        <v>9661.1295681063129</v>
      </c>
      <c r="U1007" s="4">
        <f t="shared" si="748"/>
        <v>0.28999999999999998</v>
      </c>
      <c r="V1007" s="4">
        <f t="shared" si="748"/>
        <v>0.14000000000000001</v>
      </c>
      <c r="W1007" s="4">
        <f t="shared" si="748"/>
        <v>0.42</v>
      </c>
      <c r="X1007" s="4">
        <f t="shared" si="748"/>
        <v>0.42</v>
      </c>
    </row>
    <row r="1008" spans="1:24" ht="15.75" customHeight="1" x14ac:dyDescent="0.25">
      <c r="A1008" s="4" t="s">
        <v>112</v>
      </c>
      <c r="B1008" s="4" t="s">
        <v>113</v>
      </c>
      <c r="C1008" s="4" t="s">
        <v>106</v>
      </c>
      <c r="D1008" s="4" t="s">
        <v>107</v>
      </c>
      <c r="E1008" s="4">
        <f t="shared" si="523"/>
        <v>0</v>
      </c>
      <c r="I1008" s="4" t="str">
        <f t="shared" ref="I1008:X1008" si="749">+IF(IFERROR(I756,0)=0,0,I756)</f>
        <v/>
      </c>
      <c r="J1008" s="4" t="str">
        <f t="shared" si="749"/>
        <v/>
      </c>
      <c r="K1008" s="4" t="str">
        <f t="shared" si="749"/>
        <v/>
      </c>
      <c r="L1008" s="4" t="str">
        <f t="shared" si="749"/>
        <v/>
      </c>
      <c r="M1008" s="4" t="str">
        <f t="shared" si="749"/>
        <v/>
      </c>
      <c r="N1008" s="4" t="str">
        <f t="shared" si="749"/>
        <v/>
      </c>
      <c r="O1008" s="4" t="str">
        <f t="shared" si="749"/>
        <v/>
      </c>
      <c r="P1008" s="4" t="str">
        <f t="shared" si="749"/>
        <v/>
      </c>
      <c r="Q1008" s="4" t="str">
        <f t="shared" si="749"/>
        <v/>
      </c>
      <c r="R1008" s="4" t="str">
        <f t="shared" si="749"/>
        <v/>
      </c>
      <c r="S1008" s="4" t="str">
        <f t="shared" si="749"/>
        <v/>
      </c>
      <c r="T1008" s="4" t="str">
        <f t="shared" si="749"/>
        <v/>
      </c>
      <c r="U1008" s="4" t="str">
        <f t="shared" si="749"/>
        <v/>
      </c>
      <c r="V1008" s="4" t="str">
        <f t="shared" si="749"/>
        <v/>
      </c>
      <c r="W1008" s="4" t="str">
        <f t="shared" si="749"/>
        <v/>
      </c>
      <c r="X1008" s="4" t="str">
        <f t="shared" si="749"/>
        <v/>
      </c>
    </row>
    <row r="1009" spans="1:24" ht="15.75" customHeight="1" x14ac:dyDescent="0.25">
      <c r="A1009" s="4" t="s">
        <v>83</v>
      </c>
      <c r="B1009" s="4" t="s">
        <v>84</v>
      </c>
      <c r="C1009" s="4" t="s">
        <v>28</v>
      </c>
      <c r="D1009" s="4" t="s">
        <v>29</v>
      </c>
      <c r="E1009" s="4">
        <f t="shared" si="523"/>
        <v>0</v>
      </c>
      <c r="I1009" s="4" t="str">
        <f t="shared" ref="I1009:X1009" si="750">+IF(IFERROR(I757,0)=0,0,I757)</f>
        <v/>
      </c>
      <c r="J1009" s="4" t="str">
        <f t="shared" si="750"/>
        <v/>
      </c>
      <c r="K1009" s="4" t="str">
        <f t="shared" si="750"/>
        <v/>
      </c>
      <c r="L1009" s="4" t="str">
        <f t="shared" si="750"/>
        <v/>
      </c>
      <c r="M1009" s="4" t="str">
        <f t="shared" si="750"/>
        <v/>
      </c>
      <c r="N1009" s="4" t="str">
        <f t="shared" si="750"/>
        <v/>
      </c>
      <c r="O1009" s="4" t="str">
        <f t="shared" si="750"/>
        <v/>
      </c>
      <c r="P1009" s="4" t="str">
        <f t="shared" si="750"/>
        <v/>
      </c>
      <c r="Q1009" s="4" t="str">
        <f t="shared" si="750"/>
        <v/>
      </c>
      <c r="R1009" s="4" t="str">
        <f t="shared" si="750"/>
        <v/>
      </c>
      <c r="S1009" s="4" t="str">
        <f t="shared" si="750"/>
        <v/>
      </c>
      <c r="T1009" s="4" t="str">
        <f t="shared" si="750"/>
        <v/>
      </c>
      <c r="U1009" s="4" t="str">
        <f t="shared" si="750"/>
        <v/>
      </c>
      <c r="V1009" s="4" t="str">
        <f t="shared" si="750"/>
        <v/>
      </c>
      <c r="W1009" s="4" t="str">
        <f t="shared" si="750"/>
        <v/>
      </c>
      <c r="X1009" s="4" t="str">
        <f t="shared" si="750"/>
        <v/>
      </c>
    </row>
    <row r="1010" spans="1:24" ht="15.75" customHeight="1" x14ac:dyDescent="0.25">
      <c r="A1010" s="4" t="s">
        <v>322</v>
      </c>
      <c r="B1010" s="4" t="s">
        <v>323</v>
      </c>
      <c r="C1010" s="4" t="s">
        <v>22</v>
      </c>
      <c r="D1010" s="4" t="s">
        <v>309</v>
      </c>
      <c r="E1010" s="4">
        <f t="shared" si="523"/>
        <v>0</v>
      </c>
      <c r="I1010" s="4" t="str">
        <f t="shared" ref="I1010:X1010" si="751">+IF(IFERROR(I758,0)=0,0,I758)</f>
        <v/>
      </c>
      <c r="J1010" s="4" t="str">
        <f t="shared" si="751"/>
        <v/>
      </c>
      <c r="K1010" s="4" t="str">
        <f t="shared" si="751"/>
        <v/>
      </c>
      <c r="L1010" s="4" t="str">
        <f t="shared" si="751"/>
        <v/>
      </c>
      <c r="M1010" s="4" t="str">
        <f t="shared" si="751"/>
        <v/>
      </c>
      <c r="N1010" s="4" t="str">
        <f t="shared" si="751"/>
        <v/>
      </c>
      <c r="O1010" s="4" t="str">
        <f t="shared" si="751"/>
        <v/>
      </c>
      <c r="P1010" s="4" t="str">
        <f t="shared" si="751"/>
        <v/>
      </c>
      <c r="Q1010" s="4" t="str">
        <f t="shared" si="751"/>
        <v/>
      </c>
      <c r="R1010" s="4" t="str">
        <f t="shared" si="751"/>
        <v/>
      </c>
      <c r="S1010" s="4" t="str">
        <f t="shared" si="751"/>
        <v/>
      </c>
      <c r="T1010" s="4" t="str">
        <f t="shared" si="751"/>
        <v/>
      </c>
      <c r="U1010" s="4" t="str">
        <f t="shared" si="751"/>
        <v/>
      </c>
      <c r="V1010" s="4" t="str">
        <f t="shared" si="751"/>
        <v/>
      </c>
      <c r="W1010" s="4" t="str">
        <f t="shared" si="751"/>
        <v/>
      </c>
      <c r="X1010" s="4" t="str">
        <f t="shared" si="751"/>
        <v/>
      </c>
    </row>
    <row r="1011" spans="1:24" ht="15.75" customHeight="1" x14ac:dyDescent="0.25">
      <c r="A1011" s="4" t="s">
        <v>150</v>
      </c>
      <c r="B1011" s="4" t="s">
        <v>151</v>
      </c>
      <c r="C1011" s="4" t="s">
        <v>118</v>
      </c>
      <c r="D1011" s="4" t="s">
        <v>119</v>
      </c>
      <c r="E1011" s="4">
        <f t="shared" si="523"/>
        <v>0</v>
      </c>
      <c r="I1011" s="4" t="str">
        <f t="shared" ref="I1011:X1011" si="752">+IF(IFERROR(I759,0)=0,0,I759)</f>
        <v/>
      </c>
      <c r="J1011" s="4" t="str">
        <f t="shared" si="752"/>
        <v/>
      </c>
      <c r="K1011" s="4" t="str">
        <f t="shared" si="752"/>
        <v/>
      </c>
      <c r="L1011" s="4" t="str">
        <f t="shared" si="752"/>
        <v/>
      </c>
      <c r="M1011" s="4" t="str">
        <f t="shared" si="752"/>
        <v/>
      </c>
      <c r="N1011" s="4" t="str">
        <f t="shared" si="752"/>
        <v/>
      </c>
      <c r="O1011" s="4" t="str">
        <f t="shared" si="752"/>
        <v/>
      </c>
      <c r="P1011" s="4" t="str">
        <f t="shared" si="752"/>
        <v/>
      </c>
      <c r="Q1011" s="4" t="str">
        <f t="shared" si="752"/>
        <v/>
      </c>
      <c r="R1011" s="4" t="str">
        <f t="shared" si="752"/>
        <v/>
      </c>
      <c r="S1011" s="4" t="str">
        <f t="shared" si="752"/>
        <v/>
      </c>
      <c r="T1011" s="4" t="str">
        <f t="shared" si="752"/>
        <v/>
      </c>
      <c r="U1011" s="4" t="str">
        <f t="shared" si="752"/>
        <v/>
      </c>
      <c r="V1011" s="4" t="str">
        <f t="shared" si="752"/>
        <v/>
      </c>
      <c r="W1011" s="4" t="str">
        <f t="shared" si="752"/>
        <v/>
      </c>
      <c r="X1011" s="4" t="str">
        <f t="shared" si="752"/>
        <v/>
      </c>
    </row>
    <row r="1012" spans="1:24" ht="15.75" customHeight="1" x14ac:dyDescent="0.25">
      <c r="A1012" s="4" t="s">
        <v>201</v>
      </c>
      <c r="B1012" s="4" t="s">
        <v>202</v>
      </c>
      <c r="C1012" s="4" t="s">
        <v>181</v>
      </c>
      <c r="D1012" s="4" t="s">
        <v>182</v>
      </c>
      <c r="E1012" s="4">
        <f t="shared" si="523"/>
        <v>1</v>
      </c>
      <c r="I1012" s="4">
        <f t="shared" ref="I1012:X1012" si="753">+IF(IFERROR(I760,0)=0,0,I760)</f>
        <v>43993638</v>
      </c>
      <c r="J1012" s="85">
        <f t="shared" si="753"/>
        <v>401.66034916230387</v>
      </c>
      <c r="K1012" s="85">
        <f t="shared" si="753"/>
        <v>129.79149394282874</v>
      </c>
      <c r="L1012" s="85">
        <f t="shared" si="753"/>
        <v>59.795009451139272</v>
      </c>
      <c r="M1012" s="85">
        <f t="shared" si="753"/>
        <v>460.70052539404554</v>
      </c>
      <c r="N1012" s="4">
        <f t="shared" si="753"/>
        <v>23.995486477558526</v>
      </c>
      <c r="O1012" s="85">
        <f t="shared" si="753"/>
        <v>34826.092020966804</v>
      </c>
      <c r="P1012" s="85">
        <f t="shared" si="753"/>
        <v>338.32225342766066</v>
      </c>
      <c r="Q1012" s="85">
        <f t="shared" si="753"/>
        <v>2961.9255109451187</v>
      </c>
      <c r="R1012" s="85">
        <f t="shared" si="753"/>
        <v>6.253176879802484</v>
      </c>
      <c r="S1012" s="85">
        <f t="shared" si="753"/>
        <v>1320.6793736334121</v>
      </c>
      <c r="T1012" s="4">
        <f t="shared" si="753"/>
        <v>48035.522755138874</v>
      </c>
      <c r="U1012" s="4">
        <f t="shared" si="753"/>
        <v>0.28000000000000003</v>
      </c>
      <c r="V1012" s="4">
        <f t="shared" si="753"/>
        <v>0.37</v>
      </c>
      <c r="W1012" s="4">
        <f t="shared" si="753"/>
        <v>0.45</v>
      </c>
      <c r="X1012" s="4">
        <f t="shared" si="753"/>
        <v>0.45</v>
      </c>
    </row>
    <row r="1013" spans="1:24" ht="15.75" customHeight="1" x14ac:dyDescent="0.25">
      <c r="A1013" s="4" t="s">
        <v>519</v>
      </c>
      <c r="B1013" s="4" t="s">
        <v>520</v>
      </c>
      <c r="C1013" s="4" t="s">
        <v>106</v>
      </c>
      <c r="D1013" s="4" t="s">
        <v>484</v>
      </c>
      <c r="E1013" s="4">
        <f t="shared" si="523"/>
        <v>0</v>
      </c>
      <c r="I1013" s="4" t="str">
        <f t="shared" ref="I1013:X1013" si="754">+IF(IFERROR(I761,0)=0,0,I761)</f>
        <v/>
      </c>
      <c r="J1013" s="4" t="str">
        <f t="shared" si="754"/>
        <v/>
      </c>
      <c r="K1013" s="4" t="str">
        <f t="shared" si="754"/>
        <v/>
      </c>
      <c r="L1013" s="4" t="str">
        <f t="shared" si="754"/>
        <v/>
      </c>
      <c r="M1013" s="4" t="str">
        <f t="shared" si="754"/>
        <v/>
      </c>
      <c r="N1013" s="4" t="str">
        <f t="shared" si="754"/>
        <v/>
      </c>
      <c r="O1013" s="4" t="str">
        <f t="shared" si="754"/>
        <v/>
      </c>
      <c r="P1013" s="4" t="str">
        <f t="shared" si="754"/>
        <v/>
      </c>
      <c r="Q1013" s="4" t="str">
        <f t="shared" si="754"/>
        <v/>
      </c>
      <c r="R1013" s="4" t="str">
        <f t="shared" si="754"/>
        <v/>
      </c>
      <c r="S1013" s="4" t="str">
        <f t="shared" si="754"/>
        <v/>
      </c>
      <c r="T1013" s="4" t="str">
        <f t="shared" si="754"/>
        <v/>
      </c>
      <c r="U1013" s="4" t="str">
        <f t="shared" si="754"/>
        <v/>
      </c>
      <c r="V1013" s="4" t="str">
        <f t="shared" si="754"/>
        <v/>
      </c>
      <c r="W1013" s="4" t="str">
        <f t="shared" si="754"/>
        <v/>
      </c>
      <c r="X1013" s="4" t="str">
        <f t="shared" si="754"/>
        <v/>
      </c>
    </row>
    <row r="1014" spans="1:24" ht="15.75" customHeight="1" x14ac:dyDescent="0.25">
      <c r="A1014" s="4" t="s">
        <v>299</v>
      </c>
      <c r="B1014" s="4" t="s">
        <v>300</v>
      </c>
      <c r="C1014" s="4" t="s">
        <v>181</v>
      </c>
      <c r="D1014" s="4" t="s">
        <v>276</v>
      </c>
      <c r="E1014" s="4">
        <f t="shared" si="523"/>
        <v>1</v>
      </c>
      <c r="I1014" s="4">
        <f t="shared" ref="I1014:X1014" si="755">+IF(IFERROR(I762,0)=0,0,I762)</f>
        <v>59115809</v>
      </c>
      <c r="J1014" s="85">
        <f t="shared" si="755"/>
        <v>209.86941073579825</v>
      </c>
      <c r="K1014" s="85">
        <f t="shared" si="755"/>
        <v>140.78467572016143</v>
      </c>
      <c r="L1014" s="4">
        <f t="shared" si="755"/>
        <v>75.559979546576855</v>
      </c>
      <c r="M1014" s="4">
        <f t="shared" si="755"/>
        <v>803.89170413635793</v>
      </c>
      <c r="N1014" s="4">
        <f t="shared" si="755"/>
        <v>16.793206086451118</v>
      </c>
      <c r="O1014" s="85">
        <f t="shared" si="755"/>
        <v>55172.698121850663</v>
      </c>
      <c r="P1014" s="85">
        <f t="shared" si="755"/>
        <v>67.568598860460853</v>
      </c>
      <c r="Q1014" s="85">
        <f t="shared" si="755"/>
        <v>8695.6430884964993</v>
      </c>
      <c r="R1014" s="85">
        <f t="shared" si="755"/>
        <v>1.2280978849498618</v>
      </c>
      <c r="S1014" s="85">
        <f t="shared" si="755"/>
        <v>979.57756215789766</v>
      </c>
      <c r="T1014" s="4">
        <f t="shared" si="755"/>
        <v>141963.87445888654</v>
      </c>
      <c r="U1014" s="4">
        <f t="shared" si="755"/>
        <v>0</v>
      </c>
      <c r="V1014" s="4">
        <f t="shared" si="755"/>
        <v>0</v>
      </c>
      <c r="W1014" s="4">
        <f t="shared" si="755"/>
        <v>0</v>
      </c>
      <c r="X1014" s="4">
        <f t="shared" si="755"/>
        <v>0</v>
      </c>
    </row>
    <row r="1015" spans="1:24" ht="15.75" customHeight="1" x14ac:dyDescent="0.25">
      <c r="A1015" s="4" t="s">
        <v>301</v>
      </c>
      <c r="B1015" s="4" t="s">
        <v>302</v>
      </c>
      <c r="C1015" s="4" t="s">
        <v>181</v>
      </c>
      <c r="D1015" s="4" t="s">
        <v>276</v>
      </c>
      <c r="E1015" s="4">
        <f t="shared" si="523"/>
        <v>1</v>
      </c>
      <c r="I1015" s="4">
        <f t="shared" ref="I1015:X1015" si="756">+IF(IFERROR(I763,0)=0,0,I763)</f>
        <v>1881641</v>
      </c>
      <c r="J1015" s="85">
        <f t="shared" si="756"/>
        <v>357.45394578455722</v>
      </c>
      <c r="K1015" s="85">
        <f t="shared" si="756"/>
        <v>80.780552719673949</v>
      </c>
      <c r="L1015" s="4">
        <f t="shared" si="756"/>
        <v>75.559979546576855</v>
      </c>
      <c r="M1015" s="4">
        <f t="shared" si="756"/>
        <v>803.89170413635793</v>
      </c>
      <c r="N1015" s="85">
        <f t="shared" si="756"/>
        <v>7.1214434634449404</v>
      </c>
      <c r="O1015" s="85">
        <f t="shared" si="756"/>
        <v>280873.13432835822</v>
      </c>
      <c r="P1015" s="85">
        <f t="shared" si="756"/>
        <v>50.815726129981279</v>
      </c>
      <c r="Q1015" s="85">
        <f t="shared" si="756"/>
        <v>3290.0432900432902</v>
      </c>
      <c r="R1015" s="85">
        <f t="shared" si="756"/>
        <v>1.2754824113632728</v>
      </c>
      <c r="S1015" s="85">
        <f t="shared" si="756"/>
        <v>463.59549177803785</v>
      </c>
      <c r="T1015" s="85">
        <f t="shared" si="756"/>
        <v>197052.35602094239</v>
      </c>
      <c r="U1015" s="4">
        <f t="shared" si="756"/>
        <v>0</v>
      </c>
      <c r="V1015" s="4">
        <f t="shared" si="756"/>
        <v>0</v>
      </c>
      <c r="W1015" s="4">
        <f t="shared" si="756"/>
        <v>0</v>
      </c>
      <c r="X1015" s="4">
        <f t="shared" si="756"/>
        <v>0</v>
      </c>
    </row>
    <row r="1016" spans="1:24" ht="15.75" customHeight="1" x14ac:dyDescent="0.25">
      <c r="A1016" s="4" t="s">
        <v>303</v>
      </c>
      <c r="B1016" s="4" t="s">
        <v>304</v>
      </c>
      <c r="C1016" s="4" t="s">
        <v>181</v>
      </c>
      <c r="D1016" s="4" t="s">
        <v>276</v>
      </c>
      <c r="E1016" s="4">
        <f t="shared" si="523"/>
        <v>1</v>
      </c>
      <c r="I1016" s="4">
        <f t="shared" ref="I1016:X1016" si="757">+IF(IFERROR(I764,0)=0,0,I764)</f>
        <v>5438100</v>
      </c>
      <c r="J1016" s="85">
        <f t="shared" si="757"/>
        <v>317.2063772273404</v>
      </c>
      <c r="K1016" s="85">
        <f t="shared" si="757"/>
        <v>143.83700189404388</v>
      </c>
      <c r="L1016" s="4">
        <f t="shared" si="757"/>
        <v>75.559979546576855</v>
      </c>
      <c r="M1016" s="4">
        <f t="shared" si="757"/>
        <v>803.89170413635793</v>
      </c>
      <c r="N1016" s="85">
        <f t="shared" si="757"/>
        <v>4.8362479542487264</v>
      </c>
      <c r="O1016" s="85">
        <f t="shared" si="757"/>
        <v>212216.7300380228</v>
      </c>
      <c r="P1016" s="85">
        <f t="shared" si="757"/>
        <v>171.31343218204518</v>
      </c>
      <c r="Q1016" s="85">
        <f t="shared" si="757"/>
        <v>5508.4507042253526</v>
      </c>
      <c r="R1016" s="85">
        <f t="shared" si="757"/>
        <v>1.0849377539949614</v>
      </c>
      <c r="S1016" s="85">
        <f t="shared" si="757"/>
        <v>289.50903856627855</v>
      </c>
      <c r="T1016" s="85">
        <f t="shared" si="757"/>
        <v>106513.35877862596</v>
      </c>
      <c r="U1016" s="4">
        <f t="shared" si="757"/>
        <v>0</v>
      </c>
      <c r="V1016" s="4">
        <f t="shared" si="757"/>
        <v>0</v>
      </c>
      <c r="W1016" s="4">
        <f t="shared" si="757"/>
        <v>0</v>
      </c>
      <c r="X1016" s="4">
        <f t="shared" si="757"/>
        <v>0</v>
      </c>
    </row>
    <row r="1017" spans="1:24" ht="15.75" customHeight="1" x14ac:dyDescent="0.25">
      <c r="A1017" s="4" t="s">
        <v>305</v>
      </c>
      <c r="B1017" s="4" t="s">
        <v>306</v>
      </c>
      <c r="C1017" s="4" t="s">
        <v>181</v>
      </c>
      <c r="D1017" s="4" t="s">
        <v>276</v>
      </c>
      <c r="E1017" s="4">
        <f t="shared" si="523"/>
        <v>0</v>
      </c>
      <c r="I1017" s="4" t="str">
        <f t="shared" ref="I1017:X1017" si="758">+IF(IFERROR(I765,0)=0,0,I765)</f>
        <v/>
      </c>
      <c r="J1017" s="4" t="str">
        <f t="shared" si="758"/>
        <v/>
      </c>
      <c r="K1017" s="4" t="str">
        <f t="shared" si="758"/>
        <v/>
      </c>
      <c r="L1017" s="4" t="str">
        <f t="shared" si="758"/>
        <v/>
      </c>
      <c r="M1017" s="4" t="str">
        <f t="shared" si="758"/>
        <v/>
      </c>
      <c r="N1017" s="4" t="str">
        <f t="shared" si="758"/>
        <v/>
      </c>
      <c r="O1017" s="4" t="str">
        <f t="shared" si="758"/>
        <v/>
      </c>
      <c r="P1017" s="4" t="str">
        <f t="shared" si="758"/>
        <v/>
      </c>
      <c r="Q1017" s="4" t="str">
        <f t="shared" si="758"/>
        <v/>
      </c>
      <c r="R1017" s="4" t="str">
        <f t="shared" si="758"/>
        <v/>
      </c>
      <c r="S1017" s="4" t="str">
        <f t="shared" si="758"/>
        <v/>
      </c>
      <c r="T1017" s="4" t="str">
        <f t="shared" si="758"/>
        <v/>
      </c>
      <c r="U1017" s="4" t="str">
        <f t="shared" si="758"/>
        <v/>
      </c>
      <c r="V1017" s="4" t="str">
        <f t="shared" si="758"/>
        <v/>
      </c>
      <c r="W1017" s="4" t="str">
        <f t="shared" si="758"/>
        <v/>
      </c>
      <c r="X1017" s="4" t="str">
        <f t="shared" si="758"/>
        <v/>
      </c>
    </row>
    <row r="1018" spans="1:24" ht="15.75" customHeight="1" x14ac:dyDescent="0.25">
      <c r="A1018" s="4" t="s">
        <v>152</v>
      </c>
      <c r="B1018" s="4" t="s">
        <v>153</v>
      </c>
      <c r="C1018" s="4" t="s">
        <v>118</v>
      </c>
      <c r="D1018" s="4" t="s">
        <v>119</v>
      </c>
      <c r="E1018" s="4">
        <f t="shared" si="523"/>
        <v>0</v>
      </c>
      <c r="I1018" s="4" t="str">
        <f t="shared" ref="I1018:X1018" si="759">+IF(IFERROR(I766,0)=0,0,I766)</f>
        <v/>
      </c>
      <c r="J1018" s="4" t="str">
        <f t="shared" si="759"/>
        <v/>
      </c>
      <c r="K1018" s="4" t="str">
        <f t="shared" si="759"/>
        <v/>
      </c>
      <c r="L1018" s="4" t="str">
        <f t="shared" si="759"/>
        <v/>
      </c>
      <c r="M1018" s="4" t="str">
        <f t="shared" si="759"/>
        <v/>
      </c>
      <c r="N1018" s="4" t="str">
        <f t="shared" si="759"/>
        <v/>
      </c>
      <c r="O1018" s="4" t="str">
        <f t="shared" si="759"/>
        <v/>
      </c>
      <c r="P1018" s="4" t="str">
        <f t="shared" si="759"/>
        <v/>
      </c>
      <c r="Q1018" s="4" t="str">
        <f t="shared" si="759"/>
        <v/>
      </c>
      <c r="R1018" s="4" t="str">
        <f t="shared" si="759"/>
        <v/>
      </c>
      <c r="S1018" s="4" t="str">
        <f t="shared" si="759"/>
        <v/>
      </c>
      <c r="T1018" s="4" t="str">
        <f t="shared" si="759"/>
        <v/>
      </c>
      <c r="U1018" s="4" t="str">
        <f t="shared" si="759"/>
        <v/>
      </c>
      <c r="V1018" s="4" t="str">
        <f t="shared" si="759"/>
        <v/>
      </c>
      <c r="W1018" s="4" t="str">
        <f t="shared" si="759"/>
        <v/>
      </c>
      <c r="X1018" s="4" t="str">
        <f t="shared" si="759"/>
        <v/>
      </c>
    </row>
    <row r="1019" spans="1:24" ht="15.75" customHeight="1" x14ac:dyDescent="0.25">
      <c r="A1019" s="4" t="s">
        <v>272</v>
      </c>
      <c r="B1019" s="4" t="s">
        <v>273</v>
      </c>
      <c r="C1019" s="4" t="s">
        <v>28</v>
      </c>
      <c r="D1019" s="4" t="s">
        <v>265</v>
      </c>
      <c r="E1019" s="4">
        <f t="shared" si="523"/>
        <v>1</v>
      </c>
      <c r="I1019" s="4">
        <f t="shared" ref="I1019:X1019" si="760">+IF(IFERROR(I767,0)=0,0,I767)</f>
        <v>329064917</v>
      </c>
      <c r="J1019" s="85">
        <f t="shared" si="760"/>
        <v>203.6920271266718</v>
      </c>
      <c r="K1019" s="85">
        <f t="shared" si="760"/>
        <v>657.13477441291616</v>
      </c>
      <c r="L1019" s="4">
        <f t="shared" si="760"/>
        <v>199.20171897066643</v>
      </c>
      <c r="M1019" s="4">
        <f t="shared" si="760"/>
        <v>825.28785756523348</v>
      </c>
      <c r="N1019" s="85">
        <f t="shared" si="760"/>
        <v>0.73055493788783321</v>
      </c>
      <c r="O1019" s="85">
        <f t="shared" si="760"/>
        <v>32093.178036605656</v>
      </c>
      <c r="P1019" s="85">
        <f t="shared" si="760"/>
        <v>30882.163922251893</v>
      </c>
      <c r="Q1019" s="85">
        <f t="shared" si="760"/>
        <v>4490.9657320872275</v>
      </c>
      <c r="R1019" s="85">
        <f t="shared" si="760"/>
        <v>5.2524590459456357</v>
      </c>
      <c r="S1019" s="85">
        <f t="shared" si="760"/>
        <v>7.235994797346752</v>
      </c>
      <c r="T1019" s="85">
        <f t="shared" si="760"/>
        <v>14153.733259952302</v>
      </c>
      <c r="U1019" s="4">
        <f t="shared" si="760"/>
        <v>0</v>
      </c>
      <c r="V1019" s="4">
        <f t="shared" si="760"/>
        <v>0</v>
      </c>
      <c r="W1019" s="4">
        <f t="shared" si="760"/>
        <v>0</v>
      </c>
      <c r="X1019" s="4">
        <f t="shared" si="760"/>
        <v>0</v>
      </c>
    </row>
    <row r="1020" spans="1:24" ht="15.75" customHeight="1" x14ac:dyDescent="0.25">
      <c r="A1020" s="4" t="s">
        <v>85</v>
      </c>
      <c r="B1020" s="4" t="s">
        <v>86</v>
      </c>
      <c r="C1020" s="4" t="s">
        <v>28</v>
      </c>
      <c r="D1020" s="4" t="s">
        <v>29</v>
      </c>
      <c r="E1020" s="4">
        <f t="shared" si="523"/>
        <v>0</v>
      </c>
      <c r="I1020" s="4" t="str">
        <f t="shared" ref="I1020:X1020" si="761">+IF(IFERROR(I768,0)=0,0,I768)</f>
        <v/>
      </c>
      <c r="J1020" s="4" t="str">
        <f t="shared" si="761"/>
        <v/>
      </c>
      <c r="K1020" s="4" t="str">
        <f t="shared" si="761"/>
        <v/>
      </c>
      <c r="L1020" s="4" t="str">
        <f t="shared" si="761"/>
        <v/>
      </c>
      <c r="M1020" s="4" t="str">
        <f t="shared" si="761"/>
        <v/>
      </c>
      <c r="N1020" s="4" t="str">
        <f t="shared" si="761"/>
        <v/>
      </c>
      <c r="O1020" s="4" t="str">
        <f t="shared" si="761"/>
        <v/>
      </c>
      <c r="P1020" s="4" t="str">
        <f t="shared" si="761"/>
        <v/>
      </c>
      <c r="Q1020" s="4" t="str">
        <f t="shared" si="761"/>
        <v/>
      </c>
      <c r="R1020" s="4" t="str">
        <f t="shared" si="761"/>
        <v/>
      </c>
      <c r="S1020" s="4" t="str">
        <f t="shared" si="761"/>
        <v/>
      </c>
      <c r="T1020" s="4" t="str">
        <f t="shared" si="761"/>
        <v/>
      </c>
      <c r="U1020" s="4" t="str">
        <f t="shared" si="761"/>
        <v/>
      </c>
      <c r="V1020" s="4" t="str">
        <f t="shared" si="761"/>
        <v/>
      </c>
      <c r="W1020" s="4" t="str">
        <f t="shared" si="761"/>
        <v/>
      </c>
      <c r="X1020" s="4" t="str">
        <f t="shared" si="761"/>
        <v/>
      </c>
    </row>
    <row r="1021" spans="1:24" ht="15.75" customHeight="1" x14ac:dyDescent="0.25">
      <c r="A1021" s="4" t="s">
        <v>351</v>
      </c>
      <c r="B1021" s="4" t="s">
        <v>352</v>
      </c>
      <c r="C1021" s="4" t="s">
        <v>28</v>
      </c>
      <c r="D1021" s="4" t="s">
        <v>328</v>
      </c>
      <c r="E1021" s="4">
        <f t="shared" si="523"/>
        <v>0</v>
      </c>
      <c r="I1021" s="4" t="str">
        <f t="shared" ref="I1021:X1021" si="762">+IF(IFERROR(I769,0)=0,0,I769)</f>
        <v/>
      </c>
      <c r="J1021" s="4" t="str">
        <f t="shared" si="762"/>
        <v/>
      </c>
      <c r="K1021" s="4" t="str">
        <f t="shared" si="762"/>
        <v/>
      </c>
      <c r="L1021" s="4" t="str">
        <f t="shared" si="762"/>
        <v/>
      </c>
      <c r="M1021" s="4" t="str">
        <f t="shared" si="762"/>
        <v/>
      </c>
      <c r="N1021" s="4" t="str">
        <f t="shared" si="762"/>
        <v/>
      </c>
      <c r="O1021" s="4" t="str">
        <f t="shared" si="762"/>
        <v/>
      </c>
      <c r="P1021" s="4" t="str">
        <f t="shared" si="762"/>
        <v/>
      </c>
      <c r="Q1021" s="4" t="str">
        <f t="shared" si="762"/>
        <v/>
      </c>
      <c r="R1021" s="4" t="str">
        <f t="shared" si="762"/>
        <v/>
      </c>
      <c r="S1021" s="4" t="str">
        <f t="shared" si="762"/>
        <v/>
      </c>
      <c r="T1021" s="4" t="str">
        <f t="shared" si="762"/>
        <v/>
      </c>
      <c r="U1021" s="4" t="str">
        <f t="shared" si="762"/>
        <v/>
      </c>
      <c r="V1021" s="4" t="str">
        <f t="shared" si="762"/>
        <v/>
      </c>
      <c r="W1021" s="4" t="str">
        <f t="shared" si="762"/>
        <v/>
      </c>
      <c r="X1021" s="4" t="str">
        <f t="shared" si="762"/>
        <v/>
      </c>
    </row>
    <row r="1022" spans="1:24" ht="15.75" customHeight="1" x14ac:dyDescent="0.25">
      <c r="A1022" s="4" t="s">
        <v>114</v>
      </c>
      <c r="B1022" s="4" t="s">
        <v>115</v>
      </c>
      <c r="C1022" s="4" t="s">
        <v>106</v>
      </c>
      <c r="D1022" s="4" t="s">
        <v>107</v>
      </c>
      <c r="E1022" s="4">
        <f t="shared" si="523"/>
        <v>0</v>
      </c>
      <c r="I1022" s="4" t="str">
        <f t="shared" ref="I1022:X1022" si="763">+IF(IFERROR(I770,0)=0,0,I770)</f>
        <v/>
      </c>
      <c r="J1022" s="4" t="str">
        <f t="shared" si="763"/>
        <v/>
      </c>
      <c r="K1022" s="4" t="str">
        <f t="shared" si="763"/>
        <v/>
      </c>
      <c r="L1022" s="4" t="str">
        <f t="shared" si="763"/>
        <v/>
      </c>
      <c r="M1022" s="4" t="str">
        <f t="shared" si="763"/>
        <v/>
      </c>
      <c r="N1022" s="4" t="str">
        <f t="shared" si="763"/>
        <v/>
      </c>
      <c r="O1022" s="4" t="str">
        <f t="shared" si="763"/>
        <v/>
      </c>
      <c r="P1022" s="4" t="str">
        <f t="shared" si="763"/>
        <v/>
      </c>
      <c r="Q1022" s="4" t="str">
        <f t="shared" si="763"/>
        <v/>
      </c>
      <c r="R1022" s="4" t="str">
        <f t="shared" si="763"/>
        <v/>
      </c>
      <c r="S1022" s="4" t="str">
        <f t="shared" si="763"/>
        <v/>
      </c>
      <c r="T1022" s="4" t="str">
        <f t="shared" si="763"/>
        <v/>
      </c>
      <c r="U1022" s="4" t="str">
        <f t="shared" si="763"/>
        <v/>
      </c>
      <c r="V1022" s="4" t="str">
        <f t="shared" si="763"/>
        <v/>
      </c>
      <c r="W1022" s="4" t="str">
        <f t="shared" si="763"/>
        <v/>
      </c>
      <c r="X1022" s="4" t="str">
        <f t="shared" si="763"/>
        <v/>
      </c>
    </row>
    <row r="1023" spans="1:24" ht="15.75" customHeight="1" x14ac:dyDescent="0.25">
      <c r="A1023" s="4" t="s">
        <v>212</v>
      </c>
      <c r="B1023" s="4" t="s">
        <v>213</v>
      </c>
      <c r="C1023" s="4" t="s">
        <v>22</v>
      </c>
      <c r="D1023" s="4" t="s">
        <v>205</v>
      </c>
      <c r="E1023" s="4">
        <f t="shared" si="523"/>
        <v>0</v>
      </c>
      <c r="I1023" s="4" t="str">
        <f t="shared" ref="I1023:X1023" si="764">+IF(IFERROR(I771,0)=0,0,I771)</f>
        <v/>
      </c>
      <c r="J1023" s="4" t="str">
        <f t="shared" si="764"/>
        <v/>
      </c>
      <c r="K1023" s="4" t="str">
        <f t="shared" si="764"/>
        <v/>
      </c>
      <c r="L1023" s="4" t="str">
        <f t="shared" si="764"/>
        <v/>
      </c>
      <c r="M1023" s="4" t="str">
        <f t="shared" si="764"/>
        <v/>
      </c>
      <c r="N1023" s="4" t="str">
        <f t="shared" si="764"/>
        <v/>
      </c>
      <c r="O1023" s="4" t="str">
        <f t="shared" si="764"/>
        <v/>
      </c>
      <c r="P1023" s="4" t="str">
        <f t="shared" si="764"/>
        <v/>
      </c>
      <c r="Q1023" s="4" t="str">
        <f t="shared" si="764"/>
        <v/>
      </c>
      <c r="R1023" s="4" t="str">
        <f t="shared" si="764"/>
        <v/>
      </c>
      <c r="S1023" s="4" t="str">
        <f t="shared" si="764"/>
        <v/>
      </c>
      <c r="T1023" s="4" t="str">
        <f t="shared" si="764"/>
        <v/>
      </c>
      <c r="U1023" s="4" t="str">
        <f t="shared" si="764"/>
        <v/>
      </c>
      <c r="V1023" s="4" t="str">
        <f t="shared" si="764"/>
        <v/>
      </c>
      <c r="W1023" s="4" t="str">
        <f t="shared" si="764"/>
        <v/>
      </c>
      <c r="X1023" s="4" t="str">
        <f t="shared" si="764"/>
        <v/>
      </c>
    </row>
    <row r="1024" spans="1:24" ht="15.75" customHeight="1" x14ac:dyDescent="0.25">
      <c r="A1024" s="4" t="s">
        <v>353</v>
      </c>
      <c r="B1024" s="4" t="s">
        <v>354</v>
      </c>
      <c r="C1024" s="4" t="s">
        <v>28</v>
      </c>
      <c r="D1024" s="4" t="s">
        <v>328</v>
      </c>
      <c r="E1024" s="4">
        <f t="shared" si="523"/>
        <v>0</v>
      </c>
      <c r="I1024" s="4" t="str">
        <f t="shared" ref="I1024:X1024" si="765">+IF(IFERROR(I772,0)=0,0,I772)</f>
        <v/>
      </c>
      <c r="J1024" s="4" t="str">
        <f t="shared" si="765"/>
        <v/>
      </c>
      <c r="K1024" s="4" t="str">
        <f t="shared" si="765"/>
        <v/>
      </c>
      <c r="L1024" s="4" t="str">
        <f t="shared" si="765"/>
        <v/>
      </c>
      <c r="M1024" s="4" t="str">
        <f t="shared" si="765"/>
        <v/>
      </c>
      <c r="N1024" s="4" t="str">
        <f t="shared" si="765"/>
        <v/>
      </c>
      <c r="O1024" s="4" t="str">
        <f t="shared" si="765"/>
        <v/>
      </c>
      <c r="P1024" s="4" t="str">
        <f t="shared" si="765"/>
        <v/>
      </c>
      <c r="Q1024" s="4" t="str">
        <f t="shared" si="765"/>
        <v/>
      </c>
      <c r="R1024" s="4" t="str">
        <f t="shared" si="765"/>
        <v/>
      </c>
      <c r="S1024" s="4" t="str">
        <f t="shared" si="765"/>
        <v/>
      </c>
      <c r="T1024" s="4" t="str">
        <f t="shared" si="765"/>
        <v/>
      </c>
      <c r="U1024" s="4" t="str">
        <f t="shared" si="765"/>
        <v/>
      </c>
      <c r="V1024" s="4" t="str">
        <f t="shared" si="765"/>
        <v/>
      </c>
      <c r="W1024" s="4" t="str">
        <f t="shared" si="765"/>
        <v/>
      </c>
      <c r="X1024" s="4" t="str">
        <f t="shared" si="765"/>
        <v/>
      </c>
    </row>
    <row r="1025" spans="1:39" ht="15.75" customHeight="1" x14ac:dyDescent="0.25">
      <c r="A1025" s="4" t="s">
        <v>376</v>
      </c>
      <c r="B1025" s="4" t="s">
        <v>377</v>
      </c>
      <c r="C1025" s="4" t="s">
        <v>106</v>
      </c>
      <c r="D1025" s="4" t="s">
        <v>357</v>
      </c>
      <c r="E1025" s="4">
        <f t="shared" si="523"/>
        <v>0</v>
      </c>
      <c r="I1025" s="4" t="str">
        <f t="shared" ref="I1025:X1025" si="766">+IF(IFERROR(I773,0)=0,0,I773)</f>
        <v/>
      </c>
      <c r="J1025" s="4" t="str">
        <f t="shared" si="766"/>
        <v/>
      </c>
      <c r="K1025" s="4" t="str">
        <f t="shared" si="766"/>
        <v/>
      </c>
      <c r="L1025" s="4" t="str">
        <f t="shared" si="766"/>
        <v/>
      </c>
      <c r="M1025" s="4" t="str">
        <f t="shared" si="766"/>
        <v/>
      </c>
      <c r="N1025" s="4" t="str">
        <f t="shared" si="766"/>
        <v/>
      </c>
      <c r="O1025" s="4" t="str">
        <f t="shared" si="766"/>
        <v/>
      </c>
      <c r="P1025" s="4" t="str">
        <f t="shared" si="766"/>
        <v/>
      </c>
      <c r="Q1025" s="4" t="str">
        <f t="shared" si="766"/>
        <v/>
      </c>
      <c r="R1025" s="4" t="str">
        <f t="shared" si="766"/>
        <v/>
      </c>
      <c r="S1025" s="4" t="str">
        <f t="shared" si="766"/>
        <v/>
      </c>
      <c r="T1025" s="4" t="str">
        <f t="shared" si="766"/>
        <v/>
      </c>
      <c r="U1025" s="4" t="str">
        <f t="shared" si="766"/>
        <v/>
      </c>
      <c r="V1025" s="4" t="str">
        <f t="shared" si="766"/>
        <v/>
      </c>
      <c r="W1025" s="4" t="str">
        <f t="shared" si="766"/>
        <v/>
      </c>
      <c r="X1025" s="4" t="str">
        <f t="shared" si="766"/>
        <v/>
      </c>
    </row>
    <row r="1026" spans="1:39" ht="15.75" customHeight="1" x14ac:dyDescent="0.25">
      <c r="A1026" s="4" t="s">
        <v>324</v>
      </c>
      <c r="B1026" s="4" t="s">
        <v>325</v>
      </c>
      <c r="C1026" s="4" t="s">
        <v>22</v>
      </c>
      <c r="D1026" s="4" t="s">
        <v>309</v>
      </c>
      <c r="E1026" s="4">
        <f t="shared" si="523"/>
        <v>0</v>
      </c>
      <c r="I1026" s="4" t="str">
        <f t="shared" ref="I1026:X1026" si="767">+IF(IFERROR(I774,0)=0,0,I774)</f>
        <v/>
      </c>
      <c r="J1026" s="4" t="str">
        <f t="shared" si="767"/>
        <v/>
      </c>
      <c r="K1026" s="4" t="str">
        <f t="shared" si="767"/>
        <v/>
      </c>
      <c r="L1026" s="4" t="str">
        <f t="shared" si="767"/>
        <v/>
      </c>
      <c r="M1026" s="4" t="str">
        <f t="shared" si="767"/>
        <v/>
      </c>
      <c r="N1026" s="4" t="str">
        <f t="shared" si="767"/>
        <v/>
      </c>
      <c r="O1026" s="4" t="str">
        <f t="shared" si="767"/>
        <v/>
      </c>
      <c r="P1026" s="4" t="str">
        <f t="shared" si="767"/>
        <v/>
      </c>
      <c r="Q1026" s="4" t="str">
        <f t="shared" si="767"/>
        <v/>
      </c>
      <c r="R1026" s="4" t="str">
        <f t="shared" si="767"/>
        <v/>
      </c>
      <c r="S1026" s="4" t="str">
        <f t="shared" si="767"/>
        <v/>
      </c>
      <c r="T1026" s="4" t="str">
        <f t="shared" si="767"/>
        <v/>
      </c>
      <c r="U1026" s="4" t="str">
        <f t="shared" si="767"/>
        <v/>
      </c>
      <c r="V1026" s="4" t="str">
        <f t="shared" si="767"/>
        <v/>
      </c>
      <c r="W1026" s="4" t="str">
        <f t="shared" si="767"/>
        <v/>
      </c>
      <c r="X1026" s="4" t="str">
        <f t="shared" si="767"/>
        <v/>
      </c>
    </row>
    <row r="1027" spans="1:39" ht="15.75" customHeight="1" x14ac:dyDescent="0.25">
      <c r="A1027" s="4" t="s">
        <v>261</v>
      </c>
      <c r="B1027" s="4" t="s">
        <v>262</v>
      </c>
      <c r="C1027" s="4" t="s">
        <v>118</v>
      </c>
      <c r="D1027" s="4" t="s">
        <v>250</v>
      </c>
      <c r="E1027" s="4">
        <f t="shared" si="523"/>
        <v>0</v>
      </c>
      <c r="I1027" s="4" t="str">
        <f t="shared" ref="I1027:X1027" si="768">+IF(IFERROR(I775,0)=0,0,I775)</f>
        <v/>
      </c>
      <c r="J1027" s="4" t="str">
        <f t="shared" si="768"/>
        <v/>
      </c>
      <c r="K1027" s="4" t="str">
        <f t="shared" si="768"/>
        <v/>
      </c>
      <c r="L1027" s="4" t="str">
        <f t="shared" si="768"/>
        <v/>
      </c>
      <c r="M1027" s="4" t="str">
        <f t="shared" si="768"/>
        <v/>
      </c>
      <c r="N1027" s="4" t="str">
        <f t="shared" si="768"/>
        <v/>
      </c>
      <c r="O1027" s="4" t="str">
        <f t="shared" si="768"/>
        <v/>
      </c>
      <c r="P1027" s="4" t="str">
        <f t="shared" si="768"/>
        <v/>
      </c>
      <c r="Q1027" s="4" t="str">
        <f t="shared" si="768"/>
        <v/>
      </c>
      <c r="R1027" s="4" t="str">
        <f t="shared" si="768"/>
        <v/>
      </c>
      <c r="S1027" s="4" t="str">
        <f t="shared" si="768"/>
        <v/>
      </c>
      <c r="T1027" s="4" t="str">
        <f t="shared" si="768"/>
        <v/>
      </c>
      <c r="U1027" s="4" t="str">
        <f t="shared" si="768"/>
        <v/>
      </c>
      <c r="V1027" s="4" t="str">
        <f t="shared" si="768"/>
        <v/>
      </c>
      <c r="W1027" s="4" t="str">
        <f t="shared" si="768"/>
        <v/>
      </c>
      <c r="X1027" s="4" t="str">
        <f t="shared" si="768"/>
        <v/>
      </c>
    </row>
    <row r="1028" spans="1:39" ht="15.75" customHeight="1" x14ac:dyDescent="0.25">
      <c r="A1028" s="4" t="s">
        <v>521</v>
      </c>
      <c r="B1028" s="4" t="s">
        <v>522</v>
      </c>
      <c r="C1028" s="4" t="s">
        <v>106</v>
      </c>
      <c r="D1028" s="4" t="s">
        <v>484</v>
      </c>
      <c r="E1028" s="4">
        <f t="shared" si="523"/>
        <v>0</v>
      </c>
      <c r="I1028" s="4" t="str">
        <f t="shared" ref="I1028:X1028" si="769">+IF(IFERROR(I776,0)=0,0,I776)</f>
        <v/>
      </c>
      <c r="J1028" s="4" t="str">
        <f t="shared" si="769"/>
        <v/>
      </c>
      <c r="K1028" s="4" t="str">
        <f t="shared" si="769"/>
        <v/>
      </c>
      <c r="L1028" s="4" t="str">
        <f t="shared" si="769"/>
        <v/>
      </c>
      <c r="M1028" s="4" t="str">
        <f t="shared" si="769"/>
        <v/>
      </c>
      <c r="N1028" s="4" t="str">
        <f t="shared" si="769"/>
        <v/>
      </c>
      <c r="O1028" s="4" t="str">
        <f t="shared" si="769"/>
        <v/>
      </c>
      <c r="P1028" s="4" t="str">
        <f t="shared" si="769"/>
        <v/>
      </c>
      <c r="Q1028" s="4" t="str">
        <f t="shared" si="769"/>
        <v/>
      </c>
      <c r="R1028" s="4" t="str">
        <f t="shared" si="769"/>
        <v/>
      </c>
      <c r="S1028" s="4" t="str">
        <f t="shared" si="769"/>
        <v/>
      </c>
      <c r="T1028" s="4" t="str">
        <f t="shared" si="769"/>
        <v/>
      </c>
      <c r="U1028" s="4" t="str">
        <f t="shared" si="769"/>
        <v/>
      </c>
      <c r="V1028" s="4" t="str">
        <f t="shared" si="769"/>
        <v/>
      </c>
      <c r="W1028" s="4" t="str">
        <f t="shared" si="769"/>
        <v/>
      </c>
      <c r="X1028" s="4" t="str">
        <f t="shared" si="769"/>
        <v/>
      </c>
    </row>
    <row r="1029" spans="1:39" ht="15.75" customHeight="1" x14ac:dyDescent="0.25">
      <c r="A1029" s="4" t="s">
        <v>154</v>
      </c>
      <c r="B1029" s="4" t="s">
        <v>155</v>
      </c>
      <c r="C1029" s="4" t="s">
        <v>118</v>
      </c>
      <c r="D1029" s="4" t="s">
        <v>119</v>
      </c>
      <c r="E1029" s="4">
        <f t="shared" si="523"/>
        <v>0</v>
      </c>
      <c r="I1029" s="4" t="str">
        <f t="shared" ref="I1029:X1029" si="770">+IF(IFERROR(I777,0)=0,0,I777)</f>
        <v/>
      </c>
      <c r="J1029" s="4" t="str">
        <f t="shared" si="770"/>
        <v/>
      </c>
      <c r="K1029" s="4" t="str">
        <f t="shared" si="770"/>
        <v/>
      </c>
      <c r="L1029" s="4" t="str">
        <f t="shared" si="770"/>
        <v/>
      </c>
      <c r="M1029" s="4" t="str">
        <f t="shared" si="770"/>
        <v/>
      </c>
      <c r="N1029" s="4" t="str">
        <f t="shared" si="770"/>
        <v/>
      </c>
      <c r="O1029" s="4" t="str">
        <f t="shared" si="770"/>
        <v/>
      </c>
      <c r="P1029" s="4" t="str">
        <f t="shared" si="770"/>
        <v/>
      </c>
      <c r="Q1029" s="4" t="str">
        <f t="shared" si="770"/>
        <v/>
      </c>
      <c r="R1029" s="4" t="str">
        <f t="shared" si="770"/>
        <v/>
      </c>
      <c r="S1029" s="4" t="str">
        <f t="shared" si="770"/>
        <v/>
      </c>
      <c r="T1029" s="4" t="str">
        <f t="shared" si="770"/>
        <v/>
      </c>
      <c r="U1029" s="4" t="str">
        <f t="shared" si="770"/>
        <v/>
      </c>
      <c r="V1029" s="4" t="str">
        <f t="shared" si="770"/>
        <v/>
      </c>
      <c r="W1029" s="4" t="str">
        <f t="shared" si="770"/>
        <v/>
      </c>
      <c r="X1029" s="4" t="str">
        <f t="shared" si="770"/>
        <v/>
      </c>
    </row>
    <row r="1030" spans="1:39" ht="15.75" customHeight="1" x14ac:dyDescent="0.25">
      <c r="A1030" s="4" t="s">
        <v>156</v>
      </c>
      <c r="B1030" s="4" t="s">
        <v>157</v>
      </c>
      <c r="C1030" s="4" t="s">
        <v>118</v>
      </c>
      <c r="D1030" s="4" t="s">
        <v>119</v>
      </c>
      <c r="E1030" s="4">
        <f t="shared" si="523"/>
        <v>1</v>
      </c>
      <c r="I1030" s="4">
        <f t="shared" ref="I1030:X1030" si="771">+IF(IFERROR(I778,0)=0,0,I778)</f>
        <v>14645468</v>
      </c>
      <c r="J1030" s="85">
        <f t="shared" si="771"/>
        <v>196.45667861211399</v>
      </c>
      <c r="K1030" s="85">
        <f t="shared" si="771"/>
        <v>133.29038034155002</v>
      </c>
      <c r="L1030" s="4">
        <f t="shared" si="771"/>
        <v>0</v>
      </c>
      <c r="M1030" s="4">
        <f t="shared" si="771"/>
        <v>0</v>
      </c>
      <c r="N1030" s="4">
        <f t="shared" si="771"/>
        <v>0</v>
      </c>
      <c r="O1030" s="4">
        <f t="shared" si="771"/>
        <v>480403.87880792801</v>
      </c>
      <c r="P1030" s="85">
        <f t="shared" si="771"/>
        <v>564.45176960444132</v>
      </c>
      <c r="Q1030" s="85">
        <f t="shared" si="771"/>
        <v>6054.9007444168737</v>
      </c>
      <c r="R1030" s="85">
        <f t="shared" si="771"/>
        <v>6.6983178687085996</v>
      </c>
      <c r="S1030" s="85">
        <f t="shared" si="771"/>
        <v>304.05252503012173</v>
      </c>
      <c r="T1030" s="4">
        <f t="shared" si="771"/>
        <v>824826.22950819682</v>
      </c>
      <c r="U1030" s="4">
        <f t="shared" si="771"/>
        <v>0.36</v>
      </c>
      <c r="V1030" s="4">
        <f t="shared" si="771"/>
        <v>0.34</v>
      </c>
      <c r="W1030" s="4">
        <f t="shared" si="771"/>
        <v>0.36</v>
      </c>
      <c r="X1030" s="4">
        <f t="shared" si="771"/>
        <v>0.36</v>
      </c>
    </row>
    <row r="1031" spans="1:39" ht="15.75" customHeight="1" x14ac:dyDescent="0.25"/>
    <row r="1032" spans="1:39" ht="15.75" customHeight="1" x14ac:dyDescent="0.25"/>
    <row r="1033" spans="1:39" ht="15.75" customHeight="1" x14ac:dyDescent="0.25"/>
    <row r="1034" spans="1:39" ht="15.75" customHeight="1" x14ac:dyDescent="0.25"/>
    <row r="1035" spans="1:39" ht="15.75" customHeight="1" x14ac:dyDescent="0.25">
      <c r="A1035" s="282" t="s">
        <v>769</v>
      </c>
      <c r="B1035" s="281"/>
      <c r="C1035" s="281"/>
      <c r="D1035" s="281"/>
    </row>
    <row r="1036" spans="1:39" ht="15.75" customHeight="1" x14ac:dyDescent="0.25">
      <c r="A1036" s="281"/>
      <c r="B1036" s="281"/>
      <c r="C1036" s="281"/>
      <c r="D1036" s="281"/>
    </row>
    <row r="1037" spans="1:39" ht="15.75" customHeight="1" x14ac:dyDescent="0.25">
      <c r="A1037" s="60" t="s">
        <v>11</v>
      </c>
      <c r="B1037" s="60" t="s">
        <v>712</v>
      </c>
      <c r="C1037" s="60" t="s">
        <v>13</v>
      </c>
      <c r="D1037" s="60" t="s">
        <v>713</v>
      </c>
      <c r="E1037" s="79" t="s">
        <v>764</v>
      </c>
      <c r="F1037" s="60"/>
      <c r="G1037" s="60"/>
      <c r="H1037" s="80"/>
      <c r="I1037" s="81" t="s">
        <v>714</v>
      </c>
      <c r="J1037" s="82" t="s">
        <v>717</v>
      </c>
      <c r="K1037" s="82" t="s">
        <v>720</v>
      </c>
      <c r="L1037" s="82" t="s">
        <v>723</v>
      </c>
      <c r="M1037" s="82" t="s">
        <v>728</v>
      </c>
      <c r="N1037" s="83" t="s">
        <v>731</v>
      </c>
      <c r="O1037" s="56" t="s">
        <v>736</v>
      </c>
      <c r="P1037" s="56" t="s">
        <v>741</v>
      </c>
      <c r="Q1037" s="56" t="s">
        <v>746</v>
      </c>
      <c r="R1037" s="56" t="s">
        <v>749</v>
      </c>
      <c r="S1037" s="84" t="s">
        <v>754</v>
      </c>
      <c r="T1037" s="84" t="s">
        <v>759</v>
      </c>
      <c r="U1037" s="71" t="s">
        <v>760</v>
      </c>
      <c r="V1037" s="71" t="s">
        <v>761</v>
      </c>
      <c r="W1037" s="71" t="s">
        <v>762</v>
      </c>
      <c r="X1037" s="71" t="s">
        <v>763</v>
      </c>
      <c r="Y1037" s="12"/>
      <c r="Z1037" s="12"/>
      <c r="AA1037" s="12"/>
      <c r="AB1037" s="12"/>
      <c r="AC1037" s="12"/>
      <c r="AD1037" s="12"/>
      <c r="AE1037" s="12"/>
      <c r="AF1037" s="12"/>
      <c r="AG1037" s="12"/>
      <c r="AH1037" s="12"/>
      <c r="AI1037" s="12"/>
      <c r="AJ1037" s="12"/>
      <c r="AK1037" s="12"/>
      <c r="AL1037" s="12"/>
      <c r="AM1037" s="12"/>
    </row>
    <row r="1038" spans="1:39" ht="15.75" customHeight="1" x14ac:dyDescent="0.25">
      <c r="A1038" s="4" t="s">
        <v>410</v>
      </c>
      <c r="B1038" s="4" t="s">
        <v>411</v>
      </c>
      <c r="C1038" s="4" t="s">
        <v>181</v>
      </c>
      <c r="D1038" s="4" t="s">
        <v>412</v>
      </c>
      <c r="E1038" s="4">
        <v>1</v>
      </c>
      <c r="I1038" s="4">
        <v>2880917</v>
      </c>
      <c r="J1038" s="4">
        <v>369.70867262055799</v>
      </c>
      <c r="K1038" s="4">
        <v>196.95117908638116</v>
      </c>
      <c r="L1038" s="4">
        <v>137.59507823377072</v>
      </c>
      <c r="M1038" s="4">
        <v>698.62530842439196</v>
      </c>
      <c r="N1038" s="4">
        <v>13.78033452543062</v>
      </c>
      <c r="O1038" s="4">
        <v>40198.99244332494</v>
      </c>
      <c r="P1038" s="4">
        <v>388.257834952785</v>
      </c>
      <c r="Q1038" s="4">
        <v>2390.0589721988204</v>
      </c>
      <c r="R1038" s="4">
        <v>2.3603595660687207</v>
      </c>
      <c r="S1038" s="4">
        <v>460.25840687546867</v>
      </c>
      <c r="T1038" s="4">
        <v>18492.46813441483</v>
      </c>
      <c r="U1038" s="4">
        <v>0.41</v>
      </c>
      <c r="V1038" s="4">
        <v>0.37</v>
      </c>
      <c r="W1038" s="4">
        <v>0.56999999999999995</v>
      </c>
      <c r="X1038" s="4">
        <v>0.56999999999999995</v>
      </c>
    </row>
    <row r="1039" spans="1:39" ht="15" customHeight="1" x14ac:dyDescent="0.25">
      <c r="A1039" s="4" t="s">
        <v>248</v>
      </c>
      <c r="B1039" s="4" t="s">
        <v>249</v>
      </c>
      <c r="C1039" s="4" t="s">
        <v>118</v>
      </c>
      <c r="D1039" s="4" t="s">
        <v>250</v>
      </c>
      <c r="E1039" s="4">
        <v>1</v>
      </c>
      <c r="I1039" s="4">
        <v>43053054</v>
      </c>
      <c r="J1039" s="4">
        <v>402.24324155958834</v>
      </c>
      <c r="K1039" s="4">
        <v>139.36293578615818</v>
      </c>
      <c r="L1039" s="4">
        <v>25.803519428958875</v>
      </c>
      <c r="M1039" s="4">
        <v>113.24637192847344</v>
      </c>
      <c r="N1039" s="4">
        <v>8.3708580189790087</v>
      </c>
      <c r="O1039" s="4">
        <v>196138.310682952</v>
      </c>
      <c r="P1039" s="4">
        <v>3959.8732840549101</v>
      </c>
      <c r="Q1039" s="4">
        <v>11210.762331838565</v>
      </c>
      <c r="R1039" s="4">
        <v>1.2589118532682955</v>
      </c>
      <c r="S1039" s="4">
        <v>3631.7165854948194</v>
      </c>
      <c r="T1039" s="4">
        <v>481745.65883554646</v>
      </c>
      <c r="U1039" s="4">
        <v>0.5</v>
      </c>
      <c r="V1039" s="4">
        <v>0.55000000000000004</v>
      </c>
      <c r="W1039" s="4">
        <v>0.52</v>
      </c>
      <c r="X1039" s="4">
        <v>0.52</v>
      </c>
    </row>
    <row r="1040" spans="1:39" ht="15.75" customHeight="1" x14ac:dyDescent="0.25">
      <c r="A1040" s="4" t="s">
        <v>413</v>
      </c>
      <c r="B1040" s="4" t="s">
        <v>414</v>
      </c>
      <c r="C1040" s="4" t="s">
        <v>181</v>
      </c>
      <c r="D1040" s="4" t="s">
        <v>412</v>
      </c>
      <c r="E1040" s="4">
        <v>1</v>
      </c>
      <c r="I1040" s="4">
        <v>77142</v>
      </c>
      <c r="J1040" s="4">
        <v>298.15146094215862</v>
      </c>
      <c r="K1040" s="4">
        <v>67.408156386922826</v>
      </c>
      <c r="L1040" s="4">
        <v>63.236984676028484</v>
      </c>
      <c r="M1040" s="4">
        <v>470.31376452754114</v>
      </c>
      <c r="N1040" s="4">
        <v>27.141419183290633</v>
      </c>
      <c r="O1040" s="4">
        <v>8461.538461538461</v>
      </c>
      <c r="P1040" s="4">
        <v>333.33333333333331</v>
      </c>
      <c r="Q1040" s="4">
        <v>2000</v>
      </c>
      <c r="R1040" s="4">
        <v>0</v>
      </c>
      <c r="S1040" s="4">
        <v>104.26540284360189</v>
      </c>
      <c r="T1040" s="4">
        <v>44000</v>
      </c>
      <c r="U1040" s="4">
        <v>0</v>
      </c>
      <c r="V1040" s="4">
        <v>0</v>
      </c>
      <c r="W1040" s="4">
        <v>0</v>
      </c>
      <c r="X1040" s="4">
        <v>0</v>
      </c>
    </row>
    <row r="1041" spans="1:24" ht="15.75" customHeight="1" x14ac:dyDescent="0.25">
      <c r="A1041" s="4" t="s">
        <v>326</v>
      </c>
      <c r="B1041" s="4" t="s">
        <v>327</v>
      </c>
      <c r="C1041" s="4" t="s">
        <v>28</v>
      </c>
      <c r="D1041" s="4" t="s">
        <v>328</v>
      </c>
      <c r="E1041" s="4">
        <v>1</v>
      </c>
      <c r="I1041" s="4">
        <v>44780677</v>
      </c>
      <c r="J1041" s="4">
        <v>778.83145893484379</v>
      </c>
      <c r="K1041" s="4">
        <v>190.44598186847421</v>
      </c>
      <c r="L1041" s="4">
        <v>60.976405658246961</v>
      </c>
      <c r="M1041" s="4">
        <v>250.86524119260528</v>
      </c>
      <c r="N1041" s="4">
        <v>4.6850564586149517</v>
      </c>
      <c r="O1041" s="4">
        <v>116614.22923920071</v>
      </c>
      <c r="P1041" s="4">
        <v>2301.0279793864502</v>
      </c>
      <c r="Q1041" s="4">
        <v>2225.8384444734438</v>
      </c>
      <c r="R1041" s="4">
        <v>5.0892486507070895</v>
      </c>
      <c r="S1041" s="4">
        <v>786.92143769834297</v>
      </c>
      <c r="T1041" s="4">
        <v>178609.44954285515</v>
      </c>
      <c r="U1041" s="4">
        <v>0.42</v>
      </c>
      <c r="V1041" s="4">
        <v>0.5</v>
      </c>
      <c r="W1041" s="4">
        <v>0.57999999999999996</v>
      </c>
      <c r="X1041" s="4">
        <v>0.57999999999999996</v>
      </c>
    </row>
    <row r="1042" spans="1:24" ht="15.75" customHeight="1" x14ac:dyDescent="0.25">
      <c r="A1042" s="4" t="s">
        <v>482</v>
      </c>
      <c r="B1042" s="4" t="s">
        <v>483</v>
      </c>
      <c r="C1042" s="4" t="s">
        <v>106</v>
      </c>
      <c r="D1042" s="4" t="s">
        <v>484</v>
      </c>
      <c r="E1042" s="4">
        <v>1</v>
      </c>
      <c r="I1042" s="4">
        <v>2957731</v>
      </c>
      <c r="J1042" s="4">
        <v>297.51900249591881</v>
      </c>
      <c r="K1042" s="4">
        <v>119.5511018412425</v>
      </c>
      <c r="L1042" s="4">
        <v>34.207287820954051</v>
      </c>
      <c r="M1042" s="4">
        <v>692.56756756756749</v>
      </c>
      <c r="N1042" s="4">
        <v>7.6409923688124453</v>
      </c>
      <c r="O1042" s="4">
        <v>12867.256637168142</v>
      </c>
      <c r="P1042" s="4">
        <v>1395.9731543624162</v>
      </c>
      <c r="Q1042" s="4">
        <v>2726.2914417887432</v>
      </c>
      <c r="R1042" s="4">
        <v>2.3666790522870405</v>
      </c>
      <c r="S1042" s="4">
        <v>259.78202608540289</v>
      </c>
      <c r="T1042" s="4">
        <v>9661.1295681063129</v>
      </c>
      <c r="U1042" s="4">
        <v>0</v>
      </c>
      <c r="V1042" s="4">
        <v>0</v>
      </c>
      <c r="W1042" s="4">
        <v>0</v>
      </c>
      <c r="X1042" s="4">
        <v>0</v>
      </c>
    </row>
    <row r="1043" spans="1:24" ht="15.75" customHeight="1" x14ac:dyDescent="0.25">
      <c r="A1043" s="4" t="s">
        <v>20</v>
      </c>
      <c r="B1043" s="4" t="s">
        <v>21</v>
      </c>
      <c r="C1043" s="4" t="s">
        <v>22</v>
      </c>
      <c r="D1043" s="4" t="s">
        <v>23</v>
      </c>
      <c r="E1043" s="4">
        <v>1</v>
      </c>
      <c r="I1043" s="4">
        <v>25203.198</v>
      </c>
      <c r="J1043" s="4">
        <v>265394.89155304816</v>
      </c>
      <c r="K1043" s="4">
        <v>163479.25370423228</v>
      </c>
      <c r="L1043" s="4">
        <v>0</v>
      </c>
      <c r="M1043" s="4">
        <v>0</v>
      </c>
      <c r="N1043" s="4">
        <v>4277.234976291501</v>
      </c>
      <c r="O1043" s="4">
        <v>559145.64007421152</v>
      </c>
      <c r="P1043" s="4">
        <v>130.12171474409587</v>
      </c>
      <c r="Q1043" s="4">
        <v>3191.232282549764</v>
      </c>
      <c r="R1043" s="4">
        <v>805.45333969125659</v>
      </c>
      <c r="S1043" s="4">
        <v>1428.1121243783571</v>
      </c>
      <c r="T1043" s="4">
        <v>0</v>
      </c>
      <c r="U1043" s="4">
        <v>0.78</v>
      </c>
      <c r="V1043" s="4">
        <v>0.87</v>
      </c>
      <c r="W1043" s="4">
        <v>0.76</v>
      </c>
      <c r="X1043" s="4">
        <v>0.76</v>
      </c>
    </row>
    <row r="1044" spans="1:24" ht="15.75" customHeight="1" x14ac:dyDescent="0.25">
      <c r="A1044" s="4" t="s">
        <v>523</v>
      </c>
      <c r="B1044" s="4" t="s">
        <v>524</v>
      </c>
      <c r="C1044" s="4" t="s">
        <v>181</v>
      </c>
      <c r="D1044" s="4" t="s">
        <v>525</v>
      </c>
      <c r="E1044" s="4">
        <v>1</v>
      </c>
      <c r="I1044" s="4">
        <v>8955102</v>
      </c>
      <c r="J1044" s="4">
        <v>312.19074891609279</v>
      </c>
      <c r="K1044" s="4">
        <v>97.061987680318992</v>
      </c>
      <c r="L1044" s="4">
        <v>46.431631934510627</v>
      </c>
      <c r="M1044" s="4">
        <v>478.37091578462952</v>
      </c>
      <c r="N1044" s="4">
        <v>4.3997265469449705</v>
      </c>
      <c r="O1044" s="4">
        <v>168774.11167512691</v>
      </c>
      <c r="P1044" s="4">
        <v>285.45155993431854</v>
      </c>
      <c r="Q1044" s="4">
        <v>4690.7717215326493</v>
      </c>
      <c r="R1044" s="4">
        <v>0.63650866288290187</v>
      </c>
      <c r="S1044" s="4">
        <v>246.13932484453656</v>
      </c>
      <c r="T1044" s="4">
        <v>129371.59533073929</v>
      </c>
      <c r="U1044" s="4">
        <v>0.82</v>
      </c>
      <c r="V1044" s="4">
        <v>0.84</v>
      </c>
      <c r="W1044" s="4">
        <v>0.82</v>
      </c>
      <c r="X1044" s="4">
        <v>0.82</v>
      </c>
    </row>
    <row r="1045" spans="1:24" ht="15.75" customHeight="1" x14ac:dyDescent="0.25">
      <c r="A1045" s="4" t="s">
        <v>485</v>
      </c>
      <c r="B1045" s="4" t="s">
        <v>486</v>
      </c>
      <c r="C1045" s="4" t="s">
        <v>106</v>
      </c>
      <c r="D1045" s="4" t="s">
        <v>484</v>
      </c>
      <c r="E1045" s="4">
        <v>1</v>
      </c>
      <c r="I1045" s="4">
        <v>10047718</v>
      </c>
      <c r="J1045" s="4">
        <v>116.40454081215258</v>
      </c>
      <c r="K1045" s="4">
        <v>232.08254849509115</v>
      </c>
      <c r="L1045" s="4">
        <v>34.207287820954051</v>
      </c>
      <c r="M1045" s="4">
        <v>692.56756756756749</v>
      </c>
      <c r="N1045" s="4">
        <v>4.8070616631557535</v>
      </c>
      <c r="O1045" s="4">
        <v>33424.430641821949</v>
      </c>
      <c r="P1045" s="4">
        <v>1694.9411251635411</v>
      </c>
      <c r="Q1045" s="4">
        <v>6639.8063781321189</v>
      </c>
      <c r="R1045" s="4">
        <v>2.0004542324933881</v>
      </c>
      <c r="S1045" s="4">
        <v>1156.5298373809012</v>
      </c>
      <c r="T1045" s="4">
        <v>9661.1295681063129</v>
      </c>
      <c r="U1045" s="4">
        <v>0</v>
      </c>
      <c r="V1045" s="4">
        <v>0</v>
      </c>
      <c r="W1045" s="4">
        <v>0</v>
      </c>
      <c r="X1045" s="4">
        <v>0</v>
      </c>
    </row>
    <row r="1046" spans="1:24" ht="15.75" customHeight="1" x14ac:dyDescent="0.25">
      <c r="A1046" s="4" t="s">
        <v>487</v>
      </c>
      <c r="B1046" s="4" t="s">
        <v>488</v>
      </c>
      <c r="C1046" s="4" t="s">
        <v>106</v>
      </c>
      <c r="D1046" s="4" t="s">
        <v>484</v>
      </c>
      <c r="E1046" s="4">
        <v>1</v>
      </c>
      <c r="I1046" s="4">
        <v>1641172</v>
      </c>
      <c r="J1046" s="4">
        <v>809.48249178026435</v>
      </c>
      <c r="K1046" s="4">
        <v>212.34824869056993</v>
      </c>
      <c r="L1046" s="4">
        <v>34.207287820954051</v>
      </c>
      <c r="M1046" s="4">
        <v>692.56756756756749</v>
      </c>
      <c r="N1046" s="4">
        <v>7.4331149662076825</v>
      </c>
      <c r="O1046" s="4">
        <v>1784.4827586206898</v>
      </c>
      <c r="P1046" s="4">
        <v>1619.4237918215613</v>
      </c>
      <c r="Q1046" s="4">
        <v>3891.0505836575876</v>
      </c>
      <c r="R1046" s="4">
        <v>0.42652445934978173</v>
      </c>
      <c r="S1046" s="4">
        <v>15.58500225869598</v>
      </c>
      <c r="T1046" s="4">
        <v>9661.1295681063129</v>
      </c>
      <c r="U1046" s="4">
        <v>0</v>
      </c>
      <c r="V1046" s="4">
        <v>0</v>
      </c>
      <c r="W1046" s="4">
        <v>0</v>
      </c>
      <c r="X1046" s="4">
        <v>0</v>
      </c>
    </row>
    <row r="1047" spans="1:24" ht="15.75" customHeight="1" x14ac:dyDescent="0.25">
      <c r="A1047" s="4" t="s">
        <v>36</v>
      </c>
      <c r="B1047" s="4" t="s">
        <v>37</v>
      </c>
      <c r="C1047" s="4" t="s">
        <v>28</v>
      </c>
      <c r="D1047" s="4" t="s">
        <v>29</v>
      </c>
      <c r="E1047" s="4">
        <v>1</v>
      </c>
      <c r="I1047" s="4">
        <v>287025</v>
      </c>
      <c r="J1047" s="4">
        <v>489.504398571553</v>
      </c>
      <c r="K1047" s="4">
        <v>304.50309206515112</v>
      </c>
      <c r="L1047" s="4">
        <v>147.31748256743123</v>
      </c>
      <c r="M1047" s="4">
        <v>361.05032822757113</v>
      </c>
      <c r="N1047" s="4">
        <v>0</v>
      </c>
      <c r="O1047" s="4">
        <v>103541.66666666667</v>
      </c>
      <c r="P1047" s="4">
        <v>653.70231862378455</v>
      </c>
      <c r="Q1047" s="4">
        <v>1730.6930693069307</v>
      </c>
      <c r="R1047" s="4">
        <v>10.452051215050954</v>
      </c>
      <c r="S1047" s="4">
        <v>923.44853214418436</v>
      </c>
      <c r="T1047" s="4">
        <v>0</v>
      </c>
      <c r="U1047" s="4">
        <v>0.45</v>
      </c>
      <c r="V1047" s="4">
        <v>0.71</v>
      </c>
      <c r="W1047" s="4">
        <v>0.56999999999999995</v>
      </c>
      <c r="X1047" s="4">
        <v>0.56999999999999995</v>
      </c>
    </row>
    <row r="1048" spans="1:24" ht="15.75" customHeight="1" x14ac:dyDescent="0.25">
      <c r="A1048" s="4" t="s">
        <v>179</v>
      </c>
      <c r="B1048" s="4" t="s">
        <v>180</v>
      </c>
      <c r="C1048" s="4" t="s">
        <v>181</v>
      </c>
      <c r="D1048" s="4" t="s">
        <v>182</v>
      </c>
      <c r="E1048" s="4">
        <v>1</v>
      </c>
      <c r="I1048" s="4">
        <v>9452411</v>
      </c>
      <c r="J1048" s="4">
        <v>339.59589780850621</v>
      </c>
      <c r="K1048" s="4">
        <v>343.82762239178976</v>
      </c>
      <c r="L1048" s="4">
        <v>86.852180479108</v>
      </c>
      <c r="M1048" s="4">
        <v>445.48891739364336</v>
      </c>
      <c r="N1048" s="4">
        <v>12.705753061308908</v>
      </c>
      <c r="O1048" s="4">
        <v>37502.081598667777</v>
      </c>
      <c r="P1048" s="4">
        <v>800.15756949060733</v>
      </c>
      <c r="Q1048" s="4">
        <v>6500</v>
      </c>
      <c r="R1048" s="4">
        <v>3.5969658957910311</v>
      </c>
      <c r="S1048" s="4">
        <v>901.82808401577802</v>
      </c>
      <c r="T1048" s="4">
        <v>48035.522755138874</v>
      </c>
      <c r="U1048" s="4">
        <v>0.56000000000000005</v>
      </c>
      <c r="V1048" s="4">
        <v>0.39</v>
      </c>
      <c r="W1048" s="4">
        <v>0.46</v>
      </c>
      <c r="X1048" s="4">
        <v>0.46</v>
      </c>
    </row>
    <row r="1049" spans="1:24" ht="15.75" customHeight="1" x14ac:dyDescent="0.25">
      <c r="A1049" s="4" t="s">
        <v>526</v>
      </c>
      <c r="B1049" s="4" t="s">
        <v>527</v>
      </c>
      <c r="C1049" s="4" t="s">
        <v>181</v>
      </c>
      <c r="D1049" s="4" t="s">
        <v>525</v>
      </c>
      <c r="E1049" s="4">
        <v>1</v>
      </c>
      <c r="I1049" s="4">
        <v>11539328</v>
      </c>
      <c r="J1049" s="4">
        <v>329.75923727967518</v>
      </c>
      <c r="K1049" s="4">
        <v>87.292778227640298</v>
      </c>
      <c r="L1049" s="4">
        <v>53.521192220419174</v>
      </c>
      <c r="M1049" s="4">
        <v>601.81470383657825</v>
      </c>
      <c r="N1049" s="4">
        <v>13.730910211329888</v>
      </c>
      <c r="O1049" s="4">
        <v>138221.18126272911</v>
      </c>
      <c r="P1049" s="4">
        <v>76.240141687228473</v>
      </c>
      <c r="Q1049" s="4">
        <v>2808.9793641940882</v>
      </c>
      <c r="R1049" s="4">
        <v>1.6725410699825847</v>
      </c>
      <c r="S1049" s="4">
        <v>1386.1868657984608</v>
      </c>
      <c r="T1049" s="4">
        <v>108400.48430554378</v>
      </c>
      <c r="U1049" s="4">
        <v>0.74</v>
      </c>
      <c r="V1049" s="4">
        <v>0.85</v>
      </c>
      <c r="W1049" s="4">
        <v>0.8</v>
      </c>
      <c r="X1049" s="4">
        <v>0.8</v>
      </c>
    </row>
    <row r="1050" spans="1:24" ht="15.75" customHeight="1" x14ac:dyDescent="0.25">
      <c r="A1050" s="4" t="s">
        <v>87</v>
      </c>
      <c r="B1050" s="4" t="s">
        <v>88</v>
      </c>
      <c r="C1050" s="4" t="s">
        <v>28</v>
      </c>
      <c r="D1050" s="4" t="s">
        <v>89</v>
      </c>
      <c r="E1050" s="4">
        <v>1</v>
      </c>
      <c r="I1050" s="4">
        <v>390353</v>
      </c>
      <c r="J1050" s="4">
        <v>442.16388755818451</v>
      </c>
      <c r="K1050" s="4">
        <v>332.26336162396603</v>
      </c>
      <c r="L1050" s="4">
        <v>51.418464404492049</v>
      </c>
      <c r="M1050" s="4">
        <v>230.43420670921969</v>
      </c>
      <c r="N1050" s="4">
        <v>6.5009043583960135</v>
      </c>
      <c r="O1050" s="4">
        <v>1157400</v>
      </c>
      <c r="P1050" s="4">
        <v>199.6613300492611</v>
      </c>
      <c r="Q1050" s="4">
        <v>1200.9259259259259</v>
      </c>
      <c r="R1050" s="4">
        <v>36.37733026260846</v>
      </c>
      <c r="S1050" s="4">
        <v>2827.7547031517224</v>
      </c>
      <c r="T1050" s="4">
        <v>106945.72638132918</v>
      </c>
      <c r="U1050" s="4">
        <v>0.24</v>
      </c>
      <c r="V1050" s="4">
        <v>0.37</v>
      </c>
      <c r="W1050" s="4">
        <v>0.35</v>
      </c>
      <c r="X1050" s="4">
        <v>0.35</v>
      </c>
    </row>
    <row r="1051" spans="1:24" ht="15.75" customHeight="1" x14ac:dyDescent="0.25">
      <c r="A1051" s="4" t="s">
        <v>263</v>
      </c>
      <c r="B1051" s="4" t="s">
        <v>264</v>
      </c>
      <c r="C1051" s="4" t="s">
        <v>28</v>
      </c>
      <c r="D1051" s="4" t="s">
        <v>265</v>
      </c>
      <c r="E1051" s="4">
        <v>1</v>
      </c>
      <c r="I1051" s="4">
        <v>62506</v>
      </c>
      <c r="J1051" s="4">
        <v>764.72658624772021</v>
      </c>
      <c r="K1051" s="4">
        <v>334.36790068153454</v>
      </c>
      <c r="L1051" s="4">
        <v>323.16897577832526</v>
      </c>
      <c r="M1051" s="4">
        <v>966.50717703349289</v>
      </c>
      <c r="N1051" s="4">
        <v>0.73055493788783321</v>
      </c>
      <c r="O1051" s="4">
        <v>931833.33333333337</v>
      </c>
      <c r="P1051" s="4">
        <v>26.385557379118801</v>
      </c>
      <c r="Q1051" s="4">
        <v>8360</v>
      </c>
      <c r="R1051" s="4">
        <v>7.9992320737209228</v>
      </c>
      <c r="S1051" s="4">
        <v>2150.3846153846157</v>
      </c>
      <c r="T1051" s="4">
        <v>931833.33333333337</v>
      </c>
      <c r="U1051" s="4">
        <v>0</v>
      </c>
      <c r="V1051" s="4">
        <v>0</v>
      </c>
      <c r="W1051" s="4">
        <v>0</v>
      </c>
      <c r="X1051" s="4">
        <v>0</v>
      </c>
    </row>
    <row r="1052" spans="1:24" ht="15.75" customHeight="1" x14ac:dyDescent="0.25">
      <c r="A1052" s="4" t="s">
        <v>329</v>
      </c>
      <c r="B1052" s="4" t="s">
        <v>330</v>
      </c>
      <c r="C1052" s="4" t="s">
        <v>28</v>
      </c>
      <c r="D1052" s="4" t="s">
        <v>328</v>
      </c>
      <c r="E1052" s="4">
        <v>1</v>
      </c>
      <c r="I1052" s="4">
        <v>11513100</v>
      </c>
      <c r="J1052" s="4">
        <v>311.88819692350449</v>
      </c>
      <c r="K1052" s="4">
        <v>155.87461239805091</v>
      </c>
      <c r="L1052" s="4">
        <v>60.976405658246961</v>
      </c>
      <c r="M1052" s="4">
        <v>250.86524119260528</v>
      </c>
      <c r="N1052" s="4">
        <v>7.1541474019719242</v>
      </c>
      <c r="O1052" s="4">
        <v>78593.977154724809</v>
      </c>
      <c r="P1052" s="4">
        <v>9371.2793733681465</v>
      </c>
      <c r="Q1052" s="4">
        <v>1431.4429289303662</v>
      </c>
      <c r="R1052" s="4">
        <v>5.9584299623906682</v>
      </c>
      <c r="S1052" s="4">
        <v>786.92143769834297</v>
      </c>
      <c r="T1052" s="4">
        <v>178609.44954285515</v>
      </c>
      <c r="U1052" s="4">
        <v>0.32874999999999999</v>
      </c>
      <c r="V1052" s="4">
        <v>0.32375000000000004</v>
      </c>
      <c r="W1052" s="4">
        <v>0.35250000000000004</v>
      </c>
      <c r="X1052" s="4">
        <v>0.35250000000000004</v>
      </c>
    </row>
    <row r="1053" spans="1:24" ht="15.75" customHeight="1" x14ac:dyDescent="0.25">
      <c r="A1053" s="4" t="s">
        <v>415</v>
      </c>
      <c r="B1053" s="4" t="s">
        <v>416</v>
      </c>
      <c r="C1053" s="4" t="s">
        <v>181</v>
      </c>
      <c r="D1053" s="4" t="s">
        <v>412</v>
      </c>
      <c r="E1053" s="4">
        <v>1</v>
      </c>
      <c r="I1053" s="4">
        <v>3301000</v>
      </c>
      <c r="J1053" s="4">
        <v>463.16267797637084</v>
      </c>
      <c r="K1053" s="4">
        <v>85.792184186610129</v>
      </c>
      <c r="L1053" s="4">
        <v>63.236984676028484</v>
      </c>
      <c r="M1053" s="4">
        <v>470.31376452754114</v>
      </c>
      <c r="N1053" s="4">
        <v>33.898818539836412</v>
      </c>
      <c r="O1053" s="4">
        <v>15592.493297587131</v>
      </c>
      <c r="P1053" s="4">
        <v>170.68466730954677</v>
      </c>
      <c r="Q1053" s="4">
        <v>6510.3448275862065</v>
      </c>
      <c r="R1053" s="4">
        <v>1.2723417146319298</v>
      </c>
      <c r="S1053" s="4">
        <v>808.18935569039786</v>
      </c>
      <c r="T1053" s="4">
        <v>46652.406417112303</v>
      </c>
      <c r="U1053" s="4">
        <v>0.35</v>
      </c>
      <c r="V1053" s="4">
        <v>0.49</v>
      </c>
      <c r="W1053" s="4">
        <v>0.64</v>
      </c>
      <c r="X1053" s="4">
        <v>0.64</v>
      </c>
    </row>
    <row r="1054" spans="1:24" ht="15.75" customHeight="1" x14ac:dyDescent="0.25">
      <c r="A1054" s="4" t="s">
        <v>183</v>
      </c>
      <c r="B1054" s="4" t="s">
        <v>184</v>
      </c>
      <c r="C1054" s="4" t="s">
        <v>181</v>
      </c>
      <c r="D1054" s="4" t="s">
        <v>182</v>
      </c>
      <c r="E1054" s="4">
        <v>1</v>
      </c>
      <c r="I1054" s="4">
        <v>7000119</v>
      </c>
      <c r="J1054" s="4">
        <v>404.26455607397531</v>
      </c>
      <c r="K1054" s="4">
        <v>99.826874371707106</v>
      </c>
      <c r="L1054" s="4">
        <v>23.471029563925985</v>
      </c>
      <c r="M1054" s="4">
        <v>235.11734401831711</v>
      </c>
      <c r="N1054" s="4">
        <v>31.928028652084343</v>
      </c>
      <c r="O1054" s="4">
        <v>15257.71812080537</v>
      </c>
      <c r="P1054" s="4">
        <v>246.91707006819547</v>
      </c>
      <c r="Q1054" s="4">
        <v>10935.837245696401</v>
      </c>
      <c r="R1054" s="4">
        <v>1.4714035575680928</v>
      </c>
      <c r="S1054" s="4">
        <v>738.26070013639026</v>
      </c>
      <c r="T1054" s="4">
        <v>17532.647814910026</v>
      </c>
      <c r="U1054" s="4">
        <v>0.28999999999999998</v>
      </c>
      <c r="V1054" s="4">
        <v>0.37</v>
      </c>
      <c r="W1054" s="4">
        <v>0.55000000000000004</v>
      </c>
      <c r="X1054" s="4">
        <v>0.55000000000000004</v>
      </c>
    </row>
    <row r="1055" spans="1:24" ht="15.75" customHeight="1" x14ac:dyDescent="0.25">
      <c r="A1055" s="4" t="s">
        <v>116</v>
      </c>
      <c r="B1055" s="4" t="s">
        <v>117</v>
      </c>
      <c r="C1055" s="4" t="s">
        <v>118</v>
      </c>
      <c r="D1055" s="4" t="s">
        <v>119</v>
      </c>
      <c r="E1055" s="4">
        <v>1</v>
      </c>
      <c r="I1055" s="4">
        <v>11530580</v>
      </c>
      <c r="J1055" s="4">
        <v>140.26180816576442</v>
      </c>
      <c r="K1055" s="4">
        <v>87.532457170411206</v>
      </c>
      <c r="L1055" s="4">
        <v>0</v>
      </c>
      <c r="M1055" s="4">
        <v>0</v>
      </c>
      <c r="N1055" s="4">
        <v>0</v>
      </c>
      <c r="O1055" s="4">
        <v>20982.583454281568</v>
      </c>
      <c r="P1055" s="4">
        <v>259.79243293772828</v>
      </c>
      <c r="Q1055" s="4">
        <v>1808.7813620071684</v>
      </c>
      <c r="R1055" s="4">
        <v>5.5070950463896873</v>
      </c>
      <c r="S1055" s="4">
        <v>678.82800394421747</v>
      </c>
      <c r="T1055" s="4">
        <v>824826.22950819682</v>
      </c>
      <c r="U1055" s="4">
        <v>0</v>
      </c>
      <c r="V1055" s="4">
        <v>0</v>
      </c>
      <c r="W1055" s="4">
        <v>0</v>
      </c>
      <c r="X1055" s="4">
        <v>0</v>
      </c>
    </row>
    <row r="1056" spans="1:24" ht="15.75" customHeight="1" x14ac:dyDescent="0.25">
      <c r="A1056" s="4" t="s">
        <v>232</v>
      </c>
      <c r="B1056" s="4" t="s">
        <v>233</v>
      </c>
      <c r="C1056" s="4" t="s">
        <v>118</v>
      </c>
      <c r="D1056" s="4" t="s">
        <v>231</v>
      </c>
      <c r="E1056" s="4">
        <v>1</v>
      </c>
      <c r="I1056" s="4">
        <v>25876380</v>
      </c>
      <c r="J1056" s="4">
        <v>14.835923726579992</v>
      </c>
      <c r="K1056" s="4">
        <v>113.38912166230361</v>
      </c>
      <c r="L1056" s="4">
        <v>25.911661522979646</v>
      </c>
      <c r="M1056" s="4">
        <v>228.51981868375313</v>
      </c>
      <c r="N1056" s="4">
        <v>0</v>
      </c>
      <c r="O1056" s="4">
        <v>58527.325023969315</v>
      </c>
      <c r="P1056" s="4">
        <v>951.02424478153773</v>
      </c>
      <c r="Q1056" s="4">
        <v>1784.8409270636901</v>
      </c>
      <c r="R1056" s="4">
        <v>1.3178041132492258</v>
      </c>
      <c r="S1056" s="4">
        <v>0</v>
      </c>
      <c r="T1056" s="4">
        <v>0</v>
      </c>
      <c r="U1056" s="4">
        <v>0.4</v>
      </c>
      <c r="V1056" s="4">
        <v>0.41</v>
      </c>
      <c r="W1056" s="4">
        <v>0.34</v>
      </c>
      <c r="X1056" s="4">
        <v>0.34</v>
      </c>
    </row>
    <row r="1057" spans="1:24" ht="15.75" customHeight="1" x14ac:dyDescent="0.25">
      <c r="A1057" s="4" t="s">
        <v>266</v>
      </c>
      <c r="B1057" s="4" t="s">
        <v>267</v>
      </c>
      <c r="C1057" s="4" t="s">
        <v>28</v>
      </c>
      <c r="D1057" s="4" t="s">
        <v>265</v>
      </c>
      <c r="E1057" s="4">
        <v>1</v>
      </c>
      <c r="I1057" s="4">
        <v>37411047</v>
      </c>
      <c r="J1057" s="4">
        <v>184.50967170205101</v>
      </c>
      <c r="K1057" s="4">
        <v>109.98088345402363</v>
      </c>
      <c r="L1057" s="4">
        <v>75.23446216300762</v>
      </c>
      <c r="M1057" s="4">
        <v>684.06853809697407</v>
      </c>
      <c r="N1057" s="4">
        <v>0.73055493788783321</v>
      </c>
      <c r="O1057" s="4">
        <v>180675.53191489363</v>
      </c>
      <c r="P1057" s="4">
        <v>189.10546611084811</v>
      </c>
      <c r="Q1057" s="4">
        <v>2588.2241932440083</v>
      </c>
      <c r="R1057" s="4">
        <v>1.7641847874506158</v>
      </c>
      <c r="S1057" s="4">
        <v>371.60580268253722</v>
      </c>
      <c r="T1057" s="4">
        <v>472993.53329664283</v>
      </c>
      <c r="U1057" s="4">
        <v>0.78</v>
      </c>
      <c r="V1057" s="4">
        <v>0.86</v>
      </c>
      <c r="W1057" s="4">
        <v>0.79</v>
      </c>
      <c r="X1057" s="4">
        <v>0.79</v>
      </c>
    </row>
    <row r="1058" spans="1:24" ht="15.75" customHeight="1" x14ac:dyDescent="0.25">
      <c r="A1058" s="4" t="s">
        <v>333</v>
      </c>
      <c r="B1058" s="4" t="s">
        <v>334</v>
      </c>
      <c r="C1058" s="4" t="s">
        <v>28</v>
      </c>
      <c r="D1058" s="4" t="s">
        <v>328</v>
      </c>
      <c r="E1058" s="4">
        <v>1</v>
      </c>
      <c r="I1058" s="4">
        <v>18952038</v>
      </c>
      <c r="J1058" s="4">
        <v>306.48418919379543</v>
      </c>
      <c r="K1058" s="4">
        <v>220.35624875804913</v>
      </c>
      <c r="L1058" s="4">
        <v>119.15341241928704</v>
      </c>
      <c r="M1058" s="4">
        <v>540.73080791149857</v>
      </c>
      <c r="N1058" s="4">
        <v>5.1234595456172043</v>
      </c>
      <c r="O1058" s="4">
        <v>414524.201853759</v>
      </c>
      <c r="P1058" s="4">
        <v>1646.7665615141955</v>
      </c>
      <c r="Q1058" s="4">
        <v>2742.8083541310916</v>
      </c>
      <c r="R1058" s="4">
        <v>4.1103758867515987</v>
      </c>
      <c r="S1058" s="4">
        <v>931.6810873621007</v>
      </c>
      <c r="T1058" s="4">
        <v>325386.41875505255</v>
      </c>
      <c r="U1058" s="4">
        <v>0.59</v>
      </c>
      <c r="V1058" s="4">
        <v>0.53</v>
      </c>
      <c r="W1058" s="4">
        <v>0.64</v>
      </c>
      <c r="X1058" s="4">
        <v>0.64</v>
      </c>
    </row>
    <row r="1059" spans="1:24" ht="15.75" customHeight="1" x14ac:dyDescent="0.25">
      <c r="A1059" s="4" t="s">
        <v>158</v>
      </c>
      <c r="B1059" s="4" t="s">
        <v>159</v>
      </c>
      <c r="C1059" s="4" t="s">
        <v>106</v>
      </c>
      <c r="D1059" s="4" t="s">
        <v>160</v>
      </c>
      <c r="E1059" s="4">
        <v>1</v>
      </c>
      <c r="I1059" s="4">
        <v>1433783686</v>
      </c>
      <c r="J1059" s="4">
        <v>430.40808536030005</v>
      </c>
      <c r="K1059" s="4">
        <v>108.87876708620884</v>
      </c>
      <c r="L1059" s="4">
        <v>76.16002690982917</v>
      </c>
      <c r="M1059" s="4">
        <v>528.35651342665892</v>
      </c>
      <c r="N1059" s="4">
        <v>8.5501042588930662</v>
      </c>
      <c r="O1059" s="4">
        <v>10055.428664654541</v>
      </c>
      <c r="P1059" s="4">
        <v>1280.0308961608569</v>
      </c>
      <c r="Q1059" s="4">
        <v>5352.6938327454118</v>
      </c>
      <c r="R1059" s="4">
        <v>0.55726676750595983</v>
      </c>
      <c r="S1059" s="4">
        <v>593.23015536406444</v>
      </c>
      <c r="T1059" s="4">
        <v>7799.5963200587175</v>
      </c>
      <c r="U1059" s="4">
        <v>0.5</v>
      </c>
      <c r="V1059" s="4">
        <v>0.32</v>
      </c>
      <c r="W1059" s="4">
        <v>0.51</v>
      </c>
      <c r="X1059" s="4">
        <v>0.51</v>
      </c>
    </row>
    <row r="1060" spans="1:24" ht="15.75" customHeight="1" x14ac:dyDescent="0.25">
      <c r="A1060" s="4" t="s">
        <v>335</v>
      </c>
      <c r="B1060" s="4" t="s">
        <v>336</v>
      </c>
      <c r="C1060" s="4" t="s">
        <v>28</v>
      </c>
      <c r="D1060" s="4" t="s">
        <v>328</v>
      </c>
      <c r="E1060" s="4">
        <v>1</v>
      </c>
      <c r="I1060" s="4">
        <v>50339443</v>
      </c>
      <c r="J1060" s="4">
        <v>357.32417619320898</v>
      </c>
      <c r="K1060" s="4">
        <v>237.37052473941756</v>
      </c>
      <c r="L1060" s="4">
        <v>29.503703487541571</v>
      </c>
      <c r="M1060" s="4">
        <v>124.29387987379803</v>
      </c>
      <c r="N1060" s="4">
        <v>5.5284680047016019</v>
      </c>
      <c r="O1060" s="4">
        <v>26268.774703557312</v>
      </c>
      <c r="P1060" s="4">
        <v>1884.8350053631145</v>
      </c>
      <c r="Q1060" s="4">
        <v>2982.0564012977288</v>
      </c>
      <c r="R1060" s="4">
        <v>24.308969807234458</v>
      </c>
      <c r="S1060" s="4">
        <v>280.59091973301912</v>
      </c>
      <c r="T1060" s="4">
        <v>3168.1906825568794</v>
      </c>
      <c r="U1060" s="4">
        <v>0.41</v>
      </c>
      <c r="V1060" s="4">
        <v>0.42</v>
      </c>
      <c r="W1060" s="4">
        <v>0.4</v>
      </c>
      <c r="X1060" s="4">
        <v>0.4</v>
      </c>
    </row>
    <row r="1061" spans="1:24" ht="15.75" customHeight="1" x14ac:dyDescent="0.25">
      <c r="A1061" s="4" t="s">
        <v>90</v>
      </c>
      <c r="B1061" s="4" t="s">
        <v>91</v>
      </c>
      <c r="C1061" s="4" t="s">
        <v>28</v>
      </c>
      <c r="D1061" s="4" t="s">
        <v>89</v>
      </c>
      <c r="E1061" s="4">
        <v>1</v>
      </c>
      <c r="I1061" s="4">
        <v>5047561</v>
      </c>
      <c r="J1061" s="4">
        <v>266.5643862451588</v>
      </c>
      <c r="K1061" s="4">
        <v>281.7994671089661</v>
      </c>
      <c r="L1061" s="4">
        <v>99.711524041017029</v>
      </c>
      <c r="M1061" s="4">
        <v>353.83858267716533</v>
      </c>
      <c r="N1061" s="4">
        <v>5.4877989587446292</v>
      </c>
      <c r="O1061" s="4">
        <v>48516.24548736462</v>
      </c>
      <c r="P1061" s="4">
        <v>1603.7884767166536</v>
      </c>
      <c r="Q1061" s="4">
        <v>4613.6879662666233</v>
      </c>
      <c r="R1061" s="4">
        <v>11.94636379827802</v>
      </c>
      <c r="S1061" s="4">
        <v>1469.7069116360456</v>
      </c>
      <c r="T1061" s="4">
        <v>23170.689655172413</v>
      </c>
      <c r="U1061" s="4">
        <v>0.57999999999999996</v>
      </c>
      <c r="V1061" s="4">
        <v>0.7</v>
      </c>
      <c r="W1061" s="4">
        <v>0.7</v>
      </c>
      <c r="X1061" s="4">
        <v>0.7</v>
      </c>
    </row>
    <row r="1062" spans="1:24" ht="15.75" customHeight="1" x14ac:dyDescent="0.25">
      <c r="A1062" s="4" t="s">
        <v>417</v>
      </c>
      <c r="B1062" s="4" t="s">
        <v>418</v>
      </c>
      <c r="C1062" s="4" t="s">
        <v>181</v>
      </c>
      <c r="D1062" s="4" t="s">
        <v>412</v>
      </c>
      <c r="E1062" s="4">
        <v>1</v>
      </c>
      <c r="I1062" s="4">
        <v>4130304</v>
      </c>
      <c r="J1062" s="4">
        <v>496.23465972480471</v>
      </c>
      <c r="K1062" s="4">
        <v>75.248698400892522</v>
      </c>
      <c r="L1062" s="4">
        <v>63.236984676028484</v>
      </c>
      <c r="M1062" s="4">
        <v>470.31376452754114</v>
      </c>
      <c r="N1062" s="4">
        <v>43.289791744142804</v>
      </c>
      <c r="O1062" s="4">
        <v>9122.4832214765102</v>
      </c>
      <c r="P1062" s="4">
        <v>225.59338027146694</v>
      </c>
      <c r="Q1062" s="4">
        <v>4036.363636363636</v>
      </c>
      <c r="R1062" s="4">
        <v>1.1137194744018843</v>
      </c>
      <c r="S1062" s="4">
        <v>870.9419051687313</v>
      </c>
      <c r="T1062" s="4">
        <v>26608.482871125612</v>
      </c>
      <c r="U1062" s="4">
        <v>0.48</v>
      </c>
      <c r="V1062" s="4">
        <v>0.39</v>
      </c>
      <c r="W1062" s="4">
        <v>0.62</v>
      </c>
      <c r="X1062" s="4">
        <v>0.62</v>
      </c>
    </row>
    <row r="1063" spans="1:24" ht="15.75" customHeight="1" x14ac:dyDescent="0.25">
      <c r="A1063" s="4" t="s">
        <v>489</v>
      </c>
      <c r="B1063" s="4" t="s">
        <v>490</v>
      </c>
      <c r="C1063" s="4" t="s">
        <v>106</v>
      </c>
      <c r="D1063" s="4" t="s">
        <v>484</v>
      </c>
      <c r="E1063" s="4">
        <v>1</v>
      </c>
      <c r="I1063" s="4">
        <v>1198575</v>
      </c>
      <c r="J1063" s="4">
        <v>417.24547900631995</v>
      </c>
      <c r="K1063" s="4">
        <v>49.391986317084871</v>
      </c>
      <c r="L1063" s="4">
        <v>34.207287820954051</v>
      </c>
      <c r="M1063" s="4">
        <v>692.56756756756749</v>
      </c>
      <c r="N1063" s="4">
        <v>9.9284567090086142</v>
      </c>
      <c r="O1063" s="4">
        <v>696563.02521008404</v>
      </c>
      <c r="P1063" s="4">
        <v>13.061512664372078</v>
      </c>
      <c r="Q1063" s="4">
        <v>3920.5298013245033</v>
      </c>
      <c r="R1063" s="4">
        <v>0.58402686523580083</v>
      </c>
      <c r="S1063" s="4">
        <v>18527.268663388466</v>
      </c>
      <c r="T1063" s="4">
        <v>9661.1295681063129</v>
      </c>
      <c r="U1063" s="4">
        <v>0</v>
      </c>
      <c r="V1063" s="4">
        <v>0</v>
      </c>
      <c r="W1063" s="4">
        <v>0</v>
      </c>
      <c r="X1063" s="4">
        <v>0</v>
      </c>
    </row>
    <row r="1064" spans="1:24" ht="15.75" customHeight="1" x14ac:dyDescent="0.25">
      <c r="A1064" s="4" t="s">
        <v>185</v>
      </c>
      <c r="B1064" s="4" t="s">
        <v>186</v>
      </c>
      <c r="C1064" s="4" t="s">
        <v>181</v>
      </c>
      <c r="D1064" s="4" t="s">
        <v>182</v>
      </c>
      <c r="E1064" s="4">
        <v>1</v>
      </c>
      <c r="I1064" s="4">
        <v>10689209</v>
      </c>
      <c r="J1064" s="4">
        <v>372.0387542240029</v>
      </c>
      <c r="K1064" s="4">
        <v>207.30252350758602</v>
      </c>
      <c r="L1064" s="4">
        <v>103.38463772202415</v>
      </c>
      <c r="M1064" s="4">
        <v>498.71384087729592</v>
      </c>
      <c r="N1064" s="4">
        <v>7.1380398680575894</v>
      </c>
      <c r="O1064" s="4">
        <v>33357.15531087642</v>
      </c>
      <c r="P1064" s="4">
        <v>506.38035009927938</v>
      </c>
      <c r="Q1064" s="4">
        <v>12249.309010503041</v>
      </c>
      <c r="R1064" s="4">
        <v>3.3165289131478892</v>
      </c>
      <c r="S1064" s="4">
        <v>1038.0837665058741</v>
      </c>
      <c r="T1064" s="4">
        <v>48035.522755138874</v>
      </c>
      <c r="U1064" s="4">
        <v>0.62</v>
      </c>
      <c r="V1064" s="4">
        <v>0.62</v>
      </c>
      <c r="W1064" s="4">
        <v>0.77</v>
      </c>
      <c r="X1064" s="4">
        <v>0.77</v>
      </c>
    </row>
    <row r="1065" spans="1:24" ht="15.75" customHeight="1" x14ac:dyDescent="0.25">
      <c r="A1065" s="4" t="s">
        <v>277</v>
      </c>
      <c r="B1065" s="4" t="s">
        <v>278</v>
      </c>
      <c r="C1065" s="4" t="s">
        <v>181</v>
      </c>
      <c r="D1065" s="4" t="s">
        <v>276</v>
      </c>
      <c r="E1065" s="4">
        <v>1</v>
      </c>
      <c r="I1065" s="4">
        <v>5771876</v>
      </c>
      <c r="J1065" s="4">
        <v>187.51269084782831</v>
      </c>
      <c r="K1065" s="4">
        <v>62.977790929673468</v>
      </c>
      <c r="L1065" s="4">
        <v>54.696254735895224</v>
      </c>
      <c r="M1065" s="4">
        <v>868.50068775790919</v>
      </c>
      <c r="N1065" s="4">
        <v>13.149970650790143</v>
      </c>
      <c r="O1065" s="4">
        <v>277822.13438735175</v>
      </c>
      <c r="P1065" s="4">
        <v>18.500045804790165</v>
      </c>
      <c r="Q1065" s="4">
        <v>2817.8294573643411</v>
      </c>
      <c r="R1065" s="4">
        <v>1.2301026563980237</v>
      </c>
      <c r="S1065" s="4">
        <v>6050.7030129124823</v>
      </c>
      <c r="T1065" s="4">
        <v>170604.36893203884</v>
      </c>
      <c r="U1065" s="4">
        <v>0.93</v>
      </c>
      <c r="V1065" s="4">
        <v>0.92</v>
      </c>
      <c r="W1065" s="4">
        <v>0.88</v>
      </c>
      <c r="X1065" s="4">
        <v>0.88</v>
      </c>
    </row>
    <row r="1066" spans="1:24" ht="15.75" customHeight="1" x14ac:dyDescent="0.25">
      <c r="A1066" s="4" t="s">
        <v>51</v>
      </c>
      <c r="B1066" s="4" t="s">
        <v>52</v>
      </c>
      <c r="C1066" s="4" t="s">
        <v>28</v>
      </c>
      <c r="D1066" s="4" t="s">
        <v>29</v>
      </c>
      <c r="E1066" s="4">
        <v>1</v>
      </c>
      <c r="I1066" s="4">
        <v>10738958</v>
      </c>
      <c r="J1066" s="4">
        <v>327.56436890804491</v>
      </c>
      <c r="K1066" s="4">
        <v>244.77235128398863</v>
      </c>
      <c r="L1066" s="4">
        <v>147.31748256743123</v>
      </c>
      <c r="M1066" s="4">
        <v>361.05032822757113</v>
      </c>
      <c r="N1066" s="4">
        <v>0</v>
      </c>
      <c r="O1066" s="4">
        <v>30274.480712166172</v>
      </c>
      <c r="P1066" s="4">
        <v>7243.3177183797188</v>
      </c>
      <c r="Q1066" s="4">
        <v>1658.0042891383878</v>
      </c>
      <c r="R1066" s="4">
        <v>11.323258737020854</v>
      </c>
      <c r="S1066" s="4">
        <v>518.47240573228987</v>
      </c>
      <c r="T1066" s="4">
        <v>0</v>
      </c>
      <c r="U1066" s="4">
        <v>0.33</v>
      </c>
      <c r="V1066" s="4">
        <v>0.19</v>
      </c>
      <c r="W1066" s="4">
        <v>0.4</v>
      </c>
      <c r="X1066" s="4">
        <v>0.4</v>
      </c>
    </row>
    <row r="1067" spans="1:24" ht="15.75" customHeight="1" x14ac:dyDescent="0.25">
      <c r="A1067" s="4" t="s">
        <v>337</v>
      </c>
      <c r="B1067" s="4" t="s">
        <v>338</v>
      </c>
      <c r="C1067" s="4" t="s">
        <v>28</v>
      </c>
      <c r="D1067" s="4" t="s">
        <v>328</v>
      </c>
      <c r="E1067" s="4">
        <v>1</v>
      </c>
      <c r="I1067" s="4">
        <v>17373662</v>
      </c>
      <c r="J1067" s="4">
        <v>250.91428623395575</v>
      </c>
      <c r="K1067" s="4">
        <v>215.82669215045166</v>
      </c>
      <c r="L1067" s="4">
        <v>60.976405658246961</v>
      </c>
      <c r="M1067" s="4">
        <v>250.86524119260528</v>
      </c>
      <c r="N1067" s="4">
        <v>7.1541474019719242</v>
      </c>
      <c r="O1067" s="4">
        <v>28196.969696969696</v>
      </c>
      <c r="P1067" s="4">
        <v>15990.191897654584</v>
      </c>
      <c r="Q1067" s="4">
        <v>2868.2781304979731</v>
      </c>
      <c r="R1067" s="4">
        <v>5.5946754345744729</v>
      </c>
      <c r="S1067" s="4">
        <v>113.49637128743063</v>
      </c>
      <c r="T1067" s="4">
        <v>178609.44954285515</v>
      </c>
      <c r="U1067" s="4">
        <v>0.38</v>
      </c>
      <c r="V1067" s="4">
        <v>0.36</v>
      </c>
      <c r="W1067" s="4">
        <v>0.42</v>
      </c>
      <c r="X1067" s="4">
        <v>0.42</v>
      </c>
    </row>
    <row r="1068" spans="1:24" ht="15.75" customHeight="1" x14ac:dyDescent="0.25">
      <c r="A1068" s="4" t="s">
        <v>251</v>
      </c>
      <c r="B1068" s="4" t="s">
        <v>252</v>
      </c>
      <c r="C1068" s="4" t="s">
        <v>118</v>
      </c>
      <c r="D1068" s="4" t="s">
        <v>250</v>
      </c>
      <c r="E1068" s="4">
        <v>1</v>
      </c>
      <c r="I1068" s="4">
        <v>100388073</v>
      </c>
      <c r="J1068" s="4">
        <v>277.85905569829237</v>
      </c>
      <c r="K1068" s="4">
        <v>105.59023281580473</v>
      </c>
      <c r="L1068" s="4">
        <v>25.803519428958875</v>
      </c>
      <c r="M1068" s="4">
        <v>113.24637192847344</v>
      </c>
      <c r="N1068" s="4">
        <v>8.3708580189790087</v>
      </c>
      <c r="O1068" s="4">
        <v>771340.88541666663</v>
      </c>
      <c r="P1068" s="4">
        <v>18.97921203325015</v>
      </c>
      <c r="Q1068" s="4">
        <v>16583.229036295368</v>
      </c>
      <c r="R1068" s="4">
        <v>2.1984683379668022</v>
      </c>
      <c r="S1068" s="4">
        <v>99981.400843881856</v>
      </c>
      <c r="T1068" s="4">
        <v>481745.65883554646</v>
      </c>
      <c r="U1068" s="4">
        <v>0.32666666666666666</v>
      </c>
      <c r="V1068" s="4">
        <v>0.35000000000000003</v>
      </c>
      <c r="W1068" s="4">
        <v>0.3</v>
      </c>
      <c r="X1068" s="4">
        <v>0.3</v>
      </c>
    </row>
    <row r="1069" spans="1:24" ht="15.75" customHeight="1" x14ac:dyDescent="0.25">
      <c r="A1069" s="4" t="s">
        <v>92</v>
      </c>
      <c r="B1069" s="4" t="s">
        <v>93</v>
      </c>
      <c r="C1069" s="4" t="s">
        <v>28</v>
      </c>
      <c r="D1069" s="4" t="s">
        <v>89</v>
      </c>
      <c r="E1069" s="4">
        <v>1</v>
      </c>
      <c r="I1069" s="4">
        <v>6453553</v>
      </c>
      <c r="J1069" s="4">
        <v>357.83389398057164</v>
      </c>
      <c r="K1069" s="4">
        <v>593.93639441715288</v>
      </c>
      <c r="L1069" s="4">
        <v>51.418464404492049</v>
      </c>
      <c r="M1069" s="4">
        <v>230.43420670921969</v>
      </c>
      <c r="N1069" s="4">
        <v>6.5009043583960135</v>
      </c>
      <c r="O1069" s="4">
        <v>56790.935672514621</v>
      </c>
      <c r="P1069" s="4">
        <v>6375.5821689953427</v>
      </c>
      <c r="Q1069" s="4">
        <v>3554.339762611276</v>
      </c>
      <c r="R1069" s="4">
        <v>61.082631536457512</v>
      </c>
      <c r="S1069" s="4">
        <v>979.82091058140998</v>
      </c>
      <c r="T1069" s="4">
        <v>106945.72638132918</v>
      </c>
      <c r="U1069" s="4">
        <v>0.35</v>
      </c>
      <c r="V1069" s="4">
        <v>0.37</v>
      </c>
      <c r="W1069" s="4">
        <v>0.32</v>
      </c>
      <c r="X1069" s="4">
        <v>0.32</v>
      </c>
    </row>
    <row r="1070" spans="1:24" ht="15.75" customHeight="1" x14ac:dyDescent="0.25">
      <c r="A1070" s="4" t="s">
        <v>279</v>
      </c>
      <c r="B1070" s="4" t="s">
        <v>280</v>
      </c>
      <c r="C1070" s="4" t="s">
        <v>181</v>
      </c>
      <c r="D1070" s="4" t="s">
        <v>276</v>
      </c>
      <c r="E1070" s="4">
        <v>1</v>
      </c>
      <c r="I1070" s="4">
        <v>1325648</v>
      </c>
      <c r="J1070" s="4">
        <v>293.81857023885675</v>
      </c>
      <c r="K1070" s="4">
        <v>194.32006083062774</v>
      </c>
      <c r="L1070" s="4">
        <v>91.351550336137493</v>
      </c>
      <c r="M1070" s="4">
        <v>470.10869565217388</v>
      </c>
      <c r="N1070" s="4">
        <v>17.350005431306048</v>
      </c>
      <c r="O1070" s="4">
        <v>64300</v>
      </c>
      <c r="P1070" s="4">
        <v>349.28813559322037</v>
      </c>
      <c r="Q1070" s="4">
        <v>4860.3773584905657</v>
      </c>
      <c r="R1070" s="4">
        <v>2.1876093804690235</v>
      </c>
      <c r="S1070" s="4">
        <v>749.03768233387359</v>
      </c>
      <c r="T1070" s="4">
        <v>88029.761904761894</v>
      </c>
      <c r="U1070" s="4">
        <v>0.8</v>
      </c>
      <c r="V1070" s="4">
        <v>0.66</v>
      </c>
      <c r="W1070" s="4">
        <v>0.78</v>
      </c>
      <c r="X1070" s="4">
        <v>0.78</v>
      </c>
    </row>
    <row r="1071" spans="1:24" ht="15.75" customHeight="1" x14ac:dyDescent="0.25">
      <c r="A1071" s="4" t="s">
        <v>283</v>
      </c>
      <c r="B1071" s="4" t="s">
        <v>284</v>
      </c>
      <c r="C1071" s="4" t="s">
        <v>181</v>
      </c>
      <c r="D1071" s="4" t="s">
        <v>276</v>
      </c>
      <c r="E1071" s="4">
        <v>1</v>
      </c>
      <c r="I1071" s="4">
        <v>5532156</v>
      </c>
      <c r="J1071" s="4">
        <v>135.84215629494179</v>
      </c>
      <c r="K1071" s="4">
        <v>55.710648795876324</v>
      </c>
      <c r="L1071" s="4">
        <v>37.652589695590656</v>
      </c>
      <c r="M1071" s="4">
        <v>675.85983127839063</v>
      </c>
      <c r="N1071" s="4">
        <v>18.88956132111965</v>
      </c>
      <c r="O1071" s="4">
        <v>151956.93779904305</v>
      </c>
      <c r="P1071" s="4">
        <v>19.752105310381072</v>
      </c>
      <c r="Q1071" s="4">
        <v>5011.3821138211388</v>
      </c>
      <c r="R1071" s="4">
        <v>1.2472533312509626</v>
      </c>
      <c r="S1071" s="4">
        <v>395.0596091075551</v>
      </c>
      <c r="T1071" s="4">
        <v>288194.19237749546</v>
      </c>
      <c r="U1071" s="4">
        <v>0.93</v>
      </c>
      <c r="V1071" s="4">
        <v>0.94</v>
      </c>
      <c r="W1071" s="4">
        <v>0.92</v>
      </c>
      <c r="X1071" s="4">
        <v>0.92</v>
      </c>
    </row>
    <row r="1072" spans="1:24" ht="15.75" customHeight="1" x14ac:dyDescent="0.25">
      <c r="A1072" s="4" t="s">
        <v>528</v>
      </c>
      <c r="B1072" s="4" t="s">
        <v>529</v>
      </c>
      <c r="C1072" s="4" t="s">
        <v>181</v>
      </c>
      <c r="D1072" s="4" t="s">
        <v>525</v>
      </c>
      <c r="E1072" s="4">
        <v>1</v>
      </c>
      <c r="I1072" s="4">
        <v>65129728</v>
      </c>
      <c r="J1072" s="4">
        <v>329.69429873866511</v>
      </c>
      <c r="K1072" s="4">
        <v>105.90248434631877</v>
      </c>
      <c r="L1072" s="4">
        <v>53.521192220419174</v>
      </c>
      <c r="M1072" s="4">
        <v>601.81470383657825</v>
      </c>
      <c r="N1072" s="4">
        <v>13.730910211329888</v>
      </c>
      <c r="O1072" s="4">
        <v>184794.93006993007</v>
      </c>
      <c r="P1072" s="4">
        <v>106.88075669108805</v>
      </c>
      <c r="Q1072" s="4">
        <v>3480.8983093615948</v>
      </c>
      <c r="R1072" s="4">
        <v>1.2651672673959271</v>
      </c>
      <c r="S1072" s="4">
        <v>997.91359251989877</v>
      </c>
      <c r="T1072" s="4">
        <v>108400.48430554378</v>
      </c>
      <c r="U1072" s="4">
        <v>0.66</v>
      </c>
      <c r="V1072" s="4">
        <v>0.77</v>
      </c>
      <c r="W1072" s="4">
        <v>0.68</v>
      </c>
      <c r="X1072" s="4">
        <v>0.68</v>
      </c>
    </row>
    <row r="1073" spans="1:24" ht="15.75" customHeight="1" x14ac:dyDescent="0.25">
      <c r="A1073" s="4" t="s">
        <v>491</v>
      </c>
      <c r="B1073" s="4" t="s">
        <v>492</v>
      </c>
      <c r="C1073" s="4" t="s">
        <v>106</v>
      </c>
      <c r="D1073" s="4" t="s">
        <v>484</v>
      </c>
      <c r="E1073" s="4">
        <v>1</v>
      </c>
      <c r="I1073" s="4">
        <v>3996765</v>
      </c>
      <c r="J1073" s="4">
        <v>240.76972251308246</v>
      </c>
      <c r="K1073" s="4">
        <v>249.95214880034226</v>
      </c>
      <c r="L1073" s="4">
        <v>34.207287820954051</v>
      </c>
      <c r="M1073" s="4">
        <v>692.56756756756749</v>
      </c>
      <c r="N1073" s="4">
        <v>7.3559491238539163</v>
      </c>
      <c r="O1073" s="4">
        <v>54503.401360544216</v>
      </c>
      <c r="P1073" s="4">
        <v>638.74680306905373</v>
      </c>
      <c r="Q1073" s="4">
        <v>9048.9130434782619</v>
      </c>
      <c r="R1073" s="4">
        <v>0.97578916949082561</v>
      </c>
      <c r="S1073" s="4">
        <v>879.521378780394</v>
      </c>
      <c r="T1073" s="4">
        <v>9661.1295681063129</v>
      </c>
      <c r="U1073" s="4">
        <v>0.41</v>
      </c>
      <c r="V1073" s="4">
        <v>0.36</v>
      </c>
      <c r="W1073" s="4">
        <v>0.59</v>
      </c>
      <c r="X1073" s="4">
        <v>0.59</v>
      </c>
    </row>
    <row r="1074" spans="1:24" ht="15.75" customHeight="1" x14ac:dyDescent="0.25">
      <c r="A1074" s="4" t="s">
        <v>530</v>
      </c>
      <c r="B1074" s="4" t="s">
        <v>531</v>
      </c>
      <c r="C1074" s="4" t="s">
        <v>181</v>
      </c>
      <c r="D1074" s="4" t="s">
        <v>525</v>
      </c>
      <c r="E1074" s="4">
        <v>1</v>
      </c>
      <c r="I1074" s="4">
        <v>83517045</v>
      </c>
      <c r="J1074" s="4">
        <v>295.27385697135236</v>
      </c>
      <c r="K1074" s="4">
        <v>75.316362067168441</v>
      </c>
      <c r="L1074" s="4">
        <v>43.445023707436007</v>
      </c>
      <c r="M1074" s="4">
        <v>576.83380496645577</v>
      </c>
      <c r="N1074" s="4">
        <v>13.730910211329888</v>
      </c>
      <c r="O1074" s="4">
        <v>43426.153623607694</v>
      </c>
      <c r="P1074" s="4">
        <v>85.247732333341915</v>
      </c>
      <c r="Q1074" s="4">
        <v>4615.6442618139126</v>
      </c>
      <c r="R1074" s="4">
        <v>0.97345398175905284</v>
      </c>
      <c r="S1074" s="4">
        <v>381.48623817458952</v>
      </c>
      <c r="T1074" s="4">
        <v>163658.91332000727</v>
      </c>
      <c r="U1074" s="4">
        <v>0.79</v>
      </c>
      <c r="V1074" s="4">
        <v>0.87</v>
      </c>
      <c r="W1074" s="4">
        <v>0.82</v>
      </c>
      <c r="X1074" s="4">
        <v>0.82</v>
      </c>
    </row>
    <row r="1075" spans="1:24" ht="15.75" customHeight="1" x14ac:dyDescent="0.25">
      <c r="A1075" s="4" t="s">
        <v>421</v>
      </c>
      <c r="B1075" s="4" t="s">
        <v>422</v>
      </c>
      <c r="C1075" s="4" t="s">
        <v>181</v>
      </c>
      <c r="D1075" s="4" t="s">
        <v>412</v>
      </c>
      <c r="E1075" s="4">
        <v>1</v>
      </c>
      <c r="I1075" s="4">
        <v>10473455</v>
      </c>
      <c r="J1075" s="4">
        <v>510.65288388597645</v>
      </c>
      <c r="K1075" s="4">
        <v>95.584503871931474</v>
      </c>
      <c r="L1075" s="4">
        <v>42.984860296817047</v>
      </c>
      <c r="M1075" s="4">
        <v>449.70532414344223</v>
      </c>
      <c r="N1075" s="4">
        <v>41.333065354269436</v>
      </c>
      <c r="O1075" s="4">
        <v>53870.285432400458</v>
      </c>
      <c r="P1075" s="4">
        <v>1637.4599505286158</v>
      </c>
      <c r="Q1075" s="4">
        <v>3070.8588957055217</v>
      </c>
      <c r="R1075" s="4">
        <v>0.78293170687227864</v>
      </c>
      <c r="S1075" s="4">
        <v>0</v>
      </c>
      <c r="T1075" s="4">
        <v>79344.242606043292</v>
      </c>
      <c r="U1075" s="4">
        <v>0.55000000000000004</v>
      </c>
      <c r="V1075" s="4">
        <v>0.44</v>
      </c>
      <c r="W1075" s="4">
        <v>0.56000000000000005</v>
      </c>
      <c r="X1075" s="4">
        <v>0.56000000000000005</v>
      </c>
    </row>
    <row r="1076" spans="1:24" ht="15.75" customHeight="1" x14ac:dyDescent="0.25">
      <c r="A1076" s="4" t="s">
        <v>53</v>
      </c>
      <c r="B1076" s="4" t="s">
        <v>54</v>
      </c>
      <c r="C1076" s="4" t="s">
        <v>28</v>
      </c>
      <c r="D1076" s="4" t="s">
        <v>29</v>
      </c>
      <c r="E1076" s="4">
        <v>1</v>
      </c>
      <c r="I1076" s="4">
        <v>112003</v>
      </c>
      <c r="J1076" s="4">
        <v>832.12056819906616</v>
      </c>
      <c r="K1076" s="4">
        <v>408.02478505040045</v>
      </c>
      <c r="L1076" s="4">
        <v>147.31748256743123</v>
      </c>
      <c r="M1076" s="4">
        <v>361.05032822757113</v>
      </c>
      <c r="N1076" s="4">
        <v>0</v>
      </c>
      <c r="O1076" s="4">
        <v>117836.86793114754</v>
      </c>
      <c r="P1076" s="4">
        <v>376.44151565074134</v>
      </c>
      <c r="Q1076" s="4">
        <v>5193.181818181818</v>
      </c>
      <c r="R1076" s="4">
        <v>10.713998732176817</v>
      </c>
      <c r="S1076" s="4">
        <v>807.46073438191161</v>
      </c>
      <c r="T1076" s="4">
        <v>0</v>
      </c>
      <c r="U1076" s="4">
        <v>0.45</v>
      </c>
      <c r="V1076" s="4">
        <v>0.42</v>
      </c>
      <c r="W1076" s="4">
        <v>0.43</v>
      </c>
      <c r="X1076" s="4">
        <v>0.43</v>
      </c>
    </row>
    <row r="1077" spans="1:24" ht="15.75" customHeight="1" x14ac:dyDescent="0.25">
      <c r="A1077" s="4" t="s">
        <v>94</v>
      </c>
      <c r="B1077" s="4" t="s">
        <v>95</v>
      </c>
      <c r="C1077" s="4" t="s">
        <v>28</v>
      </c>
      <c r="D1077" s="4" t="s">
        <v>89</v>
      </c>
      <c r="E1077" s="4">
        <v>1</v>
      </c>
      <c r="I1077" s="4">
        <v>17581472</v>
      </c>
      <c r="J1077" s="4">
        <v>175.4176214596821</v>
      </c>
      <c r="K1077" s="4">
        <v>138.7028344384361</v>
      </c>
      <c r="L1077" s="4">
        <v>51.418464404492049</v>
      </c>
      <c r="M1077" s="4">
        <v>230.43420670921969</v>
      </c>
      <c r="N1077" s="4">
        <v>6.5009043583960135</v>
      </c>
      <c r="O1077" s="4">
        <v>99976.519337016565</v>
      </c>
      <c r="P1077" s="4">
        <v>1098.3200468405171</v>
      </c>
      <c r="Q1077" s="4">
        <v>1929.8828743273189</v>
      </c>
      <c r="R1077" s="4">
        <v>25.083223975785419</v>
      </c>
      <c r="S1077" s="4">
        <v>1332.4068108605613</v>
      </c>
      <c r="T1077" s="4">
        <v>106945.72638132918</v>
      </c>
      <c r="U1077" s="4">
        <v>0.4</v>
      </c>
      <c r="V1077" s="4">
        <v>0.3</v>
      </c>
      <c r="W1077" s="4">
        <v>0.4</v>
      </c>
      <c r="X1077" s="4">
        <v>0.4</v>
      </c>
    </row>
    <row r="1078" spans="1:24" ht="15.75" customHeight="1" x14ac:dyDescent="0.25">
      <c r="A1078" s="4" t="s">
        <v>343</v>
      </c>
      <c r="B1078" s="4" t="s">
        <v>344</v>
      </c>
      <c r="C1078" s="4" t="s">
        <v>28</v>
      </c>
      <c r="D1078" s="4" t="s">
        <v>328</v>
      </c>
      <c r="E1078" s="4">
        <v>1</v>
      </c>
      <c r="I1078" s="4">
        <v>782766</v>
      </c>
      <c r="J1078" s="4">
        <v>465.01764256495551</v>
      </c>
      <c r="K1078" s="4">
        <v>284.3761737224151</v>
      </c>
      <c r="L1078" s="4">
        <v>65.153570798936073</v>
      </c>
      <c r="M1078" s="4">
        <v>229.11051212938006</v>
      </c>
      <c r="N1078" s="4">
        <v>7.1541474019719242</v>
      </c>
      <c r="O1078" s="4">
        <v>101097.56097560975</v>
      </c>
      <c r="P1078" s="4">
        <v>75.28663712923192</v>
      </c>
      <c r="Q1078" s="4">
        <v>3184.5493562231759</v>
      </c>
      <c r="R1078" s="4">
        <v>14.691491454662058</v>
      </c>
      <c r="S1078" s="4">
        <v>75.565602610613823</v>
      </c>
      <c r="T1078" s="4">
        <v>376818.18181818182</v>
      </c>
      <c r="U1078" s="4">
        <v>0.41</v>
      </c>
      <c r="V1078" s="4">
        <v>0.37</v>
      </c>
      <c r="W1078" s="4">
        <v>0.37</v>
      </c>
      <c r="X1078" s="4">
        <v>0.37</v>
      </c>
    </row>
    <row r="1079" spans="1:24" ht="15.75" customHeight="1" x14ac:dyDescent="0.25">
      <c r="A1079" s="4" t="s">
        <v>423</v>
      </c>
      <c r="B1079" s="4" t="s">
        <v>424</v>
      </c>
      <c r="C1079" s="4" t="s">
        <v>181</v>
      </c>
      <c r="D1079" s="4" t="s">
        <v>412</v>
      </c>
      <c r="E1079" s="4">
        <v>1</v>
      </c>
      <c r="I1079" s="4">
        <v>799</v>
      </c>
      <c r="J1079" s="4">
        <v>18147.684605757197</v>
      </c>
      <c r="K1079" s="4">
        <v>125.15644555694618</v>
      </c>
      <c r="L1079" s="4">
        <v>63.236984676028484</v>
      </c>
      <c r="M1079" s="4">
        <v>470.31376452754114</v>
      </c>
      <c r="N1079" s="4">
        <v>27.141419183290633</v>
      </c>
      <c r="O1079" s="4">
        <v>1266.6666666666665</v>
      </c>
      <c r="P1079" s="4">
        <v>125</v>
      </c>
      <c r="Q1079" s="4">
        <v>0</v>
      </c>
      <c r="R1079" s="4">
        <v>0</v>
      </c>
      <c r="S1079" s="4">
        <v>0</v>
      </c>
      <c r="T1079" s="4">
        <v>79344.242606043292</v>
      </c>
      <c r="U1079" s="4">
        <v>0.29800000000000004</v>
      </c>
      <c r="V1079" s="4">
        <v>0.28866666666666668</v>
      </c>
      <c r="W1079" s="4">
        <v>0.37933333333333336</v>
      </c>
      <c r="X1079" s="4">
        <v>0.37933333333333336</v>
      </c>
    </row>
    <row r="1080" spans="1:24" ht="15.75" customHeight="1" x14ac:dyDescent="0.25">
      <c r="A1080" s="4" t="s">
        <v>96</v>
      </c>
      <c r="B1080" s="4" t="s">
        <v>97</v>
      </c>
      <c r="C1080" s="4" t="s">
        <v>28</v>
      </c>
      <c r="D1080" s="4" t="s">
        <v>89</v>
      </c>
      <c r="E1080" s="4">
        <v>1</v>
      </c>
      <c r="I1080" s="4">
        <v>9746117</v>
      </c>
      <c r="J1080" s="4">
        <v>154.60516224051077</v>
      </c>
      <c r="K1080" s="4">
        <v>198.38670108310828</v>
      </c>
      <c r="L1080" s="4">
        <v>22.788562870730978</v>
      </c>
      <c r="M1080" s="4">
        <v>114.86940780967159</v>
      </c>
      <c r="N1080" s="4">
        <v>6.5009043583960135</v>
      </c>
      <c r="O1080" s="4">
        <v>26835.891381345926</v>
      </c>
      <c r="P1080" s="4">
        <v>3277.1186440677966</v>
      </c>
      <c r="Q1080" s="4">
        <v>1707.2847682119204</v>
      </c>
      <c r="R1080" s="4">
        <v>39.646558726926834</v>
      </c>
      <c r="S1080" s="4">
        <v>1038.1365608586434</v>
      </c>
      <c r="T1080" s="4">
        <v>366612.90322580648</v>
      </c>
      <c r="U1080" s="4">
        <v>0.27</v>
      </c>
      <c r="V1080" s="4">
        <v>0.2</v>
      </c>
      <c r="W1080" s="4">
        <v>0.31</v>
      </c>
      <c r="X1080" s="4">
        <v>0.31</v>
      </c>
    </row>
    <row r="1081" spans="1:24" ht="15.75" customHeight="1" x14ac:dyDescent="0.25">
      <c r="A1081" s="5" t="s">
        <v>189</v>
      </c>
      <c r="B1081" s="5" t="s">
        <v>190</v>
      </c>
      <c r="C1081" s="5" t="s">
        <v>181</v>
      </c>
      <c r="D1081" s="4" t="s">
        <v>182</v>
      </c>
      <c r="E1081" s="4">
        <v>1</v>
      </c>
      <c r="I1081" s="4">
        <v>9684679</v>
      </c>
      <c r="J1081" s="4">
        <v>411.09261339482703</v>
      </c>
      <c r="K1081" s="4">
        <v>179.07666325337163</v>
      </c>
      <c r="L1081" s="4">
        <v>90.885820789723638</v>
      </c>
      <c r="M1081" s="4">
        <v>507.52464971458221</v>
      </c>
      <c r="N1081" s="4">
        <v>29.551831299726089</v>
      </c>
      <c r="O1081" s="4">
        <v>25837.526205450733</v>
      </c>
      <c r="P1081" s="4">
        <v>250.00360381139092</v>
      </c>
      <c r="Q1081" s="4">
        <v>5099.3825345486621</v>
      </c>
      <c r="R1081" s="4">
        <v>2.4987921644073077</v>
      </c>
      <c r="S1081" s="4">
        <v>761.15531492213154</v>
      </c>
      <c r="T1081" s="4">
        <v>33414.821509263442</v>
      </c>
      <c r="U1081" s="4">
        <v>0.33</v>
      </c>
      <c r="V1081" s="4">
        <v>0.32</v>
      </c>
      <c r="W1081" s="4">
        <v>0.57999999999999996</v>
      </c>
      <c r="X1081" s="4">
        <v>0.57999999999999996</v>
      </c>
    </row>
    <row r="1082" spans="1:24" ht="15.75" customHeight="1" x14ac:dyDescent="0.25">
      <c r="A1082" s="4" t="s">
        <v>285</v>
      </c>
      <c r="B1082" s="4" t="s">
        <v>286</v>
      </c>
      <c r="C1082" s="4" t="s">
        <v>181</v>
      </c>
      <c r="D1082" s="4" t="s">
        <v>276</v>
      </c>
      <c r="E1082" s="4">
        <v>1</v>
      </c>
      <c r="I1082" s="4">
        <v>339031</v>
      </c>
      <c r="J1082" s="4">
        <v>191.13296424220792</v>
      </c>
      <c r="K1082" s="4">
        <v>38.639534437853769</v>
      </c>
      <c r="L1082" s="4">
        <v>33.330285431125773</v>
      </c>
      <c r="M1082" s="4">
        <v>862.59541984732823</v>
      </c>
      <c r="N1082" s="4">
        <v>15.04287218572933</v>
      </c>
      <c r="O1082" s="4">
        <v>36078.431372549021</v>
      </c>
      <c r="P1082" s="4">
        <v>51.012461059190031</v>
      </c>
      <c r="Q1082" s="4">
        <v>5695.652173913044</v>
      </c>
      <c r="R1082" s="4">
        <v>0.88487483445466641</v>
      </c>
      <c r="S1082" s="4">
        <v>478.6680541103018</v>
      </c>
      <c r="T1082" s="4">
        <v>230000</v>
      </c>
      <c r="U1082" s="4">
        <v>0</v>
      </c>
      <c r="V1082" s="4">
        <v>0</v>
      </c>
      <c r="W1082" s="4">
        <v>0</v>
      </c>
      <c r="X1082" s="4">
        <v>0</v>
      </c>
    </row>
    <row r="1083" spans="1:24" ht="15.75" customHeight="1" x14ac:dyDescent="0.25">
      <c r="A1083" s="4" t="s">
        <v>398</v>
      </c>
      <c r="B1083" s="4" t="s">
        <v>399</v>
      </c>
      <c r="C1083" s="4" t="s">
        <v>106</v>
      </c>
      <c r="D1083" s="4" t="s">
        <v>393</v>
      </c>
      <c r="E1083" s="4">
        <v>1</v>
      </c>
      <c r="I1083" s="4">
        <v>1366417754</v>
      </c>
      <c r="J1083" s="4">
        <v>126.72090910200514</v>
      </c>
      <c r="K1083" s="4">
        <v>30.709715149090488</v>
      </c>
      <c r="L1083" s="4">
        <v>0</v>
      </c>
      <c r="M1083" s="4">
        <v>0</v>
      </c>
      <c r="N1083" s="4">
        <v>0</v>
      </c>
      <c r="O1083" s="4">
        <v>91959.641255605369</v>
      </c>
      <c r="P1083" s="4">
        <v>551.14346807325762</v>
      </c>
      <c r="Q1083" s="4">
        <v>1487.6239027779748</v>
      </c>
      <c r="R1083" s="4">
        <v>3.1233493472304521</v>
      </c>
      <c r="S1083" s="4">
        <v>5012.0420243406061</v>
      </c>
      <c r="T1083" s="4">
        <v>0</v>
      </c>
      <c r="U1083" s="4">
        <v>0.22</v>
      </c>
      <c r="V1083" s="4">
        <v>0.215</v>
      </c>
      <c r="W1083" s="4">
        <v>0.2</v>
      </c>
      <c r="X1083" s="4">
        <v>0.2</v>
      </c>
    </row>
    <row r="1084" spans="1:24" ht="15.75" customHeight="1" x14ac:dyDescent="0.25">
      <c r="A1084" s="4" t="s">
        <v>360</v>
      </c>
      <c r="B1084" s="4" t="s">
        <v>361</v>
      </c>
      <c r="C1084" s="4" t="s">
        <v>106</v>
      </c>
      <c r="D1084" s="4" t="s">
        <v>357</v>
      </c>
      <c r="E1084" s="4">
        <v>1</v>
      </c>
      <c r="I1084" s="4">
        <v>270625568</v>
      </c>
      <c r="J1084" s="4">
        <v>143.8670421561942</v>
      </c>
      <c r="K1084" s="4">
        <v>90.902349625738239</v>
      </c>
      <c r="L1084" s="4">
        <v>9.4813657813736203</v>
      </c>
      <c r="M1084" s="4">
        <v>104.30275807402288</v>
      </c>
      <c r="N1084" s="4">
        <v>2.047279334907413</v>
      </c>
      <c r="O1084" s="4">
        <v>245226.99792771318</v>
      </c>
      <c r="P1084" s="4">
        <v>11181.96970713265</v>
      </c>
      <c r="Q1084" s="4">
        <v>3506.3426453819839</v>
      </c>
      <c r="R1084" s="4">
        <v>0.42494137139326021</v>
      </c>
      <c r="S1084" s="4">
        <v>11747.811386788755</v>
      </c>
      <c r="T1084" s="4">
        <v>88883.759627270134</v>
      </c>
      <c r="U1084" s="4">
        <v>0.57999999999999996</v>
      </c>
      <c r="V1084" s="4">
        <v>0.43</v>
      </c>
      <c r="W1084" s="4">
        <v>0.4</v>
      </c>
      <c r="X1084" s="4">
        <v>0.4</v>
      </c>
    </row>
    <row r="1085" spans="1:24" ht="15.75" customHeight="1" x14ac:dyDescent="0.25">
      <c r="A1085" s="4" t="s">
        <v>287</v>
      </c>
      <c r="B1085" s="4" t="s">
        <v>288</v>
      </c>
      <c r="C1085" s="4" t="s">
        <v>181</v>
      </c>
      <c r="D1085" s="4" t="s">
        <v>276</v>
      </c>
      <c r="E1085" s="4">
        <v>1</v>
      </c>
      <c r="I1085" s="4">
        <v>4882495</v>
      </c>
      <c r="J1085" s="4">
        <v>262.14056542812642</v>
      </c>
      <c r="K1085" s="4">
        <v>76.559218186603374</v>
      </c>
      <c r="L1085" s="4">
        <v>75.559979546576855</v>
      </c>
      <c r="M1085" s="4">
        <v>803.89170413635793</v>
      </c>
      <c r="N1085" s="4">
        <v>16.793206086451118</v>
      </c>
      <c r="O1085" s="4">
        <v>2711000</v>
      </c>
      <c r="P1085" s="4">
        <v>157.00341716206049</v>
      </c>
      <c r="Q1085" s="4">
        <v>5849.7652582159617</v>
      </c>
      <c r="R1085" s="4">
        <v>0.83973460290281909</v>
      </c>
      <c r="S1085" s="4">
        <v>8511.5249609984403</v>
      </c>
      <c r="T1085" s="4">
        <v>141963.87445888654</v>
      </c>
      <c r="U1085" s="4">
        <v>0</v>
      </c>
      <c r="V1085" s="4">
        <v>0</v>
      </c>
      <c r="W1085" s="4">
        <v>0</v>
      </c>
      <c r="X1085" s="4">
        <v>0</v>
      </c>
    </row>
    <row r="1086" spans="1:24" ht="15.75" customHeight="1" x14ac:dyDescent="0.25">
      <c r="A1086" s="4" t="s">
        <v>499</v>
      </c>
      <c r="B1086" s="4" t="s">
        <v>500</v>
      </c>
      <c r="C1086" s="4" t="s">
        <v>106</v>
      </c>
      <c r="D1086" s="4" t="s">
        <v>484</v>
      </c>
      <c r="E1086" s="4">
        <v>1</v>
      </c>
      <c r="I1086" s="4">
        <v>8519377</v>
      </c>
      <c r="J1086" s="4">
        <v>318.42703991148647</v>
      </c>
      <c r="K1086" s="4">
        <v>226.8358355311662</v>
      </c>
      <c r="L1086" s="4">
        <v>34.207287820954051</v>
      </c>
      <c r="M1086" s="4">
        <v>692.56756756756749</v>
      </c>
      <c r="N1086" s="4">
        <v>7.4331149662076825</v>
      </c>
      <c r="O1086" s="4">
        <v>72273.301737756716</v>
      </c>
      <c r="P1086" s="4">
        <v>589.82419728970831</v>
      </c>
      <c r="Q1086" s="4">
        <v>3685.1639969488938</v>
      </c>
      <c r="R1086" s="4">
        <v>1.291174225533158</v>
      </c>
      <c r="S1086" s="4">
        <v>219.15583637922691</v>
      </c>
      <c r="T1086" s="4">
        <v>9661.1295681063129</v>
      </c>
      <c r="U1086" s="4">
        <v>0</v>
      </c>
      <c r="V1086" s="4">
        <v>0</v>
      </c>
      <c r="W1086" s="4">
        <v>0</v>
      </c>
      <c r="X1086" s="4">
        <v>0</v>
      </c>
    </row>
    <row r="1087" spans="1:24" ht="15.75" customHeight="1" x14ac:dyDescent="0.25">
      <c r="A1087" s="4" t="s">
        <v>425</v>
      </c>
      <c r="B1087" s="4" t="s">
        <v>426</v>
      </c>
      <c r="C1087" s="4" t="s">
        <v>181</v>
      </c>
      <c r="D1087" s="4" t="s">
        <v>412</v>
      </c>
      <c r="E1087" s="4">
        <v>1</v>
      </c>
      <c r="I1087" s="4">
        <v>60550075</v>
      </c>
      <c r="J1087" s="4">
        <v>453.59646540487353</v>
      </c>
      <c r="K1087" s="4">
        <v>98.521760707976</v>
      </c>
      <c r="L1087" s="4">
        <v>68.777784338004537</v>
      </c>
      <c r="M1087" s="4">
        <v>698.09739334506753</v>
      </c>
      <c r="N1087" s="4">
        <v>17.426898315154851</v>
      </c>
      <c r="O1087" s="4">
        <v>67791.603487490516</v>
      </c>
      <c r="P1087" s="4">
        <v>284.17833375412653</v>
      </c>
      <c r="Q1087" s="4">
        <v>5804.7095455872341</v>
      </c>
      <c r="R1087" s="4">
        <v>0.66061024697326964</v>
      </c>
      <c r="S1087" s="4">
        <v>799.67290341260343</v>
      </c>
      <c r="T1087" s="4">
        <v>211638.16568047338</v>
      </c>
      <c r="U1087" s="4">
        <v>0.61</v>
      </c>
      <c r="V1087" s="4">
        <v>0.56999999999999995</v>
      </c>
      <c r="W1087" s="4">
        <v>0.7</v>
      </c>
      <c r="X1087" s="4">
        <v>0.7</v>
      </c>
    </row>
    <row r="1088" spans="1:24" ht="15.75" customHeight="1" x14ac:dyDescent="0.25">
      <c r="A1088" s="4" t="s">
        <v>59</v>
      </c>
      <c r="B1088" s="4" t="s">
        <v>60</v>
      </c>
      <c r="C1088" s="4" t="s">
        <v>28</v>
      </c>
      <c r="D1088" s="4" t="s">
        <v>29</v>
      </c>
      <c r="E1088" s="4">
        <v>1</v>
      </c>
      <c r="I1088" s="4">
        <v>2948279</v>
      </c>
      <c r="J1088" s="4">
        <v>400.74226353747389</v>
      </c>
      <c r="K1088" s="4">
        <v>130.82208298468362</v>
      </c>
      <c r="L1088" s="4">
        <v>147.31748256743123</v>
      </c>
      <c r="M1088" s="4">
        <v>361.05032822757113</v>
      </c>
      <c r="N1088" s="4">
        <v>0</v>
      </c>
      <c r="O1088" s="4">
        <v>334608.24742268038</v>
      </c>
      <c r="P1088" s="4">
        <v>217.79885933706026</v>
      </c>
      <c r="Q1088" s="4">
        <v>3093.0232558139537</v>
      </c>
      <c r="R1088" s="4">
        <v>55.863098438105752</v>
      </c>
      <c r="S1088" s="4">
        <v>1709.4327697898561</v>
      </c>
      <c r="T1088" s="4">
        <v>0</v>
      </c>
      <c r="U1088" s="4">
        <v>0.44</v>
      </c>
      <c r="V1088" s="4">
        <v>0.52</v>
      </c>
      <c r="W1088" s="4">
        <v>0.5</v>
      </c>
      <c r="X1088" s="4">
        <v>0.5</v>
      </c>
    </row>
    <row r="1089" spans="1:24" ht="15.75" customHeight="1" x14ac:dyDescent="0.25">
      <c r="A1089" s="4" t="s">
        <v>171</v>
      </c>
      <c r="B1089" s="4" t="s">
        <v>172</v>
      </c>
      <c r="C1089" s="4" t="s">
        <v>106</v>
      </c>
      <c r="D1089" s="4" t="s">
        <v>160</v>
      </c>
      <c r="E1089" s="4">
        <v>1</v>
      </c>
      <c r="I1089" s="4">
        <v>126860301</v>
      </c>
      <c r="J1089" s="4">
        <v>202.58504668060027</v>
      </c>
      <c r="K1089" s="4">
        <v>40.836258145091428</v>
      </c>
      <c r="L1089" s="4">
        <v>76.16002690982917</v>
      </c>
      <c r="M1089" s="4">
        <v>528.35651342665892</v>
      </c>
      <c r="N1089" s="4">
        <v>8.5761364946442598</v>
      </c>
      <c r="O1089" s="4">
        <v>93197.333333333328</v>
      </c>
      <c r="P1089" s="4">
        <v>899.73601028170481</v>
      </c>
      <c r="Q1089" s="4">
        <v>9257.5053609721235</v>
      </c>
      <c r="R1089" s="4">
        <v>0.24121021122281586</v>
      </c>
      <c r="S1089" s="4">
        <v>1209.2410108782906</v>
      </c>
      <c r="T1089" s="4">
        <v>133037.68557289682</v>
      </c>
      <c r="U1089" s="4">
        <v>0.73</v>
      </c>
      <c r="V1089" s="4">
        <v>0.73</v>
      </c>
      <c r="W1089" s="4">
        <v>0.74</v>
      </c>
      <c r="X1089" s="4">
        <v>0.74</v>
      </c>
    </row>
    <row r="1090" spans="1:24" ht="15.75" customHeight="1" x14ac:dyDescent="0.25">
      <c r="A1090" s="4" t="s">
        <v>104</v>
      </c>
      <c r="B1090" s="4" t="s">
        <v>105</v>
      </c>
      <c r="C1090" s="4" t="s">
        <v>106</v>
      </c>
      <c r="D1090" s="4" t="s">
        <v>107</v>
      </c>
      <c r="E1090" s="4">
        <v>1</v>
      </c>
      <c r="I1090" s="4">
        <v>18551427</v>
      </c>
      <c r="J1090" s="4">
        <v>234.34854903614692</v>
      </c>
      <c r="K1090" s="4">
        <v>183.21501628958248</v>
      </c>
      <c r="L1090" s="4">
        <v>0</v>
      </c>
      <c r="M1090" s="4">
        <v>0</v>
      </c>
      <c r="N1090" s="4">
        <v>0</v>
      </c>
      <c r="O1090" s="4">
        <v>16079.437476244773</v>
      </c>
      <c r="P1090" s="4">
        <v>1165.7634792152558</v>
      </c>
      <c r="Q1090" s="4">
        <v>5898.8198542172859</v>
      </c>
      <c r="R1090" s="4">
        <v>4.9322351321006197</v>
      </c>
      <c r="S1090" s="4">
        <v>390.06961412567426</v>
      </c>
      <c r="T1090" s="4">
        <v>22741.973840665876</v>
      </c>
      <c r="U1090" s="4">
        <v>0.45</v>
      </c>
      <c r="V1090" s="4">
        <v>0.26</v>
      </c>
      <c r="W1090" s="4">
        <v>0.45</v>
      </c>
      <c r="X1090" s="4">
        <v>0.45</v>
      </c>
    </row>
    <row r="1091" spans="1:24" ht="15.75" customHeight="1" x14ac:dyDescent="0.25">
      <c r="A1091" s="4" t="s">
        <v>128</v>
      </c>
      <c r="B1091" s="4" t="s">
        <v>129</v>
      </c>
      <c r="C1091" s="4" t="s">
        <v>118</v>
      </c>
      <c r="D1091" s="4" t="s">
        <v>119</v>
      </c>
      <c r="E1091" s="4">
        <v>1</v>
      </c>
      <c r="I1091" s="4">
        <v>52573973</v>
      </c>
      <c r="J1091" s="4">
        <v>74.030927812893268</v>
      </c>
      <c r="K1091" s="4">
        <v>97.046118238011047</v>
      </c>
      <c r="L1091" s="4">
        <v>0</v>
      </c>
      <c r="M1091" s="4">
        <v>0</v>
      </c>
      <c r="N1091" s="4">
        <v>0</v>
      </c>
      <c r="O1091" s="4">
        <v>807614.76725521672</v>
      </c>
      <c r="P1091" s="4">
        <v>123.51001713903925</v>
      </c>
      <c r="Q1091" s="4">
        <v>2647.4159402241594</v>
      </c>
      <c r="R1091" s="4">
        <v>4.6905338502760676</v>
      </c>
      <c r="S1091" s="4">
        <v>7135.276182372545</v>
      </c>
      <c r="T1091" s="4">
        <v>824826.22950819682</v>
      </c>
      <c r="U1091" s="4">
        <v>0.32</v>
      </c>
      <c r="V1091" s="4">
        <v>0.36</v>
      </c>
      <c r="W1091" s="4">
        <v>0.38</v>
      </c>
      <c r="X1091" s="4">
        <v>0.38</v>
      </c>
    </row>
    <row r="1092" spans="1:24" ht="15.75" customHeight="1" x14ac:dyDescent="0.25">
      <c r="A1092" s="4" t="s">
        <v>427</v>
      </c>
      <c r="B1092" s="4" t="s">
        <v>428</v>
      </c>
      <c r="C1092" s="4" t="s">
        <v>181</v>
      </c>
      <c r="D1092" s="4" t="s">
        <v>412</v>
      </c>
      <c r="E1092" s="4">
        <v>1</v>
      </c>
      <c r="I1092" s="4">
        <v>1845300</v>
      </c>
      <c r="J1092" s="4">
        <v>474.28602395274481</v>
      </c>
      <c r="K1092" s="4">
        <v>89.307971603533304</v>
      </c>
      <c r="L1092" s="4">
        <v>37.392293935945375</v>
      </c>
      <c r="M1092" s="4">
        <v>418.68932038834947</v>
      </c>
      <c r="N1092" s="4">
        <v>21.351541754728228</v>
      </c>
      <c r="O1092" s="4">
        <v>72654.822335025383</v>
      </c>
      <c r="P1092" s="4">
        <v>88.836181337933269</v>
      </c>
      <c r="Q1092" s="4">
        <v>3971.0843373493976</v>
      </c>
      <c r="R1092" s="4">
        <v>2.0592857529940933</v>
      </c>
      <c r="S1092" s="4">
        <v>0</v>
      </c>
      <c r="T1092" s="4">
        <v>204471.42857142855</v>
      </c>
      <c r="U1092" s="4">
        <v>0</v>
      </c>
      <c r="V1092" s="4">
        <v>0</v>
      </c>
      <c r="W1092" s="4">
        <v>0</v>
      </c>
      <c r="X1092" s="4">
        <v>0</v>
      </c>
    </row>
    <row r="1093" spans="1:24" ht="15.75" customHeight="1" x14ac:dyDescent="0.25">
      <c r="A1093" s="4" t="s">
        <v>108</v>
      </c>
      <c r="B1093" s="4" t="s">
        <v>109</v>
      </c>
      <c r="C1093" s="4" t="s">
        <v>106</v>
      </c>
      <c r="D1093" s="4" t="s">
        <v>107</v>
      </c>
      <c r="E1093" s="4">
        <v>1</v>
      </c>
      <c r="I1093" s="4">
        <v>6415850</v>
      </c>
      <c r="J1093" s="4">
        <v>234.34854903614692</v>
      </c>
      <c r="K1093" s="4">
        <v>164.81058628240996</v>
      </c>
      <c r="L1093" s="4">
        <v>0</v>
      </c>
      <c r="M1093" s="4">
        <v>0</v>
      </c>
      <c r="N1093" s="4">
        <v>0</v>
      </c>
      <c r="O1093" s="4">
        <v>57092.537313432833</v>
      </c>
      <c r="P1093" s="4">
        <v>1343.5832274459976</v>
      </c>
      <c r="Q1093" s="4">
        <v>5425.3463314520268</v>
      </c>
      <c r="R1093" s="4">
        <v>3.9901182228387508</v>
      </c>
      <c r="S1093" s="4">
        <v>1151.6830252303246</v>
      </c>
      <c r="T1093" s="4">
        <v>22741.973840665876</v>
      </c>
      <c r="U1093" s="4">
        <v>0.47</v>
      </c>
      <c r="V1093" s="4">
        <v>0.32</v>
      </c>
      <c r="W1093" s="4">
        <v>0.33</v>
      </c>
      <c r="X1093" s="4">
        <v>0.33</v>
      </c>
    </row>
    <row r="1094" spans="1:24" ht="15.75" customHeight="1" x14ac:dyDescent="0.25">
      <c r="A1094" s="4" t="s">
        <v>291</v>
      </c>
      <c r="B1094" s="4" t="s">
        <v>292</v>
      </c>
      <c r="C1094" s="4" t="s">
        <v>181</v>
      </c>
      <c r="D1094" s="4" t="s">
        <v>276</v>
      </c>
      <c r="E1094" s="4">
        <v>1</v>
      </c>
      <c r="I1094" s="4">
        <v>1906743</v>
      </c>
      <c r="J1094" s="4">
        <v>459.31727558459636</v>
      </c>
      <c r="K1094" s="4">
        <v>197.45712977574848</v>
      </c>
      <c r="L1094" s="4">
        <v>134.26035915694985</v>
      </c>
      <c r="M1094" s="4">
        <v>679.94687915006637</v>
      </c>
      <c r="N1094" s="4">
        <v>23.810235569240323</v>
      </c>
      <c r="O1094" s="4">
        <v>25057.268722466961</v>
      </c>
      <c r="P1094" s="4">
        <v>421.65976033150412</v>
      </c>
      <c r="Q1094" s="4">
        <v>3582.3025689819219</v>
      </c>
      <c r="R1094" s="4">
        <v>4.2480816764503659</v>
      </c>
      <c r="S1094" s="4">
        <v>758.55171034206842</v>
      </c>
      <c r="T1094" s="4">
        <v>25336.30289532294</v>
      </c>
      <c r="U1094" s="4">
        <v>0</v>
      </c>
      <c r="V1094" s="4">
        <v>0</v>
      </c>
      <c r="W1094" s="4">
        <v>0</v>
      </c>
      <c r="X1094" s="4">
        <v>0</v>
      </c>
    </row>
    <row r="1095" spans="1:24" ht="15.75" customHeight="1" x14ac:dyDescent="0.25">
      <c r="A1095" s="4" t="s">
        <v>532</v>
      </c>
      <c r="B1095" s="4" t="s">
        <v>533</v>
      </c>
      <c r="C1095" s="4" t="s">
        <v>181</v>
      </c>
      <c r="D1095" s="4" t="s">
        <v>525</v>
      </c>
      <c r="E1095" s="4">
        <v>1</v>
      </c>
      <c r="I1095" s="4">
        <v>38019</v>
      </c>
      <c r="J1095" s="4">
        <v>220.94216049869803</v>
      </c>
      <c r="K1095" s="4">
        <v>192.00925852863043</v>
      </c>
      <c r="L1095" s="4">
        <v>53.521192220419174</v>
      </c>
      <c r="M1095" s="4">
        <v>601.81470383657825</v>
      </c>
      <c r="N1095" s="4">
        <v>13.730910211329888</v>
      </c>
      <c r="O1095" s="4">
        <v>2633.3333333333335</v>
      </c>
      <c r="P1095" s="4">
        <v>109.00722561078642</v>
      </c>
      <c r="Q1095" s="4">
        <v>5615.3846153846152</v>
      </c>
      <c r="R1095" s="4">
        <v>0</v>
      </c>
      <c r="S1095" s="4">
        <v>95.931997571341839</v>
      </c>
      <c r="T1095" s="4">
        <v>22571.428571428572</v>
      </c>
      <c r="U1095" s="4">
        <v>0</v>
      </c>
      <c r="V1095" s="4">
        <v>0</v>
      </c>
      <c r="W1095" s="4">
        <v>0</v>
      </c>
      <c r="X1095" s="4">
        <v>0</v>
      </c>
    </row>
    <row r="1096" spans="1:24" ht="15.75" customHeight="1" x14ac:dyDescent="0.25">
      <c r="A1096" s="4" t="s">
        <v>293</v>
      </c>
      <c r="B1096" s="4" t="s">
        <v>294</v>
      </c>
      <c r="C1096" s="4" t="s">
        <v>181</v>
      </c>
      <c r="D1096" s="4" t="s">
        <v>276</v>
      </c>
      <c r="E1096" s="4">
        <v>1</v>
      </c>
      <c r="I1096" s="4">
        <v>2759627</v>
      </c>
      <c r="J1096" s="4">
        <v>298.26494667576452</v>
      </c>
      <c r="K1096" s="4">
        <v>239.12651963471876</v>
      </c>
      <c r="L1096" s="4">
        <v>107.22463579317059</v>
      </c>
      <c r="M1096" s="4">
        <v>448.40127292013943</v>
      </c>
      <c r="N1096" s="4">
        <v>27.902321581865955</v>
      </c>
      <c r="O1096" s="4">
        <v>26164.935064935064</v>
      </c>
      <c r="P1096" s="4">
        <v>425.52231106525664</v>
      </c>
      <c r="Q1096" s="4">
        <v>10800.327332242226</v>
      </c>
      <c r="R1096" s="4">
        <v>4.6745447844944259</v>
      </c>
      <c r="S1096" s="4">
        <v>955.10571726557316</v>
      </c>
      <c r="T1096" s="4">
        <v>29980.654761904763</v>
      </c>
      <c r="U1096" s="4">
        <v>0</v>
      </c>
      <c r="V1096" s="4">
        <v>0</v>
      </c>
      <c r="W1096" s="4">
        <v>0</v>
      </c>
      <c r="X1096" s="4">
        <v>0</v>
      </c>
    </row>
    <row r="1097" spans="1:24" ht="15.75" customHeight="1" x14ac:dyDescent="0.25">
      <c r="A1097" s="4" t="s">
        <v>534</v>
      </c>
      <c r="B1097" s="4" t="s">
        <v>535</v>
      </c>
      <c r="C1097" s="4" t="s">
        <v>181</v>
      </c>
      <c r="D1097" s="4" t="s">
        <v>525</v>
      </c>
      <c r="E1097" s="4">
        <v>1</v>
      </c>
      <c r="I1097" s="4">
        <v>615729</v>
      </c>
      <c r="J1097" s="4">
        <v>289.57544634084149</v>
      </c>
      <c r="K1097" s="4">
        <v>105.56592267052551</v>
      </c>
      <c r="L1097" s="4">
        <v>75.68264609917675</v>
      </c>
      <c r="M1097" s="4">
        <v>716.92307692307691</v>
      </c>
      <c r="N1097" s="4">
        <v>23.062093875714805</v>
      </c>
      <c r="O1097" s="4">
        <v>87016.196189606431</v>
      </c>
      <c r="P1097" s="4">
        <v>77.078145381240361</v>
      </c>
      <c r="Q1097" s="4">
        <v>2249.1349480968856</v>
      </c>
      <c r="R1097" s="4">
        <v>0.32481822360161694</v>
      </c>
      <c r="S1097" s="4">
        <v>572.94508971460334</v>
      </c>
      <c r="T1097" s="4">
        <v>108400.48430554378</v>
      </c>
      <c r="U1097" s="4">
        <v>0</v>
      </c>
      <c r="V1097" s="4">
        <v>0</v>
      </c>
      <c r="W1097" s="4">
        <v>0</v>
      </c>
      <c r="X1097" s="4">
        <v>0</v>
      </c>
    </row>
    <row r="1098" spans="1:24" ht="15.75" customHeight="1" x14ac:dyDescent="0.25">
      <c r="A1098" s="4" t="s">
        <v>173</v>
      </c>
      <c r="B1098" s="4" t="s">
        <v>174</v>
      </c>
      <c r="C1098" s="4" t="s">
        <v>106</v>
      </c>
      <c r="D1098" s="4" t="s">
        <v>160</v>
      </c>
      <c r="E1098" s="4">
        <v>1</v>
      </c>
      <c r="I1098" s="4">
        <v>640445</v>
      </c>
      <c r="J1098" s="4">
        <v>1075.0337655848668</v>
      </c>
      <c r="K1098" s="4">
        <v>200.48559985634986</v>
      </c>
      <c r="L1098" s="4">
        <v>104.14633575092319</v>
      </c>
      <c r="M1098" s="4">
        <v>519.47040498442368</v>
      </c>
      <c r="N1098" s="4">
        <v>4.0596772556581753</v>
      </c>
      <c r="O1098" s="4">
        <v>53162.498385334533</v>
      </c>
      <c r="P1098" s="4">
        <v>752.02303946983261</v>
      </c>
      <c r="Q1098" s="4">
        <v>4900.7633587786258</v>
      </c>
      <c r="R1098" s="4">
        <v>1.8270627768351519</v>
      </c>
      <c r="S1098" s="4">
        <v>593.23015536406444</v>
      </c>
      <c r="T1098" s="4">
        <v>73777.739635775695</v>
      </c>
      <c r="U1098" s="4">
        <v>0</v>
      </c>
      <c r="V1098" s="4">
        <v>0</v>
      </c>
      <c r="W1098" s="4">
        <v>0</v>
      </c>
      <c r="X1098" s="4">
        <v>0</v>
      </c>
    </row>
    <row r="1099" spans="1:24" ht="15.75" customHeight="1" x14ac:dyDescent="0.25">
      <c r="A1099" s="4" t="s">
        <v>364</v>
      </c>
      <c r="B1099" s="4" t="s">
        <v>365</v>
      </c>
      <c r="C1099" s="4" t="s">
        <v>106</v>
      </c>
      <c r="D1099" s="4" t="s">
        <v>357</v>
      </c>
      <c r="E1099" s="4">
        <v>1</v>
      </c>
      <c r="I1099" s="4">
        <v>31949777</v>
      </c>
      <c r="J1099" s="4">
        <v>221.67719867581337</v>
      </c>
      <c r="K1099" s="4">
        <v>173.43783025465248</v>
      </c>
      <c r="L1099" s="4">
        <v>15.11172531630698</v>
      </c>
      <c r="M1099" s="4">
        <v>139.14990912924435</v>
      </c>
      <c r="N1099" s="4">
        <v>2.047279334907413</v>
      </c>
      <c r="O1099" s="4">
        <v>426938.3259911894</v>
      </c>
      <c r="P1099" s="4">
        <v>660.62231759656652</v>
      </c>
      <c r="Q1099" s="4">
        <v>3137.2360301194585</v>
      </c>
      <c r="R1099" s="4">
        <v>1.9624550118143236</v>
      </c>
      <c r="S1099" s="4">
        <v>16345.926800472256</v>
      </c>
      <c r="T1099" s="4">
        <v>88883.759627270134</v>
      </c>
      <c r="U1099" s="4">
        <v>0.55000000000000004</v>
      </c>
      <c r="V1099" s="4">
        <v>0.5</v>
      </c>
      <c r="W1099" s="4">
        <v>0.54</v>
      </c>
      <c r="X1099" s="4">
        <v>0.54</v>
      </c>
    </row>
    <row r="1100" spans="1:24" ht="15.75" customHeight="1" x14ac:dyDescent="0.25">
      <c r="A1100" s="4" t="s">
        <v>429</v>
      </c>
      <c r="B1100" s="4" t="s">
        <v>430</v>
      </c>
      <c r="C1100" s="4" t="s">
        <v>181</v>
      </c>
      <c r="D1100" s="4" t="s">
        <v>412</v>
      </c>
      <c r="E1100" s="4">
        <v>1</v>
      </c>
      <c r="I1100" s="4">
        <v>440372</v>
      </c>
      <c r="J1100" s="4">
        <v>490.94856167058765</v>
      </c>
      <c r="K1100" s="4">
        <v>133.52347560698681</v>
      </c>
      <c r="L1100" s="4">
        <v>63.236984676028484</v>
      </c>
      <c r="M1100" s="4">
        <v>470.31376452754114</v>
      </c>
      <c r="N1100" s="4">
        <v>27.141419183290633</v>
      </c>
      <c r="O1100" s="4">
        <v>343071.42857142858</v>
      </c>
      <c r="P1100" s="4">
        <v>18375</v>
      </c>
      <c r="Q1100" s="4">
        <v>3769.2307692307691</v>
      </c>
      <c r="R1100" s="4">
        <v>0.90832296331283546</v>
      </c>
      <c r="S1100" s="4">
        <v>2650.1747287106859</v>
      </c>
      <c r="T1100" s="4">
        <v>79344.242606043292</v>
      </c>
      <c r="U1100" s="4">
        <v>0</v>
      </c>
      <c r="V1100" s="4">
        <v>0</v>
      </c>
      <c r="W1100" s="4">
        <v>0</v>
      </c>
      <c r="X1100" s="4">
        <v>0</v>
      </c>
    </row>
    <row r="1101" spans="1:24" ht="15.75" customHeight="1" x14ac:dyDescent="0.25">
      <c r="A1101" s="4" t="s">
        <v>134</v>
      </c>
      <c r="B1101" s="4" t="s">
        <v>135</v>
      </c>
      <c r="C1101" s="4" t="s">
        <v>118</v>
      </c>
      <c r="D1101" s="4" t="s">
        <v>119</v>
      </c>
      <c r="E1101" s="4">
        <v>1</v>
      </c>
      <c r="I1101" s="4">
        <v>1269668</v>
      </c>
      <c r="J1101" s="4">
        <v>843.44883859402614</v>
      </c>
      <c r="K1101" s="4">
        <v>201.62751207402252</v>
      </c>
      <c r="L1101" s="4">
        <v>0</v>
      </c>
      <c r="M1101" s="4">
        <v>0</v>
      </c>
      <c r="N1101" s="4">
        <v>0</v>
      </c>
      <c r="O1101" s="4">
        <v>612614.2857142858</v>
      </c>
      <c r="P1101" s="4">
        <v>91.415512069704334</v>
      </c>
      <c r="Q1101" s="4">
        <v>2323.0490018148821</v>
      </c>
      <c r="R1101" s="4">
        <v>1.8114971787900458</v>
      </c>
      <c r="S1101" s="4">
        <v>2191.5980988398833</v>
      </c>
      <c r="T1101" s="4">
        <v>824826.22950819682</v>
      </c>
      <c r="U1101" s="4">
        <v>0.53</v>
      </c>
      <c r="V1101" s="4">
        <v>0.54</v>
      </c>
      <c r="W1101" s="4">
        <v>0.56000000000000005</v>
      </c>
      <c r="X1101" s="4">
        <v>0.56000000000000005</v>
      </c>
    </row>
    <row r="1102" spans="1:24" ht="15.75" customHeight="1" x14ac:dyDescent="0.25">
      <c r="A1102" s="4" t="s">
        <v>98</v>
      </c>
      <c r="B1102" s="4" t="s">
        <v>99</v>
      </c>
      <c r="C1102" s="4" t="s">
        <v>28</v>
      </c>
      <c r="D1102" s="4" t="s">
        <v>89</v>
      </c>
      <c r="E1102" s="4">
        <v>1</v>
      </c>
      <c r="I1102" s="4">
        <v>127575529</v>
      </c>
      <c r="J1102" s="4">
        <v>347.7618344815956</v>
      </c>
      <c r="K1102" s="4">
        <v>142.65980429522654</v>
      </c>
      <c r="L1102" s="4">
        <v>31.755306301728133</v>
      </c>
      <c r="M1102" s="4">
        <v>222.59462964082218</v>
      </c>
      <c r="N1102" s="4">
        <v>2.1696950988147576</v>
      </c>
      <c r="O1102" s="4">
        <v>62153.901734104045</v>
      </c>
      <c r="P1102" s="4">
        <v>4622.4316155741244</v>
      </c>
      <c r="Q1102" s="4">
        <v>3233.6407085620881</v>
      </c>
      <c r="R1102" s="4">
        <v>25.145104434565972</v>
      </c>
      <c r="S1102" s="4">
        <v>1860.6779001103155</v>
      </c>
      <c r="T1102" s="4">
        <v>18771.631205673759</v>
      </c>
      <c r="U1102" s="4">
        <v>0.26</v>
      </c>
      <c r="V1102" s="4">
        <v>0.37</v>
      </c>
      <c r="W1102" s="4">
        <v>0.42</v>
      </c>
      <c r="X1102" s="4">
        <v>0.42</v>
      </c>
    </row>
    <row r="1103" spans="1:24" ht="15.75" customHeight="1" x14ac:dyDescent="0.25">
      <c r="A1103" s="4" t="s">
        <v>536</v>
      </c>
      <c r="B1103" s="4" t="s">
        <v>537</v>
      </c>
      <c r="C1103" s="4" t="s">
        <v>181</v>
      </c>
      <c r="D1103" s="4" t="s">
        <v>525</v>
      </c>
      <c r="E1103" s="4">
        <v>1</v>
      </c>
      <c r="I1103" s="4">
        <v>38964</v>
      </c>
      <c r="J1103" s="4">
        <v>1326.865824863977</v>
      </c>
      <c r="K1103" s="4">
        <v>74.427676829894253</v>
      </c>
      <c r="L1103" s="4">
        <v>53.521192220419174</v>
      </c>
      <c r="M1103" s="4">
        <v>601.81470383657825</v>
      </c>
      <c r="N1103" s="4">
        <v>13.730910211329888</v>
      </c>
      <c r="O1103" s="4">
        <v>26818.181818181816</v>
      </c>
      <c r="P1103" s="4">
        <v>51.236749116607776</v>
      </c>
      <c r="Q1103" s="4">
        <v>2636.363636363636</v>
      </c>
      <c r="R1103" s="4">
        <v>0</v>
      </c>
      <c r="S1103" s="4">
        <v>533.4538878842676</v>
      </c>
      <c r="T1103" s="4">
        <v>118000</v>
      </c>
      <c r="U1103" s="4">
        <v>0</v>
      </c>
      <c r="V1103" s="4">
        <v>0</v>
      </c>
      <c r="W1103" s="4">
        <v>0</v>
      </c>
      <c r="X1103" s="4">
        <v>0</v>
      </c>
    </row>
    <row r="1104" spans="1:24" ht="15.75" customHeight="1" x14ac:dyDescent="0.25">
      <c r="A1104" s="4" t="s">
        <v>175</v>
      </c>
      <c r="B1104" s="4" t="s">
        <v>176</v>
      </c>
      <c r="C1104" s="4" t="s">
        <v>106</v>
      </c>
      <c r="D1104" s="4" t="s">
        <v>160</v>
      </c>
      <c r="E1104" s="4">
        <v>1</v>
      </c>
      <c r="I1104" s="4">
        <v>3225167</v>
      </c>
      <c r="J1104" s="4">
        <v>216.4229015117667</v>
      </c>
      <c r="K1104" s="4">
        <v>119.9627802219234</v>
      </c>
      <c r="L1104" s="4">
        <v>93.452525094049392</v>
      </c>
      <c r="M1104" s="4">
        <v>779.01266477125876</v>
      </c>
      <c r="N1104" s="4">
        <v>15.844140784027617</v>
      </c>
      <c r="O1104" s="4">
        <v>19804.305283757338</v>
      </c>
      <c r="P1104" s="4">
        <v>589.24763935424915</v>
      </c>
      <c r="Q1104" s="4">
        <v>4352.0809898762654</v>
      </c>
      <c r="R1104" s="4">
        <v>5.9221739525426127</v>
      </c>
      <c r="S1104" s="4">
        <v>425.12077294685992</v>
      </c>
      <c r="T1104" s="4">
        <v>19276.190476190473</v>
      </c>
      <c r="U1104" s="4">
        <v>0.4</v>
      </c>
      <c r="V1104" s="4">
        <v>0.34</v>
      </c>
      <c r="W1104" s="4">
        <v>0.49</v>
      </c>
      <c r="X1104" s="4">
        <v>0.49</v>
      </c>
    </row>
    <row r="1105" spans="1:24" ht="15.75" customHeight="1" x14ac:dyDescent="0.25">
      <c r="A1105" s="4" t="s">
        <v>431</v>
      </c>
      <c r="B1105" s="4" t="s">
        <v>432</v>
      </c>
      <c r="C1105" s="4" t="s">
        <v>181</v>
      </c>
      <c r="D1105" s="4" t="s">
        <v>412</v>
      </c>
      <c r="E1105" s="4">
        <v>1</v>
      </c>
      <c r="I1105" s="4">
        <v>627987</v>
      </c>
      <c r="J1105" s="4">
        <v>651.76508430907018</v>
      </c>
      <c r="K1105" s="4">
        <v>178.18840198921313</v>
      </c>
      <c r="L1105" s="4">
        <v>78.027092917528549</v>
      </c>
      <c r="M1105" s="4">
        <v>437.89097408400357</v>
      </c>
      <c r="N1105" s="4">
        <v>49.841796088135581</v>
      </c>
      <c r="O1105" s="4">
        <v>13511.182108626197</v>
      </c>
      <c r="P1105" s="4">
        <v>301.45474137931035</v>
      </c>
      <c r="Q1105" s="4">
        <v>3621.3592233009708</v>
      </c>
      <c r="R1105" s="4">
        <v>2.3885844770672002</v>
      </c>
      <c r="S1105" s="4">
        <v>1172.7676095396562</v>
      </c>
      <c r="T1105" s="4">
        <v>35838.983050847462</v>
      </c>
      <c r="U1105" s="4">
        <v>0</v>
      </c>
      <c r="V1105" s="4">
        <v>0</v>
      </c>
      <c r="W1105" s="4">
        <v>0</v>
      </c>
      <c r="X1105" s="4">
        <v>0</v>
      </c>
    </row>
    <row r="1106" spans="1:24" ht="15.75" customHeight="1" x14ac:dyDescent="0.25">
      <c r="A1106" s="4" t="s">
        <v>255</v>
      </c>
      <c r="B1106" s="4" t="s">
        <v>256</v>
      </c>
      <c r="C1106" s="4" t="s">
        <v>118</v>
      </c>
      <c r="D1106" s="4" t="s">
        <v>250</v>
      </c>
      <c r="E1106" s="4">
        <v>1</v>
      </c>
      <c r="I1106" s="4">
        <v>36471769</v>
      </c>
      <c r="J1106" s="4">
        <v>153.47486983699639</v>
      </c>
      <c r="K1106" s="4">
        <v>227.85294565777713</v>
      </c>
      <c r="L1106" s="4">
        <v>25.803519428958875</v>
      </c>
      <c r="M1106" s="4">
        <v>113.24637192847344</v>
      </c>
      <c r="N1106" s="4">
        <v>8.3708580189790087</v>
      </c>
      <c r="O1106" s="4">
        <v>154480.51097281362</v>
      </c>
      <c r="P1106" s="4">
        <v>1989.42624804408</v>
      </c>
      <c r="Q1106" s="4">
        <v>6707.1832122679589</v>
      </c>
      <c r="R1106" s="4">
        <v>2.0865453496374142</v>
      </c>
      <c r="S1106" s="4">
        <v>597.75159853232879</v>
      </c>
      <c r="T1106" s="4">
        <v>481745.65883554646</v>
      </c>
      <c r="U1106" s="4">
        <v>0.48</v>
      </c>
      <c r="V1106" s="4">
        <v>0.5</v>
      </c>
      <c r="W1106" s="4">
        <v>0.38</v>
      </c>
      <c r="X1106" s="4">
        <v>0.38</v>
      </c>
    </row>
    <row r="1107" spans="1:24" ht="15.75" customHeight="1" x14ac:dyDescent="0.25">
      <c r="A1107" s="4" t="s">
        <v>404</v>
      </c>
      <c r="B1107" s="4" t="s">
        <v>405</v>
      </c>
      <c r="C1107" s="4" t="s">
        <v>106</v>
      </c>
      <c r="D1107" s="4" t="s">
        <v>393</v>
      </c>
      <c r="E1107" s="4">
        <v>1</v>
      </c>
      <c r="I1107" s="4">
        <v>28608710</v>
      </c>
      <c r="J1107" s="4">
        <v>195.96829077578124</v>
      </c>
      <c r="K1107" s="4">
        <v>65.997383314382233</v>
      </c>
      <c r="L1107" s="4">
        <v>0</v>
      </c>
      <c r="M1107" s="4">
        <v>0</v>
      </c>
      <c r="N1107" s="4">
        <v>0</v>
      </c>
      <c r="O1107" s="4">
        <v>91959.641255605369</v>
      </c>
      <c r="P1107" s="4">
        <v>6441.8287273967926</v>
      </c>
      <c r="Q1107" s="4">
        <v>3773.9356386168297</v>
      </c>
      <c r="R1107" s="4">
        <v>2.1916402382351388</v>
      </c>
      <c r="S1107" s="4">
        <v>3309.7159457714652</v>
      </c>
      <c r="T1107" s="4">
        <v>0</v>
      </c>
      <c r="U1107" s="4">
        <v>0.44</v>
      </c>
      <c r="V1107" s="4">
        <v>0.43</v>
      </c>
      <c r="W1107" s="4">
        <v>0.4</v>
      </c>
      <c r="X1107" s="4">
        <v>0.4</v>
      </c>
    </row>
    <row r="1108" spans="1:24" ht="15.75" customHeight="1" x14ac:dyDescent="0.25">
      <c r="A1108" s="4" t="s">
        <v>538</v>
      </c>
      <c r="B1108" s="4" t="s">
        <v>539</v>
      </c>
      <c r="C1108" s="4" t="s">
        <v>181</v>
      </c>
      <c r="D1108" s="4" t="s">
        <v>525</v>
      </c>
      <c r="E1108" s="4">
        <v>1</v>
      </c>
      <c r="I1108" s="4">
        <v>17097130</v>
      </c>
      <c r="J1108" s="4">
        <v>356.31711287216041</v>
      </c>
      <c r="K1108" s="4">
        <v>61.203254581324465</v>
      </c>
      <c r="L1108" s="4">
        <v>53.521192220419174</v>
      </c>
      <c r="M1108" s="4">
        <v>601.81470383657825</v>
      </c>
      <c r="N1108" s="4">
        <v>13.730910211329888</v>
      </c>
      <c r="O1108" s="4">
        <v>44445.48154433602</v>
      </c>
      <c r="P1108" s="4">
        <v>127.92332424601769</v>
      </c>
      <c r="Q1108" s="4">
        <v>3807.8602620087336</v>
      </c>
      <c r="R1108" s="4">
        <v>0.7720594041222123</v>
      </c>
      <c r="S1108" s="4">
        <v>369.50372120912846</v>
      </c>
      <c r="T1108" s="4">
        <v>108400.48430554378</v>
      </c>
      <c r="U1108" s="4">
        <v>0.84</v>
      </c>
      <c r="V1108" s="4">
        <v>0.83</v>
      </c>
      <c r="W1108" s="4">
        <v>0.84</v>
      </c>
      <c r="X1108" s="4">
        <v>0.84</v>
      </c>
    </row>
    <row r="1109" spans="1:24" ht="15.75" customHeight="1" x14ac:dyDescent="0.25">
      <c r="A1109" s="4" t="s">
        <v>24</v>
      </c>
      <c r="B1109" s="4" t="s">
        <v>25</v>
      </c>
      <c r="C1109" s="4" t="s">
        <v>22</v>
      </c>
      <c r="D1109" s="4" t="s">
        <v>23</v>
      </c>
      <c r="E1109" s="4">
        <v>1</v>
      </c>
      <c r="I1109" s="4">
        <v>4783063</v>
      </c>
      <c r="J1109" s="4">
        <v>183.62710254914057</v>
      </c>
      <c r="K1109" s="4">
        <v>218.16563988389868</v>
      </c>
      <c r="L1109" s="4">
        <v>0</v>
      </c>
      <c r="M1109" s="4">
        <v>0</v>
      </c>
      <c r="N1109" s="4">
        <v>4277.234976291501</v>
      </c>
      <c r="O1109" s="4">
        <v>302481.88405797101</v>
      </c>
      <c r="P1109" s="4">
        <v>152.7885558662899</v>
      </c>
      <c r="Q1109" s="4">
        <v>3265.0187734668339</v>
      </c>
      <c r="R1109" s="4">
        <v>0.73174867234656948</v>
      </c>
      <c r="S1109" s="4">
        <v>485.82701450759714</v>
      </c>
      <c r="T1109" s="4">
        <v>0</v>
      </c>
      <c r="U1109" s="4">
        <v>0.81</v>
      </c>
      <c r="V1109" s="4">
        <v>0.87</v>
      </c>
      <c r="W1109" s="4">
        <v>0.76</v>
      </c>
      <c r="X1109" s="4">
        <v>0.76</v>
      </c>
    </row>
    <row r="1110" spans="1:24" ht="15.75" customHeight="1" x14ac:dyDescent="0.25">
      <c r="A1110" s="4" t="s">
        <v>433</v>
      </c>
      <c r="B1110" s="4" t="s">
        <v>434</v>
      </c>
      <c r="C1110" s="4" t="s">
        <v>181</v>
      </c>
      <c r="D1110" s="4" t="s">
        <v>412</v>
      </c>
      <c r="E1110" s="4">
        <v>1</v>
      </c>
      <c r="I1110" s="4">
        <v>2083458.9999999998</v>
      </c>
      <c r="J1110" s="4">
        <v>468.49974009567745</v>
      </c>
      <c r="K1110" s="4">
        <v>145.47922469316654</v>
      </c>
      <c r="L1110" s="4">
        <v>37.00576781208558</v>
      </c>
      <c r="M1110" s="4">
        <v>254.37149455625209</v>
      </c>
      <c r="N1110" s="4">
        <v>2.4958494503611544</v>
      </c>
      <c r="O1110" s="4">
        <v>53870.285432400458</v>
      </c>
      <c r="P1110" s="4">
        <v>1637.4599505286158</v>
      </c>
      <c r="Q1110" s="4">
        <v>11980.237154150198</v>
      </c>
      <c r="R1110" s="4">
        <v>1.0665594261083844</v>
      </c>
      <c r="S1110" s="4">
        <v>0</v>
      </c>
      <c r="T1110" s="4">
        <v>79344.242606043292</v>
      </c>
      <c r="U1110" s="4">
        <v>0</v>
      </c>
      <c r="V1110" s="4">
        <v>0</v>
      </c>
      <c r="W1110" s="4">
        <v>0</v>
      </c>
      <c r="X1110" s="4">
        <v>0</v>
      </c>
    </row>
    <row r="1111" spans="1:24" ht="15.75" customHeight="1" x14ac:dyDescent="0.25">
      <c r="A1111" s="4" t="s">
        <v>295</v>
      </c>
      <c r="B1111" s="4" t="s">
        <v>296</v>
      </c>
      <c r="C1111" s="4" t="s">
        <v>181</v>
      </c>
      <c r="D1111" s="4" t="s">
        <v>276</v>
      </c>
      <c r="E1111" s="4">
        <v>1</v>
      </c>
      <c r="I1111" s="4">
        <v>5378857</v>
      </c>
      <c r="J1111" s="4">
        <v>159.94104323650919</v>
      </c>
      <c r="K1111" s="4">
        <v>62.708489926391429</v>
      </c>
      <c r="L1111" s="4">
        <v>85.464253836828149</v>
      </c>
      <c r="M1111" s="4">
        <v>1362.8817076786245</v>
      </c>
      <c r="N1111" s="4">
        <v>16.793206086451118</v>
      </c>
      <c r="O1111" s="4">
        <v>384064.2269834578</v>
      </c>
      <c r="P1111" s="4">
        <v>50.773723506743735</v>
      </c>
      <c r="Q1111" s="4">
        <v>4374.8378728923471</v>
      </c>
      <c r="R1111" s="4">
        <v>0.52055669076162459</v>
      </c>
      <c r="S1111" s="4">
        <v>1963.1332839572508</v>
      </c>
      <c r="T1111" s="4">
        <v>141963.87445888654</v>
      </c>
      <c r="U1111" s="4">
        <v>0.88</v>
      </c>
      <c r="V1111" s="4">
        <v>0.83</v>
      </c>
      <c r="W1111" s="4">
        <v>0.91</v>
      </c>
      <c r="X1111" s="4">
        <v>0.91</v>
      </c>
    </row>
    <row r="1112" spans="1:24" ht="15.75" customHeight="1" x14ac:dyDescent="0.25">
      <c r="A1112" s="4" t="s">
        <v>102</v>
      </c>
      <c r="B1112" s="4" t="s">
        <v>103</v>
      </c>
      <c r="C1112" s="4" t="s">
        <v>28</v>
      </c>
      <c r="D1112" s="4" t="s">
        <v>89</v>
      </c>
      <c r="E1112" s="4">
        <v>1</v>
      </c>
      <c r="I1112" s="4">
        <v>4246439</v>
      </c>
      <c r="J1112" s="4">
        <v>399.20507512294421</v>
      </c>
      <c r="K1112" s="4">
        <v>380.4364080115127</v>
      </c>
      <c r="L1112" s="4">
        <v>51.418464404492049</v>
      </c>
      <c r="M1112" s="4">
        <v>230.43420670921969</v>
      </c>
      <c r="N1112" s="4">
        <v>11.845219017628652</v>
      </c>
      <c r="O1112" s="4">
        <v>119035.78528827037</v>
      </c>
      <c r="P1112" s="4">
        <v>2240.6380027739251</v>
      </c>
      <c r="Q1112" s="4">
        <v>1844.3886288389087</v>
      </c>
      <c r="R1112" s="4">
        <v>9.3490098409514424</v>
      </c>
      <c r="S1112" s="4">
        <v>970.67310809934509</v>
      </c>
      <c r="T1112" s="4">
        <v>19227.681438664098</v>
      </c>
      <c r="U1112" s="4">
        <v>0.32</v>
      </c>
      <c r="V1112" s="4">
        <v>0.47</v>
      </c>
      <c r="W1112" s="4">
        <v>0.48</v>
      </c>
      <c r="X1112" s="4">
        <v>0.48</v>
      </c>
    </row>
    <row r="1113" spans="1:24" ht="15.75" customHeight="1" x14ac:dyDescent="0.25">
      <c r="A1113" s="4" t="s">
        <v>345</v>
      </c>
      <c r="B1113" s="4" t="s">
        <v>346</v>
      </c>
      <c r="C1113" s="4" t="s">
        <v>28</v>
      </c>
      <c r="D1113" s="4" t="s">
        <v>328</v>
      </c>
      <c r="E1113" s="4">
        <v>1</v>
      </c>
      <c r="I1113" s="4">
        <v>7044636</v>
      </c>
      <c r="J1113" s="4">
        <v>230.43064254845814</v>
      </c>
      <c r="K1113" s="4">
        <v>199.59867337361365</v>
      </c>
      <c r="L1113" s="4">
        <v>60.976405658246961</v>
      </c>
      <c r="M1113" s="4">
        <v>250.86524119260528</v>
      </c>
      <c r="N1113" s="4">
        <v>10.944497345214147</v>
      </c>
      <c r="O1113" s="4">
        <v>51003.891050583661</v>
      </c>
      <c r="P1113" s="4">
        <v>3789.0056588520615</v>
      </c>
      <c r="Q1113" s="4">
        <v>1305.5710306406686</v>
      </c>
      <c r="R1113" s="4">
        <v>8.5029233589925717</v>
      </c>
      <c r="S1113" s="4">
        <v>2533.2732074985506</v>
      </c>
      <c r="T1113" s="4">
        <v>9065.0069156293212</v>
      </c>
      <c r="U1113" s="4">
        <v>0</v>
      </c>
      <c r="V1113" s="4">
        <v>0</v>
      </c>
      <c r="W1113" s="4">
        <v>0</v>
      </c>
      <c r="X1113" s="4">
        <v>0</v>
      </c>
    </row>
    <row r="1114" spans="1:24" ht="15.75" customHeight="1" x14ac:dyDescent="0.25">
      <c r="A1114" s="4" t="s">
        <v>347</v>
      </c>
      <c r="B1114" s="4" t="s">
        <v>348</v>
      </c>
      <c r="C1114" s="4" t="s">
        <v>28</v>
      </c>
      <c r="D1114" s="4" t="s">
        <v>328</v>
      </c>
      <c r="E1114" s="4">
        <v>1</v>
      </c>
      <c r="I1114" s="4">
        <v>32510453</v>
      </c>
      <c r="J1114" s="4">
        <v>370.05328716889915</v>
      </c>
      <c r="K1114" s="4">
        <v>275.27761609473725</v>
      </c>
      <c r="L1114" s="4">
        <v>30.094935927223162</v>
      </c>
      <c r="M1114" s="4">
        <v>109.32576485574452</v>
      </c>
      <c r="N1114" s="4">
        <v>9.4892556557117178</v>
      </c>
      <c r="O1114" s="4">
        <v>116614.22923920071</v>
      </c>
      <c r="P1114" s="4">
        <v>1048.3319276543903</v>
      </c>
      <c r="Q1114" s="4">
        <v>2543.0934045636668</v>
      </c>
      <c r="R1114" s="4">
        <v>7.6498472660470158</v>
      </c>
      <c r="S1114" s="4">
        <v>786.92143769834297</v>
      </c>
      <c r="T1114" s="4">
        <v>178609.44954285515</v>
      </c>
      <c r="U1114" s="4">
        <v>0.42</v>
      </c>
      <c r="V1114" s="4">
        <v>0.41</v>
      </c>
      <c r="W1114" s="4">
        <v>0.41</v>
      </c>
      <c r="X1114" s="4">
        <v>0.41</v>
      </c>
    </row>
    <row r="1115" spans="1:24" ht="15.75" customHeight="1" x14ac:dyDescent="0.25">
      <c r="A1115" s="4" t="s">
        <v>368</v>
      </c>
      <c r="B1115" s="4" t="s">
        <v>369</v>
      </c>
      <c r="C1115" s="4" t="s">
        <v>106</v>
      </c>
      <c r="D1115" s="4" t="s">
        <v>357</v>
      </c>
      <c r="E1115" s="4">
        <v>1</v>
      </c>
      <c r="I1115" s="4">
        <v>108116615</v>
      </c>
      <c r="J1115" s="4">
        <v>168.47271809240419</v>
      </c>
      <c r="K1115" s="4">
        <v>157.73986264738309</v>
      </c>
      <c r="L1115" s="4">
        <v>2.3030687743969787</v>
      </c>
      <c r="M1115" s="4">
        <v>14.600423353641016</v>
      </c>
      <c r="N1115" s="4">
        <v>1.7804848958691502</v>
      </c>
      <c r="O1115" s="4">
        <v>256484.15584415584</v>
      </c>
      <c r="P1115" s="4">
        <v>32348.823975720792</v>
      </c>
      <c r="Q1115" s="4">
        <v>1339.2833303229961</v>
      </c>
      <c r="R1115" s="4">
        <v>8.1634076316577247</v>
      </c>
      <c r="S1115" s="4">
        <v>20201.800327332243</v>
      </c>
      <c r="T1115" s="4">
        <v>122059.82694684796</v>
      </c>
      <c r="U1115" s="4">
        <v>0.42</v>
      </c>
      <c r="V1115" s="4">
        <v>0.4</v>
      </c>
      <c r="W1115" s="4">
        <v>0.31</v>
      </c>
      <c r="X1115" s="4">
        <v>0.31</v>
      </c>
    </row>
    <row r="1116" spans="1:24" ht="15.75" customHeight="1" x14ac:dyDescent="0.25">
      <c r="A1116" s="4" t="s">
        <v>191</v>
      </c>
      <c r="B1116" s="4" t="s">
        <v>192</v>
      </c>
      <c r="C1116" s="4" t="s">
        <v>181</v>
      </c>
      <c r="D1116" s="4" t="s">
        <v>182</v>
      </c>
      <c r="E1116" s="4">
        <v>1</v>
      </c>
      <c r="I1116" s="4">
        <v>37887768</v>
      </c>
      <c r="J1116" s="4">
        <v>260.6936360041056</v>
      </c>
      <c r="K1116" s="4">
        <v>196.58059561597821</v>
      </c>
      <c r="L1116" s="4">
        <v>79.780366053761739</v>
      </c>
      <c r="M1116" s="4">
        <v>405.84049409237377</v>
      </c>
      <c r="N1116" s="4">
        <v>25.414534844068932</v>
      </c>
      <c r="O1116" s="4">
        <v>92960.432028248004</v>
      </c>
      <c r="P1116" s="4">
        <v>247.55124357274144</v>
      </c>
      <c r="Q1116" s="4">
        <v>10288.713910761155</v>
      </c>
      <c r="R1116" s="4">
        <v>0.75750041543751012</v>
      </c>
      <c r="S1116" s="4">
        <v>2865.0771550109944</v>
      </c>
      <c r="T1116" s="4">
        <v>148222.55340288125</v>
      </c>
      <c r="U1116" s="4">
        <v>0.56000000000000005</v>
      </c>
      <c r="V1116" s="4">
        <v>0.49</v>
      </c>
      <c r="W1116" s="4">
        <v>0.64</v>
      </c>
      <c r="X1116" s="4">
        <v>0.64</v>
      </c>
    </row>
    <row r="1117" spans="1:24" ht="15.75" customHeight="1" x14ac:dyDescent="0.25">
      <c r="A1117" s="4" t="s">
        <v>435</v>
      </c>
      <c r="B1117" s="4" t="s">
        <v>436</v>
      </c>
      <c r="C1117" s="4" t="s">
        <v>181</v>
      </c>
      <c r="D1117" s="4" t="s">
        <v>412</v>
      </c>
      <c r="E1117" s="4">
        <v>1</v>
      </c>
      <c r="I1117" s="4">
        <v>10226187</v>
      </c>
      <c r="J1117" s="4">
        <v>452.91563707958795</v>
      </c>
      <c r="K1117" s="4">
        <v>132.86477159081875</v>
      </c>
      <c r="L1117" s="4">
        <v>52.864278738497546</v>
      </c>
      <c r="M1117" s="4">
        <v>397.88032678295434</v>
      </c>
      <c r="N1117" s="4">
        <v>17.318282953362775</v>
      </c>
      <c r="O1117" s="4">
        <v>48304.347826086952</v>
      </c>
      <c r="P1117" s="4">
        <v>240.62693704064463</v>
      </c>
      <c r="Q1117" s="4">
        <v>6454.6318289786223</v>
      </c>
      <c r="R1117" s="4">
        <v>0.74319000816237757</v>
      </c>
      <c r="S1117" s="4">
        <v>492.50990235814294</v>
      </c>
      <c r="T1117" s="4">
        <v>63651.041666666664</v>
      </c>
      <c r="U1117" s="4">
        <v>0.64</v>
      </c>
      <c r="V1117" s="4">
        <v>0.52</v>
      </c>
      <c r="W1117" s="4">
        <v>0.66</v>
      </c>
      <c r="X1117" s="4">
        <v>0.66</v>
      </c>
    </row>
    <row r="1118" spans="1:24" ht="15.75" customHeight="1" x14ac:dyDescent="0.25">
      <c r="A1118" s="4" t="s">
        <v>177</v>
      </c>
      <c r="B1118" s="4" t="s">
        <v>178</v>
      </c>
      <c r="C1118" s="4" t="s">
        <v>106</v>
      </c>
      <c r="D1118" s="4" t="s">
        <v>160</v>
      </c>
      <c r="E1118" s="4">
        <v>1</v>
      </c>
      <c r="I1118" s="4">
        <v>51225308</v>
      </c>
      <c r="J1118" s="4">
        <v>227.59062766396642</v>
      </c>
      <c r="K1118" s="4">
        <v>107.75533062680658</v>
      </c>
      <c r="L1118" s="4">
        <v>30.881219884514895</v>
      </c>
      <c r="M1118" s="4">
        <v>286.58647052429438</v>
      </c>
      <c r="N1118" s="4">
        <v>5.8506236799981766</v>
      </c>
      <c r="O1118" s="4">
        <v>89592.926259592932</v>
      </c>
      <c r="P1118" s="4">
        <v>239.07761208251941</v>
      </c>
      <c r="Q1118" s="4">
        <v>2900.4256213546319</v>
      </c>
      <c r="R1118" s="4">
        <v>0.58760017606921955</v>
      </c>
      <c r="S1118" s="4">
        <v>145.32868226704301</v>
      </c>
      <c r="T1118" s="4">
        <v>134997.48617395677</v>
      </c>
      <c r="U1118" s="4">
        <v>0.69</v>
      </c>
      <c r="V1118" s="4">
        <v>0.71</v>
      </c>
      <c r="W1118" s="4">
        <v>0.78</v>
      </c>
      <c r="X1118" s="4">
        <v>0.78</v>
      </c>
    </row>
    <row r="1119" spans="1:24" ht="15.75" customHeight="1" x14ac:dyDescent="0.25">
      <c r="A1119" s="4" t="s">
        <v>193</v>
      </c>
      <c r="B1119" s="4" t="s">
        <v>194</v>
      </c>
      <c r="C1119" s="4" t="s">
        <v>181</v>
      </c>
      <c r="D1119" s="4" t="s">
        <v>182</v>
      </c>
      <c r="E1119" s="4">
        <v>1</v>
      </c>
      <c r="I1119" s="4">
        <v>4043263</v>
      </c>
      <c r="J1119" s="4">
        <v>273.81350161985506</v>
      </c>
      <c r="K1119" s="4">
        <v>185.74107101121049</v>
      </c>
      <c r="L1119" s="4">
        <v>86.852180479108</v>
      </c>
      <c r="M1119" s="4">
        <v>445.48891739364336</v>
      </c>
      <c r="N1119" s="4">
        <v>23.995486477558526</v>
      </c>
      <c r="O1119" s="4">
        <v>31857.142857142859</v>
      </c>
      <c r="P1119" s="4">
        <v>759.04588639579538</v>
      </c>
      <c r="Q1119" s="4">
        <v>5936.7588932806329</v>
      </c>
      <c r="R1119" s="4">
        <v>3.2152249309530445</v>
      </c>
      <c r="S1119" s="4">
        <v>694.31078403622985</v>
      </c>
      <c r="T1119" s="4">
        <v>48035.522755138874</v>
      </c>
      <c r="U1119" s="4">
        <v>0</v>
      </c>
      <c r="V1119" s="4">
        <v>0</v>
      </c>
      <c r="W1119" s="4">
        <v>0</v>
      </c>
      <c r="X1119" s="4">
        <v>0</v>
      </c>
    </row>
    <row r="1120" spans="1:24" ht="15.75" customHeight="1" x14ac:dyDescent="0.25">
      <c r="A1120" s="4" t="s">
        <v>195</v>
      </c>
      <c r="B1120" s="4" t="s">
        <v>196</v>
      </c>
      <c r="C1120" s="4" t="s">
        <v>181</v>
      </c>
      <c r="D1120" s="4" t="s">
        <v>182</v>
      </c>
      <c r="E1120" s="4">
        <v>1</v>
      </c>
      <c r="I1120" s="4">
        <v>19364557</v>
      </c>
      <c r="J1120" s="4">
        <v>246.03196448026154</v>
      </c>
      <c r="K1120" s="4">
        <v>121.09752885129259</v>
      </c>
      <c r="L1120" s="4">
        <v>63.404497195572297</v>
      </c>
      <c r="M1120" s="4">
        <v>523.58208955223881</v>
      </c>
      <c r="N1120" s="4">
        <v>36.30343828676277</v>
      </c>
      <c r="O1120" s="4">
        <v>9064.2958748221918</v>
      </c>
      <c r="P1120" s="4">
        <v>716.68704156479214</v>
      </c>
      <c r="Q1120" s="4">
        <v>17116.788321167885</v>
      </c>
      <c r="R1120" s="4">
        <v>1.4769250853505194</v>
      </c>
      <c r="S1120" s="4">
        <v>328.81985654574544</v>
      </c>
      <c r="T1120" s="4">
        <v>24979.223833790671</v>
      </c>
      <c r="U1120" s="4">
        <v>0.55000000000000004</v>
      </c>
      <c r="V1120" s="4">
        <v>0.42</v>
      </c>
      <c r="W1120" s="4">
        <v>0.62</v>
      </c>
      <c r="X1120" s="4">
        <v>0.62</v>
      </c>
    </row>
    <row r="1121" spans="1:24" ht="15.75" customHeight="1" x14ac:dyDescent="0.25">
      <c r="A1121" s="4" t="s">
        <v>197</v>
      </c>
      <c r="B1121" s="4" t="s">
        <v>198</v>
      </c>
      <c r="C1121" s="4" t="s">
        <v>181</v>
      </c>
      <c r="D1121" s="4" t="s">
        <v>182</v>
      </c>
      <c r="E1121" s="4">
        <v>1</v>
      </c>
      <c r="I1121" s="4">
        <v>145872256</v>
      </c>
      <c r="J1121" s="4">
        <v>411.02812586925376</v>
      </c>
      <c r="K1121" s="4">
        <v>412.81050729756316</v>
      </c>
      <c r="L1121" s="4">
        <v>177.72467987332698</v>
      </c>
      <c r="M1121" s="4">
        <v>430.52363428632162</v>
      </c>
      <c r="N1121" s="4">
        <v>22.680803675237598</v>
      </c>
      <c r="O1121" s="4">
        <v>29654.919147649991</v>
      </c>
      <c r="P1121" s="4">
        <v>813.33369350873875</v>
      </c>
      <c r="Q1121" s="4">
        <v>11288.753913353205</v>
      </c>
      <c r="R1121" s="4">
        <v>9.1127678178912923</v>
      </c>
      <c r="S1121" s="4">
        <v>965.8009105450966</v>
      </c>
      <c r="T1121" s="4">
        <v>28562.823871906839</v>
      </c>
      <c r="U1121" s="4">
        <v>0</v>
      </c>
      <c r="V1121" s="4">
        <v>0</v>
      </c>
      <c r="W1121" s="4">
        <v>0</v>
      </c>
      <c r="X1121" s="4">
        <v>0</v>
      </c>
    </row>
    <row r="1122" spans="1:24" ht="15.75" customHeight="1" x14ac:dyDescent="0.25">
      <c r="A1122" s="4" t="s">
        <v>439</v>
      </c>
      <c r="B1122" s="4" t="s">
        <v>440</v>
      </c>
      <c r="C1122" s="4" t="s">
        <v>181</v>
      </c>
      <c r="D1122" s="4" t="s">
        <v>412</v>
      </c>
      <c r="E1122" s="4">
        <v>1</v>
      </c>
      <c r="I1122" s="4">
        <v>8772235</v>
      </c>
      <c r="J1122" s="4">
        <v>483.63957417921426</v>
      </c>
      <c r="K1122" s="4">
        <v>123.19551402806695</v>
      </c>
      <c r="L1122" s="4">
        <v>63.236984676028484</v>
      </c>
      <c r="M1122" s="4">
        <v>470.31376452754114</v>
      </c>
      <c r="N1122" s="4">
        <v>30.687732373790713</v>
      </c>
      <c r="O1122" s="4">
        <v>15644.502228826152</v>
      </c>
      <c r="P1122" s="4">
        <v>312.72969297103339</v>
      </c>
      <c r="Q1122" s="4">
        <v>6687.5</v>
      </c>
      <c r="R1122" s="4">
        <v>1.0715627203329596</v>
      </c>
      <c r="S1122" s="4">
        <v>850.75651980688042</v>
      </c>
      <c r="T1122" s="4">
        <v>55634.081902245707</v>
      </c>
      <c r="U1122" s="4">
        <v>0.27</v>
      </c>
      <c r="V1122" s="4">
        <v>0.36</v>
      </c>
      <c r="W1122" s="4">
        <v>0.46</v>
      </c>
      <c r="X1122" s="4">
        <v>0.46</v>
      </c>
    </row>
    <row r="1123" spans="1:24" ht="15.75" customHeight="1" x14ac:dyDescent="0.25">
      <c r="A1123" s="4" t="s">
        <v>370</v>
      </c>
      <c r="B1123" s="4" t="s">
        <v>371</v>
      </c>
      <c r="C1123" s="4" t="s">
        <v>106</v>
      </c>
      <c r="D1123" s="4" t="s">
        <v>357</v>
      </c>
      <c r="E1123" s="4">
        <v>1</v>
      </c>
      <c r="I1123" s="4">
        <v>5804337</v>
      </c>
      <c r="J1123" s="4">
        <v>169.66623405911821</v>
      </c>
      <c r="K1123" s="4">
        <v>201.41835320726551</v>
      </c>
      <c r="L1123" s="4">
        <v>35.28396094162003</v>
      </c>
      <c r="M1123" s="4">
        <v>175.17748695577794</v>
      </c>
      <c r="N1123" s="4">
        <v>1.9640486071018963</v>
      </c>
      <c r="O1123" s="4">
        <v>95289.473684210519</v>
      </c>
      <c r="P1123" s="4">
        <v>11181.96970713265</v>
      </c>
      <c r="Q1123" s="4">
        <v>8705.1377513030529</v>
      </c>
      <c r="R1123" s="4">
        <v>0.18951346208877948</v>
      </c>
      <c r="S1123" s="4">
        <v>629.59313782311347</v>
      </c>
      <c r="T1123" s="4">
        <v>55707.692307692305</v>
      </c>
      <c r="U1123" s="4">
        <v>0.9</v>
      </c>
      <c r="V1123" s="4">
        <v>0.87</v>
      </c>
      <c r="W1123" s="4">
        <v>0.74</v>
      </c>
      <c r="X1123" s="4">
        <v>0.74</v>
      </c>
    </row>
    <row r="1124" spans="1:24" ht="15.75" customHeight="1" x14ac:dyDescent="0.25">
      <c r="A1124" s="4" t="s">
        <v>199</v>
      </c>
      <c r="B1124" s="4" t="s">
        <v>200</v>
      </c>
      <c r="C1124" s="4" t="s">
        <v>181</v>
      </c>
      <c r="D1124" s="4" t="s">
        <v>182</v>
      </c>
      <c r="E1124" s="4">
        <v>1</v>
      </c>
      <c r="I1124" s="4">
        <v>5457013</v>
      </c>
      <c r="J1124" s="4">
        <v>403.51745542845515</v>
      </c>
      <c r="K1124" s="4">
        <v>192.00980463121491</v>
      </c>
      <c r="L1124" s="4">
        <v>96.371403183389887</v>
      </c>
      <c r="M1124" s="4">
        <v>501.90876121397207</v>
      </c>
      <c r="N1124" s="4">
        <v>26.241462133221965</v>
      </c>
      <c r="O1124" s="4">
        <v>23254.189944134079</v>
      </c>
      <c r="P1124" s="4">
        <v>385.40478905359174</v>
      </c>
      <c r="Q1124" s="4">
        <v>6293.0930930930926</v>
      </c>
      <c r="R1124" s="4">
        <v>1.4660034711297187</v>
      </c>
      <c r="S1124" s="4">
        <v>766.82171970708794</v>
      </c>
      <c r="T1124" s="4">
        <v>35501.066098081028</v>
      </c>
      <c r="U1124" s="4">
        <v>0</v>
      </c>
      <c r="V1124" s="4">
        <v>0</v>
      </c>
      <c r="W1124" s="4">
        <v>0</v>
      </c>
      <c r="X1124" s="4">
        <v>0</v>
      </c>
    </row>
    <row r="1125" spans="1:24" ht="15.75" customHeight="1" x14ac:dyDescent="0.25">
      <c r="A1125" s="4" t="s">
        <v>441</v>
      </c>
      <c r="B1125" s="4" t="s">
        <v>442</v>
      </c>
      <c r="C1125" s="4" t="s">
        <v>181</v>
      </c>
      <c r="D1125" s="4" t="s">
        <v>412</v>
      </c>
      <c r="E1125" s="4">
        <v>1</v>
      </c>
      <c r="I1125" s="4">
        <v>2078654</v>
      </c>
      <c r="J1125" s="4">
        <v>394.67847943909851</v>
      </c>
      <c r="K1125" s="4">
        <v>63.310199773507279</v>
      </c>
      <c r="L1125" s="4">
        <v>63.236984676028484</v>
      </c>
      <c r="M1125" s="4">
        <v>470.31376452754114</v>
      </c>
      <c r="N1125" s="4">
        <v>42.768060485294811</v>
      </c>
      <c r="O1125" s="4">
        <v>13133.858267716536</v>
      </c>
      <c r="P1125" s="4">
        <v>187.83899514701685</v>
      </c>
      <c r="Q1125" s="4">
        <v>4802.919708029197</v>
      </c>
      <c r="R1125" s="4">
        <v>0.91405303624364609</v>
      </c>
      <c r="S1125" s="4">
        <v>829.61489270996162</v>
      </c>
      <c r="T1125" s="4">
        <v>54055.555555555555</v>
      </c>
      <c r="U1125" s="4">
        <v>0.51</v>
      </c>
      <c r="V1125" s="4">
        <v>0.48</v>
      </c>
      <c r="W1125" s="4">
        <v>0.7</v>
      </c>
      <c r="X1125" s="4">
        <v>0.7</v>
      </c>
    </row>
    <row r="1126" spans="1:24" ht="15.75" customHeight="1" x14ac:dyDescent="0.25">
      <c r="A1126" s="4" t="s">
        <v>443</v>
      </c>
      <c r="B1126" s="4" t="s">
        <v>444</v>
      </c>
      <c r="C1126" s="4" t="s">
        <v>181</v>
      </c>
      <c r="D1126" s="4" t="s">
        <v>412</v>
      </c>
      <c r="E1126" s="4">
        <v>1</v>
      </c>
      <c r="I1126" s="4">
        <v>46736776</v>
      </c>
      <c r="J1126" s="4">
        <v>358.58699367709914</v>
      </c>
      <c r="K1126" s="4">
        <v>125.84094375701054</v>
      </c>
      <c r="L1126" s="4">
        <v>51.248721135578549</v>
      </c>
      <c r="M1126" s="4">
        <v>407.24997449586829</v>
      </c>
      <c r="N1126" s="4">
        <v>11.504858614980204</v>
      </c>
      <c r="O1126" s="4">
        <v>51559.791705411939</v>
      </c>
      <c r="P1126" s="4">
        <v>253.44525937481149</v>
      </c>
      <c r="Q1126" s="4">
        <v>7033.4848122458743</v>
      </c>
      <c r="R1126" s="4">
        <v>0.65687029845618794</v>
      </c>
      <c r="S1126" s="4">
        <v>759.40362449051145</v>
      </c>
      <c r="T1126" s="4">
        <v>111744.05481660621</v>
      </c>
      <c r="U1126" s="4">
        <v>0.65</v>
      </c>
      <c r="V1126" s="4">
        <v>0.71</v>
      </c>
      <c r="W1126" s="4">
        <v>0.78</v>
      </c>
      <c r="X1126" s="4">
        <v>0.78</v>
      </c>
    </row>
    <row r="1127" spans="1:24" ht="15.75" customHeight="1" x14ac:dyDescent="0.25">
      <c r="A1127" s="4" t="s">
        <v>513</v>
      </c>
      <c r="B1127" s="4" t="s">
        <v>514</v>
      </c>
      <c r="C1127" s="4" t="s">
        <v>106</v>
      </c>
      <c r="D1127" s="4" t="s">
        <v>484</v>
      </c>
      <c r="E1127" s="4">
        <v>1</v>
      </c>
      <c r="I1127" s="4">
        <v>4981420</v>
      </c>
      <c r="J1127" s="4">
        <v>13.751099084196875</v>
      </c>
      <c r="K1127" s="4">
        <v>163.70834019215405</v>
      </c>
      <c r="L1127" s="4">
        <v>34.207287820954051</v>
      </c>
      <c r="M1127" s="4">
        <v>692.56756756756749</v>
      </c>
      <c r="N1127" s="4">
        <v>7.4331149662076825</v>
      </c>
      <c r="O1127" s="4">
        <v>10615.384615384615</v>
      </c>
      <c r="P1127" s="4">
        <v>664.68334827614319</v>
      </c>
      <c r="Q1127" s="4">
        <v>1363.4843671626818</v>
      </c>
      <c r="R1127" s="4">
        <v>0.6624617077058349</v>
      </c>
      <c r="S1127" s="4">
        <v>385.866802236909</v>
      </c>
      <c r="T1127" s="4">
        <v>9661.1295681063129</v>
      </c>
      <c r="U1127" s="4">
        <v>7.7777777777777779E-2</v>
      </c>
      <c r="V1127" s="4">
        <v>5.5555555555555552E-2</v>
      </c>
      <c r="W1127" s="4">
        <v>0.11222222222222222</v>
      </c>
      <c r="X1127" s="4">
        <v>0.11222222222222222</v>
      </c>
    </row>
    <row r="1128" spans="1:24" ht="15.75" customHeight="1" x14ac:dyDescent="0.25">
      <c r="A1128" s="6" t="s">
        <v>297</v>
      </c>
      <c r="B1128" s="6" t="s">
        <v>298</v>
      </c>
      <c r="C1128" s="4" t="s">
        <v>181</v>
      </c>
      <c r="D1128" s="4" t="s">
        <v>276</v>
      </c>
      <c r="E1128" s="4">
        <v>1</v>
      </c>
      <c r="I1128" s="4">
        <v>10036379</v>
      </c>
      <c r="J1128" s="4">
        <v>196.69444527752492</v>
      </c>
      <c r="K1128" s="4">
        <v>56.922920108935706</v>
      </c>
      <c r="L1128" s="4">
        <v>60.499907386917137</v>
      </c>
      <c r="M1128" s="4">
        <v>1062.8391388062314</v>
      </c>
      <c r="N1128" s="4">
        <v>23.036196620314954</v>
      </c>
      <c r="O1128" s="4">
        <v>384064.2269834578</v>
      </c>
      <c r="P1128" s="4">
        <v>100.83128893909175</v>
      </c>
      <c r="Q1128" s="4">
        <v>3650.4792332268371</v>
      </c>
      <c r="R1128" s="4">
        <v>1.1259040735707568</v>
      </c>
      <c r="S1128" s="4">
        <v>1963.1332839572508</v>
      </c>
      <c r="T1128" s="4">
        <v>141963.87445888654</v>
      </c>
      <c r="U1128" s="4">
        <v>0.84</v>
      </c>
      <c r="V1128" s="4">
        <v>0.82</v>
      </c>
      <c r="W1128" s="4">
        <v>0.92</v>
      </c>
      <c r="X1128" s="4">
        <v>0.92</v>
      </c>
    </row>
    <row r="1129" spans="1:24" ht="15.75" customHeight="1" x14ac:dyDescent="0.25">
      <c r="A1129" s="4" t="s">
        <v>540</v>
      </c>
      <c r="B1129" s="4" t="s">
        <v>541</v>
      </c>
      <c r="C1129" s="4" t="s">
        <v>181</v>
      </c>
      <c r="D1129" s="4" t="s">
        <v>525</v>
      </c>
      <c r="E1129" s="4">
        <v>1</v>
      </c>
      <c r="I1129" s="4">
        <v>8591365</v>
      </c>
      <c r="J1129" s="4">
        <v>215.46052344417916</v>
      </c>
      <c r="K1129" s="4">
        <v>76.402294629549559</v>
      </c>
      <c r="L1129" s="4">
        <v>48.525467140553332</v>
      </c>
      <c r="M1129" s="4">
        <v>635.13101767215107</v>
      </c>
      <c r="N1129" s="4">
        <v>13.730910211329888</v>
      </c>
      <c r="O1129" s="4">
        <v>87016.196189606431</v>
      </c>
      <c r="P1129" s="4">
        <v>61.999395496448543</v>
      </c>
      <c r="Q1129" s="4">
        <v>2381.7126269956457</v>
      </c>
      <c r="R1129" s="4">
        <v>0.52378172735065964</v>
      </c>
      <c r="S1129" s="4">
        <v>572.94508971460334</v>
      </c>
      <c r="T1129" s="4">
        <v>108400.48430554378</v>
      </c>
      <c r="U1129" s="4">
        <v>0</v>
      </c>
      <c r="V1129" s="4">
        <v>0</v>
      </c>
      <c r="W1129" s="4">
        <v>0</v>
      </c>
      <c r="X1129" s="4">
        <v>0</v>
      </c>
    </row>
    <row r="1130" spans="1:24" ht="15.75" customHeight="1" x14ac:dyDescent="0.25">
      <c r="A1130" s="4" t="s">
        <v>515</v>
      </c>
      <c r="B1130" s="4" t="s">
        <v>516</v>
      </c>
      <c r="C1130" s="4" t="s">
        <v>106</v>
      </c>
      <c r="D1130" s="4" t="s">
        <v>484</v>
      </c>
      <c r="E1130" s="4">
        <v>1</v>
      </c>
      <c r="I1130" s="4">
        <v>17070135</v>
      </c>
      <c r="J1130" s="4">
        <v>11.077826859600114</v>
      </c>
      <c r="K1130" s="4">
        <v>62.090897347912012</v>
      </c>
      <c r="L1130" s="4">
        <v>34.207287820954051</v>
      </c>
      <c r="M1130" s="4">
        <v>692.56756756756749</v>
      </c>
      <c r="N1130" s="4">
        <v>7.4331149662076825</v>
      </c>
      <c r="O1130" s="4">
        <v>149275.25503639353</v>
      </c>
      <c r="P1130" s="4">
        <v>144.06687508495312</v>
      </c>
      <c r="Q1130" s="4">
        <v>1980.0112086680365</v>
      </c>
      <c r="R1130" s="4">
        <v>2.7123394161791925</v>
      </c>
      <c r="S1130" s="4">
        <v>41.989027176875879</v>
      </c>
      <c r="T1130" s="4">
        <v>9661.1295681063129</v>
      </c>
      <c r="U1130" s="4">
        <v>7.7777777777777779E-2</v>
      </c>
      <c r="V1130" s="4">
        <v>5.5555555555555552E-2</v>
      </c>
      <c r="W1130" s="4">
        <v>0.11222222222222222</v>
      </c>
      <c r="X1130" s="4">
        <v>0.11222222222222222</v>
      </c>
    </row>
    <row r="1131" spans="1:24" ht="15.75" customHeight="1" x14ac:dyDescent="0.25">
      <c r="A1131" s="4" t="s">
        <v>110</v>
      </c>
      <c r="B1131" s="4" t="s">
        <v>111</v>
      </c>
      <c r="C1131" s="4" t="s">
        <v>106</v>
      </c>
      <c r="D1131" s="4" t="s">
        <v>107</v>
      </c>
      <c r="E1131" s="4">
        <v>1</v>
      </c>
      <c r="I1131" s="4">
        <v>9321018</v>
      </c>
      <c r="J1131" s="4">
        <v>234.34854903614692</v>
      </c>
      <c r="K1131" s="4">
        <v>99.956893120472458</v>
      </c>
      <c r="L1131" s="4">
        <v>0</v>
      </c>
      <c r="M1131" s="4">
        <v>0</v>
      </c>
      <c r="N1131" s="4">
        <v>0</v>
      </c>
      <c r="O1131" s="4">
        <v>29238.726790450928</v>
      </c>
      <c r="P1131" s="4">
        <v>945.69630531871701</v>
      </c>
      <c r="Q1131" s="4">
        <v>8470</v>
      </c>
      <c r="R1131" s="4">
        <v>1.3517836785638651</v>
      </c>
      <c r="S1131" s="4">
        <v>1057.5650004797083</v>
      </c>
      <c r="T1131" s="4">
        <v>22741.973840665876</v>
      </c>
      <c r="U1131" s="4">
        <v>0.30666666666666664</v>
      </c>
      <c r="V1131" s="4">
        <v>0.19333333333333336</v>
      </c>
      <c r="W1131" s="4">
        <v>0.26</v>
      </c>
      <c r="X1131" s="4">
        <v>0.26</v>
      </c>
    </row>
    <row r="1132" spans="1:24" ht="15.75" customHeight="1" x14ac:dyDescent="0.25">
      <c r="A1132" s="4" t="s">
        <v>372</v>
      </c>
      <c r="B1132" s="4" t="s">
        <v>373</v>
      </c>
      <c r="C1132" s="4" t="s">
        <v>106</v>
      </c>
      <c r="D1132" s="4" t="s">
        <v>357</v>
      </c>
      <c r="E1132" s="4">
        <v>1</v>
      </c>
      <c r="I1132" s="4">
        <v>69625582</v>
      </c>
      <c r="J1132" s="4">
        <v>315.65840268308278</v>
      </c>
      <c r="K1132" s="4">
        <v>535.69247004642625</v>
      </c>
      <c r="L1132" s="4">
        <v>15.11172531630698</v>
      </c>
      <c r="M1132" s="4">
        <v>139.14990912924435</v>
      </c>
      <c r="N1132" s="4">
        <v>2.047279334907413</v>
      </c>
      <c r="O1132" s="4">
        <v>202196.03619129685</v>
      </c>
      <c r="P1132" s="4">
        <v>536.46282808059186</v>
      </c>
      <c r="Q1132" s="4">
        <v>5827.6147620386864</v>
      </c>
      <c r="R1132" s="4">
        <v>3.2014095049144435</v>
      </c>
      <c r="S1132" s="4">
        <v>9813.9252815274103</v>
      </c>
      <c r="T1132" s="4">
        <v>88883.759627270134</v>
      </c>
      <c r="U1132" s="4">
        <v>0.45</v>
      </c>
      <c r="V1132" s="4">
        <v>0.33</v>
      </c>
      <c r="W1132" s="4">
        <v>0.4</v>
      </c>
      <c r="X1132" s="4">
        <v>0.4</v>
      </c>
    </row>
    <row r="1133" spans="1:24" ht="15.75" customHeight="1" x14ac:dyDescent="0.25">
      <c r="A1133" s="4" t="s">
        <v>374</v>
      </c>
      <c r="B1133" s="4" t="s">
        <v>375</v>
      </c>
      <c r="C1133" s="4" t="s">
        <v>106</v>
      </c>
      <c r="D1133" s="4" t="s">
        <v>357</v>
      </c>
      <c r="E1133" s="4">
        <v>1</v>
      </c>
      <c r="I1133" s="4">
        <v>1293119</v>
      </c>
      <c r="J1133" s="4">
        <v>310.72159638826741</v>
      </c>
      <c r="K1133" s="4">
        <v>50.962053763033417</v>
      </c>
      <c r="L1133" s="4">
        <v>13.378505767837298</v>
      </c>
      <c r="M1133" s="4">
        <v>262.51896813353562</v>
      </c>
      <c r="N1133" s="4">
        <v>2.3973045017511923</v>
      </c>
      <c r="O1133" s="4">
        <v>245226.99792771318</v>
      </c>
      <c r="P1133" s="4">
        <v>11181.96970713265</v>
      </c>
      <c r="Q1133" s="4">
        <v>4307.1895424836603</v>
      </c>
      <c r="R1133" s="4">
        <v>3.7892877608325293</v>
      </c>
      <c r="S1133" s="4">
        <v>11747.811386788755</v>
      </c>
      <c r="T1133" s="4">
        <v>88883.759627270134</v>
      </c>
      <c r="U1133" s="4">
        <v>0</v>
      </c>
      <c r="V1133" s="4">
        <v>0</v>
      </c>
      <c r="W1133" s="4">
        <v>0</v>
      </c>
      <c r="X1133" s="4">
        <v>0</v>
      </c>
    </row>
    <row r="1134" spans="1:24" ht="15.75" customHeight="1" x14ac:dyDescent="0.25">
      <c r="A1134" s="4" t="s">
        <v>81</v>
      </c>
      <c r="B1134" s="4" t="s">
        <v>82</v>
      </c>
      <c r="C1134" s="4" t="s">
        <v>28</v>
      </c>
      <c r="D1134" s="4" t="s">
        <v>29</v>
      </c>
      <c r="E1134" s="4">
        <v>1</v>
      </c>
      <c r="I1134" s="4">
        <v>1394973</v>
      </c>
      <c r="J1134" s="4">
        <v>473.48586675154291</v>
      </c>
      <c r="K1134" s="4">
        <v>286.67221516115364</v>
      </c>
      <c r="L1134" s="4">
        <v>147.31748256743123</v>
      </c>
      <c r="M1134" s="4">
        <v>361.05032822757113</v>
      </c>
      <c r="N1134" s="4">
        <v>0</v>
      </c>
      <c r="O1134" s="4">
        <v>2923.0769230769229</v>
      </c>
      <c r="P1134" s="4">
        <v>51935.064935064933</v>
      </c>
      <c r="Q1134" s="4">
        <v>780.59730626585986</v>
      </c>
      <c r="R1134" s="4">
        <v>30.108109619325965</v>
      </c>
      <c r="S1134" s="4">
        <v>78.489229861316019</v>
      </c>
      <c r="T1134" s="4">
        <v>0</v>
      </c>
      <c r="U1134" s="4">
        <v>0.37</v>
      </c>
      <c r="V1134" s="4">
        <v>0.51</v>
      </c>
      <c r="W1134" s="4">
        <v>0.31</v>
      </c>
      <c r="X1134" s="4">
        <v>0.31</v>
      </c>
    </row>
    <row r="1135" spans="1:24" ht="15.75" customHeight="1" x14ac:dyDescent="0.25">
      <c r="A1135" s="4" t="s">
        <v>517</v>
      </c>
      <c r="B1135" s="4" t="s">
        <v>518</v>
      </c>
      <c r="C1135" s="4" t="s">
        <v>106</v>
      </c>
      <c r="D1135" s="4" t="s">
        <v>484</v>
      </c>
      <c r="E1135" s="4">
        <v>1</v>
      </c>
      <c r="I1135" s="4">
        <v>83429615</v>
      </c>
      <c r="J1135" s="4">
        <v>452.99382000024815</v>
      </c>
      <c r="K1135" s="4">
        <v>311.63993744907009</v>
      </c>
      <c r="L1135" s="4">
        <v>34.207287820954051</v>
      </c>
      <c r="M1135" s="4">
        <v>692.56756756756749</v>
      </c>
      <c r="N1135" s="4">
        <v>7.4331149662076825</v>
      </c>
      <c r="O1135" s="4">
        <v>312170.75732976792</v>
      </c>
      <c r="P1135" s="4">
        <v>575.41601471294496</v>
      </c>
      <c r="Q1135" s="4">
        <v>3579.2458804256548</v>
      </c>
      <c r="R1135" s="4">
        <v>3.8547463032161904</v>
      </c>
      <c r="S1135" s="4">
        <v>1947.3744099772598</v>
      </c>
      <c r="T1135" s="4">
        <v>9661.1295681063129</v>
      </c>
      <c r="U1135" s="4">
        <v>0.28999999999999998</v>
      </c>
      <c r="V1135" s="4">
        <v>0.14000000000000001</v>
      </c>
      <c r="W1135" s="4">
        <v>0.42</v>
      </c>
      <c r="X1135" s="4">
        <v>0.42</v>
      </c>
    </row>
    <row r="1136" spans="1:24" ht="15.75" customHeight="1" x14ac:dyDescent="0.25">
      <c r="A1136" s="4" t="s">
        <v>201</v>
      </c>
      <c r="B1136" s="4" t="s">
        <v>202</v>
      </c>
      <c r="C1136" s="4" t="s">
        <v>181</v>
      </c>
      <c r="D1136" s="4" t="s">
        <v>182</v>
      </c>
      <c r="E1136" s="4">
        <v>1</v>
      </c>
      <c r="I1136" s="4">
        <v>43993638</v>
      </c>
      <c r="J1136" s="4">
        <v>401.66034916230387</v>
      </c>
      <c r="K1136" s="4">
        <v>129.79149394282874</v>
      </c>
      <c r="L1136" s="4">
        <v>59.795009451139272</v>
      </c>
      <c r="M1136" s="4">
        <v>460.70052539404554</v>
      </c>
      <c r="N1136" s="4">
        <v>23.995486477558526</v>
      </c>
      <c r="O1136" s="4">
        <v>34826.092020966804</v>
      </c>
      <c r="P1136" s="4">
        <v>338.32225342766066</v>
      </c>
      <c r="Q1136" s="4">
        <v>2961.9255109451187</v>
      </c>
      <c r="R1136" s="4">
        <v>6.253176879802484</v>
      </c>
      <c r="S1136" s="4">
        <v>1320.6793736334121</v>
      </c>
      <c r="T1136" s="4">
        <v>48035.522755138874</v>
      </c>
      <c r="U1136" s="4">
        <v>0.28000000000000003</v>
      </c>
      <c r="V1136" s="4">
        <v>0.37</v>
      </c>
      <c r="W1136" s="4">
        <v>0.45</v>
      </c>
      <c r="X1136" s="4">
        <v>0.45</v>
      </c>
    </row>
    <row r="1137" spans="1:39" ht="15.75" customHeight="1" x14ac:dyDescent="0.25">
      <c r="A1137" s="4" t="s">
        <v>299</v>
      </c>
      <c r="B1137" s="4" t="s">
        <v>300</v>
      </c>
      <c r="C1137" s="4" t="s">
        <v>181</v>
      </c>
      <c r="D1137" s="4" t="s">
        <v>276</v>
      </c>
      <c r="E1137" s="4">
        <v>1</v>
      </c>
      <c r="I1137" s="4">
        <v>59115809</v>
      </c>
      <c r="J1137" s="4">
        <v>209.86941073579825</v>
      </c>
      <c r="K1137" s="4">
        <v>140.78467572016143</v>
      </c>
      <c r="L1137" s="4">
        <v>75.559979546576855</v>
      </c>
      <c r="M1137" s="4">
        <v>803.89170413635793</v>
      </c>
      <c r="N1137" s="4">
        <v>16.793206086451118</v>
      </c>
      <c r="O1137" s="4">
        <v>55172.698121850663</v>
      </c>
      <c r="P1137" s="4">
        <v>67.568598860460853</v>
      </c>
      <c r="Q1137" s="4">
        <v>8695.6430884964993</v>
      </c>
      <c r="R1137" s="4">
        <v>1.2280978849498618</v>
      </c>
      <c r="S1137" s="4">
        <v>979.57756215789766</v>
      </c>
      <c r="T1137" s="4">
        <v>141963.87445888654</v>
      </c>
      <c r="U1137" s="4">
        <v>0</v>
      </c>
      <c r="V1137" s="4">
        <v>0</v>
      </c>
      <c r="W1137" s="4">
        <v>0</v>
      </c>
      <c r="X1137" s="4">
        <v>0</v>
      </c>
    </row>
    <row r="1138" spans="1:39" ht="15.75" customHeight="1" x14ac:dyDescent="0.25">
      <c r="A1138" s="4" t="s">
        <v>301</v>
      </c>
      <c r="B1138" s="4" t="s">
        <v>302</v>
      </c>
      <c r="C1138" s="4" t="s">
        <v>181</v>
      </c>
      <c r="D1138" s="4" t="s">
        <v>276</v>
      </c>
      <c r="E1138" s="4">
        <v>1</v>
      </c>
      <c r="I1138" s="4">
        <v>1881641</v>
      </c>
      <c r="J1138" s="4">
        <v>357.45394578455722</v>
      </c>
      <c r="K1138" s="4">
        <v>80.780552719673949</v>
      </c>
      <c r="L1138" s="4">
        <v>75.559979546576855</v>
      </c>
      <c r="M1138" s="4">
        <v>803.89170413635793</v>
      </c>
      <c r="N1138" s="4">
        <v>7.1214434634449404</v>
      </c>
      <c r="O1138" s="4">
        <v>280873.13432835822</v>
      </c>
      <c r="P1138" s="4">
        <v>50.815726129981279</v>
      </c>
      <c r="Q1138" s="4">
        <v>3290.0432900432902</v>
      </c>
      <c r="R1138" s="4">
        <v>1.2754824113632728</v>
      </c>
      <c r="S1138" s="4">
        <v>463.59549177803785</v>
      </c>
      <c r="T1138" s="4">
        <v>197052.35602094239</v>
      </c>
      <c r="U1138" s="4">
        <v>0</v>
      </c>
      <c r="V1138" s="4">
        <v>0</v>
      </c>
      <c r="W1138" s="4">
        <v>0</v>
      </c>
      <c r="X1138" s="4">
        <v>0</v>
      </c>
    </row>
    <row r="1139" spans="1:39" ht="15.75" customHeight="1" x14ac:dyDescent="0.25">
      <c r="A1139" s="4" t="s">
        <v>303</v>
      </c>
      <c r="B1139" s="4" t="s">
        <v>304</v>
      </c>
      <c r="C1139" s="4" t="s">
        <v>181</v>
      </c>
      <c r="D1139" s="4" t="s">
        <v>276</v>
      </c>
      <c r="E1139" s="4">
        <v>1</v>
      </c>
      <c r="I1139" s="4">
        <v>5438100</v>
      </c>
      <c r="J1139" s="4">
        <v>317.2063772273404</v>
      </c>
      <c r="K1139" s="4">
        <v>143.83700189404388</v>
      </c>
      <c r="L1139" s="4">
        <v>75.559979546576855</v>
      </c>
      <c r="M1139" s="4">
        <v>803.89170413635793</v>
      </c>
      <c r="N1139" s="4">
        <v>4.8362479542487264</v>
      </c>
      <c r="O1139" s="4">
        <v>212216.7300380228</v>
      </c>
      <c r="P1139" s="4">
        <v>171.31343218204518</v>
      </c>
      <c r="Q1139" s="4">
        <v>5508.4507042253526</v>
      </c>
      <c r="R1139" s="4">
        <v>1.0849377539949614</v>
      </c>
      <c r="S1139" s="4">
        <v>289.50903856627855</v>
      </c>
      <c r="T1139" s="4">
        <v>106513.35877862596</v>
      </c>
      <c r="U1139" s="4">
        <v>0</v>
      </c>
      <c r="V1139" s="4">
        <v>0</v>
      </c>
      <c r="W1139" s="4">
        <v>0</v>
      </c>
      <c r="X1139" s="4">
        <v>0</v>
      </c>
    </row>
    <row r="1140" spans="1:39" ht="15.75" customHeight="1" x14ac:dyDescent="0.25">
      <c r="A1140" s="4" t="s">
        <v>272</v>
      </c>
      <c r="B1140" s="4" t="s">
        <v>273</v>
      </c>
      <c r="C1140" s="4" t="s">
        <v>28</v>
      </c>
      <c r="D1140" s="4" t="s">
        <v>265</v>
      </c>
      <c r="E1140" s="4">
        <v>1</v>
      </c>
      <c r="I1140" s="4">
        <v>329064917</v>
      </c>
      <c r="J1140" s="4">
        <v>203.6920271266718</v>
      </c>
      <c r="K1140" s="4">
        <v>657.13477441291616</v>
      </c>
      <c r="L1140" s="4">
        <v>199.20171897066643</v>
      </c>
      <c r="M1140" s="4">
        <v>825.28785756523348</v>
      </c>
      <c r="N1140" s="4">
        <v>0.73055493788783321</v>
      </c>
      <c r="O1140" s="4">
        <v>32093.178036605656</v>
      </c>
      <c r="P1140" s="4">
        <v>30882.163922251893</v>
      </c>
      <c r="Q1140" s="4">
        <v>4490.9657320872275</v>
      </c>
      <c r="R1140" s="4">
        <v>5.2524590459456357</v>
      </c>
      <c r="S1140" s="4">
        <v>7.235994797346752</v>
      </c>
      <c r="T1140" s="4">
        <v>14153.733259952302</v>
      </c>
      <c r="U1140" s="4">
        <v>0</v>
      </c>
      <c r="V1140" s="4">
        <v>0</v>
      </c>
      <c r="W1140" s="4">
        <v>0</v>
      </c>
      <c r="X1140" s="4">
        <v>0</v>
      </c>
    </row>
    <row r="1141" spans="1:39" ht="15.75" customHeight="1" x14ac:dyDescent="0.25">
      <c r="A1141" s="4" t="s">
        <v>156</v>
      </c>
      <c r="B1141" s="4" t="s">
        <v>157</v>
      </c>
      <c r="C1141" s="4" t="s">
        <v>118</v>
      </c>
      <c r="D1141" s="4" t="s">
        <v>119</v>
      </c>
      <c r="E1141" s="4">
        <v>1</v>
      </c>
      <c r="I1141" s="4">
        <v>14645468</v>
      </c>
      <c r="J1141" s="4">
        <v>196.45667861211399</v>
      </c>
      <c r="K1141" s="4">
        <v>133.29038034155002</v>
      </c>
      <c r="L1141" s="4">
        <v>0</v>
      </c>
      <c r="M1141" s="4">
        <v>0</v>
      </c>
      <c r="N1141" s="4">
        <v>0</v>
      </c>
      <c r="O1141" s="4">
        <v>480403.87880792801</v>
      </c>
      <c r="P1141" s="4">
        <v>564.45176960444132</v>
      </c>
      <c r="Q1141" s="4">
        <v>6054.9007444168737</v>
      </c>
      <c r="R1141" s="4">
        <v>6.6983178687085996</v>
      </c>
      <c r="S1141" s="4">
        <v>304.05252503012173</v>
      </c>
      <c r="T1141" s="4">
        <v>824826.22950819682</v>
      </c>
      <c r="U1141" s="4">
        <v>0.36</v>
      </c>
      <c r="V1141" s="4">
        <v>0.34</v>
      </c>
      <c r="W1141" s="4">
        <v>0.36</v>
      </c>
      <c r="X1141" s="4">
        <v>0.36</v>
      </c>
    </row>
    <row r="1142" spans="1:39" ht="15.75" customHeight="1" x14ac:dyDescent="0.25"/>
    <row r="1143" spans="1:39" ht="15.75" customHeight="1" x14ac:dyDescent="0.25"/>
    <row r="1144" spans="1:39" ht="15.75" customHeight="1" x14ac:dyDescent="0.25">
      <c r="A1144" s="60" t="s">
        <v>11</v>
      </c>
      <c r="B1144" s="60" t="s">
        <v>712</v>
      </c>
      <c r="C1144" s="60" t="s">
        <v>13</v>
      </c>
      <c r="D1144" s="60" t="s">
        <v>713</v>
      </c>
      <c r="E1144" s="79" t="s">
        <v>764</v>
      </c>
      <c r="F1144" s="60"/>
      <c r="G1144" s="60"/>
      <c r="H1144" s="80"/>
      <c r="I1144" s="81" t="s">
        <v>714</v>
      </c>
      <c r="J1144" s="82" t="s">
        <v>717</v>
      </c>
      <c r="K1144" s="82" t="s">
        <v>720</v>
      </c>
      <c r="L1144" s="82" t="s">
        <v>723</v>
      </c>
      <c r="M1144" s="82" t="s">
        <v>728</v>
      </c>
      <c r="N1144" s="83" t="s">
        <v>731</v>
      </c>
      <c r="O1144" s="56" t="s">
        <v>736</v>
      </c>
      <c r="P1144" s="56" t="s">
        <v>741</v>
      </c>
      <c r="Q1144" s="56" t="s">
        <v>746</v>
      </c>
      <c r="R1144" s="56" t="s">
        <v>749</v>
      </c>
      <c r="S1144" s="84" t="s">
        <v>754</v>
      </c>
      <c r="T1144" s="84" t="s">
        <v>759</v>
      </c>
      <c r="U1144" s="71" t="s">
        <v>760</v>
      </c>
      <c r="V1144" s="71" t="s">
        <v>761</v>
      </c>
      <c r="W1144" s="71" t="s">
        <v>762</v>
      </c>
      <c r="X1144" s="71" t="s">
        <v>763</v>
      </c>
      <c r="Y1144" s="12"/>
      <c r="Z1144" s="12" t="s">
        <v>770</v>
      </c>
      <c r="AA1144" s="12" t="s">
        <v>771</v>
      </c>
      <c r="AB1144" s="12" t="s">
        <v>772</v>
      </c>
      <c r="AC1144" s="12" t="s">
        <v>773</v>
      </c>
      <c r="AD1144" s="12" t="s">
        <v>774</v>
      </c>
      <c r="AE1144" s="12"/>
      <c r="AF1144" s="12" t="s">
        <v>775</v>
      </c>
      <c r="AG1144" s="12" t="s">
        <v>776</v>
      </c>
      <c r="AH1144" s="12"/>
      <c r="AI1144" s="60" t="s">
        <v>712</v>
      </c>
      <c r="AJ1144" s="12" t="s">
        <v>775</v>
      </c>
      <c r="AK1144" s="12"/>
      <c r="AL1144" s="12"/>
      <c r="AM1144" s="12" t="s">
        <v>776</v>
      </c>
    </row>
    <row r="1145" spans="1:39" ht="15.75" customHeight="1" x14ac:dyDescent="0.25">
      <c r="A1145" s="4" t="s">
        <v>410</v>
      </c>
      <c r="B1145" s="4" t="s">
        <v>411</v>
      </c>
      <c r="C1145" s="4" t="s">
        <v>181</v>
      </c>
      <c r="D1145" s="4" t="s">
        <v>412</v>
      </c>
      <c r="E1145" s="4">
        <v>1</v>
      </c>
      <c r="I1145" s="4">
        <f t="shared" ref="I1145:X1145" si="772">+(I1038-MIN(I$1038:I$1141))/(MAX(I$1038:I$1141)-MIN(I$1038:I$1141))</f>
        <v>2.0087546211590402E-3</v>
      </c>
      <c r="J1145" s="4">
        <f t="shared" si="772"/>
        <v>1.351366689345182E-3</v>
      </c>
      <c r="K1145" s="4">
        <f t="shared" si="772"/>
        <v>1.0170874568842536E-3</v>
      </c>
      <c r="L1145" s="4">
        <f t="shared" si="772"/>
        <v>0.42576821584554819</v>
      </c>
      <c r="M1145" s="4">
        <f t="shared" si="772"/>
        <v>0.51260891131509112</v>
      </c>
      <c r="N1145" s="4">
        <f t="shared" si="772"/>
        <v>3.2217857101174761E-3</v>
      </c>
      <c r="O1145" s="4">
        <f t="shared" si="772"/>
        <v>1.4367585657872215E-2</v>
      </c>
      <c r="P1145" s="4">
        <f t="shared" si="772"/>
        <v>7.2261526435349966E-3</v>
      </c>
      <c r="Q1145" s="4">
        <f t="shared" si="772"/>
        <v>0.139632443151914</v>
      </c>
      <c r="R1145" s="4">
        <f t="shared" si="772"/>
        <v>2.9304733741292639E-3</v>
      </c>
      <c r="S1145" s="4">
        <f t="shared" si="772"/>
        <v>4.6034402697972716E-3</v>
      </c>
      <c r="T1145" s="4">
        <f t="shared" si="772"/>
        <v>1.9845252871845642E-2</v>
      </c>
      <c r="U1145" s="4">
        <f t="shared" si="772"/>
        <v>0.44086021505376338</v>
      </c>
      <c r="V1145" s="4">
        <f t="shared" si="772"/>
        <v>0.39361702127659576</v>
      </c>
      <c r="W1145" s="4">
        <f t="shared" si="772"/>
        <v>0.61956521739130421</v>
      </c>
      <c r="X1145" s="4">
        <f t="shared" si="772"/>
        <v>0.61956521739130421</v>
      </c>
      <c r="Z1145" s="4">
        <f t="shared" ref="Z1145:Z1248" si="773">+AVERAGE(J1145:M1145)</f>
        <v>0.2351863953267172</v>
      </c>
      <c r="AA1145" s="4">
        <f t="shared" ref="AA1145:AA1248" si="774">+AVERAGE(N1145)</f>
        <v>3.2217857101174761E-3</v>
      </c>
      <c r="AB1145" s="4">
        <f t="shared" ref="AB1145:AB1248" si="775">+AVERAGE(O1145:R1145)</f>
        <v>4.1039163706862621E-2</v>
      </c>
      <c r="AC1145" s="4">
        <f t="shared" ref="AC1145:AC1248" si="776">+AVERAGE(S1145:T1145)</f>
        <v>1.2224346570821457E-2</v>
      </c>
      <c r="AD1145" s="4">
        <f t="shared" ref="AD1145:AD1248" si="777">+AVERAGE(U1145:X1145)</f>
        <v>0.51840191777824196</v>
      </c>
      <c r="AF1145" s="4">
        <f t="shared" ref="AF1145:AF1248" si="778">+AVERAGE(Z1145:AC1145)</f>
        <v>7.2917922828629689E-2</v>
      </c>
      <c r="AG1145" s="4">
        <f t="shared" ref="AG1145:AG1248" si="779">+AVERAGE(Z1145:AD1145)</f>
        <v>0.16201472181855214</v>
      </c>
      <c r="AI1145" s="4" t="s">
        <v>21</v>
      </c>
      <c r="AJ1145" s="4">
        <v>0.46394628025710605</v>
      </c>
    </row>
    <row r="1146" spans="1:39" ht="15" customHeight="1" x14ac:dyDescent="0.25">
      <c r="A1146" s="4" t="s">
        <v>248</v>
      </c>
      <c r="B1146" s="4" t="s">
        <v>249</v>
      </c>
      <c r="C1146" s="4" t="s">
        <v>118</v>
      </c>
      <c r="D1146" s="4" t="s">
        <v>250</v>
      </c>
      <c r="E1146" s="4">
        <v>1</v>
      </c>
      <c r="I1146" s="4">
        <f t="shared" ref="I1146:X1146" si="780">+(I1039-MIN(I$1038:I$1141))/(MAX(I$1038:I$1141)-MIN(I$1038:I$1141))</f>
        <v>3.0027039233311757E-2</v>
      </c>
      <c r="J1146" s="4">
        <f t="shared" si="780"/>
        <v>1.4739610875574183E-3</v>
      </c>
      <c r="K1146" s="4">
        <f t="shared" si="780"/>
        <v>6.6475490074922113E-4</v>
      </c>
      <c r="L1146" s="4">
        <f t="shared" si="780"/>
        <v>7.984528640725265E-2</v>
      </c>
      <c r="M1146" s="4">
        <f t="shared" si="780"/>
        <v>8.3093324453935358E-2</v>
      </c>
      <c r="N1146" s="4">
        <f t="shared" si="780"/>
        <v>1.9570722827663796E-3</v>
      </c>
      <c r="O1146" s="4">
        <f t="shared" si="780"/>
        <v>7.191543227486788E-2</v>
      </c>
      <c r="P1146" s="4">
        <f t="shared" si="780"/>
        <v>7.6014242734088661E-2</v>
      </c>
      <c r="Q1146" s="4">
        <f t="shared" si="780"/>
        <v>0.65495711704131476</v>
      </c>
      <c r="R1146" s="4">
        <f t="shared" si="780"/>
        <v>1.5629854533235369E-3</v>
      </c>
      <c r="S1146" s="4">
        <f t="shared" si="780"/>
        <v>3.6323921797871611E-2</v>
      </c>
      <c r="T1146" s="4">
        <f t="shared" si="780"/>
        <v>0.51698693489774261</v>
      </c>
      <c r="U1146" s="4">
        <f t="shared" si="780"/>
        <v>0.5376344086021505</v>
      </c>
      <c r="V1146" s="4">
        <f t="shared" si="780"/>
        <v>0.58510638297872353</v>
      </c>
      <c r="W1146" s="4">
        <f t="shared" si="780"/>
        <v>0.56521739130434778</v>
      </c>
      <c r="X1146" s="4">
        <f t="shared" si="780"/>
        <v>0.56521739130434778</v>
      </c>
      <c r="Z1146" s="4">
        <f t="shared" si="773"/>
        <v>4.1269331712373666E-2</v>
      </c>
      <c r="AA1146" s="4">
        <f t="shared" si="774"/>
        <v>1.9570722827663796E-3</v>
      </c>
      <c r="AB1146" s="4">
        <f t="shared" si="775"/>
        <v>0.20111244437589873</v>
      </c>
      <c r="AC1146" s="4">
        <f t="shared" si="776"/>
        <v>0.2766554283478071</v>
      </c>
      <c r="AD1146" s="4">
        <f t="shared" si="777"/>
        <v>0.56329389354739234</v>
      </c>
      <c r="AF1146" s="4">
        <f t="shared" si="778"/>
        <v>0.13024856917971148</v>
      </c>
      <c r="AG1146" s="4">
        <f t="shared" si="779"/>
        <v>0.21685763405324768</v>
      </c>
      <c r="AI1146" s="4" t="s">
        <v>264</v>
      </c>
      <c r="AJ1146" s="4">
        <v>0.28747341369536095</v>
      </c>
    </row>
    <row r="1147" spans="1:39" ht="15.75" customHeight="1" x14ac:dyDescent="0.25">
      <c r="A1147" s="4" t="s">
        <v>413</v>
      </c>
      <c r="B1147" s="4" t="s">
        <v>414</v>
      </c>
      <c r="C1147" s="4" t="s">
        <v>181</v>
      </c>
      <c r="D1147" s="4" t="s">
        <v>412</v>
      </c>
      <c r="E1147" s="4">
        <v>1</v>
      </c>
      <c r="I1147" s="4">
        <f t="shared" ref="I1147:X1147" si="781">+(I1040-MIN(I$1038:I$1141))/(MAX(I$1038:I$1141)-MIN(I$1038:I$1141))</f>
        <v>5.3245857997187827E-5</v>
      </c>
      <c r="J1147" s="4">
        <f t="shared" si="781"/>
        <v>1.0817300047498322E-3</v>
      </c>
      <c r="K1147" s="4">
        <f t="shared" si="781"/>
        <v>2.2452595992707925E-4</v>
      </c>
      <c r="L1147" s="4">
        <f t="shared" si="781"/>
        <v>0.1956777705029622</v>
      </c>
      <c r="M1147" s="4">
        <f t="shared" si="781"/>
        <v>0.34508773716584645</v>
      </c>
      <c r="N1147" s="4">
        <f t="shared" si="781"/>
        <v>6.3455525201991849E-3</v>
      </c>
      <c r="O1147" s="4">
        <f t="shared" si="781"/>
        <v>2.6551955155015724E-3</v>
      </c>
      <c r="P1147" s="4">
        <f t="shared" si="781"/>
        <v>6.1683255567674669E-3</v>
      </c>
      <c r="Q1147" s="4">
        <f t="shared" si="781"/>
        <v>0.11684434968017056</v>
      </c>
      <c r="R1147" s="4">
        <f t="shared" si="781"/>
        <v>0</v>
      </c>
      <c r="S1147" s="4">
        <f t="shared" si="781"/>
        <v>1.0428479893616351E-3</v>
      </c>
      <c r="T1147" s="4">
        <f t="shared" si="781"/>
        <v>4.7218744410659985E-2</v>
      </c>
      <c r="U1147" s="4">
        <f t="shared" si="781"/>
        <v>0</v>
      </c>
      <c r="V1147" s="4">
        <f t="shared" si="781"/>
        <v>0</v>
      </c>
      <c r="W1147" s="4">
        <f t="shared" si="781"/>
        <v>0</v>
      </c>
      <c r="X1147" s="4">
        <f t="shared" si="781"/>
        <v>0</v>
      </c>
      <c r="Z1147" s="4">
        <f t="shared" si="773"/>
        <v>0.13551794090837138</v>
      </c>
      <c r="AA1147" s="4">
        <f t="shared" si="774"/>
        <v>6.3455525201991849E-3</v>
      </c>
      <c r="AB1147" s="4">
        <f t="shared" si="775"/>
        <v>3.1416967688109899E-2</v>
      </c>
      <c r="AC1147" s="4">
        <f t="shared" si="776"/>
        <v>2.4130796200010809E-2</v>
      </c>
      <c r="AD1147" s="4">
        <f t="shared" si="777"/>
        <v>0</v>
      </c>
      <c r="AF1147" s="4">
        <f t="shared" si="778"/>
        <v>4.9352814329172823E-2</v>
      </c>
      <c r="AG1147" s="4">
        <f t="shared" si="779"/>
        <v>3.948225146333826E-2</v>
      </c>
      <c r="AI1147" s="4" t="s">
        <v>252</v>
      </c>
      <c r="AJ1147" s="4">
        <v>0.27887900722663128</v>
      </c>
    </row>
    <row r="1148" spans="1:39" ht="15.75" customHeight="1" x14ac:dyDescent="0.25">
      <c r="A1148" s="4" t="s">
        <v>326</v>
      </c>
      <c r="B1148" s="4" t="s">
        <v>327</v>
      </c>
      <c r="C1148" s="4" t="s">
        <v>28</v>
      </c>
      <c r="D1148" s="4" t="s">
        <v>328</v>
      </c>
      <c r="E1148" s="4">
        <v>1</v>
      </c>
      <c r="I1148" s="4">
        <f t="shared" ref="I1148:X1148" si="782">+(I1041-MIN(I$1038:I$1141))/(MAX(I$1038:I$1141)-MIN(I$1038:I$1141))</f>
        <v>3.1231979685359432E-2</v>
      </c>
      <c r="J1148" s="4">
        <f t="shared" si="782"/>
        <v>2.8929934395598759E-3</v>
      </c>
      <c r="K1148" s="4">
        <f t="shared" si="782"/>
        <v>9.7728779235899815E-4</v>
      </c>
      <c r="L1148" s="4">
        <f t="shared" si="782"/>
        <v>0.18868273327100915</v>
      </c>
      <c r="M1148" s="4">
        <f t="shared" si="782"/>
        <v>0.1840697103638585</v>
      </c>
      <c r="N1148" s="4">
        <f t="shared" si="782"/>
        <v>1.0953469904234827E-3</v>
      </c>
      <c r="O1148" s="4">
        <f t="shared" si="782"/>
        <v>4.2567864945825186E-2</v>
      </c>
      <c r="P1148" s="4">
        <f t="shared" si="782"/>
        <v>4.4065450404692737E-2</v>
      </c>
      <c r="Q1148" s="4">
        <f t="shared" si="782"/>
        <v>0.130038322768811</v>
      </c>
      <c r="R1148" s="4">
        <f t="shared" si="782"/>
        <v>6.3184897248770256E-3</v>
      </c>
      <c r="S1148" s="4">
        <f t="shared" si="782"/>
        <v>7.8706782567199533E-3</v>
      </c>
      <c r="T1148" s="4">
        <f t="shared" si="782"/>
        <v>0.19167531698392609</v>
      </c>
      <c r="U1148" s="4">
        <f t="shared" si="782"/>
        <v>0.45161290322580638</v>
      </c>
      <c r="V1148" s="4">
        <f t="shared" si="782"/>
        <v>0.53191489361702127</v>
      </c>
      <c r="W1148" s="4">
        <f t="shared" si="782"/>
        <v>0.63043478260869557</v>
      </c>
      <c r="X1148" s="4">
        <f t="shared" si="782"/>
        <v>0.63043478260869557</v>
      </c>
      <c r="Z1148" s="4">
        <f t="shared" si="773"/>
        <v>9.4155681216696624E-2</v>
      </c>
      <c r="AA1148" s="4">
        <f t="shared" si="774"/>
        <v>1.0953469904234827E-3</v>
      </c>
      <c r="AB1148" s="4">
        <f t="shared" si="775"/>
        <v>5.5747531961051491E-2</v>
      </c>
      <c r="AC1148" s="4">
        <f t="shared" si="776"/>
        <v>9.9772997620323017E-2</v>
      </c>
      <c r="AD1148" s="4">
        <f t="shared" si="777"/>
        <v>0.56109934051505461</v>
      </c>
      <c r="AF1148" s="4">
        <f t="shared" si="778"/>
        <v>6.2692889447123645E-2</v>
      </c>
      <c r="AG1148" s="4">
        <f t="shared" si="779"/>
        <v>0.16237417966070983</v>
      </c>
      <c r="AI1148" s="4" t="s">
        <v>25</v>
      </c>
      <c r="AJ1148" s="4">
        <v>0.2698140603999713</v>
      </c>
    </row>
    <row r="1149" spans="1:39" ht="15.75" customHeight="1" x14ac:dyDescent="0.25">
      <c r="A1149" s="4" t="s">
        <v>482</v>
      </c>
      <c r="B1149" s="4" t="s">
        <v>483</v>
      </c>
      <c r="C1149" s="4" t="s">
        <v>106</v>
      </c>
      <c r="D1149" s="4" t="s">
        <v>484</v>
      </c>
      <c r="E1149" s="4">
        <v>1</v>
      </c>
      <c r="I1149" s="4">
        <f t="shared" ref="I1149:X1149" si="783">+(I1042-MIN(I$1038:I$1141))/(MAX(I$1038:I$1141)-MIN(I$1038:I$1141))</f>
        <v>2.0623289807754556E-3</v>
      </c>
      <c r="J1149" s="4">
        <f t="shared" si="783"/>
        <v>1.0793468207969013E-3</v>
      </c>
      <c r="K1149" s="4">
        <f t="shared" si="783"/>
        <v>5.4354345731024551E-4</v>
      </c>
      <c r="L1149" s="4">
        <f t="shared" si="783"/>
        <v>0.10584954121468089</v>
      </c>
      <c r="M1149" s="4">
        <f t="shared" si="783"/>
        <v>0.50816410820217639</v>
      </c>
      <c r="N1149" s="4">
        <f t="shared" si="783"/>
        <v>1.7864326863420137E-3</v>
      </c>
      <c r="O1149" s="4">
        <f t="shared" si="783"/>
        <v>4.2810817683787365E-3</v>
      </c>
      <c r="P1149" s="4">
        <f t="shared" si="783"/>
        <v>2.6634404501838207E-2</v>
      </c>
      <c r="Q1149" s="4">
        <f t="shared" si="783"/>
        <v>0.15927587527721013</v>
      </c>
      <c r="R1149" s="4">
        <f t="shared" si="783"/>
        <v>2.938319249125253E-3</v>
      </c>
      <c r="S1149" s="4">
        <f t="shared" si="783"/>
        <v>2.5983035233827661E-3</v>
      </c>
      <c r="T1149" s="4">
        <f t="shared" si="783"/>
        <v>1.0367872904424589E-2</v>
      </c>
      <c r="U1149" s="4">
        <f t="shared" si="783"/>
        <v>0</v>
      </c>
      <c r="V1149" s="4">
        <f t="shared" si="783"/>
        <v>0</v>
      </c>
      <c r="W1149" s="4">
        <f t="shared" si="783"/>
        <v>0</v>
      </c>
      <c r="X1149" s="4">
        <f t="shared" si="783"/>
        <v>0</v>
      </c>
      <c r="Z1149" s="4">
        <f t="shared" si="773"/>
        <v>0.15390913492374111</v>
      </c>
      <c r="AA1149" s="4">
        <f t="shared" si="774"/>
        <v>1.7864326863420137E-3</v>
      </c>
      <c r="AB1149" s="4">
        <f t="shared" si="775"/>
        <v>4.8282420199138081E-2</v>
      </c>
      <c r="AC1149" s="4">
        <f t="shared" si="776"/>
        <v>6.4830882139036775E-3</v>
      </c>
      <c r="AD1149" s="4">
        <f t="shared" si="777"/>
        <v>0</v>
      </c>
      <c r="AF1149" s="4">
        <f t="shared" si="778"/>
        <v>5.2615269005781222E-2</v>
      </c>
      <c r="AG1149" s="4">
        <f t="shared" si="779"/>
        <v>4.2092215204624979E-2</v>
      </c>
      <c r="AI1149" s="4" t="s">
        <v>288</v>
      </c>
      <c r="AJ1149" s="4">
        <v>0.16631992541031781</v>
      </c>
    </row>
    <row r="1150" spans="1:39" ht="15.75" customHeight="1" x14ac:dyDescent="0.25">
      <c r="A1150" s="4" t="s">
        <v>20</v>
      </c>
      <c r="B1150" s="4" t="s">
        <v>21</v>
      </c>
      <c r="C1150" s="4" t="s">
        <v>22</v>
      </c>
      <c r="D1150" s="4" t="s">
        <v>23</v>
      </c>
      <c r="E1150" s="4">
        <v>1</v>
      </c>
      <c r="I1150" s="4">
        <f t="shared" ref="I1150:X1150" si="784">+(I1043-MIN(I$1038:I$1141))/(MAX(I$1038:I$1141)-MIN(I$1038:I$1141))</f>
        <v>1.7020846197336431E-5</v>
      </c>
      <c r="J1150" s="4">
        <f t="shared" si="784"/>
        <v>1</v>
      </c>
      <c r="K1150" s="4">
        <f t="shared" si="784"/>
        <v>1</v>
      </c>
      <c r="L1150" s="4">
        <f t="shared" si="784"/>
        <v>0</v>
      </c>
      <c r="M1150" s="4">
        <f t="shared" si="784"/>
        <v>0</v>
      </c>
      <c r="N1150" s="4">
        <f t="shared" si="784"/>
        <v>1</v>
      </c>
      <c r="O1150" s="4">
        <f t="shared" si="784"/>
        <v>0.20587965854237006</v>
      </c>
      <c r="P1150" s="4">
        <f t="shared" si="784"/>
        <v>2.2545393930084919E-3</v>
      </c>
      <c r="Q1150" s="4">
        <f t="shared" si="784"/>
        <v>0.18643873036644673</v>
      </c>
      <c r="R1150" s="4">
        <f t="shared" si="784"/>
        <v>1</v>
      </c>
      <c r="S1150" s="4">
        <f t="shared" si="784"/>
        <v>1.4283777905935864E-2</v>
      </c>
      <c r="T1150" s="4">
        <f t="shared" si="784"/>
        <v>0</v>
      </c>
      <c r="U1150" s="4">
        <f t="shared" si="784"/>
        <v>0.83870967741935487</v>
      </c>
      <c r="V1150" s="4">
        <f t="shared" si="784"/>
        <v>0.92553191489361708</v>
      </c>
      <c r="W1150" s="4">
        <f t="shared" si="784"/>
        <v>0.82608695652173914</v>
      </c>
      <c r="X1150" s="4">
        <f t="shared" si="784"/>
        <v>0.82608695652173914</v>
      </c>
      <c r="Z1150" s="4">
        <f t="shared" si="773"/>
        <v>0.5</v>
      </c>
      <c r="AA1150" s="4">
        <f t="shared" si="774"/>
        <v>1</v>
      </c>
      <c r="AB1150" s="4">
        <f t="shared" si="775"/>
        <v>0.34864323207545633</v>
      </c>
      <c r="AC1150" s="4">
        <f t="shared" si="776"/>
        <v>7.1418889529679319E-3</v>
      </c>
      <c r="AD1150" s="4">
        <f t="shared" si="777"/>
        <v>0.85410387633911256</v>
      </c>
      <c r="AF1150" s="4">
        <f t="shared" si="778"/>
        <v>0.46394628025710605</v>
      </c>
      <c r="AG1150" s="4">
        <f t="shared" si="779"/>
        <v>0.54197779947350733</v>
      </c>
      <c r="AI1150" s="4" t="s">
        <v>129</v>
      </c>
      <c r="AJ1150" s="4">
        <v>0.14836864160284549</v>
      </c>
    </row>
    <row r="1151" spans="1:39" ht="15.75" customHeight="1" x14ac:dyDescent="0.25">
      <c r="A1151" s="4" t="s">
        <v>523</v>
      </c>
      <c r="B1151" s="4" t="s">
        <v>524</v>
      </c>
      <c r="C1151" s="4" t="s">
        <v>181</v>
      </c>
      <c r="D1151" s="4" t="s">
        <v>525</v>
      </c>
      <c r="E1151" s="4">
        <v>1</v>
      </c>
      <c r="I1151" s="4">
        <f t="shared" ref="I1151:X1151" si="785">+(I1044-MIN(I$1038:I$1141))/(MAX(I$1038:I$1141)-MIN(I$1038:I$1141))</f>
        <v>6.2452293727230128E-3</v>
      </c>
      <c r="J1151" s="4">
        <f t="shared" si="785"/>
        <v>1.1346318293819074E-3</v>
      </c>
      <c r="K1151" s="4">
        <f t="shared" si="785"/>
        <v>4.0595205629767014E-4</v>
      </c>
      <c r="L1151" s="4">
        <f t="shared" si="785"/>
        <v>0.1436760190939862</v>
      </c>
      <c r="M1151" s="4">
        <f t="shared" si="785"/>
        <v>0.35099958645672291</v>
      </c>
      <c r="N1151" s="4">
        <f t="shared" si="785"/>
        <v>1.0286380269806158E-3</v>
      </c>
      <c r="O1151" s="4">
        <f t="shared" si="785"/>
        <v>6.1816948165302948E-2</v>
      </c>
      <c r="P1151" s="4">
        <f t="shared" si="785"/>
        <v>5.2461390030345027E-3</v>
      </c>
      <c r="Q1151" s="4">
        <f t="shared" si="785"/>
        <v>0.27404508565030827</v>
      </c>
      <c r="R1151" s="4">
        <f t="shared" si="785"/>
        <v>7.9024895858881912E-4</v>
      </c>
      <c r="S1151" s="4">
        <f t="shared" si="785"/>
        <v>2.4618511319807988E-3</v>
      </c>
      <c r="T1151" s="4">
        <f t="shared" si="785"/>
        <v>0.13883555213457982</v>
      </c>
      <c r="U1151" s="4">
        <f t="shared" si="785"/>
        <v>0.88172043010752676</v>
      </c>
      <c r="V1151" s="4">
        <f t="shared" si="785"/>
        <v>0.89361702127659581</v>
      </c>
      <c r="W1151" s="4">
        <f t="shared" si="785"/>
        <v>0.89130434782608692</v>
      </c>
      <c r="X1151" s="4">
        <f t="shared" si="785"/>
        <v>0.89130434782608692</v>
      </c>
      <c r="Z1151" s="4">
        <f t="shared" si="773"/>
        <v>0.12405404735909717</v>
      </c>
      <c r="AA1151" s="4">
        <f t="shared" si="774"/>
        <v>1.0286380269806158E-3</v>
      </c>
      <c r="AB1151" s="4">
        <f t="shared" si="775"/>
        <v>8.5474605444308627E-2</v>
      </c>
      <c r="AC1151" s="4">
        <f t="shared" si="776"/>
        <v>7.0648701633280311E-2</v>
      </c>
      <c r="AD1151" s="4">
        <f t="shared" si="777"/>
        <v>0.88948653675907408</v>
      </c>
      <c r="AF1151" s="4">
        <f t="shared" si="778"/>
        <v>7.0301498115916683E-2</v>
      </c>
      <c r="AG1151" s="4">
        <f t="shared" si="779"/>
        <v>0.23413850584454815</v>
      </c>
      <c r="AI1151" s="4" t="s">
        <v>157</v>
      </c>
      <c r="AJ1151" s="4">
        <v>0.14545220813771603</v>
      </c>
    </row>
    <row r="1152" spans="1:39" ht="15.75" customHeight="1" x14ac:dyDescent="0.25">
      <c r="A1152" s="4" t="s">
        <v>485</v>
      </c>
      <c r="B1152" s="4" t="s">
        <v>486</v>
      </c>
      <c r="C1152" s="4" t="s">
        <v>106</v>
      </c>
      <c r="D1152" s="4" t="s">
        <v>484</v>
      </c>
      <c r="E1152" s="4">
        <v>1</v>
      </c>
      <c r="I1152" s="4">
        <f t="shared" ref="I1152:X1152" si="786">+(I1045-MIN(I$1038:I$1141))/(MAX(I$1038:I$1141)-MIN(I$1038:I$1141))</f>
        <v>7.0072805939411387E-3</v>
      </c>
      <c r="J1152" s="4">
        <f t="shared" si="786"/>
        <v>3.9688446885168351E-4</v>
      </c>
      <c r="K1152" s="4">
        <f t="shared" si="786"/>
        <v>1.2320258622765734E-3</v>
      </c>
      <c r="L1152" s="4">
        <f t="shared" si="786"/>
        <v>0.10584954121468089</v>
      </c>
      <c r="M1152" s="4">
        <f t="shared" si="786"/>
        <v>0.50816410820217639</v>
      </c>
      <c r="N1152" s="4">
        <f t="shared" si="786"/>
        <v>1.1238713070011481E-3</v>
      </c>
      <c r="O1152" s="4">
        <f t="shared" si="786"/>
        <v>1.1867501343977986E-2</v>
      </c>
      <c r="P1152" s="4">
        <f t="shared" si="786"/>
        <v>3.2392425207798524E-2</v>
      </c>
      <c r="Q1152" s="4">
        <f t="shared" si="786"/>
        <v>0.38791192912754807</v>
      </c>
      <c r="R1152" s="4">
        <f t="shared" si="786"/>
        <v>2.4836376409590587E-3</v>
      </c>
      <c r="S1152" s="4">
        <f t="shared" si="786"/>
        <v>1.1567449821860268E-2</v>
      </c>
      <c r="T1152" s="4">
        <f t="shared" si="786"/>
        <v>1.0367872904424589E-2</v>
      </c>
      <c r="U1152" s="4">
        <f t="shared" si="786"/>
        <v>0</v>
      </c>
      <c r="V1152" s="4">
        <f t="shared" si="786"/>
        <v>0</v>
      </c>
      <c r="W1152" s="4">
        <f t="shared" si="786"/>
        <v>0</v>
      </c>
      <c r="X1152" s="4">
        <f t="shared" si="786"/>
        <v>0</v>
      </c>
      <c r="Z1152" s="4">
        <f t="shared" si="773"/>
        <v>0.15391063993699639</v>
      </c>
      <c r="AA1152" s="4">
        <f t="shared" si="774"/>
        <v>1.1238713070011481E-3</v>
      </c>
      <c r="AB1152" s="4">
        <f t="shared" si="775"/>
        <v>0.10866387333007091</v>
      </c>
      <c r="AC1152" s="4">
        <f t="shared" si="776"/>
        <v>1.0967661363142429E-2</v>
      </c>
      <c r="AD1152" s="4">
        <f t="shared" si="777"/>
        <v>0</v>
      </c>
      <c r="AF1152" s="4">
        <f t="shared" si="778"/>
        <v>6.8666511484302722E-2</v>
      </c>
      <c r="AG1152" s="4">
        <f t="shared" si="779"/>
        <v>5.4933209187442177E-2</v>
      </c>
      <c r="AI1152" s="4" t="s">
        <v>135</v>
      </c>
      <c r="AJ1152" s="4">
        <v>0.13646497867068758</v>
      </c>
    </row>
    <row r="1153" spans="1:36" ht="15.75" customHeight="1" x14ac:dyDescent="0.25">
      <c r="A1153" s="4" t="s">
        <v>487</v>
      </c>
      <c r="B1153" s="4" t="s">
        <v>488</v>
      </c>
      <c r="C1153" s="4" t="s">
        <v>106</v>
      </c>
      <c r="D1153" s="4" t="s">
        <v>484</v>
      </c>
      <c r="E1153" s="4">
        <v>1</v>
      </c>
      <c r="I1153" s="4">
        <f t="shared" ref="I1153:X1153" si="787">+(I1046-MIN(I$1038:I$1141))/(MAX(I$1038:I$1141)-MIN(I$1038:I$1141))</f>
        <v>1.1440874450888881E-3</v>
      </c>
      <c r="J1153" s="4">
        <f t="shared" si="787"/>
        <v>3.0084904339509693E-3</v>
      </c>
      <c r="K1153" s="4">
        <f t="shared" si="787"/>
        <v>1.1112887830534066E-3</v>
      </c>
      <c r="L1153" s="4">
        <f t="shared" si="787"/>
        <v>0.10584954121468089</v>
      </c>
      <c r="M1153" s="4">
        <f t="shared" si="787"/>
        <v>0.50816410820217639</v>
      </c>
      <c r="N1153" s="4">
        <f t="shared" si="787"/>
        <v>1.737831801948938E-3</v>
      </c>
      <c r="O1153" s="4">
        <f t="shared" si="787"/>
        <v>1.9109485261305782E-4</v>
      </c>
      <c r="P1153" s="4">
        <f t="shared" si="787"/>
        <v>3.0937987236142762E-2</v>
      </c>
      <c r="Q1153" s="4">
        <f t="shared" si="787"/>
        <v>0.22732363751005946</v>
      </c>
      <c r="R1153" s="4">
        <f t="shared" si="787"/>
        <v>5.2954583255347297E-4</v>
      </c>
      <c r="S1153" s="4">
        <f t="shared" si="787"/>
        <v>1.5587901476827196E-4</v>
      </c>
      <c r="T1153" s="4">
        <f t="shared" si="787"/>
        <v>1.0367872904424589E-2</v>
      </c>
      <c r="U1153" s="4">
        <f t="shared" si="787"/>
        <v>0</v>
      </c>
      <c r="V1153" s="4">
        <f t="shared" si="787"/>
        <v>0</v>
      </c>
      <c r="W1153" s="4">
        <f t="shared" si="787"/>
        <v>0</v>
      </c>
      <c r="X1153" s="4">
        <f t="shared" si="787"/>
        <v>0</v>
      </c>
      <c r="Z1153" s="4">
        <f t="shared" si="773"/>
        <v>0.15453335715846542</v>
      </c>
      <c r="AA1153" s="4">
        <f t="shared" si="774"/>
        <v>1.737831801948938E-3</v>
      </c>
      <c r="AB1153" s="4">
        <f t="shared" si="775"/>
        <v>6.4745566357842191E-2</v>
      </c>
      <c r="AC1153" s="4">
        <f t="shared" si="776"/>
        <v>5.261875959596431E-3</v>
      </c>
      <c r="AD1153" s="4">
        <f t="shared" si="777"/>
        <v>0</v>
      </c>
      <c r="AF1153" s="4">
        <f t="shared" si="778"/>
        <v>5.6569657819463243E-2</v>
      </c>
      <c r="AG1153" s="4">
        <f t="shared" si="779"/>
        <v>4.5255726255570596E-2</v>
      </c>
      <c r="AI1153" s="4" t="s">
        <v>273</v>
      </c>
      <c r="AJ1153" s="4">
        <v>0.13328184641576205</v>
      </c>
    </row>
    <row r="1154" spans="1:36" ht="15.75" customHeight="1" x14ac:dyDescent="0.25">
      <c r="A1154" s="4" t="s">
        <v>36</v>
      </c>
      <c r="B1154" s="4" t="s">
        <v>37</v>
      </c>
      <c r="C1154" s="4" t="s">
        <v>28</v>
      </c>
      <c r="D1154" s="4" t="s">
        <v>29</v>
      </c>
      <c r="E1154" s="4">
        <v>1</v>
      </c>
      <c r="I1154" s="4">
        <f t="shared" ref="I1154:X1154" si="788">+(I1047-MIN(I$1038:I$1141))/(MAX(I$1038:I$1141)-MIN(I$1038:I$1141))</f>
        <v>1.9962994578550861E-4</v>
      </c>
      <c r="J1154" s="4">
        <f t="shared" si="788"/>
        <v>1.8027722376677145E-3</v>
      </c>
      <c r="K1154" s="4">
        <f t="shared" si="788"/>
        <v>1.6751044104397006E-3</v>
      </c>
      <c r="L1154" s="4">
        <f t="shared" si="788"/>
        <v>0.45585280026533948</v>
      </c>
      <c r="M1154" s="4">
        <f t="shared" si="788"/>
        <v>0.26491684949131983</v>
      </c>
      <c r="N1154" s="4">
        <f t="shared" si="788"/>
        <v>0</v>
      </c>
      <c r="O1154" s="4">
        <f t="shared" si="788"/>
        <v>3.7743566402598037E-2</v>
      </c>
      <c r="P1154" s="4">
        <f t="shared" si="788"/>
        <v>1.2338522470861027E-2</v>
      </c>
      <c r="Q1154" s="4">
        <f t="shared" si="788"/>
        <v>0.10111085308957334</v>
      </c>
      <c r="R1154" s="4">
        <f t="shared" si="788"/>
        <v>1.2976606713254669E-2</v>
      </c>
      <c r="S1154" s="4">
        <f t="shared" si="788"/>
        <v>9.2362031772901775E-3</v>
      </c>
      <c r="T1154" s="4">
        <f t="shared" si="788"/>
        <v>0</v>
      </c>
      <c r="U1154" s="4">
        <f t="shared" si="788"/>
        <v>0.48387096774193544</v>
      </c>
      <c r="V1154" s="4">
        <f t="shared" si="788"/>
        <v>0.75531914893617025</v>
      </c>
      <c r="W1154" s="4">
        <f t="shared" si="788"/>
        <v>0.61956521739130421</v>
      </c>
      <c r="X1154" s="4">
        <f t="shared" si="788"/>
        <v>0.61956521739130421</v>
      </c>
      <c r="Z1154" s="4">
        <f t="shared" si="773"/>
        <v>0.18106188160119169</v>
      </c>
      <c r="AA1154" s="4">
        <f t="shared" si="774"/>
        <v>0</v>
      </c>
      <c r="AB1154" s="4">
        <f t="shared" si="775"/>
        <v>4.104238716907177E-2</v>
      </c>
      <c r="AC1154" s="4">
        <f t="shared" si="776"/>
        <v>4.6181015886450887E-3</v>
      </c>
      <c r="AD1154" s="4">
        <f t="shared" si="777"/>
        <v>0.61958013786517852</v>
      </c>
      <c r="AF1154" s="4">
        <f t="shared" si="778"/>
        <v>5.6680592589727137E-2</v>
      </c>
      <c r="AG1154" s="4">
        <f t="shared" si="779"/>
        <v>0.1692605016448174</v>
      </c>
      <c r="AI1154" s="4" t="s">
        <v>249</v>
      </c>
      <c r="AJ1154" s="4">
        <v>0.13024856917971148</v>
      </c>
    </row>
    <row r="1155" spans="1:36" ht="15.75" customHeight="1" x14ac:dyDescent="0.25">
      <c r="A1155" s="4" t="s">
        <v>179</v>
      </c>
      <c r="B1155" s="4" t="s">
        <v>180</v>
      </c>
      <c r="C1155" s="4" t="s">
        <v>181</v>
      </c>
      <c r="D1155" s="4" t="s">
        <v>182</v>
      </c>
      <c r="E1155" s="4">
        <v>1</v>
      </c>
      <c r="I1155" s="4">
        <f t="shared" ref="I1155:X1155" si="789">+(I1048-MIN(I$1038:I$1141))/(MAX(I$1038:I$1141)-MIN(I$1038:I$1141))</f>
        <v>6.5920803530974213E-3</v>
      </c>
      <c r="J1155" s="4">
        <f t="shared" si="789"/>
        <v>1.2378979197572942E-3</v>
      </c>
      <c r="K1155" s="4">
        <f t="shared" si="789"/>
        <v>1.9156971337940618E-3</v>
      </c>
      <c r="L1155" s="4">
        <f t="shared" si="789"/>
        <v>0.26875160361520423</v>
      </c>
      <c r="M1155" s="4">
        <f t="shared" si="789"/>
        <v>0.32687276884245353</v>
      </c>
      <c r="N1155" s="4">
        <f t="shared" si="789"/>
        <v>2.9705529697891886E-3</v>
      </c>
      <c r="O1155" s="4">
        <f t="shared" si="789"/>
        <v>1.3372317669143746E-2</v>
      </c>
      <c r="P1155" s="4">
        <f t="shared" si="789"/>
        <v>1.5159200434216308E-2</v>
      </c>
      <c r="Q1155" s="4">
        <f t="shared" si="789"/>
        <v>0.37974413646055433</v>
      </c>
      <c r="R1155" s="4">
        <f t="shared" si="789"/>
        <v>4.4657656980723508E-3</v>
      </c>
      <c r="S1155" s="4">
        <f t="shared" si="789"/>
        <v>9.0199584763165815E-3</v>
      </c>
      <c r="T1155" s="4">
        <f t="shared" si="789"/>
        <v>5.1549478900166916E-2</v>
      </c>
      <c r="U1155" s="4">
        <f t="shared" si="789"/>
        <v>0.60215053763440862</v>
      </c>
      <c r="V1155" s="4">
        <f t="shared" si="789"/>
        <v>0.41489361702127664</v>
      </c>
      <c r="W1155" s="4">
        <f t="shared" si="789"/>
        <v>0.5</v>
      </c>
      <c r="X1155" s="4">
        <f t="shared" si="789"/>
        <v>0.5</v>
      </c>
      <c r="Z1155" s="4">
        <f t="shared" si="773"/>
        <v>0.14969449187780226</v>
      </c>
      <c r="AA1155" s="4">
        <f t="shared" si="774"/>
        <v>2.9705529697891886E-3</v>
      </c>
      <c r="AB1155" s="4">
        <f t="shared" si="775"/>
        <v>0.10318535506549668</v>
      </c>
      <c r="AC1155" s="4">
        <f t="shared" si="776"/>
        <v>3.028471868824175E-2</v>
      </c>
      <c r="AD1155" s="4">
        <f t="shared" si="777"/>
        <v>0.50426103866392125</v>
      </c>
      <c r="AF1155" s="4">
        <f t="shared" si="778"/>
        <v>7.153377965033246E-2</v>
      </c>
      <c r="AG1155" s="4">
        <f t="shared" si="779"/>
        <v>0.15807923145305022</v>
      </c>
      <c r="AI1155" s="4" t="s">
        <v>296</v>
      </c>
      <c r="AJ1155" s="4">
        <v>0.12644462744655682</v>
      </c>
    </row>
    <row r="1156" spans="1:36" ht="15.75" customHeight="1" x14ac:dyDescent="0.25">
      <c r="A1156" s="4" t="s">
        <v>526</v>
      </c>
      <c r="B1156" s="4" t="s">
        <v>527</v>
      </c>
      <c r="C1156" s="4" t="s">
        <v>181</v>
      </c>
      <c r="D1156" s="4" t="s">
        <v>525</v>
      </c>
      <c r="E1156" s="4">
        <v>1</v>
      </c>
      <c r="I1156" s="4">
        <f t="shared" ref="I1156:X1156" si="790">+(I1049-MIN(I$1038:I$1141))/(MAX(I$1038:I$1141)-MIN(I$1038:I$1141))</f>
        <v>8.0476124416178785E-3</v>
      </c>
      <c r="J1156" s="4">
        <f t="shared" si="790"/>
        <v>1.2008321304360959E-3</v>
      </c>
      <c r="K1156" s="4">
        <f t="shared" si="790"/>
        <v>3.4618272942418517E-4</v>
      </c>
      <c r="L1156" s="4">
        <f t="shared" si="790"/>
        <v>0.16561364559057035</v>
      </c>
      <c r="M1156" s="4">
        <f t="shared" si="790"/>
        <v>0.44157515685028892</v>
      </c>
      <c r="N1156" s="4">
        <f t="shared" si="790"/>
        <v>3.2102305081295828E-3</v>
      </c>
      <c r="O1156" s="4">
        <f t="shared" si="790"/>
        <v>5.0541694605642291E-2</v>
      </c>
      <c r="P1156" s="4">
        <f t="shared" si="790"/>
        <v>1.2167987531004904E-3</v>
      </c>
      <c r="Q1156" s="4">
        <f t="shared" si="790"/>
        <v>0.16410668353713861</v>
      </c>
      <c r="R1156" s="4">
        <f t="shared" si="790"/>
        <v>2.0765213669902928E-3</v>
      </c>
      <c r="S1156" s="4">
        <f t="shared" si="790"/>
        <v>1.3864447328188095E-2</v>
      </c>
      <c r="T1156" s="4">
        <f t="shared" si="790"/>
        <v>0.11633033550943707</v>
      </c>
      <c r="U1156" s="4">
        <f t="shared" si="790"/>
        <v>0.79569892473118276</v>
      </c>
      <c r="V1156" s="4">
        <f t="shared" si="790"/>
        <v>0.9042553191489362</v>
      </c>
      <c r="W1156" s="4">
        <f t="shared" si="790"/>
        <v>0.86956521739130432</v>
      </c>
      <c r="X1156" s="4">
        <f t="shared" si="790"/>
        <v>0.86956521739130432</v>
      </c>
      <c r="Z1156" s="4">
        <f t="shared" si="773"/>
        <v>0.15218395432517989</v>
      </c>
      <c r="AA1156" s="4">
        <f t="shared" si="774"/>
        <v>3.2102305081295828E-3</v>
      </c>
      <c r="AB1156" s="4">
        <f t="shared" si="775"/>
        <v>5.4485424565717921E-2</v>
      </c>
      <c r="AC1156" s="4">
        <f t="shared" si="776"/>
        <v>6.5097391418812586E-2</v>
      </c>
      <c r="AD1156" s="4">
        <f t="shared" si="777"/>
        <v>0.8597711696656819</v>
      </c>
      <c r="AF1156" s="4">
        <f t="shared" si="778"/>
        <v>6.8744250204459997E-2</v>
      </c>
      <c r="AG1156" s="4">
        <f t="shared" si="779"/>
        <v>0.22694963409670438</v>
      </c>
      <c r="AI1156" s="4" t="s">
        <v>267</v>
      </c>
      <c r="AJ1156" s="4">
        <v>0.12388588692190328</v>
      </c>
    </row>
    <row r="1157" spans="1:36" ht="15.75" customHeight="1" x14ac:dyDescent="0.25">
      <c r="A1157" s="4" t="s">
        <v>87</v>
      </c>
      <c r="B1157" s="4" t="s">
        <v>88</v>
      </c>
      <c r="C1157" s="4" t="s">
        <v>28</v>
      </c>
      <c r="D1157" s="4" t="s">
        <v>89</v>
      </c>
      <c r="E1157" s="4">
        <v>1</v>
      </c>
      <c r="I1157" s="4">
        <f t="shared" ref="I1157:X1157" si="791">+(I1050-MIN(I$1038:I$1141))/(MAX(I$1038:I$1141)-MIN(I$1038:I$1141))</f>
        <v>2.7169664496072343E-4</v>
      </c>
      <c r="J1157" s="4">
        <f t="shared" si="791"/>
        <v>1.6243871645591776E-3</v>
      </c>
      <c r="K1157" s="4">
        <f t="shared" si="791"/>
        <v>1.8449454434725128E-3</v>
      </c>
      <c r="L1157" s="4">
        <f t="shared" si="791"/>
        <v>0.15910705624094951</v>
      </c>
      <c r="M1157" s="4">
        <f t="shared" si="791"/>
        <v>0.16907865547752837</v>
      </c>
      <c r="N1157" s="4">
        <f t="shared" si="791"/>
        <v>1.5198847840790137E-3</v>
      </c>
      <c r="O1157" s="4">
        <f t="shared" si="791"/>
        <v>0.42665944988436744</v>
      </c>
      <c r="P1157" s="4">
        <f t="shared" si="791"/>
        <v>3.5938485629463364E-3</v>
      </c>
      <c r="Q1157" s="4">
        <f t="shared" si="791"/>
        <v>7.016070441443574E-2</v>
      </c>
      <c r="R1157" s="4">
        <f t="shared" si="791"/>
        <v>4.5163795927089315E-2</v>
      </c>
      <c r="S1157" s="4">
        <f t="shared" si="791"/>
        <v>2.8282807395019219E-2</v>
      </c>
      <c r="T1157" s="4">
        <f t="shared" si="791"/>
        <v>0.11476915726846272</v>
      </c>
      <c r="U1157" s="4">
        <f t="shared" si="791"/>
        <v>0.25806451612903225</v>
      </c>
      <c r="V1157" s="4">
        <f t="shared" si="791"/>
        <v>0.39361702127659576</v>
      </c>
      <c r="W1157" s="4">
        <f t="shared" si="791"/>
        <v>0.38043478260869562</v>
      </c>
      <c r="X1157" s="4">
        <f t="shared" si="791"/>
        <v>0.38043478260869562</v>
      </c>
      <c r="Z1157" s="4">
        <f t="shared" si="773"/>
        <v>8.2913761081627402E-2</v>
      </c>
      <c r="AA1157" s="4">
        <f t="shared" si="774"/>
        <v>1.5198847840790137E-3</v>
      </c>
      <c r="AB1157" s="4">
        <f t="shared" si="775"/>
        <v>0.13639444969720971</v>
      </c>
      <c r="AC1157" s="4">
        <f t="shared" si="776"/>
        <v>7.152598233174097E-2</v>
      </c>
      <c r="AD1157" s="4">
        <f t="shared" si="777"/>
        <v>0.35313777565575477</v>
      </c>
      <c r="AF1157" s="4">
        <f t="shared" si="778"/>
        <v>7.3088519473664265E-2</v>
      </c>
      <c r="AG1157" s="4">
        <f t="shared" si="779"/>
        <v>0.12909837071008237</v>
      </c>
      <c r="AI1157" s="4" t="s">
        <v>117</v>
      </c>
      <c r="AJ1157" s="4">
        <v>0.1193300990343524</v>
      </c>
    </row>
    <row r="1158" spans="1:36" ht="15.75" customHeight="1" x14ac:dyDescent="0.25">
      <c r="A1158" s="4" t="s">
        <v>263</v>
      </c>
      <c r="B1158" s="4" t="s">
        <v>264</v>
      </c>
      <c r="C1158" s="4" t="s">
        <v>28</v>
      </c>
      <c r="D1158" s="4" t="s">
        <v>265</v>
      </c>
      <c r="E1158" s="4">
        <v>1</v>
      </c>
      <c r="I1158" s="4">
        <f t="shared" ref="I1158:X1158" si="792">+(I1051-MIN(I$1038:I$1141))/(MAX(I$1038:I$1141)-MIN(I$1038:I$1141))</f>
        <v>4.3037896852788982E-5</v>
      </c>
      <c r="J1158" s="4">
        <f t="shared" si="792"/>
        <v>2.8398444833779577E-3</v>
      </c>
      <c r="K1158" s="4">
        <f t="shared" si="792"/>
        <v>1.8578212942216578E-3</v>
      </c>
      <c r="L1158" s="4">
        <f t="shared" si="792"/>
        <v>1</v>
      </c>
      <c r="M1158" s="4">
        <f t="shared" si="792"/>
        <v>0.70916439158885602</v>
      </c>
      <c r="N1158" s="4">
        <f t="shared" si="792"/>
        <v>1.708007490673911E-4</v>
      </c>
      <c r="O1158" s="4">
        <f t="shared" si="792"/>
        <v>0.34341632632977415</v>
      </c>
      <c r="P1158" s="4">
        <f t="shared" si="792"/>
        <v>2.5661653704599484E-4</v>
      </c>
      <c r="Q1158" s="4">
        <f t="shared" si="792"/>
        <v>0.48840938166311293</v>
      </c>
      <c r="R1158" s="4">
        <f t="shared" si="792"/>
        <v>9.9313413695536461E-3</v>
      </c>
      <c r="S1158" s="4">
        <f t="shared" si="792"/>
        <v>2.1507846431781656E-2</v>
      </c>
      <c r="T1158" s="4">
        <f t="shared" si="792"/>
        <v>1</v>
      </c>
      <c r="U1158" s="4">
        <f t="shared" si="792"/>
        <v>0</v>
      </c>
      <c r="V1158" s="4">
        <f t="shared" si="792"/>
        <v>0</v>
      </c>
      <c r="W1158" s="4">
        <f t="shared" si="792"/>
        <v>0</v>
      </c>
      <c r="X1158" s="4">
        <f t="shared" si="792"/>
        <v>0</v>
      </c>
      <c r="Z1158" s="4">
        <f t="shared" si="773"/>
        <v>0.42846551434161395</v>
      </c>
      <c r="AA1158" s="4">
        <f t="shared" si="774"/>
        <v>1.708007490673911E-4</v>
      </c>
      <c r="AB1158" s="4">
        <f t="shared" si="775"/>
        <v>0.2105034164748717</v>
      </c>
      <c r="AC1158" s="4">
        <f t="shared" si="776"/>
        <v>0.51075392321589086</v>
      </c>
      <c r="AD1158" s="4">
        <f t="shared" si="777"/>
        <v>0</v>
      </c>
      <c r="AF1158" s="4">
        <f t="shared" si="778"/>
        <v>0.28747341369536095</v>
      </c>
      <c r="AG1158" s="4">
        <f t="shared" si="779"/>
        <v>0.22997873095628876</v>
      </c>
      <c r="AI1158" s="4" t="s">
        <v>334</v>
      </c>
      <c r="AJ1158" s="4">
        <v>0.11492854252280747</v>
      </c>
    </row>
    <row r="1159" spans="1:36" ht="15.75" customHeight="1" x14ac:dyDescent="0.25">
      <c r="A1159" s="4" t="s">
        <v>329</v>
      </c>
      <c r="B1159" s="4" t="s">
        <v>330</v>
      </c>
      <c r="C1159" s="4" t="s">
        <v>28</v>
      </c>
      <c r="D1159" s="4" t="s">
        <v>328</v>
      </c>
      <c r="E1159" s="4">
        <v>1</v>
      </c>
      <c r="I1159" s="4">
        <f t="shared" ref="I1159:X1159" si="793">+(I1052-MIN(I$1038:I$1141))/(MAX(I$1038:I$1141)-MIN(I$1038:I$1141))</f>
        <v>8.0293195743798822E-3</v>
      </c>
      <c r="J1159" s="4">
        <f t="shared" si="793"/>
        <v>1.1334917749515326E-3</v>
      </c>
      <c r="K1159" s="4">
        <f t="shared" si="793"/>
        <v>7.6577554130626132E-4</v>
      </c>
      <c r="L1159" s="4">
        <f t="shared" si="793"/>
        <v>0.18868273327100915</v>
      </c>
      <c r="M1159" s="4">
        <f t="shared" si="793"/>
        <v>0.1840697103638585</v>
      </c>
      <c r="N1159" s="4">
        <f t="shared" si="793"/>
        <v>1.6726103292493877E-3</v>
      </c>
      <c r="O1159" s="4">
        <f t="shared" si="793"/>
        <v>2.8536870966906262E-2</v>
      </c>
      <c r="P1159" s="4">
        <f t="shared" si="793"/>
        <v>0.18023607033364947</v>
      </c>
      <c r="Q1159" s="4">
        <f t="shared" si="793"/>
        <v>8.3628009067573617E-2</v>
      </c>
      <c r="R1159" s="4">
        <f t="shared" si="793"/>
        <v>7.3976103503085996E-3</v>
      </c>
      <c r="S1159" s="4">
        <f t="shared" si="793"/>
        <v>7.8706782567199533E-3</v>
      </c>
      <c r="T1159" s="4">
        <f t="shared" si="793"/>
        <v>0.19167531698392609</v>
      </c>
      <c r="U1159" s="4">
        <f t="shared" si="793"/>
        <v>0.35349462365591394</v>
      </c>
      <c r="V1159" s="4">
        <f t="shared" si="793"/>
        <v>0.34441489361702132</v>
      </c>
      <c r="W1159" s="4">
        <f t="shared" si="793"/>
        <v>0.38315217391304351</v>
      </c>
      <c r="X1159" s="4">
        <f t="shared" si="793"/>
        <v>0.38315217391304351</v>
      </c>
      <c r="Z1159" s="4">
        <f t="shared" si="773"/>
        <v>9.3662927737781357E-2</v>
      </c>
      <c r="AA1159" s="4">
        <f t="shared" si="774"/>
        <v>1.6726103292493877E-3</v>
      </c>
      <c r="AB1159" s="4">
        <f t="shared" si="775"/>
        <v>7.4949640179609492E-2</v>
      </c>
      <c r="AC1159" s="4">
        <f t="shared" si="776"/>
        <v>9.9772997620323017E-2</v>
      </c>
      <c r="AD1159" s="4">
        <f t="shared" si="777"/>
        <v>0.36605346627475555</v>
      </c>
      <c r="AF1159" s="4">
        <f t="shared" si="778"/>
        <v>6.7514543966740809E-2</v>
      </c>
      <c r="AG1159" s="4">
        <f t="shared" si="779"/>
        <v>0.12722232842834374</v>
      </c>
      <c r="AI1159" s="4" t="s">
        <v>82</v>
      </c>
      <c r="AJ1159" s="4">
        <v>0.11307774705750974</v>
      </c>
    </row>
    <row r="1160" spans="1:36" ht="15.75" customHeight="1" x14ac:dyDescent="0.25">
      <c r="A1160" s="4" t="s">
        <v>415</v>
      </c>
      <c r="B1160" s="4" t="s">
        <v>416</v>
      </c>
      <c r="C1160" s="4" t="s">
        <v>181</v>
      </c>
      <c r="D1160" s="4" t="s">
        <v>412</v>
      </c>
      <c r="E1160" s="4">
        <v>1</v>
      </c>
      <c r="I1160" s="4">
        <f t="shared" ref="I1160:X1160" si="794">+(I1053-MIN(I$1038:I$1141))/(MAX(I$1038:I$1141)-MIN(I$1038:I$1141))</f>
        <v>2.3017438901821682E-3</v>
      </c>
      <c r="J1160" s="4">
        <f t="shared" si="794"/>
        <v>1.7035132805168448E-3</v>
      </c>
      <c r="K1160" s="4">
        <f t="shared" si="794"/>
        <v>3.3700189486667216E-4</v>
      </c>
      <c r="L1160" s="4">
        <f t="shared" si="794"/>
        <v>0.1956777705029622</v>
      </c>
      <c r="M1160" s="4">
        <f t="shared" si="794"/>
        <v>0.34508773716584645</v>
      </c>
      <c r="N1160" s="4">
        <f t="shared" si="794"/>
        <v>7.925404783168534E-3</v>
      </c>
      <c r="O1160" s="4">
        <f t="shared" si="794"/>
        <v>5.2868031162674545E-3</v>
      </c>
      <c r="P1160" s="4">
        <f t="shared" si="794"/>
        <v>3.0357679645537671E-3</v>
      </c>
      <c r="Q1160" s="4">
        <f t="shared" si="794"/>
        <v>0.38034850378648621</v>
      </c>
      <c r="R1160" s="4">
        <f t="shared" si="794"/>
        <v>1.5796591210604938E-3</v>
      </c>
      <c r="S1160" s="4">
        <f t="shared" si="794"/>
        <v>8.083397000531756E-3</v>
      </c>
      <c r="T1160" s="4">
        <f t="shared" si="794"/>
        <v>5.0065183062542262E-2</v>
      </c>
      <c r="U1160" s="4">
        <f t="shared" si="794"/>
        <v>0.37634408602150532</v>
      </c>
      <c r="V1160" s="4">
        <f t="shared" si="794"/>
        <v>0.52127659574468088</v>
      </c>
      <c r="W1160" s="4">
        <f t="shared" si="794"/>
        <v>0.69565217391304346</v>
      </c>
      <c r="X1160" s="4">
        <f t="shared" si="794"/>
        <v>0.69565217391304346</v>
      </c>
      <c r="Z1160" s="4">
        <f t="shared" si="773"/>
        <v>0.13570150571104805</v>
      </c>
      <c r="AA1160" s="4">
        <f t="shared" si="774"/>
        <v>7.925404783168534E-3</v>
      </c>
      <c r="AB1160" s="4">
        <f t="shared" si="775"/>
        <v>9.756268349709199E-2</v>
      </c>
      <c r="AC1160" s="4">
        <f t="shared" si="776"/>
        <v>2.9074290031537008E-2</v>
      </c>
      <c r="AD1160" s="4">
        <f t="shared" si="777"/>
        <v>0.57223125739806835</v>
      </c>
      <c r="AF1160" s="4">
        <f t="shared" si="778"/>
        <v>6.7565971005711392E-2</v>
      </c>
      <c r="AG1160" s="4">
        <f t="shared" si="779"/>
        <v>0.16849902828418278</v>
      </c>
      <c r="AI1160" s="4" t="s">
        <v>256</v>
      </c>
      <c r="AJ1160" s="4">
        <v>0.10671785270215245</v>
      </c>
    </row>
    <row r="1161" spans="1:36" ht="15.75" customHeight="1" x14ac:dyDescent="0.25">
      <c r="A1161" s="4" t="s">
        <v>183</v>
      </c>
      <c r="B1161" s="4" t="s">
        <v>184</v>
      </c>
      <c r="C1161" s="4" t="s">
        <v>181</v>
      </c>
      <c r="D1161" s="4" t="s">
        <v>182</v>
      </c>
      <c r="E1161" s="4">
        <v>1</v>
      </c>
      <c r="I1161" s="4">
        <f t="shared" ref="I1161:X1161" si="795">+(I1054-MIN(I$1038:I$1141))/(MAX(I$1038:I$1141)-MIN(I$1038:I$1141))</f>
        <v>4.8817154001922465E-3</v>
      </c>
      <c r="J1161" s="4">
        <f t="shared" si="795"/>
        <v>1.481577658010628E-3</v>
      </c>
      <c r="K1161" s="4">
        <f t="shared" si="795"/>
        <v>4.2286800197640793E-4</v>
      </c>
      <c r="L1161" s="4">
        <f t="shared" si="795"/>
        <v>7.2627731382314736E-2</v>
      </c>
      <c r="M1161" s="4">
        <f t="shared" si="795"/>
        <v>0.17251485781461465</v>
      </c>
      <c r="N1161" s="4">
        <f t="shared" si="795"/>
        <v>7.4646421880162784E-3</v>
      </c>
      <c r="O1161" s="4">
        <f t="shared" si="795"/>
        <v>5.1632576837100956E-3</v>
      </c>
      <c r="P1161" s="4">
        <f t="shared" si="795"/>
        <v>4.5039779282270874E-3</v>
      </c>
      <c r="Q1161" s="4">
        <f t="shared" si="795"/>
        <v>0.63889539559079178</v>
      </c>
      <c r="R1161" s="4">
        <f t="shared" si="795"/>
        <v>1.8268017339553224E-3</v>
      </c>
      <c r="S1161" s="4">
        <f t="shared" si="795"/>
        <v>7.3839803593986801E-3</v>
      </c>
      <c r="T1161" s="4">
        <f t="shared" si="795"/>
        <v>1.8815218545780745E-2</v>
      </c>
      <c r="U1161" s="4">
        <f t="shared" si="795"/>
        <v>0.31182795698924726</v>
      </c>
      <c r="V1161" s="4">
        <f t="shared" si="795"/>
        <v>0.39361702127659576</v>
      </c>
      <c r="W1161" s="4">
        <f t="shared" si="795"/>
        <v>0.59782608695652173</v>
      </c>
      <c r="X1161" s="4">
        <f t="shared" si="795"/>
        <v>0.59782608695652173</v>
      </c>
      <c r="Z1161" s="4">
        <f t="shared" si="773"/>
        <v>6.1761758714229106E-2</v>
      </c>
      <c r="AA1161" s="4">
        <f t="shared" si="774"/>
        <v>7.4646421880162784E-3</v>
      </c>
      <c r="AB1161" s="4">
        <f t="shared" si="775"/>
        <v>0.16259735823417107</v>
      </c>
      <c r="AC1161" s="4">
        <f t="shared" si="776"/>
        <v>1.3099599452589712E-2</v>
      </c>
      <c r="AD1161" s="4">
        <f t="shared" si="777"/>
        <v>0.4752742880447216</v>
      </c>
      <c r="AF1161" s="4">
        <f t="shared" si="778"/>
        <v>6.1230839647251539E-2</v>
      </c>
      <c r="AG1161" s="4">
        <f t="shared" si="779"/>
        <v>0.14403952932674555</v>
      </c>
      <c r="AI1161" s="4" t="s">
        <v>300</v>
      </c>
      <c r="AJ1161" s="4">
        <v>0.10597270930938174</v>
      </c>
    </row>
    <row r="1162" spans="1:36" ht="15.75" customHeight="1" x14ac:dyDescent="0.25">
      <c r="A1162" s="4" t="s">
        <v>116</v>
      </c>
      <c r="B1162" s="4" t="s">
        <v>117</v>
      </c>
      <c r="C1162" s="4" t="s">
        <v>118</v>
      </c>
      <c r="D1162" s="4" t="s">
        <v>119</v>
      </c>
      <c r="E1162" s="4">
        <v>1</v>
      </c>
      <c r="I1162" s="4">
        <f t="shared" ref="I1162:X1162" si="796">+(I1055-MIN(I$1038:I$1141))/(MAX(I$1038:I$1141)-MIN(I$1038:I$1141))</f>
        <v>8.041511099441654E-3</v>
      </c>
      <c r="J1162" s="4">
        <f t="shared" si="796"/>
        <v>4.8678168985637796E-4</v>
      </c>
      <c r="K1162" s="4">
        <f t="shared" si="796"/>
        <v>3.4764911717485809E-4</v>
      </c>
      <c r="L1162" s="4">
        <f t="shared" si="796"/>
        <v>0</v>
      </c>
      <c r="M1162" s="4">
        <f t="shared" si="796"/>
        <v>0</v>
      </c>
      <c r="N1162" s="4">
        <f t="shared" si="796"/>
        <v>0</v>
      </c>
      <c r="O1162" s="4">
        <f t="shared" si="796"/>
        <v>7.2759620089116635E-3</v>
      </c>
      <c r="P1162" s="4">
        <f t="shared" si="796"/>
        <v>4.7519530066305144E-3</v>
      </c>
      <c r="Q1162" s="4">
        <f t="shared" si="796"/>
        <v>0.10567294097867037</v>
      </c>
      <c r="R1162" s="4">
        <f t="shared" si="796"/>
        <v>6.8372614216245554E-3</v>
      </c>
      <c r="S1162" s="4">
        <f t="shared" si="796"/>
        <v>6.7895428371141575E-3</v>
      </c>
      <c r="T1162" s="4">
        <f t="shared" si="796"/>
        <v>0.88516497532627092</v>
      </c>
      <c r="U1162" s="4">
        <f t="shared" si="796"/>
        <v>0</v>
      </c>
      <c r="V1162" s="4">
        <f t="shared" si="796"/>
        <v>0</v>
      </c>
      <c r="W1162" s="4">
        <f t="shared" si="796"/>
        <v>0</v>
      </c>
      <c r="X1162" s="4">
        <f t="shared" si="796"/>
        <v>0</v>
      </c>
      <c r="Z1162" s="4">
        <f t="shared" si="773"/>
        <v>2.0860770175780901E-4</v>
      </c>
      <c r="AA1162" s="4">
        <f t="shared" si="774"/>
        <v>0</v>
      </c>
      <c r="AB1162" s="4">
        <f t="shared" si="775"/>
        <v>3.1134529353959276E-2</v>
      </c>
      <c r="AC1162" s="4">
        <f t="shared" si="776"/>
        <v>0.44597725908169256</v>
      </c>
      <c r="AD1162" s="4">
        <f t="shared" si="777"/>
        <v>0</v>
      </c>
      <c r="AF1162" s="4">
        <f t="shared" si="778"/>
        <v>0.1193300990343524</v>
      </c>
      <c r="AG1162" s="4">
        <f t="shared" si="779"/>
        <v>9.5464079227481929E-2</v>
      </c>
      <c r="AI1162" s="4" t="s">
        <v>196</v>
      </c>
      <c r="AJ1162" s="4">
        <v>0.10588820092970364</v>
      </c>
    </row>
    <row r="1163" spans="1:36" ht="15.75" customHeight="1" x14ac:dyDescent="0.25">
      <c r="A1163" s="4" t="s">
        <v>232</v>
      </c>
      <c r="B1163" s="4" t="s">
        <v>233</v>
      </c>
      <c r="C1163" s="4" t="s">
        <v>118</v>
      </c>
      <c r="D1163" s="4" t="s">
        <v>231</v>
      </c>
      <c r="E1163" s="4">
        <v>1</v>
      </c>
      <c r="I1163" s="4">
        <f t="shared" ref="I1163:X1163" si="797">+(I1056-MIN(I$1038:I$1141))/(MAX(I$1038:I$1141)-MIN(I$1038:I$1141))</f>
        <v>1.8047070609233738E-2</v>
      </c>
      <c r="J1163" s="4">
        <f t="shared" si="797"/>
        <v>1.4160987492844303E-5</v>
      </c>
      <c r="K1163" s="4">
        <f t="shared" si="797"/>
        <v>5.0584364042261106E-4</v>
      </c>
      <c r="L1163" s="4">
        <f t="shared" si="797"/>
        <v>8.0179916591849795E-2</v>
      </c>
      <c r="M1163" s="4">
        <f t="shared" si="797"/>
        <v>0.1676739935654338</v>
      </c>
      <c r="N1163" s="4">
        <f t="shared" si="797"/>
        <v>0</v>
      </c>
      <c r="O1163" s="4">
        <f t="shared" si="797"/>
        <v>2.1131473585581356E-2</v>
      </c>
      <c r="P1163" s="4">
        <f t="shared" si="797"/>
        <v>1.806484092084365E-2</v>
      </c>
      <c r="Q1163" s="4">
        <f t="shared" si="797"/>
        <v>0.1042742887026548</v>
      </c>
      <c r="R1163" s="4">
        <f t="shared" si="797"/>
        <v>1.6361023641100819E-3</v>
      </c>
      <c r="S1163" s="4">
        <f t="shared" si="797"/>
        <v>0</v>
      </c>
      <c r="T1163" s="4">
        <f t="shared" si="797"/>
        <v>0</v>
      </c>
      <c r="U1163" s="4">
        <f t="shared" si="797"/>
        <v>0.43010752688172044</v>
      </c>
      <c r="V1163" s="4">
        <f t="shared" si="797"/>
        <v>0.43617021276595747</v>
      </c>
      <c r="W1163" s="4">
        <f t="shared" si="797"/>
        <v>0.36956521739130438</v>
      </c>
      <c r="X1163" s="4">
        <f t="shared" si="797"/>
        <v>0.36956521739130438</v>
      </c>
      <c r="Z1163" s="4">
        <f t="shared" si="773"/>
        <v>6.2093478696299761E-2</v>
      </c>
      <c r="AA1163" s="4">
        <f t="shared" si="774"/>
        <v>0</v>
      </c>
      <c r="AB1163" s="4">
        <f t="shared" si="775"/>
        <v>3.6276676393297472E-2</v>
      </c>
      <c r="AC1163" s="4">
        <f t="shared" si="776"/>
        <v>0</v>
      </c>
      <c r="AD1163" s="4">
        <f t="shared" si="777"/>
        <v>0.40135204360757171</v>
      </c>
      <c r="AF1163" s="4">
        <f t="shared" si="778"/>
        <v>2.4592538772399308E-2</v>
      </c>
      <c r="AG1163" s="4">
        <f t="shared" si="779"/>
        <v>9.9944439739433788E-2</v>
      </c>
      <c r="AI1163" s="6" t="s">
        <v>298</v>
      </c>
      <c r="AJ1163" s="4">
        <v>0.10569068015804194</v>
      </c>
    </row>
    <row r="1164" spans="1:36" ht="15.75" customHeight="1" x14ac:dyDescent="0.25">
      <c r="A1164" s="4" t="s">
        <v>266</v>
      </c>
      <c r="B1164" s="4" t="s">
        <v>267</v>
      </c>
      <c r="C1164" s="4" t="s">
        <v>28</v>
      </c>
      <c r="D1164" s="4" t="s">
        <v>265</v>
      </c>
      <c r="E1164" s="4">
        <v>1</v>
      </c>
      <c r="I1164" s="4">
        <f t="shared" ref="I1164:X1164" si="798">+(I1057-MIN(I$1038:I$1141))/(MAX(I$1038:I$1141)-MIN(I$1038:I$1141))</f>
        <v>2.6091989477065085E-2</v>
      </c>
      <c r="J1164" s="4">
        <f t="shared" si="798"/>
        <v>6.5351327350126297E-4</v>
      </c>
      <c r="K1164" s="4">
        <f t="shared" si="798"/>
        <v>4.8499158432532569E-4</v>
      </c>
      <c r="L1164" s="4">
        <f t="shared" si="798"/>
        <v>0.23280224217628487</v>
      </c>
      <c r="M1164" s="4">
        <f t="shared" si="798"/>
        <v>0.50192803545814513</v>
      </c>
      <c r="N1164" s="4">
        <f t="shared" si="798"/>
        <v>1.708007490673911E-4</v>
      </c>
      <c r="O1164" s="4">
        <f t="shared" si="798"/>
        <v>6.620904833743553E-2</v>
      </c>
      <c r="P1164" s="4">
        <f t="shared" si="798"/>
        <v>3.3905462394104367E-3</v>
      </c>
      <c r="Q1164" s="4">
        <f t="shared" si="798"/>
        <v>0.15120968634304013</v>
      </c>
      <c r="R1164" s="4">
        <f t="shared" si="798"/>
        <v>2.1903004190495464E-3</v>
      </c>
      <c r="S1164" s="4">
        <f t="shared" si="798"/>
        <v>3.7167493108322138E-3</v>
      </c>
      <c r="T1164" s="4">
        <f t="shared" si="798"/>
        <v>0.50759456265066305</v>
      </c>
      <c r="U1164" s="4">
        <f t="shared" si="798"/>
        <v>0.83870967741935487</v>
      </c>
      <c r="V1164" s="4">
        <f t="shared" si="798"/>
        <v>0.91489361702127658</v>
      </c>
      <c r="W1164" s="4">
        <f t="shared" si="798"/>
        <v>0.85869565217391308</v>
      </c>
      <c r="X1164" s="4">
        <f t="shared" si="798"/>
        <v>0.85869565217391308</v>
      </c>
      <c r="Z1164" s="4">
        <f t="shared" si="773"/>
        <v>0.18396719562306416</v>
      </c>
      <c r="AA1164" s="4">
        <f t="shared" si="774"/>
        <v>1.708007490673911E-4</v>
      </c>
      <c r="AB1164" s="4">
        <f t="shared" si="775"/>
        <v>5.5749895334733915E-2</v>
      </c>
      <c r="AC1164" s="4">
        <f t="shared" si="776"/>
        <v>0.25565565598074763</v>
      </c>
      <c r="AD1164" s="4">
        <f t="shared" si="777"/>
        <v>0.8677486496971144</v>
      </c>
      <c r="AF1164" s="4">
        <f t="shared" si="778"/>
        <v>0.12388588692190328</v>
      </c>
      <c r="AG1164" s="4">
        <f t="shared" si="779"/>
        <v>0.27265843947694551</v>
      </c>
      <c r="AI1164" s="4" t="s">
        <v>198</v>
      </c>
      <c r="AJ1164" s="4">
        <v>0.10426450809466618</v>
      </c>
    </row>
    <row r="1165" spans="1:36" ht="15.75" customHeight="1" x14ac:dyDescent="0.25">
      <c r="A1165" s="4" t="s">
        <v>333</v>
      </c>
      <c r="B1165" s="4" t="s">
        <v>334</v>
      </c>
      <c r="C1165" s="4" t="s">
        <v>28</v>
      </c>
      <c r="D1165" s="4" t="s">
        <v>328</v>
      </c>
      <c r="E1165" s="4">
        <v>1</v>
      </c>
      <c r="I1165" s="4">
        <f t="shared" ref="I1165:X1165" si="799">+(I1058-MIN(I$1038:I$1141))/(MAX(I$1038:I$1141)-MIN(I$1038:I$1141))</f>
        <v>1.3217649040053021E-2</v>
      </c>
      <c r="J1165" s="4">
        <f t="shared" si="799"/>
        <v>1.1131287857630333E-3</v>
      </c>
      <c r="K1165" s="4">
        <f t="shared" si="799"/>
        <v>1.1602827959215423E-3</v>
      </c>
      <c r="L1165" s="4">
        <f t="shared" si="799"/>
        <v>0.36870312854851267</v>
      </c>
      <c r="M1165" s="4">
        <f t="shared" si="799"/>
        <v>0.39675549599423199</v>
      </c>
      <c r="N1165" s="4">
        <f t="shared" si="799"/>
        <v>1.1978438346306162E-3</v>
      </c>
      <c r="O1165" s="4">
        <f t="shared" si="799"/>
        <v>0.15250856241220254</v>
      </c>
      <c r="P1165" s="4">
        <f t="shared" si="799"/>
        <v>3.1464599614139672E-2</v>
      </c>
      <c r="Q1165" s="4">
        <f t="shared" si="799"/>
        <v>0.16024082921789318</v>
      </c>
      <c r="R1165" s="4">
        <f t="shared" si="799"/>
        <v>5.1031831196170505E-3</v>
      </c>
      <c r="S1165" s="4">
        <f t="shared" si="799"/>
        <v>9.3185440441757219E-3</v>
      </c>
      <c r="T1165" s="4">
        <f t="shared" si="799"/>
        <v>0.34918950322488201</v>
      </c>
      <c r="U1165" s="4">
        <f t="shared" si="799"/>
        <v>0.63440860215053752</v>
      </c>
      <c r="V1165" s="4">
        <f t="shared" si="799"/>
        <v>0.56382978723404265</v>
      </c>
      <c r="W1165" s="4">
        <f t="shared" si="799"/>
        <v>0.69565217391304346</v>
      </c>
      <c r="X1165" s="4">
        <f t="shared" si="799"/>
        <v>0.69565217391304346</v>
      </c>
      <c r="Z1165" s="4">
        <f t="shared" si="773"/>
        <v>0.19193300903110733</v>
      </c>
      <c r="AA1165" s="4">
        <f t="shared" si="774"/>
        <v>1.1978438346306162E-3</v>
      </c>
      <c r="AB1165" s="4">
        <f t="shared" si="775"/>
        <v>8.73292935909631E-2</v>
      </c>
      <c r="AC1165" s="4">
        <f t="shared" si="776"/>
        <v>0.17925402363452886</v>
      </c>
      <c r="AD1165" s="4">
        <f t="shared" si="777"/>
        <v>0.64738568430266674</v>
      </c>
      <c r="AF1165" s="4">
        <f t="shared" si="778"/>
        <v>0.11492854252280747</v>
      </c>
      <c r="AG1165" s="4">
        <f t="shared" si="779"/>
        <v>0.22141997087877932</v>
      </c>
      <c r="AI1165" s="4" t="s">
        <v>284</v>
      </c>
      <c r="AJ1165" s="4">
        <v>0.1004514694146781</v>
      </c>
    </row>
    <row r="1166" spans="1:36" ht="15.75" customHeight="1" x14ac:dyDescent="0.25">
      <c r="A1166" s="4" t="s">
        <v>158</v>
      </c>
      <c r="B1166" s="4" t="s">
        <v>159</v>
      </c>
      <c r="C1166" s="4" t="s">
        <v>106</v>
      </c>
      <c r="D1166" s="4" t="s">
        <v>160</v>
      </c>
      <c r="E1166" s="4">
        <v>1</v>
      </c>
      <c r="I1166" s="4">
        <f t="shared" ref="I1166:X1166" si="800">+(I1059-MIN(I$1038:I$1141))/(MAX(I$1038:I$1141)-MIN(I$1038:I$1141))</f>
        <v>1</v>
      </c>
      <c r="J1166" s="4">
        <f t="shared" si="800"/>
        <v>1.5800898050750999E-3</v>
      </c>
      <c r="K1166" s="4">
        <f t="shared" si="800"/>
        <v>4.7824868933882524E-4</v>
      </c>
      <c r="L1166" s="4">
        <f t="shared" si="800"/>
        <v>0.23566626940721694</v>
      </c>
      <c r="M1166" s="4">
        <f t="shared" si="800"/>
        <v>0.38767598864218411</v>
      </c>
      <c r="N1166" s="4">
        <f t="shared" si="800"/>
        <v>1.9989793187154469E-3</v>
      </c>
      <c r="O1166" s="4">
        <f t="shared" si="800"/>
        <v>3.2434047623337626E-3</v>
      </c>
      <c r="P1166" s="4">
        <f t="shared" si="800"/>
        <v>2.4401396324970771E-2</v>
      </c>
      <c r="Q1166" s="4">
        <f t="shared" si="800"/>
        <v>0.31271601496209867</v>
      </c>
      <c r="R1166" s="4">
        <f t="shared" si="800"/>
        <v>6.9186722562919565E-4</v>
      </c>
      <c r="S1166" s="4">
        <f t="shared" si="800"/>
        <v>5.9334051169214622E-3</v>
      </c>
      <c r="T1166" s="4">
        <f t="shared" si="800"/>
        <v>8.3701623896176545E-3</v>
      </c>
      <c r="U1166" s="4">
        <f t="shared" si="800"/>
        <v>0.5376344086021505</v>
      </c>
      <c r="V1166" s="4">
        <f t="shared" si="800"/>
        <v>0.34042553191489366</v>
      </c>
      <c r="W1166" s="4">
        <f t="shared" si="800"/>
        <v>0.55434782608695654</v>
      </c>
      <c r="X1166" s="4">
        <f t="shared" si="800"/>
        <v>0.55434782608695654</v>
      </c>
      <c r="Z1166" s="4">
        <f t="shared" si="773"/>
        <v>0.15635014913595374</v>
      </c>
      <c r="AA1166" s="4">
        <f t="shared" si="774"/>
        <v>1.9989793187154469E-3</v>
      </c>
      <c r="AB1166" s="4">
        <f t="shared" si="775"/>
        <v>8.5263170818758102E-2</v>
      </c>
      <c r="AC1166" s="4">
        <f t="shared" si="776"/>
        <v>7.1517837532695579E-3</v>
      </c>
      <c r="AD1166" s="4">
        <f t="shared" si="777"/>
        <v>0.49668889817273931</v>
      </c>
      <c r="AF1166" s="4">
        <f t="shared" si="778"/>
        <v>6.2691020756674223E-2</v>
      </c>
      <c r="AG1166" s="4">
        <f t="shared" si="779"/>
        <v>0.14949059623988722</v>
      </c>
      <c r="AI1166" s="4" t="s">
        <v>286</v>
      </c>
      <c r="AJ1166" s="4">
        <v>0.10009408489290364</v>
      </c>
    </row>
    <row r="1167" spans="1:36" ht="15.75" customHeight="1" x14ac:dyDescent="0.25">
      <c r="A1167" s="4" t="s">
        <v>335</v>
      </c>
      <c r="B1167" s="4" t="s">
        <v>336</v>
      </c>
      <c r="C1167" s="4" t="s">
        <v>28</v>
      </c>
      <c r="D1167" s="4" t="s">
        <v>328</v>
      </c>
      <c r="E1167" s="4">
        <v>1</v>
      </c>
      <c r="I1167" s="4">
        <f t="shared" ref="I1167:X1167" si="801">+(I1060-MIN(I$1038:I$1141))/(MAX(I$1038:I$1141)-MIN(I$1038:I$1141))</f>
        <v>3.5108972534416923E-2</v>
      </c>
      <c r="J1167" s="4">
        <f t="shared" si="801"/>
        <v>1.30470032995626E-3</v>
      </c>
      <c r="K1167" s="4">
        <f t="shared" si="801"/>
        <v>1.2643784064795955E-3</v>
      </c>
      <c r="L1167" s="4">
        <f t="shared" si="801"/>
        <v>9.1294974761993747E-2</v>
      </c>
      <c r="M1167" s="4">
        <f t="shared" si="801"/>
        <v>9.1199316252843318E-2</v>
      </c>
      <c r="N1167" s="4">
        <f t="shared" si="801"/>
        <v>1.2925331517547253E-3</v>
      </c>
      <c r="O1167" s="4">
        <f t="shared" si="801"/>
        <v>9.2267780483530886E-3</v>
      </c>
      <c r="P1167" s="4">
        <f t="shared" si="801"/>
        <v>3.6049716292172365E-2</v>
      </c>
      <c r="Q1167" s="4">
        <f t="shared" si="801"/>
        <v>0.17421822045961144</v>
      </c>
      <c r="R1167" s="4">
        <f t="shared" si="801"/>
        <v>3.0180481735357239E-2</v>
      </c>
      <c r="S1167" s="4">
        <f t="shared" si="801"/>
        <v>2.8064311698448191E-3</v>
      </c>
      <c r="T1167" s="4">
        <f t="shared" si="801"/>
        <v>3.399954229179266E-3</v>
      </c>
      <c r="U1167" s="4">
        <f t="shared" si="801"/>
        <v>0.44086021505376338</v>
      </c>
      <c r="V1167" s="4">
        <f t="shared" si="801"/>
        <v>0.44680851063829791</v>
      </c>
      <c r="W1167" s="4">
        <f t="shared" si="801"/>
        <v>0.43478260869565216</v>
      </c>
      <c r="X1167" s="4">
        <f t="shared" si="801"/>
        <v>0.43478260869565216</v>
      </c>
      <c r="Z1167" s="4">
        <f t="shared" si="773"/>
        <v>4.6265842437818228E-2</v>
      </c>
      <c r="AA1167" s="4">
        <f t="shared" si="774"/>
        <v>1.2925331517547253E-3</v>
      </c>
      <c r="AB1167" s="4">
        <f t="shared" si="775"/>
        <v>6.2418799133873527E-2</v>
      </c>
      <c r="AC1167" s="4">
        <f t="shared" si="776"/>
        <v>3.1031926995120423E-3</v>
      </c>
      <c r="AD1167" s="4">
        <f t="shared" si="777"/>
        <v>0.43930848577084136</v>
      </c>
      <c r="AF1167" s="4">
        <f t="shared" si="778"/>
        <v>2.8270091855739629E-2</v>
      </c>
      <c r="AG1167" s="4">
        <f t="shared" si="779"/>
        <v>0.11047777063875999</v>
      </c>
      <c r="AI1167" s="4" t="s">
        <v>192</v>
      </c>
      <c r="AJ1167" s="4">
        <v>9.9137519838795193E-2</v>
      </c>
    </row>
    <row r="1168" spans="1:36" ht="15.75" customHeight="1" x14ac:dyDescent="0.25">
      <c r="A1168" s="4" t="s">
        <v>90</v>
      </c>
      <c r="B1168" s="4" t="s">
        <v>91</v>
      </c>
      <c r="C1168" s="4" t="s">
        <v>28</v>
      </c>
      <c r="D1168" s="4" t="s">
        <v>89</v>
      </c>
      <c r="E1168" s="4">
        <v>1</v>
      </c>
      <c r="I1168" s="4">
        <f t="shared" ref="I1168:X1168" si="802">+(I1061-MIN(I$1038:I$1141))/(MAX(I$1038:I$1141)-MIN(I$1038:I$1141))</f>
        <v>3.5198927576543183E-3</v>
      </c>
      <c r="J1168" s="4">
        <f t="shared" si="802"/>
        <v>9.6270588548086268E-4</v>
      </c>
      <c r="K1168" s="4">
        <f t="shared" si="802"/>
        <v>1.5362006037609368E-3</v>
      </c>
      <c r="L1168" s="4">
        <f t="shared" si="802"/>
        <v>0.30854299612414904</v>
      </c>
      <c r="M1168" s="4">
        <f t="shared" si="802"/>
        <v>0.25962530767241215</v>
      </c>
      <c r="N1168" s="4">
        <f t="shared" si="802"/>
        <v>1.2830248955606189E-3</v>
      </c>
      <c r="O1168" s="4">
        <f t="shared" si="802"/>
        <v>1.7436984753984877E-2</v>
      </c>
      <c r="P1168" s="4">
        <f t="shared" si="802"/>
        <v>3.0636856423109416E-2</v>
      </c>
      <c r="Q1168" s="4">
        <f t="shared" si="802"/>
        <v>0.26954168502282616</v>
      </c>
      <c r="R1168" s="4">
        <f t="shared" si="802"/>
        <v>1.4831850846701133E-2</v>
      </c>
      <c r="S1168" s="4">
        <f t="shared" si="802"/>
        <v>1.4699803155698445E-2</v>
      </c>
      <c r="T1168" s="4">
        <f t="shared" si="802"/>
        <v>2.486570165105249E-2</v>
      </c>
      <c r="U1168" s="4">
        <f t="shared" si="802"/>
        <v>0.62365591397849451</v>
      </c>
      <c r="V1168" s="4">
        <f t="shared" si="802"/>
        <v>0.74468085106382975</v>
      </c>
      <c r="W1168" s="4">
        <f t="shared" si="802"/>
        <v>0.76086956521739124</v>
      </c>
      <c r="X1168" s="4">
        <f t="shared" si="802"/>
        <v>0.76086956521739124</v>
      </c>
      <c r="Z1168" s="4">
        <f t="shared" si="773"/>
        <v>0.14266680257145076</v>
      </c>
      <c r="AA1168" s="4">
        <f t="shared" si="774"/>
        <v>1.2830248955606189E-3</v>
      </c>
      <c r="AB1168" s="4">
        <f t="shared" si="775"/>
        <v>8.3111844261655396E-2</v>
      </c>
      <c r="AC1168" s="4">
        <f t="shared" si="776"/>
        <v>1.9782752403375466E-2</v>
      </c>
      <c r="AD1168" s="4">
        <f t="shared" si="777"/>
        <v>0.72251897386927666</v>
      </c>
      <c r="AF1168" s="4">
        <f t="shared" si="778"/>
        <v>6.1711106033010554E-2</v>
      </c>
      <c r="AG1168" s="4">
        <f t="shared" si="779"/>
        <v>0.19387267960026378</v>
      </c>
      <c r="AI1168" s="4" t="s">
        <v>426</v>
      </c>
      <c r="AJ1168" s="4">
        <v>9.8961060218434843E-2</v>
      </c>
    </row>
    <row r="1169" spans="1:36" ht="15.75" customHeight="1" x14ac:dyDescent="0.25">
      <c r="A1169" s="4" t="s">
        <v>417</v>
      </c>
      <c r="B1169" s="4" t="s">
        <v>418</v>
      </c>
      <c r="C1169" s="4" t="s">
        <v>181</v>
      </c>
      <c r="D1169" s="4" t="s">
        <v>412</v>
      </c>
      <c r="E1169" s="4">
        <v>1</v>
      </c>
      <c r="I1169" s="4">
        <f t="shared" ref="I1169:X1169" si="803">+(I1062-MIN(I$1038:I$1141))/(MAX(I$1038:I$1141)-MIN(I$1038:I$1141))</f>
        <v>2.880146664771847E-3</v>
      </c>
      <c r="J1169" s="4">
        <f t="shared" si="803"/>
        <v>1.828132718620768E-3</v>
      </c>
      <c r="K1169" s="4">
        <f t="shared" si="803"/>
        <v>2.7249544208100639E-4</v>
      </c>
      <c r="L1169" s="4">
        <f t="shared" si="803"/>
        <v>0.1956777705029622</v>
      </c>
      <c r="M1169" s="4">
        <f t="shared" si="803"/>
        <v>0.34508773716584645</v>
      </c>
      <c r="N1169" s="4">
        <f t="shared" si="803"/>
        <v>1.0120975813602934E-2</v>
      </c>
      <c r="O1169" s="4">
        <f t="shared" si="803"/>
        <v>2.8991105723108709E-3</v>
      </c>
      <c r="P1169" s="4">
        <f t="shared" si="803"/>
        <v>4.0932909671856548E-3</v>
      </c>
      <c r="Q1169" s="4">
        <f t="shared" si="803"/>
        <v>0.23581314208179874</v>
      </c>
      <c r="R1169" s="4">
        <f t="shared" si="803"/>
        <v>1.3827237650151046E-3</v>
      </c>
      <c r="S1169" s="4">
        <f t="shared" si="803"/>
        <v>8.7110392314734882E-3</v>
      </c>
      <c r="T1169" s="4">
        <f t="shared" si="803"/>
        <v>2.8554980723797831E-2</v>
      </c>
      <c r="U1169" s="4">
        <f t="shared" si="803"/>
        <v>0.5161290322580645</v>
      </c>
      <c r="V1169" s="4">
        <f t="shared" si="803"/>
        <v>0.41489361702127664</v>
      </c>
      <c r="W1169" s="4">
        <f t="shared" si="803"/>
        <v>0.67391304347826086</v>
      </c>
      <c r="X1169" s="4">
        <f t="shared" si="803"/>
        <v>0.67391304347826086</v>
      </c>
      <c r="Z1169" s="4">
        <f t="shared" si="773"/>
        <v>0.13571653395737759</v>
      </c>
      <c r="AA1169" s="4">
        <f t="shared" si="774"/>
        <v>1.0120975813602934E-2</v>
      </c>
      <c r="AB1169" s="4">
        <f t="shared" si="775"/>
        <v>6.104706684657759E-2</v>
      </c>
      <c r="AC1169" s="4">
        <f t="shared" si="776"/>
        <v>1.8633009977635659E-2</v>
      </c>
      <c r="AD1169" s="4">
        <f t="shared" si="777"/>
        <v>0.56971218405896573</v>
      </c>
      <c r="AF1169" s="4">
        <f t="shared" si="778"/>
        <v>5.6379396648798444E-2</v>
      </c>
      <c r="AG1169" s="4">
        <f t="shared" si="779"/>
        <v>0.15904595413083192</v>
      </c>
      <c r="AI1169" s="4" t="s">
        <v>278</v>
      </c>
      <c r="AJ1169" s="4">
        <v>9.8449020668830184E-2</v>
      </c>
    </row>
    <row r="1170" spans="1:36" ht="15.75" customHeight="1" x14ac:dyDescent="0.25">
      <c r="A1170" s="4" t="s">
        <v>489</v>
      </c>
      <c r="B1170" s="4" t="s">
        <v>490</v>
      </c>
      <c r="C1170" s="4" t="s">
        <v>106</v>
      </c>
      <c r="D1170" s="4" t="s">
        <v>484</v>
      </c>
      <c r="E1170" s="4">
        <v>1</v>
      </c>
      <c r="I1170" s="4">
        <f t="shared" ref="I1170:X1170" si="804">+(I1063-MIN(I$1038:I$1141))/(MAX(I$1038:I$1141)-MIN(I$1038:I$1141))</f>
        <v>8.3539565917555827E-4</v>
      </c>
      <c r="J1170" s="4">
        <f t="shared" si="804"/>
        <v>1.5304914284101211E-3</v>
      </c>
      <c r="K1170" s="4">
        <f t="shared" si="804"/>
        <v>1.1430062765956595E-4</v>
      </c>
      <c r="L1170" s="4">
        <f t="shared" si="804"/>
        <v>0.10584954121468089</v>
      </c>
      <c r="M1170" s="4">
        <f t="shared" si="804"/>
        <v>0.50816410820217639</v>
      </c>
      <c r="N1170" s="4">
        <f t="shared" si="804"/>
        <v>2.3212324700516928E-3</v>
      </c>
      <c r="O1170" s="4">
        <f t="shared" si="804"/>
        <v>0.25659217089384589</v>
      </c>
      <c r="P1170" s="4">
        <f t="shared" si="804"/>
        <v>0</v>
      </c>
      <c r="Q1170" s="4">
        <f t="shared" si="804"/>
        <v>0.22904587751874494</v>
      </c>
      <c r="R1170" s="4">
        <f t="shared" si="804"/>
        <v>7.2509087299789192E-4</v>
      </c>
      <c r="S1170" s="4">
        <f t="shared" si="804"/>
        <v>0.18530715220042049</v>
      </c>
      <c r="T1170" s="4">
        <f t="shared" si="804"/>
        <v>1.0367872904424589E-2</v>
      </c>
      <c r="U1170" s="4">
        <f t="shared" si="804"/>
        <v>0</v>
      </c>
      <c r="V1170" s="4">
        <f t="shared" si="804"/>
        <v>0</v>
      </c>
      <c r="W1170" s="4">
        <f t="shared" si="804"/>
        <v>0</v>
      </c>
      <c r="X1170" s="4">
        <f t="shared" si="804"/>
        <v>0</v>
      </c>
      <c r="Z1170" s="4">
        <f t="shared" si="773"/>
        <v>0.15391461036823173</v>
      </c>
      <c r="AA1170" s="4">
        <f t="shared" si="774"/>
        <v>2.3212324700516928E-3</v>
      </c>
      <c r="AB1170" s="4">
        <f t="shared" si="775"/>
        <v>0.12159078482139718</v>
      </c>
      <c r="AC1170" s="4">
        <f t="shared" si="776"/>
        <v>9.783751255242254E-2</v>
      </c>
      <c r="AD1170" s="4">
        <f t="shared" si="777"/>
        <v>0</v>
      </c>
      <c r="AF1170" s="4">
        <f t="shared" si="778"/>
        <v>9.3916035053025787E-2</v>
      </c>
      <c r="AG1170" s="4">
        <f t="shared" si="779"/>
        <v>7.5132828042420635E-2</v>
      </c>
      <c r="AI1170" s="4" t="s">
        <v>302</v>
      </c>
      <c r="AJ1170" s="4">
        <v>9.7615278505118835E-2</v>
      </c>
    </row>
    <row r="1171" spans="1:36" ht="15.75" customHeight="1" x14ac:dyDescent="0.25">
      <c r="A1171" s="4" t="s">
        <v>185</v>
      </c>
      <c r="B1171" s="4" t="s">
        <v>186</v>
      </c>
      <c r="C1171" s="4" t="s">
        <v>181</v>
      </c>
      <c r="D1171" s="4" t="s">
        <v>182</v>
      </c>
      <c r="E1171" s="4">
        <v>1</v>
      </c>
      <c r="I1171" s="4">
        <f t="shared" ref="I1171:X1171" si="805">+(I1064-MIN(I$1038:I$1141))/(MAX(I$1038:I$1141)-MIN(I$1038:I$1141))</f>
        <v>7.4546921273164844E-3</v>
      </c>
      <c r="J1171" s="4">
        <f t="shared" si="805"/>
        <v>1.3601467335035984E-3</v>
      </c>
      <c r="K1171" s="4">
        <f t="shared" si="805"/>
        <v>1.0804183631656593E-3</v>
      </c>
      <c r="L1171" s="4">
        <f t="shared" si="805"/>
        <v>0.31990891908182384</v>
      </c>
      <c r="M1171" s="4">
        <f t="shared" si="805"/>
        <v>0.36592599201199022</v>
      </c>
      <c r="N1171" s="4">
        <f t="shared" si="805"/>
        <v>1.6688444538640937E-3</v>
      </c>
      <c r="O1171" s="4">
        <f t="shared" si="805"/>
        <v>1.1842674055581023E-2</v>
      </c>
      <c r="P1171" s="4">
        <f t="shared" si="805"/>
        <v>9.5011518223134701E-3</v>
      </c>
      <c r="Q1171" s="4">
        <f t="shared" si="805"/>
        <v>0.71563127268184068</v>
      </c>
      <c r="R1171" s="4">
        <f t="shared" si="805"/>
        <v>4.1175928507778846E-3</v>
      </c>
      <c r="S1171" s="4">
        <f t="shared" si="805"/>
        <v>1.0382768772432112E-2</v>
      </c>
      <c r="T1171" s="4">
        <f t="shared" si="805"/>
        <v>5.1549478900166916E-2</v>
      </c>
      <c r="U1171" s="4">
        <f t="shared" si="805"/>
        <v>0.66666666666666663</v>
      </c>
      <c r="V1171" s="4">
        <f t="shared" si="805"/>
        <v>0.65957446808510645</v>
      </c>
      <c r="W1171" s="4">
        <f t="shared" si="805"/>
        <v>0.83695652173913038</v>
      </c>
      <c r="X1171" s="4">
        <f t="shared" si="805"/>
        <v>0.83695652173913038</v>
      </c>
      <c r="Z1171" s="4">
        <f t="shared" si="773"/>
        <v>0.17206886904762081</v>
      </c>
      <c r="AA1171" s="4">
        <f t="shared" si="774"/>
        <v>1.6688444538640937E-3</v>
      </c>
      <c r="AB1171" s="4">
        <f t="shared" si="775"/>
        <v>0.18527317285262826</v>
      </c>
      <c r="AC1171" s="4">
        <f t="shared" si="776"/>
        <v>3.0966123836299514E-2</v>
      </c>
      <c r="AD1171" s="4">
        <f t="shared" si="777"/>
        <v>0.75003854455750851</v>
      </c>
      <c r="AF1171" s="4">
        <f t="shared" si="778"/>
        <v>9.7494252547603161E-2</v>
      </c>
      <c r="AG1171" s="4">
        <f t="shared" si="779"/>
        <v>0.22800311094958423</v>
      </c>
      <c r="AI1171" s="4" t="s">
        <v>186</v>
      </c>
      <c r="AJ1171" s="4">
        <v>9.7494252547603161E-2</v>
      </c>
    </row>
    <row r="1172" spans="1:36" ht="15.75" customHeight="1" x14ac:dyDescent="0.25">
      <c r="A1172" s="4" t="s">
        <v>277</v>
      </c>
      <c r="B1172" s="4" t="s">
        <v>278</v>
      </c>
      <c r="C1172" s="4" t="s">
        <v>181</v>
      </c>
      <c r="D1172" s="4" t="s">
        <v>276</v>
      </c>
      <c r="E1172" s="4">
        <v>1</v>
      </c>
      <c r="I1172" s="4">
        <f t="shared" ref="I1172:X1172" si="806">+(I1065-MIN(I$1038:I$1141))/(MAX(I$1038:I$1141)-MIN(I$1038:I$1141))</f>
        <v>4.0250703592056474E-3</v>
      </c>
      <c r="J1172" s="4">
        <f t="shared" si="806"/>
        <v>6.6482903200067048E-4</v>
      </c>
      <c r="K1172" s="4">
        <f t="shared" si="806"/>
        <v>1.9742039294481681E-4</v>
      </c>
      <c r="L1172" s="4">
        <f t="shared" si="806"/>
        <v>0.16924970784761717</v>
      </c>
      <c r="M1172" s="4">
        <f t="shared" si="806"/>
        <v>0.63725316941645149</v>
      </c>
      <c r="N1172" s="4">
        <f t="shared" si="806"/>
        <v>3.0744092208353693E-3</v>
      </c>
      <c r="O1172" s="4">
        <f t="shared" si="806"/>
        <v>0.10206003089628193</v>
      </c>
      <c r="P1172" s="4">
        <f t="shared" si="806"/>
        <v>1.0474428531145155E-4</v>
      </c>
      <c r="Q1172" s="4">
        <f t="shared" si="806"/>
        <v>0.16462372522768218</v>
      </c>
      <c r="R1172" s="4">
        <f t="shared" si="806"/>
        <v>1.5272177738682444E-3</v>
      </c>
      <c r="S1172" s="4">
        <f t="shared" si="806"/>
        <v>6.0518286019621635E-2</v>
      </c>
      <c r="T1172" s="4">
        <f t="shared" si="806"/>
        <v>0.18308463845327008</v>
      </c>
      <c r="U1172" s="4">
        <f t="shared" si="806"/>
        <v>1</v>
      </c>
      <c r="V1172" s="4">
        <f t="shared" si="806"/>
        <v>0.97872340425531923</v>
      </c>
      <c r="W1172" s="4">
        <f t="shared" si="806"/>
        <v>0.9565217391304347</v>
      </c>
      <c r="X1172" s="4">
        <f t="shared" si="806"/>
        <v>0.9565217391304347</v>
      </c>
      <c r="Z1172" s="4">
        <f t="shared" si="773"/>
        <v>0.20184128167225354</v>
      </c>
      <c r="AA1172" s="4">
        <f t="shared" si="774"/>
        <v>3.0744092208353693E-3</v>
      </c>
      <c r="AB1172" s="4">
        <f t="shared" si="775"/>
        <v>6.707892954578594E-2</v>
      </c>
      <c r="AC1172" s="4">
        <f t="shared" si="776"/>
        <v>0.12180146223644586</v>
      </c>
      <c r="AD1172" s="4">
        <f t="shared" si="777"/>
        <v>0.97294172062904716</v>
      </c>
      <c r="AF1172" s="4">
        <f t="shared" si="778"/>
        <v>9.8449020668830184E-2</v>
      </c>
      <c r="AG1172" s="4">
        <f t="shared" si="779"/>
        <v>0.27334756066087362</v>
      </c>
      <c r="AI1172" s="4" t="s">
        <v>172</v>
      </c>
      <c r="AJ1172" s="4">
        <v>9.5876330328077963E-2</v>
      </c>
    </row>
    <row r="1173" spans="1:36" ht="15.75" customHeight="1" x14ac:dyDescent="0.25">
      <c r="A1173" s="4" t="s">
        <v>51</v>
      </c>
      <c r="B1173" s="4" t="s">
        <v>52</v>
      </c>
      <c r="C1173" s="4" t="s">
        <v>28</v>
      </c>
      <c r="D1173" s="4" t="s">
        <v>29</v>
      </c>
      <c r="E1173" s="4">
        <v>1</v>
      </c>
      <c r="I1173" s="4">
        <f t="shared" ref="I1173:X1173" si="807">+(I1066-MIN(I$1038:I$1141))/(MAX(I$1038:I$1141)-MIN(I$1038:I$1141))</f>
        <v>7.4893898493015006E-3</v>
      </c>
      <c r="J1173" s="4">
        <f t="shared" si="807"/>
        <v>1.1925615869511235E-3</v>
      </c>
      <c r="K1173" s="4">
        <f t="shared" si="807"/>
        <v>1.3096637688567937E-3</v>
      </c>
      <c r="L1173" s="4">
        <f t="shared" si="807"/>
        <v>0.45585280026533948</v>
      </c>
      <c r="M1173" s="4">
        <f t="shared" si="807"/>
        <v>0.26491684949131983</v>
      </c>
      <c r="N1173" s="4">
        <f t="shared" si="807"/>
        <v>0</v>
      </c>
      <c r="O1173" s="4">
        <f t="shared" si="807"/>
        <v>1.0705043809538271E-2</v>
      </c>
      <c r="P1173" s="4">
        <f t="shared" si="807"/>
        <v>0.13925225779319636</v>
      </c>
      <c r="Q1173" s="4">
        <f t="shared" si="807"/>
        <v>9.6864216465654199E-2</v>
      </c>
      <c r="R1173" s="4">
        <f t="shared" si="807"/>
        <v>1.4058242953417071E-2</v>
      </c>
      <c r="S1173" s="4">
        <f t="shared" si="807"/>
        <v>5.1856885516324176E-3</v>
      </c>
      <c r="T1173" s="4">
        <f t="shared" si="807"/>
        <v>0</v>
      </c>
      <c r="U1173" s="4">
        <f t="shared" si="807"/>
        <v>0.35483870967741937</v>
      </c>
      <c r="V1173" s="4">
        <f t="shared" si="807"/>
        <v>0.2021276595744681</v>
      </c>
      <c r="W1173" s="4">
        <f t="shared" si="807"/>
        <v>0.43478260869565216</v>
      </c>
      <c r="X1173" s="4">
        <f t="shared" si="807"/>
        <v>0.43478260869565216</v>
      </c>
      <c r="Z1173" s="4">
        <f t="shared" si="773"/>
        <v>0.18081796877811679</v>
      </c>
      <c r="AA1173" s="4">
        <f t="shared" si="774"/>
        <v>0</v>
      </c>
      <c r="AB1173" s="4">
        <f t="shared" si="775"/>
        <v>6.521994025545147E-2</v>
      </c>
      <c r="AC1173" s="4">
        <f t="shared" si="776"/>
        <v>2.5928442758162088E-3</v>
      </c>
      <c r="AD1173" s="4">
        <f t="shared" si="777"/>
        <v>0.35663289666079795</v>
      </c>
      <c r="AF1173" s="4">
        <f t="shared" si="778"/>
        <v>6.2157688327346118E-2</v>
      </c>
      <c r="AG1173" s="4">
        <f t="shared" si="779"/>
        <v>0.12105272999403649</v>
      </c>
      <c r="AI1173" s="4" t="s">
        <v>490</v>
      </c>
      <c r="AJ1173" s="4">
        <v>9.3916035053025787E-2</v>
      </c>
    </row>
    <row r="1174" spans="1:36" ht="15.75" customHeight="1" x14ac:dyDescent="0.25">
      <c r="A1174" s="4" t="s">
        <v>337</v>
      </c>
      <c r="B1174" s="4" t="s">
        <v>338</v>
      </c>
      <c r="C1174" s="4" t="s">
        <v>28</v>
      </c>
      <c r="D1174" s="4" t="s">
        <v>328</v>
      </c>
      <c r="E1174" s="4">
        <v>1</v>
      </c>
      <c r="I1174" s="4">
        <f t="shared" ref="I1174:X1174" si="808">+(I1067-MIN(I$1038:I$1141))/(MAX(I$1038:I$1141)-MIN(I$1038:I$1141))</f>
        <v>1.2116801753960396E-2</v>
      </c>
      <c r="J1174" s="4">
        <f t="shared" si="808"/>
        <v>9.0373431599640971E-4</v>
      </c>
      <c r="K1174" s="4">
        <f t="shared" si="808"/>
        <v>1.1325703642470211E-3</v>
      </c>
      <c r="L1174" s="4">
        <f t="shared" si="808"/>
        <v>0.18868273327100915</v>
      </c>
      <c r="M1174" s="4">
        <f t="shared" si="808"/>
        <v>0.1840697103638585</v>
      </c>
      <c r="N1174" s="4">
        <f t="shared" si="808"/>
        <v>1.6726103292493877E-3</v>
      </c>
      <c r="O1174" s="4">
        <f t="shared" si="808"/>
        <v>9.9383591363121932E-3</v>
      </c>
      <c r="P1174" s="4">
        <f t="shared" si="808"/>
        <v>0.30771405823869358</v>
      </c>
      <c r="Q1174" s="4">
        <f t="shared" si="808"/>
        <v>0.16757104642994552</v>
      </c>
      <c r="R1174" s="4">
        <f t="shared" si="808"/>
        <v>6.9459957006559854E-3</v>
      </c>
      <c r="S1174" s="4">
        <f t="shared" si="808"/>
        <v>1.1351748458160937E-3</v>
      </c>
      <c r="T1174" s="4">
        <f t="shared" si="808"/>
        <v>0.19167531698392609</v>
      </c>
      <c r="U1174" s="4">
        <f t="shared" si="808"/>
        <v>0.40860215053763438</v>
      </c>
      <c r="V1174" s="4">
        <f t="shared" si="808"/>
        <v>0.38297872340425532</v>
      </c>
      <c r="W1174" s="4">
        <f t="shared" si="808"/>
        <v>0.45652173913043476</v>
      </c>
      <c r="X1174" s="4">
        <f t="shared" si="808"/>
        <v>0.45652173913043476</v>
      </c>
      <c r="Z1174" s="4">
        <f t="shared" si="773"/>
        <v>9.3697187078777777E-2</v>
      </c>
      <c r="AA1174" s="4">
        <f t="shared" si="774"/>
        <v>1.6726103292493877E-3</v>
      </c>
      <c r="AB1174" s="4">
        <f t="shared" si="775"/>
        <v>0.12304236487640181</v>
      </c>
      <c r="AC1174" s="4">
        <f t="shared" si="776"/>
        <v>9.6405245914871096E-2</v>
      </c>
      <c r="AD1174" s="4">
        <f t="shared" si="777"/>
        <v>0.42615608805068983</v>
      </c>
      <c r="AF1174" s="4">
        <f t="shared" si="778"/>
        <v>7.870435204982501E-2</v>
      </c>
      <c r="AG1174" s="4">
        <f t="shared" si="779"/>
        <v>0.14819469924999798</v>
      </c>
      <c r="AI1174" s="4" t="s">
        <v>430</v>
      </c>
      <c r="AJ1174" s="4">
        <v>9.3313377182205379E-2</v>
      </c>
    </row>
    <row r="1175" spans="1:36" ht="15.75" customHeight="1" x14ac:dyDescent="0.25">
      <c r="A1175" s="4" t="s">
        <v>251</v>
      </c>
      <c r="B1175" s="4" t="s">
        <v>252</v>
      </c>
      <c r="C1175" s="4" t="s">
        <v>118</v>
      </c>
      <c r="D1175" s="4" t="s">
        <v>250</v>
      </c>
      <c r="E1175" s="4">
        <v>1</v>
      </c>
      <c r="I1175" s="4">
        <f t="shared" ref="I1175:X1175" si="809">+(I1068-MIN(I$1038:I$1141))/(MAX(I$1038:I$1141)-MIN(I$1038:I$1141))</f>
        <v>7.0015673160981173E-2</v>
      </c>
      <c r="J1175" s="4">
        <f t="shared" si="809"/>
        <v>1.005265638069191E-3</v>
      </c>
      <c r="K1175" s="4">
        <f t="shared" si="809"/>
        <v>4.581289979047813E-4</v>
      </c>
      <c r="L1175" s="4">
        <f t="shared" si="809"/>
        <v>7.984528640725265E-2</v>
      </c>
      <c r="M1175" s="4">
        <f t="shared" si="809"/>
        <v>8.3093324453935358E-2</v>
      </c>
      <c r="N1175" s="4">
        <f t="shared" si="809"/>
        <v>1.9570722827663796E-3</v>
      </c>
      <c r="O1175" s="4">
        <f t="shared" si="809"/>
        <v>0.28418819271884072</v>
      </c>
      <c r="P1175" s="4">
        <f t="shared" si="809"/>
        <v>1.1397286273289325E-4</v>
      </c>
      <c r="Q1175" s="4">
        <f t="shared" si="809"/>
        <v>0.96882830617162696</v>
      </c>
      <c r="R1175" s="4">
        <f t="shared" si="809"/>
        <v>2.7294794491875981E-3</v>
      </c>
      <c r="S1175" s="4">
        <f t="shared" si="809"/>
        <v>1</v>
      </c>
      <c r="T1175" s="4">
        <f t="shared" si="809"/>
        <v>0.51698693489774261</v>
      </c>
      <c r="U1175" s="4">
        <f t="shared" si="809"/>
        <v>0.35125448028673834</v>
      </c>
      <c r="V1175" s="4">
        <f t="shared" si="809"/>
        <v>0.37234042553191493</v>
      </c>
      <c r="W1175" s="4">
        <f t="shared" si="809"/>
        <v>0.32608695652173908</v>
      </c>
      <c r="X1175" s="4">
        <f t="shared" si="809"/>
        <v>0.32608695652173908</v>
      </c>
      <c r="Z1175" s="4">
        <f t="shared" si="773"/>
        <v>4.1100501374290499E-2</v>
      </c>
      <c r="AA1175" s="4">
        <f t="shared" si="774"/>
        <v>1.9570722827663796E-3</v>
      </c>
      <c r="AB1175" s="4">
        <f t="shared" si="775"/>
        <v>0.31396498780059706</v>
      </c>
      <c r="AC1175" s="4">
        <f t="shared" si="776"/>
        <v>0.75849346744887125</v>
      </c>
      <c r="AD1175" s="4">
        <f t="shared" si="777"/>
        <v>0.34394220471553283</v>
      </c>
      <c r="AF1175" s="4">
        <f t="shared" si="778"/>
        <v>0.27887900722663128</v>
      </c>
      <c r="AG1175" s="4">
        <f t="shared" si="779"/>
        <v>0.29189164672441159</v>
      </c>
      <c r="AI1175" s="4" t="s">
        <v>369</v>
      </c>
      <c r="AJ1175" s="4">
        <v>9.3268996038602725E-2</v>
      </c>
    </row>
    <row r="1176" spans="1:36" ht="15.75" customHeight="1" x14ac:dyDescent="0.25">
      <c r="A1176" s="4" t="s">
        <v>92</v>
      </c>
      <c r="B1176" s="4" t="s">
        <v>93</v>
      </c>
      <c r="C1176" s="4" t="s">
        <v>28</v>
      </c>
      <c r="D1176" s="4" t="s">
        <v>89</v>
      </c>
      <c r="E1176" s="4">
        <v>1</v>
      </c>
      <c r="I1176" s="4">
        <f t="shared" ref="I1176:X1176" si="810">+(I1069-MIN(I$1038:I$1141))/(MAX(I$1038:I$1141)-MIN(I$1038:I$1141))</f>
        <v>4.5005098460210594E-3</v>
      </c>
      <c r="J1176" s="4">
        <f t="shared" si="810"/>
        <v>1.3066210114786401E-3</v>
      </c>
      <c r="K1176" s="4">
        <f t="shared" si="810"/>
        <v>3.4458959714298871E-3</v>
      </c>
      <c r="L1176" s="4">
        <f t="shared" si="810"/>
        <v>0.15910705624094951</v>
      </c>
      <c r="M1176" s="4">
        <f t="shared" si="810"/>
        <v>0.16907865547752837</v>
      </c>
      <c r="N1176" s="4">
        <f t="shared" si="810"/>
        <v>1.5198847840790137E-3</v>
      </c>
      <c r="O1176" s="4">
        <f t="shared" si="810"/>
        <v>2.0490676452485344E-2</v>
      </c>
      <c r="P1176" s="4">
        <f t="shared" si="810"/>
        <v>0.12253996835541994</v>
      </c>
      <c r="Q1176" s="4">
        <f t="shared" si="810"/>
        <v>0.20765225905234316</v>
      </c>
      <c r="R1176" s="4">
        <f t="shared" si="810"/>
        <v>7.583633778198931E-2</v>
      </c>
      <c r="S1176" s="4">
        <f t="shared" si="810"/>
        <v>9.8000318290336098E-3</v>
      </c>
      <c r="T1176" s="4">
        <f t="shared" si="810"/>
        <v>0.11476915726846272</v>
      </c>
      <c r="U1176" s="4">
        <f t="shared" si="810"/>
        <v>0.37634408602150532</v>
      </c>
      <c r="V1176" s="4">
        <f t="shared" si="810"/>
        <v>0.39361702127659576</v>
      </c>
      <c r="W1176" s="4">
        <f t="shared" si="810"/>
        <v>0.34782608695652173</v>
      </c>
      <c r="X1176" s="4">
        <f t="shared" si="810"/>
        <v>0.34782608695652173</v>
      </c>
      <c r="Z1176" s="4">
        <f t="shared" si="773"/>
        <v>8.3234557175346599E-2</v>
      </c>
      <c r="AA1176" s="4">
        <f t="shared" si="774"/>
        <v>1.5198847840790137E-3</v>
      </c>
      <c r="AB1176" s="4">
        <f t="shared" si="775"/>
        <v>0.10662981041055944</v>
      </c>
      <c r="AC1176" s="4">
        <f t="shared" si="776"/>
        <v>6.2284594548748164E-2</v>
      </c>
      <c r="AD1176" s="4">
        <f t="shared" si="777"/>
        <v>0.36640332030278616</v>
      </c>
      <c r="AF1176" s="4">
        <f t="shared" si="778"/>
        <v>6.3417211729683301E-2</v>
      </c>
      <c r="AG1176" s="4">
        <f t="shared" si="779"/>
        <v>0.12401443344430388</v>
      </c>
      <c r="AI1176" s="4" t="s">
        <v>304</v>
      </c>
      <c r="AJ1176" s="4">
        <v>9.1780380632321329E-2</v>
      </c>
    </row>
    <row r="1177" spans="1:36" ht="15.75" customHeight="1" x14ac:dyDescent="0.25">
      <c r="A1177" s="4" t="s">
        <v>279</v>
      </c>
      <c r="B1177" s="4" t="s">
        <v>280</v>
      </c>
      <c r="C1177" s="4" t="s">
        <v>181</v>
      </c>
      <c r="D1177" s="4" t="s">
        <v>276</v>
      </c>
      <c r="E1177" s="4">
        <v>1</v>
      </c>
      <c r="I1177" s="4">
        <f t="shared" ref="I1177:X1177" si="811">+(I1070-MIN(I$1038:I$1141))/(MAX(I$1038:I$1141)-MIN(I$1038:I$1141))</f>
        <v>9.2402344316723593E-4</v>
      </c>
      <c r="J1177" s="4">
        <f t="shared" si="811"/>
        <v>1.0654031208963491E-3</v>
      </c>
      <c r="K1177" s="4">
        <f t="shared" si="811"/>
        <v>1.00098992434258E-3</v>
      </c>
      <c r="L1177" s="4">
        <f t="shared" si="811"/>
        <v>0.28267425768864407</v>
      </c>
      <c r="M1177" s="4">
        <f t="shared" si="811"/>
        <v>0.34493727005324826</v>
      </c>
      <c r="N1177" s="4">
        <f t="shared" si="811"/>
        <v>4.0563601315981605E-3</v>
      </c>
      <c r="O1177" s="4">
        <f t="shared" si="811"/>
        <v>2.3261821581459431E-2</v>
      </c>
      <c r="P1177" s="4">
        <f t="shared" si="811"/>
        <v>6.4756095829651876E-3</v>
      </c>
      <c r="Q1177" s="4">
        <f t="shared" si="811"/>
        <v>0.28395381582652768</v>
      </c>
      <c r="R1177" s="4">
        <f t="shared" si="811"/>
        <v>2.7159976533309427E-3</v>
      </c>
      <c r="S1177" s="4">
        <f t="shared" si="811"/>
        <v>7.4917702293797106E-3</v>
      </c>
      <c r="T1177" s="4">
        <f t="shared" si="811"/>
        <v>9.4469427907095574E-2</v>
      </c>
      <c r="U1177" s="4">
        <f t="shared" si="811"/>
        <v>0.86021505376344087</v>
      </c>
      <c r="V1177" s="4">
        <f t="shared" si="811"/>
        <v>0.70212765957446821</v>
      </c>
      <c r="W1177" s="4">
        <f t="shared" si="811"/>
        <v>0.84782608695652173</v>
      </c>
      <c r="X1177" s="4">
        <f t="shared" si="811"/>
        <v>0.84782608695652173</v>
      </c>
      <c r="Z1177" s="4">
        <f t="shared" si="773"/>
        <v>0.15741948019678281</v>
      </c>
      <c r="AA1177" s="4">
        <f t="shared" si="774"/>
        <v>4.0563601315981605E-3</v>
      </c>
      <c r="AB1177" s="4">
        <f t="shared" si="775"/>
        <v>7.9101811161070817E-2</v>
      </c>
      <c r="AC1177" s="4">
        <f t="shared" si="776"/>
        <v>5.0980599068237639E-2</v>
      </c>
      <c r="AD1177" s="4">
        <f t="shared" si="777"/>
        <v>0.81449872181273819</v>
      </c>
      <c r="AF1177" s="4">
        <f t="shared" si="778"/>
        <v>7.2889562639422353E-2</v>
      </c>
      <c r="AG1177" s="4">
        <f t="shared" si="779"/>
        <v>0.22121139447408553</v>
      </c>
      <c r="AI1177" s="4" t="s">
        <v>344</v>
      </c>
      <c r="AJ1177" s="4">
        <v>8.9517248442778488E-2</v>
      </c>
    </row>
    <row r="1178" spans="1:36" ht="15.75" customHeight="1" x14ac:dyDescent="0.25">
      <c r="A1178" s="4" t="s">
        <v>283</v>
      </c>
      <c r="B1178" s="4" t="s">
        <v>284</v>
      </c>
      <c r="C1178" s="4" t="s">
        <v>181</v>
      </c>
      <c r="D1178" s="4" t="s">
        <v>276</v>
      </c>
      <c r="E1178" s="4">
        <v>1</v>
      </c>
      <c r="I1178" s="4">
        <f t="shared" ref="I1178:X1178" si="812">+(I1071-MIN(I$1038:I$1141))/(MAX(I$1038:I$1141)-MIN(I$1038:I$1141))</f>
        <v>3.8578762866765893E-3</v>
      </c>
      <c r="J1178" s="4">
        <f t="shared" si="812"/>
        <v>4.7012787887684845E-4</v>
      </c>
      <c r="K1178" s="4">
        <f t="shared" si="812"/>
        <v>1.5295904776279723E-4</v>
      </c>
      <c r="L1178" s="4">
        <f t="shared" si="812"/>
        <v>0.1165105332431975</v>
      </c>
      <c r="M1178" s="4">
        <f t="shared" si="812"/>
        <v>0.49590498388122939</v>
      </c>
      <c r="N1178" s="4">
        <f t="shared" si="812"/>
        <v>4.4163019861718006E-3</v>
      </c>
      <c r="O1178" s="4">
        <f t="shared" si="812"/>
        <v>5.561073825187339E-2</v>
      </c>
      <c r="P1178" s="4">
        <f t="shared" si="812"/>
        <v>1.2885852249534908E-4</v>
      </c>
      <c r="Q1178" s="4">
        <f t="shared" si="812"/>
        <v>0.2927758420441347</v>
      </c>
      <c r="R1178" s="4">
        <f t="shared" si="812"/>
        <v>1.548510968654069E-3</v>
      </c>
      <c r="S1178" s="4">
        <f t="shared" si="812"/>
        <v>3.951331005297971E-3</v>
      </c>
      <c r="T1178" s="4">
        <f t="shared" si="812"/>
        <v>0.30927654342067118</v>
      </c>
      <c r="U1178" s="4">
        <f t="shared" si="812"/>
        <v>1</v>
      </c>
      <c r="V1178" s="4">
        <f t="shared" si="812"/>
        <v>1</v>
      </c>
      <c r="W1178" s="4">
        <f t="shared" si="812"/>
        <v>1</v>
      </c>
      <c r="X1178" s="4">
        <f t="shared" si="812"/>
        <v>1</v>
      </c>
      <c r="Z1178" s="4">
        <f t="shared" si="773"/>
        <v>0.15325965101276665</v>
      </c>
      <c r="AA1178" s="4">
        <f t="shared" si="774"/>
        <v>4.4163019861718006E-3</v>
      </c>
      <c r="AB1178" s="4">
        <f t="shared" si="775"/>
        <v>8.7515987446789373E-2</v>
      </c>
      <c r="AC1178" s="4">
        <f t="shared" si="776"/>
        <v>0.15661393721298458</v>
      </c>
      <c r="AD1178" s="4">
        <f t="shared" si="777"/>
        <v>1</v>
      </c>
      <c r="AF1178" s="4">
        <f t="shared" si="778"/>
        <v>0.1004514694146781</v>
      </c>
      <c r="AG1178" s="4">
        <f t="shared" si="779"/>
        <v>0.28036117553174245</v>
      </c>
      <c r="AI1178" s="4" t="s">
        <v>294</v>
      </c>
      <c r="AJ1178" s="4">
        <v>8.9163742478888988E-2</v>
      </c>
    </row>
    <row r="1179" spans="1:36" ht="15.75" customHeight="1" x14ac:dyDescent="0.25">
      <c r="A1179" s="4" t="s">
        <v>528</v>
      </c>
      <c r="B1179" s="4" t="s">
        <v>529</v>
      </c>
      <c r="C1179" s="4" t="s">
        <v>181</v>
      </c>
      <c r="D1179" s="4" t="s">
        <v>525</v>
      </c>
      <c r="E1179" s="4">
        <v>1</v>
      </c>
      <c r="I1179" s="4">
        <f t="shared" ref="I1179:X1179" si="813">+(I1072-MIN(I$1038:I$1141))/(MAX(I$1038:I$1141)-MIN(I$1038:I$1141))</f>
        <v>4.5424540626421914E-2</v>
      </c>
      <c r="J1179" s="4">
        <f t="shared" si="813"/>
        <v>1.2005874337452983E-3</v>
      </c>
      <c r="K1179" s="4">
        <f t="shared" si="813"/>
        <v>4.6003939443015448E-4</v>
      </c>
      <c r="L1179" s="4">
        <f t="shared" si="813"/>
        <v>0.16561364559057035</v>
      </c>
      <c r="M1179" s="4">
        <f t="shared" si="813"/>
        <v>0.44157515685028892</v>
      </c>
      <c r="N1179" s="4">
        <f t="shared" si="813"/>
        <v>3.2102305081295828E-3</v>
      </c>
      <c r="O1179" s="4">
        <f t="shared" si="813"/>
        <v>6.7729271048785886E-2</v>
      </c>
      <c r="P1179" s="4">
        <f t="shared" si="813"/>
        <v>1.8069265021125865E-3</v>
      </c>
      <c r="Q1179" s="4">
        <f t="shared" si="813"/>
        <v>0.20336164963008035</v>
      </c>
      <c r="R1179" s="4">
        <f t="shared" si="813"/>
        <v>1.5707517804580541E-3</v>
      </c>
      <c r="S1179" s="4">
        <f t="shared" si="813"/>
        <v>9.9809923055400353E-3</v>
      </c>
      <c r="T1179" s="4">
        <f t="shared" si="813"/>
        <v>0.11633033550943707</v>
      </c>
      <c r="U1179" s="4">
        <f t="shared" si="813"/>
        <v>0.70967741935483875</v>
      </c>
      <c r="V1179" s="4">
        <f t="shared" si="813"/>
        <v>0.81914893617021278</v>
      </c>
      <c r="W1179" s="4">
        <f t="shared" si="813"/>
        <v>0.73913043478260876</v>
      </c>
      <c r="X1179" s="4">
        <f t="shared" si="813"/>
        <v>0.73913043478260876</v>
      </c>
      <c r="Z1179" s="4">
        <f t="shared" si="773"/>
        <v>0.15221235731725868</v>
      </c>
      <c r="AA1179" s="4">
        <f t="shared" si="774"/>
        <v>3.2102305081295828E-3</v>
      </c>
      <c r="AB1179" s="4">
        <f t="shared" si="775"/>
        <v>6.8617149740359221E-2</v>
      </c>
      <c r="AC1179" s="4">
        <f t="shared" si="776"/>
        <v>6.3155663907488557E-2</v>
      </c>
      <c r="AD1179" s="4">
        <f t="shared" si="777"/>
        <v>0.75177180627256734</v>
      </c>
      <c r="AF1179" s="4">
        <f t="shared" si="778"/>
        <v>7.1798850368309006E-2</v>
      </c>
      <c r="AG1179" s="4">
        <f t="shared" si="779"/>
        <v>0.20779344154916068</v>
      </c>
      <c r="AI1179" s="4" t="s">
        <v>338</v>
      </c>
      <c r="AJ1179" s="4">
        <v>7.870435204982501E-2</v>
      </c>
    </row>
    <row r="1180" spans="1:36" ht="15.75" customHeight="1" x14ac:dyDescent="0.25">
      <c r="A1180" s="4" t="s">
        <v>491</v>
      </c>
      <c r="B1180" s="4" t="s">
        <v>492</v>
      </c>
      <c r="C1180" s="4" t="s">
        <v>106</v>
      </c>
      <c r="D1180" s="4" t="s">
        <v>484</v>
      </c>
      <c r="E1180" s="4">
        <v>1</v>
      </c>
      <c r="I1180" s="4">
        <f t="shared" ref="I1180:X1180" si="814">+(I1073-MIN(I$1038:I$1141))/(MAX(I$1038:I$1141)-MIN(I$1038:I$1141))</f>
        <v>2.7870091324363813E-3</v>
      </c>
      <c r="J1180" s="4">
        <f t="shared" si="814"/>
        <v>8.6550830824395496E-4</v>
      </c>
      <c r="K1180" s="4">
        <f t="shared" si="814"/>
        <v>1.3413544611684952E-3</v>
      </c>
      <c r="L1180" s="4">
        <f t="shared" si="814"/>
        <v>0.10584954121468089</v>
      </c>
      <c r="M1180" s="4">
        <f t="shared" si="814"/>
        <v>0.50816410820217639</v>
      </c>
      <c r="N1180" s="4">
        <f t="shared" si="814"/>
        <v>1.7197907444008976E-3</v>
      </c>
      <c r="O1180" s="4">
        <f t="shared" si="814"/>
        <v>1.9646484780991076E-2</v>
      </c>
      <c r="P1180" s="4">
        <f t="shared" si="814"/>
        <v>1.2050484364298317E-2</v>
      </c>
      <c r="Q1180" s="4">
        <f t="shared" si="814"/>
        <v>0.52865717993881522</v>
      </c>
      <c r="R1180" s="4">
        <f t="shared" si="814"/>
        <v>1.2114782091099921E-3</v>
      </c>
      <c r="S1180" s="4">
        <f t="shared" si="814"/>
        <v>8.7968499276554635E-3</v>
      </c>
      <c r="T1180" s="4">
        <f t="shared" si="814"/>
        <v>1.0367872904424589E-2</v>
      </c>
      <c r="U1180" s="4">
        <f t="shared" si="814"/>
        <v>0.44086021505376338</v>
      </c>
      <c r="V1180" s="4">
        <f t="shared" si="814"/>
        <v>0.38297872340425532</v>
      </c>
      <c r="W1180" s="4">
        <f t="shared" si="814"/>
        <v>0.64130434782608692</v>
      </c>
      <c r="X1180" s="4">
        <f t="shared" si="814"/>
        <v>0.64130434782608692</v>
      </c>
      <c r="Z1180" s="4">
        <f t="shared" si="773"/>
        <v>0.15405512804656743</v>
      </c>
      <c r="AA1180" s="4">
        <f t="shared" si="774"/>
        <v>1.7197907444008976E-3</v>
      </c>
      <c r="AB1180" s="4">
        <f t="shared" si="775"/>
        <v>0.14039140682330364</v>
      </c>
      <c r="AC1180" s="4">
        <f t="shared" si="776"/>
        <v>9.5823614160400264E-3</v>
      </c>
      <c r="AD1180" s="4">
        <f t="shared" si="777"/>
        <v>0.52661190852754813</v>
      </c>
      <c r="AF1180" s="4">
        <f t="shared" si="778"/>
        <v>7.6437171757577999E-2</v>
      </c>
      <c r="AG1180" s="4">
        <f t="shared" si="779"/>
        <v>0.16647211911157203</v>
      </c>
      <c r="AI1180" s="4" t="s">
        <v>292</v>
      </c>
      <c r="AJ1180" s="4">
        <v>7.7505743694172485E-2</v>
      </c>
    </row>
    <row r="1181" spans="1:36" ht="15.75" customHeight="1" x14ac:dyDescent="0.25">
      <c r="A1181" s="4" t="s">
        <v>530</v>
      </c>
      <c r="B1181" s="4" t="s">
        <v>531</v>
      </c>
      <c r="C1181" s="4" t="s">
        <v>181</v>
      </c>
      <c r="D1181" s="4" t="s">
        <v>525</v>
      </c>
      <c r="E1181" s="4">
        <v>1</v>
      </c>
      <c r="I1181" s="4">
        <f t="shared" ref="I1181:X1181" si="815">+(I1074-MIN(I$1038:I$1141))/(MAX(I$1038:I$1141)-MIN(I$1038:I$1141))</f>
        <v>5.8248879071744704E-2</v>
      </c>
      <c r="J1181" s="4">
        <f t="shared" si="815"/>
        <v>1.0708868265981485E-3</v>
      </c>
      <c r="K1181" s="4">
        <f t="shared" si="815"/>
        <v>2.7290941741920478E-4</v>
      </c>
      <c r="L1181" s="4">
        <f t="shared" si="815"/>
        <v>0.13443438870579186</v>
      </c>
      <c r="M1181" s="4">
        <f t="shared" si="815"/>
        <v>0.42324568722032962</v>
      </c>
      <c r="N1181" s="4">
        <f t="shared" si="815"/>
        <v>3.2102305081295828E-3</v>
      </c>
      <c r="O1181" s="4">
        <f t="shared" si="815"/>
        <v>1.5558537232547248E-2</v>
      </c>
      <c r="P1181" s="4">
        <f t="shared" si="815"/>
        <v>1.3902818633887064E-3</v>
      </c>
      <c r="Q1181" s="4">
        <f t="shared" si="815"/>
        <v>0.26965597606332875</v>
      </c>
      <c r="R1181" s="4">
        <f t="shared" si="815"/>
        <v>1.2085789874956552E-3</v>
      </c>
      <c r="S1181" s="4">
        <f t="shared" si="815"/>
        <v>3.8155720459475211E-3</v>
      </c>
      <c r="T1181" s="4">
        <f t="shared" si="815"/>
        <v>0.1756310999678132</v>
      </c>
      <c r="U1181" s="4">
        <f t="shared" si="815"/>
        <v>0.84946236559139787</v>
      </c>
      <c r="V1181" s="4">
        <f t="shared" si="815"/>
        <v>0.92553191489361708</v>
      </c>
      <c r="W1181" s="4">
        <f t="shared" si="815"/>
        <v>0.89130434782608692</v>
      </c>
      <c r="X1181" s="4">
        <f t="shared" si="815"/>
        <v>0.89130434782608692</v>
      </c>
      <c r="Z1181" s="4">
        <f t="shared" si="773"/>
        <v>0.13975596804253471</v>
      </c>
      <c r="AA1181" s="4">
        <f t="shared" si="774"/>
        <v>3.2102305081295828E-3</v>
      </c>
      <c r="AB1181" s="4">
        <f t="shared" si="775"/>
        <v>7.1953343536690084E-2</v>
      </c>
      <c r="AC1181" s="4">
        <f t="shared" si="776"/>
        <v>8.9723336006880358E-2</v>
      </c>
      <c r="AD1181" s="4">
        <f t="shared" si="777"/>
        <v>0.88940074403429725</v>
      </c>
      <c r="AF1181" s="4">
        <f t="shared" si="778"/>
        <v>7.6160719523558684E-2</v>
      </c>
      <c r="AG1181" s="4">
        <f t="shared" si="779"/>
        <v>0.23880872442570639</v>
      </c>
      <c r="AI1181" s="4" t="s">
        <v>434</v>
      </c>
      <c r="AJ1181" s="4">
        <v>7.6758890461293389E-2</v>
      </c>
    </row>
    <row r="1182" spans="1:36" ht="15.75" customHeight="1" x14ac:dyDescent="0.25">
      <c r="A1182" s="4" t="s">
        <v>421</v>
      </c>
      <c r="B1182" s="4" t="s">
        <v>422</v>
      </c>
      <c r="C1182" s="4" t="s">
        <v>181</v>
      </c>
      <c r="D1182" s="4" t="s">
        <v>412</v>
      </c>
      <c r="E1182" s="4">
        <v>1</v>
      </c>
      <c r="I1182" s="4">
        <f t="shared" ref="I1182:X1182" si="816">+(I1075-MIN(I$1038:I$1141))/(MAX(I$1038:I$1141)-MIN(I$1038:I$1141))</f>
        <v>7.3042132773063293E-3</v>
      </c>
      <c r="J1182" s="4">
        <f t="shared" si="816"/>
        <v>1.8824624230542413E-3</v>
      </c>
      <c r="K1182" s="4">
        <f t="shared" si="816"/>
        <v>3.9691261322691263E-4</v>
      </c>
      <c r="L1182" s="4">
        <f t="shared" si="816"/>
        <v>0.13301047909469538</v>
      </c>
      <c r="M1182" s="4">
        <f t="shared" si="816"/>
        <v>0.32996651258121179</v>
      </c>
      <c r="N1182" s="4">
        <f t="shared" si="816"/>
        <v>9.6635012065917694E-3</v>
      </c>
      <c r="O1182" s="4">
        <f t="shared" si="816"/>
        <v>1.9412839676376688E-2</v>
      </c>
      <c r="P1182" s="4">
        <f t="shared" si="816"/>
        <v>3.1285357474542946E-2</v>
      </c>
      <c r="Q1182" s="4">
        <f t="shared" si="816"/>
        <v>0.1794062553141392</v>
      </c>
      <c r="R1182" s="4">
        <f t="shared" si="816"/>
        <v>9.7203856299408868E-4</v>
      </c>
      <c r="S1182" s="4">
        <f t="shared" si="816"/>
        <v>0</v>
      </c>
      <c r="T1182" s="4">
        <f t="shared" si="816"/>
        <v>8.5148534365276293E-2</v>
      </c>
      <c r="U1182" s="4">
        <f t="shared" si="816"/>
        <v>0.59139784946236562</v>
      </c>
      <c r="V1182" s="4">
        <f t="shared" si="816"/>
        <v>0.46808510638297873</v>
      </c>
      <c r="W1182" s="4">
        <f t="shared" si="816"/>
        <v>0.60869565217391308</v>
      </c>
      <c r="X1182" s="4">
        <f t="shared" si="816"/>
        <v>0.60869565217391308</v>
      </c>
      <c r="Z1182" s="4">
        <f t="shared" si="773"/>
        <v>0.11631409167804707</v>
      </c>
      <c r="AA1182" s="4">
        <f t="shared" si="774"/>
        <v>9.6635012065917694E-3</v>
      </c>
      <c r="AB1182" s="4">
        <f t="shared" si="775"/>
        <v>5.7769122757013229E-2</v>
      </c>
      <c r="AC1182" s="4">
        <f t="shared" si="776"/>
        <v>4.2574267182638147E-2</v>
      </c>
      <c r="AD1182" s="4">
        <f t="shared" si="777"/>
        <v>0.5692185650482926</v>
      </c>
      <c r="AF1182" s="4">
        <f t="shared" si="778"/>
        <v>5.6580245706072556E-2</v>
      </c>
      <c r="AG1182" s="4">
        <f t="shared" si="779"/>
        <v>0.15910790957451657</v>
      </c>
      <c r="AI1182" s="4" t="s">
        <v>375</v>
      </c>
      <c r="AJ1182" s="4">
        <v>7.6547838592028405E-2</v>
      </c>
    </row>
    <row r="1183" spans="1:36" ht="15.75" customHeight="1" x14ac:dyDescent="0.25">
      <c r="A1183" s="4" t="s">
        <v>53</v>
      </c>
      <c r="B1183" s="4" t="s">
        <v>54</v>
      </c>
      <c r="C1183" s="4" t="s">
        <v>28</v>
      </c>
      <c r="D1183" s="4" t="s">
        <v>29</v>
      </c>
      <c r="E1183" s="4">
        <v>1</v>
      </c>
      <c r="I1183" s="4">
        <f t="shared" ref="I1183:X1183" si="817">+(I1076-MIN(I$1038:I$1141))/(MAX(I$1038:I$1141)-MIN(I$1038:I$1141))</f>
        <v>7.7559860009683606E-5</v>
      </c>
      <c r="J1183" s="4">
        <f t="shared" si="817"/>
        <v>3.093793588280339E-3</v>
      </c>
      <c r="K1183" s="4">
        <f t="shared" si="817"/>
        <v>2.3084639403487808E-3</v>
      </c>
      <c r="L1183" s="4">
        <f t="shared" si="817"/>
        <v>0.45585280026533948</v>
      </c>
      <c r="M1183" s="4">
        <f t="shared" si="817"/>
        <v>0.26491684949131983</v>
      </c>
      <c r="N1183" s="4">
        <f t="shared" si="817"/>
        <v>0</v>
      </c>
      <c r="O1183" s="4">
        <f t="shared" si="817"/>
        <v>4.3019067533514074E-2</v>
      </c>
      <c r="P1183" s="4">
        <f t="shared" si="817"/>
        <v>6.9985743814653598E-3</v>
      </c>
      <c r="Q1183" s="4">
        <f t="shared" si="817"/>
        <v>0.30339697615817013</v>
      </c>
      <c r="R1183" s="4">
        <f t="shared" si="817"/>
        <v>1.3301824207822725E-2</v>
      </c>
      <c r="S1183" s="4">
        <f t="shared" si="817"/>
        <v>8.0761094320206499E-3</v>
      </c>
      <c r="T1183" s="4">
        <f t="shared" si="817"/>
        <v>0</v>
      </c>
      <c r="U1183" s="4">
        <f t="shared" si="817"/>
        <v>0.48387096774193544</v>
      </c>
      <c r="V1183" s="4">
        <f t="shared" si="817"/>
        <v>0.44680851063829791</v>
      </c>
      <c r="W1183" s="4">
        <f t="shared" si="817"/>
        <v>0.46739130434782605</v>
      </c>
      <c r="X1183" s="4">
        <f t="shared" si="817"/>
        <v>0.46739130434782605</v>
      </c>
      <c r="Z1183" s="4">
        <f t="shared" si="773"/>
        <v>0.18154297682132209</v>
      </c>
      <c r="AA1183" s="4">
        <f t="shared" si="774"/>
        <v>0</v>
      </c>
      <c r="AB1183" s="4">
        <f t="shared" si="775"/>
        <v>9.1679110570243069E-2</v>
      </c>
      <c r="AC1183" s="4">
        <f t="shared" si="776"/>
        <v>4.0380547160103249E-3</v>
      </c>
      <c r="AD1183" s="4">
        <f t="shared" si="777"/>
        <v>0.46636552176897139</v>
      </c>
      <c r="AF1183" s="4">
        <f t="shared" si="778"/>
        <v>6.9315035526893873E-2</v>
      </c>
      <c r="AG1183" s="4">
        <f t="shared" si="779"/>
        <v>0.14872513277530935</v>
      </c>
      <c r="AI1183" s="4" t="s">
        <v>492</v>
      </c>
      <c r="AJ1183" s="4">
        <v>7.6437171757577999E-2</v>
      </c>
    </row>
    <row r="1184" spans="1:36" ht="15.75" customHeight="1" x14ac:dyDescent="0.25">
      <c r="A1184" s="4" t="s">
        <v>94</v>
      </c>
      <c r="B1184" s="4" t="s">
        <v>95</v>
      </c>
      <c r="C1184" s="4" t="s">
        <v>28</v>
      </c>
      <c r="D1184" s="4" t="s">
        <v>89</v>
      </c>
      <c r="E1184" s="4">
        <v>1</v>
      </c>
      <c r="I1184" s="4">
        <f t="shared" ref="I1184:X1184" si="818">+(I1077-MIN(I$1038:I$1141))/(MAX(I$1038:I$1141)-MIN(I$1038:I$1141))</f>
        <v>1.2261740016150716E-2</v>
      </c>
      <c r="J1184" s="4">
        <f t="shared" si="818"/>
        <v>6.1925327054663777E-4</v>
      </c>
      <c r="K1184" s="4">
        <f t="shared" si="818"/>
        <v>6.6071631263083343E-4</v>
      </c>
      <c r="L1184" s="4">
        <f t="shared" si="818"/>
        <v>0.15910705624094951</v>
      </c>
      <c r="M1184" s="4">
        <f t="shared" si="818"/>
        <v>0.16907865547752837</v>
      </c>
      <c r="N1184" s="4">
        <f t="shared" si="818"/>
        <v>1.5198847840790137E-3</v>
      </c>
      <c r="O1184" s="4">
        <f t="shared" si="818"/>
        <v>3.6427884418030021E-2</v>
      </c>
      <c r="P1184" s="4">
        <f t="shared" si="818"/>
        <v>2.090170761222852E-2</v>
      </c>
      <c r="Q1184" s="4">
        <f t="shared" si="818"/>
        <v>0.11274795470483695</v>
      </c>
      <c r="R1184" s="4">
        <f t="shared" si="818"/>
        <v>3.1141746814781632E-2</v>
      </c>
      <c r="S1184" s="4">
        <f t="shared" si="818"/>
        <v>1.3326546733837798E-2</v>
      </c>
      <c r="T1184" s="4">
        <f t="shared" si="818"/>
        <v>0.11476915726846272</v>
      </c>
      <c r="U1184" s="4">
        <f t="shared" si="818"/>
        <v>0.43010752688172044</v>
      </c>
      <c r="V1184" s="4">
        <f t="shared" si="818"/>
        <v>0.31914893617021278</v>
      </c>
      <c r="W1184" s="4">
        <f t="shared" si="818"/>
        <v>0.43478260869565216</v>
      </c>
      <c r="X1184" s="4">
        <f t="shared" si="818"/>
        <v>0.43478260869565216</v>
      </c>
      <c r="Z1184" s="4">
        <f t="shared" si="773"/>
        <v>8.2366420325413831E-2</v>
      </c>
      <c r="AA1184" s="4">
        <f t="shared" si="774"/>
        <v>1.5198847840790137E-3</v>
      </c>
      <c r="AB1184" s="4">
        <f t="shared" si="775"/>
        <v>5.0304823387469284E-2</v>
      </c>
      <c r="AC1184" s="4">
        <f t="shared" si="776"/>
        <v>6.4047852001150263E-2</v>
      </c>
      <c r="AD1184" s="4">
        <f t="shared" si="777"/>
        <v>0.40470542011080934</v>
      </c>
      <c r="AF1184" s="4">
        <f t="shared" si="778"/>
        <v>4.9559745124528098E-2</v>
      </c>
      <c r="AG1184" s="4">
        <f t="shared" si="779"/>
        <v>0.12058888012178434</v>
      </c>
      <c r="AI1184" s="4" t="s">
        <v>531</v>
      </c>
      <c r="AJ1184" s="4">
        <v>7.6160719523558684E-2</v>
      </c>
    </row>
    <row r="1185" spans="1:36" ht="15.75" customHeight="1" x14ac:dyDescent="0.25">
      <c r="A1185" s="4" t="s">
        <v>343</v>
      </c>
      <c r="B1185" s="4" t="s">
        <v>344</v>
      </c>
      <c r="C1185" s="4" t="s">
        <v>28</v>
      </c>
      <c r="D1185" s="4" t="s">
        <v>328</v>
      </c>
      <c r="E1185" s="4">
        <v>1</v>
      </c>
      <c r="I1185" s="4">
        <f t="shared" ref="I1185:X1185" si="819">+(I1078-MIN(I$1038:I$1141))/(MAX(I$1038:I$1141)-MIN(I$1038:I$1141))</f>
        <v>5.4538731567382696E-4</v>
      </c>
      <c r="J1185" s="4">
        <f t="shared" si="819"/>
        <v>1.7105030232691986E-3</v>
      </c>
      <c r="K1185" s="4">
        <f t="shared" si="819"/>
        <v>1.5519652386152007E-3</v>
      </c>
      <c r="L1185" s="4">
        <f t="shared" si="819"/>
        <v>0.20160837110684646</v>
      </c>
      <c r="M1185" s="4">
        <f t="shared" si="819"/>
        <v>0.16810740861701085</v>
      </c>
      <c r="N1185" s="4">
        <f t="shared" si="819"/>
        <v>1.6726103292493877E-3</v>
      </c>
      <c r="O1185" s="4">
        <f t="shared" si="819"/>
        <v>3.684159362874935E-2</v>
      </c>
      <c r="P1185" s="4">
        <f t="shared" si="819"/>
        <v>1.1984345819370723E-3</v>
      </c>
      <c r="Q1185" s="4">
        <f t="shared" si="819"/>
        <v>0.18604829927615141</v>
      </c>
      <c r="R1185" s="4">
        <f t="shared" si="819"/>
        <v>1.8240027982618517E-2</v>
      </c>
      <c r="S1185" s="4">
        <f t="shared" si="819"/>
        <v>7.5579659789531636E-4</v>
      </c>
      <c r="T1185" s="4">
        <f t="shared" si="819"/>
        <v>0.40438366855823482</v>
      </c>
      <c r="U1185" s="4">
        <f t="shared" si="819"/>
        <v>0.44086021505376338</v>
      </c>
      <c r="V1185" s="4">
        <f t="shared" si="819"/>
        <v>0.39361702127659576</v>
      </c>
      <c r="W1185" s="4">
        <f t="shared" si="819"/>
        <v>0.40217391304347822</v>
      </c>
      <c r="X1185" s="4">
        <f t="shared" si="819"/>
        <v>0.40217391304347822</v>
      </c>
      <c r="Z1185" s="4">
        <f t="shared" si="773"/>
        <v>9.3244561996435424E-2</v>
      </c>
      <c r="AA1185" s="4">
        <f t="shared" si="774"/>
        <v>1.6726103292493877E-3</v>
      </c>
      <c r="AB1185" s="4">
        <f t="shared" si="775"/>
        <v>6.0582088867364083E-2</v>
      </c>
      <c r="AC1185" s="4">
        <f t="shared" si="776"/>
        <v>0.20256973257806507</v>
      </c>
      <c r="AD1185" s="4">
        <f t="shared" si="777"/>
        <v>0.40970626560432893</v>
      </c>
      <c r="AF1185" s="4">
        <f t="shared" si="778"/>
        <v>8.9517248442778488E-2</v>
      </c>
      <c r="AG1185" s="4">
        <f t="shared" si="779"/>
        <v>0.15355505187508858</v>
      </c>
      <c r="AI1185" s="4" t="s">
        <v>176</v>
      </c>
      <c r="AJ1185" s="4">
        <v>7.5395639735962555E-2</v>
      </c>
    </row>
    <row r="1186" spans="1:36" ht="15.75" customHeight="1" x14ac:dyDescent="0.25">
      <c r="A1186" s="4" t="s">
        <v>423</v>
      </c>
      <c r="B1186" s="4" t="s">
        <v>424</v>
      </c>
      <c r="C1186" s="4" t="s">
        <v>181</v>
      </c>
      <c r="D1186" s="4" t="s">
        <v>412</v>
      </c>
      <c r="E1186" s="4">
        <v>1</v>
      </c>
      <c r="I1186" s="4">
        <f t="shared" ref="I1186:X1186" si="820">+(I1079-MIN(I$1038:I$1141))/(MAX(I$1038:I$1141)-MIN(I$1038:I$1141))</f>
        <v>0</v>
      </c>
      <c r="J1186" s="4">
        <f t="shared" si="820"/>
        <v>6.8341043578528701E-2</v>
      </c>
      <c r="K1186" s="4">
        <f t="shared" si="820"/>
        <v>5.7783769804742855E-4</v>
      </c>
      <c r="L1186" s="4">
        <f t="shared" si="820"/>
        <v>0.1956777705029622</v>
      </c>
      <c r="M1186" s="4">
        <f t="shared" si="820"/>
        <v>0.34508773716584645</v>
      </c>
      <c r="N1186" s="4">
        <f t="shared" si="820"/>
        <v>6.3455525201991849E-3</v>
      </c>
      <c r="O1186" s="4">
        <f t="shared" si="820"/>
        <v>0</v>
      </c>
      <c r="P1186" s="4">
        <f t="shared" si="820"/>
        <v>2.1558969214838623E-3</v>
      </c>
      <c r="Q1186" s="4">
        <f t="shared" si="820"/>
        <v>0</v>
      </c>
      <c r="R1186" s="4">
        <f t="shared" si="820"/>
        <v>0</v>
      </c>
      <c r="S1186" s="4">
        <f t="shared" si="820"/>
        <v>0</v>
      </c>
      <c r="T1186" s="4">
        <f t="shared" si="820"/>
        <v>8.5148534365276293E-2</v>
      </c>
      <c r="U1186" s="4">
        <f t="shared" si="820"/>
        <v>0.32043010752688172</v>
      </c>
      <c r="V1186" s="4">
        <f t="shared" si="820"/>
        <v>0.30709219858156034</v>
      </c>
      <c r="W1186" s="4">
        <f t="shared" si="820"/>
        <v>0.41231884057971013</v>
      </c>
      <c r="X1186" s="4">
        <f t="shared" si="820"/>
        <v>0.41231884057971013</v>
      </c>
      <c r="Z1186" s="4">
        <f t="shared" si="773"/>
        <v>0.1524210972363462</v>
      </c>
      <c r="AA1186" s="4">
        <f t="shared" si="774"/>
        <v>6.3455525201991849E-3</v>
      </c>
      <c r="AB1186" s="4">
        <f t="shared" si="775"/>
        <v>5.3897423037096558E-4</v>
      </c>
      <c r="AC1186" s="4">
        <f t="shared" si="776"/>
        <v>4.2574267182638147E-2</v>
      </c>
      <c r="AD1186" s="4">
        <f t="shared" si="777"/>
        <v>0.36303999681696564</v>
      </c>
      <c r="AF1186" s="4">
        <f t="shared" si="778"/>
        <v>5.0469972792388629E-2</v>
      </c>
      <c r="AG1186" s="4">
        <f t="shared" si="779"/>
        <v>0.11298397759730403</v>
      </c>
      <c r="AI1186" s="4" t="s">
        <v>174</v>
      </c>
      <c r="AJ1186" s="4">
        <v>7.5278001381692702E-2</v>
      </c>
    </row>
    <row r="1187" spans="1:36" ht="15.75" customHeight="1" x14ac:dyDescent="0.25">
      <c r="A1187" s="4" t="s">
        <v>96</v>
      </c>
      <c r="B1187" s="4" t="s">
        <v>97</v>
      </c>
      <c r="C1187" s="4" t="s">
        <v>28</v>
      </c>
      <c r="D1187" s="4" t="s">
        <v>89</v>
      </c>
      <c r="E1187" s="4">
        <v>1</v>
      </c>
      <c r="I1187" s="4">
        <f t="shared" ref="I1187:X1187" si="821">+(I1080-MIN(I$1038:I$1141))/(MAX(I$1038:I$1141)-MIN(I$1038:I$1141))</f>
        <v>6.7969272672732074E-3</v>
      </c>
      <c r="J1187" s="4">
        <f t="shared" si="821"/>
        <v>5.4082927427139883E-4</v>
      </c>
      <c r="K1187" s="4">
        <f t="shared" si="821"/>
        <v>1.0258701719925815E-3</v>
      </c>
      <c r="L1187" s="4">
        <f t="shared" si="821"/>
        <v>7.0515936178114386E-2</v>
      </c>
      <c r="M1187" s="4">
        <f t="shared" si="821"/>
        <v>8.4284209819887365E-2</v>
      </c>
      <c r="N1187" s="4">
        <f t="shared" si="821"/>
        <v>1.5198847840790137E-3</v>
      </c>
      <c r="O1187" s="4">
        <f t="shared" si="821"/>
        <v>9.4360667893566112E-3</v>
      </c>
      <c r="P1187" s="4">
        <f t="shared" si="821"/>
        <v>6.286462224597486E-2</v>
      </c>
      <c r="Q1187" s="4">
        <f t="shared" si="821"/>
        <v>9.9743289230291285E-2</v>
      </c>
      <c r="R1187" s="4">
        <f t="shared" si="821"/>
        <v>4.9222663527751967E-2</v>
      </c>
      <c r="S1187" s="4">
        <f t="shared" si="821"/>
        <v>1.0383296814171113E-2</v>
      </c>
      <c r="T1187" s="4">
        <f t="shared" si="821"/>
        <v>0.39343184034248591</v>
      </c>
      <c r="U1187" s="4">
        <f t="shared" si="821"/>
        <v>0.29032258064516131</v>
      </c>
      <c r="V1187" s="4">
        <f t="shared" si="821"/>
        <v>0.21276595744680854</v>
      </c>
      <c r="W1187" s="4">
        <f t="shared" si="821"/>
        <v>0.33695652173913043</v>
      </c>
      <c r="X1187" s="4">
        <f t="shared" si="821"/>
        <v>0.33695652173913043</v>
      </c>
      <c r="Z1187" s="4">
        <f t="shared" si="773"/>
        <v>3.9091711361066428E-2</v>
      </c>
      <c r="AA1187" s="4">
        <f t="shared" si="774"/>
        <v>1.5198847840790137E-3</v>
      </c>
      <c r="AB1187" s="4">
        <f t="shared" si="775"/>
        <v>5.5316660448343685E-2</v>
      </c>
      <c r="AC1187" s="4">
        <f t="shared" si="776"/>
        <v>0.20190756857832851</v>
      </c>
      <c r="AD1187" s="4">
        <f t="shared" si="777"/>
        <v>0.29425039539255765</v>
      </c>
      <c r="AF1187" s="4">
        <f t="shared" si="778"/>
        <v>7.4458956292954404E-2</v>
      </c>
      <c r="AG1187" s="4">
        <f t="shared" si="779"/>
        <v>0.11841724411287506</v>
      </c>
      <c r="AI1187" s="4" t="s">
        <v>535</v>
      </c>
      <c r="AJ1187" s="4">
        <v>7.4506297075749545E-2</v>
      </c>
    </row>
    <row r="1188" spans="1:36" ht="15.75" customHeight="1" x14ac:dyDescent="0.25">
      <c r="A1188" s="5" t="s">
        <v>189</v>
      </c>
      <c r="B1188" s="5" t="s">
        <v>190</v>
      </c>
      <c r="C1188" s="5" t="s">
        <v>181</v>
      </c>
      <c r="D1188" s="4" t="s">
        <v>182</v>
      </c>
      <c r="E1188" s="4">
        <v>1</v>
      </c>
      <c r="I1188" s="4">
        <f t="shared" ref="I1188:X1188" si="822">+(I1081-MIN(I$1038:I$1141))/(MAX(I$1038:I$1141)-MIN(I$1038:I$1141))</f>
        <v>6.7540769859948816E-3</v>
      </c>
      <c r="J1188" s="4">
        <f t="shared" si="822"/>
        <v>1.5073066473750532E-3</v>
      </c>
      <c r="K1188" s="4">
        <f t="shared" si="822"/>
        <v>9.07728784137659E-4</v>
      </c>
      <c r="L1188" s="4">
        <f t="shared" si="822"/>
        <v>0.281233124469429</v>
      </c>
      <c r="M1188" s="4">
        <f t="shared" si="822"/>
        <v>0.37239082955999253</v>
      </c>
      <c r="N1188" s="4">
        <f t="shared" si="822"/>
        <v>6.9090969898849162E-3</v>
      </c>
      <c r="O1188" s="4">
        <f t="shared" si="822"/>
        <v>9.067630100914258E-3</v>
      </c>
      <c r="P1188" s="4">
        <f t="shared" si="822"/>
        <v>4.5634235108269264E-3</v>
      </c>
      <c r="Q1188" s="4">
        <f t="shared" si="822"/>
        <v>0.29791701800987913</v>
      </c>
      <c r="R1188" s="4">
        <f t="shared" si="822"/>
        <v>3.1023425458328044E-3</v>
      </c>
      <c r="S1188" s="4">
        <f t="shared" si="822"/>
        <v>7.6129690972289348E-3</v>
      </c>
      <c r="T1188" s="4">
        <f t="shared" si="822"/>
        <v>3.5859225372130321E-2</v>
      </c>
      <c r="U1188" s="4">
        <f t="shared" si="822"/>
        <v>0.35483870967741937</v>
      </c>
      <c r="V1188" s="4">
        <f t="shared" si="822"/>
        <v>0.34042553191489366</v>
      </c>
      <c r="W1188" s="4">
        <f t="shared" si="822"/>
        <v>0.63043478260869557</v>
      </c>
      <c r="X1188" s="4">
        <f t="shared" si="822"/>
        <v>0.63043478260869557</v>
      </c>
      <c r="Z1188" s="4">
        <f t="shared" si="773"/>
        <v>0.16400974736523355</v>
      </c>
      <c r="AA1188" s="4">
        <f t="shared" si="774"/>
        <v>6.9090969898849162E-3</v>
      </c>
      <c r="AB1188" s="4">
        <f t="shared" si="775"/>
        <v>7.8662603541863274E-2</v>
      </c>
      <c r="AC1188" s="4">
        <f t="shared" si="776"/>
        <v>2.1736097234679629E-2</v>
      </c>
      <c r="AD1188" s="4">
        <f t="shared" si="777"/>
        <v>0.48903345170242601</v>
      </c>
      <c r="AF1188" s="4">
        <f t="shared" si="778"/>
        <v>6.7829386282915349E-2</v>
      </c>
      <c r="AG1188" s="4">
        <f t="shared" si="779"/>
        <v>0.15207019936681748</v>
      </c>
      <c r="AI1188" s="4" t="s">
        <v>97</v>
      </c>
      <c r="AJ1188" s="4">
        <v>7.4458956292954404E-2</v>
      </c>
    </row>
    <row r="1189" spans="1:36" ht="15.75" customHeight="1" x14ac:dyDescent="0.25">
      <c r="A1189" s="4" t="s">
        <v>285</v>
      </c>
      <c r="B1189" s="4" t="s">
        <v>286</v>
      </c>
      <c r="C1189" s="4" t="s">
        <v>181</v>
      </c>
      <c r="D1189" s="4" t="s">
        <v>276</v>
      </c>
      <c r="E1189" s="4">
        <v>1</v>
      </c>
      <c r="I1189" s="4">
        <f t="shared" ref="I1189:X1189" si="823">+(I1082-MIN(I$1038:I$1141))/(MAX(I$1038:I$1141)-MIN(I$1038:I$1141))</f>
        <v>2.3590182521128109E-4</v>
      </c>
      <c r="J1189" s="4">
        <f t="shared" si="823"/>
        <v>6.7847068310044267E-4</v>
      </c>
      <c r="K1189" s="4">
        <f t="shared" si="823"/>
        <v>4.8515692432799628E-5</v>
      </c>
      <c r="L1189" s="4">
        <f t="shared" si="823"/>
        <v>0.10313578322564097</v>
      </c>
      <c r="M1189" s="4">
        <f t="shared" si="823"/>
        <v>0.63292024171090666</v>
      </c>
      <c r="N1189" s="4">
        <f t="shared" si="823"/>
        <v>3.5169618384566703E-3</v>
      </c>
      <c r="O1189" s="4">
        <f t="shared" si="823"/>
        <v>1.2846933784092785E-2</v>
      </c>
      <c r="P1189" s="4">
        <f t="shared" si="823"/>
        <v>7.309222659625821E-4</v>
      </c>
      <c r="Q1189" s="4">
        <f t="shared" si="823"/>
        <v>0.33275238713265964</v>
      </c>
      <c r="R1189" s="4">
        <f t="shared" si="823"/>
        <v>1.098604712215674E-3</v>
      </c>
      <c r="S1189" s="4">
        <f t="shared" si="823"/>
        <v>4.7875709889055118E-3</v>
      </c>
      <c r="T1189" s="4">
        <f t="shared" si="823"/>
        <v>0.24682525487390447</v>
      </c>
      <c r="U1189" s="4">
        <f t="shared" si="823"/>
        <v>0</v>
      </c>
      <c r="V1189" s="4">
        <f t="shared" si="823"/>
        <v>0</v>
      </c>
      <c r="W1189" s="4">
        <f t="shared" si="823"/>
        <v>0</v>
      </c>
      <c r="X1189" s="4">
        <f t="shared" si="823"/>
        <v>0</v>
      </c>
      <c r="Z1189" s="4">
        <f t="shared" si="773"/>
        <v>0.18419575282802023</v>
      </c>
      <c r="AA1189" s="4">
        <f t="shared" si="774"/>
        <v>3.5169618384566703E-3</v>
      </c>
      <c r="AB1189" s="4">
        <f t="shared" si="775"/>
        <v>8.6857211973732668E-2</v>
      </c>
      <c r="AC1189" s="4">
        <f t="shared" si="776"/>
        <v>0.12580641293140499</v>
      </c>
      <c r="AD1189" s="4">
        <f t="shared" si="777"/>
        <v>0</v>
      </c>
      <c r="AF1189" s="4">
        <f t="shared" si="778"/>
        <v>0.10009408489290364</v>
      </c>
      <c r="AG1189" s="4">
        <f t="shared" si="779"/>
        <v>8.0075267914322915E-2</v>
      </c>
      <c r="AI1189" s="4" t="s">
        <v>200</v>
      </c>
      <c r="AJ1189" s="4">
        <v>7.31113203779271E-2</v>
      </c>
    </row>
    <row r="1190" spans="1:36" ht="15.75" customHeight="1" x14ac:dyDescent="0.25">
      <c r="A1190" s="4" t="s">
        <v>398</v>
      </c>
      <c r="B1190" s="4" t="s">
        <v>399</v>
      </c>
      <c r="C1190" s="4" t="s">
        <v>106</v>
      </c>
      <c r="D1190" s="4" t="s">
        <v>393</v>
      </c>
      <c r="E1190" s="4">
        <v>1</v>
      </c>
      <c r="I1190" s="4">
        <f t="shared" ref="I1190:X1190" si="824">+(I1083-MIN(I$1038:I$1141))/(MAX(I$1038:I$1141)-MIN(I$1038:I$1141))</f>
        <v>0.95301524895379786</v>
      </c>
      <c r="J1190" s="4">
        <f t="shared" si="824"/>
        <v>4.357578580949949E-4</v>
      </c>
      <c r="K1190" s="4">
        <f t="shared" si="824"/>
        <v>0</v>
      </c>
      <c r="L1190" s="4">
        <f t="shared" si="824"/>
        <v>0</v>
      </c>
      <c r="M1190" s="4">
        <f t="shared" si="824"/>
        <v>0</v>
      </c>
      <c r="N1190" s="4">
        <f t="shared" si="824"/>
        <v>0</v>
      </c>
      <c r="O1190" s="4">
        <f t="shared" si="824"/>
        <v>3.3469335699308184E-2</v>
      </c>
      <c r="P1190" s="4">
        <f t="shared" si="824"/>
        <v>1.0363274140857638E-2</v>
      </c>
      <c r="Q1190" s="4">
        <f t="shared" si="824"/>
        <v>8.6910223744384868E-2</v>
      </c>
      <c r="R1190" s="4">
        <f t="shared" si="824"/>
        <v>3.8777533015477753E-3</v>
      </c>
      <c r="S1190" s="4">
        <f t="shared" si="824"/>
        <v>5.0129743952745456E-2</v>
      </c>
      <c r="T1190" s="4">
        <f t="shared" si="824"/>
        <v>0</v>
      </c>
      <c r="U1190" s="4">
        <f t="shared" si="824"/>
        <v>0.23655913978494622</v>
      </c>
      <c r="V1190" s="4">
        <f t="shared" si="824"/>
        <v>0.22872340425531915</v>
      </c>
      <c r="W1190" s="4">
        <f t="shared" si="824"/>
        <v>0.21739130434782608</v>
      </c>
      <c r="X1190" s="4">
        <f t="shared" si="824"/>
        <v>0.21739130434782608</v>
      </c>
      <c r="Z1190" s="4">
        <f t="shared" si="773"/>
        <v>1.0893946452374873E-4</v>
      </c>
      <c r="AA1190" s="4">
        <f t="shared" si="774"/>
        <v>0</v>
      </c>
      <c r="AB1190" s="4">
        <f t="shared" si="775"/>
        <v>3.3655146721524615E-2</v>
      </c>
      <c r="AC1190" s="4">
        <f t="shared" si="776"/>
        <v>2.5064871976372728E-2</v>
      </c>
      <c r="AD1190" s="4">
        <f t="shared" si="777"/>
        <v>0.22501628818397937</v>
      </c>
      <c r="AF1190" s="4">
        <f t="shared" si="778"/>
        <v>1.4707239540605273E-2</v>
      </c>
      <c r="AG1190" s="4">
        <f t="shared" si="779"/>
        <v>5.6769049269280093E-2</v>
      </c>
      <c r="AI1190" s="4" t="s">
        <v>88</v>
      </c>
      <c r="AJ1190" s="4">
        <v>7.3088519473664265E-2</v>
      </c>
    </row>
    <row r="1191" spans="1:36" ht="15.75" customHeight="1" x14ac:dyDescent="0.25">
      <c r="A1191" s="4" t="s">
        <v>360</v>
      </c>
      <c r="B1191" s="4" t="s">
        <v>361</v>
      </c>
      <c r="C1191" s="4" t="s">
        <v>106</v>
      </c>
      <c r="D1191" s="4" t="s">
        <v>357</v>
      </c>
      <c r="E1191" s="4">
        <v>1</v>
      </c>
      <c r="I1191" s="4">
        <f t="shared" ref="I1191:X1191" si="825">+(I1084-MIN(I$1038:I$1141))/(MAX(I$1038:I$1141)-MIN(I$1038:I$1141))</f>
        <v>0.18874877881005145</v>
      </c>
      <c r="J1191" s="4">
        <f t="shared" si="825"/>
        <v>5.0036667056718156E-4</v>
      </c>
      <c r="K1191" s="4">
        <f t="shared" si="825"/>
        <v>3.6826656883935324E-4</v>
      </c>
      <c r="L1191" s="4">
        <f t="shared" si="825"/>
        <v>2.9338725224284136E-2</v>
      </c>
      <c r="M1191" s="4">
        <f t="shared" si="825"/>
        <v>7.653104263295174E-2</v>
      </c>
      <c r="N1191" s="4">
        <f t="shared" si="825"/>
        <v>4.786455142762508E-4</v>
      </c>
      <c r="O1191" s="4">
        <f t="shared" si="825"/>
        <v>9.0031121608908568E-2</v>
      </c>
      <c r="P1191" s="4">
        <f t="shared" si="825"/>
        <v>0.2151093459088235</v>
      </c>
      <c r="Q1191" s="4">
        <f t="shared" si="825"/>
        <v>0.20484816307775341</v>
      </c>
      <c r="R1191" s="4">
        <f t="shared" si="825"/>
        <v>5.2758037052294949E-4</v>
      </c>
      <c r="S1191" s="4">
        <f t="shared" si="825"/>
        <v>0.11749996787035052</v>
      </c>
      <c r="T1191" s="4">
        <f t="shared" si="825"/>
        <v>9.5385898365877436E-2</v>
      </c>
      <c r="U1191" s="4">
        <f t="shared" si="825"/>
        <v>0.62365591397849451</v>
      </c>
      <c r="V1191" s="4">
        <f t="shared" si="825"/>
        <v>0.45744680851063829</v>
      </c>
      <c r="W1191" s="4">
        <f t="shared" si="825"/>
        <v>0.43478260869565216</v>
      </c>
      <c r="X1191" s="4">
        <f t="shared" si="825"/>
        <v>0.43478260869565216</v>
      </c>
      <c r="Z1191" s="4">
        <f t="shared" si="773"/>
        <v>2.6684600274160603E-2</v>
      </c>
      <c r="AA1191" s="4">
        <f t="shared" si="774"/>
        <v>4.786455142762508E-4</v>
      </c>
      <c r="AB1191" s="4">
        <f t="shared" si="775"/>
        <v>0.1276290527415021</v>
      </c>
      <c r="AC1191" s="4">
        <f t="shared" si="776"/>
        <v>0.10644293311811398</v>
      </c>
      <c r="AD1191" s="4">
        <f t="shared" si="777"/>
        <v>0.48766698497010924</v>
      </c>
      <c r="AF1191" s="4">
        <f t="shared" si="778"/>
        <v>6.5308807912013239E-2</v>
      </c>
      <c r="AG1191" s="4">
        <f t="shared" si="779"/>
        <v>0.14978044332363244</v>
      </c>
      <c r="AI1191" s="4" t="s">
        <v>411</v>
      </c>
      <c r="AJ1191" s="4">
        <v>7.2917922828629689E-2</v>
      </c>
    </row>
    <row r="1192" spans="1:36" ht="15.75" customHeight="1" x14ac:dyDescent="0.25">
      <c r="A1192" s="4" t="s">
        <v>287</v>
      </c>
      <c r="B1192" s="4" t="s">
        <v>288</v>
      </c>
      <c r="C1192" s="4" t="s">
        <v>181</v>
      </c>
      <c r="D1192" s="4" t="s">
        <v>276</v>
      </c>
      <c r="E1192" s="4">
        <v>1</v>
      </c>
      <c r="I1192" s="4">
        <f t="shared" ref="I1192:X1192" si="826">+(I1085-MIN(I$1038:I$1141))/(MAX(I$1038:I$1141)-MIN(I$1038:I$1141))</f>
        <v>3.404766540500633E-3</v>
      </c>
      <c r="J1192" s="4">
        <f t="shared" si="826"/>
        <v>9.4603636538120547E-4</v>
      </c>
      <c r="K1192" s="4">
        <f t="shared" si="826"/>
        <v>2.805133769841058E-4</v>
      </c>
      <c r="L1192" s="4">
        <f t="shared" si="826"/>
        <v>0.23380950898704619</v>
      </c>
      <c r="M1192" s="4">
        <f t="shared" si="826"/>
        <v>0.5898470128457548</v>
      </c>
      <c r="N1192" s="4">
        <f t="shared" si="826"/>
        <v>3.9261827277516943E-3</v>
      </c>
      <c r="O1192" s="4">
        <f t="shared" si="826"/>
        <v>1</v>
      </c>
      <c r="P1192" s="4">
        <f t="shared" si="826"/>
        <v>2.7722717732341579E-3</v>
      </c>
      <c r="Q1192" s="4">
        <f t="shared" si="826"/>
        <v>0.34175600868894951</v>
      </c>
      <c r="R1192" s="4">
        <f t="shared" si="826"/>
        <v>1.0425614514488239E-3</v>
      </c>
      <c r="S1192" s="4">
        <f t="shared" si="826"/>
        <v>8.5131083273067426E-2</v>
      </c>
      <c r="T1192" s="4">
        <f t="shared" si="826"/>
        <v>0.1523489978095724</v>
      </c>
      <c r="U1192" s="4">
        <f t="shared" si="826"/>
        <v>0</v>
      </c>
      <c r="V1192" s="4">
        <f t="shared" si="826"/>
        <v>0</v>
      </c>
      <c r="W1192" s="4">
        <f t="shared" si="826"/>
        <v>0</v>
      </c>
      <c r="X1192" s="4">
        <f t="shared" si="826"/>
        <v>0</v>
      </c>
      <c r="Z1192" s="4">
        <f t="shared" si="773"/>
        <v>0.20622076789379157</v>
      </c>
      <c r="AA1192" s="4">
        <f t="shared" si="774"/>
        <v>3.9261827277516943E-3</v>
      </c>
      <c r="AB1192" s="4">
        <f t="shared" si="775"/>
        <v>0.33639271047840813</v>
      </c>
      <c r="AC1192" s="4">
        <f t="shared" si="776"/>
        <v>0.11874004054131991</v>
      </c>
      <c r="AD1192" s="4">
        <f t="shared" si="777"/>
        <v>0</v>
      </c>
      <c r="AF1192" s="4">
        <f t="shared" si="778"/>
        <v>0.16631992541031781</v>
      </c>
      <c r="AG1192" s="4">
        <f t="shared" si="779"/>
        <v>0.13305594032825424</v>
      </c>
      <c r="AI1192" s="4" t="s">
        <v>280</v>
      </c>
      <c r="AJ1192" s="4">
        <v>7.2889562639422353E-2</v>
      </c>
    </row>
    <row r="1193" spans="1:36" ht="15.75" customHeight="1" x14ac:dyDescent="0.25">
      <c r="A1193" s="4" t="s">
        <v>499</v>
      </c>
      <c r="B1193" s="4" t="s">
        <v>500</v>
      </c>
      <c r="C1193" s="4" t="s">
        <v>106</v>
      </c>
      <c r="D1193" s="4" t="s">
        <v>484</v>
      </c>
      <c r="E1193" s="4">
        <v>1</v>
      </c>
      <c r="I1193" s="4">
        <f t="shared" ref="I1193:X1193" si="827">+(I1086-MIN(I$1038:I$1141))/(MAX(I$1038:I$1141)-MIN(I$1038:I$1141))</f>
        <v>5.9413305021543336E-3</v>
      </c>
      <c r="J1193" s="4">
        <f t="shared" si="827"/>
        <v>1.1581309678856144E-3</v>
      </c>
      <c r="K1193" s="4">
        <f t="shared" si="827"/>
        <v>1.1999257723285383E-3</v>
      </c>
      <c r="L1193" s="4">
        <f t="shared" si="827"/>
        <v>0.10584954121468089</v>
      </c>
      <c r="M1193" s="4">
        <f t="shared" si="827"/>
        <v>0.50816410820217639</v>
      </c>
      <c r="N1193" s="4">
        <f t="shared" si="827"/>
        <v>1.737831801948938E-3</v>
      </c>
      <c r="O1193" s="4">
        <f t="shared" si="827"/>
        <v>2.6204288886147484E-2</v>
      </c>
      <c r="P1193" s="4">
        <f t="shared" si="827"/>
        <v>1.1108251735457981E-2</v>
      </c>
      <c r="Q1193" s="4">
        <f t="shared" si="827"/>
        <v>0.21529529534413577</v>
      </c>
      <c r="R1193" s="4">
        <f t="shared" si="827"/>
        <v>1.6030403772713713E-3</v>
      </c>
      <c r="S1193" s="4">
        <f t="shared" si="827"/>
        <v>2.1919660509801477E-3</v>
      </c>
      <c r="T1193" s="4">
        <f t="shared" si="827"/>
        <v>1.0367872904424589E-2</v>
      </c>
      <c r="U1193" s="4">
        <f t="shared" si="827"/>
        <v>0</v>
      </c>
      <c r="V1193" s="4">
        <f t="shared" si="827"/>
        <v>0</v>
      </c>
      <c r="W1193" s="4">
        <f t="shared" si="827"/>
        <v>0</v>
      </c>
      <c r="X1193" s="4">
        <f t="shared" si="827"/>
        <v>0</v>
      </c>
      <c r="Z1193" s="4">
        <f t="shared" si="773"/>
        <v>0.15409292653926787</v>
      </c>
      <c r="AA1193" s="4">
        <f t="shared" si="774"/>
        <v>1.737831801948938E-3</v>
      </c>
      <c r="AB1193" s="4">
        <f t="shared" si="775"/>
        <v>6.3552719085753148E-2</v>
      </c>
      <c r="AC1193" s="4">
        <f t="shared" si="776"/>
        <v>6.2799194777023682E-3</v>
      </c>
      <c r="AD1193" s="4">
        <f t="shared" si="777"/>
        <v>0</v>
      </c>
      <c r="AF1193" s="4">
        <f t="shared" si="778"/>
        <v>5.6415849226168081E-2</v>
      </c>
      <c r="AG1193" s="4">
        <f t="shared" si="779"/>
        <v>4.5132679380934466E-2</v>
      </c>
      <c r="AI1193" s="4" t="s">
        <v>444</v>
      </c>
      <c r="AJ1193" s="4">
        <v>7.2499536719591071E-2</v>
      </c>
    </row>
    <row r="1194" spans="1:36" ht="15.75" customHeight="1" x14ac:dyDescent="0.25">
      <c r="A1194" s="4" t="s">
        <v>425</v>
      </c>
      <c r="B1194" s="4" t="s">
        <v>426</v>
      </c>
      <c r="C1194" s="4" t="s">
        <v>181</v>
      </c>
      <c r="D1194" s="4" t="s">
        <v>412</v>
      </c>
      <c r="E1194" s="4">
        <v>1</v>
      </c>
      <c r="I1194" s="4">
        <f t="shared" ref="I1194:X1194" si="828">+(I1087-MIN(I$1038:I$1141))/(MAX(I$1038:I$1141)-MIN(I$1038:I$1141))</f>
        <v>4.2230435687994089E-2</v>
      </c>
      <c r="J1194" s="4">
        <f t="shared" si="828"/>
        <v>1.6674665735335495E-3</v>
      </c>
      <c r="K1194" s="4">
        <f t="shared" si="828"/>
        <v>4.1488314244888424E-4</v>
      </c>
      <c r="L1194" s="4">
        <f t="shared" si="828"/>
        <v>0.2128229795956095</v>
      </c>
      <c r="M1194" s="4">
        <f t="shared" si="828"/>
        <v>0.51222155922404011</v>
      </c>
      <c r="N1194" s="4">
        <f t="shared" si="828"/>
        <v>4.0743373725669208E-3</v>
      </c>
      <c r="O1194" s="4">
        <f t="shared" si="828"/>
        <v>2.455036294622737E-2</v>
      </c>
      <c r="P1194" s="4">
        <f t="shared" si="828"/>
        <v>5.2216171029484454E-3</v>
      </c>
      <c r="Q1194" s="4">
        <f t="shared" si="828"/>
        <v>0.33912375596820937</v>
      </c>
      <c r="R1194" s="4">
        <f t="shared" si="828"/>
        <v>8.2017196331508457E-4</v>
      </c>
      <c r="S1194" s="4">
        <f t="shared" si="828"/>
        <v>7.9982166349246309E-3</v>
      </c>
      <c r="T1194" s="4">
        <f t="shared" si="828"/>
        <v>0.22712019210925419</v>
      </c>
      <c r="U1194" s="4">
        <f t="shared" si="828"/>
        <v>0.65591397849462363</v>
      </c>
      <c r="V1194" s="4">
        <f t="shared" si="828"/>
        <v>0.60638297872340419</v>
      </c>
      <c r="W1194" s="4">
        <f t="shared" si="828"/>
        <v>0.76086956521739124</v>
      </c>
      <c r="X1194" s="4">
        <f t="shared" si="828"/>
        <v>0.76086956521739124</v>
      </c>
      <c r="Z1194" s="4">
        <f t="shared" si="773"/>
        <v>0.181781722133908</v>
      </c>
      <c r="AA1194" s="4">
        <f t="shared" si="774"/>
        <v>4.0743373725669208E-3</v>
      </c>
      <c r="AB1194" s="4">
        <f t="shared" si="775"/>
        <v>9.2428976995175063E-2</v>
      </c>
      <c r="AC1194" s="4">
        <f t="shared" si="776"/>
        <v>0.11755920437208942</v>
      </c>
      <c r="AD1194" s="4">
        <f t="shared" si="777"/>
        <v>0.69600902191320257</v>
      </c>
      <c r="AF1194" s="4">
        <f t="shared" si="778"/>
        <v>9.8961060218434843E-2</v>
      </c>
      <c r="AG1194" s="4">
        <f t="shared" si="779"/>
        <v>0.21837065255738838</v>
      </c>
      <c r="AI1194" s="4" t="s">
        <v>529</v>
      </c>
      <c r="AJ1194" s="4">
        <v>7.1798850368309006E-2</v>
      </c>
    </row>
    <row r="1195" spans="1:36" ht="15.75" customHeight="1" x14ac:dyDescent="0.25">
      <c r="A1195" s="4" t="s">
        <v>59</v>
      </c>
      <c r="B1195" s="4" t="s">
        <v>60</v>
      </c>
      <c r="C1195" s="4" t="s">
        <v>28</v>
      </c>
      <c r="D1195" s="4" t="s">
        <v>29</v>
      </c>
      <c r="E1195" s="4">
        <v>1</v>
      </c>
      <c r="I1195" s="4">
        <f t="shared" ref="I1195:X1195" si="829">+(I1088-MIN(I$1038:I$1141))/(MAX(I$1038:I$1141)-MIN(I$1038:I$1141))</f>
        <v>2.055736629809559E-3</v>
      </c>
      <c r="J1195" s="4">
        <f t="shared" si="829"/>
        <v>1.4683052112587113E-3</v>
      </c>
      <c r="K1195" s="4">
        <f t="shared" si="829"/>
        <v>6.1250082375943152E-4</v>
      </c>
      <c r="L1195" s="4">
        <f t="shared" si="829"/>
        <v>0.45585280026533948</v>
      </c>
      <c r="M1195" s="4">
        <f t="shared" si="829"/>
        <v>0.26491684949131983</v>
      </c>
      <c r="N1195" s="4">
        <f t="shared" si="829"/>
        <v>0</v>
      </c>
      <c r="O1195" s="4">
        <f t="shared" si="829"/>
        <v>0.12301637827437399</v>
      </c>
      <c r="P1195" s="4">
        <f t="shared" si="829"/>
        <v>3.9431711640071062E-3</v>
      </c>
      <c r="Q1195" s="4">
        <f t="shared" si="829"/>
        <v>0.18070114543561264</v>
      </c>
      <c r="R1195" s="4">
        <f t="shared" si="829"/>
        <v>6.9356095114732522E-2</v>
      </c>
      <c r="S1195" s="4">
        <f t="shared" si="829"/>
        <v>1.7097507690046143E-2</v>
      </c>
      <c r="T1195" s="4">
        <f t="shared" si="829"/>
        <v>0</v>
      </c>
      <c r="U1195" s="4">
        <f t="shared" si="829"/>
        <v>0.47311827956989244</v>
      </c>
      <c r="V1195" s="4">
        <f t="shared" si="829"/>
        <v>0.55319148936170215</v>
      </c>
      <c r="W1195" s="4">
        <f t="shared" si="829"/>
        <v>0.54347826086956519</v>
      </c>
      <c r="X1195" s="4">
        <f t="shared" si="829"/>
        <v>0.54347826086956519</v>
      </c>
      <c r="Z1195" s="4">
        <f t="shared" si="773"/>
        <v>0.18071261394791938</v>
      </c>
      <c r="AA1195" s="4">
        <f t="shared" si="774"/>
        <v>0</v>
      </c>
      <c r="AB1195" s="4">
        <f t="shared" si="775"/>
        <v>9.4254197497181558E-2</v>
      </c>
      <c r="AC1195" s="4">
        <f t="shared" si="776"/>
        <v>8.5487538450230716E-3</v>
      </c>
      <c r="AD1195" s="4">
        <f t="shared" si="777"/>
        <v>0.52831657266768128</v>
      </c>
      <c r="AF1195" s="4">
        <f t="shared" si="778"/>
        <v>7.0878891322531001E-2</v>
      </c>
      <c r="AG1195" s="4">
        <f t="shared" si="779"/>
        <v>0.16236642759156106</v>
      </c>
      <c r="AI1195" s="4" t="s">
        <v>428</v>
      </c>
      <c r="AJ1195" s="4">
        <v>7.1637774783886707E-2</v>
      </c>
    </row>
    <row r="1196" spans="1:36" ht="15.75" customHeight="1" x14ac:dyDescent="0.25">
      <c r="A1196" s="4" t="s">
        <v>171</v>
      </c>
      <c r="B1196" s="4" t="s">
        <v>172</v>
      </c>
      <c r="C1196" s="4" t="s">
        <v>106</v>
      </c>
      <c r="D1196" s="4" t="s">
        <v>160</v>
      </c>
      <c r="E1196" s="4">
        <v>1</v>
      </c>
      <c r="I1196" s="4">
        <f t="shared" ref="I1196:X1196" si="830">+(I1089-MIN(I$1038:I$1141))/(MAX(I$1038:I$1141)-MIN(I$1038:I$1141))</f>
        <v>8.8478878601652614E-2</v>
      </c>
      <c r="J1196" s="4">
        <f t="shared" si="830"/>
        <v>7.2162358785976652E-4</v>
      </c>
      <c r="K1196" s="4">
        <f t="shared" si="830"/>
        <v>6.1955541168218038E-5</v>
      </c>
      <c r="L1196" s="4">
        <f t="shared" si="830"/>
        <v>0.23566626940721694</v>
      </c>
      <c r="M1196" s="4">
        <f t="shared" si="830"/>
        <v>0.38767598864218411</v>
      </c>
      <c r="N1196" s="4">
        <f t="shared" si="830"/>
        <v>2.0050655486970798E-3</v>
      </c>
      <c r="O1196" s="4">
        <f t="shared" si="830"/>
        <v>3.3926093588544995E-2</v>
      </c>
      <c r="P1196" s="4">
        <f t="shared" si="830"/>
        <v>1.7077047093194353E-2</v>
      </c>
      <c r="Q1196" s="4">
        <f t="shared" si="830"/>
        <v>0.54084359678174021</v>
      </c>
      <c r="R1196" s="4">
        <f t="shared" si="830"/>
        <v>2.9947136517588426E-4</v>
      </c>
      <c r="S1196" s="4">
        <f t="shared" si="830"/>
        <v>1.2094659613406361E-2</v>
      </c>
      <c r="T1196" s="4">
        <f t="shared" si="830"/>
        <v>0.14276982891028098</v>
      </c>
      <c r="U1196" s="4">
        <f t="shared" si="830"/>
        <v>0.78494623655913975</v>
      </c>
      <c r="V1196" s="4">
        <f t="shared" si="830"/>
        <v>0.77659574468085113</v>
      </c>
      <c r="W1196" s="4">
        <f t="shared" si="830"/>
        <v>0.80434782608695643</v>
      </c>
      <c r="X1196" s="4">
        <f t="shared" si="830"/>
        <v>0.80434782608695643</v>
      </c>
      <c r="Z1196" s="4">
        <f t="shared" si="773"/>
        <v>0.15603145929460727</v>
      </c>
      <c r="AA1196" s="4">
        <f t="shared" si="774"/>
        <v>2.0050655486970798E-3</v>
      </c>
      <c r="AB1196" s="4">
        <f t="shared" si="775"/>
        <v>0.14803655220716386</v>
      </c>
      <c r="AC1196" s="4">
        <f t="shared" si="776"/>
        <v>7.7432244261843669E-2</v>
      </c>
      <c r="AD1196" s="4">
        <f t="shared" si="777"/>
        <v>0.79255940835347594</v>
      </c>
      <c r="AF1196" s="4">
        <f t="shared" si="778"/>
        <v>9.5876330328077963E-2</v>
      </c>
      <c r="AG1196" s="4">
        <f t="shared" si="779"/>
        <v>0.23521294593315756</v>
      </c>
      <c r="AI1196" s="4" t="s">
        <v>180</v>
      </c>
      <c r="AJ1196" s="4">
        <v>7.153377965033246E-2</v>
      </c>
    </row>
    <row r="1197" spans="1:36" ht="15.75" customHeight="1" x14ac:dyDescent="0.25">
      <c r="A1197" s="4" t="s">
        <v>104</v>
      </c>
      <c r="B1197" s="4" t="s">
        <v>105</v>
      </c>
      <c r="C1197" s="4" t="s">
        <v>106</v>
      </c>
      <c r="D1197" s="4" t="s">
        <v>107</v>
      </c>
      <c r="E1197" s="4">
        <v>1</v>
      </c>
      <c r="I1197" s="4">
        <f t="shared" ref="I1197:X1197" si="831">+(I1090-MIN(I$1038:I$1141))/(MAX(I$1038:I$1141)-MIN(I$1038:I$1141))</f>
        <v>1.2938240627780628E-2</v>
      </c>
      <c r="J1197" s="4">
        <f t="shared" si="831"/>
        <v>8.4131250900971598E-4</v>
      </c>
      <c r="K1197" s="4">
        <f t="shared" si="831"/>
        <v>9.330477801666921E-4</v>
      </c>
      <c r="L1197" s="4">
        <f t="shared" si="831"/>
        <v>0</v>
      </c>
      <c r="M1197" s="4">
        <f t="shared" si="831"/>
        <v>0</v>
      </c>
      <c r="N1197" s="4">
        <f t="shared" si="831"/>
        <v>0</v>
      </c>
      <c r="O1197" s="4">
        <f t="shared" si="831"/>
        <v>5.4665049978760913E-3</v>
      </c>
      <c r="P1197" s="4">
        <f t="shared" si="831"/>
        <v>2.2200645016975152E-2</v>
      </c>
      <c r="Q1197" s="4">
        <f t="shared" si="831"/>
        <v>0.34462188487324863</v>
      </c>
      <c r="R1197" s="4">
        <f t="shared" si="831"/>
        <v>6.123551656004339E-3</v>
      </c>
      <c r="S1197" s="4">
        <f t="shared" si="831"/>
        <v>3.9014217727830897E-3</v>
      </c>
      <c r="T1197" s="4">
        <f t="shared" si="831"/>
        <v>2.440562386764358E-2</v>
      </c>
      <c r="U1197" s="4">
        <f t="shared" si="831"/>
        <v>0.48387096774193544</v>
      </c>
      <c r="V1197" s="4">
        <f t="shared" si="831"/>
        <v>0.27659574468085107</v>
      </c>
      <c r="W1197" s="4">
        <f t="shared" si="831"/>
        <v>0.4891304347826087</v>
      </c>
      <c r="X1197" s="4">
        <f t="shared" si="831"/>
        <v>0.4891304347826087</v>
      </c>
      <c r="Z1197" s="4">
        <f t="shared" si="773"/>
        <v>4.4359007229410202E-4</v>
      </c>
      <c r="AA1197" s="4">
        <f t="shared" si="774"/>
        <v>0</v>
      </c>
      <c r="AB1197" s="4">
        <f t="shared" si="775"/>
        <v>9.4603146636026064E-2</v>
      </c>
      <c r="AC1197" s="4">
        <f t="shared" si="776"/>
        <v>1.4153522820213335E-2</v>
      </c>
      <c r="AD1197" s="4">
        <f t="shared" si="777"/>
        <v>0.43468189549700098</v>
      </c>
      <c r="AF1197" s="4">
        <f t="shared" si="778"/>
        <v>2.7300064882133376E-2</v>
      </c>
      <c r="AG1197" s="4">
        <f t="shared" si="779"/>
        <v>0.10877643100510689</v>
      </c>
      <c r="AI1197" s="4" t="s">
        <v>60</v>
      </c>
      <c r="AJ1197" s="4">
        <v>7.0878891322531001E-2</v>
      </c>
    </row>
    <row r="1198" spans="1:36" ht="15.75" customHeight="1" x14ac:dyDescent="0.25">
      <c r="A1198" s="4" t="s">
        <v>128</v>
      </c>
      <c r="B1198" s="4" t="s">
        <v>129</v>
      </c>
      <c r="C1198" s="4" t="s">
        <v>118</v>
      </c>
      <c r="D1198" s="4" t="s">
        <v>119</v>
      </c>
      <c r="E1198" s="4">
        <v>1</v>
      </c>
      <c r="I1198" s="4">
        <f t="shared" ref="I1198:X1198" si="832">+(I1091-MIN(I$1038:I$1141))/(MAX(I$1038:I$1141)-MIN(I$1038:I$1141))</f>
        <v>3.6667458146332307E-2</v>
      </c>
      <c r="J1198" s="4">
        <f t="shared" si="832"/>
        <v>2.3721529986845926E-4</v>
      </c>
      <c r="K1198" s="4">
        <f t="shared" si="832"/>
        <v>4.0585496493227377E-4</v>
      </c>
      <c r="L1198" s="4">
        <f t="shared" si="832"/>
        <v>0</v>
      </c>
      <c r="M1198" s="4">
        <f t="shared" si="832"/>
        <v>0</v>
      </c>
      <c r="N1198" s="4">
        <f t="shared" si="832"/>
        <v>0</v>
      </c>
      <c r="O1198" s="4">
        <f t="shared" si="832"/>
        <v>0.29757470621532872</v>
      </c>
      <c r="P1198" s="4">
        <f t="shared" si="832"/>
        <v>2.1272003619763388E-3</v>
      </c>
      <c r="Q1198" s="4">
        <f t="shared" si="832"/>
        <v>0.1546677969342046</v>
      </c>
      <c r="R1198" s="4">
        <f t="shared" si="832"/>
        <v>5.8234706085817777E-3</v>
      </c>
      <c r="S1198" s="4">
        <f t="shared" si="832"/>
        <v>7.1366035304046976E-2</v>
      </c>
      <c r="T1198" s="4">
        <f t="shared" si="832"/>
        <v>0.88516497532627092</v>
      </c>
      <c r="U1198" s="4">
        <f t="shared" si="832"/>
        <v>0.34408602150537632</v>
      </c>
      <c r="V1198" s="4">
        <f t="shared" si="832"/>
        <v>0.38297872340425532</v>
      </c>
      <c r="W1198" s="4">
        <f t="shared" si="832"/>
        <v>0.41304347826086957</v>
      </c>
      <c r="X1198" s="4">
        <f t="shared" si="832"/>
        <v>0.41304347826086957</v>
      </c>
      <c r="Z1198" s="4">
        <f t="shared" si="773"/>
        <v>1.6076756620018326E-4</v>
      </c>
      <c r="AA1198" s="4">
        <f t="shared" si="774"/>
        <v>0</v>
      </c>
      <c r="AB1198" s="4">
        <f t="shared" si="775"/>
        <v>0.11504829353002285</v>
      </c>
      <c r="AC1198" s="4">
        <f t="shared" si="776"/>
        <v>0.47826550531515893</v>
      </c>
      <c r="AD1198" s="4">
        <f t="shared" si="777"/>
        <v>0.38828792535784273</v>
      </c>
      <c r="AF1198" s="4">
        <f t="shared" si="778"/>
        <v>0.14836864160284549</v>
      </c>
      <c r="AG1198" s="4">
        <f t="shared" si="779"/>
        <v>0.19635249835384494</v>
      </c>
      <c r="AI1198" s="4" t="s">
        <v>371</v>
      </c>
      <c r="AJ1198" s="4">
        <v>7.0748150126348941E-2</v>
      </c>
    </row>
    <row r="1199" spans="1:36" ht="15.75" customHeight="1" x14ac:dyDescent="0.25">
      <c r="A1199" s="4" t="s">
        <v>427</v>
      </c>
      <c r="B1199" s="4" t="s">
        <v>428</v>
      </c>
      <c r="C1199" s="4" t="s">
        <v>181</v>
      </c>
      <c r="D1199" s="4" t="s">
        <v>412</v>
      </c>
      <c r="E1199" s="4">
        <v>1</v>
      </c>
      <c r="I1199" s="4">
        <f t="shared" ref="I1199:X1199" si="833">+(I1092-MIN(I$1038:I$1141))/(MAX(I$1038:I$1141)-MIN(I$1038:I$1141))</f>
        <v>1.286457675512764E-3</v>
      </c>
      <c r="J1199" s="4">
        <f t="shared" si="833"/>
        <v>1.7454274644310549E-3</v>
      </c>
      <c r="K1199" s="4">
        <f t="shared" si="833"/>
        <v>3.5851195137202711E-4</v>
      </c>
      <c r="L1199" s="4">
        <f t="shared" si="833"/>
        <v>0.1157050853841684</v>
      </c>
      <c r="M1199" s="4">
        <f t="shared" si="833"/>
        <v>0.3072088487426371</v>
      </c>
      <c r="N1199" s="4">
        <f t="shared" si="833"/>
        <v>4.9919029169729397E-3</v>
      </c>
      <c r="O1199" s="4">
        <f t="shared" si="833"/>
        <v>2.6345085248865339E-2</v>
      </c>
      <c r="P1199" s="4">
        <f t="shared" si="833"/>
        <v>1.4593941619916375E-3</v>
      </c>
      <c r="Q1199" s="4">
        <f t="shared" si="833"/>
        <v>0.23199938346135071</v>
      </c>
      <c r="R1199" s="4">
        <f t="shared" si="833"/>
        <v>2.5566791414428193E-3</v>
      </c>
      <c r="S1199" s="4">
        <f t="shared" si="833"/>
        <v>0</v>
      </c>
      <c r="T1199" s="4">
        <f t="shared" si="833"/>
        <v>0.21942918465901828</v>
      </c>
      <c r="U1199" s="4">
        <f t="shared" si="833"/>
        <v>0</v>
      </c>
      <c r="V1199" s="4">
        <f t="shared" si="833"/>
        <v>0</v>
      </c>
      <c r="W1199" s="4">
        <f t="shared" si="833"/>
        <v>0</v>
      </c>
      <c r="X1199" s="4">
        <f t="shared" si="833"/>
        <v>0</v>
      </c>
      <c r="Z1199" s="4">
        <f t="shared" si="773"/>
        <v>0.10625446838565214</v>
      </c>
      <c r="AA1199" s="4">
        <f t="shared" si="774"/>
        <v>4.9919029169729397E-3</v>
      </c>
      <c r="AB1199" s="4">
        <f t="shared" si="775"/>
        <v>6.5590135503412625E-2</v>
      </c>
      <c r="AC1199" s="4">
        <f t="shared" si="776"/>
        <v>0.10971459232950914</v>
      </c>
      <c r="AD1199" s="4">
        <f t="shared" si="777"/>
        <v>0</v>
      </c>
      <c r="AF1199" s="4">
        <f t="shared" si="778"/>
        <v>7.1637774783886707E-2</v>
      </c>
      <c r="AG1199" s="4">
        <f t="shared" si="779"/>
        <v>5.7310219827109363E-2</v>
      </c>
      <c r="AI1199" s="4" t="s">
        <v>524</v>
      </c>
      <c r="AJ1199" s="4">
        <v>7.0301498115916683E-2</v>
      </c>
    </row>
    <row r="1200" spans="1:36" ht="15.75" customHeight="1" x14ac:dyDescent="0.25">
      <c r="A1200" s="4" t="s">
        <v>108</v>
      </c>
      <c r="B1200" s="4" t="s">
        <v>109</v>
      </c>
      <c r="C1200" s="4" t="s">
        <v>106</v>
      </c>
      <c r="D1200" s="4" t="s">
        <v>107</v>
      </c>
      <c r="E1200" s="4">
        <v>1</v>
      </c>
      <c r="I1200" s="4">
        <f t="shared" ref="I1200:X1200" si="834">+(I1093-MIN(I$1038:I$1141))/(MAX(I$1038:I$1141)-MIN(I$1038:I$1141))</f>
        <v>4.4742136750025247E-3</v>
      </c>
      <c r="J1200" s="4">
        <f t="shared" si="834"/>
        <v>8.4131250900971598E-4</v>
      </c>
      <c r="K1200" s="4">
        <f t="shared" si="834"/>
        <v>8.2044702179957091E-4</v>
      </c>
      <c r="L1200" s="4">
        <f t="shared" si="834"/>
        <v>0</v>
      </c>
      <c r="M1200" s="4">
        <f t="shared" si="834"/>
        <v>0</v>
      </c>
      <c r="N1200" s="4">
        <f t="shared" si="834"/>
        <v>0</v>
      </c>
      <c r="O1200" s="4">
        <f t="shared" si="834"/>
        <v>2.0601979523237033E-2</v>
      </c>
      <c r="P1200" s="4">
        <f t="shared" si="834"/>
        <v>2.5625392455630912E-2</v>
      </c>
      <c r="Q1200" s="4">
        <f t="shared" si="834"/>
        <v>0.31696053194410556</v>
      </c>
      <c r="R1200" s="4">
        <f t="shared" si="834"/>
        <v>4.9538787987001556E-3</v>
      </c>
      <c r="S1200" s="4">
        <f t="shared" si="834"/>
        <v>1.1518972684015952E-2</v>
      </c>
      <c r="T1200" s="4">
        <f t="shared" si="834"/>
        <v>2.440562386764358E-2</v>
      </c>
      <c r="U1200" s="4">
        <f t="shared" si="834"/>
        <v>0.5053763440860215</v>
      </c>
      <c r="V1200" s="4">
        <f t="shared" si="834"/>
        <v>0.34042553191489366</v>
      </c>
      <c r="W1200" s="4">
        <f t="shared" si="834"/>
        <v>0.35869565217391303</v>
      </c>
      <c r="X1200" s="4">
        <f t="shared" si="834"/>
        <v>0.35869565217391303</v>
      </c>
      <c r="Z1200" s="4">
        <f t="shared" si="773"/>
        <v>4.154398827023217E-4</v>
      </c>
      <c r="AA1200" s="4">
        <f t="shared" si="774"/>
        <v>0</v>
      </c>
      <c r="AB1200" s="4">
        <f t="shared" si="775"/>
        <v>9.203544568041841E-2</v>
      </c>
      <c r="AC1200" s="4">
        <f t="shared" si="776"/>
        <v>1.7962298275829767E-2</v>
      </c>
      <c r="AD1200" s="4">
        <f t="shared" si="777"/>
        <v>0.39079829508718533</v>
      </c>
      <c r="AF1200" s="4">
        <f t="shared" si="778"/>
        <v>2.7603295959737623E-2</v>
      </c>
      <c r="AG1200" s="4">
        <f t="shared" si="779"/>
        <v>0.10024229578522717</v>
      </c>
      <c r="AI1200" s="4" t="s">
        <v>194</v>
      </c>
      <c r="AJ1200" s="4">
        <v>6.9592346110530875E-2</v>
      </c>
    </row>
    <row r="1201" spans="1:36" ht="15.75" customHeight="1" x14ac:dyDescent="0.25">
      <c r="A1201" s="4" t="s">
        <v>291</v>
      </c>
      <c r="B1201" s="4" t="s">
        <v>292</v>
      </c>
      <c r="C1201" s="4" t="s">
        <v>181</v>
      </c>
      <c r="D1201" s="4" t="s">
        <v>276</v>
      </c>
      <c r="E1201" s="4">
        <v>1</v>
      </c>
      <c r="I1201" s="4">
        <f t="shared" ref="I1201:X1201" si="835">+(I1094-MIN(I$1038:I$1141))/(MAX(I$1038:I$1141)-MIN(I$1038:I$1141))</f>
        <v>1.3293114440694254E-3</v>
      </c>
      <c r="J1201" s="4">
        <f t="shared" si="835"/>
        <v>1.689023314690436E-3</v>
      </c>
      <c r="K1201" s="4">
        <f t="shared" si="835"/>
        <v>1.0201829307075084E-3</v>
      </c>
      <c r="L1201" s="4">
        <f t="shared" si="835"/>
        <v>0.41544940640912414</v>
      </c>
      <c r="M1201" s="4">
        <f t="shared" si="835"/>
        <v>0.49890381191498229</v>
      </c>
      <c r="N1201" s="4">
        <f t="shared" si="835"/>
        <v>5.5667354497050698E-3</v>
      </c>
      <c r="O1201" s="4">
        <f t="shared" si="835"/>
        <v>8.7796838763225006E-3</v>
      </c>
      <c r="P1201" s="4">
        <f t="shared" si="835"/>
        <v>7.8694622844782541E-3</v>
      </c>
      <c r="Q1201" s="4">
        <f t="shared" si="835"/>
        <v>0.20928590701514851</v>
      </c>
      <c r="R1201" s="4">
        <f t="shared" si="835"/>
        <v>5.2741499316133261E-3</v>
      </c>
      <c r="S1201" s="4">
        <f t="shared" si="835"/>
        <v>7.5869282080426696E-3</v>
      </c>
      <c r="T1201" s="4">
        <f t="shared" si="835"/>
        <v>2.7189736607393603E-2</v>
      </c>
      <c r="U1201" s="4">
        <f t="shared" si="835"/>
        <v>0</v>
      </c>
      <c r="V1201" s="4">
        <f t="shared" si="835"/>
        <v>0</v>
      </c>
      <c r="W1201" s="4">
        <f t="shared" si="835"/>
        <v>0</v>
      </c>
      <c r="X1201" s="4">
        <f t="shared" si="835"/>
        <v>0</v>
      </c>
      <c r="Z1201" s="4">
        <f t="shared" si="773"/>
        <v>0.22926560614237609</v>
      </c>
      <c r="AA1201" s="4">
        <f t="shared" si="774"/>
        <v>5.5667354497050698E-3</v>
      </c>
      <c r="AB1201" s="4">
        <f t="shared" si="775"/>
        <v>5.780230077689065E-2</v>
      </c>
      <c r="AC1201" s="4">
        <f t="shared" si="776"/>
        <v>1.7388332407718136E-2</v>
      </c>
      <c r="AD1201" s="4">
        <f t="shared" si="777"/>
        <v>0</v>
      </c>
      <c r="AF1201" s="4">
        <f t="shared" si="778"/>
        <v>7.7505743694172485E-2</v>
      </c>
      <c r="AG1201" s="4">
        <f t="shared" si="779"/>
        <v>6.2004594955337985E-2</v>
      </c>
      <c r="AI1201" s="4" t="s">
        <v>440</v>
      </c>
      <c r="AJ1201" s="4">
        <v>6.9458934852653878E-2</v>
      </c>
    </row>
    <row r="1202" spans="1:36" ht="15.75" customHeight="1" x14ac:dyDescent="0.25">
      <c r="A1202" s="4" t="s">
        <v>532</v>
      </c>
      <c r="B1202" s="4" t="s">
        <v>533</v>
      </c>
      <c r="C1202" s="4" t="s">
        <v>181</v>
      </c>
      <c r="D1202" s="4" t="s">
        <v>525</v>
      </c>
      <c r="E1202" s="4">
        <v>1</v>
      </c>
      <c r="I1202" s="4">
        <f t="shared" ref="I1202:X1202" si="836">+(I1095-MIN(I$1038:I$1141))/(MAX(I$1038:I$1141)-MIN(I$1038:I$1141))</f>
        <v>2.5959299931301244E-5</v>
      </c>
      <c r="J1202" s="4">
        <f t="shared" si="836"/>
        <v>7.9079553003796519E-4</v>
      </c>
      <c r="K1202" s="4">
        <f t="shared" si="836"/>
        <v>9.8685212754365823E-4</v>
      </c>
      <c r="L1202" s="4">
        <f t="shared" si="836"/>
        <v>0.16561364559057035</v>
      </c>
      <c r="M1202" s="4">
        <f t="shared" si="836"/>
        <v>0.44157515685028892</v>
      </c>
      <c r="N1202" s="4">
        <f t="shared" si="836"/>
        <v>3.2102305081295828E-3</v>
      </c>
      <c r="O1202" s="4">
        <f t="shared" si="836"/>
        <v>5.0435467204644989E-4</v>
      </c>
      <c r="P1202" s="4">
        <f t="shared" si="836"/>
        <v>1.8478815650826903E-3</v>
      </c>
      <c r="Q1202" s="4">
        <f t="shared" si="836"/>
        <v>0.32806298179432503</v>
      </c>
      <c r="R1202" s="4">
        <f t="shared" si="836"/>
        <v>0</v>
      </c>
      <c r="S1202" s="4">
        <f t="shared" si="836"/>
        <v>9.5949843432516972E-4</v>
      </c>
      <c r="T1202" s="4">
        <f t="shared" si="836"/>
        <v>2.4222602652221682E-2</v>
      </c>
      <c r="U1202" s="4">
        <f t="shared" si="836"/>
        <v>0</v>
      </c>
      <c r="V1202" s="4">
        <f t="shared" si="836"/>
        <v>0</v>
      </c>
      <c r="W1202" s="4">
        <f t="shared" si="836"/>
        <v>0</v>
      </c>
      <c r="X1202" s="4">
        <f t="shared" si="836"/>
        <v>0</v>
      </c>
      <c r="Z1202" s="4">
        <f t="shared" si="773"/>
        <v>0.15224161252461021</v>
      </c>
      <c r="AA1202" s="4">
        <f t="shared" si="774"/>
        <v>3.2102305081295828E-3</v>
      </c>
      <c r="AB1202" s="4">
        <f t="shared" si="775"/>
        <v>8.2603804507863546E-2</v>
      </c>
      <c r="AC1202" s="4">
        <f t="shared" si="776"/>
        <v>1.2591050543273426E-2</v>
      </c>
      <c r="AD1202" s="4">
        <f t="shared" si="777"/>
        <v>0</v>
      </c>
      <c r="AF1202" s="4">
        <f t="shared" si="778"/>
        <v>6.2661674520969185E-2</v>
      </c>
      <c r="AG1202" s="4">
        <f t="shared" si="779"/>
        <v>5.0129339616775348E-2</v>
      </c>
      <c r="AI1202" s="4" t="s">
        <v>54</v>
      </c>
      <c r="AJ1202" s="4">
        <v>6.9315035526893873E-2</v>
      </c>
    </row>
    <row r="1203" spans="1:36" ht="15.75" customHeight="1" x14ac:dyDescent="0.25">
      <c r="A1203" s="4" t="s">
        <v>293</v>
      </c>
      <c r="B1203" s="4" t="s">
        <v>294</v>
      </c>
      <c r="C1203" s="4" t="s">
        <v>181</v>
      </c>
      <c r="D1203" s="4" t="s">
        <v>276</v>
      </c>
      <c r="E1203" s="4">
        <v>1</v>
      </c>
      <c r="I1203" s="4">
        <f t="shared" ref="I1203:X1203" si="837">+(I1096-MIN(I$1038:I$1141))/(MAX(I$1038:I$1141)-MIN(I$1038:I$1141))</f>
        <v>1.9241602232904877E-3</v>
      </c>
      <c r="J1203" s="4">
        <f t="shared" si="837"/>
        <v>1.0821576334435813E-3</v>
      </c>
      <c r="K1203" s="4">
        <f t="shared" si="837"/>
        <v>1.2751218175400115E-3</v>
      </c>
      <c r="L1203" s="4">
        <f t="shared" si="837"/>
        <v>0.33179124182613473</v>
      </c>
      <c r="M1203" s="4">
        <f t="shared" si="837"/>
        <v>0.3290096788252404</v>
      </c>
      <c r="N1203" s="4">
        <f t="shared" si="837"/>
        <v>6.5234483811450915E-3</v>
      </c>
      <c r="O1203" s="4">
        <f t="shared" si="837"/>
        <v>9.1884570677071772E-3</v>
      </c>
      <c r="P1203" s="4">
        <f t="shared" si="837"/>
        <v>7.9438536884911069E-3</v>
      </c>
      <c r="Q1203" s="4">
        <f t="shared" si="837"/>
        <v>0.63097861173440717</v>
      </c>
      <c r="R1203" s="4">
        <f t="shared" si="837"/>
        <v>5.8036195942601163E-3</v>
      </c>
      <c r="S1203" s="4">
        <f t="shared" si="837"/>
        <v>9.5528339191500618E-3</v>
      </c>
      <c r="T1203" s="4">
        <f t="shared" si="837"/>
        <v>3.2173838056059487E-2</v>
      </c>
      <c r="U1203" s="4">
        <f t="shared" si="837"/>
        <v>0</v>
      </c>
      <c r="V1203" s="4">
        <f t="shared" si="837"/>
        <v>0</v>
      </c>
      <c r="W1203" s="4">
        <f t="shared" si="837"/>
        <v>0</v>
      </c>
      <c r="X1203" s="4">
        <f t="shared" si="837"/>
        <v>0</v>
      </c>
      <c r="Z1203" s="4">
        <f t="shared" si="773"/>
        <v>0.16578955002558968</v>
      </c>
      <c r="AA1203" s="4">
        <f t="shared" si="774"/>
        <v>6.5234483811450915E-3</v>
      </c>
      <c r="AB1203" s="4">
        <f t="shared" si="775"/>
        <v>0.16347863552121639</v>
      </c>
      <c r="AC1203" s="4">
        <f t="shared" si="776"/>
        <v>2.0863335987604772E-2</v>
      </c>
      <c r="AD1203" s="4">
        <f t="shared" si="777"/>
        <v>0</v>
      </c>
      <c r="AF1203" s="4">
        <f t="shared" si="778"/>
        <v>8.9163742478888988E-2</v>
      </c>
      <c r="AG1203" s="4">
        <f t="shared" si="779"/>
        <v>7.1330993983111185E-2</v>
      </c>
      <c r="AI1203" s="4" t="s">
        <v>539</v>
      </c>
      <c r="AJ1203" s="4">
        <v>6.8946140071452972E-2</v>
      </c>
    </row>
    <row r="1204" spans="1:36" ht="15.75" customHeight="1" x14ac:dyDescent="0.25">
      <c r="A1204" s="4" t="s">
        <v>534</v>
      </c>
      <c r="B1204" s="4" t="s">
        <v>535</v>
      </c>
      <c r="C1204" s="4" t="s">
        <v>181</v>
      </c>
      <c r="D1204" s="4" t="s">
        <v>525</v>
      </c>
      <c r="E1204" s="4">
        <v>1</v>
      </c>
      <c r="I1204" s="4">
        <f t="shared" ref="I1204:X1204" si="838">+(I1097-MIN(I$1038:I$1141))/(MAX(I$1038:I$1141)-MIN(I$1038:I$1141))</f>
        <v>4.2888641340019007E-4</v>
      </c>
      <c r="J1204" s="4">
        <f t="shared" si="838"/>
        <v>1.0494144897947057E-3</v>
      </c>
      <c r="K1204" s="4">
        <f t="shared" si="838"/>
        <v>4.5798026519241867E-4</v>
      </c>
      <c r="L1204" s="4">
        <f t="shared" si="838"/>
        <v>0.2341890830235219</v>
      </c>
      <c r="M1204" s="4">
        <f t="shared" si="838"/>
        <v>0.52603470490788307</v>
      </c>
      <c r="N1204" s="4">
        <f t="shared" si="838"/>
        <v>5.3918229892785489E-3</v>
      </c>
      <c r="O1204" s="4">
        <f t="shared" si="838"/>
        <v>3.1645006712692422E-2</v>
      </c>
      <c r="P1204" s="4">
        <f t="shared" si="838"/>
        <v>1.232938417188459E-3</v>
      </c>
      <c r="Q1204" s="4">
        <f t="shared" si="838"/>
        <v>0.13139935517666237</v>
      </c>
      <c r="R1204" s="4">
        <f t="shared" si="838"/>
        <v>4.0327379327289778E-4</v>
      </c>
      <c r="S1204" s="4">
        <f t="shared" si="838"/>
        <v>5.7305167248980736E-3</v>
      </c>
      <c r="T1204" s="4">
        <f t="shared" si="838"/>
        <v>0.11633033550943707</v>
      </c>
      <c r="U1204" s="4">
        <f t="shared" si="838"/>
        <v>0</v>
      </c>
      <c r="V1204" s="4">
        <f t="shared" si="838"/>
        <v>0</v>
      </c>
      <c r="W1204" s="4">
        <f t="shared" si="838"/>
        <v>0</v>
      </c>
      <c r="X1204" s="4">
        <f t="shared" si="838"/>
        <v>0</v>
      </c>
      <c r="Z1204" s="4">
        <f t="shared" si="773"/>
        <v>0.19043279567159802</v>
      </c>
      <c r="AA1204" s="4">
        <f t="shared" si="774"/>
        <v>5.3918229892785489E-3</v>
      </c>
      <c r="AB1204" s="4">
        <f t="shared" si="775"/>
        <v>4.1170143524954038E-2</v>
      </c>
      <c r="AC1204" s="4">
        <f t="shared" si="776"/>
        <v>6.1030426117167573E-2</v>
      </c>
      <c r="AD1204" s="4">
        <f t="shared" si="777"/>
        <v>0</v>
      </c>
      <c r="AF1204" s="4">
        <f t="shared" si="778"/>
        <v>7.4506297075749545E-2</v>
      </c>
      <c r="AG1204" s="4">
        <f t="shared" si="779"/>
        <v>5.9605037660599637E-2</v>
      </c>
      <c r="AI1204" s="4" t="s">
        <v>527</v>
      </c>
      <c r="AJ1204" s="4">
        <v>6.8744250204459997E-2</v>
      </c>
    </row>
    <row r="1205" spans="1:36" ht="15.75" customHeight="1" x14ac:dyDescent="0.25">
      <c r="A1205" s="4" t="s">
        <v>173</v>
      </c>
      <c r="B1205" s="4" t="s">
        <v>174</v>
      </c>
      <c r="C1205" s="4" t="s">
        <v>106</v>
      </c>
      <c r="D1205" s="4" t="s">
        <v>160</v>
      </c>
      <c r="E1205" s="4">
        <v>1</v>
      </c>
      <c r="I1205" s="4">
        <f t="shared" ref="I1205:X1205" si="839">+(I1098-MIN(I$1038:I$1141))/(MAX(I$1038:I$1141)-MIN(I$1038:I$1141))</f>
        <v>4.4612472766945502E-4</v>
      </c>
      <c r="J1205" s="4">
        <f t="shared" si="839"/>
        <v>4.0091214448482156E-3</v>
      </c>
      <c r="K1205" s="4">
        <f t="shared" si="839"/>
        <v>1.0387115147296681E-3</v>
      </c>
      <c r="L1205" s="4">
        <f t="shared" si="839"/>
        <v>0.3222658842795646</v>
      </c>
      <c r="M1205" s="4">
        <f t="shared" si="839"/>
        <v>0.38115590080758344</v>
      </c>
      <c r="N1205" s="4">
        <f t="shared" si="839"/>
        <v>9.4913589694294628E-4</v>
      </c>
      <c r="O1205" s="4">
        <f t="shared" si="839"/>
        <v>1.9151637941741326E-2</v>
      </c>
      <c r="P1205" s="4">
        <f t="shared" si="839"/>
        <v>1.4232145874530189E-2</v>
      </c>
      <c r="Q1205" s="4">
        <f t="shared" si="839"/>
        <v>0.28631325379644845</v>
      </c>
      <c r="R1205" s="4">
        <f t="shared" si="839"/>
        <v>2.2683657597539976E-3</v>
      </c>
      <c r="S1205" s="4">
        <f t="shared" si="839"/>
        <v>5.9334051169214622E-3</v>
      </c>
      <c r="T1205" s="4">
        <f t="shared" si="839"/>
        <v>7.9174823433134353E-2</v>
      </c>
      <c r="U1205" s="4">
        <f t="shared" si="839"/>
        <v>0</v>
      </c>
      <c r="V1205" s="4">
        <f t="shared" si="839"/>
        <v>0</v>
      </c>
      <c r="W1205" s="4">
        <f t="shared" si="839"/>
        <v>0</v>
      </c>
      <c r="X1205" s="4">
        <f t="shared" si="839"/>
        <v>0</v>
      </c>
      <c r="Z1205" s="4">
        <f t="shared" si="773"/>
        <v>0.17711740451168148</v>
      </c>
      <c r="AA1205" s="4">
        <f t="shared" si="774"/>
        <v>9.4913589694294628E-4</v>
      </c>
      <c r="AB1205" s="4">
        <f t="shared" si="775"/>
        <v>8.0491350843118481E-2</v>
      </c>
      <c r="AC1205" s="4">
        <f t="shared" si="776"/>
        <v>4.2554114275027907E-2</v>
      </c>
      <c r="AD1205" s="4">
        <f t="shared" si="777"/>
        <v>0</v>
      </c>
      <c r="AF1205" s="4">
        <f t="shared" si="778"/>
        <v>7.5278001381692702E-2</v>
      </c>
      <c r="AG1205" s="4">
        <f t="shared" si="779"/>
        <v>6.0222401105354165E-2</v>
      </c>
      <c r="AI1205" s="4" t="s">
        <v>486</v>
      </c>
      <c r="AJ1205" s="4">
        <v>6.8666511484302722E-2</v>
      </c>
    </row>
    <row r="1206" spans="1:36" ht="15.75" customHeight="1" x14ac:dyDescent="0.25">
      <c r="A1206" s="4" t="s">
        <v>364</v>
      </c>
      <c r="B1206" s="4" t="s">
        <v>365</v>
      </c>
      <c r="C1206" s="4" t="s">
        <v>106</v>
      </c>
      <c r="D1206" s="4" t="s">
        <v>357</v>
      </c>
      <c r="E1206" s="4">
        <v>1</v>
      </c>
      <c r="I1206" s="4">
        <f t="shared" ref="I1206:X1206" si="840">+(I1099-MIN(I$1038:I$1141))/(MAX(I$1038:I$1141)-MIN(I$1038:I$1141))</f>
        <v>2.2282995765731999E-2</v>
      </c>
      <c r="J1206" s="4">
        <f t="shared" si="840"/>
        <v>7.9356524747775496E-4</v>
      </c>
      <c r="K1206" s="4">
        <f t="shared" si="840"/>
        <v>8.7322965149873029E-4</v>
      </c>
      <c r="L1206" s="4">
        <f t="shared" si="840"/>
        <v>4.6761064486192286E-2</v>
      </c>
      <c r="M1206" s="4">
        <f t="shared" si="840"/>
        <v>0.10209977017466634</v>
      </c>
      <c r="N1206" s="4">
        <f t="shared" si="840"/>
        <v>4.786455142762508E-4</v>
      </c>
      <c r="O1206" s="4">
        <f t="shared" si="840"/>
        <v>0.15708987083274714</v>
      </c>
      <c r="P1206" s="4">
        <f t="shared" si="840"/>
        <v>1.2471799280626739E-2</v>
      </c>
      <c r="Q1206" s="4">
        <f t="shared" si="840"/>
        <v>0.18328415186625405</v>
      </c>
      <c r="R1206" s="4">
        <f t="shared" si="840"/>
        <v>2.4364602083176718E-3</v>
      </c>
      <c r="S1206" s="4">
        <f t="shared" si="840"/>
        <v>0.16348967570474393</v>
      </c>
      <c r="T1206" s="4">
        <f t="shared" si="840"/>
        <v>9.5385898365877436E-2</v>
      </c>
      <c r="U1206" s="4">
        <f t="shared" si="840"/>
        <v>0.59139784946236562</v>
      </c>
      <c r="V1206" s="4">
        <f t="shared" si="840"/>
        <v>0.53191489361702127</v>
      </c>
      <c r="W1206" s="4">
        <f t="shared" si="840"/>
        <v>0.58695652173913049</v>
      </c>
      <c r="X1206" s="4">
        <f t="shared" si="840"/>
        <v>0.58695652173913049</v>
      </c>
      <c r="Z1206" s="4">
        <f t="shared" si="773"/>
        <v>3.763190738995878E-2</v>
      </c>
      <c r="AA1206" s="4">
        <f t="shared" si="774"/>
        <v>4.786455142762508E-4</v>
      </c>
      <c r="AB1206" s="4">
        <f t="shared" si="775"/>
        <v>8.8820570546986402E-2</v>
      </c>
      <c r="AC1206" s="4">
        <f t="shared" si="776"/>
        <v>0.12943778703531067</v>
      </c>
      <c r="AD1206" s="4">
        <f t="shared" si="777"/>
        <v>0.57430644663941188</v>
      </c>
      <c r="AF1206" s="4">
        <f t="shared" si="778"/>
        <v>6.4092227621633024E-2</v>
      </c>
      <c r="AG1206" s="4">
        <f t="shared" si="779"/>
        <v>0.1661350714251888</v>
      </c>
      <c r="AI1206" s="5" t="s">
        <v>190</v>
      </c>
      <c r="AJ1206" s="4">
        <v>6.7829386282915349E-2</v>
      </c>
    </row>
    <row r="1207" spans="1:36" ht="15.75" customHeight="1" x14ac:dyDescent="0.25">
      <c r="A1207" s="4" t="s">
        <v>429</v>
      </c>
      <c r="B1207" s="4" t="s">
        <v>430</v>
      </c>
      <c r="C1207" s="4" t="s">
        <v>181</v>
      </c>
      <c r="D1207" s="4" t="s">
        <v>412</v>
      </c>
      <c r="E1207" s="4">
        <v>1</v>
      </c>
      <c r="I1207" s="4">
        <f t="shared" ref="I1207:X1207" si="841">+(I1100-MIN(I$1038:I$1141))/(MAX(I$1038:I$1141)-MIN(I$1038:I$1141))</f>
        <v>3.0658267997587E-4</v>
      </c>
      <c r="J1207" s="4">
        <f t="shared" si="841"/>
        <v>1.8082140281023213E-3</v>
      </c>
      <c r="K1207" s="4">
        <f t="shared" si="841"/>
        <v>6.2902830425190764E-4</v>
      </c>
      <c r="L1207" s="4">
        <f t="shared" si="841"/>
        <v>0.1956777705029622</v>
      </c>
      <c r="M1207" s="4">
        <f t="shared" si="841"/>
        <v>0.34508773716584645</v>
      </c>
      <c r="N1207" s="4">
        <f t="shared" si="841"/>
        <v>6.3455525201991849E-3</v>
      </c>
      <c r="O1207" s="4">
        <f t="shared" si="841"/>
        <v>0.12613963067882272</v>
      </c>
      <c r="P1207" s="4">
        <f t="shared" si="841"/>
        <v>0.35364464537232765</v>
      </c>
      <c r="Q1207" s="4">
        <f t="shared" si="841"/>
        <v>0.22020665901262912</v>
      </c>
      <c r="R1207" s="4">
        <f t="shared" si="841"/>
        <v>1.1277164281931098E-3</v>
      </c>
      <c r="S1207" s="4">
        <f t="shared" si="841"/>
        <v>2.6506677305400624E-2</v>
      </c>
      <c r="T1207" s="4">
        <f t="shared" si="841"/>
        <v>8.5148534365276293E-2</v>
      </c>
      <c r="U1207" s="4">
        <f t="shared" si="841"/>
        <v>0</v>
      </c>
      <c r="V1207" s="4">
        <f t="shared" si="841"/>
        <v>0</v>
      </c>
      <c r="W1207" s="4">
        <f t="shared" si="841"/>
        <v>0</v>
      </c>
      <c r="X1207" s="4">
        <f t="shared" si="841"/>
        <v>0</v>
      </c>
      <c r="Z1207" s="4">
        <f t="shared" si="773"/>
        <v>0.13580068750029073</v>
      </c>
      <c r="AA1207" s="4">
        <f t="shared" si="774"/>
        <v>6.3455525201991849E-3</v>
      </c>
      <c r="AB1207" s="4">
        <f t="shared" si="775"/>
        <v>0.17527966287299315</v>
      </c>
      <c r="AC1207" s="4">
        <f t="shared" si="776"/>
        <v>5.582760583533846E-2</v>
      </c>
      <c r="AD1207" s="4">
        <f t="shared" si="777"/>
        <v>0</v>
      </c>
      <c r="AF1207" s="4">
        <f t="shared" si="778"/>
        <v>9.3313377182205379E-2</v>
      </c>
      <c r="AG1207" s="4">
        <f t="shared" si="779"/>
        <v>7.4650701745764297E-2</v>
      </c>
      <c r="AI1207" s="4" t="s">
        <v>416</v>
      </c>
      <c r="AJ1207" s="4">
        <v>6.7565971005711392E-2</v>
      </c>
    </row>
    <row r="1208" spans="1:36" ht="15.75" customHeight="1" x14ac:dyDescent="0.25">
      <c r="A1208" s="4" t="s">
        <v>134</v>
      </c>
      <c r="B1208" s="4" t="s">
        <v>135</v>
      </c>
      <c r="C1208" s="4" t="s">
        <v>118</v>
      </c>
      <c r="D1208" s="4" t="s">
        <v>119</v>
      </c>
      <c r="E1208" s="4">
        <v>1</v>
      </c>
      <c r="I1208" s="4">
        <f t="shared" ref="I1208:X1208" si="842">+(I1101-MIN(I$1038:I$1141))/(MAX(I$1038:I$1141)-MIN(I$1038:I$1141))</f>
        <v>8.8497987492021173E-4</v>
      </c>
      <c r="J1208" s="4">
        <f t="shared" si="842"/>
        <v>3.1364799534956949E-3</v>
      </c>
      <c r="K1208" s="4">
        <f t="shared" si="842"/>
        <v>1.0456978860353E-3</v>
      </c>
      <c r="L1208" s="4">
        <f t="shared" si="842"/>
        <v>0</v>
      </c>
      <c r="M1208" s="4">
        <f t="shared" si="842"/>
        <v>0</v>
      </c>
      <c r="N1208" s="4">
        <f t="shared" si="842"/>
        <v>0</v>
      </c>
      <c r="O1208" s="4">
        <f t="shared" si="842"/>
        <v>0.22561172773985846</v>
      </c>
      <c r="P1208" s="4">
        <f t="shared" si="842"/>
        <v>1.5090711883341587E-3</v>
      </c>
      <c r="Q1208" s="4">
        <f t="shared" si="842"/>
        <v>0.13571757494611464</v>
      </c>
      <c r="R1208" s="4">
        <f t="shared" si="842"/>
        <v>2.2490404962308831E-3</v>
      </c>
      <c r="S1208" s="4">
        <f t="shared" si="842"/>
        <v>2.19200579341952E-2</v>
      </c>
      <c r="T1208" s="4">
        <f t="shared" si="842"/>
        <v>0.88516497532627092</v>
      </c>
      <c r="U1208" s="4">
        <f t="shared" si="842"/>
        <v>0.56989247311827962</v>
      </c>
      <c r="V1208" s="4">
        <f t="shared" si="842"/>
        <v>0.57446808510638303</v>
      </c>
      <c r="W1208" s="4">
        <f t="shared" si="842"/>
        <v>0.60869565217391308</v>
      </c>
      <c r="X1208" s="4">
        <f t="shared" si="842"/>
        <v>0.60869565217391308</v>
      </c>
      <c r="Z1208" s="4">
        <f t="shared" si="773"/>
        <v>1.0455444598827487E-3</v>
      </c>
      <c r="AA1208" s="4">
        <f t="shared" si="774"/>
        <v>0</v>
      </c>
      <c r="AB1208" s="4">
        <f t="shared" si="775"/>
        <v>9.1271853592634539E-2</v>
      </c>
      <c r="AC1208" s="4">
        <f t="shared" si="776"/>
        <v>0.45354251663023304</v>
      </c>
      <c r="AD1208" s="4">
        <f t="shared" si="777"/>
        <v>0.59043796564312223</v>
      </c>
      <c r="AF1208" s="4">
        <f t="shared" si="778"/>
        <v>0.13646497867068758</v>
      </c>
      <c r="AG1208" s="4">
        <f t="shared" si="779"/>
        <v>0.2272595760651745</v>
      </c>
      <c r="AI1208" s="4" t="s">
        <v>330</v>
      </c>
      <c r="AJ1208" s="4">
        <v>6.7514543966740809E-2</v>
      </c>
    </row>
    <row r="1209" spans="1:36" ht="15.75" customHeight="1" x14ac:dyDescent="0.25">
      <c r="A1209" s="4" t="s">
        <v>98</v>
      </c>
      <c r="B1209" s="4" t="s">
        <v>99</v>
      </c>
      <c r="C1209" s="4" t="s">
        <v>28</v>
      </c>
      <c r="D1209" s="4" t="s">
        <v>89</v>
      </c>
      <c r="E1209" s="4">
        <v>1</v>
      </c>
      <c r="I1209" s="4">
        <f t="shared" ref="I1209:X1209" si="843">+(I1102-MIN(I$1038:I$1141))/(MAX(I$1038:I$1141)-MIN(I$1038:I$1141))</f>
        <v>8.8977718423556548E-2</v>
      </c>
      <c r="J1209" s="4">
        <f t="shared" si="843"/>
        <v>1.2686682088658631E-3</v>
      </c>
      <c r="K1209" s="4">
        <f t="shared" si="843"/>
        <v>6.8492558216739618E-4</v>
      </c>
      <c r="L1209" s="4">
        <f t="shared" si="843"/>
        <v>9.8262236420585083E-2</v>
      </c>
      <c r="M1209" s="4">
        <f t="shared" si="843"/>
        <v>0.16332644894028564</v>
      </c>
      <c r="N1209" s="4">
        <f t="shared" si="843"/>
        <v>5.0726581795044437E-4</v>
      </c>
      <c r="O1209" s="4">
        <f t="shared" si="843"/>
        <v>2.2469825468965227E-2</v>
      </c>
      <c r="P1209" s="4">
        <f t="shared" si="843"/>
        <v>8.8774889239369076E-2</v>
      </c>
      <c r="Q1209" s="4">
        <f t="shared" si="843"/>
        <v>0.18891632284563156</v>
      </c>
      <c r="R1209" s="4">
        <f t="shared" si="843"/>
        <v>3.121857368448494E-2</v>
      </c>
      <c r="S1209" s="4">
        <f t="shared" si="843"/>
        <v>1.8610240348759584E-2</v>
      </c>
      <c r="T1209" s="4">
        <f t="shared" si="843"/>
        <v>2.0144837637997237E-2</v>
      </c>
      <c r="U1209" s="4">
        <f t="shared" si="843"/>
        <v>0.27956989247311825</v>
      </c>
      <c r="V1209" s="4">
        <f t="shared" si="843"/>
        <v>0.39361702127659576</v>
      </c>
      <c r="W1209" s="4">
        <f t="shared" si="843"/>
        <v>0.45652173913043476</v>
      </c>
      <c r="X1209" s="4">
        <f t="shared" si="843"/>
        <v>0.45652173913043476</v>
      </c>
      <c r="Z1209" s="4">
        <f t="shared" si="773"/>
        <v>6.5885569787975995E-2</v>
      </c>
      <c r="AA1209" s="4">
        <f t="shared" si="774"/>
        <v>5.0726581795044437E-4</v>
      </c>
      <c r="AB1209" s="4">
        <f t="shared" si="775"/>
        <v>8.2844902809612694E-2</v>
      </c>
      <c r="AC1209" s="4">
        <f t="shared" si="776"/>
        <v>1.937753899337841E-2</v>
      </c>
      <c r="AD1209" s="4">
        <f t="shared" si="777"/>
        <v>0.39655759800264589</v>
      </c>
      <c r="AF1209" s="4">
        <f t="shared" si="778"/>
        <v>4.2153819352229387E-2</v>
      </c>
      <c r="AG1209" s="4">
        <f t="shared" si="779"/>
        <v>0.1130345750823127</v>
      </c>
      <c r="AI1209" s="4" t="s">
        <v>537</v>
      </c>
      <c r="AJ1209" s="4">
        <v>6.583608506818639E-2</v>
      </c>
    </row>
    <row r="1210" spans="1:36" ht="15.75" customHeight="1" x14ac:dyDescent="0.25">
      <c r="A1210" s="4" t="s">
        <v>536</v>
      </c>
      <c r="B1210" s="4" t="s">
        <v>537</v>
      </c>
      <c r="C1210" s="4" t="s">
        <v>181</v>
      </c>
      <c r="D1210" s="4" t="s">
        <v>525</v>
      </c>
      <c r="E1210" s="4">
        <v>1</v>
      </c>
      <c r="I1210" s="4">
        <f t="shared" ref="I1210:X1210" si="844">+(I1103-MIN(I$1038:I$1141))/(MAX(I$1038:I$1141)-MIN(I$1038:I$1141))</f>
        <v>2.6618395536757442E-5</v>
      </c>
      <c r="J1210" s="4">
        <f t="shared" si="844"/>
        <v>4.9580567086203288E-3</v>
      </c>
      <c r="K1210" s="4">
        <f t="shared" si="844"/>
        <v>2.6747232256607752E-4</v>
      </c>
      <c r="L1210" s="4">
        <f t="shared" si="844"/>
        <v>0.16561364559057035</v>
      </c>
      <c r="M1210" s="4">
        <f t="shared" si="844"/>
        <v>0.44157515685028892</v>
      </c>
      <c r="N1210" s="4">
        <f t="shared" si="844"/>
        <v>3.2102305081295828E-3</v>
      </c>
      <c r="O1210" s="4">
        <f t="shared" si="844"/>
        <v>9.4295312520968171E-3</v>
      </c>
      <c r="P1210" s="4">
        <f t="shared" si="844"/>
        <v>7.3524197711843041E-4</v>
      </c>
      <c r="Q1210" s="4">
        <f t="shared" si="844"/>
        <v>0.15402209730567937</v>
      </c>
      <c r="R1210" s="4">
        <f t="shared" si="844"/>
        <v>0</v>
      </c>
      <c r="S1210" s="4">
        <f t="shared" si="844"/>
        <v>5.3355312426282249E-3</v>
      </c>
      <c r="T1210" s="4">
        <f t="shared" si="844"/>
        <v>0.1266320872831336</v>
      </c>
      <c r="U1210" s="4">
        <f t="shared" si="844"/>
        <v>0</v>
      </c>
      <c r="V1210" s="4">
        <f t="shared" si="844"/>
        <v>0</v>
      </c>
      <c r="W1210" s="4">
        <f t="shared" si="844"/>
        <v>0</v>
      </c>
      <c r="X1210" s="4">
        <f t="shared" si="844"/>
        <v>0</v>
      </c>
      <c r="Z1210" s="4">
        <f t="shared" si="773"/>
        <v>0.1531035828680114</v>
      </c>
      <c r="AA1210" s="4">
        <f t="shared" si="774"/>
        <v>3.2102305081295828E-3</v>
      </c>
      <c r="AB1210" s="4">
        <f t="shared" si="775"/>
        <v>4.1046717633723653E-2</v>
      </c>
      <c r="AC1210" s="4">
        <f t="shared" si="776"/>
        <v>6.5983809262880916E-2</v>
      </c>
      <c r="AD1210" s="4">
        <f t="shared" si="777"/>
        <v>0</v>
      </c>
      <c r="AF1210" s="4">
        <f t="shared" si="778"/>
        <v>6.583608506818639E-2</v>
      </c>
      <c r="AG1210" s="4">
        <f t="shared" si="779"/>
        <v>5.2668868054549109E-2</v>
      </c>
      <c r="AI1210" s="4" t="s">
        <v>541</v>
      </c>
      <c r="AJ1210" s="4">
        <v>6.5410669973608865E-2</v>
      </c>
    </row>
    <row r="1211" spans="1:36" ht="15.75" customHeight="1" x14ac:dyDescent="0.25">
      <c r="A1211" s="4" t="s">
        <v>175</v>
      </c>
      <c r="B1211" s="4" t="s">
        <v>176</v>
      </c>
      <c r="C1211" s="4" t="s">
        <v>106</v>
      </c>
      <c r="D1211" s="4" t="s">
        <v>160</v>
      </c>
      <c r="E1211" s="4">
        <v>1</v>
      </c>
      <c r="I1211" s="4">
        <f t="shared" ref="I1211:X1211" si="845">+(I1104-MIN(I$1038:I$1141))/(MAX(I$1038:I$1141)-MIN(I$1038:I$1141))</f>
        <v>2.2488537345752265E-3</v>
      </c>
      <c r="J1211" s="4">
        <f t="shared" si="845"/>
        <v>7.7376638676250489E-4</v>
      </c>
      <c r="K1211" s="4">
        <f t="shared" si="845"/>
        <v>5.4606216057081656E-4</v>
      </c>
      <c r="L1211" s="4">
        <f t="shared" si="845"/>
        <v>0.28917542245191347</v>
      </c>
      <c r="M1211" s="4">
        <f t="shared" si="845"/>
        <v>0.5715922815474126</v>
      </c>
      <c r="N1211" s="4">
        <f t="shared" si="845"/>
        <v>3.7042951513888986E-3</v>
      </c>
      <c r="O1211" s="4">
        <f t="shared" si="845"/>
        <v>6.8411302282231964E-3</v>
      </c>
      <c r="P1211" s="4">
        <f t="shared" si="845"/>
        <v>1.1097147427121326E-2</v>
      </c>
      <c r="Q1211" s="4">
        <f t="shared" si="845"/>
        <v>0.25425803650876261</v>
      </c>
      <c r="R1211" s="4">
        <f t="shared" si="845"/>
        <v>7.3525971781465069E-3</v>
      </c>
      <c r="S1211" s="4">
        <f t="shared" si="845"/>
        <v>4.2519985653199045E-3</v>
      </c>
      <c r="T1211" s="4">
        <f t="shared" si="845"/>
        <v>2.0686307075146276E-2</v>
      </c>
      <c r="U1211" s="4">
        <f t="shared" si="845"/>
        <v>0.43010752688172044</v>
      </c>
      <c r="V1211" s="4">
        <f t="shared" si="845"/>
        <v>0.36170212765957449</v>
      </c>
      <c r="W1211" s="4">
        <f t="shared" si="845"/>
        <v>0.53260869565217384</v>
      </c>
      <c r="X1211" s="4">
        <f t="shared" si="845"/>
        <v>0.53260869565217384</v>
      </c>
      <c r="Z1211" s="4">
        <f t="shared" si="773"/>
        <v>0.21552188313666484</v>
      </c>
      <c r="AA1211" s="4">
        <f t="shared" si="774"/>
        <v>3.7042951513888986E-3</v>
      </c>
      <c r="AB1211" s="4">
        <f t="shared" si="775"/>
        <v>6.9887227835563406E-2</v>
      </c>
      <c r="AC1211" s="4">
        <f t="shared" si="776"/>
        <v>1.246915282023309E-2</v>
      </c>
      <c r="AD1211" s="4">
        <f t="shared" si="777"/>
        <v>0.46425676146141065</v>
      </c>
      <c r="AF1211" s="4">
        <f t="shared" si="778"/>
        <v>7.5395639735962555E-2</v>
      </c>
      <c r="AG1211" s="4">
        <f t="shared" si="779"/>
        <v>0.15316786408105218</v>
      </c>
      <c r="AI1211" s="4" t="s">
        <v>361</v>
      </c>
      <c r="AJ1211" s="4">
        <v>6.5308807912013239E-2</v>
      </c>
    </row>
    <row r="1212" spans="1:36" ht="15.75" customHeight="1" x14ac:dyDescent="0.25">
      <c r="A1212" s="4" t="s">
        <v>431</v>
      </c>
      <c r="B1212" s="4" t="s">
        <v>432</v>
      </c>
      <c r="C1212" s="4" t="s">
        <v>181</v>
      </c>
      <c r="D1212" s="4" t="s">
        <v>412</v>
      </c>
      <c r="E1212" s="4">
        <v>1</v>
      </c>
      <c r="I1212" s="4">
        <f t="shared" ref="I1212:X1212" si="846">+(I1105-MIN(I$1038:I$1141))/(MAX(I$1038:I$1141)-MIN(I$1038:I$1141))</f>
        <v>4.3743582496810762E-4</v>
      </c>
      <c r="J1212" s="4">
        <f t="shared" si="846"/>
        <v>2.4141911612985682E-3</v>
      </c>
      <c r="K1212" s="4">
        <f t="shared" si="846"/>
        <v>9.0229428320862148E-4</v>
      </c>
      <c r="L1212" s="4">
        <f t="shared" si="846"/>
        <v>0.24144363712391287</v>
      </c>
      <c r="M1212" s="4">
        <f t="shared" si="846"/>
        <v>0.32129785851323556</v>
      </c>
      <c r="N1212" s="4">
        <f t="shared" si="846"/>
        <v>1.165280756479505E-2</v>
      </c>
      <c r="O1212" s="4">
        <f t="shared" si="846"/>
        <v>4.5187160269003828E-3</v>
      </c>
      <c r="P1212" s="4">
        <f t="shared" si="846"/>
        <v>5.554354795765019E-3</v>
      </c>
      <c r="Q1212" s="4">
        <f t="shared" si="846"/>
        <v>0.21156768170244475</v>
      </c>
      <c r="R1212" s="4">
        <f t="shared" si="846"/>
        <v>2.9655156411453748E-3</v>
      </c>
      <c r="S1212" s="4">
        <f t="shared" si="846"/>
        <v>1.1729857749951911E-2</v>
      </c>
      <c r="T1212" s="4">
        <f t="shared" si="846"/>
        <v>3.8460722286725944E-2</v>
      </c>
      <c r="U1212" s="4">
        <f t="shared" si="846"/>
        <v>0</v>
      </c>
      <c r="V1212" s="4">
        <f t="shared" si="846"/>
        <v>0</v>
      </c>
      <c r="W1212" s="4">
        <f t="shared" si="846"/>
        <v>0</v>
      </c>
      <c r="X1212" s="4">
        <f t="shared" si="846"/>
        <v>0</v>
      </c>
      <c r="Z1212" s="4">
        <f t="shared" si="773"/>
        <v>0.1415144952704139</v>
      </c>
      <c r="AA1212" s="4">
        <f t="shared" si="774"/>
        <v>1.165280756479505E-2</v>
      </c>
      <c r="AB1212" s="4">
        <f t="shared" si="775"/>
        <v>5.6151567041563877E-2</v>
      </c>
      <c r="AC1212" s="4">
        <f t="shared" si="776"/>
        <v>2.5095290018338927E-2</v>
      </c>
      <c r="AD1212" s="4">
        <f t="shared" si="777"/>
        <v>0</v>
      </c>
      <c r="AF1212" s="4">
        <f t="shared" si="778"/>
        <v>5.8603539973777943E-2</v>
      </c>
      <c r="AG1212" s="4">
        <f t="shared" si="779"/>
        <v>4.6882831979022356E-2</v>
      </c>
      <c r="AI1212" s="4" t="s">
        <v>365</v>
      </c>
      <c r="AJ1212" s="4">
        <v>6.4092227621633024E-2</v>
      </c>
    </row>
    <row r="1213" spans="1:36" ht="15.75" customHeight="1" x14ac:dyDescent="0.25">
      <c r="A1213" s="4" t="s">
        <v>255</v>
      </c>
      <c r="B1213" s="4" t="s">
        <v>256</v>
      </c>
      <c r="C1213" s="4" t="s">
        <v>118</v>
      </c>
      <c r="D1213" s="4" t="s">
        <v>250</v>
      </c>
      <c r="E1213" s="4">
        <v>1</v>
      </c>
      <c r="I1213" s="4">
        <f t="shared" ref="I1213:X1213" si="847">+(I1106-MIN(I$1038:I$1141))/(MAX(I$1038:I$1141)-MIN(I$1038:I$1141))</f>
        <v>2.5436884712936318E-2</v>
      </c>
      <c r="J1213" s="4">
        <f t="shared" si="847"/>
        <v>5.3657018858096345E-4</v>
      </c>
      <c r="K1213" s="4">
        <f t="shared" si="847"/>
        <v>1.2061485877895243E-3</v>
      </c>
      <c r="L1213" s="4">
        <f t="shared" si="847"/>
        <v>7.984528640725265E-2</v>
      </c>
      <c r="M1213" s="4">
        <f t="shared" si="847"/>
        <v>8.3093324453935358E-2</v>
      </c>
      <c r="N1213" s="4">
        <f t="shared" si="847"/>
        <v>1.9570722827663796E-3</v>
      </c>
      <c r="O1213" s="4">
        <f t="shared" si="847"/>
        <v>5.6542037705855537E-2</v>
      </c>
      <c r="P1213" s="4">
        <f t="shared" si="847"/>
        <v>3.8064107798410775E-2</v>
      </c>
      <c r="Q1213" s="4">
        <f t="shared" si="847"/>
        <v>0.39184823031160354</v>
      </c>
      <c r="R1213" s="4">
        <f t="shared" si="847"/>
        <v>2.5905229351177823E-3</v>
      </c>
      <c r="S1213" s="4">
        <f t="shared" si="847"/>
        <v>5.9786279596712299E-3</v>
      </c>
      <c r="T1213" s="4">
        <f t="shared" si="847"/>
        <v>0.51698693489774261</v>
      </c>
      <c r="U1213" s="4">
        <f t="shared" si="847"/>
        <v>0.5161290322580645</v>
      </c>
      <c r="V1213" s="4">
        <f t="shared" si="847"/>
        <v>0.53191489361702127</v>
      </c>
      <c r="W1213" s="4">
        <f t="shared" si="847"/>
        <v>0.41304347826086957</v>
      </c>
      <c r="X1213" s="4">
        <f t="shared" si="847"/>
        <v>0.41304347826086957</v>
      </c>
      <c r="Z1213" s="4">
        <f t="shared" si="773"/>
        <v>4.1170332409389623E-2</v>
      </c>
      <c r="AA1213" s="4">
        <f t="shared" si="774"/>
        <v>1.9570722827663796E-3</v>
      </c>
      <c r="AB1213" s="4">
        <f t="shared" si="775"/>
        <v>0.12226122468774692</v>
      </c>
      <c r="AC1213" s="4">
        <f t="shared" si="776"/>
        <v>0.2614827814287069</v>
      </c>
      <c r="AD1213" s="4">
        <f t="shared" si="777"/>
        <v>0.46853272059920625</v>
      </c>
      <c r="AF1213" s="4">
        <f t="shared" si="778"/>
        <v>0.10671785270215245</v>
      </c>
      <c r="AG1213" s="4">
        <f t="shared" si="779"/>
        <v>0.17908082628156322</v>
      </c>
      <c r="AI1213" s="4" t="s">
        <v>518</v>
      </c>
      <c r="AJ1213" s="4">
        <v>6.3968710019211422E-2</v>
      </c>
    </row>
    <row r="1214" spans="1:36" ht="15.75" customHeight="1" x14ac:dyDescent="0.25">
      <c r="A1214" s="4" t="s">
        <v>404</v>
      </c>
      <c r="B1214" s="4" t="s">
        <v>405</v>
      </c>
      <c r="C1214" s="4" t="s">
        <v>106</v>
      </c>
      <c r="D1214" s="4" t="s">
        <v>393</v>
      </c>
      <c r="E1214" s="4">
        <v>1</v>
      </c>
      <c r="I1214" s="4">
        <f t="shared" ref="I1214:X1214" si="848">+(I1107-MIN(I$1038:I$1141))/(MAX(I$1038:I$1141)-MIN(I$1038:I$1141))</f>
        <v>1.9952749652256102E-2</v>
      </c>
      <c r="J1214" s="4">
        <f t="shared" si="848"/>
        <v>6.9669080913481419E-4</v>
      </c>
      <c r="K1214" s="4">
        <f t="shared" si="848"/>
        <v>2.1589466203901229E-4</v>
      </c>
      <c r="L1214" s="4">
        <f t="shared" si="848"/>
        <v>0</v>
      </c>
      <c r="M1214" s="4">
        <f t="shared" si="848"/>
        <v>0</v>
      </c>
      <c r="N1214" s="4">
        <f t="shared" si="848"/>
        <v>0</v>
      </c>
      <c r="O1214" s="4">
        <f t="shared" si="848"/>
        <v>3.3469335699308184E-2</v>
      </c>
      <c r="P1214" s="4">
        <f t="shared" si="848"/>
        <v>0.12381585437743098</v>
      </c>
      <c r="Q1214" s="4">
        <f t="shared" si="848"/>
        <v>0.22048152771450133</v>
      </c>
      <c r="R1214" s="4">
        <f t="shared" si="848"/>
        <v>2.7210021117737623E-3</v>
      </c>
      <c r="S1214" s="4">
        <f t="shared" si="848"/>
        <v>3.3103316395211281E-2</v>
      </c>
      <c r="T1214" s="4">
        <f t="shared" si="848"/>
        <v>0</v>
      </c>
      <c r="U1214" s="4">
        <f t="shared" si="848"/>
        <v>0.47311827956989244</v>
      </c>
      <c r="V1214" s="4">
        <f t="shared" si="848"/>
        <v>0.45744680851063829</v>
      </c>
      <c r="W1214" s="4">
        <f t="shared" si="848"/>
        <v>0.43478260869565216</v>
      </c>
      <c r="X1214" s="4">
        <f t="shared" si="848"/>
        <v>0.43478260869565216</v>
      </c>
      <c r="Z1214" s="4">
        <f t="shared" si="773"/>
        <v>2.2814636779345661E-4</v>
      </c>
      <c r="AA1214" s="4">
        <f t="shared" si="774"/>
        <v>0</v>
      </c>
      <c r="AB1214" s="4">
        <f t="shared" si="775"/>
        <v>9.5121929975753569E-2</v>
      </c>
      <c r="AC1214" s="4">
        <f t="shared" si="776"/>
        <v>1.6551658197605641E-2</v>
      </c>
      <c r="AD1214" s="4">
        <f t="shared" si="777"/>
        <v>0.45003257636795874</v>
      </c>
      <c r="AF1214" s="4">
        <f t="shared" si="778"/>
        <v>2.7975433635288167E-2</v>
      </c>
      <c r="AG1214" s="4">
        <f t="shared" si="779"/>
        <v>0.11238686218182228</v>
      </c>
      <c r="AI1214" s="4" t="s">
        <v>436</v>
      </c>
      <c r="AJ1214" s="4">
        <v>6.3764480576917831E-2</v>
      </c>
    </row>
    <row r="1215" spans="1:36" ht="15.75" customHeight="1" x14ac:dyDescent="0.25">
      <c r="A1215" s="4" t="s">
        <v>538</v>
      </c>
      <c r="B1215" s="4" t="s">
        <v>539</v>
      </c>
      <c r="C1215" s="4" t="s">
        <v>181</v>
      </c>
      <c r="D1215" s="4" t="s">
        <v>525</v>
      </c>
      <c r="E1215" s="4">
        <v>1</v>
      </c>
      <c r="I1215" s="4">
        <f t="shared" ref="I1215:X1215" si="849">+(I1108-MIN(I$1038:I$1141))/(MAX(I$1038:I$1141)-MIN(I$1038:I$1141))</f>
        <v>1.1923932943412234E-2</v>
      </c>
      <c r="J1215" s="4">
        <f t="shared" si="849"/>
        <v>1.3009055871386456E-3</v>
      </c>
      <c r="K1215" s="4">
        <f t="shared" si="849"/>
        <v>1.8656354280078909E-4</v>
      </c>
      <c r="L1215" s="4">
        <f t="shared" si="849"/>
        <v>0.16561364559057035</v>
      </c>
      <c r="M1215" s="4">
        <f t="shared" si="849"/>
        <v>0.44157515685028892</v>
      </c>
      <c r="N1215" s="4">
        <f t="shared" si="849"/>
        <v>3.2102305081295828E-3</v>
      </c>
      <c r="O1215" s="4">
        <f t="shared" si="849"/>
        <v>1.593471001242534E-2</v>
      </c>
      <c r="P1215" s="4">
        <f t="shared" si="849"/>
        <v>2.2121991450755754E-3</v>
      </c>
      <c r="Q1215" s="4">
        <f t="shared" si="849"/>
        <v>0.22246347799368718</v>
      </c>
      <c r="R1215" s="4">
        <f t="shared" si="849"/>
        <v>9.5854019851498193E-4</v>
      </c>
      <c r="S1215" s="4">
        <f t="shared" si="849"/>
        <v>3.6957245856766713E-3</v>
      </c>
      <c r="T1215" s="4">
        <f t="shared" si="849"/>
        <v>0.11633033550943707</v>
      </c>
      <c r="U1215" s="4">
        <f t="shared" si="849"/>
        <v>0.90322580645161277</v>
      </c>
      <c r="V1215" s="4">
        <f t="shared" si="849"/>
        <v>0.88297872340425532</v>
      </c>
      <c r="W1215" s="4">
        <f t="shared" si="849"/>
        <v>0.91304347826086951</v>
      </c>
      <c r="X1215" s="4">
        <f t="shared" si="849"/>
        <v>0.91304347826086951</v>
      </c>
      <c r="Z1215" s="4">
        <f t="shared" si="773"/>
        <v>0.15216906789269968</v>
      </c>
      <c r="AA1215" s="4">
        <f t="shared" si="774"/>
        <v>3.2102305081295828E-3</v>
      </c>
      <c r="AB1215" s="4">
        <f t="shared" si="775"/>
        <v>6.0392231837425772E-2</v>
      </c>
      <c r="AC1215" s="4">
        <f t="shared" si="776"/>
        <v>6.001303004755687E-2</v>
      </c>
      <c r="AD1215" s="4">
        <f t="shared" si="777"/>
        <v>0.90307287159440186</v>
      </c>
      <c r="AF1215" s="4">
        <f t="shared" si="778"/>
        <v>6.8946140071452972E-2</v>
      </c>
      <c r="AG1215" s="4">
        <f t="shared" si="779"/>
        <v>0.23577148637604273</v>
      </c>
      <c r="AI1215" s="4" t="s">
        <v>93</v>
      </c>
      <c r="AJ1215" s="4">
        <v>6.3417211729683301E-2</v>
      </c>
    </row>
    <row r="1216" spans="1:36" ht="15.75" customHeight="1" x14ac:dyDescent="0.25">
      <c r="A1216" s="4" t="s">
        <v>24</v>
      </c>
      <c r="B1216" s="4" t="s">
        <v>25</v>
      </c>
      <c r="C1216" s="4" t="s">
        <v>22</v>
      </c>
      <c r="D1216" s="4" t="s">
        <v>23</v>
      </c>
      <c r="E1216" s="4">
        <v>1</v>
      </c>
      <c r="I1216" s="4">
        <f t="shared" ref="I1216:X1216" si="850">+(I1109-MIN(I$1038:I$1141))/(MAX(I$1038:I$1141)-MIN(I$1038:I$1141))</f>
        <v>3.3354171286046324E-3</v>
      </c>
      <c r="J1216" s="4">
        <f t="shared" si="850"/>
        <v>6.5018764056035941E-4</v>
      </c>
      <c r="K1216" s="4">
        <f t="shared" si="850"/>
        <v>1.1468803585508139E-3</v>
      </c>
      <c r="L1216" s="4">
        <f t="shared" si="850"/>
        <v>0</v>
      </c>
      <c r="M1216" s="4">
        <f t="shared" si="850"/>
        <v>0</v>
      </c>
      <c r="N1216" s="4">
        <f t="shared" si="850"/>
        <v>1</v>
      </c>
      <c r="O1216" s="4">
        <f t="shared" si="850"/>
        <v>0.11116046501179856</v>
      </c>
      <c r="P1216" s="4">
        <f t="shared" si="850"/>
        <v>2.6910949884810451E-3</v>
      </c>
      <c r="Q1216" s="4">
        <f t="shared" si="850"/>
        <v>0.19074949763964016</v>
      </c>
      <c r="R1216" s="4">
        <f t="shared" si="850"/>
        <v>9.0849293967427177E-4</v>
      </c>
      <c r="S1216" s="4">
        <f t="shared" si="850"/>
        <v>4.859173910417622E-3</v>
      </c>
      <c r="T1216" s="4">
        <f t="shared" si="850"/>
        <v>0</v>
      </c>
      <c r="U1216" s="4">
        <f t="shared" si="850"/>
        <v>0.87096774193548387</v>
      </c>
      <c r="V1216" s="4">
        <f t="shared" si="850"/>
        <v>0.92553191489361708</v>
      </c>
      <c r="W1216" s="4">
        <f t="shared" si="850"/>
        <v>0.82608695652173914</v>
      </c>
      <c r="X1216" s="4">
        <f t="shared" si="850"/>
        <v>0.82608695652173914</v>
      </c>
      <c r="Z1216" s="4">
        <f t="shared" si="773"/>
        <v>4.4926699977779335E-4</v>
      </c>
      <c r="AA1216" s="4">
        <f t="shared" si="774"/>
        <v>1</v>
      </c>
      <c r="AB1216" s="4">
        <f t="shared" si="775"/>
        <v>7.6377387644898501E-2</v>
      </c>
      <c r="AC1216" s="4">
        <f t="shared" si="776"/>
        <v>2.429586955208811E-3</v>
      </c>
      <c r="AD1216" s="4">
        <f t="shared" si="777"/>
        <v>0.86216839246814481</v>
      </c>
      <c r="AF1216" s="4">
        <f t="shared" si="778"/>
        <v>0.2698140603999713</v>
      </c>
      <c r="AG1216" s="4">
        <f t="shared" si="779"/>
        <v>0.38828492681360605</v>
      </c>
      <c r="AI1216" s="4" t="s">
        <v>442</v>
      </c>
      <c r="AJ1216" s="4">
        <v>6.2781190820104998E-2</v>
      </c>
    </row>
    <row r="1217" spans="1:36" ht="15.75" customHeight="1" x14ac:dyDescent="0.25">
      <c r="A1217" s="4" t="s">
        <v>433</v>
      </c>
      <c r="B1217" s="4" t="s">
        <v>434</v>
      </c>
      <c r="C1217" s="4" t="s">
        <v>181</v>
      </c>
      <c r="D1217" s="4" t="s">
        <v>412</v>
      </c>
      <c r="E1217" s="4">
        <v>1</v>
      </c>
      <c r="I1217" s="4">
        <f t="shared" ref="I1217:X1217" si="851">+(I1110-MIN(I$1038:I$1141))/(MAX(I$1038:I$1141)-MIN(I$1038:I$1141))</f>
        <v>1.4525630197454015E-3</v>
      </c>
      <c r="J1217" s="4">
        <f t="shared" si="851"/>
        <v>1.7236240101215264E-3</v>
      </c>
      <c r="K1217" s="4">
        <f t="shared" si="851"/>
        <v>7.0217517233889574E-4</v>
      </c>
      <c r="L1217" s="4">
        <f t="shared" si="851"/>
        <v>0.11450903578525848</v>
      </c>
      <c r="M1217" s="4">
        <f t="shared" si="851"/>
        <v>0.18664238658652127</v>
      </c>
      <c r="N1217" s="4">
        <f t="shared" si="851"/>
        <v>5.8351936804863953E-4</v>
      </c>
      <c r="O1217" s="4">
        <f t="shared" si="851"/>
        <v>1.9412839676376688E-2</v>
      </c>
      <c r="P1217" s="4">
        <f t="shared" si="851"/>
        <v>3.1285357474542946E-2</v>
      </c>
      <c r="Q1217" s="4">
        <f t="shared" si="851"/>
        <v>0.69991150964544857</v>
      </c>
      <c r="R1217" s="4">
        <f t="shared" si="851"/>
        <v>1.3241728273387183E-3</v>
      </c>
      <c r="S1217" s="4">
        <f t="shared" si="851"/>
        <v>0</v>
      </c>
      <c r="T1217" s="4">
        <f t="shared" si="851"/>
        <v>8.5148534365276293E-2</v>
      </c>
      <c r="U1217" s="4">
        <f t="shared" si="851"/>
        <v>0</v>
      </c>
      <c r="V1217" s="4">
        <f t="shared" si="851"/>
        <v>0</v>
      </c>
      <c r="W1217" s="4">
        <f t="shared" si="851"/>
        <v>0</v>
      </c>
      <c r="X1217" s="4">
        <f t="shared" si="851"/>
        <v>0</v>
      </c>
      <c r="Z1217" s="4">
        <f t="shared" si="773"/>
        <v>7.589430538856004E-2</v>
      </c>
      <c r="AA1217" s="4">
        <f t="shared" si="774"/>
        <v>5.8351936804863953E-4</v>
      </c>
      <c r="AB1217" s="4">
        <f t="shared" si="775"/>
        <v>0.18798346990592674</v>
      </c>
      <c r="AC1217" s="4">
        <f t="shared" si="776"/>
        <v>4.2574267182638147E-2</v>
      </c>
      <c r="AD1217" s="4">
        <f t="shared" si="777"/>
        <v>0</v>
      </c>
      <c r="AF1217" s="4">
        <f t="shared" si="778"/>
        <v>7.6758890461293389E-2</v>
      </c>
      <c r="AG1217" s="4">
        <f t="shared" si="779"/>
        <v>6.1407112369034712E-2</v>
      </c>
      <c r="AI1217" s="4" t="s">
        <v>327</v>
      </c>
      <c r="AJ1217" s="4">
        <v>6.2692889447123645E-2</v>
      </c>
    </row>
    <row r="1218" spans="1:36" ht="15.75" customHeight="1" x14ac:dyDescent="0.25">
      <c r="A1218" s="4" t="s">
        <v>295</v>
      </c>
      <c r="B1218" s="4" t="s">
        <v>296</v>
      </c>
      <c r="C1218" s="4" t="s">
        <v>181</v>
      </c>
      <c r="D1218" s="4" t="s">
        <v>276</v>
      </c>
      <c r="E1218" s="4">
        <v>1</v>
      </c>
      <c r="I1218" s="4">
        <f t="shared" ref="I1218:X1218" si="852">+(I1111-MIN(I$1038:I$1141))/(MAX(I$1038:I$1141)-MIN(I$1038:I$1141))</f>
        <v>3.7509570303582511E-3</v>
      </c>
      <c r="J1218" s="4">
        <f t="shared" si="852"/>
        <v>5.6093555325306926E-4</v>
      </c>
      <c r="K1218" s="4">
        <f t="shared" si="852"/>
        <v>1.9577277347565823E-4</v>
      </c>
      <c r="L1218" s="4">
        <f t="shared" si="852"/>
        <v>0.26445686387746437</v>
      </c>
      <c r="M1218" s="4">
        <f t="shared" si="852"/>
        <v>1</v>
      </c>
      <c r="N1218" s="4">
        <f t="shared" si="852"/>
        <v>3.9261827277516943E-3</v>
      </c>
      <c r="O1218" s="4">
        <f t="shared" si="852"/>
        <v>0.14126761316616313</v>
      </c>
      <c r="P1218" s="4">
        <f t="shared" si="852"/>
        <v>7.2632426248216749E-4</v>
      </c>
      <c r="Q1218" s="4">
        <f t="shared" si="852"/>
        <v>0.25558754310714349</v>
      </c>
      <c r="R1218" s="4">
        <f t="shared" si="852"/>
        <v>6.4629031268423624E-4</v>
      </c>
      <c r="S1218" s="4">
        <f t="shared" si="852"/>
        <v>1.9634984781045708E-2</v>
      </c>
      <c r="T1218" s="4">
        <f t="shared" si="852"/>
        <v>0.1523489978095724</v>
      </c>
      <c r="U1218" s="4">
        <f t="shared" si="852"/>
        <v>0.94623655913978488</v>
      </c>
      <c r="V1218" s="4">
        <f t="shared" si="852"/>
        <v>0.88297872340425532</v>
      </c>
      <c r="W1218" s="4">
        <f t="shared" si="852"/>
        <v>0.98913043478260865</v>
      </c>
      <c r="X1218" s="4">
        <f t="shared" si="852"/>
        <v>0.98913043478260865</v>
      </c>
      <c r="Z1218" s="4">
        <f t="shared" si="773"/>
        <v>0.31630339305104826</v>
      </c>
      <c r="AA1218" s="4">
        <f t="shared" si="774"/>
        <v>3.9261827277516943E-3</v>
      </c>
      <c r="AB1218" s="4">
        <f t="shared" si="775"/>
        <v>9.9556942712118263E-2</v>
      </c>
      <c r="AC1218" s="4">
        <f t="shared" si="776"/>
        <v>8.5991991295309045E-2</v>
      </c>
      <c r="AD1218" s="4">
        <f t="shared" si="777"/>
        <v>0.95186903802731426</v>
      </c>
      <c r="AF1218" s="4">
        <f t="shared" si="778"/>
        <v>0.12644462744655682</v>
      </c>
      <c r="AG1218" s="4">
        <f t="shared" si="779"/>
        <v>0.29152950956270829</v>
      </c>
      <c r="AI1218" s="4" t="s">
        <v>159</v>
      </c>
      <c r="AJ1218" s="4">
        <v>6.2691020756674223E-2</v>
      </c>
    </row>
    <row r="1219" spans="1:36" ht="15.75" customHeight="1" x14ac:dyDescent="0.25">
      <c r="A1219" s="4" t="s">
        <v>102</v>
      </c>
      <c r="B1219" s="4" t="s">
        <v>103</v>
      </c>
      <c r="C1219" s="4" t="s">
        <v>28</v>
      </c>
      <c r="D1219" s="4" t="s">
        <v>89</v>
      </c>
      <c r="E1219" s="4">
        <v>1</v>
      </c>
      <c r="I1219" s="4">
        <f t="shared" ref="I1219:X1219" si="853">+(I1112-MIN(I$1038:I$1141))/(MAX(I$1038:I$1141)-MIN(I$1038:I$1141))</f>
        <v>2.9611456786762442E-3</v>
      </c>
      <c r="J1219" s="4">
        <f t="shared" si="853"/>
        <v>1.4625128895909109E-3</v>
      </c>
      <c r="K1219" s="4">
        <f t="shared" si="853"/>
        <v>2.1396745686873826E-3</v>
      </c>
      <c r="L1219" s="4">
        <f t="shared" si="853"/>
        <v>0.15910705624094951</v>
      </c>
      <c r="M1219" s="4">
        <f t="shared" si="853"/>
        <v>0.16907865547752837</v>
      </c>
      <c r="N1219" s="4">
        <f t="shared" si="853"/>
        <v>2.7693636387259779E-3</v>
      </c>
      <c r="O1219" s="4">
        <f t="shared" si="853"/>
        <v>4.346151599970613E-2</v>
      </c>
      <c r="P1219" s="4">
        <f t="shared" si="853"/>
        <v>4.2902360141760562E-2</v>
      </c>
      <c r="Q1219" s="4">
        <f t="shared" si="853"/>
        <v>0.10775319494709189</v>
      </c>
      <c r="R1219" s="4">
        <f t="shared" si="853"/>
        <v>1.1607140203224026E-2</v>
      </c>
      <c r="S1219" s="4">
        <f t="shared" si="853"/>
        <v>9.7085367869072358E-3</v>
      </c>
      <c r="T1219" s="4">
        <f t="shared" si="853"/>
        <v>2.0634249442315254E-2</v>
      </c>
      <c r="U1219" s="4">
        <f t="shared" si="853"/>
        <v>0.34408602150537632</v>
      </c>
      <c r="V1219" s="4">
        <f t="shared" si="853"/>
        <v>0.5</v>
      </c>
      <c r="W1219" s="4">
        <f t="shared" si="853"/>
        <v>0.52173913043478259</v>
      </c>
      <c r="X1219" s="4">
        <f t="shared" si="853"/>
        <v>0.52173913043478259</v>
      </c>
      <c r="Z1219" s="4">
        <f t="shared" si="773"/>
        <v>8.2946974794189041E-2</v>
      </c>
      <c r="AA1219" s="4">
        <f t="shared" si="774"/>
        <v>2.7693636387259779E-3</v>
      </c>
      <c r="AB1219" s="4">
        <f t="shared" si="775"/>
        <v>5.1431052822945654E-2</v>
      </c>
      <c r="AC1219" s="4">
        <f t="shared" si="776"/>
        <v>1.5171393114611246E-2</v>
      </c>
      <c r="AD1219" s="4">
        <f t="shared" si="777"/>
        <v>0.47189107059373536</v>
      </c>
      <c r="AF1219" s="4">
        <f t="shared" si="778"/>
        <v>3.8079696092617979E-2</v>
      </c>
      <c r="AG1219" s="4">
        <f t="shared" si="779"/>
        <v>0.12484197099284144</v>
      </c>
      <c r="AI1219" s="4" t="s">
        <v>533</v>
      </c>
      <c r="AJ1219" s="4">
        <v>6.2661674520969185E-2</v>
      </c>
    </row>
    <row r="1220" spans="1:36" ht="15.75" customHeight="1" x14ac:dyDescent="0.25">
      <c r="A1220" s="4" t="s">
        <v>345</v>
      </c>
      <c r="B1220" s="4" t="s">
        <v>346</v>
      </c>
      <c r="C1220" s="4" t="s">
        <v>28</v>
      </c>
      <c r="D1220" s="4" t="s">
        <v>328</v>
      </c>
      <c r="E1220" s="4">
        <v>1</v>
      </c>
      <c r="I1220" s="4">
        <f t="shared" ref="I1220:X1220" si="854">+(I1113-MIN(I$1038:I$1141))/(MAX(I$1038:I$1141)-MIN(I$1038:I$1141))</f>
        <v>4.912764034126737E-3</v>
      </c>
      <c r="J1220" s="4">
        <f t="shared" si="854"/>
        <v>8.2654933851834941E-4</v>
      </c>
      <c r="K1220" s="4">
        <f t="shared" si="854"/>
        <v>1.0332851801714634E-3</v>
      </c>
      <c r="L1220" s="4">
        <f t="shared" si="854"/>
        <v>0.18868273327100915</v>
      </c>
      <c r="M1220" s="4">
        <f t="shared" si="854"/>
        <v>0.1840697103638585</v>
      </c>
      <c r="N1220" s="4">
        <f t="shared" si="854"/>
        <v>2.5587786048414333E-3</v>
      </c>
      <c r="O1220" s="4">
        <f t="shared" si="854"/>
        <v>1.8355025482427664E-2</v>
      </c>
      <c r="P1220" s="4">
        <f t="shared" si="854"/>
        <v>7.2723390803495935E-2</v>
      </c>
      <c r="Q1220" s="4">
        <f t="shared" si="854"/>
        <v>7.6274299018239483E-2</v>
      </c>
      <c r="R1220" s="4">
        <f t="shared" si="854"/>
        <v>1.0556692659877581E-2</v>
      </c>
      <c r="S1220" s="4">
        <f t="shared" si="854"/>
        <v>2.533744462586782E-2</v>
      </c>
      <c r="T1220" s="4">
        <f t="shared" si="854"/>
        <v>9.7281419234083212E-3</v>
      </c>
      <c r="U1220" s="4">
        <f t="shared" si="854"/>
        <v>0</v>
      </c>
      <c r="V1220" s="4">
        <f t="shared" si="854"/>
        <v>0</v>
      </c>
      <c r="W1220" s="4">
        <f t="shared" si="854"/>
        <v>0</v>
      </c>
      <c r="X1220" s="4">
        <f t="shared" si="854"/>
        <v>0</v>
      </c>
      <c r="Z1220" s="4">
        <f t="shared" si="773"/>
        <v>9.3653069538389366E-2</v>
      </c>
      <c r="AA1220" s="4">
        <f t="shared" si="774"/>
        <v>2.5587786048414333E-3</v>
      </c>
      <c r="AB1220" s="4">
        <f t="shared" si="775"/>
        <v>4.4477351991010161E-2</v>
      </c>
      <c r="AC1220" s="4">
        <f t="shared" si="776"/>
        <v>1.7532793274638071E-2</v>
      </c>
      <c r="AD1220" s="4">
        <f t="shared" si="777"/>
        <v>0</v>
      </c>
      <c r="AF1220" s="4">
        <f t="shared" si="778"/>
        <v>3.9555498352219762E-2</v>
      </c>
      <c r="AG1220" s="4">
        <f t="shared" si="779"/>
        <v>3.1644398681775807E-2</v>
      </c>
      <c r="AI1220" s="4" t="s">
        <v>52</v>
      </c>
      <c r="AJ1220" s="4">
        <v>6.2157688327346118E-2</v>
      </c>
    </row>
    <row r="1221" spans="1:36" ht="15.75" customHeight="1" x14ac:dyDescent="0.25">
      <c r="A1221" s="4" t="s">
        <v>347</v>
      </c>
      <c r="B1221" s="4" t="s">
        <v>348</v>
      </c>
      <c r="C1221" s="4" t="s">
        <v>28</v>
      </c>
      <c r="D1221" s="4" t="s">
        <v>328</v>
      </c>
      <c r="E1221" s="4">
        <v>1</v>
      </c>
      <c r="I1221" s="4">
        <f t="shared" ref="I1221:X1221" si="855">+(I1114-MIN(I$1038:I$1141))/(MAX(I$1038:I$1141)-MIN(I$1038:I$1141))</f>
        <v>2.2674042419366665E-2</v>
      </c>
      <c r="J1221" s="4">
        <f t="shared" si="855"/>
        <v>1.3526652408412303E-3</v>
      </c>
      <c r="K1221" s="4">
        <f t="shared" si="855"/>
        <v>1.4962990490877764E-3</v>
      </c>
      <c r="L1221" s="4">
        <f t="shared" si="855"/>
        <v>9.3124458666683715E-2</v>
      </c>
      <c r="M1221" s="4">
        <f t="shared" si="855"/>
        <v>8.021662059134789E-2</v>
      </c>
      <c r="N1221" s="4">
        <f t="shared" si="855"/>
        <v>2.2185490645966815E-3</v>
      </c>
      <c r="O1221" s="4">
        <f t="shared" si="855"/>
        <v>4.2567864945825186E-2</v>
      </c>
      <c r="P1221" s="4">
        <f t="shared" si="855"/>
        <v>1.9938953560165874E-2</v>
      </c>
      <c r="Q1221" s="4">
        <f t="shared" si="855"/>
        <v>0.14857304751608627</v>
      </c>
      <c r="R1221" s="4">
        <f t="shared" si="855"/>
        <v>9.4975672569429376E-3</v>
      </c>
      <c r="S1221" s="4">
        <f t="shared" si="855"/>
        <v>7.8706782567199533E-3</v>
      </c>
      <c r="T1221" s="4">
        <f t="shared" si="855"/>
        <v>0.19167531698392609</v>
      </c>
      <c r="U1221" s="4">
        <f t="shared" si="855"/>
        <v>0.45161290322580638</v>
      </c>
      <c r="V1221" s="4">
        <f t="shared" si="855"/>
        <v>0.43617021276595747</v>
      </c>
      <c r="W1221" s="4">
        <f t="shared" si="855"/>
        <v>0.44565217391304346</v>
      </c>
      <c r="X1221" s="4">
        <f t="shared" si="855"/>
        <v>0.44565217391304346</v>
      </c>
      <c r="Z1221" s="4">
        <f t="shared" si="773"/>
        <v>4.4047510886990153E-2</v>
      </c>
      <c r="AA1221" s="4">
        <f t="shared" si="774"/>
        <v>2.2185490645966815E-3</v>
      </c>
      <c r="AB1221" s="4">
        <f t="shared" si="775"/>
        <v>5.5144358319755074E-2</v>
      </c>
      <c r="AC1221" s="4">
        <f t="shared" si="776"/>
        <v>9.9772997620323017E-2</v>
      </c>
      <c r="AD1221" s="4">
        <f t="shared" si="777"/>
        <v>0.44477186595446272</v>
      </c>
      <c r="AF1221" s="4">
        <f t="shared" si="778"/>
        <v>5.0295853972916235E-2</v>
      </c>
      <c r="AG1221" s="4">
        <f t="shared" si="779"/>
        <v>0.12919105636922551</v>
      </c>
      <c r="AI1221" s="4" t="s">
        <v>91</v>
      </c>
      <c r="AJ1221" s="4">
        <v>6.1711106033010554E-2</v>
      </c>
    </row>
    <row r="1222" spans="1:36" ht="15.75" customHeight="1" x14ac:dyDescent="0.25">
      <c r="A1222" s="4" t="s">
        <v>368</v>
      </c>
      <c r="B1222" s="4" t="s">
        <v>369</v>
      </c>
      <c r="C1222" s="4" t="s">
        <v>106</v>
      </c>
      <c r="D1222" s="4" t="s">
        <v>357</v>
      </c>
      <c r="E1222" s="4">
        <v>1</v>
      </c>
      <c r="I1222" s="4">
        <f t="shared" ref="I1222:X1222" si="856">+(I1115-MIN(I$1038:I$1141))/(MAX(I$1038:I$1141)-MIN(I$1038:I$1141))</f>
        <v>7.540598857768345E-2</v>
      </c>
      <c r="J1222" s="4">
        <f t="shared" si="856"/>
        <v>5.9308399040190621E-4</v>
      </c>
      <c r="K1222" s="4">
        <f t="shared" si="856"/>
        <v>7.7718739119986919E-4</v>
      </c>
      <c r="L1222" s="4">
        <f t="shared" si="856"/>
        <v>7.1265156837850277E-3</v>
      </c>
      <c r="M1222" s="4">
        <f t="shared" si="856"/>
        <v>1.071290580200808E-2</v>
      </c>
      <c r="N1222" s="4">
        <f t="shared" si="856"/>
        <v>4.1627006833580305E-4</v>
      </c>
      <c r="O1222" s="4">
        <f t="shared" si="856"/>
        <v>9.4185463210705547E-2</v>
      </c>
      <c r="P1222" s="4">
        <f t="shared" si="856"/>
        <v>0.62277570840238217</v>
      </c>
      <c r="Q1222" s="4">
        <f t="shared" si="856"/>
        <v>7.8243844884541766E-2</v>
      </c>
      <c r="R1222" s="4">
        <f t="shared" si="856"/>
        <v>1.0135171374156685E-2</v>
      </c>
      <c r="S1222" s="4">
        <f t="shared" si="856"/>
        <v>0.20205558390681869</v>
      </c>
      <c r="T1222" s="4">
        <f t="shared" si="856"/>
        <v>0.13098890389574097</v>
      </c>
      <c r="U1222" s="4">
        <f t="shared" si="856"/>
        <v>0.45161290322580638</v>
      </c>
      <c r="V1222" s="4">
        <f t="shared" si="856"/>
        <v>0.42553191489361708</v>
      </c>
      <c r="W1222" s="4">
        <f t="shared" si="856"/>
        <v>0.33695652173913043</v>
      </c>
      <c r="X1222" s="4">
        <f t="shared" si="856"/>
        <v>0.33695652173913043</v>
      </c>
      <c r="Z1222" s="4">
        <f t="shared" si="773"/>
        <v>4.8024232168487205E-3</v>
      </c>
      <c r="AA1222" s="4">
        <f t="shared" si="774"/>
        <v>4.1627006833580305E-4</v>
      </c>
      <c r="AB1222" s="4">
        <f t="shared" si="775"/>
        <v>0.20133504696794652</v>
      </c>
      <c r="AC1222" s="4">
        <f t="shared" si="776"/>
        <v>0.16652224390127984</v>
      </c>
      <c r="AD1222" s="4">
        <f t="shared" si="777"/>
        <v>0.38776446539942105</v>
      </c>
      <c r="AF1222" s="4">
        <f t="shared" si="778"/>
        <v>9.3268996038602725E-2</v>
      </c>
      <c r="AG1222" s="4">
        <f t="shared" si="779"/>
        <v>0.15216808991076639</v>
      </c>
      <c r="AI1222" s="4" t="s">
        <v>184</v>
      </c>
      <c r="AJ1222" s="4">
        <v>6.1230839647251539E-2</v>
      </c>
    </row>
    <row r="1223" spans="1:36" ht="15.75" customHeight="1" x14ac:dyDescent="0.25">
      <c r="A1223" s="4" t="s">
        <v>191</v>
      </c>
      <c r="B1223" s="4" t="s">
        <v>192</v>
      </c>
      <c r="C1223" s="4" t="s">
        <v>181</v>
      </c>
      <c r="D1223" s="4" t="s">
        <v>182</v>
      </c>
      <c r="E1223" s="4">
        <v>1</v>
      </c>
      <c r="I1223" s="4">
        <f t="shared" ref="I1223:X1223" si="857">+(I1116-MIN(I$1038:I$1141))/(MAX(I$1038:I$1141)-MIN(I$1038:I$1141))</f>
        <v>2.6424481240164222E-2</v>
      </c>
      <c r="J1223" s="4">
        <f t="shared" si="857"/>
        <v>9.4058415108182962E-4</v>
      </c>
      <c r="K1223" s="4">
        <f t="shared" si="857"/>
        <v>1.0148201777677892E-3</v>
      </c>
      <c r="L1223" s="4">
        <f t="shared" si="857"/>
        <v>0.24686888913645702</v>
      </c>
      <c r="M1223" s="4">
        <f t="shared" si="857"/>
        <v>0.29778115870645566</v>
      </c>
      <c r="N1223" s="4">
        <f t="shared" si="857"/>
        <v>5.9418140422353282E-3</v>
      </c>
      <c r="O1223" s="4">
        <f t="shared" si="857"/>
        <v>3.3838667529983761E-2</v>
      </c>
      <c r="P1223" s="4">
        <f t="shared" si="857"/>
        <v>4.5161918926881033E-3</v>
      </c>
      <c r="Q1223" s="4">
        <f t="shared" si="857"/>
        <v>0.60108904297410581</v>
      </c>
      <c r="R1223" s="4">
        <f t="shared" si="857"/>
        <v>9.4046467760363673E-4</v>
      </c>
      <c r="S1223" s="4">
        <f t="shared" si="857"/>
        <v>2.8656101343136127E-2</v>
      </c>
      <c r="T1223" s="4">
        <f t="shared" si="857"/>
        <v>0.15906551965968296</v>
      </c>
      <c r="U1223" s="4">
        <f t="shared" si="857"/>
        <v>0.60215053763440862</v>
      </c>
      <c r="V1223" s="4">
        <f t="shared" si="857"/>
        <v>0.52127659574468088</v>
      </c>
      <c r="W1223" s="4">
        <f t="shared" si="857"/>
        <v>0.69565217391304346</v>
      </c>
      <c r="X1223" s="4">
        <f t="shared" si="857"/>
        <v>0.69565217391304346</v>
      </c>
      <c r="Z1223" s="4">
        <f t="shared" si="773"/>
        <v>0.13665136304294057</v>
      </c>
      <c r="AA1223" s="4">
        <f t="shared" si="774"/>
        <v>5.9418140422353282E-3</v>
      </c>
      <c r="AB1223" s="4">
        <f t="shared" si="775"/>
        <v>0.16009609176859535</v>
      </c>
      <c r="AC1223" s="4">
        <f t="shared" si="776"/>
        <v>9.3860810501409542E-2</v>
      </c>
      <c r="AD1223" s="4">
        <f t="shared" si="777"/>
        <v>0.62868287030129411</v>
      </c>
      <c r="AF1223" s="4">
        <f t="shared" si="778"/>
        <v>9.9137519838795193E-2</v>
      </c>
      <c r="AG1223" s="4">
        <f t="shared" si="779"/>
        <v>0.20504658993129499</v>
      </c>
      <c r="AI1223" s="4" t="s">
        <v>373</v>
      </c>
      <c r="AJ1223" s="4">
        <v>6.0672974002140487E-2</v>
      </c>
    </row>
    <row r="1224" spans="1:36" ht="15.75" customHeight="1" x14ac:dyDescent="0.25">
      <c r="A1224" s="4" t="s">
        <v>435</v>
      </c>
      <c r="B1224" s="4" t="s">
        <v>436</v>
      </c>
      <c r="C1224" s="4" t="s">
        <v>181</v>
      </c>
      <c r="D1224" s="4" t="s">
        <v>412</v>
      </c>
      <c r="E1224" s="4">
        <v>1</v>
      </c>
      <c r="I1224" s="4">
        <f t="shared" ref="I1224:X1224" si="858">+(I1117-MIN(I$1038:I$1141))/(MAX(I$1038:I$1141)-MIN(I$1038:I$1141))</f>
        <v>7.131754809401627E-3</v>
      </c>
      <c r="J1224" s="4">
        <f t="shared" si="858"/>
        <v>1.6649011257177005E-3</v>
      </c>
      <c r="K1224" s="4">
        <f t="shared" si="858"/>
        <v>6.2499826519440429E-4</v>
      </c>
      <c r="L1224" s="4">
        <f t="shared" si="858"/>
        <v>0.16358092113012515</v>
      </c>
      <c r="M1224" s="4">
        <f t="shared" si="858"/>
        <v>0.29194047035869153</v>
      </c>
      <c r="N1224" s="4">
        <f t="shared" si="858"/>
        <v>4.0489435463230685E-3</v>
      </c>
      <c r="O1224" s="4">
        <f t="shared" si="858"/>
        <v>1.7358786040232846E-2</v>
      </c>
      <c r="P1224" s="4">
        <f t="shared" si="858"/>
        <v>4.3828321208055441E-3</v>
      </c>
      <c r="Q1224" s="4">
        <f t="shared" si="858"/>
        <v>0.37709362924096851</v>
      </c>
      <c r="R1224" s="4">
        <f t="shared" si="858"/>
        <v>9.2269777967182362E-4</v>
      </c>
      <c r="S1224" s="4">
        <f t="shared" si="858"/>
        <v>4.926015220842757E-3</v>
      </c>
      <c r="T1224" s="4">
        <f t="shared" si="858"/>
        <v>6.8307324271150063E-2</v>
      </c>
      <c r="U1224" s="4">
        <f t="shared" si="858"/>
        <v>0.68817204301075263</v>
      </c>
      <c r="V1224" s="4">
        <f t="shared" si="858"/>
        <v>0.55319148936170215</v>
      </c>
      <c r="W1224" s="4">
        <f t="shared" si="858"/>
        <v>0.71739130434782605</v>
      </c>
      <c r="X1224" s="4">
        <f t="shared" si="858"/>
        <v>0.71739130434782605</v>
      </c>
      <c r="Z1224" s="4">
        <f t="shared" si="773"/>
        <v>0.11445282271993219</v>
      </c>
      <c r="AA1224" s="4">
        <f t="shared" si="774"/>
        <v>4.0489435463230685E-3</v>
      </c>
      <c r="AB1224" s="4">
        <f t="shared" si="775"/>
        <v>9.9939486295419669E-2</v>
      </c>
      <c r="AC1224" s="4">
        <f t="shared" si="776"/>
        <v>3.6616669745996408E-2</v>
      </c>
      <c r="AD1224" s="4">
        <f t="shared" si="777"/>
        <v>0.66903653526702678</v>
      </c>
      <c r="AF1224" s="4">
        <f t="shared" si="778"/>
        <v>6.3764480576917831E-2</v>
      </c>
      <c r="AG1224" s="4">
        <f t="shared" si="779"/>
        <v>0.18481889151493963</v>
      </c>
      <c r="AI1224" s="4" t="s">
        <v>432</v>
      </c>
      <c r="AJ1224" s="4">
        <v>5.8603539973777943E-2</v>
      </c>
    </row>
    <row r="1225" spans="1:36" ht="15.75" customHeight="1" x14ac:dyDescent="0.25">
      <c r="A1225" s="4" t="s">
        <v>177</v>
      </c>
      <c r="B1225" s="4" t="s">
        <v>178</v>
      </c>
      <c r="C1225" s="4" t="s">
        <v>106</v>
      </c>
      <c r="D1225" s="4" t="s">
        <v>160</v>
      </c>
      <c r="E1225" s="4">
        <v>1</v>
      </c>
      <c r="I1225" s="4">
        <f t="shared" ref="I1225:X1225" si="859">+(I1118-MIN(I$1038:I$1141))/(MAX(I$1038:I$1141)-MIN(I$1038:I$1141))</f>
        <v>3.5726824098996239E-2</v>
      </c>
      <c r="J1225" s="4">
        <f t="shared" si="859"/>
        <v>8.1584780082991331E-4</v>
      </c>
      <c r="K1225" s="4">
        <f t="shared" si="859"/>
        <v>4.7137535518739171E-4</v>
      </c>
      <c r="L1225" s="4">
        <f t="shared" si="859"/>
        <v>9.5557501490172683E-2</v>
      </c>
      <c r="M1225" s="4">
        <f t="shared" si="859"/>
        <v>0.21027978357155641</v>
      </c>
      <c r="N1225" s="4">
        <f t="shared" si="859"/>
        <v>1.3678518277410268E-3</v>
      </c>
      <c r="O1225" s="4">
        <f t="shared" si="859"/>
        <v>3.2595923187863356E-2</v>
      </c>
      <c r="P1225" s="4">
        <f t="shared" si="859"/>
        <v>4.3529926528343057E-3</v>
      </c>
      <c r="Q1225" s="4">
        <f t="shared" si="859"/>
        <v>0.16944917276144328</v>
      </c>
      <c r="R1225" s="4">
        <f t="shared" si="859"/>
        <v>7.295272700644041E-4</v>
      </c>
      <c r="S1225" s="4">
        <f t="shared" si="859"/>
        <v>1.4535571720381238E-3</v>
      </c>
      <c r="T1225" s="4">
        <f t="shared" si="859"/>
        <v>0.14487299535749251</v>
      </c>
      <c r="U1225" s="4">
        <f t="shared" si="859"/>
        <v>0.74193548387096764</v>
      </c>
      <c r="V1225" s="4">
        <f t="shared" si="859"/>
        <v>0.75531914893617025</v>
      </c>
      <c r="W1225" s="4">
        <f t="shared" si="859"/>
        <v>0.84782608695652173</v>
      </c>
      <c r="X1225" s="4">
        <f t="shared" si="859"/>
        <v>0.84782608695652173</v>
      </c>
      <c r="Z1225" s="4">
        <f t="shared" si="773"/>
        <v>7.6781127054436599E-2</v>
      </c>
      <c r="AA1225" s="4">
        <f t="shared" si="774"/>
        <v>1.3678518277410268E-3</v>
      </c>
      <c r="AB1225" s="4">
        <f t="shared" si="775"/>
        <v>5.1781903968051331E-2</v>
      </c>
      <c r="AC1225" s="4">
        <f t="shared" si="776"/>
        <v>7.316327626476532E-2</v>
      </c>
      <c r="AD1225" s="4">
        <f t="shared" si="777"/>
        <v>0.79822670168004528</v>
      </c>
      <c r="AF1225" s="4">
        <f t="shared" si="778"/>
        <v>5.0773539778748572E-2</v>
      </c>
      <c r="AG1225" s="4">
        <f t="shared" si="779"/>
        <v>0.20026417215900788</v>
      </c>
      <c r="AI1225" s="4" t="s">
        <v>37</v>
      </c>
      <c r="AJ1225" s="4">
        <v>5.6680592589727137E-2</v>
      </c>
    </row>
    <row r="1226" spans="1:36" ht="15.75" customHeight="1" x14ac:dyDescent="0.25">
      <c r="A1226" s="4" t="s">
        <v>193</v>
      </c>
      <c r="B1226" s="4" t="s">
        <v>194</v>
      </c>
      <c r="C1226" s="4" t="s">
        <v>181</v>
      </c>
      <c r="D1226" s="4" t="s">
        <v>182</v>
      </c>
      <c r="E1226" s="4">
        <v>1</v>
      </c>
      <c r="I1226" s="4">
        <f t="shared" ref="I1226:X1226" si="860">+(I1119-MIN(I$1038:I$1141))/(MAX(I$1038:I$1141)-MIN(I$1038:I$1141))</f>
        <v>2.8194394260474946E-3</v>
      </c>
      <c r="J1226" s="4">
        <f t="shared" si="860"/>
        <v>9.9002147520320946E-4</v>
      </c>
      <c r="K1226" s="4">
        <f t="shared" si="860"/>
        <v>9.4850251998864323E-4</v>
      </c>
      <c r="L1226" s="4">
        <f t="shared" si="860"/>
        <v>0.26875160361520423</v>
      </c>
      <c r="M1226" s="4">
        <f t="shared" si="860"/>
        <v>0.32687276884245353</v>
      </c>
      <c r="N1226" s="4">
        <f t="shared" si="860"/>
        <v>5.6100463525067725E-3</v>
      </c>
      <c r="O1226" s="4">
        <f t="shared" si="860"/>
        <v>1.1289109453750501E-2</v>
      </c>
      <c r="P1226" s="4">
        <f t="shared" si="860"/>
        <v>1.4367403500643533E-2</v>
      </c>
      <c r="Q1226" s="4">
        <f t="shared" si="860"/>
        <v>0.34683836604667234</v>
      </c>
      <c r="R1226" s="4">
        <f t="shared" si="860"/>
        <v>3.9918202241057098E-3</v>
      </c>
      <c r="S1226" s="4">
        <f t="shared" si="860"/>
        <v>6.9443994400556217E-3</v>
      </c>
      <c r="T1226" s="4">
        <f t="shared" si="860"/>
        <v>5.1549478900166916E-2</v>
      </c>
      <c r="U1226" s="4">
        <f t="shared" si="860"/>
        <v>0</v>
      </c>
      <c r="V1226" s="4">
        <f t="shared" si="860"/>
        <v>0</v>
      </c>
      <c r="W1226" s="4">
        <f t="shared" si="860"/>
        <v>0</v>
      </c>
      <c r="X1226" s="4">
        <f t="shared" si="860"/>
        <v>0</v>
      </c>
      <c r="Z1226" s="4">
        <f t="shared" si="773"/>
        <v>0.14939072411321241</v>
      </c>
      <c r="AA1226" s="4">
        <f t="shared" si="774"/>
        <v>5.6100463525067725E-3</v>
      </c>
      <c r="AB1226" s="4">
        <f t="shared" si="775"/>
        <v>9.4121674806293021E-2</v>
      </c>
      <c r="AC1226" s="4">
        <f t="shared" si="776"/>
        <v>2.9246939170111268E-2</v>
      </c>
      <c r="AD1226" s="4">
        <f t="shared" si="777"/>
        <v>0</v>
      </c>
      <c r="AF1226" s="4">
        <f t="shared" si="778"/>
        <v>6.9592346110530875E-2</v>
      </c>
      <c r="AG1226" s="4">
        <f t="shared" si="779"/>
        <v>5.5673876888424699E-2</v>
      </c>
      <c r="AI1226" s="4" t="s">
        <v>422</v>
      </c>
      <c r="AJ1226" s="4">
        <v>5.6580245706072556E-2</v>
      </c>
    </row>
    <row r="1227" spans="1:36" ht="15.75" customHeight="1" x14ac:dyDescent="0.25">
      <c r="A1227" s="4" t="s">
        <v>195</v>
      </c>
      <c r="B1227" s="4" t="s">
        <v>196</v>
      </c>
      <c r="C1227" s="4" t="s">
        <v>181</v>
      </c>
      <c r="D1227" s="4" t="s">
        <v>182</v>
      </c>
      <c r="E1227" s="4">
        <v>1</v>
      </c>
      <c r="I1227" s="4">
        <f t="shared" ref="I1227:X1227" si="861">+(I1120-MIN(I$1038:I$1141))/(MAX(I$1038:I$1141)-MIN(I$1038:I$1141))</f>
        <v>1.3505362754409831E-2</v>
      </c>
      <c r="J1227" s="4">
        <f t="shared" si="861"/>
        <v>8.8533710598897653E-4</v>
      </c>
      <c r="K1227" s="4">
        <f t="shared" si="861"/>
        <v>5.5300470408741701E-4</v>
      </c>
      <c r="L1227" s="4">
        <f t="shared" si="861"/>
        <v>0.19619611394586348</v>
      </c>
      <c r="M1227" s="4">
        <f t="shared" si="861"/>
        <v>0.38417280575586282</v>
      </c>
      <c r="N1227" s="4">
        <f t="shared" si="861"/>
        <v>8.487595020612828E-3</v>
      </c>
      <c r="O1227" s="4">
        <f t="shared" si="861"/>
        <v>2.8776371136725108E-3</v>
      </c>
      <c r="P1227" s="4">
        <f t="shared" si="861"/>
        <v>1.3551586659247761E-2</v>
      </c>
      <c r="Q1227" s="4">
        <f t="shared" si="861"/>
        <v>1</v>
      </c>
      <c r="R1227" s="4">
        <f t="shared" si="861"/>
        <v>1.8336569141505438E-3</v>
      </c>
      <c r="S1227" s="4">
        <f t="shared" si="861"/>
        <v>3.2888102564114737E-3</v>
      </c>
      <c r="T1227" s="4">
        <f t="shared" si="861"/>
        <v>2.6806536040555183E-2</v>
      </c>
      <c r="U1227" s="4">
        <f t="shared" si="861"/>
        <v>0.59139784946236562</v>
      </c>
      <c r="V1227" s="4">
        <f t="shared" si="861"/>
        <v>0.44680851063829791</v>
      </c>
      <c r="W1227" s="4">
        <f t="shared" si="861"/>
        <v>0.67391304347826086</v>
      </c>
      <c r="X1227" s="4">
        <f t="shared" si="861"/>
        <v>0.67391304347826086</v>
      </c>
      <c r="Z1227" s="4">
        <f t="shared" si="773"/>
        <v>0.14545181537795068</v>
      </c>
      <c r="AA1227" s="4">
        <f t="shared" si="774"/>
        <v>8.487595020612828E-3</v>
      </c>
      <c r="AB1227" s="4">
        <f t="shared" si="775"/>
        <v>0.25456572017176771</v>
      </c>
      <c r="AC1227" s="4">
        <f t="shared" si="776"/>
        <v>1.5047673148483329E-2</v>
      </c>
      <c r="AD1227" s="4">
        <f t="shared" si="777"/>
        <v>0.5965081117642963</v>
      </c>
      <c r="AF1227" s="4">
        <f t="shared" si="778"/>
        <v>0.10588820092970364</v>
      </c>
      <c r="AG1227" s="4">
        <f t="shared" si="779"/>
        <v>0.20401218309662217</v>
      </c>
      <c r="AI1227" s="4" t="s">
        <v>488</v>
      </c>
      <c r="AJ1227" s="4">
        <v>5.6569657819463243E-2</v>
      </c>
    </row>
    <row r="1228" spans="1:36" ht="15.75" customHeight="1" x14ac:dyDescent="0.25">
      <c r="A1228" s="4" t="s">
        <v>197</v>
      </c>
      <c r="B1228" s="4" t="s">
        <v>198</v>
      </c>
      <c r="C1228" s="4" t="s">
        <v>181</v>
      </c>
      <c r="D1228" s="4" t="s">
        <v>182</v>
      </c>
      <c r="E1228" s="4">
        <v>1</v>
      </c>
      <c r="I1228" s="4">
        <f t="shared" ref="I1228:X1228" si="862">+(I1121-MIN(I$1038:I$1141))/(MAX(I$1038:I$1141)-MIN(I$1038:I$1141))</f>
        <v>0.10173887435999228</v>
      </c>
      <c r="J1228" s="4">
        <f t="shared" si="862"/>
        <v>1.5070636501678468E-3</v>
      </c>
      <c r="K1228" s="4">
        <f t="shared" si="862"/>
        <v>2.3377436275846754E-3</v>
      </c>
      <c r="L1228" s="4">
        <f t="shared" si="862"/>
        <v>0.54994350693872163</v>
      </c>
      <c r="M1228" s="4">
        <f t="shared" si="862"/>
        <v>0.31589215106542584</v>
      </c>
      <c r="N1228" s="4">
        <f t="shared" si="862"/>
        <v>5.3026789037675407E-3</v>
      </c>
      <c r="O1228" s="4">
        <f t="shared" si="862"/>
        <v>1.0476400807330361E-2</v>
      </c>
      <c r="P1228" s="4">
        <f t="shared" si="862"/>
        <v>1.5412968069315821E-2</v>
      </c>
      <c r="Q1228" s="4">
        <f t="shared" si="862"/>
        <v>0.65951355485261787</v>
      </c>
      <c r="R1228" s="4">
        <f t="shared" si="862"/>
        <v>1.1313837026716364E-2</v>
      </c>
      <c r="S1228" s="4">
        <f t="shared" si="862"/>
        <v>9.6598057478027091E-3</v>
      </c>
      <c r="T1228" s="4">
        <f t="shared" si="862"/>
        <v>3.0652288183051518E-2</v>
      </c>
      <c r="U1228" s="4">
        <f t="shared" si="862"/>
        <v>0</v>
      </c>
      <c r="V1228" s="4">
        <f t="shared" si="862"/>
        <v>0</v>
      </c>
      <c r="W1228" s="4">
        <f t="shared" si="862"/>
        <v>0</v>
      </c>
      <c r="X1228" s="4">
        <f t="shared" si="862"/>
        <v>0</v>
      </c>
      <c r="Z1228" s="4">
        <f t="shared" si="773"/>
        <v>0.21742011632047498</v>
      </c>
      <c r="AA1228" s="4">
        <f t="shared" si="774"/>
        <v>5.3026789037675407E-3</v>
      </c>
      <c r="AB1228" s="4">
        <f t="shared" si="775"/>
        <v>0.17417919018899511</v>
      </c>
      <c r="AC1228" s="4">
        <f t="shared" si="776"/>
        <v>2.0156046965427114E-2</v>
      </c>
      <c r="AD1228" s="4">
        <f t="shared" si="777"/>
        <v>0</v>
      </c>
      <c r="AF1228" s="4">
        <f t="shared" si="778"/>
        <v>0.10426450809466618</v>
      </c>
      <c r="AG1228" s="4">
        <f t="shared" si="779"/>
        <v>8.3411606475732952E-2</v>
      </c>
      <c r="AI1228" s="4" t="s">
        <v>500</v>
      </c>
      <c r="AJ1228" s="4">
        <v>5.6415849226168081E-2</v>
      </c>
    </row>
    <row r="1229" spans="1:36" ht="15.75" customHeight="1" x14ac:dyDescent="0.25">
      <c r="A1229" s="4" t="s">
        <v>439</v>
      </c>
      <c r="B1229" s="4" t="s">
        <v>440</v>
      </c>
      <c r="C1229" s="4" t="s">
        <v>181</v>
      </c>
      <c r="D1229" s="4" t="s">
        <v>412</v>
      </c>
      <c r="E1229" s="4">
        <v>1</v>
      </c>
      <c r="I1229" s="4">
        <f t="shared" ref="I1229:X1229" si="863">+(I1122-MIN(I$1038:I$1141))/(MAX(I$1038:I$1141)-MIN(I$1038:I$1141))</f>
        <v>6.1176877472384006E-3</v>
      </c>
      <c r="J1229" s="4">
        <f t="shared" si="863"/>
        <v>1.7806728326211438E-3</v>
      </c>
      <c r="K1229" s="4">
        <f t="shared" si="863"/>
        <v>5.6584045731942188E-4</v>
      </c>
      <c r="L1229" s="4">
        <f t="shared" si="863"/>
        <v>0.1956777705029622</v>
      </c>
      <c r="M1229" s="4">
        <f t="shared" si="863"/>
        <v>0.34508773716584645</v>
      </c>
      <c r="N1229" s="4">
        <f t="shared" si="863"/>
        <v>7.1746660035960788E-3</v>
      </c>
      <c r="O1229" s="4">
        <f t="shared" si="863"/>
        <v>5.3059964924566322E-3</v>
      </c>
      <c r="P1229" s="4">
        <f t="shared" si="863"/>
        <v>5.7715065011797358E-3</v>
      </c>
      <c r="Q1229" s="4">
        <f t="shared" si="863"/>
        <v>0.39069829424307029</v>
      </c>
      <c r="R1229" s="4">
        <f t="shared" si="863"/>
        <v>1.330384601476365E-3</v>
      </c>
      <c r="S1229" s="4">
        <f t="shared" si="863"/>
        <v>8.5091478277576123E-3</v>
      </c>
      <c r="T1229" s="4">
        <f t="shared" si="863"/>
        <v>5.9703897587815101E-2</v>
      </c>
      <c r="U1229" s="4">
        <f t="shared" si="863"/>
        <v>0.29032258064516131</v>
      </c>
      <c r="V1229" s="4">
        <f t="shared" si="863"/>
        <v>0.38297872340425532</v>
      </c>
      <c r="W1229" s="4">
        <f t="shared" si="863"/>
        <v>0.5</v>
      </c>
      <c r="X1229" s="4">
        <f t="shared" si="863"/>
        <v>0.5</v>
      </c>
      <c r="Z1229" s="4">
        <f t="shared" si="773"/>
        <v>0.1357780052396873</v>
      </c>
      <c r="AA1229" s="4">
        <f t="shared" si="774"/>
        <v>7.1746660035960788E-3</v>
      </c>
      <c r="AB1229" s="4">
        <f t="shared" si="775"/>
        <v>0.10077654545954576</v>
      </c>
      <c r="AC1229" s="4">
        <f t="shared" si="776"/>
        <v>3.4106522707786358E-2</v>
      </c>
      <c r="AD1229" s="4">
        <f t="shared" si="777"/>
        <v>0.41832532601235417</v>
      </c>
      <c r="AF1229" s="4">
        <f t="shared" si="778"/>
        <v>6.9458934852653878E-2</v>
      </c>
      <c r="AG1229" s="4">
        <f t="shared" si="779"/>
        <v>0.13923221308459394</v>
      </c>
      <c r="AI1229" s="4" t="s">
        <v>418</v>
      </c>
      <c r="AJ1229" s="4">
        <v>5.6379396648798444E-2</v>
      </c>
    </row>
    <row r="1230" spans="1:36" ht="15.75" customHeight="1" x14ac:dyDescent="0.25">
      <c r="A1230" s="4" t="s">
        <v>370</v>
      </c>
      <c r="B1230" s="4" t="s">
        <v>371</v>
      </c>
      <c r="C1230" s="4" t="s">
        <v>106</v>
      </c>
      <c r="D1230" s="4" t="s">
        <v>357</v>
      </c>
      <c r="E1230" s="4">
        <v>1</v>
      </c>
      <c r="I1230" s="4">
        <f t="shared" ref="I1230:X1230" si="864">+(I1123-MIN(I$1038:I$1141))/(MAX(I$1038:I$1141)-MIN(I$1038:I$1141))</f>
        <v>4.0477104676169846E-3</v>
      </c>
      <c r="J1230" s="4">
        <f t="shared" si="864"/>
        <v>5.9758131052839079E-4</v>
      </c>
      <c r="K1230" s="4">
        <f t="shared" si="864"/>
        <v>1.0444182241817752E-3</v>
      </c>
      <c r="L1230" s="4">
        <f t="shared" si="864"/>
        <v>0.1091811516146981</v>
      </c>
      <c r="M1230" s="4">
        <f t="shared" si="864"/>
        <v>0.12853462334170959</v>
      </c>
      <c r="N1230" s="4">
        <f t="shared" si="864"/>
        <v>4.5918651137674671E-4</v>
      </c>
      <c r="O1230" s="4">
        <f t="shared" si="864"/>
        <v>3.4698177071868265E-2</v>
      </c>
      <c r="P1230" s="4">
        <f t="shared" si="864"/>
        <v>0.2151093459088235</v>
      </c>
      <c r="Q1230" s="4">
        <f t="shared" si="864"/>
        <v>0.50857307971365373</v>
      </c>
      <c r="R1230" s="4">
        <f t="shared" si="864"/>
        <v>2.352879462408376E-4</v>
      </c>
      <c r="S1230" s="4">
        <f t="shared" si="864"/>
        <v>6.2971025861720568E-3</v>
      </c>
      <c r="T1230" s="4">
        <f t="shared" si="864"/>
        <v>5.9782892836013915E-2</v>
      </c>
      <c r="U1230" s="4">
        <f t="shared" si="864"/>
        <v>0.96774193548387089</v>
      </c>
      <c r="V1230" s="4">
        <f t="shared" si="864"/>
        <v>0.92553191489361708</v>
      </c>
      <c r="W1230" s="4">
        <f t="shared" si="864"/>
        <v>0.80434782608695643</v>
      </c>
      <c r="X1230" s="4">
        <f t="shared" si="864"/>
        <v>0.80434782608695643</v>
      </c>
      <c r="Z1230" s="4">
        <f t="shared" si="773"/>
        <v>5.9839443622779466E-2</v>
      </c>
      <c r="AA1230" s="4">
        <f t="shared" si="774"/>
        <v>4.5918651137674671E-4</v>
      </c>
      <c r="AB1230" s="4">
        <f t="shared" si="775"/>
        <v>0.18965397266014658</v>
      </c>
      <c r="AC1230" s="4">
        <f t="shared" si="776"/>
        <v>3.3039997711092985E-2</v>
      </c>
      <c r="AD1230" s="4">
        <f t="shared" si="777"/>
        <v>0.87549237563785021</v>
      </c>
      <c r="AF1230" s="4">
        <f t="shared" si="778"/>
        <v>7.0748150126348941E-2</v>
      </c>
      <c r="AG1230" s="4">
        <f t="shared" si="779"/>
        <v>0.23169699522864917</v>
      </c>
      <c r="AI1230" s="4" t="s">
        <v>202</v>
      </c>
      <c r="AJ1230" s="4">
        <v>5.4784478888560639E-2</v>
      </c>
    </row>
    <row r="1231" spans="1:36" ht="15.75" customHeight="1" x14ac:dyDescent="0.25">
      <c r="A1231" s="4" t="s">
        <v>199</v>
      </c>
      <c r="B1231" s="4" t="s">
        <v>200</v>
      </c>
      <c r="C1231" s="4" t="s">
        <v>181</v>
      </c>
      <c r="D1231" s="4" t="s">
        <v>182</v>
      </c>
      <c r="E1231" s="4">
        <v>1</v>
      </c>
      <c r="I1231" s="4">
        <f t="shared" ref="I1231:X1231" si="865">+(I1124-MIN(I$1038:I$1141))/(MAX(I$1038:I$1141)-MIN(I$1038:I$1141))</f>
        <v>3.8054673754799808E-3</v>
      </c>
      <c r="J1231" s="4">
        <f t="shared" si="865"/>
        <v>1.4787624876540402E-3</v>
      </c>
      <c r="K1231" s="4">
        <f t="shared" si="865"/>
        <v>9.8685546867213281E-4</v>
      </c>
      <c r="L1231" s="4">
        <f t="shared" si="865"/>
        <v>0.2982074716525232</v>
      </c>
      <c r="M1231" s="4">
        <f t="shared" si="865"/>
        <v>0.36827023092771977</v>
      </c>
      <c r="N1231" s="4">
        <f t="shared" si="865"/>
        <v>6.1351462518840034E-3</v>
      </c>
      <c r="O1231" s="4">
        <f t="shared" si="865"/>
        <v>8.1142756768688463E-3</v>
      </c>
      <c r="P1231" s="4">
        <f t="shared" si="865"/>
        <v>7.1712039568292297E-3</v>
      </c>
      <c r="Q1231" s="4">
        <f t="shared" si="865"/>
        <v>0.36765618496961772</v>
      </c>
      <c r="R1231" s="4">
        <f t="shared" si="865"/>
        <v>1.8200973276635264E-3</v>
      </c>
      <c r="S1231" s="4">
        <f t="shared" si="865"/>
        <v>7.669643686073758E-3</v>
      </c>
      <c r="T1231" s="4">
        <f t="shared" si="865"/>
        <v>3.8098085599800782E-2</v>
      </c>
      <c r="U1231" s="4">
        <f t="shared" si="865"/>
        <v>0</v>
      </c>
      <c r="V1231" s="4">
        <f t="shared" si="865"/>
        <v>0</v>
      </c>
      <c r="W1231" s="4">
        <f t="shared" si="865"/>
        <v>0</v>
      </c>
      <c r="X1231" s="4">
        <f t="shared" si="865"/>
        <v>0</v>
      </c>
      <c r="Z1231" s="4">
        <f t="shared" si="773"/>
        <v>0.16723583013414228</v>
      </c>
      <c r="AA1231" s="4">
        <f t="shared" si="774"/>
        <v>6.1351462518840034E-3</v>
      </c>
      <c r="AB1231" s="4">
        <f t="shared" si="775"/>
        <v>9.6190440482744832E-2</v>
      </c>
      <c r="AC1231" s="4">
        <f t="shared" si="776"/>
        <v>2.288386464293727E-2</v>
      </c>
      <c r="AD1231" s="4">
        <f t="shared" si="777"/>
        <v>0</v>
      </c>
      <c r="AF1231" s="4">
        <f t="shared" si="778"/>
        <v>7.31113203779271E-2</v>
      </c>
      <c r="AG1231" s="4">
        <f t="shared" si="779"/>
        <v>5.8489056302341677E-2</v>
      </c>
      <c r="AI1231" s="4" t="s">
        <v>483</v>
      </c>
      <c r="AJ1231" s="4">
        <v>5.2615269005781222E-2</v>
      </c>
    </row>
    <row r="1232" spans="1:36" ht="15.75" customHeight="1" x14ac:dyDescent="0.25">
      <c r="A1232" s="4" t="s">
        <v>441</v>
      </c>
      <c r="B1232" s="4" t="s">
        <v>442</v>
      </c>
      <c r="C1232" s="4" t="s">
        <v>181</v>
      </c>
      <c r="D1232" s="4" t="s">
        <v>412</v>
      </c>
      <c r="E1232" s="4">
        <v>1</v>
      </c>
      <c r="I1232" s="4">
        <f t="shared" ref="I1232:X1232" si="866">+(I1125-MIN(I$1038:I$1141))/(MAX(I$1038:I$1141)-MIN(I$1038:I$1141))</f>
        <v>1.4492117452647487E-3</v>
      </c>
      <c r="J1232" s="4">
        <f t="shared" si="866"/>
        <v>1.4454561007073356E-3</v>
      </c>
      <c r="K1232" s="4">
        <f t="shared" si="866"/>
        <v>1.9945411460253938E-4</v>
      </c>
      <c r="L1232" s="4">
        <f t="shared" si="866"/>
        <v>0.1956777705029622</v>
      </c>
      <c r="M1232" s="4">
        <f t="shared" si="866"/>
        <v>0.34508773716584645</v>
      </c>
      <c r="N1232" s="4">
        <f t="shared" si="866"/>
        <v>9.9989971844792313E-3</v>
      </c>
      <c r="O1232" s="4">
        <f t="shared" si="866"/>
        <v>4.3794684351657733E-3</v>
      </c>
      <c r="P1232" s="4">
        <f t="shared" si="866"/>
        <v>3.366154442477484E-3</v>
      </c>
      <c r="Q1232" s="4">
        <f t="shared" si="866"/>
        <v>0.28059701492537309</v>
      </c>
      <c r="R1232" s="4">
        <f t="shared" si="866"/>
        <v>1.1348305248743739E-3</v>
      </c>
      <c r="S1232" s="4">
        <f t="shared" si="866"/>
        <v>8.2976922278312736E-3</v>
      </c>
      <c r="T1232" s="4">
        <f t="shared" si="866"/>
        <v>5.8009896858045668E-2</v>
      </c>
      <c r="U1232" s="4">
        <f t="shared" si="866"/>
        <v>0.54838709677419351</v>
      </c>
      <c r="V1232" s="4">
        <f t="shared" si="866"/>
        <v>0.51063829787234039</v>
      </c>
      <c r="W1232" s="4">
        <f t="shared" si="866"/>
        <v>0.76086956521739124</v>
      </c>
      <c r="X1232" s="4">
        <f t="shared" si="866"/>
        <v>0.76086956521739124</v>
      </c>
      <c r="Z1232" s="4">
        <f t="shared" si="773"/>
        <v>0.13560260447102962</v>
      </c>
      <c r="AA1232" s="4">
        <f t="shared" si="774"/>
        <v>9.9989971844792313E-3</v>
      </c>
      <c r="AB1232" s="4">
        <f t="shared" si="775"/>
        <v>7.2369367081972683E-2</v>
      </c>
      <c r="AC1232" s="4">
        <f t="shared" si="776"/>
        <v>3.3153794542938472E-2</v>
      </c>
      <c r="AD1232" s="4">
        <f t="shared" si="777"/>
        <v>0.64519113127032901</v>
      </c>
      <c r="AF1232" s="4">
        <f t="shared" si="778"/>
        <v>6.2781190820104998E-2</v>
      </c>
      <c r="AG1232" s="4">
        <f t="shared" si="779"/>
        <v>0.17926317891014981</v>
      </c>
      <c r="AI1232" s="4" t="s">
        <v>516</v>
      </c>
      <c r="AJ1232" s="4">
        <v>5.1182555765149101E-2</v>
      </c>
    </row>
    <row r="1233" spans="1:36" ht="15.75" customHeight="1" x14ac:dyDescent="0.25">
      <c r="A1233" s="4" t="s">
        <v>443</v>
      </c>
      <c r="B1233" s="4" t="s">
        <v>444</v>
      </c>
      <c r="C1233" s="4" t="s">
        <v>181</v>
      </c>
      <c r="D1233" s="4" t="s">
        <v>412</v>
      </c>
      <c r="E1233" s="4">
        <v>1</v>
      </c>
      <c r="I1233" s="4">
        <f t="shared" ref="I1233:X1233" si="867">+(I1126-MIN(I$1038:I$1141))/(MAX(I$1038:I$1141)-MIN(I$1038:I$1141))</f>
        <v>3.2596272018414738E-2</v>
      </c>
      <c r="J1233" s="4">
        <f t="shared" si="867"/>
        <v>1.3094587870232501E-3</v>
      </c>
      <c r="K1233" s="4">
        <f t="shared" si="867"/>
        <v>5.8202554936355943E-4</v>
      </c>
      <c r="L1233" s="4">
        <f t="shared" si="867"/>
        <v>0.15858181006437985</v>
      </c>
      <c r="M1233" s="4">
        <f t="shared" si="867"/>
        <v>0.29881535000534343</v>
      </c>
      <c r="N1233" s="4">
        <f t="shared" si="867"/>
        <v>2.6897887721275679E-3</v>
      </c>
      <c r="O1233" s="4">
        <f t="shared" si="867"/>
        <v>1.8560175062273757E-2</v>
      </c>
      <c r="P1233" s="4">
        <f t="shared" si="867"/>
        <v>4.6297086180370952E-3</v>
      </c>
      <c r="Q1233" s="4">
        <f t="shared" si="867"/>
        <v>0.41091147943611284</v>
      </c>
      <c r="R1233" s="4">
        <f t="shared" si="867"/>
        <v>8.155286794241576E-4</v>
      </c>
      <c r="S1233" s="4">
        <f t="shared" si="867"/>
        <v>7.5954489343102805E-3</v>
      </c>
      <c r="T1233" s="4">
        <f t="shared" si="867"/>
        <v>0.11991849917718427</v>
      </c>
      <c r="U1233" s="4">
        <f t="shared" si="867"/>
        <v>0.69892473118279563</v>
      </c>
      <c r="V1233" s="4">
        <f t="shared" si="867"/>
        <v>0.75531914893617025</v>
      </c>
      <c r="W1233" s="4">
        <f t="shared" si="867"/>
        <v>0.84782608695652173</v>
      </c>
      <c r="X1233" s="4">
        <f t="shared" si="867"/>
        <v>0.84782608695652173</v>
      </c>
      <c r="Z1233" s="4">
        <f t="shared" si="773"/>
        <v>0.11482216110152751</v>
      </c>
      <c r="AA1233" s="4">
        <f t="shared" si="774"/>
        <v>2.6897887721275679E-3</v>
      </c>
      <c r="AB1233" s="4">
        <f t="shared" si="775"/>
        <v>0.10872922294896195</v>
      </c>
      <c r="AC1233" s="4">
        <f t="shared" si="776"/>
        <v>6.3756974055747276E-2</v>
      </c>
      <c r="AD1233" s="4">
        <f t="shared" si="777"/>
        <v>0.78747401350800228</v>
      </c>
      <c r="AF1233" s="4">
        <f t="shared" si="778"/>
        <v>7.2499536719591071E-2</v>
      </c>
      <c r="AG1233" s="4">
        <f t="shared" si="779"/>
        <v>0.21549443207727331</v>
      </c>
      <c r="AI1233" s="4" t="s">
        <v>178</v>
      </c>
      <c r="AJ1233" s="4">
        <v>5.0773539778748572E-2</v>
      </c>
    </row>
    <row r="1234" spans="1:36" ht="15.75" customHeight="1" x14ac:dyDescent="0.25">
      <c r="A1234" s="4" t="s">
        <v>513</v>
      </c>
      <c r="B1234" s="4" t="s">
        <v>514</v>
      </c>
      <c r="C1234" s="4" t="s">
        <v>106</v>
      </c>
      <c r="D1234" s="4" t="s">
        <v>484</v>
      </c>
      <c r="E1234" s="4">
        <v>1</v>
      </c>
      <c r="I1234" s="4">
        <f t="shared" ref="I1234:X1234" si="868">+(I1127-MIN(I$1038:I$1141))/(MAX(I$1038:I$1141)-MIN(I$1038:I$1141))</f>
        <v>3.4737623423733888E-3</v>
      </c>
      <c r="J1234" s="4">
        <f t="shared" si="868"/>
        <v>1.0073230115514609E-5</v>
      </c>
      <c r="K1234" s="4">
        <f t="shared" si="868"/>
        <v>8.1370333315386771E-4</v>
      </c>
      <c r="L1234" s="4">
        <f t="shared" si="868"/>
        <v>0.10584954121468089</v>
      </c>
      <c r="M1234" s="4">
        <f t="shared" si="868"/>
        <v>0.50816410820217639</v>
      </c>
      <c r="N1234" s="4">
        <f t="shared" si="868"/>
        <v>1.737831801948938E-3</v>
      </c>
      <c r="O1234" s="4">
        <f t="shared" si="868"/>
        <v>3.4500509085954147E-3</v>
      </c>
      <c r="P1234" s="4">
        <f t="shared" si="868"/>
        <v>1.2550013340406733E-2</v>
      </c>
      <c r="Q1234" s="4">
        <f t="shared" si="868"/>
        <v>7.9657722090101232E-2</v>
      </c>
      <c r="R1234" s="4">
        <f t="shared" si="868"/>
        <v>8.22470620035876E-4</v>
      </c>
      <c r="S1234" s="4">
        <f t="shared" si="868"/>
        <v>3.8593858355658482E-3</v>
      </c>
      <c r="T1234" s="4">
        <f t="shared" si="868"/>
        <v>1.0367872904424589E-2</v>
      </c>
      <c r="U1234" s="4">
        <f t="shared" si="868"/>
        <v>8.3632019115890077E-2</v>
      </c>
      <c r="V1234" s="4">
        <f t="shared" si="868"/>
        <v>5.9101654846335699E-2</v>
      </c>
      <c r="W1234" s="4">
        <f t="shared" si="868"/>
        <v>0.12198067632850242</v>
      </c>
      <c r="X1234" s="4">
        <f t="shared" si="868"/>
        <v>0.12198067632850242</v>
      </c>
      <c r="Z1234" s="4">
        <f t="shared" si="773"/>
        <v>0.15370935649503167</v>
      </c>
      <c r="AA1234" s="4">
        <f t="shared" si="774"/>
        <v>1.737831801948938E-3</v>
      </c>
      <c r="AB1234" s="4">
        <f t="shared" si="775"/>
        <v>2.4120064239784814E-2</v>
      </c>
      <c r="AC1234" s="4">
        <f t="shared" si="776"/>
        <v>7.1136293699952183E-3</v>
      </c>
      <c r="AD1234" s="4">
        <f t="shared" si="777"/>
        <v>9.6673756654807652E-2</v>
      </c>
      <c r="AF1234" s="4">
        <f t="shared" si="778"/>
        <v>4.6670220476690158E-2</v>
      </c>
      <c r="AG1234" s="4">
        <f t="shared" si="779"/>
        <v>5.6670927712313655E-2</v>
      </c>
      <c r="AI1234" s="4" t="s">
        <v>424</v>
      </c>
      <c r="AJ1234" s="4">
        <v>5.0469972792388629E-2</v>
      </c>
    </row>
    <row r="1235" spans="1:36" ht="15.75" customHeight="1" x14ac:dyDescent="0.25">
      <c r="A1235" s="6" t="s">
        <v>297</v>
      </c>
      <c r="B1235" s="6" t="s">
        <v>298</v>
      </c>
      <c r="C1235" s="4" t="s">
        <v>181</v>
      </c>
      <c r="D1235" s="4" t="s">
        <v>276</v>
      </c>
      <c r="E1235" s="4">
        <v>1</v>
      </c>
      <c r="I1235" s="4">
        <f t="shared" ref="I1235:X1235" si="869">+(I1128-MIN(I$1038:I$1141))/(MAX(I$1038:I$1141)-MIN(I$1038:I$1141))</f>
        <v>6.9993721441313312E-3</v>
      </c>
      <c r="J1235" s="4">
        <f t="shared" si="869"/>
        <v>6.9942705175469338E-4</v>
      </c>
      <c r="K1235" s="4">
        <f t="shared" si="869"/>
        <v>1.6037588540156108E-4</v>
      </c>
      <c r="L1235" s="4">
        <f t="shared" si="869"/>
        <v>0.18720827777854668</v>
      </c>
      <c r="M1235" s="4">
        <f t="shared" si="869"/>
        <v>0.77984694696398049</v>
      </c>
      <c r="N1235" s="4">
        <f t="shared" si="869"/>
        <v>5.3857683171496156E-3</v>
      </c>
      <c r="O1235" s="4">
        <f t="shared" si="869"/>
        <v>0.14126761316616313</v>
      </c>
      <c r="P1235" s="4">
        <f t="shared" si="869"/>
        <v>1.6904158254581797E-3</v>
      </c>
      <c r="Q1235" s="4">
        <f t="shared" si="869"/>
        <v>0.21326893601367872</v>
      </c>
      <c r="R1235" s="4">
        <f t="shared" si="869"/>
        <v>1.3978513938527268E-3</v>
      </c>
      <c r="S1235" s="4">
        <f t="shared" si="869"/>
        <v>1.9634984781045708E-2</v>
      </c>
      <c r="T1235" s="4">
        <f t="shared" si="869"/>
        <v>0.1523489978095724</v>
      </c>
      <c r="U1235" s="4">
        <f t="shared" si="869"/>
        <v>0.90322580645161277</v>
      </c>
      <c r="V1235" s="4">
        <f t="shared" si="869"/>
        <v>0.87234042553191493</v>
      </c>
      <c r="W1235" s="4">
        <f t="shared" si="869"/>
        <v>1</v>
      </c>
      <c r="X1235" s="4">
        <f t="shared" si="869"/>
        <v>1</v>
      </c>
      <c r="Z1235" s="4">
        <f t="shared" si="773"/>
        <v>0.24197875691992085</v>
      </c>
      <c r="AA1235" s="4">
        <f t="shared" si="774"/>
        <v>5.3857683171496156E-3</v>
      </c>
      <c r="AB1235" s="4">
        <f t="shared" si="775"/>
        <v>8.9406204099788195E-2</v>
      </c>
      <c r="AC1235" s="4">
        <f t="shared" si="776"/>
        <v>8.5991991295309045E-2</v>
      </c>
      <c r="AD1235" s="4">
        <f t="shared" si="777"/>
        <v>0.94389155799588198</v>
      </c>
      <c r="AF1235" s="4">
        <f t="shared" si="778"/>
        <v>0.10569068015804194</v>
      </c>
      <c r="AG1235" s="4">
        <f t="shared" si="779"/>
        <v>0.27333085572560994</v>
      </c>
      <c r="AI1235" s="4" t="s">
        <v>348</v>
      </c>
      <c r="AJ1235" s="4">
        <v>5.0295853972916235E-2</v>
      </c>
    </row>
    <row r="1236" spans="1:36" ht="15.75" customHeight="1" x14ac:dyDescent="0.25">
      <c r="A1236" s="4" t="s">
        <v>540</v>
      </c>
      <c r="B1236" s="4" t="s">
        <v>541</v>
      </c>
      <c r="C1236" s="4" t="s">
        <v>181</v>
      </c>
      <c r="D1236" s="4" t="s">
        <v>525</v>
      </c>
      <c r="E1236" s="4">
        <v>1</v>
      </c>
      <c r="I1236" s="4">
        <f t="shared" ref="I1236:X1236" si="870">+(I1129-MIN(I$1038:I$1141))/(MAX(I$1038:I$1141)-MIN(I$1038:I$1141))</f>
        <v>5.9915389407210855E-3</v>
      </c>
      <c r="J1236" s="4">
        <f t="shared" si="870"/>
        <v>7.7014002366946233E-4</v>
      </c>
      <c r="K1236" s="4">
        <f t="shared" si="870"/>
        <v>2.7955329772476225E-4</v>
      </c>
      <c r="L1236" s="4">
        <f t="shared" si="870"/>
        <v>0.15015509153898152</v>
      </c>
      <c r="M1236" s="4">
        <f t="shared" si="870"/>
        <v>0.46602064881622046</v>
      </c>
      <c r="N1236" s="4">
        <f t="shared" si="870"/>
        <v>3.2102305081295828E-3</v>
      </c>
      <c r="O1236" s="4">
        <f t="shared" si="870"/>
        <v>3.1645006712692422E-2</v>
      </c>
      <c r="P1236" s="4">
        <f t="shared" si="870"/>
        <v>9.4252685964277218E-4</v>
      </c>
      <c r="Q1236" s="4">
        <f t="shared" si="870"/>
        <v>0.13914483151317844</v>
      </c>
      <c r="R1236" s="4">
        <f t="shared" si="870"/>
        <v>6.5029431444338381E-4</v>
      </c>
      <c r="S1236" s="4">
        <f t="shared" si="870"/>
        <v>5.7305167248980736E-3</v>
      </c>
      <c r="T1236" s="4">
        <f t="shared" si="870"/>
        <v>0.11633033550943707</v>
      </c>
      <c r="U1236" s="4">
        <f t="shared" si="870"/>
        <v>0</v>
      </c>
      <c r="V1236" s="4">
        <f t="shared" si="870"/>
        <v>0</v>
      </c>
      <c r="W1236" s="4">
        <f t="shared" si="870"/>
        <v>0</v>
      </c>
      <c r="X1236" s="4">
        <f t="shared" si="870"/>
        <v>0</v>
      </c>
      <c r="Z1236" s="4">
        <f t="shared" si="773"/>
        <v>0.15430635841914905</v>
      </c>
      <c r="AA1236" s="4">
        <f t="shared" si="774"/>
        <v>3.2102305081295828E-3</v>
      </c>
      <c r="AB1236" s="4">
        <f t="shared" si="775"/>
        <v>4.3095664849989258E-2</v>
      </c>
      <c r="AC1236" s="4">
        <f t="shared" si="776"/>
        <v>6.1030426117167573E-2</v>
      </c>
      <c r="AD1236" s="4">
        <f t="shared" si="777"/>
        <v>0</v>
      </c>
      <c r="AF1236" s="4">
        <f t="shared" si="778"/>
        <v>6.5410669973608865E-2</v>
      </c>
      <c r="AG1236" s="4">
        <f t="shared" si="779"/>
        <v>5.2328535978887092E-2</v>
      </c>
      <c r="AI1236" s="4" t="s">
        <v>95</v>
      </c>
      <c r="AJ1236" s="4">
        <v>4.9559745124528098E-2</v>
      </c>
    </row>
    <row r="1237" spans="1:36" ht="15.75" customHeight="1" x14ac:dyDescent="0.25">
      <c r="A1237" s="4" t="s">
        <v>515</v>
      </c>
      <c r="B1237" s="4" t="s">
        <v>516</v>
      </c>
      <c r="C1237" s="4" t="s">
        <v>106</v>
      </c>
      <c r="D1237" s="4" t="s">
        <v>484</v>
      </c>
      <c r="E1237" s="4">
        <v>1</v>
      </c>
      <c r="I1237" s="4">
        <f t="shared" ref="I1237:X1237" si="871">+(I1130-MIN(I$1038:I$1141))/(MAX(I$1038:I$1141)-MIN(I$1038:I$1141))</f>
        <v>1.1905105127677534E-2</v>
      </c>
      <c r="J1237" s="4">
        <f t="shared" si="871"/>
        <v>0</v>
      </c>
      <c r="K1237" s="4">
        <f t="shared" si="871"/>
        <v>1.919942596791654E-4</v>
      </c>
      <c r="L1237" s="4">
        <f t="shared" si="871"/>
        <v>0.10584954121468089</v>
      </c>
      <c r="M1237" s="4">
        <f t="shared" si="871"/>
        <v>0.50816410820217639</v>
      </c>
      <c r="N1237" s="4">
        <f t="shared" si="871"/>
        <v>1.737831801948938E-3</v>
      </c>
      <c r="O1237" s="4">
        <f t="shared" si="871"/>
        <v>5.4621090034588961E-2</v>
      </c>
      <c r="P1237" s="4">
        <f t="shared" si="871"/>
        <v>2.5231184042498211E-3</v>
      </c>
      <c r="Q1237" s="4">
        <f t="shared" si="871"/>
        <v>0.1156765610181326</v>
      </c>
      <c r="R1237" s="4">
        <f t="shared" si="871"/>
        <v>3.367469327545251E-3</v>
      </c>
      <c r="S1237" s="4">
        <f t="shared" si="871"/>
        <v>4.1996838234383774E-4</v>
      </c>
      <c r="T1237" s="4">
        <f t="shared" si="871"/>
        <v>1.0367872904424589E-2</v>
      </c>
      <c r="U1237" s="4">
        <f t="shared" si="871"/>
        <v>8.3632019115890077E-2</v>
      </c>
      <c r="V1237" s="4">
        <f t="shared" si="871"/>
        <v>5.9101654846335699E-2</v>
      </c>
      <c r="W1237" s="4">
        <f t="shared" si="871"/>
        <v>0.12198067632850242</v>
      </c>
      <c r="X1237" s="4">
        <f t="shared" si="871"/>
        <v>0.12198067632850242</v>
      </c>
      <c r="Z1237" s="4">
        <f t="shared" si="773"/>
        <v>0.1535514109191341</v>
      </c>
      <c r="AA1237" s="4">
        <f t="shared" si="774"/>
        <v>1.737831801948938E-3</v>
      </c>
      <c r="AB1237" s="4">
        <f t="shared" si="775"/>
        <v>4.4047059696129161E-2</v>
      </c>
      <c r="AC1237" s="4">
        <f t="shared" si="776"/>
        <v>5.3939206433842139E-3</v>
      </c>
      <c r="AD1237" s="4">
        <f t="shared" si="777"/>
        <v>9.6673756654807652E-2</v>
      </c>
      <c r="AF1237" s="4">
        <f t="shared" si="778"/>
        <v>5.1182555765149101E-2</v>
      </c>
      <c r="AG1237" s="4">
        <f t="shared" si="779"/>
        <v>6.0280795943080813E-2</v>
      </c>
      <c r="AI1237" s="4" t="s">
        <v>414</v>
      </c>
      <c r="AJ1237" s="4">
        <v>4.9352814329172823E-2</v>
      </c>
    </row>
    <row r="1238" spans="1:36" ht="15.75" customHeight="1" x14ac:dyDescent="0.25">
      <c r="A1238" s="4" t="s">
        <v>110</v>
      </c>
      <c r="B1238" s="4" t="s">
        <v>111</v>
      </c>
      <c r="C1238" s="4" t="s">
        <v>106</v>
      </c>
      <c r="D1238" s="4" t="s">
        <v>107</v>
      </c>
      <c r="E1238" s="4">
        <v>1</v>
      </c>
      <c r="I1238" s="4">
        <f t="shared" ref="I1238:X1238" si="872">+(I1131-MIN(I$1038:I$1141))/(MAX(I$1038:I$1141)-MIN(I$1038:I$1141))</f>
        <v>6.500439560623658E-3</v>
      </c>
      <c r="J1238" s="4">
        <f t="shared" si="872"/>
        <v>8.4131250900971598E-4</v>
      </c>
      <c r="K1238" s="4">
        <f t="shared" si="872"/>
        <v>4.2366347402890924E-4</v>
      </c>
      <c r="L1238" s="4">
        <f t="shared" si="872"/>
        <v>0</v>
      </c>
      <c r="M1238" s="4">
        <f t="shared" si="872"/>
        <v>0</v>
      </c>
      <c r="N1238" s="4">
        <f t="shared" si="872"/>
        <v>0</v>
      </c>
      <c r="O1238" s="4">
        <f t="shared" si="872"/>
        <v>1.0322809178191308E-2</v>
      </c>
      <c r="P1238" s="4">
        <f t="shared" si="872"/>
        <v>1.7962226631878787E-2</v>
      </c>
      <c r="Q1238" s="4">
        <f t="shared" si="872"/>
        <v>0.4948358208955223</v>
      </c>
      <c r="R1238" s="4">
        <f t="shared" si="872"/>
        <v>1.6782892465031255E-3</v>
      </c>
      <c r="S1238" s="4">
        <f t="shared" si="872"/>
        <v>1.0577617352362028E-2</v>
      </c>
      <c r="T1238" s="4">
        <f t="shared" si="872"/>
        <v>2.440562386764358E-2</v>
      </c>
      <c r="U1238" s="4">
        <f t="shared" si="872"/>
        <v>0.32974910394265228</v>
      </c>
      <c r="V1238" s="4">
        <f t="shared" si="872"/>
        <v>0.20567375886524827</v>
      </c>
      <c r="W1238" s="4">
        <f t="shared" si="872"/>
        <v>0.28260869565217389</v>
      </c>
      <c r="X1238" s="4">
        <f t="shared" si="872"/>
        <v>0.28260869565217389</v>
      </c>
      <c r="Z1238" s="4">
        <f t="shared" si="773"/>
        <v>3.1624399575965628E-4</v>
      </c>
      <c r="AA1238" s="4">
        <f t="shared" si="774"/>
        <v>0</v>
      </c>
      <c r="AB1238" s="4">
        <f t="shared" si="775"/>
        <v>0.13119978648802388</v>
      </c>
      <c r="AC1238" s="4">
        <f t="shared" si="776"/>
        <v>1.7491620610002805E-2</v>
      </c>
      <c r="AD1238" s="4">
        <f t="shared" si="777"/>
        <v>0.27516006352806205</v>
      </c>
      <c r="AF1238" s="4">
        <f t="shared" si="778"/>
        <v>3.725191277344659E-2</v>
      </c>
      <c r="AG1238" s="4">
        <f t="shared" si="779"/>
        <v>8.483354292436969E-2</v>
      </c>
      <c r="AI1238" s="4" t="s">
        <v>514</v>
      </c>
      <c r="AJ1238" s="4">
        <v>4.6670220476690158E-2</v>
      </c>
    </row>
    <row r="1239" spans="1:36" ht="15.75" customHeight="1" x14ac:dyDescent="0.25">
      <c r="A1239" s="4" t="s">
        <v>372</v>
      </c>
      <c r="B1239" s="4" t="s">
        <v>373</v>
      </c>
      <c r="C1239" s="4" t="s">
        <v>106</v>
      </c>
      <c r="D1239" s="4" t="s">
        <v>357</v>
      </c>
      <c r="E1239" s="4">
        <v>1</v>
      </c>
      <c r="I1239" s="4">
        <f t="shared" ref="I1239:X1239" si="873">+(I1132-MIN(I$1038:I$1141))/(MAX(I$1038:I$1141)-MIN(I$1038:I$1141))</f>
        <v>4.8560199477398279E-2</v>
      </c>
      <c r="J1239" s="4">
        <f t="shared" si="873"/>
        <v>1.1476983902934472E-3</v>
      </c>
      <c r="K1239" s="4">
        <f t="shared" si="873"/>
        <v>3.0895518710222581E-3</v>
      </c>
      <c r="L1239" s="4">
        <f t="shared" si="873"/>
        <v>4.6761064486192286E-2</v>
      </c>
      <c r="M1239" s="4">
        <f t="shared" si="873"/>
        <v>0.10209977017466634</v>
      </c>
      <c r="N1239" s="4">
        <f t="shared" si="873"/>
        <v>4.786455142762508E-4</v>
      </c>
      <c r="O1239" s="4">
        <f t="shared" si="873"/>
        <v>7.4150975320313256E-2</v>
      </c>
      <c r="P1239" s="4">
        <f t="shared" si="873"/>
        <v>1.0080530043461502E-2</v>
      </c>
      <c r="Q1239" s="4">
        <f t="shared" si="873"/>
        <v>0.34046192852848611</v>
      </c>
      <c r="R1239" s="4">
        <f t="shared" si="873"/>
        <v>3.9746678636177687E-3</v>
      </c>
      <c r="S1239" s="4">
        <f t="shared" si="873"/>
        <v>9.8157509283667455E-2</v>
      </c>
      <c r="T1239" s="4">
        <f t="shared" si="873"/>
        <v>9.5385898365877436E-2</v>
      </c>
      <c r="U1239" s="4">
        <f t="shared" si="873"/>
        <v>0.48387096774193544</v>
      </c>
      <c r="V1239" s="4">
        <f t="shared" si="873"/>
        <v>0.35106382978723411</v>
      </c>
      <c r="W1239" s="4">
        <f t="shared" si="873"/>
        <v>0.43478260869565216</v>
      </c>
      <c r="X1239" s="4">
        <f t="shared" si="873"/>
        <v>0.43478260869565216</v>
      </c>
      <c r="Z1239" s="4">
        <f t="shared" si="773"/>
        <v>3.8274521230543583E-2</v>
      </c>
      <c r="AA1239" s="4">
        <f t="shared" si="774"/>
        <v>4.786455142762508E-4</v>
      </c>
      <c r="AB1239" s="4">
        <f t="shared" si="775"/>
        <v>0.10716702543896967</v>
      </c>
      <c r="AC1239" s="4">
        <f t="shared" si="776"/>
        <v>9.6771703824772445E-2</v>
      </c>
      <c r="AD1239" s="4">
        <f t="shared" si="777"/>
        <v>0.42612500373011847</v>
      </c>
      <c r="AF1239" s="4">
        <f t="shared" si="778"/>
        <v>6.0672974002140487E-2</v>
      </c>
      <c r="AG1239" s="4">
        <f t="shared" si="779"/>
        <v>0.13376337994773607</v>
      </c>
      <c r="AI1239" s="4" t="s">
        <v>99</v>
      </c>
      <c r="AJ1239" s="4">
        <v>4.2153819352229387E-2</v>
      </c>
    </row>
    <row r="1240" spans="1:36" ht="15.75" customHeight="1" x14ac:dyDescent="0.25">
      <c r="A1240" s="4" t="s">
        <v>374</v>
      </c>
      <c r="B1240" s="4" t="s">
        <v>375</v>
      </c>
      <c r="C1240" s="4" t="s">
        <v>106</v>
      </c>
      <c r="D1240" s="4" t="s">
        <v>357</v>
      </c>
      <c r="E1240" s="4">
        <v>1</v>
      </c>
      <c r="I1240" s="4">
        <f t="shared" ref="I1240:X1240" si="874">+(I1133-MIN(I$1038:I$1141))/(MAX(I$1038:I$1141)-MIN(I$1038:I$1141))</f>
        <v>9.0133590777053264E-4</v>
      </c>
      <c r="J1240" s="4">
        <f t="shared" si="874"/>
        <v>1.1290958755978489E-3</v>
      </c>
      <c r="K1240" s="4">
        <f t="shared" si="874"/>
        <v>1.2390650977775364E-4</v>
      </c>
      <c r="L1240" s="4">
        <f t="shared" si="874"/>
        <v>4.1397865422001891E-2</v>
      </c>
      <c r="M1240" s="4">
        <f t="shared" si="874"/>
        <v>0.192620508921996</v>
      </c>
      <c r="N1240" s="4">
        <f t="shared" si="874"/>
        <v>5.6047996311620258E-4</v>
      </c>
      <c r="O1240" s="4">
        <f t="shared" si="874"/>
        <v>9.0031121608908568E-2</v>
      </c>
      <c r="P1240" s="4">
        <f t="shared" si="874"/>
        <v>0.2151093459088235</v>
      </c>
      <c r="Q1240" s="4">
        <f t="shared" si="874"/>
        <v>0.25163538052036732</v>
      </c>
      <c r="R1240" s="4">
        <f t="shared" si="874"/>
        <v>4.7045403800610288E-3</v>
      </c>
      <c r="S1240" s="4">
        <f t="shared" si="874"/>
        <v>0.11749996787035052</v>
      </c>
      <c r="T1240" s="4">
        <f t="shared" si="874"/>
        <v>9.5385898365877436E-2</v>
      </c>
      <c r="U1240" s="4">
        <f t="shared" si="874"/>
        <v>0</v>
      </c>
      <c r="V1240" s="4">
        <f t="shared" si="874"/>
        <v>0</v>
      </c>
      <c r="W1240" s="4">
        <f t="shared" si="874"/>
        <v>0</v>
      </c>
      <c r="X1240" s="4">
        <f t="shared" si="874"/>
        <v>0</v>
      </c>
      <c r="Z1240" s="4">
        <f t="shared" si="773"/>
        <v>5.8817844182343371E-2</v>
      </c>
      <c r="AA1240" s="4">
        <f t="shared" si="774"/>
        <v>5.6047996311620258E-4</v>
      </c>
      <c r="AB1240" s="4">
        <f t="shared" si="775"/>
        <v>0.1403700971045401</v>
      </c>
      <c r="AC1240" s="4">
        <f t="shared" si="776"/>
        <v>0.10644293311811398</v>
      </c>
      <c r="AD1240" s="4">
        <f t="shared" si="777"/>
        <v>0</v>
      </c>
      <c r="AF1240" s="4">
        <f t="shared" si="778"/>
        <v>7.6547838592028405E-2</v>
      </c>
      <c r="AG1240" s="4">
        <f t="shared" si="779"/>
        <v>6.1238270873622727E-2</v>
      </c>
      <c r="AI1240" s="4" t="s">
        <v>346</v>
      </c>
      <c r="AJ1240" s="4">
        <v>3.9555498352219762E-2</v>
      </c>
    </row>
    <row r="1241" spans="1:36" ht="15.75" customHeight="1" x14ac:dyDescent="0.25">
      <c r="A1241" s="4" t="s">
        <v>81</v>
      </c>
      <c r="B1241" s="4" t="s">
        <v>82</v>
      </c>
      <c r="C1241" s="4" t="s">
        <v>28</v>
      </c>
      <c r="D1241" s="4" t="s">
        <v>29</v>
      </c>
      <c r="E1241" s="4">
        <v>1</v>
      </c>
      <c r="I1241" s="4">
        <f t="shared" ref="I1241:X1241" si="875">+(I1134-MIN(I$1038:I$1141))/(MAX(I$1038:I$1141)-MIN(I$1038:I$1141))</f>
        <v>9.7237455729236918E-4</v>
      </c>
      <c r="J1241" s="4">
        <f t="shared" si="875"/>
        <v>1.7424123702172553E-3</v>
      </c>
      <c r="K1241" s="4">
        <f t="shared" si="875"/>
        <v>1.5660127264832597E-3</v>
      </c>
      <c r="L1241" s="4">
        <f t="shared" si="875"/>
        <v>0.45585280026533948</v>
      </c>
      <c r="M1241" s="4">
        <f t="shared" si="875"/>
        <v>0.26491684949131983</v>
      </c>
      <c r="N1241" s="4">
        <f t="shared" si="875"/>
        <v>0</v>
      </c>
      <c r="O1241" s="4">
        <f t="shared" si="875"/>
        <v>6.1128164754597851E-4</v>
      </c>
      <c r="P1241" s="4">
        <f t="shared" si="875"/>
        <v>1</v>
      </c>
      <c r="Q1241" s="4">
        <f t="shared" si="875"/>
        <v>4.5604192306363658E-2</v>
      </c>
      <c r="R1241" s="4">
        <f t="shared" si="875"/>
        <v>3.7380327494658964E-2</v>
      </c>
      <c r="S1241" s="4">
        <f t="shared" si="875"/>
        <v>7.8503830911385956E-4</v>
      </c>
      <c r="T1241" s="4">
        <f t="shared" si="875"/>
        <v>0</v>
      </c>
      <c r="U1241" s="4">
        <f t="shared" si="875"/>
        <v>0.39784946236559138</v>
      </c>
      <c r="V1241" s="4">
        <f t="shared" si="875"/>
        <v>0.54255319148936176</v>
      </c>
      <c r="W1241" s="4">
        <f t="shared" si="875"/>
        <v>0.33695652173913043</v>
      </c>
      <c r="X1241" s="4">
        <f t="shared" si="875"/>
        <v>0.33695652173913043</v>
      </c>
      <c r="Z1241" s="4">
        <f t="shared" si="773"/>
        <v>0.18101951871333996</v>
      </c>
      <c r="AA1241" s="4">
        <f t="shared" si="774"/>
        <v>0</v>
      </c>
      <c r="AB1241" s="4">
        <f t="shared" si="775"/>
        <v>0.27089895036214212</v>
      </c>
      <c r="AC1241" s="4">
        <f t="shared" si="776"/>
        <v>3.9251915455692978E-4</v>
      </c>
      <c r="AD1241" s="4">
        <f t="shared" si="777"/>
        <v>0.4035789243333035</v>
      </c>
      <c r="AF1241" s="4">
        <f t="shared" si="778"/>
        <v>0.11307774705750974</v>
      </c>
      <c r="AG1241" s="4">
        <f t="shared" si="779"/>
        <v>0.1711779825126685</v>
      </c>
      <c r="AI1241" s="4" t="s">
        <v>103</v>
      </c>
      <c r="AJ1241" s="4">
        <v>3.8079696092617979E-2</v>
      </c>
    </row>
    <row r="1242" spans="1:36" ht="15.75" customHeight="1" x14ac:dyDescent="0.25">
      <c r="A1242" s="4" t="s">
        <v>517</v>
      </c>
      <c r="B1242" s="4" t="s">
        <v>518</v>
      </c>
      <c r="C1242" s="4" t="s">
        <v>106</v>
      </c>
      <c r="D1242" s="4" t="s">
        <v>484</v>
      </c>
      <c r="E1242" s="4">
        <v>1</v>
      </c>
      <c r="I1242" s="4">
        <f t="shared" ref="I1242:X1242" si="876">+(I1135-MIN(I$1038:I$1141))/(MAX(I$1038:I$1141)-MIN(I$1038:I$1141))</f>
        <v>5.8187900522765831E-2</v>
      </c>
      <c r="J1242" s="4">
        <f t="shared" si="876"/>
        <v>1.6651957289173546E-3</v>
      </c>
      <c r="K1242" s="4">
        <f t="shared" si="876"/>
        <v>1.7187685827213188E-3</v>
      </c>
      <c r="L1242" s="4">
        <f t="shared" si="876"/>
        <v>0.10584954121468089</v>
      </c>
      <c r="M1242" s="4">
        <f t="shared" si="876"/>
        <v>0.50816410820217639</v>
      </c>
      <c r="N1242" s="4">
        <f t="shared" si="876"/>
        <v>1.737831801948938E-3</v>
      </c>
      <c r="O1242" s="4">
        <f t="shared" si="876"/>
        <v>0.11473604684216204</v>
      </c>
      <c r="P1242" s="4">
        <f t="shared" si="876"/>
        <v>1.0830755074561662E-2</v>
      </c>
      <c r="Q1242" s="4">
        <f t="shared" si="876"/>
        <v>0.20910732862188258</v>
      </c>
      <c r="R1242" s="4">
        <f t="shared" si="876"/>
        <v>4.7858095724002802E-3</v>
      </c>
      <c r="S1242" s="4">
        <f t="shared" si="876"/>
        <v>1.94773667256176E-2</v>
      </c>
      <c r="T1242" s="4">
        <f t="shared" si="876"/>
        <v>1.0367872904424589E-2</v>
      </c>
      <c r="U1242" s="4">
        <f t="shared" si="876"/>
        <v>0.31182795698924726</v>
      </c>
      <c r="V1242" s="4">
        <f t="shared" si="876"/>
        <v>0.14893617021276598</v>
      </c>
      <c r="W1242" s="4">
        <f t="shared" si="876"/>
        <v>0.45652173913043476</v>
      </c>
      <c r="X1242" s="4">
        <f t="shared" si="876"/>
        <v>0.45652173913043476</v>
      </c>
      <c r="Z1242" s="4">
        <f t="shared" si="773"/>
        <v>0.154349403432124</v>
      </c>
      <c r="AA1242" s="4">
        <f t="shared" si="774"/>
        <v>1.737831801948938E-3</v>
      </c>
      <c r="AB1242" s="4">
        <f t="shared" si="775"/>
        <v>8.4864985027751638E-2</v>
      </c>
      <c r="AC1242" s="4">
        <f t="shared" si="776"/>
        <v>1.4922619815021094E-2</v>
      </c>
      <c r="AD1242" s="4">
        <f t="shared" si="777"/>
        <v>0.34345190136572068</v>
      </c>
      <c r="AF1242" s="4">
        <f t="shared" si="778"/>
        <v>6.3968710019211422E-2</v>
      </c>
      <c r="AG1242" s="4">
        <f t="shared" si="779"/>
        <v>0.11986534828851328</v>
      </c>
      <c r="AI1242" s="4" t="s">
        <v>111</v>
      </c>
      <c r="AJ1242" s="4">
        <v>3.725191277344659E-2</v>
      </c>
    </row>
    <row r="1243" spans="1:36" ht="15.75" customHeight="1" x14ac:dyDescent="0.25">
      <c r="A1243" s="4" t="s">
        <v>201</v>
      </c>
      <c r="B1243" s="4" t="s">
        <v>202</v>
      </c>
      <c r="C1243" s="4" t="s">
        <v>181</v>
      </c>
      <c r="D1243" s="4" t="s">
        <v>182</v>
      </c>
      <c r="E1243" s="4">
        <v>1</v>
      </c>
      <c r="I1243" s="4">
        <f t="shared" ref="I1243:X1243" si="877">+(I1136-MIN(I$1038:I$1141))/(MAX(I$1038:I$1141)-MIN(I$1038:I$1141))</f>
        <v>3.0683054874541826E-2</v>
      </c>
      <c r="J1243" s="4">
        <f t="shared" si="877"/>
        <v>1.4717646747879271E-3</v>
      </c>
      <c r="K1243" s="4">
        <f t="shared" si="877"/>
        <v>6.0619554249657915E-4</v>
      </c>
      <c r="L1243" s="4">
        <f t="shared" si="877"/>
        <v>0.18502707231450058</v>
      </c>
      <c r="M1243" s="4">
        <f t="shared" si="877"/>
        <v>0.33803412489756701</v>
      </c>
      <c r="N1243" s="4">
        <f t="shared" si="877"/>
        <v>5.6100463525067725E-3</v>
      </c>
      <c r="O1243" s="4">
        <f t="shared" si="877"/>
        <v>1.238477046485514E-2</v>
      </c>
      <c r="P1243" s="4">
        <f t="shared" si="877"/>
        <v>6.2644104488264471E-3</v>
      </c>
      <c r="Q1243" s="4">
        <f t="shared" si="877"/>
        <v>0.17304213006374466</v>
      </c>
      <c r="R1243" s="4">
        <f t="shared" si="877"/>
        <v>7.7635495089007E-3</v>
      </c>
      <c r="S1243" s="4">
        <f t="shared" si="877"/>
        <v>1.3209250545465109E-2</v>
      </c>
      <c r="T1243" s="4">
        <f t="shared" si="877"/>
        <v>5.1549478900166916E-2</v>
      </c>
      <c r="U1243" s="4">
        <f t="shared" si="877"/>
        <v>0.30107526881720431</v>
      </c>
      <c r="V1243" s="4">
        <f t="shared" si="877"/>
        <v>0.39361702127659576</v>
      </c>
      <c r="W1243" s="4">
        <f t="shared" si="877"/>
        <v>0.4891304347826087</v>
      </c>
      <c r="X1243" s="4">
        <f t="shared" si="877"/>
        <v>0.4891304347826087</v>
      </c>
      <c r="Z1243" s="4">
        <f t="shared" si="773"/>
        <v>0.13128478935733803</v>
      </c>
      <c r="AA1243" s="4">
        <f t="shared" si="774"/>
        <v>5.6100463525067725E-3</v>
      </c>
      <c r="AB1243" s="4">
        <f t="shared" si="775"/>
        <v>4.9863715121581741E-2</v>
      </c>
      <c r="AC1243" s="4">
        <f t="shared" si="776"/>
        <v>3.2379364722816009E-2</v>
      </c>
      <c r="AD1243" s="4">
        <f t="shared" si="777"/>
        <v>0.41823828991475437</v>
      </c>
      <c r="AF1243" s="4">
        <f t="shared" si="778"/>
        <v>5.4784478888560639E-2</v>
      </c>
      <c r="AG1243" s="4">
        <f t="shared" si="779"/>
        <v>0.12747524109379937</v>
      </c>
      <c r="AI1243" s="4" t="s">
        <v>336</v>
      </c>
      <c r="AJ1243" s="4">
        <v>2.8270091855739629E-2</v>
      </c>
    </row>
    <row r="1244" spans="1:36" ht="15.75" customHeight="1" x14ac:dyDescent="0.25">
      <c r="A1244" s="4" t="s">
        <v>299</v>
      </c>
      <c r="B1244" s="4" t="s">
        <v>300</v>
      </c>
      <c r="C1244" s="4" t="s">
        <v>181</v>
      </c>
      <c r="D1244" s="4" t="s">
        <v>276</v>
      </c>
      <c r="E1244" s="4">
        <v>1</v>
      </c>
      <c r="I1244" s="4">
        <f t="shared" ref="I1244:X1244" si="878">+(I1137-MIN(I$1038:I$1141))/(MAX(I$1038:I$1141)-MIN(I$1038:I$1141))</f>
        <v>4.123009873809437E-2</v>
      </c>
      <c r="J1244" s="4">
        <f t="shared" si="878"/>
        <v>7.4907199909826682E-4</v>
      </c>
      <c r="K1244" s="4">
        <f t="shared" si="878"/>
        <v>6.7345329535895351E-4</v>
      </c>
      <c r="L1244" s="4">
        <f t="shared" si="878"/>
        <v>0.23380950898704619</v>
      </c>
      <c r="M1244" s="4">
        <f t="shared" si="878"/>
        <v>0.5898470128457548</v>
      </c>
      <c r="N1244" s="4">
        <f t="shared" si="878"/>
        <v>3.9261827277516943E-3</v>
      </c>
      <c r="O1244" s="4">
        <f t="shared" si="878"/>
        <v>1.9893482060418244E-2</v>
      </c>
      <c r="P1244" s="4">
        <f t="shared" si="878"/>
        <v>1.0497878086994799E-3</v>
      </c>
      <c r="Q1244" s="4">
        <f t="shared" si="878"/>
        <v>0.50801838086312168</v>
      </c>
      <c r="R1244" s="4">
        <f t="shared" si="878"/>
        <v>1.5247287762449552E-3</v>
      </c>
      <c r="S1244" s="4">
        <f t="shared" si="878"/>
        <v>9.7975978921067582E-3</v>
      </c>
      <c r="T1244" s="4">
        <f t="shared" si="878"/>
        <v>0.1523489978095724</v>
      </c>
      <c r="U1244" s="4">
        <f t="shared" si="878"/>
        <v>0</v>
      </c>
      <c r="V1244" s="4">
        <f t="shared" si="878"/>
        <v>0</v>
      </c>
      <c r="W1244" s="4">
        <f t="shared" si="878"/>
        <v>0</v>
      </c>
      <c r="X1244" s="4">
        <f t="shared" si="878"/>
        <v>0</v>
      </c>
      <c r="Z1244" s="4">
        <f t="shared" si="773"/>
        <v>0.20626976178181455</v>
      </c>
      <c r="AA1244" s="4">
        <f t="shared" si="774"/>
        <v>3.9261827277516943E-3</v>
      </c>
      <c r="AB1244" s="4">
        <f t="shared" si="775"/>
        <v>0.13262159487712111</v>
      </c>
      <c r="AC1244" s="4">
        <f t="shared" si="776"/>
        <v>8.1073297850839582E-2</v>
      </c>
      <c r="AD1244" s="4">
        <f t="shared" si="777"/>
        <v>0</v>
      </c>
      <c r="AF1244" s="4">
        <f t="shared" si="778"/>
        <v>0.10597270930938174</v>
      </c>
      <c r="AG1244" s="4">
        <f t="shared" si="779"/>
        <v>8.4778167447505395E-2</v>
      </c>
      <c r="AI1244" s="4" t="s">
        <v>405</v>
      </c>
      <c r="AJ1244" s="4">
        <v>2.7975433635288167E-2</v>
      </c>
    </row>
    <row r="1245" spans="1:36" ht="15.75" customHeight="1" x14ac:dyDescent="0.25">
      <c r="A1245" s="4" t="s">
        <v>301</v>
      </c>
      <c r="B1245" s="4" t="s">
        <v>302</v>
      </c>
      <c r="C1245" s="4" t="s">
        <v>181</v>
      </c>
      <c r="D1245" s="4" t="s">
        <v>276</v>
      </c>
      <c r="E1245" s="4">
        <v>1</v>
      </c>
      <c r="I1245" s="4">
        <f t="shared" ref="I1245:X1245" si="879">+(I1138-MIN(I$1038:I$1141))/(MAX(I$1038:I$1141)-MIN(I$1038:I$1141))</f>
        <v>1.3118039119126409E-3</v>
      </c>
      <c r="J1245" s="4">
        <f t="shared" si="879"/>
        <v>1.3051893182993175E-3</v>
      </c>
      <c r="K1245" s="4">
        <f t="shared" si="879"/>
        <v>3.0634006488260748E-4</v>
      </c>
      <c r="L1245" s="4">
        <f t="shared" si="879"/>
        <v>0.23380950898704619</v>
      </c>
      <c r="M1245" s="4">
        <f t="shared" si="879"/>
        <v>0.5898470128457548</v>
      </c>
      <c r="N1245" s="4">
        <f t="shared" si="879"/>
        <v>1.6649642825139943E-3</v>
      </c>
      <c r="O1245" s="4">
        <f t="shared" si="879"/>
        <v>0.103185971926521</v>
      </c>
      <c r="P1245" s="4">
        <f t="shared" si="879"/>
        <v>7.27133218617697E-4</v>
      </c>
      <c r="Q1245" s="4">
        <f t="shared" si="879"/>
        <v>0.19221148432235852</v>
      </c>
      <c r="R1245" s="4">
        <f t="shared" si="879"/>
        <v>1.5835584117786215E-3</v>
      </c>
      <c r="S1245" s="4">
        <f t="shared" si="879"/>
        <v>4.6368173266738795E-3</v>
      </c>
      <c r="T1245" s="4">
        <f t="shared" si="879"/>
        <v>0.21146738260161943</v>
      </c>
      <c r="U1245" s="4">
        <f t="shared" si="879"/>
        <v>0</v>
      </c>
      <c r="V1245" s="4">
        <f t="shared" si="879"/>
        <v>0</v>
      </c>
      <c r="W1245" s="4">
        <f t="shared" si="879"/>
        <v>0</v>
      </c>
      <c r="X1245" s="4">
        <f t="shared" si="879"/>
        <v>0</v>
      </c>
      <c r="Z1245" s="4">
        <f t="shared" si="773"/>
        <v>0.20631701280399573</v>
      </c>
      <c r="AA1245" s="4">
        <f t="shared" si="774"/>
        <v>1.6649642825139943E-3</v>
      </c>
      <c r="AB1245" s="4">
        <f t="shared" si="775"/>
        <v>7.4427036969818949E-2</v>
      </c>
      <c r="AC1245" s="4">
        <f t="shared" si="776"/>
        <v>0.10805209996414665</v>
      </c>
      <c r="AD1245" s="4">
        <f t="shared" si="777"/>
        <v>0</v>
      </c>
      <c r="AF1245" s="4">
        <f t="shared" si="778"/>
        <v>9.7615278505118835E-2</v>
      </c>
      <c r="AG1245" s="4">
        <f t="shared" si="779"/>
        <v>7.8092222804095071E-2</v>
      </c>
      <c r="AI1245" s="4" t="s">
        <v>109</v>
      </c>
      <c r="AJ1245" s="4">
        <v>2.7603295959737623E-2</v>
      </c>
    </row>
    <row r="1246" spans="1:36" ht="15.75" customHeight="1" x14ac:dyDescent="0.25">
      <c r="A1246" s="4" t="s">
        <v>303</v>
      </c>
      <c r="B1246" s="4" t="s">
        <v>304</v>
      </c>
      <c r="C1246" s="4" t="s">
        <v>181</v>
      </c>
      <c r="D1246" s="4" t="s">
        <v>276</v>
      </c>
      <c r="E1246" s="4">
        <v>1</v>
      </c>
      <c r="I1246" s="4">
        <f t="shared" ref="I1246:X1246" si="880">+(I1139-MIN(I$1038:I$1141))/(MAX(I$1038:I$1141)-MIN(I$1038:I$1141))</f>
        <v>3.7922763964471839E-3</v>
      </c>
      <c r="J1246" s="4">
        <f t="shared" si="880"/>
        <v>1.1535313554714018E-3</v>
      </c>
      <c r="K1246" s="4">
        <f t="shared" si="880"/>
        <v>6.9212783414276989E-4</v>
      </c>
      <c r="L1246" s="4">
        <f t="shared" si="880"/>
        <v>0.23380950898704619</v>
      </c>
      <c r="M1246" s="4">
        <f t="shared" si="880"/>
        <v>0.5898470128457548</v>
      </c>
      <c r="N1246" s="4">
        <f t="shared" si="880"/>
        <v>1.1306949421894766E-3</v>
      </c>
      <c r="O1246" s="4">
        <f t="shared" si="880"/>
        <v>7.7849012216954727E-2</v>
      </c>
      <c r="P1246" s="4">
        <f t="shared" si="880"/>
        <v>3.0478777606142778E-3</v>
      </c>
      <c r="Q1246" s="4">
        <f t="shared" si="880"/>
        <v>0.32181567014024443</v>
      </c>
      <c r="R1246" s="4">
        <f t="shared" si="880"/>
        <v>1.3469901986014928E-3</v>
      </c>
      <c r="S1246" s="4">
        <f t="shared" si="880"/>
        <v>2.8956289482114654E-3</v>
      </c>
      <c r="T1246" s="4">
        <f t="shared" si="880"/>
        <v>0.11430516055656514</v>
      </c>
      <c r="U1246" s="4">
        <f t="shared" si="880"/>
        <v>0</v>
      </c>
      <c r="V1246" s="4">
        <f t="shared" si="880"/>
        <v>0</v>
      </c>
      <c r="W1246" s="4">
        <f t="shared" si="880"/>
        <v>0</v>
      </c>
      <c r="X1246" s="4">
        <f t="shared" si="880"/>
        <v>0</v>
      </c>
      <c r="Z1246" s="4">
        <f t="shared" si="773"/>
        <v>0.20637554525560381</v>
      </c>
      <c r="AA1246" s="4">
        <f t="shared" si="774"/>
        <v>1.1306949421894766E-3</v>
      </c>
      <c r="AB1246" s="4">
        <f t="shared" si="775"/>
        <v>0.10101488757910373</v>
      </c>
      <c r="AC1246" s="4">
        <f t="shared" si="776"/>
        <v>5.8600394752388305E-2</v>
      </c>
      <c r="AD1246" s="4">
        <f t="shared" si="777"/>
        <v>0</v>
      </c>
      <c r="AF1246" s="4">
        <f t="shared" si="778"/>
        <v>9.1780380632321329E-2</v>
      </c>
      <c r="AG1246" s="4">
        <f t="shared" si="779"/>
        <v>7.342430450585706E-2</v>
      </c>
      <c r="AI1246" s="4" t="s">
        <v>105</v>
      </c>
      <c r="AJ1246" s="4">
        <v>2.7300064882133376E-2</v>
      </c>
    </row>
    <row r="1247" spans="1:36" ht="15.75" customHeight="1" x14ac:dyDescent="0.25">
      <c r="A1247" s="4" t="s">
        <v>272</v>
      </c>
      <c r="B1247" s="4" t="s">
        <v>273</v>
      </c>
      <c r="C1247" s="4" t="s">
        <v>28</v>
      </c>
      <c r="D1247" s="4" t="s">
        <v>265</v>
      </c>
      <c r="E1247" s="4">
        <v>1</v>
      </c>
      <c r="I1247" s="4">
        <f t="shared" ref="I1247:X1247" si="881">+(I1140-MIN(I$1038:I$1141))/(MAX(I$1038:I$1141)-MIN(I$1038:I$1141))</f>
        <v>0.22950763395462398</v>
      </c>
      <c r="J1247" s="4">
        <f t="shared" si="881"/>
        <v>7.2579483112637235E-4</v>
      </c>
      <c r="K1247" s="4">
        <f t="shared" si="881"/>
        <v>3.8325520923922392E-3</v>
      </c>
      <c r="L1247" s="4">
        <f t="shared" si="881"/>
        <v>0.61640112108814238</v>
      </c>
      <c r="M1247" s="4">
        <f t="shared" si="881"/>
        <v>0.60554621352350058</v>
      </c>
      <c r="N1247" s="4">
        <f t="shared" si="881"/>
        <v>1.708007490673911E-4</v>
      </c>
      <c r="O1247" s="4">
        <f t="shared" si="881"/>
        <v>1.1376215877308585E-2</v>
      </c>
      <c r="P1247" s="4">
        <f t="shared" si="881"/>
        <v>0.59452833817790929</v>
      </c>
      <c r="Q1247" s="4">
        <f t="shared" si="881"/>
        <v>0.2623719852008316</v>
      </c>
      <c r="R1247" s="4">
        <f t="shared" si="881"/>
        <v>6.5211214444265498E-3</v>
      </c>
      <c r="S1247" s="4">
        <f t="shared" si="881"/>
        <v>7.2373408816761375E-5</v>
      </c>
      <c r="T1247" s="4">
        <f t="shared" si="881"/>
        <v>1.5189125301326024E-2</v>
      </c>
      <c r="U1247" s="4">
        <f t="shared" si="881"/>
        <v>0</v>
      </c>
      <c r="V1247" s="4">
        <f t="shared" si="881"/>
        <v>0</v>
      </c>
      <c r="W1247" s="4">
        <f t="shared" si="881"/>
        <v>0</v>
      </c>
      <c r="X1247" s="4">
        <f t="shared" si="881"/>
        <v>0</v>
      </c>
      <c r="Z1247" s="4">
        <f t="shared" si="773"/>
        <v>0.3066264203837904</v>
      </c>
      <c r="AA1247" s="4">
        <f t="shared" si="774"/>
        <v>1.708007490673911E-4</v>
      </c>
      <c r="AB1247" s="4">
        <f t="shared" si="775"/>
        <v>0.21869941517511901</v>
      </c>
      <c r="AC1247" s="4">
        <f t="shared" si="776"/>
        <v>7.6307493550713925E-3</v>
      </c>
      <c r="AD1247" s="4">
        <f t="shared" si="777"/>
        <v>0</v>
      </c>
      <c r="AF1247" s="4">
        <f t="shared" si="778"/>
        <v>0.13328184641576205</v>
      </c>
      <c r="AG1247" s="4">
        <f t="shared" si="779"/>
        <v>0.10662547713260964</v>
      </c>
      <c r="AI1247" s="4" t="s">
        <v>233</v>
      </c>
      <c r="AJ1247" s="4">
        <v>2.4592538772399308E-2</v>
      </c>
    </row>
    <row r="1248" spans="1:36" ht="15.75" customHeight="1" x14ac:dyDescent="0.25">
      <c r="A1248" s="4" t="s">
        <v>156</v>
      </c>
      <c r="B1248" s="4" t="s">
        <v>157</v>
      </c>
      <c r="C1248" s="4" t="s">
        <v>118</v>
      </c>
      <c r="D1248" s="4" t="s">
        <v>119</v>
      </c>
      <c r="E1248" s="4">
        <v>1</v>
      </c>
      <c r="I1248" s="4">
        <f t="shared" ref="I1248:X1248" si="882">+(I1141-MIN(I$1038:I$1141))/(MAX(I$1038:I$1141)-MIN(I$1038:I$1141))</f>
        <v>1.0214007387577363E-2</v>
      </c>
      <c r="J1248" s="4">
        <f t="shared" si="882"/>
        <v>6.9853111668588682E-4</v>
      </c>
      <c r="K1248" s="4">
        <f t="shared" si="882"/>
        <v>6.2760219631758209E-4</v>
      </c>
      <c r="L1248" s="4">
        <f t="shared" si="882"/>
        <v>0</v>
      </c>
      <c r="M1248" s="4">
        <f t="shared" si="882"/>
        <v>0</v>
      </c>
      <c r="N1248" s="4">
        <f t="shared" si="882"/>
        <v>0</v>
      </c>
      <c r="O1248" s="4">
        <f t="shared" si="882"/>
        <v>0.17682079865469957</v>
      </c>
      <c r="P1248" s="4">
        <f t="shared" si="882"/>
        <v>1.0619587469581047E-2</v>
      </c>
      <c r="Q1248" s="4">
        <f t="shared" si="882"/>
        <v>0.35374046992968511</v>
      </c>
      <c r="R1248" s="4">
        <f t="shared" si="882"/>
        <v>8.3162084488670376E-3</v>
      </c>
      <c r="S1248" s="4">
        <f t="shared" si="882"/>
        <v>3.0410908675393656E-3</v>
      </c>
      <c r="T1248" s="4">
        <f t="shared" si="882"/>
        <v>0.88516497532627092</v>
      </c>
      <c r="U1248" s="4">
        <f t="shared" si="882"/>
        <v>0.38709677419354838</v>
      </c>
      <c r="V1248" s="4">
        <f t="shared" si="882"/>
        <v>0.36170212765957449</v>
      </c>
      <c r="W1248" s="4">
        <f t="shared" si="882"/>
        <v>0.39130434782608692</v>
      </c>
      <c r="X1248" s="4">
        <f t="shared" si="882"/>
        <v>0.39130434782608692</v>
      </c>
      <c r="Z1248" s="4">
        <f t="shared" si="773"/>
        <v>3.315333282508672E-4</v>
      </c>
      <c r="AA1248" s="4">
        <f t="shared" si="774"/>
        <v>0</v>
      </c>
      <c r="AB1248" s="4">
        <f t="shared" si="775"/>
        <v>0.13737426612570819</v>
      </c>
      <c r="AC1248" s="4">
        <f t="shared" si="776"/>
        <v>0.44410303309690513</v>
      </c>
      <c r="AD1248" s="4">
        <f t="shared" si="777"/>
        <v>0.38285189937632419</v>
      </c>
      <c r="AF1248" s="4">
        <f t="shared" si="778"/>
        <v>0.14545220813771603</v>
      </c>
      <c r="AG1248" s="4">
        <f t="shared" si="779"/>
        <v>0.19293214638543765</v>
      </c>
      <c r="AI1248" s="4" t="s">
        <v>399</v>
      </c>
      <c r="AJ1248" s="4">
        <v>1.4707239540605273E-2</v>
      </c>
    </row>
  </sheetData>
  <mergeCells count="24">
    <mergeCell ref="W2:W3"/>
    <mergeCell ref="A1:D2"/>
    <mergeCell ref="H1:H3"/>
    <mergeCell ref="I1:I3"/>
    <mergeCell ref="J1:M1"/>
    <mergeCell ref="O1:R1"/>
    <mergeCell ref="S1:T1"/>
    <mergeCell ref="U1:X1"/>
    <mergeCell ref="X2:X3"/>
    <mergeCell ref="R2:R3"/>
    <mergeCell ref="S2:S3"/>
    <mergeCell ref="T2:T3"/>
    <mergeCell ref="U2:U3"/>
    <mergeCell ref="V2:V3"/>
    <mergeCell ref="M2:M3"/>
    <mergeCell ref="N2:N3"/>
    <mergeCell ref="O2:O3"/>
    <mergeCell ref="P2:P3"/>
    <mergeCell ref="Q2:Q3"/>
    <mergeCell ref="J2:J3"/>
    <mergeCell ref="K2:K3"/>
    <mergeCell ref="A506:C507"/>
    <mergeCell ref="A1035:D1036"/>
    <mergeCell ref="L2:L3"/>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x14ac:dyDescent="0.25"/>
  <cols>
    <col min="1" max="1" width="10.28515625" customWidth="1"/>
    <col min="2" max="2" width="15.140625" customWidth="1"/>
    <col min="3" max="3" width="9.42578125" customWidth="1"/>
    <col min="4" max="4" width="21.42578125" customWidth="1"/>
    <col min="5" max="5" width="13.42578125" customWidth="1"/>
    <col min="6" max="6" width="16.85546875" customWidth="1"/>
    <col min="7" max="7" width="13.42578125" customWidth="1"/>
    <col min="8" max="8" width="12.85546875" customWidth="1"/>
    <col min="9" max="9" width="18.85546875" customWidth="1"/>
    <col min="10" max="10" width="12.28515625" customWidth="1"/>
    <col min="11" max="11" width="16.42578125" customWidth="1"/>
    <col min="12" max="12" width="16" customWidth="1"/>
    <col min="13" max="13" width="18.85546875" customWidth="1"/>
    <col min="14" max="14" width="21.85546875" customWidth="1"/>
    <col min="15" max="15" width="14.85546875" customWidth="1"/>
    <col min="16" max="26" width="10.7109375" customWidth="1"/>
  </cols>
  <sheetData>
    <row r="1" spans="1:26" ht="15" customHeight="1" x14ac:dyDescent="0.25">
      <c r="A1" s="259" t="s">
        <v>0</v>
      </c>
      <c r="B1" s="260"/>
      <c r="C1" s="260"/>
      <c r="D1" s="261"/>
      <c r="E1" s="86"/>
      <c r="F1" s="87"/>
      <c r="G1" s="271" t="s">
        <v>689</v>
      </c>
      <c r="H1" s="221" t="s">
        <v>570</v>
      </c>
      <c r="I1" s="225" t="s">
        <v>577</v>
      </c>
      <c r="J1" s="228" t="s">
        <v>583</v>
      </c>
      <c r="K1" s="231" t="s">
        <v>587</v>
      </c>
      <c r="L1" s="88"/>
      <c r="M1" s="89"/>
      <c r="N1" s="234" t="s">
        <v>604</v>
      </c>
      <c r="O1" s="236" t="s">
        <v>608</v>
      </c>
      <c r="P1" s="48"/>
      <c r="Q1" s="246" t="s">
        <v>704</v>
      </c>
      <c r="R1" s="247"/>
      <c r="S1" s="247"/>
      <c r="T1" s="243"/>
      <c r="U1" s="48"/>
      <c r="V1" s="48"/>
      <c r="W1" s="48"/>
      <c r="X1" s="48"/>
      <c r="Y1" s="48"/>
      <c r="Z1" s="48"/>
    </row>
    <row r="2" spans="1:26" ht="15" customHeight="1" x14ac:dyDescent="0.25">
      <c r="A2" s="262"/>
      <c r="B2" s="263"/>
      <c r="C2" s="263"/>
      <c r="D2" s="264"/>
      <c r="E2" s="256" t="s">
        <v>554</v>
      </c>
      <c r="F2" s="258" t="s">
        <v>705</v>
      </c>
      <c r="G2" s="226"/>
      <c r="H2" s="222"/>
      <c r="I2" s="226"/>
      <c r="J2" s="226"/>
      <c r="K2" s="232"/>
      <c r="L2" s="239" t="s">
        <v>591</v>
      </c>
      <c r="M2" s="241" t="s">
        <v>706</v>
      </c>
      <c r="N2" s="222"/>
      <c r="O2" s="232"/>
      <c r="P2" s="12"/>
      <c r="Q2" s="275" t="s">
        <v>707</v>
      </c>
      <c r="R2" s="277" t="s">
        <v>708</v>
      </c>
      <c r="S2" s="277" t="s">
        <v>709</v>
      </c>
      <c r="T2" s="277" t="s">
        <v>710</v>
      </c>
      <c r="U2" s="12"/>
      <c r="V2" s="12"/>
      <c r="W2" s="12"/>
      <c r="X2" s="12"/>
      <c r="Y2" s="12"/>
      <c r="Z2" s="12"/>
    </row>
    <row r="3" spans="1:26" ht="45" customHeight="1" x14ac:dyDescent="0.25">
      <c r="A3" s="1" t="s">
        <v>11</v>
      </c>
      <c r="B3" s="1" t="s">
        <v>12</v>
      </c>
      <c r="C3" s="1" t="s">
        <v>13</v>
      </c>
      <c r="D3" s="1" t="s">
        <v>14</v>
      </c>
      <c r="E3" s="240"/>
      <c r="F3" s="240"/>
      <c r="G3" s="272"/>
      <c r="H3" s="223"/>
      <c r="I3" s="227"/>
      <c r="J3" s="227"/>
      <c r="K3" s="233"/>
      <c r="L3" s="240"/>
      <c r="M3" s="240"/>
      <c r="N3" s="235"/>
      <c r="O3" s="237"/>
      <c r="P3" s="12"/>
      <c r="Q3" s="276"/>
      <c r="R3" s="278"/>
      <c r="S3" s="278"/>
      <c r="T3" s="278"/>
      <c r="U3" s="12"/>
      <c r="V3" s="12"/>
      <c r="W3" s="12"/>
      <c r="X3" s="12"/>
      <c r="Y3" s="12"/>
      <c r="Z3" s="12"/>
    </row>
    <row r="4" spans="1:26" ht="33" customHeight="1" x14ac:dyDescent="0.25">
      <c r="A4" s="60" t="s">
        <v>11</v>
      </c>
      <c r="B4" s="60" t="s">
        <v>712</v>
      </c>
      <c r="C4" s="60" t="s">
        <v>13</v>
      </c>
      <c r="D4" s="60" t="s">
        <v>713</v>
      </c>
      <c r="E4" s="62" t="str">
        <f t="shared" ref="E4:F4" si="0">+E2</f>
        <v>r_police</v>
      </c>
      <c r="F4" s="62" t="str">
        <f t="shared" si="0"/>
        <v>c_justice
(Falta capacidad en cárceles)</v>
      </c>
      <c r="G4" s="62" t="str">
        <f t="shared" ref="G4:K4" si="1">+G1</f>
        <v>c_penit_cap
(Falta capacidad en cárceles)</v>
      </c>
      <c r="H4" s="62" t="str">
        <f t="shared" si="1"/>
        <v>r_penit_recl</v>
      </c>
      <c r="I4" s="62" t="str">
        <f t="shared" si="1"/>
        <v>r_juece</v>
      </c>
      <c r="J4" s="62" t="str">
        <f t="shared" si="1"/>
        <v>r_per_trib</v>
      </c>
      <c r="K4" s="62" t="str">
        <f t="shared" si="1"/>
        <v>r_enc_cond</v>
      </c>
      <c r="L4" s="62" t="str">
        <f t="shared" ref="L4:M4" si="2">+L2</f>
        <v>r_det_ssent</v>
      </c>
      <c r="M4" s="62" t="str">
        <f t="shared" si="2"/>
        <v xml:space="preserve"> r_enc_hom Homicidios, final (no se completa el indicador)</v>
      </c>
      <c r="N4" s="62" t="str">
        <f t="shared" ref="N4:O4" si="3">+N1</f>
        <v>r_trib_formal</v>
      </c>
      <c r="O4" s="62" t="str">
        <f t="shared" si="3"/>
        <v>r_trib_fis</v>
      </c>
      <c r="P4" s="12"/>
      <c r="Q4" s="71" t="s">
        <v>760</v>
      </c>
      <c r="R4" s="71" t="s">
        <v>761</v>
      </c>
      <c r="S4" s="71" t="s">
        <v>762</v>
      </c>
      <c r="T4" s="71" t="s">
        <v>763</v>
      </c>
      <c r="U4" s="12"/>
      <c r="V4" s="12"/>
      <c r="W4" s="12"/>
      <c r="X4" s="12"/>
      <c r="Y4" s="12"/>
      <c r="Z4" s="12"/>
    </row>
    <row r="5" spans="1:26" ht="15" customHeight="1" x14ac:dyDescent="0.25">
      <c r="A5" s="4" t="s">
        <v>391</v>
      </c>
      <c r="B5" s="4" t="s">
        <v>392</v>
      </c>
      <c r="C5" s="4" t="s">
        <v>106</v>
      </c>
      <c r="D5" s="4" t="s">
        <v>393</v>
      </c>
      <c r="E5" s="72" t="s">
        <v>40</v>
      </c>
      <c r="F5" s="72">
        <v>78.860717095221204</v>
      </c>
      <c r="G5" s="72" t="s">
        <v>40</v>
      </c>
      <c r="H5" s="72" t="s">
        <v>40</v>
      </c>
      <c r="I5" s="72" t="s">
        <v>40</v>
      </c>
      <c r="J5" s="73" t="s">
        <v>40</v>
      </c>
      <c r="K5" s="73" t="s">
        <v>40</v>
      </c>
      <c r="L5" s="73">
        <v>0.27656666666666668</v>
      </c>
      <c r="M5" s="72">
        <v>6.6111567831493785</v>
      </c>
      <c r="N5" s="73" t="s">
        <v>40</v>
      </c>
      <c r="O5" s="73" t="s">
        <v>40</v>
      </c>
      <c r="Q5" s="4">
        <v>0.32</v>
      </c>
      <c r="R5" s="4">
        <v>0.24</v>
      </c>
      <c r="S5" s="4">
        <v>0.28999999999999998</v>
      </c>
      <c r="T5" s="4">
        <v>0.28999999999999998</v>
      </c>
    </row>
    <row r="6" spans="1:26" x14ac:dyDescent="0.25">
      <c r="A6" s="4" t="s">
        <v>410</v>
      </c>
      <c r="B6" s="4" t="s">
        <v>411</v>
      </c>
      <c r="C6" s="4" t="s">
        <v>181</v>
      </c>
      <c r="D6" s="4" t="s">
        <v>412</v>
      </c>
      <c r="E6" s="72">
        <v>369.70867262055799</v>
      </c>
      <c r="F6" s="72">
        <v>196.95117908638116</v>
      </c>
      <c r="G6" s="72">
        <v>137.59507823377072</v>
      </c>
      <c r="H6" s="72">
        <v>698.62530842439196</v>
      </c>
      <c r="I6" s="72">
        <v>13.78033452543062</v>
      </c>
      <c r="J6" s="73">
        <v>40.19899244332494</v>
      </c>
      <c r="K6" s="73">
        <v>0.38825783495278499</v>
      </c>
      <c r="L6" s="73">
        <v>0.4183997180119845</v>
      </c>
      <c r="M6" s="72">
        <v>2.3603595660687207</v>
      </c>
      <c r="N6" s="73">
        <v>2.172692524594273</v>
      </c>
      <c r="O6" s="73">
        <v>18.492468134414832</v>
      </c>
      <c r="Q6" s="4">
        <v>0.41</v>
      </c>
      <c r="R6" s="4">
        <v>0.37</v>
      </c>
      <c r="S6" s="4">
        <v>0.56999999999999995</v>
      </c>
      <c r="T6" s="4">
        <v>0.56999999999999995</v>
      </c>
    </row>
    <row r="7" spans="1:26" x14ac:dyDescent="0.25">
      <c r="A7" s="4" t="s">
        <v>248</v>
      </c>
      <c r="B7" s="4" t="s">
        <v>249</v>
      </c>
      <c r="C7" s="4" t="s">
        <v>118</v>
      </c>
      <c r="D7" s="4" t="s">
        <v>250</v>
      </c>
      <c r="E7" s="72">
        <v>402.24324155958834</v>
      </c>
      <c r="F7" s="72">
        <v>139.36293578615818</v>
      </c>
      <c r="G7" s="72" t="s">
        <v>40</v>
      </c>
      <c r="H7" s="72" t="s">
        <v>40</v>
      </c>
      <c r="I7" s="72" t="s">
        <v>40</v>
      </c>
      <c r="J7" s="73">
        <v>196.13831068295201</v>
      </c>
      <c r="K7" s="73">
        <v>3.9598732840549102</v>
      </c>
      <c r="L7" s="73">
        <v>8.9200000000000002E-2</v>
      </c>
      <c r="M7" s="72">
        <v>1.2589118532682955</v>
      </c>
      <c r="N7" s="73">
        <v>0.27535188290684048</v>
      </c>
      <c r="O7" s="73" t="s">
        <v>40</v>
      </c>
      <c r="Q7" s="4">
        <v>0.5</v>
      </c>
      <c r="R7" s="4">
        <v>0.55000000000000004</v>
      </c>
      <c r="S7" s="4">
        <v>0.52</v>
      </c>
      <c r="T7" s="4">
        <v>0.52</v>
      </c>
    </row>
    <row r="8" spans="1:26" x14ac:dyDescent="0.25">
      <c r="A8" s="4" t="s">
        <v>307</v>
      </c>
      <c r="B8" s="4" t="s">
        <v>308</v>
      </c>
      <c r="C8" s="4" t="s">
        <v>22</v>
      </c>
      <c r="D8" s="4" t="s">
        <v>309</v>
      </c>
      <c r="E8" s="72" t="s">
        <v>40</v>
      </c>
      <c r="F8" s="72">
        <v>348.92970783916689</v>
      </c>
      <c r="G8" s="72" t="s">
        <v>40</v>
      </c>
      <c r="H8" s="72" t="s">
        <v>40</v>
      </c>
      <c r="I8" s="72" t="s">
        <v>40</v>
      </c>
      <c r="J8" s="73" t="s">
        <v>40</v>
      </c>
      <c r="K8" s="73" t="s">
        <v>40</v>
      </c>
      <c r="L8" s="73">
        <v>0.17098445595854922</v>
      </c>
      <c r="M8" s="72">
        <v>5.4237778420595895</v>
      </c>
      <c r="N8" s="73" t="s">
        <v>40</v>
      </c>
      <c r="O8" s="73" t="s">
        <v>40</v>
      </c>
      <c r="Q8" s="4">
        <v>0</v>
      </c>
      <c r="R8" s="4">
        <v>0</v>
      </c>
      <c r="S8" s="4">
        <v>0</v>
      </c>
      <c r="T8" s="4">
        <v>0</v>
      </c>
    </row>
    <row r="9" spans="1:26" x14ac:dyDescent="0.25">
      <c r="A9" s="4" t="s">
        <v>413</v>
      </c>
      <c r="B9" s="4" t="s">
        <v>414</v>
      </c>
      <c r="C9" s="4" t="s">
        <v>181</v>
      </c>
      <c r="D9" s="4" t="s">
        <v>412</v>
      </c>
      <c r="E9" s="72">
        <v>298.15146094215862</v>
      </c>
      <c r="F9" s="72">
        <v>67.408156386922826</v>
      </c>
      <c r="G9" s="72" t="s">
        <v>40</v>
      </c>
      <c r="H9" s="72" t="s">
        <v>40</v>
      </c>
      <c r="I9" s="72" t="s">
        <v>40</v>
      </c>
      <c r="J9" s="73">
        <v>8.4615384615384617</v>
      </c>
      <c r="K9" s="73">
        <v>0.33333333333333331</v>
      </c>
      <c r="L9" s="73">
        <v>0.5</v>
      </c>
      <c r="M9" s="72">
        <v>0</v>
      </c>
      <c r="N9" s="73">
        <v>9.5909090909090917</v>
      </c>
      <c r="O9" s="73">
        <v>44</v>
      </c>
      <c r="Q9" s="4">
        <v>0</v>
      </c>
      <c r="R9" s="4">
        <v>0</v>
      </c>
      <c r="S9" s="4">
        <v>0</v>
      </c>
      <c r="T9" s="4">
        <v>0</v>
      </c>
    </row>
    <row r="10" spans="1:26" x14ac:dyDescent="0.25">
      <c r="A10" s="4" t="s">
        <v>229</v>
      </c>
      <c r="B10" s="4" t="s">
        <v>230</v>
      </c>
      <c r="C10" s="4" t="s">
        <v>118</v>
      </c>
      <c r="D10" s="4" t="s">
        <v>231</v>
      </c>
      <c r="E10" s="72" t="s">
        <v>40</v>
      </c>
      <c r="F10" s="72">
        <v>75.411712601564261</v>
      </c>
      <c r="G10" s="72" t="s">
        <v>40</v>
      </c>
      <c r="H10" s="72" t="s">
        <v>40</v>
      </c>
      <c r="I10" s="72" t="s">
        <v>40</v>
      </c>
      <c r="J10" s="73" t="s">
        <v>40</v>
      </c>
      <c r="K10" s="73" t="s">
        <v>40</v>
      </c>
      <c r="L10" s="73">
        <v>0.45800000000000002</v>
      </c>
      <c r="M10" s="72">
        <v>3.8240022598376546</v>
      </c>
      <c r="N10" s="73" t="s">
        <v>40</v>
      </c>
      <c r="O10" s="73" t="s">
        <v>40</v>
      </c>
    </row>
    <row r="11" spans="1:26" x14ac:dyDescent="0.25">
      <c r="A11" s="4" t="s">
        <v>26</v>
      </c>
      <c r="B11" s="4" t="s">
        <v>27</v>
      </c>
      <c r="C11" s="4" t="s">
        <v>28</v>
      </c>
      <c r="D11" s="4" t="s">
        <v>29</v>
      </c>
      <c r="E11" s="72" t="s">
        <v>40</v>
      </c>
      <c r="F11" s="72">
        <v>369.89710135180582</v>
      </c>
      <c r="G11" s="72" t="s">
        <v>40</v>
      </c>
      <c r="H11" s="72" t="s">
        <v>40</v>
      </c>
      <c r="I11" s="72" t="s">
        <v>40</v>
      </c>
      <c r="J11" s="73" t="s">
        <v>40</v>
      </c>
      <c r="K11" s="73" t="s">
        <v>40</v>
      </c>
      <c r="L11" s="73">
        <v>0.45454545454545453</v>
      </c>
      <c r="M11" s="72">
        <v>26.901607371040424</v>
      </c>
      <c r="N11" s="73" t="s">
        <v>40</v>
      </c>
      <c r="O11" s="73" t="s">
        <v>40</v>
      </c>
      <c r="Q11" s="4">
        <v>0</v>
      </c>
      <c r="R11" s="4">
        <v>0</v>
      </c>
      <c r="S11" s="4">
        <v>0</v>
      </c>
      <c r="T11" s="4">
        <v>0</v>
      </c>
    </row>
    <row r="12" spans="1:26" x14ac:dyDescent="0.25">
      <c r="A12" s="4" t="s">
        <v>30</v>
      </c>
      <c r="B12" s="4" t="s">
        <v>31</v>
      </c>
      <c r="C12" s="4" t="s">
        <v>28</v>
      </c>
      <c r="D12" s="4" t="s">
        <v>29</v>
      </c>
      <c r="E12" s="72" t="s">
        <v>40</v>
      </c>
      <c r="F12" s="72">
        <v>314.05094833089646</v>
      </c>
      <c r="G12" s="72" t="s">
        <v>40</v>
      </c>
      <c r="H12" s="72" t="s">
        <v>40</v>
      </c>
      <c r="I12" s="72" t="s">
        <v>40</v>
      </c>
      <c r="J12" s="73" t="s">
        <v>40</v>
      </c>
      <c r="K12" s="73" t="s">
        <v>40</v>
      </c>
      <c r="L12" s="73">
        <v>0.46885245901639344</v>
      </c>
      <c r="M12" s="72">
        <v>10.296752404291686</v>
      </c>
      <c r="N12" s="73" t="s">
        <v>40</v>
      </c>
      <c r="O12" s="73" t="s">
        <v>40</v>
      </c>
      <c r="Q12" s="4">
        <v>0.45</v>
      </c>
      <c r="R12" s="4">
        <v>0.48</v>
      </c>
      <c r="S12" s="4">
        <v>0.6</v>
      </c>
      <c r="T12" s="4">
        <v>0.6</v>
      </c>
    </row>
    <row r="13" spans="1:26" x14ac:dyDescent="0.25">
      <c r="A13" s="4" t="s">
        <v>326</v>
      </c>
      <c r="B13" s="4" t="s">
        <v>327</v>
      </c>
      <c r="C13" s="4" t="s">
        <v>28</v>
      </c>
      <c r="D13" s="4" t="s">
        <v>328</v>
      </c>
      <c r="E13" s="72">
        <v>778.83145893484379</v>
      </c>
      <c r="F13" s="72">
        <v>190.44598186847421</v>
      </c>
      <c r="G13" s="72" t="s">
        <v>40</v>
      </c>
      <c r="H13" s="72" t="s">
        <v>40</v>
      </c>
      <c r="I13" s="72">
        <v>4.6850564586149517</v>
      </c>
      <c r="J13" s="73" t="s">
        <v>40</v>
      </c>
      <c r="K13" s="73">
        <v>2.3010279793864501</v>
      </c>
      <c r="L13" s="73">
        <v>0.4492689047055099</v>
      </c>
      <c r="M13" s="72">
        <v>5.0892486507070895</v>
      </c>
      <c r="N13" s="73" t="s">
        <v>40</v>
      </c>
      <c r="O13" s="73" t="s">
        <v>40</v>
      </c>
      <c r="Q13" s="4">
        <v>0.42</v>
      </c>
      <c r="R13" s="4">
        <v>0.5</v>
      </c>
      <c r="S13" s="4">
        <v>0.57999999999999996</v>
      </c>
      <c r="T13" s="4">
        <v>0.57999999999999996</v>
      </c>
    </row>
    <row r="14" spans="1:26" x14ac:dyDescent="0.25">
      <c r="A14" s="4" t="s">
        <v>482</v>
      </c>
      <c r="B14" s="4" t="s">
        <v>483</v>
      </c>
      <c r="C14" s="4" t="s">
        <v>106</v>
      </c>
      <c r="D14" s="4" t="s">
        <v>484</v>
      </c>
      <c r="E14" s="72" t="s">
        <v>40</v>
      </c>
      <c r="F14" s="72">
        <v>119.5511018412425</v>
      </c>
      <c r="G14" s="72" t="s">
        <v>40</v>
      </c>
      <c r="H14" s="72" t="s">
        <v>40</v>
      </c>
      <c r="I14" s="72">
        <v>7.6409923688124453</v>
      </c>
      <c r="J14" s="73">
        <v>12.867256637168142</v>
      </c>
      <c r="K14" s="73">
        <v>1.3959731543624161</v>
      </c>
      <c r="L14" s="73">
        <v>0.36679864253393663</v>
      </c>
      <c r="M14" s="72">
        <v>2.3666790522870405</v>
      </c>
      <c r="N14" s="73">
        <v>3.8493810178817056</v>
      </c>
      <c r="O14" s="73">
        <v>9.661129568106313</v>
      </c>
      <c r="Q14" s="4">
        <v>0</v>
      </c>
      <c r="R14" s="4">
        <v>0</v>
      </c>
      <c r="S14" s="4">
        <v>0</v>
      </c>
      <c r="T14" s="4">
        <v>0</v>
      </c>
    </row>
    <row r="15" spans="1:26" x14ac:dyDescent="0.25">
      <c r="A15" s="4" t="s">
        <v>32</v>
      </c>
      <c r="B15" s="4" t="s">
        <v>33</v>
      </c>
      <c r="C15" s="4" t="s">
        <v>28</v>
      </c>
      <c r="D15" s="4" t="s">
        <v>29</v>
      </c>
      <c r="E15" s="72" t="s">
        <v>40</v>
      </c>
      <c r="F15" s="72">
        <v>159.90368154711513</v>
      </c>
      <c r="G15" s="72" t="s">
        <v>40</v>
      </c>
      <c r="H15" s="72" t="s">
        <v>40</v>
      </c>
      <c r="I15" s="72" t="s">
        <v>40</v>
      </c>
      <c r="J15" s="73" t="s">
        <v>40</v>
      </c>
      <c r="K15" s="73" t="s">
        <v>40</v>
      </c>
      <c r="L15" s="73">
        <v>0.27058823529411763</v>
      </c>
      <c r="M15" s="72">
        <v>1.881219782907237</v>
      </c>
      <c r="N15" s="73" t="s">
        <v>40</v>
      </c>
      <c r="O15" s="73" t="s">
        <v>40</v>
      </c>
    </row>
    <row r="16" spans="1:26" x14ac:dyDescent="0.25">
      <c r="A16" s="4" t="s">
        <v>20</v>
      </c>
      <c r="B16" s="4" t="s">
        <v>21</v>
      </c>
      <c r="C16" s="4" t="s">
        <v>22</v>
      </c>
      <c r="D16" s="4" t="s">
        <v>23</v>
      </c>
      <c r="E16" s="72">
        <v>265394.89155304816</v>
      </c>
      <c r="F16" s="72">
        <v>163479.25370423228</v>
      </c>
      <c r="G16" s="72" t="s">
        <v>40</v>
      </c>
      <c r="H16" s="72" t="s">
        <v>40</v>
      </c>
      <c r="I16" s="72">
        <v>4277.234976291501</v>
      </c>
      <c r="J16" s="73">
        <v>559.14564007421154</v>
      </c>
      <c r="K16" s="73">
        <v>0.13012171474409587</v>
      </c>
      <c r="L16" s="73">
        <v>0.31335857482646473</v>
      </c>
      <c r="M16" s="72">
        <v>805.45333969125659</v>
      </c>
      <c r="N16" s="73">
        <v>0.70022513143727427</v>
      </c>
      <c r="O16" s="73" t="s">
        <v>40</v>
      </c>
      <c r="Q16" s="4">
        <v>0.78</v>
      </c>
      <c r="R16" s="4">
        <v>0.87</v>
      </c>
      <c r="S16" s="4">
        <v>0.76</v>
      </c>
      <c r="T16" s="4">
        <v>0.76</v>
      </c>
    </row>
    <row r="17" spans="1:20" x14ac:dyDescent="0.25">
      <c r="A17" s="4" t="s">
        <v>523</v>
      </c>
      <c r="B17" s="4" t="s">
        <v>524</v>
      </c>
      <c r="C17" s="4" t="s">
        <v>181</v>
      </c>
      <c r="D17" s="4" t="s">
        <v>525</v>
      </c>
      <c r="E17" s="72">
        <v>312.19074891609279</v>
      </c>
      <c r="F17" s="72">
        <v>97.061987680318992</v>
      </c>
      <c r="G17" s="72">
        <v>46.431631934510627</v>
      </c>
      <c r="H17" s="72">
        <v>478.37091578462952</v>
      </c>
      <c r="I17" s="72">
        <v>4.3997265469449705</v>
      </c>
      <c r="J17" s="73">
        <v>168.7741116751269</v>
      </c>
      <c r="K17" s="73">
        <v>0.28545155993431853</v>
      </c>
      <c r="L17" s="73">
        <v>0.21318453750575242</v>
      </c>
      <c r="M17" s="72">
        <v>0.63650866288290187</v>
      </c>
      <c r="N17" s="73">
        <v>4.0627396724664271</v>
      </c>
      <c r="O17" s="73">
        <v>129.3715953307393</v>
      </c>
      <c r="Q17" s="4">
        <v>0.82</v>
      </c>
      <c r="R17" s="4">
        <v>0.84</v>
      </c>
      <c r="S17" s="4">
        <v>0.82</v>
      </c>
      <c r="T17" s="4">
        <v>0.82</v>
      </c>
    </row>
    <row r="18" spans="1:20" x14ac:dyDescent="0.25">
      <c r="A18" s="4" t="s">
        <v>485</v>
      </c>
      <c r="B18" s="4" t="s">
        <v>486</v>
      </c>
      <c r="C18" s="4" t="s">
        <v>106</v>
      </c>
      <c r="D18" s="4" t="s">
        <v>484</v>
      </c>
      <c r="E18" s="72">
        <v>116.40454081215258</v>
      </c>
      <c r="F18" s="72">
        <v>232.08254849509115</v>
      </c>
      <c r="G18" s="72" t="s">
        <v>40</v>
      </c>
      <c r="H18" s="72" t="s">
        <v>40</v>
      </c>
      <c r="I18" s="72">
        <v>4.8070616631557535</v>
      </c>
      <c r="J18" s="73">
        <v>33.424430641821949</v>
      </c>
      <c r="K18" s="73">
        <v>1.6949411251635411</v>
      </c>
      <c r="L18" s="73">
        <v>0.15060680132081136</v>
      </c>
      <c r="M18" s="72">
        <v>2.0004542324933881</v>
      </c>
      <c r="N18" s="73">
        <v>0.86465559960356786</v>
      </c>
      <c r="O18" s="73" t="s">
        <v>40</v>
      </c>
      <c r="Q18" s="4">
        <v>0</v>
      </c>
      <c r="R18" s="4">
        <v>0</v>
      </c>
      <c r="S18" s="4">
        <v>0</v>
      </c>
      <c r="T18" s="4">
        <v>0</v>
      </c>
    </row>
    <row r="19" spans="1:20" x14ac:dyDescent="0.25">
      <c r="A19" s="4" t="s">
        <v>34</v>
      </c>
      <c r="B19" s="4" t="s">
        <v>35</v>
      </c>
      <c r="C19" s="4" t="s">
        <v>28</v>
      </c>
      <c r="D19" s="4" t="s">
        <v>29</v>
      </c>
      <c r="E19" s="72">
        <v>709.91727473926915</v>
      </c>
      <c r="F19" s="72">
        <v>448.28772574855839</v>
      </c>
      <c r="G19" s="72" t="s">
        <v>40</v>
      </c>
      <c r="H19" s="72" t="s">
        <v>40</v>
      </c>
      <c r="I19" s="72" t="s">
        <v>40</v>
      </c>
      <c r="J19" s="73" t="s">
        <v>40</v>
      </c>
      <c r="K19" s="73" t="s">
        <v>40</v>
      </c>
      <c r="L19" s="73">
        <v>0.3436426116838488</v>
      </c>
      <c r="M19" s="72">
        <v>31.323655521949668</v>
      </c>
      <c r="N19" s="73" t="s">
        <v>40</v>
      </c>
      <c r="O19" s="73" t="s">
        <v>40</v>
      </c>
    </row>
    <row r="20" spans="1:20" x14ac:dyDescent="0.25">
      <c r="A20" s="4" t="s">
        <v>487</v>
      </c>
      <c r="B20" s="4" t="s">
        <v>488</v>
      </c>
      <c r="C20" s="4" t="s">
        <v>106</v>
      </c>
      <c r="D20" s="4" t="s">
        <v>484</v>
      </c>
      <c r="E20" s="72">
        <v>809.48249178026435</v>
      </c>
      <c r="F20" s="72">
        <v>212.34824869056993</v>
      </c>
      <c r="G20" s="72" t="s">
        <v>40</v>
      </c>
      <c r="H20" s="72" t="s">
        <v>40</v>
      </c>
      <c r="I20" s="72" t="s">
        <v>40</v>
      </c>
      <c r="J20" s="73">
        <v>1.7844827586206897</v>
      </c>
      <c r="K20" s="73">
        <v>1.6194237918215613</v>
      </c>
      <c r="L20" s="73">
        <v>0.25700000000000001</v>
      </c>
      <c r="M20" s="72">
        <v>0.42652445934978173</v>
      </c>
      <c r="N20" s="73">
        <v>64.164251207729464</v>
      </c>
      <c r="O20" s="73" t="s">
        <v>40</v>
      </c>
      <c r="Q20" s="4">
        <v>0</v>
      </c>
      <c r="R20" s="4">
        <v>0</v>
      </c>
      <c r="S20" s="4">
        <v>0</v>
      </c>
      <c r="T20" s="4">
        <v>0</v>
      </c>
    </row>
    <row r="21" spans="1:20" ht="15.75" customHeight="1" x14ac:dyDescent="0.25">
      <c r="A21" s="4" t="s">
        <v>394</v>
      </c>
      <c r="B21" s="4" t="s">
        <v>395</v>
      </c>
      <c r="C21" s="4" t="s">
        <v>106</v>
      </c>
      <c r="D21" s="4" t="s">
        <v>393</v>
      </c>
      <c r="E21" s="72">
        <v>75.559583399206801</v>
      </c>
      <c r="F21" s="72">
        <v>54.232494317974165</v>
      </c>
      <c r="G21" s="72" t="s">
        <v>40</v>
      </c>
      <c r="H21" s="72" t="s">
        <v>40</v>
      </c>
      <c r="I21" s="72" t="s">
        <v>40</v>
      </c>
      <c r="J21" s="73" t="s">
        <v>40</v>
      </c>
      <c r="K21" s="73" t="s">
        <v>40</v>
      </c>
      <c r="L21" s="73">
        <v>0.78246856057179048</v>
      </c>
      <c r="M21" s="72">
        <v>2.1766841845482028</v>
      </c>
      <c r="N21" s="73" t="s">
        <v>40</v>
      </c>
      <c r="O21" s="73" t="s">
        <v>40</v>
      </c>
      <c r="Q21" s="4">
        <v>0.38</v>
      </c>
      <c r="R21" s="4">
        <v>0.32</v>
      </c>
      <c r="S21" s="4">
        <v>0.26</v>
      </c>
      <c r="T21" s="4">
        <v>0.26</v>
      </c>
    </row>
    <row r="22" spans="1:20" ht="15.75" customHeight="1" x14ac:dyDescent="0.25">
      <c r="A22" s="4" t="s">
        <v>36</v>
      </c>
      <c r="B22" s="4" t="s">
        <v>37</v>
      </c>
      <c r="C22" s="4" t="s">
        <v>28</v>
      </c>
      <c r="D22" s="4" t="s">
        <v>29</v>
      </c>
      <c r="E22" s="72">
        <v>489.504398571553</v>
      </c>
      <c r="F22" s="72">
        <v>304.50309206515112</v>
      </c>
      <c r="G22" s="72" t="s">
        <v>40</v>
      </c>
      <c r="H22" s="72" t="s">
        <v>40</v>
      </c>
      <c r="I22" s="72" t="s">
        <v>40</v>
      </c>
      <c r="J22" s="73">
        <v>103.54166666666667</v>
      </c>
      <c r="K22" s="73">
        <v>0.65370231862378458</v>
      </c>
      <c r="L22" s="73">
        <v>0.5778032036613272</v>
      </c>
      <c r="M22" s="72">
        <v>10.452051215050954</v>
      </c>
      <c r="N22" s="73">
        <v>1.0828973843058349</v>
      </c>
      <c r="O22" s="73" t="s">
        <v>40</v>
      </c>
      <c r="Q22" s="4">
        <v>0.45</v>
      </c>
      <c r="R22" s="4">
        <v>0.71</v>
      </c>
      <c r="S22" s="4">
        <v>0.56999999999999995</v>
      </c>
      <c r="T22" s="4">
        <v>0.56999999999999995</v>
      </c>
    </row>
    <row r="23" spans="1:20" ht="15.75" customHeight="1" x14ac:dyDescent="0.25">
      <c r="A23" s="4" t="s">
        <v>179</v>
      </c>
      <c r="B23" s="4" t="s">
        <v>180</v>
      </c>
      <c r="C23" s="4" t="s">
        <v>181</v>
      </c>
      <c r="D23" s="4" t="s">
        <v>182</v>
      </c>
      <c r="E23" s="72">
        <v>339.59589780850621</v>
      </c>
      <c r="F23" s="72">
        <v>343.82762239178976</v>
      </c>
      <c r="G23" s="72" t="s">
        <v>40</v>
      </c>
      <c r="H23" s="72" t="s">
        <v>40</v>
      </c>
      <c r="I23" s="72">
        <v>12.705753061308908</v>
      </c>
      <c r="J23" s="73">
        <v>37.502081598667779</v>
      </c>
      <c r="K23" s="73">
        <v>0.80015756949060735</v>
      </c>
      <c r="L23" s="73">
        <v>0.15384615384615385</v>
      </c>
      <c r="M23" s="72">
        <v>3.5969658957910311</v>
      </c>
      <c r="N23" s="73">
        <v>1.1088587921847246</v>
      </c>
      <c r="O23" s="73" t="s">
        <v>40</v>
      </c>
      <c r="Q23" s="4">
        <v>0.56000000000000005</v>
      </c>
      <c r="R23" s="4">
        <v>0.39</v>
      </c>
      <c r="S23" s="4">
        <v>0.46</v>
      </c>
      <c r="T23" s="4">
        <v>0.46</v>
      </c>
    </row>
    <row r="24" spans="1:20" ht="15.75" customHeight="1" x14ac:dyDescent="0.25">
      <c r="A24" s="4" t="s">
        <v>526</v>
      </c>
      <c r="B24" s="4" t="s">
        <v>527</v>
      </c>
      <c r="C24" s="4" t="s">
        <v>181</v>
      </c>
      <c r="D24" s="4" t="s">
        <v>525</v>
      </c>
      <c r="E24" s="72">
        <v>329.75923727967518</v>
      </c>
      <c r="F24" s="72">
        <v>87.292778227640298</v>
      </c>
      <c r="G24" s="72" t="s">
        <v>40</v>
      </c>
      <c r="H24" s="72" t="s">
        <v>40</v>
      </c>
      <c r="I24" s="72" t="s">
        <v>40</v>
      </c>
      <c r="J24" s="73">
        <v>138.22118126272912</v>
      </c>
      <c r="K24" s="73">
        <v>7.6240141687228466E-2</v>
      </c>
      <c r="L24" s="73">
        <v>0.35600119130348457</v>
      </c>
      <c r="M24" s="72">
        <v>1.6725410699825847</v>
      </c>
      <c r="N24" s="73">
        <v>0.72140345913895787</v>
      </c>
      <c r="O24" s="73" t="s">
        <v>40</v>
      </c>
      <c r="Q24" s="4">
        <v>0.74</v>
      </c>
      <c r="R24" s="4">
        <v>0.85</v>
      </c>
      <c r="S24" s="4">
        <v>0.8</v>
      </c>
      <c r="T24" s="4">
        <v>0.8</v>
      </c>
    </row>
    <row r="25" spans="1:20" ht="15.75" customHeight="1" x14ac:dyDescent="0.25">
      <c r="A25" s="4" t="s">
        <v>87</v>
      </c>
      <c r="B25" s="4" t="s">
        <v>88</v>
      </c>
      <c r="C25" s="4" t="s">
        <v>28</v>
      </c>
      <c r="D25" s="4" t="s">
        <v>89</v>
      </c>
      <c r="E25" s="72">
        <v>442.16388755818451</v>
      </c>
      <c r="F25" s="72">
        <v>332.26336162396603</v>
      </c>
      <c r="G25" s="72" t="s">
        <v>40</v>
      </c>
      <c r="H25" s="72" t="s">
        <v>40</v>
      </c>
      <c r="I25" s="72" t="s">
        <v>40</v>
      </c>
      <c r="J25" s="73">
        <v>1157.4000000000001</v>
      </c>
      <c r="K25" s="73">
        <v>0.19966133004926109</v>
      </c>
      <c r="L25" s="73">
        <v>0.83269082498072478</v>
      </c>
      <c r="M25" s="72">
        <v>36.37733026260846</v>
      </c>
      <c r="N25" s="73">
        <v>0.35363746327976497</v>
      </c>
      <c r="O25" s="73" t="s">
        <v>40</v>
      </c>
      <c r="Q25" s="4">
        <v>0.24</v>
      </c>
      <c r="R25" s="4">
        <v>0.37</v>
      </c>
      <c r="S25" s="4">
        <v>0.35</v>
      </c>
      <c r="T25" s="4">
        <v>0.35</v>
      </c>
    </row>
    <row r="26" spans="1:20" ht="15.75" customHeight="1" x14ac:dyDescent="0.25">
      <c r="A26" s="4" t="s">
        <v>447</v>
      </c>
      <c r="B26" s="4" t="s">
        <v>448</v>
      </c>
      <c r="C26" s="4" t="s">
        <v>118</v>
      </c>
      <c r="D26" s="4" t="s">
        <v>449</v>
      </c>
      <c r="E26" s="72" t="s">
        <v>40</v>
      </c>
      <c r="F26" s="72">
        <v>66.103721577666448</v>
      </c>
      <c r="G26" s="72" t="s">
        <v>40</v>
      </c>
      <c r="H26" s="72" t="s">
        <v>40</v>
      </c>
      <c r="I26" s="72">
        <v>1.1100612135206134</v>
      </c>
      <c r="J26" s="73" t="s">
        <v>40</v>
      </c>
      <c r="K26" s="73" t="s">
        <v>40</v>
      </c>
      <c r="L26" s="73">
        <v>0.62261248557877191</v>
      </c>
      <c r="M26" s="72">
        <v>1.0676924649129564</v>
      </c>
      <c r="N26" s="73" t="s">
        <v>40</v>
      </c>
      <c r="O26" s="73" t="s">
        <v>40</v>
      </c>
      <c r="Q26" s="4">
        <v>0.5</v>
      </c>
      <c r="R26" s="4">
        <v>0.38</v>
      </c>
      <c r="S26" s="4">
        <v>0.51</v>
      </c>
      <c r="T26" s="4">
        <v>0.51</v>
      </c>
    </row>
    <row r="27" spans="1:20" ht="15.75" customHeight="1" x14ac:dyDescent="0.25">
      <c r="A27" s="4" t="s">
        <v>263</v>
      </c>
      <c r="B27" s="4" t="s">
        <v>264</v>
      </c>
      <c r="C27" s="4" t="s">
        <v>28</v>
      </c>
      <c r="D27" s="4" t="s">
        <v>265</v>
      </c>
      <c r="E27" s="72">
        <v>764.72658624772021</v>
      </c>
      <c r="F27" s="72">
        <v>334.36790068153454</v>
      </c>
      <c r="G27" s="72">
        <v>323.16897577832526</v>
      </c>
      <c r="H27" s="72">
        <v>966.50717703349289</v>
      </c>
      <c r="I27" s="72" t="s">
        <v>40</v>
      </c>
      <c r="J27" s="73">
        <v>931.83333333333337</v>
      </c>
      <c r="K27" s="73">
        <v>2.6385557379118799E-2</v>
      </c>
      <c r="L27" s="73">
        <v>0.11961722488038277</v>
      </c>
      <c r="M27" s="72">
        <v>7.9992320737209228</v>
      </c>
      <c r="N27" s="73">
        <v>0.46503308889286354</v>
      </c>
      <c r="O27" s="73">
        <v>931.83333333333337</v>
      </c>
      <c r="Q27" s="4">
        <v>0</v>
      </c>
      <c r="R27" s="4">
        <v>0</v>
      </c>
      <c r="S27" s="4">
        <v>0</v>
      </c>
      <c r="T27" s="4">
        <v>0</v>
      </c>
    </row>
    <row r="28" spans="1:20" ht="15.75" customHeight="1" x14ac:dyDescent="0.25">
      <c r="A28" s="4" t="s">
        <v>396</v>
      </c>
      <c r="B28" s="4" t="s">
        <v>397</v>
      </c>
      <c r="C28" s="4" t="s">
        <v>106</v>
      </c>
      <c r="D28" s="4" t="s">
        <v>393</v>
      </c>
      <c r="E28" s="72">
        <v>567.6903964397477</v>
      </c>
      <c r="F28" s="72">
        <v>146.64024783381296</v>
      </c>
      <c r="G28" s="72" t="s">
        <v>40</v>
      </c>
      <c r="H28" s="72" t="s">
        <v>40</v>
      </c>
      <c r="I28" s="72" t="s">
        <v>40</v>
      </c>
      <c r="J28" s="73" t="s">
        <v>40</v>
      </c>
      <c r="K28" s="73" t="s">
        <v>40</v>
      </c>
      <c r="L28" s="73" t="s">
        <v>40</v>
      </c>
      <c r="M28" s="72">
        <v>1.7035953725107849</v>
      </c>
      <c r="N28" s="73" t="s">
        <v>40</v>
      </c>
      <c r="O28" s="73" t="s">
        <v>40</v>
      </c>
      <c r="Q28" s="4">
        <v>0</v>
      </c>
      <c r="R28" s="4">
        <v>0</v>
      </c>
      <c r="S28" s="4">
        <v>0</v>
      </c>
      <c r="T28" s="4">
        <v>0</v>
      </c>
    </row>
    <row r="29" spans="1:20" ht="15.75" customHeight="1" x14ac:dyDescent="0.25">
      <c r="A29" s="4" t="s">
        <v>329</v>
      </c>
      <c r="B29" s="4" t="s">
        <v>330</v>
      </c>
      <c r="C29" s="4" t="s">
        <v>28</v>
      </c>
      <c r="D29" s="4" t="s">
        <v>328</v>
      </c>
      <c r="E29" s="72">
        <v>311.88819692350449</v>
      </c>
      <c r="F29" s="72">
        <v>155.87461239805091</v>
      </c>
      <c r="G29" s="72" t="s">
        <v>40</v>
      </c>
      <c r="H29" s="72" t="s">
        <v>40</v>
      </c>
      <c r="I29" s="72" t="s">
        <v>40</v>
      </c>
      <c r="J29" s="73">
        <v>78.593977154724811</v>
      </c>
      <c r="K29" s="73">
        <v>9.3712793733681465</v>
      </c>
      <c r="L29" s="73">
        <v>0.69859578736208627</v>
      </c>
      <c r="M29" s="72">
        <v>5.9584299623906682</v>
      </c>
      <c r="N29" s="73" t="s">
        <v>40</v>
      </c>
      <c r="O29" s="73" t="s">
        <v>40</v>
      </c>
    </row>
    <row r="30" spans="1:20" ht="15.75" customHeight="1" x14ac:dyDescent="0.25">
      <c r="A30" s="4" t="s">
        <v>38</v>
      </c>
      <c r="B30" s="4" t="s">
        <v>39</v>
      </c>
      <c r="C30" s="4" t="s">
        <v>28</v>
      </c>
      <c r="D30" s="4" t="s">
        <v>29</v>
      </c>
      <c r="E30" s="72" t="s">
        <v>40</v>
      </c>
      <c r="F30" s="72" t="s">
        <v>40</v>
      </c>
      <c r="G30" s="72" t="s">
        <v>40</v>
      </c>
      <c r="H30" s="72" t="s">
        <v>40</v>
      </c>
      <c r="I30" s="72" t="s">
        <v>40</v>
      </c>
      <c r="J30" s="73" t="s">
        <v>40</v>
      </c>
      <c r="K30" s="73" t="s">
        <v>40</v>
      </c>
      <c r="L30" s="73" t="s">
        <v>40</v>
      </c>
      <c r="M30" s="72" t="s">
        <v>40</v>
      </c>
      <c r="N30" s="73" t="s">
        <v>40</v>
      </c>
      <c r="O30" s="73" t="s">
        <v>40</v>
      </c>
    </row>
    <row r="31" spans="1:20" ht="15.75" customHeight="1" x14ac:dyDescent="0.25">
      <c r="A31" s="4" t="s">
        <v>415</v>
      </c>
      <c r="B31" s="4" t="s">
        <v>416</v>
      </c>
      <c r="C31" s="4" t="s">
        <v>181</v>
      </c>
      <c r="D31" s="4" t="s">
        <v>412</v>
      </c>
      <c r="E31" s="72">
        <v>463.16267797637084</v>
      </c>
      <c r="F31" s="72">
        <v>85.792184186610129</v>
      </c>
      <c r="G31" s="72" t="s">
        <v>40</v>
      </c>
      <c r="H31" s="72" t="s">
        <v>40</v>
      </c>
      <c r="I31" s="72">
        <v>33.898818539836412</v>
      </c>
      <c r="J31" s="73">
        <v>15.592493297587131</v>
      </c>
      <c r="K31" s="73">
        <v>0.17068466730954676</v>
      </c>
      <c r="L31" s="73">
        <v>0.15360169491525424</v>
      </c>
      <c r="M31" s="72">
        <v>1.2723417146319298</v>
      </c>
      <c r="N31" s="73">
        <v>1.237333791838606</v>
      </c>
      <c r="O31" s="73">
        <v>46.652406417112303</v>
      </c>
      <c r="Q31" s="4">
        <v>0.35</v>
      </c>
      <c r="R31" s="4">
        <v>0.49</v>
      </c>
      <c r="S31" s="4">
        <v>0.64</v>
      </c>
      <c r="T31" s="4">
        <v>0.64</v>
      </c>
    </row>
    <row r="32" spans="1:20" ht="15.75" customHeight="1" x14ac:dyDescent="0.25">
      <c r="A32" s="4" t="s">
        <v>378</v>
      </c>
      <c r="B32" s="4" t="s">
        <v>379</v>
      </c>
      <c r="C32" s="4" t="s">
        <v>118</v>
      </c>
      <c r="D32" s="4" t="s">
        <v>380</v>
      </c>
      <c r="E32" s="72">
        <v>381.56059585961174</v>
      </c>
      <c r="F32" s="72">
        <v>188.5230566346182</v>
      </c>
      <c r="G32" s="72" t="s">
        <v>40</v>
      </c>
      <c r="H32" s="72" t="s">
        <v>40</v>
      </c>
      <c r="I32" s="72" t="s">
        <v>40</v>
      </c>
      <c r="J32" s="73" t="s">
        <v>40</v>
      </c>
      <c r="K32" s="73" t="s">
        <v>40</v>
      </c>
      <c r="L32" s="73">
        <v>0.22334791618696753</v>
      </c>
      <c r="M32" s="72">
        <v>13.152771393112896</v>
      </c>
      <c r="N32" s="73" t="s">
        <v>40</v>
      </c>
      <c r="O32" s="73" t="s">
        <v>40</v>
      </c>
      <c r="Q32" s="4">
        <v>0.52</v>
      </c>
      <c r="R32" s="4">
        <v>0.61</v>
      </c>
      <c r="S32" s="4">
        <v>0.56000000000000005</v>
      </c>
      <c r="T32" s="4">
        <v>0.56000000000000005</v>
      </c>
    </row>
    <row r="33" spans="1:20" ht="15.75" customHeight="1" x14ac:dyDescent="0.25">
      <c r="A33" s="4" t="s">
        <v>331</v>
      </c>
      <c r="B33" s="4" t="s">
        <v>332</v>
      </c>
      <c r="C33" s="4" t="s">
        <v>28</v>
      </c>
      <c r="D33" s="4" t="s">
        <v>328</v>
      </c>
      <c r="E33" s="72">
        <v>253.9773519606135</v>
      </c>
      <c r="F33" s="72">
        <v>331.90740105283436</v>
      </c>
      <c r="G33" s="72" t="s">
        <v>40</v>
      </c>
      <c r="H33" s="72" t="s">
        <v>40</v>
      </c>
      <c r="I33" s="72" t="s">
        <v>40</v>
      </c>
      <c r="J33" s="73" t="s">
        <v>40</v>
      </c>
      <c r="K33" s="73" t="s">
        <v>40</v>
      </c>
      <c r="L33" s="73">
        <v>0.34194826756737079</v>
      </c>
      <c r="M33" s="72">
        <v>30.274884245535411</v>
      </c>
      <c r="N33" s="73" t="s">
        <v>40</v>
      </c>
      <c r="O33" s="73" t="s">
        <v>40</v>
      </c>
      <c r="Q33" s="4">
        <v>0.31</v>
      </c>
      <c r="R33" s="4">
        <v>0.54</v>
      </c>
      <c r="S33" s="4">
        <v>0.36</v>
      </c>
      <c r="T33" s="4">
        <v>0.36</v>
      </c>
    </row>
    <row r="34" spans="1:20" ht="15.75" customHeight="1" x14ac:dyDescent="0.25">
      <c r="A34" s="4" t="s">
        <v>41</v>
      </c>
      <c r="B34" s="4" t="s">
        <v>42</v>
      </c>
      <c r="C34" s="4" t="s">
        <v>28</v>
      </c>
      <c r="D34" s="4" t="s">
        <v>29</v>
      </c>
      <c r="E34" s="72" t="s">
        <v>40</v>
      </c>
      <c r="F34" s="72">
        <v>446.22044622044621</v>
      </c>
      <c r="G34" s="72" t="s">
        <v>40</v>
      </c>
      <c r="H34" s="72" t="s">
        <v>40</v>
      </c>
      <c r="I34" s="72" t="s">
        <v>40</v>
      </c>
      <c r="J34" s="73" t="s">
        <v>40</v>
      </c>
      <c r="K34" s="73" t="s">
        <v>40</v>
      </c>
      <c r="L34" s="73">
        <v>0.37</v>
      </c>
      <c r="M34" s="72">
        <v>6.6600066600066601</v>
      </c>
      <c r="N34" s="73" t="s">
        <v>40</v>
      </c>
      <c r="O34" s="73" t="s">
        <v>40</v>
      </c>
    </row>
    <row r="35" spans="1:20" ht="15.75" customHeight="1" x14ac:dyDescent="0.25">
      <c r="A35" s="4" t="s">
        <v>355</v>
      </c>
      <c r="B35" s="4" t="s">
        <v>356</v>
      </c>
      <c r="C35" s="4" t="s">
        <v>106</v>
      </c>
      <c r="D35" s="4" t="s">
        <v>357</v>
      </c>
      <c r="E35" s="72">
        <v>946.49018544376099</v>
      </c>
      <c r="F35" s="72">
        <v>130.39915990629723</v>
      </c>
      <c r="G35" s="72" t="s">
        <v>40</v>
      </c>
      <c r="H35" s="72" t="s">
        <v>40</v>
      </c>
      <c r="I35" s="72" t="s">
        <v>40</v>
      </c>
      <c r="J35" s="73" t="s">
        <v>40</v>
      </c>
      <c r="K35" s="73" t="s">
        <v>40</v>
      </c>
      <c r="L35" s="73">
        <v>7.0796460176991149E-2</v>
      </c>
      <c r="M35" s="72">
        <v>0.46158994657096369</v>
      </c>
      <c r="N35" s="73" t="s">
        <v>40</v>
      </c>
      <c r="O35" s="73" t="s">
        <v>40</v>
      </c>
    </row>
    <row r="36" spans="1:20" ht="15.75" customHeight="1" x14ac:dyDescent="0.25">
      <c r="A36" s="4" t="s">
        <v>183</v>
      </c>
      <c r="B36" s="4" t="s">
        <v>184</v>
      </c>
      <c r="C36" s="4" t="s">
        <v>181</v>
      </c>
      <c r="D36" s="4" t="s">
        <v>182</v>
      </c>
      <c r="E36" s="72">
        <v>404.26455607397531</v>
      </c>
      <c r="F36" s="72">
        <v>99.826874371707106</v>
      </c>
      <c r="G36" s="72">
        <v>23.471029563925985</v>
      </c>
      <c r="H36" s="72">
        <v>235.11734401831711</v>
      </c>
      <c r="I36" s="72">
        <v>31.928028652084343</v>
      </c>
      <c r="J36" s="73">
        <v>15.25771812080537</v>
      </c>
      <c r="K36" s="73">
        <v>0.24691707006819547</v>
      </c>
      <c r="L36" s="73">
        <v>9.1442472810532346E-2</v>
      </c>
      <c r="M36" s="72">
        <v>1.4714035575680928</v>
      </c>
      <c r="N36" s="73">
        <v>1.3545350576229436</v>
      </c>
      <c r="O36" s="73">
        <v>17.532647814910025</v>
      </c>
      <c r="Q36" s="4">
        <v>0.28999999999999998</v>
      </c>
      <c r="R36" s="4">
        <v>0.37</v>
      </c>
      <c r="S36" s="4">
        <v>0.55000000000000004</v>
      </c>
      <c r="T36" s="4">
        <v>0.55000000000000004</v>
      </c>
    </row>
    <row r="37" spans="1:20" ht="15.75" customHeight="1" x14ac:dyDescent="0.25">
      <c r="A37" s="4" t="s">
        <v>450</v>
      </c>
      <c r="B37" s="4" t="s">
        <v>451</v>
      </c>
      <c r="C37" s="4" t="s">
        <v>118</v>
      </c>
      <c r="D37" s="4" t="s">
        <v>449</v>
      </c>
      <c r="E37" s="72" t="s">
        <v>40</v>
      </c>
      <c r="F37" s="72">
        <v>37.743503417927663</v>
      </c>
      <c r="G37" s="72" t="s">
        <v>40</v>
      </c>
      <c r="H37" s="72" t="s">
        <v>40</v>
      </c>
      <c r="I37" s="72" t="s">
        <v>40</v>
      </c>
      <c r="J37" s="73">
        <v>21.458064516129031</v>
      </c>
      <c r="K37" s="73">
        <v>2.42798353909465</v>
      </c>
      <c r="L37" s="73">
        <v>0.41955671447196868</v>
      </c>
      <c r="M37" s="72">
        <v>1.1810222712258982</v>
      </c>
      <c r="N37" s="73" t="s">
        <v>40</v>
      </c>
      <c r="O37" s="73" t="s">
        <v>40</v>
      </c>
    </row>
    <row r="38" spans="1:20" ht="15.75" customHeight="1" x14ac:dyDescent="0.25">
      <c r="A38" s="4" t="s">
        <v>116</v>
      </c>
      <c r="B38" s="4" t="s">
        <v>117</v>
      </c>
      <c r="C38" s="4" t="s">
        <v>118</v>
      </c>
      <c r="D38" s="4" t="s">
        <v>119</v>
      </c>
      <c r="E38" s="72">
        <v>140.26180816576442</v>
      </c>
      <c r="F38" s="72">
        <v>87.532457170411206</v>
      </c>
      <c r="G38" s="72" t="s">
        <v>40</v>
      </c>
      <c r="H38" s="72" t="s">
        <v>40</v>
      </c>
      <c r="I38" s="72" t="s">
        <v>40</v>
      </c>
      <c r="J38" s="73">
        <v>20.982583454281567</v>
      </c>
      <c r="K38" s="73" t="s">
        <v>40</v>
      </c>
      <c r="L38" s="73">
        <v>0.55285841672446245</v>
      </c>
      <c r="M38" s="72">
        <v>5.5070950463896873</v>
      </c>
      <c r="N38" s="73">
        <v>1.4731272048142767</v>
      </c>
      <c r="O38" s="73" t="s">
        <v>40</v>
      </c>
      <c r="Q38" s="4">
        <v>0</v>
      </c>
      <c r="R38" s="4">
        <v>0</v>
      </c>
      <c r="S38" s="4">
        <v>0</v>
      </c>
      <c r="T38" s="4">
        <v>0</v>
      </c>
    </row>
    <row r="39" spans="1:20" ht="15.75" customHeight="1" x14ac:dyDescent="0.25">
      <c r="A39" s="4" t="s">
        <v>452</v>
      </c>
      <c r="B39" s="4" t="s">
        <v>453</v>
      </c>
      <c r="C39" s="4" t="s">
        <v>118</v>
      </c>
      <c r="D39" s="4" t="s">
        <v>449</v>
      </c>
      <c r="E39" s="72">
        <v>331.85740132924798</v>
      </c>
      <c r="F39" s="72">
        <v>280.39677416421938</v>
      </c>
      <c r="G39" s="72" t="s">
        <v>40</v>
      </c>
      <c r="H39" s="72" t="s">
        <v>40</v>
      </c>
      <c r="I39" s="72" t="s">
        <v>40</v>
      </c>
      <c r="J39" s="73" t="s">
        <v>40</v>
      </c>
      <c r="K39" s="73" t="s">
        <v>40</v>
      </c>
      <c r="L39" s="73">
        <v>0.23300000000000001</v>
      </c>
      <c r="M39" s="72">
        <v>11.27405966159637</v>
      </c>
      <c r="N39" s="73" t="s">
        <v>40</v>
      </c>
      <c r="O39" s="73" t="s">
        <v>40</v>
      </c>
      <c r="Q39" s="4">
        <v>0</v>
      </c>
      <c r="R39" s="4">
        <v>0</v>
      </c>
      <c r="S39" s="4">
        <v>0</v>
      </c>
      <c r="T39" s="4">
        <v>0</v>
      </c>
    </row>
    <row r="40" spans="1:20" ht="15.75" customHeight="1" x14ac:dyDescent="0.25">
      <c r="A40" s="4" t="s">
        <v>358</v>
      </c>
      <c r="B40" s="4" t="s">
        <v>359</v>
      </c>
      <c r="C40" s="4" t="s">
        <v>106</v>
      </c>
      <c r="D40" s="4" t="s">
        <v>357</v>
      </c>
      <c r="E40" s="72" t="s">
        <v>40</v>
      </c>
      <c r="F40" s="72">
        <v>188.08067816768366</v>
      </c>
      <c r="G40" s="72" t="s">
        <v>40</v>
      </c>
      <c r="H40" s="72" t="s">
        <v>40</v>
      </c>
      <c r="I40" s="72" t="s">
        <v>40</v>
      </c>
      <c r="J40" s="73" t="s">
        <v>40</v>
      </c>
      <c r="K40" s="73" t="s">
        <v>40</v>
      </c>
      <c r="L40" s="73">
        <v>0.28657120743034054</v>
      </c>
      <c r="M40" s="72">
        <v>1.625568296856915</v>
      </c>
      <c r="N40" s="73" t="s">
        <v>40</v>
      </c>
      <c r="O40" s="73" t="s">
        <v>40</v>
      </c>
      <c r="Q40" s="4">
        <v>0.27</v>
      </c>
      <c r="R40" s="4">
        <v>0.14000000000000001</v>
      </c>
      <c r="S40" s="4">
        <v>0.25</v>
      </c>
      <c r="T40" s="4">
        <v>0.25</v>
      </c>
    </row>
    <row r="41" spans="1:20" ht="15.75" customHeight="1" x14ac:dyDescent="0.25">
      <c r="A41" s="4" t="s">
        <v>232</v>
      </c>
      <c r="B41" s="4" t="s">
        <v>233</v>
      </c>
      <c r="C41" s="4" t="s">
        <v>118</v>
      </c>
      <c r="D41" s="4" t="s">
        <v>231</v>
      </c>
      <c r="E41" s="72">
        <v>14.835923726579992</v>
      </c>
      <c r="F41" s="72">
        <v>113.38912166230361</v>
      </c>
      <c r="G41" s="72">
        <v>25.911661522979646</v>
      </c>
      <c r="H41" s="72">
        <v>228.51981868375313</v>
      </c>
      <c r="I41" s="72" t="s">
        <v>40</v>
      </c>
      <c r="J41" s="73">
        <v>58.527325023969318</v>
      </c>
      <c r="K41" s="73">
        <v>0.95102424478153769</v>
      </c>
      <c r="L41" s="73">
        <v>0.56027401929041276</v>
      </c>
      <c r="M41" s="72">
        <v>1.3178041132492258</v>
      </c>
      <c r="N41" s="73" t="s">
        <v>40</v>
      </c>
      <c r="O41" s="73" t="s">
        <v>40</v>
      </c>
      <c r="Q41" s="4">
        <v>0.4</v>
      </c>
      <c r="R41" s="4">
        <v>0.41</v>
      </c>
      <c r="S41" s="4">
        <v>0.34</v>
      </c>
      <c r="T41" s="4">
        <v>0.34</v>
      </c>
    </row>
    <row r="42" spans="1:20" ht="15.75" customHeight="1" x14ac:dyDescent="0.25">
      <c r="A42" s="4" t="s">
        <v>266</v>
      </c>
      <c r="B42" s="4" t="s">
        <v>267</v>
      </c>
      <c r="C42" s="4" t="s">
        <v>28</v>
      </c>
      <c r="D42" s="4" t="s">
        <v>265</v>
      </c>
      <c r="E42" s="72">
        <v>184.50967170205101</v>
      </c>
      <c r="F42" s="72">
        <v>109.98088345402363</v>
      </c>
      <c r="G42" s="72">
        <v>75.23446216300762</v>
      </c>
      <c r="H42" s="72">
        <v>684.06853809697407</v>
      </c>
      <c r="I42" s="72" t="s">
        <v>40</v>
      </c>
      <c r="J42" s="73">
        <v>180.67553191489361</v>
      </c>
      <c r="K42" s="73">
        <v>0.18910546611084811</v>
      </c>
      <c r="L42" s="73">
        <v>0.38636529347429821</v>
      </c>
      <c r="M42" s="72">
        <v>1.7641847874506158</v>
      </c>
      <c r="N42" s="73">
        <v>2.6910236405923396</v>
      </c>
      <c r="O42" s="73" t="s">
        <v>40</v>
      </c>
      <c r="Q42" s="4">
        <v>0.78</v>
      </c>
      <c r="R42" s="4">
        <v>0.86</v>
      </c>
      <c r="S42" s="4">
        <v>0.79</v>
      </c>
      <c r="T42" s="4">
        <v>0.79</v>
      </c>
    </row>
    <row r="43" spans="1:20" ht="15.75" customHeight="1" x14ac:dyDescent="0.25">
      <c r="A43" s="4" t="s">
        <v>43</v>
      </c>
      <c r="B43" s="4" t="s">
        <v>44</v>
      </c>
      <c r="C43" s="4" t="s">
        <v>28</v>
      </c>
      <c r="D43" s="4" t="s">
        <v>29</v>
      </c>
      <c r="E43" s="72" t="s">
        <v>40</v>
      </c>
      <c r="F43" s="72">
        <v>389.5424031532919</v>
      </c>
      <c r="G43" s="72" t="s">
        <v>40</v>
      </c>
      <c r="H43" s="72" t="s">
        <v>40</v>
      </c>
      <c r="I43" s="72" t="s">
        <v>40</v>
      </c>
      <c r="J43" s="73" t="s">
        <v>40</v>
      </c>
      <c r="K43" s="73" t="s">
        <v>40</v>
      </c>
      <c r="L43" s="73">
        <v>0.22134387351778656</v>
      </c>
      <c r="M43" s="72">
        <v>7.6984664654800765</v>
      </c>
      <c r="N43" s="73" t="s">
        <v>40</v>
      </c>
      <c r="O43" s="73" t="s">
        <v>40</v>
      </c>
      <c r="Q43" s="4">
        <v>0</v>
      </c>
      <c r="R43" s="4">
        <v>0</v>
      </c>
      <c r="S43" s="4">
        <v>0</v>
      </c>
      <c r="T43" s="4">
        <v>0</v>
      </c>
    </row>
    <row r="44" spans="1:20" ht="15.75" customHeight="1" x14ac:dyDescent="0.25">
      <c r="A44" s="4" t="s">
        <v>234</v>
      </c>
      <c r="B44" s="4" t="s">
        <v>235</v>
      </c>
      <c r="C44" s="4" t="s">
        <v>118</v>
      </c>
      <c r="D44" s="4" t="s">
        <v>231</v>
      </c>
      <c r="E44" s="72" t="s">
        <v>40</v>
      </c>
      <c r="F44" s="72">
        <v>16.100531380757548</v>
      </c>
      <c r="G44" s="72" t="s">
        <v>40</v>
      </c>
      <c r="H44" s="72" t="s">
        <v>40</v>
      </c>
      <c r="I44" s="72" t="s">
        <v>40</v>
      </c>
      <c r="J44" s="73" t="s">
        <v>40</v>
      </c>
      <c r="K44" s="73" t="s">
        <v>40</v>
      </c>
      <c r="L44" s="73" t="s">
        <v>40</v>
      </c>
      <c r="M44" s="72">
        <v>19.240556479884344</v>
      </c>
      <c r="N44" s="73" t="s">
        <v>40</v>
      </c>
      <c r="O44" s="73" t="s">
        <v>40</v>
      </c>
    </row>
    <row r="45" spans="1:20" ht="15.75" customHeight="1" x14ac:dyDescent="0.25">
      <c r="A45" s="4" t="s">
        <v>236</v>
      </c>
      <c r="B45" s="4" t="s">
        <v>237</v>
      </c>
      <c r="C45" s="4" t="s">
        <v>118</v>
      </c>
      <c r="D45" s="4" t="s">
        <v>231</v>
      </c>
      <c r="E45" s="72" t="s">
        <v>40</v>
      </c>
      <c r="F45" s="72">
        <v>50.166565539231634</v>
      </c>
      <c r="G45" s="72" t="s">
        <v>40</v>
      </c>
      <c r="H45" s="72" t="s">
        <v>40</v>
      </c>
      <c r="I45" s="72" t="s">
        <v>40</v>
      </c>
      <c r="J45" s="73" t="s">
        <v>40</v>
      </c>
      <c r="K45" s="73" t="s">
        <v>40</v>
      </c>
      <c r="L45" s="73">
        <v>0.38300000000000001</v>
      </c>
      <c r="M45" s="72" t="s">
        <v>40</v>
      </c>
      <c r="N45" s="73" t="s">
        <v>40</v>
      </c>
      <c r="O45" s="73" t="s">
        <v>40</v>
      </c>
    </row>
    <row r="46" spans="1:20" ht="15.75" customHeight="1" x14ac:dyDescent="0.25">
      <c r="A46" s="4" t="s">
        <v>274</v>
      </c>
      <c r="B46" s="4" t="s">
        <v>275</v>
      </c>
      <c r="C46" s="4" t="s">
        <v>181</v>
      </c>
      <c r="D46" s="4" t="s">
        <v>276</v>
      </c>
      <c r="E46" s="72" t="s">
        <v>40</v>
      </c>
      <c r="F46" s="72" t="s">
        <v>40</v>
      </c>
      <c r="G46" s="72" t="s">
        <v>40</v>
      </c>
      <c r="H46" s="72" t="s">
        <v>40</v>
      </c>
      <c r="I46" s="72" t="s">
        <v>40</v>
      </c>
      <c r="J46" s="73" t="s">
        <v>40</v>
      </c>
      <c r="K46" s="73" t="s">
        <v>40</v>
      </c>
      <c r="L46" s="73" t="s">
        <v>40</v>
      </c>
      <c r="M46" s="72">
        <v>0</v>
      </c>
      <c r="N46" s="73" t="s">
        <v>40</v>
      </c>
      <c r="O46" s="73" t="s">
        <v>40</v>
      </c>
    </row>
    <row r="47" spans="1:20" ht="15.75" customHeight="1" x14ac:dyDescent="0.25">
      <c r="A47" s="4" t="s">
        <v>333</v>
      </c>
      <c r="B47" s="4" t="s">
        <v>334</v>
      </c>
      <c r="C47" s="4" t="s">
        <v>28</v>
      </c>
      <c r="D47" s="4" t="s">
        <v>328</v>
      </c>
      <c r="E47" s="72">
        <v>306.48418919379543</v>
      </c>
      <c r="F47" s="72">
        <v>220.35624875804913</v>
      </c>
      <c r="G47" s="72">
        <v>119.15341241928704</v>
      </c>
      <c r="H47" s="72">
        <v>540.73080791149857</v>
      </c>
      <c r="I47" s="72">
        <v>5.1234595456172043</v>
      </c>
      <c r="J47" s="73">
        <v>414.524201853759</v>
      </c>
      <c r="K47" s="73">
        <v>1.6467665615141955</v>
      </c>
      <c r="L47" s="73">
        <v>0.36458981849528277</v>
      </c>
      <c r="M47" s="72">
        <v>4.1103758867515987</v>
      </c>
      <c r="N47" s="73">
        <v>1.0733286459976696</v>
      </c>
      <c r="O47" s="73">
        <v>325.38641875505255</v>
      </c>
      <c r="Q47" s="4">
        <v>0.59</v>
      </c>
      <c r="R47" s="4">
        <v>0.53</v>
      </c>
      <c r="S47" s="4">
        <v>0.64</v>
      </c>
      <c r="T47" s="4">
        <v>0.64</v>
      </c>
    </row>
    <row r="48" spans="1:20" ht="15.75" customHeight="1" x14ac:dyDescent="0.25">
      <c r="A48" s="4" t="s">
        <v>158</v>
      </c>
      <c r="B48" s="4" t="s">
        <v>159</v>
      </c>
      <c r="C48" s="4" t="s">
        <v>106</v>
      </c>
      <c r="D48" s="4" t="s">
        <v>160</v>
      </c>
      <c r="E48" s="72" t="s">
        <v>40</v>
      </c>
      <c r="F48" s="72">
        <v>108.87876708620884</v>
      </c>
      <c r="G48" s="72" t="s">
        <v>40</v>
      </c>
      <c r="H48" s="72" t="s">
        <v>40</v>
      </c>
      <c r="I48" s="72">
        <v>8.5501042588930662</v>
      </c>
      <c r="J48" s="73">
        <v>10.05542866465454</v>
      </c>
      <c r="K48" s="73">
        <v>1.2800308961608569</v>
      </c>
      <c r="L48" s="73" t="s">
        <v>40</v>
      </c>
      <c r="M48" s="72">
        <v>0.55726676750595983</v>
      </c>
      <c r="N48" s="73" t="s">
        <v>40</v>
      </c>
      <c r="O48" s="73">
        <v>7.7995963200587175</v>
      </c>
      <c r="Q48" s="4">
        <v>0.5</v>
      </c>
      <c r="R48" s="4">
        <v>0.32</v>
      </c>
      <c r="S48" s="4">
        <v>0.51</v>
      </c>
      <c r="T48" s="4">
        <v>0.51</v>
      </c>
    </row>
    <row r="49" spans="1:20" ht="15.75" customHeight="1" x14ac:dyDescent="0.25">
      <c r="A49" s="4" t="s">
        <v>161</v>
      </c>
      <c r="B49" s="4" t="s">
        <v>162</v>
      </c>
      <c r="C49" s="4" t="s">
        <v>106</v>
      </c>
      <c r="D49" s="4" t="s">
        <v>160</v>
      </c>
      <c r="E49" s="72" t="s">
        <v>40</v>
      </c>
      <c r="F49" s="72">
        <v>111.697525360556</v>
      </c>
      <c r="G49" s="72" t="s">
        <v>40</v>
      </c>
      <c r="H49" s="72" t="s">
        <v>40</v>
      </c>
      <c r="I49" s="72" t="s">
        <v>40</v>
      </c>
      <c r="J49" s="73" t="s">
        <v>40</v>
      </c>
      <c r="K49" s="73">
        <v>0.48355358910170576</v>
      </c>
      <c r="L49" s="73">
        <v>0.23525162533108596</v>
      </c>
      <c r="M49" s="72">
        <v>0.32274748478850762</v>
      </c>
      <c r="N49" s="73">
        <v>1.5989927058006252</v>
      </c>
      <c r="O49" s="73" t="s">
        <v>40</v>
      </c>
      <c r="Q49" s="4">
        <v>0</v>
      </c>
      <c r="R49" s="4">
        <v>0</v>
      </c>
      <c r="S49" s="4">
        <v>0</v>
      </c>
      <c r="T49" s="4">
        <v>0</v>
      </c>
    </row>
    <row r="50" spans="1:20" ht="15.75" customHeight="1" x14ac:dyDescent="0.25">
      <c r="A50" s="4" t="s">
        <v>163</v>
      </c>
      <c r="B50" s="4" t="s">
        <v>164</v>
      </c>
      <c r="C50" s="4" t="s">
        <v>106</v>
      </c>
      <c r="D50" s="4" t="s">
        <v>160</v>
      </c>
      <c r="E50" s="72" t="s">
        <v>40</v>
      </c>
      <c r="F50" s="72" t="s">
        <v>40</v>
      </c>
      <c r="G50" s="72" t="s">
        <v>40</v>
      </c>
      <c r="H50" s="72" t="s">
        <v>40</v>
      </c>
      <c r="I50" s="72" t="s">
        <v>40</v>
      </c>
      <c r="J50" s="73" t="s">
        <v>40</v>
      </c>
      <c r="K50" s="73" t="s">
        <v>40</v>
      </c>
      <c r="L50" s="73" t="s">
        <v>40</v>
      </c>
      <c r="M50" s="72">
        <v>0.31228286581985959</v>
      </c>
      <c r="N50" s="73">
        <v>1.4943132108486439</v>
      </c>
      <c r="O50" s="73" t="s">
        <v>40</v>
      </c>
    </row>
    <row r="51" spans="1:20" ht="15.75" customHeight="1" x14ac:dyDescent="0.25">
      <c r="A51" s="4" t="s">
        <v>165</v>
      </c>
      <c r="B51" s="4" t="s">
        <v>166</v>
      </c>
      <c r="C51" s="4" t="s">
        <v>106</v>
      </c>
      <c r="D51" s="4" t="s">
        <v>160</v>
      </c>
      <c r="E51" s="72" t="s">
        <v>40</v>
      </c>
      <c r="F51" s="72">
        <v>263.45725030281142</v>
      </c>
      <c r="G51" s="72" t="s">
        <v>40</v>
      </c>
      <c r="H51" s="72" t="s">
        <v>40</v>
      </c>
      <c r="I51" s="72" t="s">
        <v>40</v>
      </c>
      <c r="J51" s="73" t="s">
        <v>40</v>
      </c>
      <c r="K51" s="73" t="s">
        <v>40</v>
      </c>
      <c r="L51" s="73">
        <v>5.2000510904620496E-2</v>
      </c>
      <c r="M51" s="72">
        <v>0.80760915889356866</v>
      </c>
      <c r="N51" s="73" t="s">
        <v>40</v>
      </c>
      <c r="O51" s="73" t="s">
        <v>40</v>
      </c>
      <c r="Q51" s="4">
        <v>0</v>
      </c>
      <c r="R51" s="4">
        <v>0</v>
      </c>
      <c r="S51" s="4">
        <v>0</v>
      </c>
      <c r="T51" s="4">
        <v>0</v>
      </c>
    </row>
    <row r="52" spans="1:20" ht="15.75" customHeight="1" x14ac:dyDescent="0.25">
      <c r="A52" s="4" t="s">
        <v>335</v>
      </c>
      <c r="B52" s="4" t="s">
        <v>336</v>
      </c>
      <c r="C52" s="4" t="s">
        <v>28</v>
      </c>
      <c r="D52" s="4" t="s">
        <v>328</v>
      </c>
      <c r="E52" s="72">
        <v>357.32417619320898</v>
      </c>
      <c r="F52" s="72">
        <v>237.37052473941756</v>
      </c>
      <c r="G52" s="72">
        <v>29.503703487541571</v>
      </c>
      <c r="H52" s="72">
        <v>124.29387987379803</v>
      </c>
      <c r="I52" s="72">
        <v>5.5284680047016019</v>
      </c>
      <c r="J52" s="73">
        <v>26.268774703557312</v>
      </c>
      <c r="K52" s="73">
        <v>1.8848350053631144</v>
      </c>
      <c r="L52" s="73">
        <v>0.33533906319304385</v>
      </c>
      <c r="M52" s="72">
        <v>24.308969807234458</v>
      </c>
      <c r="N52" s="73">
        <v>3.5639072032391321</v>
      </c>
      <c r="O52" s="73">
        <v>3.1681906825568795</v>
      </c>
      <c r="Q52" s="4">
        <v>0.41</v>
      </c>
      <c r="R52" s="4">
        <v>0.42</v>
      </c>
      <c r="S52" s="4">
        <v>0.4</v>
      </c>
      <c r="T52" s="4">
        <v>0.4</v>
      </c>
    </row>
    <row r="53" spans="1:20" ht="15.75" customHeight="1" x14ac:dyDescent="0.25">
      <c r="A53" s="4" t="s">
        <v>120</v>
      </c>
      <c r="B53" s="4" t="s">
        <v>121</v>
      </c>
      <c r="C53" s="4" t="s">
        <v>118</v>
      </c>
      <c r="D53" s="4" t="s">
        <v>119</v>
      </c>
      <c r="E53" s="72" t="s">
        <v>40</v>
      </c>
      <c r="F53" s="72">
        <v>22.447190340421631</v>
      </c>
      <c r="G53" s="72" t="s">
        <v>40</v>
      </c>
      <c r="H53" s="72" t="s">
        <v>40</v>
      </c>
      <c r="I53" s="72" t="s">
        <v>40</v>
      </c>
      <c r="J53" s="73" t="s">
        <v>40</v>
      </c>
      <c r="K53" s="73" t="s">
        <v>40</v>
      </c>
      <c r="L53" s="73">
        <v>0.21989528795811519</v>
      </c>
      <c r="M53" s="72" t="s">
        <v>40</v>
      </c>
      <c r="N53" s="73" t="s">
        <v>40</v>
      </c>
      <c r="O53" s="73" t="s">
        <v>40</v>
      </c>
      <c r="Q53" s="4">
        <v>0</v>
      </c>
      <c r="R53" s="4">
        <v>0</v>
      </c>
      <c r="S53" s="4">
        <v>0</v>
      </c>
      <c r="T53" s="4">
        <v>0</v>
      </c>
    </row>
    <row r="54" spans="1:20" ht="15.75" customHeight="1" x14ac:dyDescent="0.25">
      <c r="A54" s="4" t="s">
        <v>238</v>
      </c>
      <c r="B54" s="4" t="s">
        <v>239</v>
      </c>
      <c r="C54" s="4" t="s">
        <v>118</v>
      </c>
      <c r="D54" s="4" t="s">
        <v>231</v>
      </c>
      <c r="E54" s="72" t="s">
        <v>40</v>
      </c>
      <c r="F54" s="72">
        <v>23.046151032579079</v>
      </c>
      <c r="G54" s="72" t="s">
        <v>40</v>
      </c>
      <c r="H54" s="72" t="s">
        <v>40</v>
      </c>
      <c r="I54" s="72" t="s">
        <v>40</v>
      </c>
      <c r="J54" s="73" t="s">
        <v>40</v>
      </c>
      <c r="K54" s="73" t="s">
        <v>40</v>
      </c>
      <c r="L54" s="73">
        <v>0.6</v>
      </c>
      <c r="M54" s="72" t="s">
        <v>40</v>
      </c>
      <c r="N54" s="73" t="s">
        <v>40</v>
      </c>
      <c r="O54" s="73" t="s">
        <v>40</v>
      </c>
    </row>
    <row r="55" spans="1:20" ht="15.75" customHeight="1" x14ac:dyDescent="0.25">
      <c r="A55" s="4" t="s">
        <v>310</v>
      </c>
      <c r="B55" s="4" t="s">
        <v>311</v>
      </c>
      <c r="C55" s="4" t="s">
        <v>22</v>
      </c>
      <c r="D55" s="4" t="s">
        <v>309</v>
      </c>
      <c r="E55" s="72" t="s">
        <v>40</v>
      </c>
      <c r="F55" s="72">
        <v>273.53544563483018</v>
      </c>
      <c r="G55" s="72" t="s">
        <v>40</v>
      </c>
      <c r="H55" s="72" t="s">
        <v>40</v>
      </c>
      <c r="I55" s="72" t="s">
        <v>40</v>
      </c>
      <c r="J55" s="73" t="s">
        <v>40</v>
      </c>
      <c r="K55" s="73" t="s">
        <v>40</v>
      </c>
      <c r="L55" s="73">
        <v>0.1459999999999998</v>
      </c>
      <c r="M55" s="72">
        <v>5.6986551173922955</v>
      </c>
      <c r="N55" s="73" t="s">
        <v>40</v>
      </c>
      <c r="O55" s="73" t="s">
        <v>40</v>
      </c>
    </row>
    <row r="56" spans="1:20" ht="15.75" customHeight="1" x14ac:dyDescent="0.25">
      <c r="A56" s="4" t="s">
        <v>90</v>
      </c>
      <c r="B56" s="4" t="s">
        <v>91</v>
      </c>
      <c r="C56" s="4" t="s">
        <v>28</v>
      </c>
      <c r="D56" s="4" t="s">
        <v>89</v>
      </c>
      <c r="E56" s="72">
        <v>266.5643862451588</v>
      </c>
      <c r="F56" s="72">
        <v>281.7994671089661</v>
      </c>
      <c r="G56" s="72">
        <v>99.711524041017029</v>
      </c>
      <c r="H56" s="72">
        <v>353.83858267716533</v>
      </c>
      <c r="I56" s="72">
        <v>5.4877989587446292</v>
      </c>
      <c r="J56" s="73">
        <v>48.516245487364621</v>
      </c>
      <c r="K56" s="73">
        <v>1.6037884767166535</v>
      </c>
      <c r="L56" s="73">
        <v>0.21674634420697414</v>
      </c>
      <c r="M56" s="72">
        <v>11.94636379827802</v>
      </c>
      <c r="N56" s="73">
        <v>0.68040776843515138</v>
      </c>
      <c r="O56" s="73">
        <v>23.170689655172414</v>
      </c>
      <c r="Q56" s="4">
        <v>0.57999999999999996</v>
      </c>
      <c r="R56" s="4">
        <v>0.7</v>
      </c>
      <c r="S56" s="4">
        <v>0.7</v>
      </c>
      <c r="T56" s="4">
        <v>0.7</v>
      </c>
    </row>
    <row r="57" spans="1:20" ht="15.75" customHeight="1" x14ac:dyDescent="0.25">
      <c r="A57" s="4" t="s">
        <v>454</v>
      </c>
      <c r="B57" s="4" t="s">
        <v>455</v>
      </c>
      <c r="C57" s="4" t="s">
        <v>118</v>
      </c>
      <c r="D57" s="4" t="s">
        <v>449</v>
      </c>
      <c r="E57" s="72">
        <v>61.322392309013217</v>
      </c>
      <c r="F57" s="72">
        <v>53.533631890817055</v>
      </c>
      <c r="G57" s="72" t="s">
        <v>40</v>
      </c>
      <c r="H57" s="72" t="s">
        <v>40</v>
      </c>
      <c r="I57" s="72" t="s">
        <v>40</v>
      </c>
      <c r="J57" s="73" t="s">
        <v>40</v>
      </c>
      <c r="K57" s="73" t="s">
        <v>40</v>
      </c>
      <c r="L57" s="73">
        <v>0.40698772426817753</v>
      </c>
      <c r="M57" s="72" t="s">
        <v>40</v>
      </c>
      <c r="N57" s="73" t="s">
        <v>40</v>
      </c>
      <c r="O57" s="73" t="s">
        <v>40</v>
      </c>
    </row>
    <row r="58" spans="1:20" ht="15.75" customHeight="1" x14ac:dyDescent="0.25">
      <c r="A58" s="4" t="s">
        <v>417</v>
      </c>
      <c r="B58" s="4" t="s">
        <v>418</v>
      </c>
      <c r="C58" s="4" t="s">
        <v>181</v>
      </c>
      <c r="D58" s="4" t="s">
        <v>412</v>
      </c>
      <c r="E58" s="72">
        <v>496.23465972480471</v>
      </c>
      <c r="F58" s="72">
        <v>75.248698400892522</v>
      </c>
      <c r="G58" s="72" t="s">
        <v>40</v>
      </c>
      <c r="H58" s="72" t="s">
        <v>40</v>
      </c>
      <c r="I58" s="72">
        <v>43.289791744142804</v>
      </c>
      <c r="J58" s="73">
        <v>9.1224832214765108</v>
      </c>
      <c r="K58" s="73">
        <v>0.22559338027146694</v>
      </c>
      <c r="L58" s="73">
        <v>0.24774774774774774</v>
      </c>
      <c r="M58" s="72">
        <v>1.1137194744018843</v>
      </c>
      <c r="N58" s="73">
        <v>1.1481822083256699</v>
      </c>
      <c r="O58" s="73">
        <v>26.608482871125613</v>
      </c>
      <c r="Q58" s="4">
        <v>0.48</v>
      </c>
      <c r="R58" s="4">
        <v>0.39</v>
      </c>
      <c r="S58" s="4">
        <v>0.62</v>
      </c>
      <c r="T58" s="4">
        <v>0.62</v>
      </c>
    </row>
    <row r="59" spans="1:20" ht="15.75" customHeight="1" x14ac:dyDescent="0.25">
      <c r="A59" s="4" t="s">
        <v>45</v>
      </c>
      <c r="B59" s="4" t="s">
        <v>46</v>
      </c>
      <c r="C59" s="4" t="s">
        <v>28</v>
      </c>
      <c r="D59" s="4" t="s">
        <v>29</v>
      </c>
      <c r="E59" s="72" t="s">
        <v>40</v>
      </c>
      <c r="F59" s="72">
        <v>505.90802492049443</v>
      </c>
      <c r="G59" s="72" t="s">
        <v>40</v>
      </c>
      <c r="H59" s="72" t="s">
        <v>40</v>
      </c>
      <c r="I59" s="72" t="s">
        <v>40</v>
      </c>
      <c r="J59" s="73" t="s">
        <v>40</v>
      </c>
      <c r="K59" s="73" t="s">
        <v>40</v>
      </c>
      <c r="L59" s="73" t="s">
        <v>40</v>
      </c>
      <c r="M59" s="72">
        <v>5.0469921735445311</v>
      </c>
      <c r="N59" s="73" t="s">
        <v>40</v>
      </c>
      <c r="O59" s="73" t="s">
        <v>40</v>
      </c>
    </row>
    <row r="60" spans="1:20" ht="15.75" customHeight="1" x14ac:dyDescent="0.25">
      <c r="A60" s="4" t="s">
        <v>47</v>
      </c>
      <c r="B60" s="4" t="s">
        <v>48</v>
      </c>
      <c r="C60" s="4" t="s">
        <v>28</v>
      </c>
      <c r="D60" s="4" t="s">
        <v>29</v>
      </c>
      <c r="E60" s="72" t="s">
        <v>40</v>
      </c>
      <c r="F60" s="72">
        <v>230.68827100058741</v>
      </c>
      <c r="G60" s="72" t="s">
        <v>40</v>
      </c>
      <c r="H60" s="72" t="s">
        <v>40</v>
      </c>
      <c r="I60" s="72" t="s">
        <v>40</v>
      </c>
      <c r="J60" s="73" t="s">
        <v>40</v>
      </c>
      <c r="K60" s="73" t="s">
        <v>40</v>
      </c>
      <c r="L60" s="73">
        <v>0.64190981432360739</v>
      </c>
      <c r="M60" s="72">
        <v>15.909535931074995</v>
      </c>
      <c r="N60" s="73" t="s">
        <v>40</v>
      </c>
      <c r="O60" s="73" t="s">
        <v>40</v>
      </c>
    </row>
    <row r="61" spans="1:20" ht="15.75" customHeight="1" x14ac:dyDescent="0.25">
      <c r="A61" s="4" t="s">
        <v>489</v>
      </c>
      <c r="B61" s="4" t="s">
        <v>490</v>
      </c>
      <c r="C61" s="4" t="s">
        <v>106</v>
      </c>
      <c r="D61" s="4" t="s">
        <v>484</v>
      </c>
      <c r="E61" s="72">
        <v>417.24547900631995</v>
      </c>
      <c r="F61" s="72">
        <v>49.391986317084871</v>
      </c>
      <c r="G61" s="72">
        <v>34.207287820954051</v>
      </c>
      <c r="H61" s="72">
        <v>692.56756756756749</v>
      </c>
      <c r="I61" s="72">
        <v>9.9284567090086142</v>
      </c>
      <c r="J61" s="73">
        <v>696.56302521008399</v>
      </c>
      <c r="K61" s="73">
        <v>1.3061512664372077E-2</v>
      </c>
      <c r="L61" s="73">
        <v>0.25506756756756754</v>
      </c>
      <c r="M61" s="72">
        <v>0.58402686523580083</v>
      </c>
      <c r="N61" s="73">
        <v>5.3974496628101963E-2</v>
      </c>
      <c r="O61" s="73" t="s">
        <v>40</v>
      </c>
      <c r="Q61" s="4">
        <v>0</v>
      </c>
      <c r="R61" s="4">
        <v>0</v>
      </c>
      <c r="S61" s="4">
        <v>0</v>
      </c>
      <c r="T61" s="4">
        <v>0</v>
      </c>
    </row>
    <row r="62" spans="1:20" ht="15.75" customHeight="1" x14ac:dyDescent="0.25">
      <c r="A62" s="4" t="s">
        <v>185</v>
      </c>
      <c r="B62" s="4" t="s">
        <v>186</v>
      </c>
      <c r="C62" s="4" t="s">
        <v>181</v>
      </c>
      <c r="D62" s="4" t="s">
        <v>182</v>
      </c>
      <c r="E62" s="72">
        <v>372.0387542240029</v>
      </c>
      <c r="F62" s="72">
        <v>207.30252350758602</v>
      </c>
      <c r="G62" s="72">
        <v>103.38463772202415</v>
      </c>
      <c r="H62" s="72">
        <v>498.71384087729592</v>
      </c>
      <c r="I62" s="72">
        <v>7.1380398680575894</v>
      </c>
      <c r="J62" s="73" t="s">
        <v>40</v>
      </c>
      <c r="K62" s="73" t="s">
        <v>40</v>
      </c>
      <c r="L62" s="73">
        <v>8.1637257999007173E-2</v>
      </c>
      <c r="M62" s="72" t="s">
        <v>40</v>
      </c>
      <c r="N62" s="73" t="s">
        <v>40</v>
      </c>
      <c r="O62" s="73" t="s">
        <v>40</v>
      </c>
      <c r="Q62" s="4">
        <v>0.62</v>
      </c>
      <c r="R62" s="4">
        <v>0.62</v>
      </c>
      <c r="S62" s="4">
        <v>0.77</v>
      </c>
      <c r="T62" s="4">
        <v>0.77</v>
      </c>
    </row>
    <row r="63" spans="1:20" ht="15.75" customHeight="1" x14ac:dyDescent="0.25">
      <c r="A63" s="5" t="s">
        <v>187</v>
      </c>
      <c r="B63" s="5" t="s">
        <v>188</v>
      </c>
      <c r="C63" s="4" t="s">
        <v>181</v>
      </c>
      <c r="D63" s="4" t="s">
        <v>182</v>
      </c>
      <c r="E63" s="72" t="s">
        <v>40</v>
      </c>
      <c r="F63" s="72" t="s">
        <v>40</v>
      </c>
      <c r="G63" s="72" t="s">
        <v>40</v>
      </c>
      <c r="H63" s="72" t="s">
        <v>40</v>
      </c>
      <c r="I63" s="72" t="s">
        <v>40</v>
      </c>
      <c r="J63" s="73" t="s">
        <v>40</v>
      </c>
      <c r="K63" s="73" t="s">
        <v>40</v>
      </c>
      <c r="L63" s="73" t="s">
        <v>40</v>
      </c>
      <c r="M63" s="72">
        <v>0.61744512620157388</v>
      </c>
      <c r="N63" s="73">
        <v>1.1719571642421218</v>
      </c>
      <c r="O63" s="73" t="s">
        <v>40</v>
      </c>
    </row>
    <row r="64" spans="1:20" ht="15.75" customHeight="1" x14ac:dyDescent="0.25">
      <c r="A64" s="4" t="s">
        <v>167</v>
      </c>
      <c r="B64" s="4" t="s">
        <v>168</v>
      </c>
      <c r="C64" s="4" t="s">
        <v>106</v>
      </c>
      <c r="D64" s="4" t="s">
        <v>160</v>
      </c>
      <c r="E64" s="72" t="s">
        <v>40</v>
      </c>
      <c r="F64" s="72" t="s">
        <v>40</v>
      </c>
      <c r="G64" s="72" t="s">
        <v>40</v>
      </c>
      <c r="H64" s="72" t="s">
        <v>40</v>
      </c>
      <c r="I64" s="72" t="s">
        <v>40</v>
      </c>
      <c r="J64" s="73" t="s">
        <v>40</v>
      </c>
      <c r="K64" s="73" t="s">
        <v>40</v>
      </c>
      <c r="L64" s="73" t="s">
        <v>40</v>
      </c>
      <c r="M64" s="72" t="s">
        <v>40</v>
      </c>
      <c r="N64" s="73" t="s">
        <v>40</v>
      </c>
      <c r="O64" s="73" t="s">
        <v>40</v>
      </c>
    </row>
    <row r="65" spans="1:20" ht="15.75" customHeight="1" x14ac:dyDescent="0.25">
      <c r="A65" s="4" t="s">
        <v>240</v>
      </c>
      <c r="B65" s="4" t="s">
        <v>241</v>
      </c>
      <c r="C65" s="4" t="s">
        <v>118</v>
      </c>
      <c r="D65" s="4" t="s">
        <v>231</v>
      </c>
      <c r="E65" s="72" t="s">
        <v>40</v>
      </c>
      <c r="F65" s="72">
        <v>23.677688382886128</v>
      </c>
      <c r="G65" s="72" t="s">
        <v>40</v>
      </c>
      <c r="H65" s="72" t="s">
        <v>40</v>
      </c>
      <c r="I65" s="72" t="s">
        <v>40</v>
      </c>
      <c r="J65" s="73" t="s">
        <v>40</v>
      </c>
      <c r="K65" s="73" t="s">
        <v>40</v>
      </c>
      <c r="L65" s="73">
        <v>0.73</v>
      </c>
      <c r="M65" s="72" t="s">
        <v>40</v>
      </c>
      <c r="N65" s="73" t="s">
        <v>40</v>
      </c>
      <c r="O65" s="73" t="s">
        <v>40</v>
      </c>
    </row>
    <row r="66" spans="1:20" ht="15.75" customHeight="1" x14ac:dyDescent="0.25">
      <c r="A66" s="4" t="s">
        <v>277</v>
      </c>
      <c r="B66" s="4" t="s">
        <v>278</v>
      </c>
      <c r="C66" s="4" t="s">
        <v>181</v>
      </c>
      <c r="D66" s="4" t="s">
        <v>276</v>
      </c>
      <c r="E66" s="72">
        <v>187.51269084782831</v>
      </c>
      <c r="F66" s="72">
        <v>62.977790929673468</v>
      </c>
      <c r="G66" s="72">
        <v>54.696254735895224</v>
      </c>
      <c r="H66" s="72">
        <v>868.50068775790919</v>
      </c>
      <c r="I66" s="72">
        <v>13.149970650790143</v>
      </c>
      <c r="J66" s="73">
        <v>277.82213438735175</v>
      </c>
      <c r="K66" s="73">
        <v>1.8500045804790165E-2</v>
      </c>
      <c r="L66" s="73">
        <v>0.35488308115543327</v>
      </c>
      <c r="M66" s="72">
        <v>1.2301026563980237</v>
      </c>
      <c r="N66" s="73">
        <v>0.16527005173877374</v>
      </c>
      <c r="O66" s="73">
        <v>170.60436893203882</v>
      </c>
      <c r="Q66" s="4">
        <v>0.93</v>
      </c>
      <c r="R66" s="4">
        <v>0.92</v>
      </c>
      <c r="S66" s="4">
        <v>0.88</v>
      </c>
      <c r="T66" s="4">
        <v>0.88</v>
      </c>
    </row>
    <row r="67" spans="1:20" ht="15.75" customHeight="1" x14ac:dyDescent="0.25">
      <c r="A67" s="4" t="s">
        <v>122</v>
      </c>
      <c r="B67" s="4" t="s">
        <v>123</v>
      </c>
      <c r="C67" s="4" t="s">
        <v>118</v>
      </c>
      <c r="D67" s="4" t="s">
        <v>119</v>
      </c>
      <c r="E67" s="72" t="s">
        <v>40</v>
      </c>
      <c r="F67" s="72">
        <v>61.629483544927893</v>
      </c>
      <c r="G67" s="72" t="s">
        <v>40</v>
      </c>
      <c r="H67" s="72" t="s">
        <v>40</v>
      </c>
      <c r="I67" s="72" t="s">
        <v>40</v>
      </c>
      <c r="J67" s="73" t="s">
        <v>40</v>
      </c>
      <c r="K67" s="73" t="s">
        <v>40</v>
      </c>
      <c r="L67" s="73">
        <v>0.2</v>
      </c>
      <c r="M67" s="72" t="s">
        <v>40</v>
      </c>
      <c r="N67" s="73" t="s">
        <v>40</v>
      </c>
      <c r="O67" s="73" t="s">
        <v>40</v>
      </c>
    </row>
    <row r="68" spans="1:20" ht="15.75" customHeight="1" x14ac:dyDescent="0.25">
      <c r="A68" s="4" t="s">
        <v>49</v>
      </c>
      <c r="B68" s="4" t="s">
        <v>50</v>
      </c>
      <c r="C68" s="4" t="s">
        <v>28</v>
      </c>
      <c r="D68" s="4" t="s">
        <v>29</v>
      </c>
      <c r="E68" s="72" t="s">
        <v>40</v>
      </c>
      <c r="F68" s="72">
        <v>293.83912655971477</v>
      </c>
      <c r="G68" s="72" t="s">
        <v>40</v>
      </c>
      <c r="H68" s="72" t="s">
        <v>40</v>
      </c>
      <c r="I68" s="72" t="s">
        <v>40</v>
      </c>
      <c r="J68" s="73" t="s">
        <v>40</v>
      </c>
      <c r="K68" s="73" t="s">
        <v>40</v>
      </c>
      <c r="L68" s="73">
        <v>0.23699999999999999</v>
      </c>
      <c r="M68" s="72">
        <v>26.459447415329766</v>
      </c>
      <c r="N68" s="73" t="s">
        <v>40</v>
      </c>
      <c r="O68" s="73" t="s">
        <v>40</v>
      </c>
    </row>
    <row r="69" spans="1:20" ht="15.75" customHeight="1" x14ac:dyDescent="0.25">
      <c r="A69" s="4" t="s">
        <v>51</v>
      </c>
      <c r="B69" s="4" t="s">
        <v>52</v>
      </c>
      <c r="C69" s="4" t="s">
        <v>28</v>
      </c>
      <c r="D69" s="4" t="s">
        <v>29</v>
      </c>
      <c r="E69" s="72">
        <v>327.56436890804491</v>
      </c>
      <c r="F69" s="72">
        <v>244.77235128398863</v>
      </c>
      <c r="G69" s="72" t="s">
        <v>40</v>
      </c>
      <c r="H69" s="72" t="s">
        <v>40</v>
      </c>
      <c r="I69" s="72" t="s">
        <v>40</v>
      </c>
      <c r="J69" s="73">
        <v>30.274480712166174</v>
      </c>
      <c r="K69" s="73">
        <v>7.2433177183797186</v>
      </c>
      <c r="L69" s="73">
        <v>0.60313474853534199</v>
      </c>
      <c r="M69" s="72">
        <v>11.323258737020854</v>
      </c>
      <c r="N69" s="73">
        <v>1.9287429551580495</v>
      </c>
      <c r="O69" s="73" t="s">
        <v>40</v>
      </c>
      <c r="Q69" s="4">
        <v>0.33</v>
      </c>
      <c r="R69" s="4">
        <v>0.19</v>
      </c>
      <c r="S69" s="4">
        <v>0.4</v>
      </c>
      <c r="T69" s="4">
        <v>0.4</v>
      </c>
    </row>
    <row r="70" spans="1:20" ht="15.75" customHeight="1" x14ac:dyDescent="0.25">
      <c r="A70" s="4" t="s">
        <v>337</v>
      </c>
      <c r="B70" s="4" t="s">
        <v>338</v>
      </c>
      <c r="C70" s="4" t="s">
        <v>28</v>
      </c>
      <c r="D70" s="4" t="s">
        <v>328</v>
      </c>
      <c r="E70" s="72">
        <v>250.91428623395575</v>
      </c>
      <c r="F70" s="72">
        <v>215.82669215045166</v>
      </c>
      <c r="G70" s="72" t="s">
        <v>40</v>
      </c>
      <c r="H70" s="72" t="s">
        <v>40</v>
      </c>
      <c r="I70" s="72" t="s">
        <v>40</v>
      </c>
      <c r="J70" s="73">
        <v>28.196969696969695</v>
      </c>
      <c r="K70" s="73">
        <v>15.990191897654585</v>
      </c>
      <c r="L70" s="73">
        <v>0.34864122463130381</v>
      </c>
      <c r="M70" s="72">
        <v>5.5946754345744729</v>
      </c>
      <c r="N70" s="73">
        <v>8.8108543793659315</v>
      </c>
      <c r="O70" s="73" t="s">
        <v>40</v>
      </c>
      <c r="Q70" s="4">
        <v>0.38</v>
      </c>
      <c r="R70" s="4">
        <v>0.36</v>
      </c>
      <c r="S70" s="4">
        <v>0.42</v>
      </c>
      <c r="T70" s="4">
        <v>0.42</v>
      </c>
    </row>
    <row r="71" spans="1:20" ht="15.75" customHeight="1" x14ac:dyDescent="0.25">
      <c r="A71" s="4" t="s">
        <v>251</v>
      </c>
      <c r="B71" s="4" t="s">
        <v>252</v>
      </c>
      <c r="C71" s="4" t="s">
        <v>118</v>
      </c>
      <c r="D71" s="4" t="s">
        <v>250</v>
      </c>
      <c r="E71" s="72" t="s">
        <v>40</v>
      </c>
      <c r="F71" s="72">
        <v>105.59023281580473</v>
      </c>
      <c r="G71" s="72" t="s">
        <v>40</v>
      </c>
      <c r="H71" s="72" t="s">
        <v>40</v>
      </c>
      <c r="I71" s="72" t="s">
        <v>40</v>
      </c>
      <c r="J71" s="73">
        <v>771.34088541666665</v>
      </c>
      <c r="K71" s="73">
        <v>1.8979212033250148E-2</v>
      </c>
      <c r="L71" s="73">
        <v>6.0301886792452832E-2</v>
      </c>
      <c r="M71" s="72">
        <v>2.1984683379668022</v>
      </c>
      <c r="N71" s="73">
        <v>1.0001860261604774E-2</v>
      </c>
      <c r="O71" s="73" t="s">
        <v>40</v>
      </c>
    </row>
    <row r="72" spans="1:20" ht="15.75" customHeight="1" x14ac:dyDescent="0.25">
      <c r="A72" s="4" t="s">
        <v>92</v>
      </c>
      <c r="B72" s="4" t="s">
        <v>93</v>
      </c>
      <c r="C72" s="4" t="s">
        <v>28</v>
      </c>
      <c r="D72" s="4" t="s">
        <v>89</v>
      </c>
      <c r="E72" s="72">
        <v>357.83389398057164</v>
      </c>
      <c r="F72" s="72">
        <v>593.93639441715288</v>
      </c>
      <c r="G72" s="72" t="s">
        <v>40</v>
      </c>
      <c r="H72" s="72" t="s">
        <v>40</v>
      </c>
      <c r="I72" s="72" t="s">
        <v>40</v>
      </c>
      <c r="J72" s="73">
        <v>56.790935672514621</v>
      </c>
      <c r="K72" s="73">
        <v>6.3755821689953427</v>
      </c>
      <c r="L72" s="73">
        <v>0.28134620401774069</v>
      </c>
      <c r="M72" s="72">
        <v>61.082631536457512</v>
      </c>
      <c r="N72" s="73">
        <v>1.0205946711288454</v>
      </c>
      <c r="O72" s="73" t="s">
        <v>40</v>
      </c>
      <c r="Q72" s="4">
        <v>0.35</v>
      </c>
      <c r="R72" s="4">
        <v>0.37</v>
      </c>
      <c r="S72" s="4">
        <v>0.32</v>
      </c>
      <c r="T72" s="4">
        <v>0.32</v>
      </c>
    </row>
    <row r="73" spans="1:20" ht="15.75" customHeight="1" x14ac:dyDescent="0.25">
      <c r="A73" s="4" t="s">
        <v>242</v>
      </c>
      <c r="B73" s="4" t="s">
        <v>243</v>
      </c>
      <c r="C73" s="4" t="s">
        <v>118</v>
      </c>
      <c r="D73" s="4" t="s">
        <v>231</v>
      </c>
      <c r="E73" s="72" t="s">
        <v>40</v>
      </c>
      <c r="F73" s="72">
        <v>36.873537042417844</v>
      </c>
      <c r="G73" s="72" t="s">
        <v>40</v>
      </c>
      <c r="H73" s="72" t="s">
        <v>40</v>
      </c>
      <c r="I73" s="72" t="s">
        <v>40</v>
      </c>
      <c r="J73" s="73" t="s">
        <v>40</v>
      </c>
      <c r="K73" s="73" t="s">
        <v>40</v>
      </c>
      <c r="L73" s="73" t="s">
        <v>40</v>
      </c>
      <c r="M73" s="72" t="s">
        <v>40</v>
      </c>
      <c r="N73" s="73" t="s">
        <v>40</v>
      </c>
      <c r="O73" s="73" t="s">
        <v>40</v>
      </c>
    </row>
    <row r="74" spans="1:20" ht="15.75" customHeight="1" x14ac:dyDescent="0.25">
      <c r="A74" s="4" t="s">
        <v>124</v>
      </c>
      <c r="B74" s="4" t="s">
        <v>125</v>
      </c>
      <c r="C74" s="4" t="s">
        <v>118</v>
      </c>
      <c r="D74" s="4" t="s">
        <v>119</v>
      </c>
      <c r="E74" s="72" t="s">
        <v>40</v>
      </c>
      <c r="F74" s="72" t="s">
        <v>40</v>
      </c>
      <c r="G74" s="72" t="s">
        <v>40</v>
      </c>
      <c r="H74" s="72" t="s">
        <v>40</v>
      </c>
      <c r="I74" s="72" t="s">
        <v>40</v>
      </c>
      <c r="J74" s="73" t="s">
        <v>40</v>
      </c>
      <c r="K74" s="73" t="s">
        <v>40</v>
      </c>
      <c r="L74" s="73" t="s">
        <v>40</v>
      </c>
      <c r="M74" s="72" t="s">
        <v>40</v>
      </c>
      <c r="N74" s="73" t="s">
        <v>40</v>
      </c>
      <c r="O74" s="73" t="s">
        <v>40</v>
      </c>
    </row>
    <row r="75" spans="1:20" ht="15.75" customHeight="1" x14ac:dyDescent="0.25">
      <c r="A75" s="4" t="s">
        <v>279</v>
      </c>
      <c r="B75" s="4" t="s">
        <v>280</v>
      </c>
      <c r="C75" s="4" t="s">
        <v>181</v>
      </c>
      <c r="D75" s="4" t="s">
        <v>276</v>
      </c>
      <c r="E75" s="72">
        <v>293.81857023885675</v>
      </c>
      <c r="F75" s="72">
        <v>194.32006083062774</v>
      </c>
      <c r="G75" s="72">
        <v>91.351550336137493</v>
      </c>
      <c r="H75" s="72">
        <v>470.10869565217388</v>
      </c>
      <c r="I75" s="72">
        <v>17.350005431306048</v>
      </c>
      <c r="J75" s="73">
        <v>64.3</v>
      </c>
      <c r="K75" s="73">
        <v>0.34928813559322036</v>
      </c>
      <c r="L75" s="73">
        <v>0.20574534161490685</v>
      </c>
      <c r="M75" s="72">
        <v>2.1876093804690235</v>
      </c>
      <c r="N75" s="73">
        <v>1.3350463182094801</v>
      </c>
      <c r="O75" s="73">
        <v>88.029761904761898</v>
      </c>
      <c r="Q75" s="4">
        <v>0.8</v>
      </c>
      <c r="R75" s="4">
        <v>0.66</v>
      </c>
      <c r="S75" s="4">
        <v>0.78</v>
      </c>
      <c r="T75" s="4">
        <v>0.78</v>
      </c>
    </row>
    <row r="76" spans="1:20" ht="15.75" customHeight="1" x14ac:dyDescent="0.25">
      <c r="A76" s="4" t="s">
        <v>381</v>
      </c>
      <c r="B76" s="4" t="s">
        <v>382</v>
      </c>
      <c r="C76" s="4" t="s">
        <v>118</v>
      </c>
      <c r="D76" s="4" t="s">
        <v>380</v>
      </c>
      <c r="E76" s="72">
        <v>255.80726921167465</v>
      </c>
      <c r="F76" s="72">
        <v>314.42432477158508</v>
      </c>
      <c r="G76" s="72" t="s">
        <v>40</v>
      </c>
      <c r="H76" s="72" t="s">
        <v>40</v>
      </c>
      <c r="I76" s="72" t="s">
        <v>40</v>
      </c>
      <c r="J76" s="73" t="s">
        <v>40</v>
      </c>
      <c r="K76" s="73" t="s">
        <v>40</v>
      </c>
      <c r="L76" s="73">
        <v>0.17146814404432134</v>
      </c>
      <c r="M76" s="72">
        <v>11.322759617813313</v>
      </c>
      <c r="N76" s="73" t="s">
        <v>40</v>
      </c>
      <c r="O76" s="73" t="s">
        <v>40</v>
      </c>
    </row>
    <row r="77" spans="1:20" ht="15.75" customHeight="1" x14ac:dyDescent="0.25">
      <c r="A77" s="4" t="s">
        <v>126</v>
      </c>
      <c r="B77" s="4" t="s">
        <v>127</v>
      </c>
      <c r="C77" s="4" t="s">
        <v>118</v>
      </c>
      <c r="D77" s="4" t="s">
        <v>119</v>
      </c>
      <c r="E77" s="72" t="s">
        <v>40</v>
      </c>
      <c r="F77" s="72">
        <v>101.47063586462836</v>
      </c>
      <c r="G77" s="72" t="s">
        <v>40</v>
      </c>
      <c r="H77" s="72" t="s">
        <v>40</v>
      </c>
      <c r="I77" s="72" t="s">
        <v>40</v>
      </c>
      <c r="J77" s="73" t="s">
        <v>40</v>
      </c>
      <c r="K77" s="73" t="s">
        <v>40</v>
      </c>
      <c r="L77" s="73">
        <v>0.14583168464832449</v>
      </c>
      <c r="M77" s="72" t="s">
        <v>40</v>
      </c>
      <c r="N77" s="73" t="s">
        <v>40</v>
      </c>
      <c r="O77" s="73" t="s">
        <v>40</v>
      </c>
    </row>
    <row r="78" spans="1:20" ht="15.75" customHeight="1" x14ac:dyDescent="0.25">
      <c r="A78" s="4" t="s">
        <v>281</v>
      </c>
      <c r="B78" s="5" t="s">
        <v>282</v>
      </c>
      <c r="C78" s="4" t="s">
        <v>181</v>
      </c>
      <c r="D78" s="4" t="s">
        <v>276</v>
      </c>
      <c r="E78" s="72">
        <v>238.30066970705454</v>
      </c>
      <c r="F78" s="72" t="s">
        <v>40</v>
      </c>
      <c r="G78" s="72" t="s">
        <v>40</v>
      </c>
      <c r="H78" s="72" t="s">
        <v>40</v>
      </c>
      <c r="I78" s="72" t="s">
        <v>40</v>
      </c>
      <c r="J78" s="73">
        <v>104.16666666666667</v>
      </c>
      <c r="K78" s="73" t="s">
        <v>40</v>
      </c>
      <c r="L78" s="73" t="s">
        <v>40</v>
      </c>
      <c r="M78" s="72" t="s">
        <v>40</v>
      </c>
      <c r="N78" s="73" t="s">
        <v>40</v>
      </c>
      <c r="O78" s="73" t="s">
        <v>40</v>
      </c>
    </row>
    <row r="79" spans="1:20" ht="15.75" customHeight="1" x14ac:dyDescent="0.25">
      <c r="A79" s="4" t="s">
        <v>339</v>
      </c>
      <c r="B79" s="4" t="s">
        <v>340</v>
      </c>
      <c r="C79" s="4" t="s">
        <v>28</v>
      </c>
      <c r="D79" s="4" t="s">
        <v>328</v>
      </c>
      <c r="E79" s="72" t="s">
        <v>40</v>
      </c>
      <c r="F79" s="72" t="s">
        <v>40</v>
      </c>
      <c r="G79" s="72" t="s">
        <v>40</v>
      </c>
      <c r="H79" s="72" t="s">
        <v>40</v>
      </c>
      <c r="I79" s="72" t="s">
        <v>40</v>
      </c>
      <c r="J79" s="73" t="s">
        <v>40</v>
      </c>
      <c r="K79" s="73" t="s">
        <v>40</v>
      </c>
      <c r="L79" s="73" t="s">
        <v>40</v>
      </c>
      <c r="M79" s="72" t="s">
        <v>40</v>
      </c>
      <c r="N79" s="73" t="s">
        <v>40</v>
      </c>
      <c r="O79" s="73" t="s">
        <v>40</v>
      </c>
    </row>
    <row r="80" spans="1:20" ht="15.75" customHeight="1" x14ac:dyDescent="0.25">
      <c r="A80" s="4" t="s">
        <v>203</v>
      </c>
      <c r="B80" s="4" t="s">
        <v>204</v>
      </c>
      <c r="C80" s="4" t="s">
        <v>22</v>
      </c>
      <c r="D80" s="4" t="s">
        <v>205</v>
      </c>
      <c r="E80" s="72" t="s">
        <v>40</v>
      </c>
      <c r="F80" s="72">
        <v>205.17937464113274</v>
      </c>
      <c r="G80" s="72" t="s">
        <v>40</v>
      </c>
      <c r="H80" s="72" t="s">
        <v>40</v>
      </c>
      <c r="I80" s="72" t="s">
        <v>40</v>
      </c>
      <c r="J80" s="73" t="s">
        <v>40</v>
      </c>
      <c r="K80" s="73" t="s">
        <v>40</v>
      </c>
      <c r="L80" s="73">
        <v>0.25903614457831325</v>
      </c>
      <c r="M80" s="72">
        <v>2.2473096893880911</v>
      </c>
      <c r="N80" s="73" t="s">
        <v>40</v>
      </c>
      <c r="O80" s="73" t="s">
        <v>40</v>
      </c>
    </row>
    <row r="81" spans="1:20" ht="15.75" customHeight="1" x14ac:dyDescent="0.25">
      <c r="A81" s="4" t="s">
        <v>283</v>
      </c>
      <c r="B81" s="4" t="s">
        <v>284</v>
      </c>
      <c r="C81" s="4" t="s">
        <v>181</v>
      </c>
      <c r="D81" s="4" t="s">
        <v>276</v>
      </c>
      <c r="E81" s="72">
        <v>135.84215629494179</v>
      </c>
      <c r="F81" s="72">
        <v>55.710648795876324</v>
      </c>
      <c r="G81" s="72">
        <v>37.652589695590656</v>
      </c>
      <c r="H81" s="72">
        <v>675.85983127839063</v>
      </c>
      <c r="I81" s="72">
        <v>18.88956132111965</v>
      </c>
      <c r="J81" s="73">
        <v>151.95693779904306</v>
      </c>
      <c r="K81" s="73">
        <v>1.9752105310381071E-2</v>
      </c>
      <c r="L81" s="73">
        <v>0.19954574951330306</v>
      </c>
      <c r="M81" s="72">
        <v>1.2472533312509626</v>
      </c>
      <c r="N81" s="73">
        <v>2.5312635788280486</v>
      </c>
      <c r="O81" s="73">
        <v>288.19419237749548</v>
      </c>
      <c r="Q81" s="4">
        <v>0.93</v>
      </c>
      <c r="R81" s="4">
        <v>0.94</v>
      </c>
      <c r="S81" s="4">
        <v>0.92</v>
      </c>
      <c r="T81" s="4">
        <v>0.92</v>
      </c>
    </row>
    <row r="82" spans="1:20" ht="15.75" customHeight="1" x14ac:dyDescent="0.25">
      <c r="A82" s="4" t="s">
        <v>528</v>
      </c>
      <c r="B82" s="4" t="s">
        <v>529</v>
      </c>
      <c r="C82" s="4" t="s">
        <v>181</v>
      </c>
      <c r="D82" s="4" t="s">
        <v>525</v>
      </c>
      <c r="E82" s="72">
        <v>329.69429873866511</v>
      </c>
      <c r="F82" s="72">
        <v>105.90248434631877</v>
      </c>
      <c r="G82" s="72" t="s">
        <v>40</v>
      </c>
      <c r="H82" s="72" t="s">
        <v>40</v>
      </c>
      <c r="I82" s="72" t="s">
        <v>40</v>
      </c>
      <c r="J82" s="73">
        <v>184.79493006993007</v>
      </c>
      <c r="K82" s="73">
        <v>0.10688075669108806</v>
      </c>
      <c r="L82" s="73">
        <v>0.28728216429379189</v>
      </c>
      <c r="M82" s="72">
        <v>1.2651672673959271</v>
      </c>
      <c r="N82" s="73">
        <v>1.0020907696775958</v>
      </c>
      <c r="O82" s="73" t="s">
        <v>40</v>
      </c>
      <c r="Q82" s="4">
        <v>0.66</v>
      </c>
      <c r="R82" s="4">
        <v>0.77</v>
      </c>
      <c r="S82" s="4">
        <v>0.68</v>
      </c>
      <c r="T82" s="4">
        <v>0.68</v>
      </c>
    </row>
    <row r="83" spans="1:20" ht="15.75" customHeight="1" x14ac:dyDescent="0.25">
      <c r="A83" s="4" t="s">
        <v>341</v>
      </c>
      <c r="B83" s="4" t="s">
        <v>342</v>
      </c>
      <c r="C83" s="4" t="s">
        <v>28</v>
      </c>
      <c r="D83" s="4" t="s">
        <v>328</v>
      </c>
      <c r="E83" s="72" t="s">
        <v>40</v>
      </c>
      <c r="F83" s="72">
        <v>249.62865159267204</v>
      </c>
      <c r="G83" s="72" t="s">
        <v>40</v>
      </c>
      <c r="H83" s="72" t="s">
        <v>40</v>
      </c>
      <c r="I83" s="72" t="s">
        <v>40</v>
      </c>
      <c r="J83" s="73" t="s">
        <v>40</v>
      </c>
      <c r="K83" s="73" t="s">
        <v>40</v>
      </c>
      <c r="L83" s="73">
        <v>0.31404958677685951</v>
      </c>
      <c r="M83" s="72">
        <v>10.315233536887275</v>
      </c>
      <c r="N83" s="73" t="s">
        <v>40</v>
      </c>
      <c r="O83" s="73" t="s">
        <v>40</v>
      </c>
      <c r="Q83" s="4">
        <v>0</v>
      </c>
      <c r="R83" s="4">
        <v>0</v>
      </c>
      <c r="S83" s="4">
        <v>0</v>
      </c>
      <c r="T83" s="4">
        <v>0</v>
      </c>
    </row>
    <row r="84" spans="1:20" ht="15.75" customHeight="1" x14ac:dyDescent="0.25">
      <c r="A84" s="4" t="s">
        <v>312</v>
      </c>
      <c r="B84" s="4" t="s">
        <v>313</v>
      </c>
      <c r="C84" s="4" t="s">
        <v>22</v>
      </c>
      <c r="D84" s="4" t="s">
        <v>309</v>
      </c>
      <c r="E84" s="72" t="s">
        <v>40</v>
      </c>
      <c r="F84" s="72">
        <v>203.73307744363328</v>
      </c>
      <c r="G84" s="72" t="s">
        <v>40</v>
      </c>
      <c r="H84" s="72" t="s">
        <v>40</v>
      </c>
      <c r="I84" s="72" t="s">
        <v>40</v>
      </c>
      <c r="J84" s="73" t="s">
        <v>40</v>
      </c>
      <c r="K84" s="73" t="s">
        <v>40</v>
      </c>
      <c r="L84" s="73">
        <v>0.10047100175746923</v>
      </c>
      <c r="M84" s="72">
        <v>0.35805461765137653</v>
      </c>
      <c r="N84" s="73" t="s">
        <v>40</v>
      </c>
      <c r="O84" s="73" t="s">
        <v>40</v>
      </c>
      <c r="Q84" s="4">
        <v>0</v>
      </c>
      <c r="R84" s="4">
        <v>0</v>
      </c>
      <c r="S84" s="4">
        <v>0</v>
      </c>
      <c r="T84" s="4">
        <v>0</v>
      </c>
    </row>
    <row r="85" spans="1:20" ht="15.75" customHeight="1" x14ac:dyDescent="0.25">
      <c r="A85" s="4" t="s">
        <v>244</v>
      </c>
      <c r="B85" s="4" t="s">
        <v>245</v>
      </c>
      <c r="C85" s="4" t="s">
        <v>118</v>
      </c>
      <c r="D85" s="4" t="s">
        <v>231</v>
      </c>
      <c r="E85" s="72" t="s">
        <v>40</v>
      </c>
      <c r="F85" s="72">
        <v>155.25327272333942</v>
      </c>
      <c r="G85" s="72" t="s">
        <v>40</v>
      </c>
      <c r="H85" s="72" t="s">
        <v>40</v>
      </c>
      <c r="I85" s="72" t="s">
        <v>40</v>
      </c>
      <c r="J85" s="73" t="s">
        <v>40</v>
      </c>
      <c r="K85" s="73" t="s">
        <v>40</v>
      </c>
      <c r="L85" s="73">
        <v>0.6670619626445301</v>
      </c>
      <c r="M85" s="72" t="s">
        <v>40</v>
      </c>
      <c r="N85" s="73" t="s">
        <v>40</v>
      </c>
      <c r="O85" s="73" t="s">
        <v>40</v>
      </c>
    </row>
    <row r="86" spans="1:20" ht="15.75" customHeight="1" x14ac:dyDescent="0.25">
      <c r="A86" s="4" t="s">
        <v>456</v>
      </c>
      <c r="B86" s="4" t="s">
        <v>457</v>
      </c>
      <c r="C86" s="4" t="s">
        <v>118</v>
      </c>
      <c r="D86" s="4" t="s">
        <v>449</v>
      </c>
      <c r="E86" s="72" t="s">
        <v>40</v>
      </c>
      <c r="F86" s="72">
        <v>47.74873855584984</v>
      </c>
      <c r="G86" s="72" t="s">
        <v>40</v>
      </c>
      <c r="H86" s="72" t="s">
        <v>40</v>
      </c>
      <c r="I86" s="72" t="s">
        <v>40</v>
      </c>
      <c r="J86" s="73" t="s">
        <v>40</v>
      </c>
      <c r="K86" s="73" t="s">
        <v>40</v>
      </c>
      <c r="L86" s="73">
        <v>0.18108831400535236</v>
      </c>
      <c r="M86" s="72" t="s">
        <v>40</v>
      </c>
      <c r="N86" s="73" t="s">
        <v>40</v>
      </c>
      <c r="O86" s="73" t="s">
        <v>40</v>
      </c>
    </row>
    <row r="87" spans="1:20" ht="15.75" customHeight="1" x14ac:dyDescent="0.25">
      <c r="A87" s="4" t="s">
        <v>491</v>
      </c>
      <c r="B87" s="4" t="s">
        <v>492</v>
      </c>
      <c r="C87" s="4" t="s">
        <v>106</v>
      </c>
      <c r="D87" s="4" t="s">
        <v>484</v>
      </c>
      <c r="E87" s="72">
        <v>240.76972251308246</v>
      </c>
      <c r="F87" s="72">
        <v>249.95214880034226</v>
      </c>
      <c r="G87" s="72" t="s">
        <v>40</v>
      </c>
      <c r="H87" s="72" t="s">
        <v>40</v>
      </c>
      <c r="I87" s="72">
        <v>7.3559491238539163</v>
      </c>
      <c r="J87" s="73">
        <v>54.503401360544217</v>
      </c>
      <c r="K87" s="73">
        <v>0.63874680306905374</v>
      </c>
      <c r="L87" s="73">
        <v>0.11051051051051052</v>
      </c>
      <c r="M87" s="72">
        <v>0.97578916949082561</v>
      </c>
      <c r="N87" s="73">
        <v>1.1369820269595607</v>
      </c>
      <c r="O87" s="73" t="s">
        <v>40</v>
      </c>
      <c r="Q87" s="4">
        <v>0.41</v>
      </c>
      <c r="R87" s="4">
        <v>0.36</v>
      </c>
      <c r="S87" s="4">
        <v>0.59</v>
      </c>
      <c r="T87" s="4">
        <v>0.59</v>
      </c>
    </row>
    <row r="88" spans="1:20" ht="15.75" customHeight="1" x14ac:dyDescent="0.25">
      <c r="A88" s="4" t="s">
        <v>530</v>
      </c>
      <c r="B88" s="4" t="s">
        <v>531</v>
      </c>
      <c r="C88" s="4" t="s">
        <v>181</v>
      </c>
      <c r="D88" s="4" t="s">
        <v>525</v>
      </c>
      <c r="E88" s="72">
        <v>295.27385697135236</v>
      </c>
      <c r="F88" s="72">
        <v>75.316362067168441</v>
      </c>
      <c r="G88" s="72">
        <v>43.445023707436007</v>
      </c>
      <c r="H88" s="72">
        <v>576.83380496645577</v>
      </c>
      <c r="I88" s="72" t="s">
        <v>40</v>
      </c>
      <c r="J88" s="73">
        <v>43.426153623607696</v>
      </c>
      <c r="K88" s="73">
        <v>8.5247732333341916E-2</v>
      </c>
      <c r="L88" s="73">
        <v>0.2166544783949636</v>
      </c>
      <c r="M88" s="72">
        <v>0.97345398175905284</v>
      </c>
      <c r="N88" s="73">
        <v>2.6213265379768269</v>
      </c>
      <c r="O88" s="73">
        <v>163.65891332000726</v>
      </c>
      <c r="Q88" s="4">
        <v>0.79</v>
      </c>
      <c r="R88" s="4">
        <v>0.87</v>
      </c>
      <c r="S88" s="4">
        <v>0.82</v>
      </c>
      <c r="T88" s="4">
        <v>0.82</v>
      </c>
    </row>
    <row r="89" spans="1:20" ht="15.75" customHeight="1" x14ac:dyDescent="0.25">
      <c r="A89" s="4" t="s">
        <v>458</v>
      </c>
      <c r="B89" s="4" t="s">
        <v>459</v>
      </c>
      <c r="C89" s="4" t="s">
        <v>118</v>
      </c>
      <c r="D89" s="4" t="s">
        <v>449</v>
      </c>
      <c r="E89" s="72" t="s">
        <v>40</v>
      </c>
      <c r="F89" s="72">
        <v>48.806858708253472</v>
      </c>
      <c r="G89" s="72" t="s">
        <v>40</v>
      </c>
      <c r="H89" s="72" t="s">
        <v>40</v>
      </c>
      <c r="I89" s="72" t="s">
        <v>40</v>
      </c>
      <c r="J89" s="73" t="s">
        <v>40</v>
      </c>
      <c r="K89" s="73" t="s">
        <v>40</v>
      </c>
      <c r="L89" s="73">
        <v>0.1203017647851273</v>
      </c>
      <c r="M89" s="72">
        <v>2.0021134954416246</v>
      </c>
      <c r="N89" s="73" t="s">
        <v>40</v>
      </c>
      <c r="O89" s="73" t="s">
        <v>40</v>
      </c>
      <c r="Q89" s="4">
        <v>0.56000000000000005</v>
      </c>
      <c r="R89" s="4">
        <v>0.64</v>
      </c>
      <c r="S89" s="4">
        <v>0.46</v>
      </c>
      <c r="T89" s="4">
        <v>0.46</v>
      </c>
    </row>
    <row r="90" spans="1:20" ht="15.75" customHeight="1" x14ac:dyDescent="0.25">
      <c r="A90" s="4" t="s">
        <v>419</v>
      </c>
      <c r="B90" s="4" t="s">
        <v>420</v>
      </c>
      <c r="C90" s="4" t="s">
        <v>181</v>
      </c>
      <c r="D90" s="4" t="s">
        <v>412</v>
      </c>
      <c r="E90" s="72" t="s">
        <v>40</v>
      </c>
      <c r="F90" s="72">
        <v>166.16717604818848</v>
      </c>
      <c r="G90" s="72" t="s">
        <v>40</v>
      </c>
      <c r="H90" s="72" t="s">
        <v>40</v>
      </c>
      <c r="I90" s="72" t="s">
        <v>40</v>
      </c>
      <c r="J90" s="73" t="s">
        <v>40</v>
      </c>
      <c r="K90" s="73" t="s">
        <v>40</v>
      </c>
      <c r="L90" s="73">
        <v>0.26800000000000002</v>
      </c>
      <c r="M90" s="72">
        <v>2.9672710008605083</v>
      </c>
      <c r="N90" s="73" t="s">
        <v>40</v>
      </c>
      <c r="O90" s="73" t="s">
        <v>40</v>
      </c>
    </row>
    <row r="91" spans="1:20" ht="15.75" customHeight="1" x14ac:dyDescent="0.25">
      <c r="A91" s="4" t="s">
        <v>421</v>
      </c>
      <c r="B91" s="4" t="s">
        <v>422</v>
      </c>
      <c r="C91" s="4" t="s">
        <v>181</v>
      </c>
      <c r="D91" s="4" t="s">
        <v>412</v>
      </c>
      <c r="E91" s="72">
        <v>510.65288388597645</v>
      </c>
      <c r="F91" s="72">
        <v>95.584503871931474</v>
      </c>
      <c r="G91" s="72">
        <v>42.984860296817047</v>
      </c>
      <c r="H91" s="72">
        <v>449.70532414344223</v>
      </c>
      <c r="I91" s="72">
        <v>41.333065354269436</v>
      </c>
      <c r="J91" s="73" t="s">
        <v>40</v>
      </c>
      <c r="K91" s="73" t="s">
        <v>40</v>
      </c>
      <c r="L91" s="73">
        <v>0.32564179402657079</v>
      </c>
      <c r="M91" s="72">
        <v>0.78293170687227864</v>
      </c>
      <c r="N91" s="73" t="s">
        <v>40</v>
      </c>
      <c r="O91" s="73" t="s">
        <v>40</v>
      </c>
      <c r="Q91" s="4">
        <v>0.55000000000000004</v>
      </c>
      <c r="R91" s="4">
        <v>0.44</v>
      </c>
      <c r="S91" s="4">
        <v>0.56000000000000005</v>
      </c>
      <c r="T91" s="4">
        <v>0.56000000000000005</v>
      </c>
    </row>
    <row r="92" spans="1:20" ht="15.75" customHeight="1" x14ac:dyDescent="0.25">
      <c r="A92" s="4" t="s">
        <v>268</v>
      </c>
      <c r="B92" s="4" t="s">
        <v>269</v>
      </c>
      <c r="C92" s="4" t="s">
        <v>28</v>
      </c>
      <c r="D92" s="4" t="s">
        <v>265</v>
      </c>
      <c r="E92" s="72" t="s">
        <v>40</v>
      </c>
      <c r="F92" s="72">
        <v>245.27103331451158</v>
      </c>
      <c r="G92" s="72" t="s">
        <v>40</v>
      </c>
      <c r="H92" s="72" t="s">
        <v>40</v>
      </c>
      <c r="I92" s="72" t="s">
        <v>40</v>
      </c>
      <c r="J92" s="73" t="s">
        <v>40</v>
      </c>
      <c r="K92" s="73" t="s">
        <v>40</v>
      </c>
      <c r="L92" s="73">
        <v>0.29496402877697842</v>
      </c>
      <c r="M92" s="72">
        <v>5.2936194240542074</v>
      </c>
      <c r="N92" s="73" t="s">
        <v>40</v>
      </c>
      <c r="O92" s="73" t="s">
        <v>40</v>
      </c>
      <c r="Q92" s="4">
        <v>0</v>
      </c>
      <c r="R92" s="4">
        <v>0</v>
      </c>
      <c r="S92" s="4">
        <v>0</v>
      </c>
      <c r="T92" s="4">
        <v>0</v>
      </c>
    </row>
    <row r="93" spans="1:20" ht="15.75" customHeight="1" x14ac:dyDescent="0.25">
      <c r="A93" s="4" t="s">
        <v>53</v>
      </c>
      <c r="B93" s="4" t="s">
        <v>54</v>
      </c>
      <c r="C93" s="4" t="s">
        <v>28</v>
      </c>
      <c r="D93" s="4" t="s">
        <v>29</v>
      </c>
      <c r="E93" s="72">
        <v>832.12056819906616</v>
      </c>
      <c r="F93" s="72">
        <v>408.02478505040045</v>
      </c>
      <c r="G93" s="72">
        <v>147.31748256743123</v>
      </c>
      <c r="H93" s="72">
        <v>361.05032822757113</v>
      </c>
      <c r="I93" s="72" t="s">
        <v>40</v>
      </c>
      <c r="J93" s="73" t="s">
        <v>40</v>
      </c>
      <c r="K93" s="73">
        <v>0.37644151565074135</v>
      </c>
      <c r="L93" s="73">
        <v>0.1925601750547046</v>
      </c>
      <c r="M93" s="72">
        <v>10.713998732176817</v>
      </c>
      <c r="N93" s="73" t="s">
        <v>40</v>
      </c>
      <c r="O93" s="73" t="s">
        <v>40</v>
      </c>
      <c r="Q93" s="4">
        <v>0.45</v>
      </c>
      <c r="R93" s="4">
        <v>0.42</v>
      </c>
      <c r="S93" s="4">
        <v>0.43</v>
      </c>
      <c r="T93" s="4">
        <v>0.43</v>
      </c>
    </row>
    <row r="94" spans="1:20" ht="15.75" customHeight="1" x14ac:dyDescent="0.25">
      <c r="A94" s="4" t="s">
        <v>55</v>
      </c>
      <c r="B94" s="4" t="s">
        <v>56</v>
      </c>
      <c r="C94" s="4" t="s">
        <v>28</v>
      </c>
      <c r="D94" s="4" t="s">
        <v>29</v>
      </c>
      <c r="E94" s="72" t="s">
        <v>40</v>
      </c>
      <c r="F94" s="72">
        <v>238.9665446837443</v>
      </c>
      <c r="G94" s="72" t="s">
        <v>40</v>
      </c>
      <c r="H94" s="72" t="s">
        <v>40</v>
      </c>
      <c r="I94" s="72" t="s">
        <v>40</v>
      </c>
      <c r="J94" s="73" t="s">
        <v>40</v>
      </c>
      <c r="K94" s="73" t="s">
        <v>40</v>
      </c>
      <c r="L94" s="73" t="s">
        <v>40</v>
      </c>
      <c r="M94" s="72">
        <v>5.749195112684224</v>
      </c>
      <c r="N94" s="73" t="s">
        <v>40</v>
      </c>
      <c r="O94" s="73" t="s">
        <v>40</v>
      </c>
      <c r="Q94" s="4">
        <v>0</v>
      </c>
      <c r="R94" s="4">
        <v>0</v>
      </c>
      <c r="S94" s="4">
        <v>0</v>
      </c>
      <c r="T94" s="4">
        <v>0</v>
      </c>
    </row>
    <row r="95" spans="1:20" ht="15.75" customHeight="1" x14ac:dyDescent="0.25">
      <c r="A95" s="4" t="s">
        <v>214</v>
      </c>
      <c r="B95" s="4" t="s">
        <v>215</v>
      </c>
      <c r="C95" s="4" t="s">
        <v>22</v>
      </c>
      <c r="D95" s="4" t="s">
        <v>216</v>
      </c>
      <c r="E95" s="72" t="s">
        <v>40</v>
      </c>
      <c r="F95" s="72">
        <v>398.69929585041899</v>
      </c>
      <c r="G95" s="72" t="s">
        <v>40</v>
      </c>
      <c r="H95" s="72" t="s">
        <v>40</v>
      </c>
      <c r="I95" s="72" t="s">
        <v>40</v>
      </c>
      <c r="J95" s="73" t="s">
        <v>40</v>
      </c>
      <c r="K95" s="73" t="s">
        <v>40</v>
      </c>
      <c r="L95" s="73">
        <v>0.45127436281859068</v>
      </c>
      <c r="M95" s="72">
        <v>2.3910002749650316</v>
      </c>
      <c r="N95" s="73" t="s">
        <v>40</v>
      </c>
      <c r="O95" s="73" t="s">
        <v>40</v>
      </c>
      <c r="Q95" s="4">
        <v>0</v>
      </c>
      <c r="R95" s="4">
        <v>0</v>
      </c>
      <c r="S95" s="4">
        <v>0</v>
      </c>
      <c r="T95" s="4">
        <v>0</v>
      </c>
    </row>
    <row r="96" spans="1:20" ht="15.75" customHeight="1" x14ac:dyDescent="0.25">
      <c r="A96" s="4" t="s">
        <v>94</v>
      </c>
      <c r="B96" s="4" t="s">
        <v>95</v>
      </c>
      <c r="C96" s="4" t="s">
        <v>28</v>
      </c>
      <c r="D96" s="4" t="s">
        <v>89</v>
      </c>
      <c r="E96" s="72">
        <v>175.4176214596821</v>
      </c>
      <c r="F96" s="72">
        <v>138.7028344384361</v>
      </c>
      <c r="G96" s="72" t="s">
        <v>40</v>
      </c>
      <c r="H96" s="72" t="s">
        <v>40</v>
      </c>
      <c r="I96" s="72" t="s">
        <v>40</v>
      </c>
      <c r="J96" s="73">
        <v>99.976519337016569</v>
      </c>
      <c r="K96" s="73">
        <v>1.098320046840517</v>
      </c>
      <c r="L96" s="73">
        <v>0.51816616091199874</v>
      </c>
      <c r="M96" s="72">
        <v>25.083223975785419</v>
      </c>
      <c r="N96" s="73">
        <v>0.75052153129878563</v>
      </c>
      <c r="O96" s="73" t="s">
        <v>40</v>
      </c>
      <c r="Q96" s="4">
        <v>0.4</v>
      </c>
      <c r="R96" s="4">
        <v>0.3</v>
      </c>
      <c r="S96" s="4">
        <v>0.4</v>
      </c>
      <c r="T96" s="4">
        <v>0.4</v>
      </c>
    </row>
    <row r="97" spans="1:20" ht="15.75" customHeight="1" x14ac:dyDescent="0.25">
      <c r="A97" s="4" t="s">
        <v>460</v>
      </c>
      <c r="B97" s="4" t="s">
        <v>461</v>
      </c>
      <c r="C97" s="4" t="s">
        <v>118</v>
      </c>
      <c r="D97" s="4" t="s">
        <v>449</v>
      </c>
      <c r="E97" s="72">
        <v>43.981613070486624</v>
      </c>
      <c r="F97" s="72">
        <v>25.056286598817376</v>
      </c>
      <c r="G97" s="72" t="s">
        <v>40</v>
      </c>
      <c r="H97" s="72" t="s">
        <v>40</v>
      </c>
      <c r="I97" s="72" t="s">
        <v>40</v>
      </c>
      <c r="J97" s="73" t="s">
        <v>40</v>
      </c>
      <c r="K97" s="73" t="s">
        <v>40</v>
      </c>
      <c r="L97" s="73">
        <v>0.52812499999999996</v>
      </c>
      <c r="M97" s="72" t="s">
        <v>40</v>
      </c>
      <c r="N97" s="73" t="s">
        <v>40</v>
      </c>
      <c r="O97" s="73" t="s">
        <v>40</v>
      </c>
      <c r="Q97" s="4">
        <v>0.28000000000000003</v>
      </c>
      <c r="R97" s="4">
        <v>0.49</v>
      </c>
      <c r="S97" s="4">
        <v>0.35</v>
      </c>
      <c r="T97" s="4">
        <v>0.35</v>
      </c>
    </row>
    <row r="98" spans="1:20" ht="15.75" customHeight="1" x14ac:dyDescent="0.25">
      <c r="A98" s="4" t="s">
        <v>462</v>
      </c>
      <c r="B98" s="4" t="s">
        <v>463</v>
      </c>
      <c r="C98" s="4" t="s">
        <v>118</v>
      </c>
      <c r="D98" s="4" t="s">
        <v>449</v>
      </c>
      <c r="E98" s="72" t="s">
        <v>40</v>
      </c>
      <c r="F98" s="72">
        <v>31.026767354426678</v>
      </c>
      <c r="G98" s="72">
        <v>5.3099501177038944</v>
      </c>
      <c r="H98" s="72">
        <v>171.14093959731545</v>
      </c>
      <c r="I98" s="72" t="s">
        <v>40</v>
      </c>
      <c r="J98" s="73" t="s">
        <v>40</v>
      </c>
      <c r="K98" s="73" t="s">
        <v>40</v>
      </c>
      <c r="L98" s="73">
        <v>0.55536912751677847</v>
      </c>
      <c r="M98" s="72">
        <v>1.0932250242331547</v>
      </c>
      <c r="N98" s="73" t="s">
        <v>40</v>
      </c>
      <c r="O98" s="73" t="s">
        <v>40</v>
      </c>
      <c r="Q98" s="4">
        <v>0</v>
      </c>
      <c r="R98" s="4">
        <v>0</v>
      </c>
      <c r="S98" s="4">
        <v>0</v>
      </c>
      <c r="T98" s="4">
        <v>0</v>
      </c>
    </row>
    <row r="99" spans="1:20" ht="15.75" customHeight="1" x14ac:dyDescent="0.25">
      <c r="A99" s="4" t="s">
        <v>343</v>
      </c>
      <c r="B99" s="4" t="s">
        <v>344</v>
      </c>
      <c r="C99" s="4" t="s">
        <v>28</v>
      </c>
      <c r="D99" s="4" t="s">
        <v>328</v>
      </c>
      <c r="E99" s="72">
        <v>465.01764256495551</v>
      </c>
      <c r="F99" s="72">
        <v>284.3761737224151</v>
      </c>
      <c r="G99" s="72">
        <v>65.153570798936073</v>
      </c>
      <c r="H99" s="72">
        <v>229.11051212938006</v>
      </c>
      <c r="I99" s="72" t="s">
        <v>40</v>
      </c>
      <c r="J99" s="73">
        <v>101.09756097560975</v>
      </c>
      <c r="K99" s="73">
        <v>7.528663712923192E-2</v>
      </c>
      <c r="L99" s="73">
        <v>0.31401617250673852</v>
      </c>
      <c r="M99" s="72">
        <v>14.691491454662058</v>
      </c>
      <c r="N99" s="73">
        <v>13.233534378769601</v>
      </c>
      <c r="O99" s="73">
        <v>376.81818181818181</v>
      </c>
      <c r="Q99" s="4">
        <v>0.41</v>
      </c>
      <c r="R99" s="4">
        <v>0.37</v>
      </c>
      <c r="S99" s="4">
        <v>0.37</v>
      </c>
      <c r="T99" s="4">
        <v>0.37</v>
      </c>
    </row>
    <row r="100" spans="1:20" ht="15.75" customHeight="1" x14ac:dyDescent="0.25">
      <c r="A100" s="4" t="s">
        <v>57</v>
      </c>
      <c r="B100" s="4" t="s">
        <v>58</v>
      </c>
      <c r="C100" s="4" t="s">
        <v>28</v>
      </c>
      <c r="D100" s="4" t="s">
        <v>29</v>
      </c>
      <c r="E100" s="72" t="s">
        <v>40</v>
      </c>
      <c r="F100" s="72">
        <v>78.859444892368217</v>
      </c>
      <c r="G100" s="72" t="s">
        <v>40</v>
      </c>
      <c r="H100" s="72" t="s">
        <v>40</v>
      </c>
      <c r="I100" s="72" t="s">
        <v>40</v>
      </c>
      <c r="J100" s="73" t="s">
        <v>40</v>
      </c>
      <c r="K100" s="73" t="s">
        <v>40</v>
      </c>
      <c r="L100" s="73">
        <v>0.66752983562260748</v>
      </c>
      <c r="M100" s="72">
        <v>9.1271683572792757</v>
      </c>
      <c r="N100" s="73" t="s">
        <v>40</v>
      </c>
      <c r="O100" s="73" t="s">
        <v>40</v>
      </c>
      <c r="Q100" s="4">
        <v>0</v>
      </c>
      <c r="R100" s="4">
        <v>0</v>
      </c>
      <c r="S100" s="4">
        <v>0</v>
      </c>
      <c r="T100" s="4">
        <v>0</v>
      </c>
    </row>
    <row r="101" spans="1:20" ht="15.75" customHeight="1" x14ac:dyDescent="0.25">
      <c r="A101" s="4" t="s">
        <v>423</v>
      </c>
      <c r="B101" s="4" t="s">
        <v>424</v>
      </c>
      <c r="C101" s="4" t="s">
        <v>181</v>
      </c>
      <c r="D101" s="4" t="s">
        <v>412</v>
      </c>
      <c r="E101" s="72">
        <v>18147.684605757197</v>
      </c>
      <c r="F101" s="72">
        <v>125.15644555694618</v>
      </c>
      <c r="G101" s="72" t="s">
        <v>40</v>
      </c>
      <c r="H101" s="72" t="s">
        <v>40</v>
      </c>
      <c r="I101" s="72" t="s">
        <v>40</v>
      </c>
      <c r="J101" s="73">
        <v>1.2666666666666666</v>
      </c>
      <c r="K101" s="73">
        <v>0.125</v>
      </c>
      <c r="L101" s="73">
        <v>0</v>
      </c>
      <c r="M101" s="72">
        <v>0</v>
      </c>
      <c r="N101" s="73">
        <v>0</v>
      </c>
      <c r="O101" s="73" t="s">
        <v>40</v>
      </c>
    </row>
    <row r="102" spans="1:20" ht="15.75" customHeight="1" x14ac:dyDescent="0.25">
      <c r="A102" s="4" t="s">
        <v>96</v>
      </c>
      <c r="B102" s="4" t="s">
        <v>97</v>
      </c>
      <c r="C102" s="4" t="s">
        <v>28</v>
      </c>
      <c r="D102" s="4" t="s">
        <v>89</v>
      </c>
      <c r="E102" s="72">
        <v>154.60516224051077</v>
      </c>
      <c r="F102" s="72">
        <v>198.38670108310828</v>
      </c>
      <c r="G102" s="72">
        <v>22.788562870730978</v>
      </c>
      <c r="H102" s="72">
        <v>114.86940780967159</v>
      </c>
      <c r="I102" s="72" t="s">
        <v>40</v>
      </c>
      <c r="J102" s="73">
        <v>26.835891381345927</v>
      </c>
      <c r="K102" s="73">
        <v>3.2771186440677966</v>
      </c>
      <c r="L102" s="73">
        <v>0.58572536850271528</v>
      </c>
      <c r="M102" s="72">
        <v>39.646558726926834</v>
      </c>
      <c r="N102" s="73">
        <v>0.96326440827100746</v>
      </c>
      <c r="O102" s="73">
        <v>366.61290322580646</v>
      </c>
      <c r="Q102" s="4">
        <v>0.27</v>
      </c>
      <c r="R102" s="4">
        <v>0.2</v>
      </c>
      <c r="S102" s="4">
        <v>0.31</v>
      </c>
      <c r="T102" s="4">
        <v>0.31</v>
      </c>
    </row>
    <row r="103" spans="1:20" ht="15.75" customHeight="1" x14ac:dyDescent="0.25">
      <c r="A103" s="5" t="s">
        <v>169</v>
      </c>
      <c r="B103" s="5" t="s">
        <v>170</v>
      </c>
      <c r="C103" s="5" t="s">
        <v>106</v>
      </c>
      <c r="D103" s="4" t="s">
        <v>160</v>
      </c>
      <c r="E103" s="72">
        <v>432.05129963688222</v>
      </c>
      <c r="F103" s="72" t="s">
        <v>40</v>
      </c>
      <c r="G103" s="72" t="s">
        <v>40</v>
      </c>
      <c r="H103" s="72" t="s">
        <v>40</v>
      </c>
      <c r="I103" s="72" t="s">
        <v>40</v>
      </c>
      <c r="J103" s="73" t="s">
        <v>40</v>
      </c>
      <c r="K103" s="73" t="s">
        <v>40</v>
      </c>
      <c r="L103" s="73" t="s">
        <v>40</v>
      </c>
      <c r="M103" s="72" t="s">
        <v>40</v>
      </c>
      <c r="N103" s="73" t="s">
        <v>40</v>
      </c>
      <c r="O103" s="73" t="s">
        <v>40</v>
      </c>
    </row>
    <row r="104" spans="1:20" ht="15.75" customHeight="1" x14ac:dyDescent="0.25">
      <c r="A104" s="4" t="s">
        <v>189</v>
      </c>
      <c r="B104" s="4" t="s">
        <v>190</v>
      </c>
      <c r="C104" s="4" t="s">
        <v>181</v>
      </c>
      <c r="D104" s="4" t="s">
        <v>182</v>
      </c>
      <c r="E104" s="72">
        <v>411.09261339482703</v>
      </c>
      <c r="F104" s="72">
        <v>179.07666325337163</v>
      </c>
      <c r="G104" s="72">
        <v>90.885820789723638</v>
      </c>
      <c r="H104" s="72">
        <v>507.52464971458221</v>
      </c>
      <c r="I104" s="72">
        <v>29.551831299726089</v>
      </c>
      <c r="J104" s="73">
        <v>25.837526205450732</v>
      </c>
      <c r="K104" s="73">
        <v>0.25000360381139092</v>
      </c>
      <c r="L104" s="73">
        <v>0.19610217378769532</v>
      </c>
      <c r="M104" s="72">
        <v>2.4987921644073077</v>
      </c>
      <c r="N104" s="73">
        <v>1.3137923107090212</v>
      </c>
      <c r="O104" s="73">
        <v>33.41482150926344</v>
      </c>
      <c r="Q104" s="4">
        <v>0.33</v>
      </c>
      <c r="R104" s="4">
        <v>0.32</v>
      </c>
      <c r="S104" s="4">
        <v>0.57999999999999996</v>
      </c>
      <c r="T104" s="4">
        <v>0.57999999999999996</v>
      </c>
    </row>
    <row r="105" spans="1:20" ht="15.75" customHeight="1" x14ac:dyDescent="0.25">
      <c r="A105" s="4" t="s">
        <v>285</v>
      </c>
      <c r="B105" s="4" t="s">
        <v>286</v>
      </c>
      <c r="C105" s="4" t="s">
        <v>181</v>
      </c>
      <c r="D105" s="4" t="s">
        <v>276</v>
      </c>
      <c r="E105" s="72">
        <v>191.13296424220792</v>
      </c>
      <c r="F105" s="72">
        <v>38.639534437853769</v>
      </c>
      <c r="G105" s="72">
        <v>33.330285431125773</v>
      </c>
      <c r="H105" s="72">
        <v>862.59541984732823</v>
      </c>
      <c r="I105" s="72">
        <v>15.04287218572933</v>
      </c>
      <c r="J105" s="73">
        <v>36.078431372549019</v>
      </c>
      <c r="K105" s="73">
        <v>5.101246105919003E-2</v>
      </c>
      <c r="L105" s="73">
        <v>0.17557251908396945</v>
      </c>
      <c r="M105" s="72">
        <v>0.88487483445466641</v>
      </c>
      <c r="N105" s="73">
        <v>2.0891304347826085</v>
      </c>
      <c r="O105" s="73">
        <v>230</v>
      </c>
      <c r="Q105" s="4">
        <v>0</v>
      </c>
      <c r="R105" s="4">
        <v>0</v>
      </c>
      <c r="S105" s="4">
        <v>0</v>
      </c>
      <c r="T105" s="4">
        <v>0</v>
      </c>
    </row>
    <row r="106" spans="1:20" ht="15.75" customHeight="1" x14ac:dyDescent="0.25">
      <c r="A106" s="4" t="s">
        <v>398</v>
      </c>
      <c r="B106" s="4" t="s">
        <v>399</v>
      </c>
      <c r="C106" s="4" t="s">
        <v>106</v>
      </c>
      <c r="D106" s="4" t="s">
        <v>393</v>
      </c>
      <c r="E106" s="72">
        <v>126.72090910200514</v>
      </c>
      <c r="F106" s="72">
        <v>30.709715149090488</v>
      </c>
      <c r="G106" s="72" t="s">
        <v>40</v>
      </c>
      <c r="H106" s="72" t="s">
        <v>40</v>
      </c>
      <c r="I106" s="72" t="s">
        <v>40</v>
      </c>
      <c r="J106" s="73" t="s">
        <v>40</v>
      </c>
      <c r="K106" s="73">
        <v>0.55114346807325765</v>
      </c>
      <c r="L106" s="73">
        <v>0.67221291492601698</v>
      </c>
      <c r="M106" s="72">
        <v>3.1233493472304521</v>
      </c>
      <c r="N106" s="73">
        <v>0.19951947632194122</v>
      </c>
      <c r="O106" s="73" t="s">
        <v>40</v>
      </c>
    </row>
    <row r="107" spans="1:20" ht="15.75" customHeight="1" x14ac:dyDescent="0.25">
      <c r="A107" s="4" t="s">
        <v>360</v>
      </c>
      <c r="B107" s="4" t="s">
        <v>361</v>
      </c>
      <c r="C107" s="4" t="s">
        <v>106</v>
      </c>
      <c r="D107" s="4" t="s">
        <v>357</v>
      </c>
      <c r="E107" s="72">
        <v>143.8670421561942</v>
      </c>
      <c r="F107" s="72">
        <v>90.902349625738239</v>
      </c>
      <c r="G107" s="72">
        <v>9.4813657813736203</v>
      </c>
      <c r="H107" s="72">
        <v>104.30275807402288</v>
      </c>
      <c r="I107" s="72" t="s">
        <v>40</v>
      </c>
      <c r="J107" s="73" t="s">
        <v>40</v>
      </c>
      <c r="K107" s="73" t="s">
        <v>40</v>
      </c>
      <c r="L107" s="73">
        <v>0.28519745533627366</v>
      </c>
      <c r="M107" s="72">
        <v>0.42494137139326021</v>
      </c>
      <c r="N107" s="73" t="s">
        <v>40</v>
      </c>
      <c r="O107" s="73" t="s">
        <v>40</v>
      </c>
      <c r="Q107" s="4">
        <v>0.57999999999999996</v>
      </c>
      <c r="R107" s="4">
        <v>0.43</v>
      </c>
      <c r="S107" s="4">
        <v>0.4</v>
      </c>
      <c r="T107" s="4">
        <v>0.4</v>
      </c>
    </row>
    <row r="108" spans="1:20" ht="15.75" customHeight="1" x14ac:dyDescent="0.25">
      <c r="A108" s="4" t="s">
        <v>400</v>
      </c>
      <c r="B108" s="4" t="s">
        <v>401</v>
      </c>
      <c r="C108" s="4" t="s">
        <v>106</v>
      </c>
      <c r="D108" s="4" t="s">
        <v>393</v>
      </c>
      <c r="E108" s="72" t="s">
        <v>40</v>
      </c>
      <c r="F108" s="72">
        <v>277.39617043249655</v>
      </c>
      <c r="G108" s="72" t="s">
        <v>40</v>
      </c>
      <c r="H108" s="72" t="s">
        <v>40</v>
      </c>
      <c r="I108" s="72" t="s">
        <v>40</v>
      </c>
      <c r="J108" s="73" t="s">
        <v>40</v>
      </c>
      <c r="K108" s="73" t="s">
        <v>40</v>
      </c>
      <c r="L108" s="73">
        <v>0.24630434782608696</v>
      </c>
      <c r="M108" s="72">
        <v>2.3349521128578838</v>
      </c>
      <c r="N108" s="73" t="s">
        <v>40</v>
      </c>
      <c r="O108" s="73" t="s">
        <v>40</v>
      </c>
      <c r="Q108" s="4">
        <v>0</v>
      </c>
      <c r="R108" s="4">
        <v>0</v>
      </c>
      <c r="S108" s="4">
        <v>0</v>
      </c>
      <c r="T108" s="4">
        <v>0</v>
      </c>
    </row>
    <row r="109" spans="1:20" ht="15.75" customHeight="1" x14ac:dyDescent="0.25">
      <c r="A109" s="4" t="s">
        <v>493</v>
      </c>
      <c r="B109" s="4" t="s">
        <v>494</v>
      </c>
      <c r="C109" s="4" t="s">
        <v>106</v>
      </c>
      <c r="D109" s="4" t="s">
        <v>484</v>
      </c>
      <c r="E109" s="72" t="s">
        <v>40</v>
      </c>
      <c r="F109" s="72" t="s">
        <v>40</v>
      </c>
      <c r="G109" s="72" t="s">
        <v>40</v>
      </c>
      <c r="H109" s="72" t="s">
        <v>40</v>
      </c>
      <c r="I109" s="72" t="s">
        <v>40</v>
      </c>
      <c r="J109" s="73" t="s">
        <v>40</v>
      </c>
      <c r="K109" s="73" t="s">
        <v>40</v>
      </c>
      <c r="L109" s="73" t="s">
        <v>40</v>
      </c>
      <c r="M109" s="72">
        <v>8.4940687665459773</v>
      </c>
      <c r="N109" s="73" t="s">
        <v>40</v>
      </c>
      <c r="O109" s="73" t="s">
        <v>40</v>
      </c>
    </row>
    <row r="110" spans="1:20" ht="15.75" customHeight="1" x14ac:dyDescent="0.25">
      <c r="A110" s="4" t="s">
        <v>495</v>
      </c>
      <c r="B110" s="4" t="s">
        <v>496</v>
      </c>
      <c r="C110" s="4" t="s">
        <v>106</v>
      </c>
      <c r="D110" s="4" t="s">
        <v>484</v>
      </c>
      <c r="E110" s="72" t="s">
        <v>40</v>
      </c>
      <c r="F110" s="72" t="s">
        <v>40</v>
      </c>
      <c r="G110" s="72" t="s">
        <v>40</v>
      </c>
      <c r="H110" s="72" t="s">
        <v>40</v>
      </c>
      <c r="I110" s="72" t="s">
        <v>40</v>
      </c>
      <c r="J110" s="73" t="s">
        <v>40</v>
      </c>
      <c r="K110" s="73">
        <v>3.5444234404536861</v>
      </c>
      <c r="L110" s="73">
        <v>0.17937777777777777</v>
      </c>
      <c r="M110" s="72" t="s">
        <v>40</v>
      </c>
      <c r="N110" s="73">
        <v>4.5404830095208606</v>
      </c>
      <c r="O110" s="73" t="s">
        <v>40</v>
      </c>
    </row>
    <row r="111" spans="1:20" ht="15.75" customHeight="1" x14ac:dyDescent="0.25">
      <c r="A111" s="4" t="s">
        <v>497</v>
      </c>
      <c r="B111" s="4" t="s">
        <v>498</v>
      </c>
      <c r="C111" s="4" t="s">
        <v>106</v>
      </c>
      <c r="D111" s="4" t="s">
        <v>484</v>
      </c>
      <c r="E111" s="72" t="s">
        <v>40</v>
      </c>
      <c r="F111" s="72" t="s">
        <v>40</v>
      </c>
      <c r="G111" s="72" t="s">
        <v>40</v>
      </c>
      <c r="H111" s="72" t="s">
        <v>40</v>
      </c>
      <c r="I111" s="72" t="s">
        <v>40</v>
      </c>
      <c r="J111" s="73" t="s">
        <v>40</v>
      </c>
      <c r="K111" s="73" t="s">
        <v>40</v>
      </c>
      <c r="L111" s="73" t="s">
        <v>40</v>
      </c>
      <c r="M111" s="72" t="s">
        <v>40</v>
      </c>
      <c r="N111" s="73" t="s">
        <v>40</v>
      </c>
      <c r="O111" s="73" t="s">
        <v>40</v>
      </c>
    </row>
    <row r="112" spans="1:20" ht="15.75" customHeight="1" x14ac:dyDescent="0.25">
      <c r="A112" s="4" t="s">
        <v>287</v>
      </c>
      <c r="B112" s="4" t="s">
        <v>288</v>
      </c>
      <c r="C112" s="4" t="s">
        <v>181</v>
      </c>
      <c r="D112" s="4" t="s">
        <v>276</v>
      </c>
      <c r="E112" s="72">
        <v>262.14056542812642</v>
      </c>
      <c r="F112" s="72">
        <v>76.559218186603374</v>
      </c>
      <c r="G112" s="72" t="s">
        <v>40</v>
      </c>
      <c r="H112" s="72" t="s">
        <v>40</v>
      </c>
      <c r="I112" s="72" t="s">
        <v>40</v>
      </c>
      <c r="J112" s="73">
        <v>2711</v>
      </c>
      <c r="K112" s="73" t="s">
        <v>40</v>
      </c>
      <c r="L112" s="73">
        <v>0.1709470304975923</v>
      </c>
      <c r="M112" s="72">
        <v>0.83973460290281909</v>
      </c>
      <c r="N112" s="73">
        <v>0.11748775978243686</v>
      </c>
      <c r="O112" s="73" t="s">
        <v>40</v>
      </c>
      <c r="Q112" s="4">
        <v>0</v>
      </c>
      <c r="R112" s="4">
        <v>0</v>
      </c>
      <c r="S112" s="4">
        <v>0</v>
      </c>
      <c r="T112" s="4">
        <v>0</v>
      </c>
    </row>
    <row r="113" spans="1:20" ht="15.75" customHeight="1" x14ac:dyDescent="0.25">
      <c r="A113" s="4" t="s">
        <v>289</v>
      </c>
      <c r="B113" s="4" t="s">
        <v>290</v>
      </c>
      <c r="C113" s="4" t="s">
        <v>181</v>
      </c>
      <c r="D113" s="4" t="s">
        <v>276</v>
      </c>
      <c r="E113" s="72" t="s">
        <v>40</v>
      </c>
      <c r="F113" s="72">
        <v>125.31920930672469</v>
      </c>
      <c r="G113" s="72" t="s">
        <v>40</v>
      </c>
      <c r="H113" s="72" t="s">
        <v>40</v>
      </c>
      <c r="I113" s="72" t="s">
        <v>40</v>
      </c>
      <c r="J113" s="73" t="s">
        <v>40</v>
      </c>
      <c r="K113" s="73" t="s">
        <v>40</v>
      </c>
      <c r="L113" s="73">
        <v>6.6037735849056603E-2</v>
      </c>
      <c r="M113" s="72">
        <v>0</v>
      </c>
      <c r="N113" s="73" t="s">
        <v>40</v>
      </c>
      <c r="O113" s="73" t="s">
        <v>40</v>
      </c>
      <c r="Q113" s="4">
        <v>0</v>
      </c>
      <c r="R113" s="4">
        <v>0</v>
      </c>
      <c r="S113" s="4">
        <v>0</v>
      </c>
      <c r="T113" s="4">
        <v>0</v>
      </c>
    </row>
    <row r="114" spans="1:20" ht="15.75" customHeight="1" x14ac:dyDescent="0.25">
      <c r="A114" s="4" t="s">
        <v>499</v>
      </c>
      <c r="B114" s="4" t="s">
        <v>500</v>
      </c>
      <c r="C114" s="4" t="s">
        <v>106</v>
      </c>
      <c r="D114" s="4" t="s">
        <v>484</v>
      </c>
      <c r="E114" s="72">
        <v>318.42703991148647</v>
      </c>
      <c r="F114" s="72">
        <v>226.8358355311662</v>
      </c>
      <c r="G114" s="72" t="s">
        <v>40</v>
      </c>
      <c r="H114" s="72" t="s">
        <v>40</v>
      </c>
      <c r="I114" s="72" t="s">
        <v>40</v>
      </c>
      <c r="J114" s="73">
        <v>72.273301737756711</v>
      </c>
      <c r="K114" s="73">
        <v>0.58982419728970825</v>
      </c>
      <c r="L114" s="73">
        <v>0.27135834411384219</v>
      </c>
      <c r="M114" s="72">
        <v>1.291174225533158</v>
      </c>
      <c r="N114" s="73">
        <v>4.5629631248770464</v>
      </c>
      <c r="O114" s="73" t="s">
        <v>40</v>
      </c>
      <c r="Q114" s="4">
        <v>0</v>
      </c>
      <c r="R114" s="4">
        <v>0</v>
      </c>
      <c r="S114" s="4">
        <v>0</v>
      </c>
      <c r="T114" s="4">
        <v>0</v>
      </c>
    </row>
    <row r="115" spans="1:20" ht="15.75" customHeight="1" x14ac:dyDescent="0.25">
      <c r="A115" s="4" t="s">
        <v>425</v>
      </c>
      <c r="B115" s="4" t="s">
        <v>426</v>
      </c>
      <c r="C115" s="4" t="s">
        <v>181</v>
      </c>
      <c r="D115" s="4" t="s">
        <v>412</v>
      </c>
      <c r="E115" s="72">
        <v>453.59646540487353</v>
      </c>
      <c r="F115" s="72">
        <v>98.521760707976</v>
      </c>
      <c r="G115" s="72">
        <v>68.777784338004537</v>
      </c>
      <c r="H115" s="72">
        <v>698.09739334506753</v>
      </c>
      <c r="I115" s="72">
        <v>17.426898315154851</v>
      </c>
      <c r="J115" s="73">
        <v>67.791603487490519</v>
      </c>
      <c r="K115" s="73">
        <v>0.28417833375412654</v>
      </c>
      <c r="L115" s="73">
        <v>0.17227390830609338</v>
      </c>
      <c r="M115" s="72">
        <v>0.66061024697326964</v>
      </c>
      <c r="N115" s="73">
        <v>1.2505112974723802</v>
      </c>
      <c r="O115" s="73">
        <v>211.63816568047338</v>
      </c>
      <c r="Q115" s="4">
        <v>0.61</v>
      </c>
      <c r="R115" s="4">
        <v>0.56999999999999995</v>
      </c>
      <c r="S115" s="4">
        <v>0.7</v>
      </c>
      <c r="T115" s="4">
        <v>0.7</v>
      </c>
    </row>
    <row r="116" spans="1:20" ht="15.75" customHeight="1" x14ac:dyDescent="0.25">
      <c r="A116" s="4" t="s">
        <v>59</v>
      </c>
      <c r="B116" s="4" t="s">
        <v>60</v>
      </c>
      <c r="C116" s="4" t="s">
        <v>28</v>
      </c>
      <c r="D116" s="4" t="s">
        <v>29</v>
      </c>
      <c r="E116" s="72">
        <v>400.74226353747389</v>
      </c>
      <c r="F116" s="72">
        <v>130.82208298468362</v>
      </c>
      <c r="G116" s="72" t="s">
        <v>40</v>
      </c>
      <c r="H116" s="72" t="s">
        <v>40</v>
      </c>
      <c r="I116" s="72" t="s">
        <v>40</v>
      </c>
      <c r="J116" s="73">
        <v>334.60824742268039</v>
      </c>
      <c r="K116" s="73">
        <v>0.21779885933706025</v>
      </c>
      <c r="L116" s="73">
        <v>0.32330827067669171</v>
      </c>
      <c r="M116" s="72">
        <v>55.863098438105752</v>
      </c>
      <c r="N116" s="73">
        <v>0.584989370551807</v>
      </c>
      <c r="O116" s="73" t="s">
        <v>40</v>
      </c>
      <c r="Q116" s="4">
        <v>0.44</v>
      </c>
      <c r="R116" s="4">
        <v>0.52</v>
      </c>
      <c r="S116" s="4">
        <v>0.5</v>
      </c>
      <c r="T116" s="4">
        <v>0.5</v>
      </c>
    </row>
    <row r="117" spans="1:20" ht="15.75" customHeight="1" x14ac:dyDescent="0.25">
      <c r="A117" s="4" t="s">
        <v>171</v>
      </c>
      <c r="B117" s="4" t="s">
        <v>172</v>
      </c>
      <c r="C117" s="4" t="s">
        <v>106</v>
      </c>
      <c r="D117" s="4" t="s">
        <v>160</v>
      </c>
      <c r="E117" s="72">
        <v>202.58504668060027</v>
      </c>
      <c r="F117" s="72">
        <v>40.836258145091428</v>
      </c>
      <c r="G117" s="72" t="s">
        <v>40</v>
      </c>
      <c r="H117" s="72" t="s">
        <v>40</v>
      </c>
      <c r="I117" s="72" t="s">
        <v>40</v>
      </c>
      <c r="J117" s="73">
        <v>93.197333333333333</v>
      </c>
      <c r="K117" s="73">
        <v>0.8997360102817048</v>
      </c>
      <c r="L117" s="73">
        <v>0.10802046134542997</v>
      </c>
      <c r="M117" s="72">
        <v>0.24121021122281586</v>
      </c>
      <c r="N117" s="73">
        <v>0.82696500615182122</v>
      </c>
      <c r="O117" s="73">
        <v>133.03768557289683</v>
      </c>
      <c r="Q117" s="4">
        <v>0.73</v>
      </c>
      <c r="R117" s="4">
        <v>0.73</v>
      </c>
      <c r="S117" s="4">
        <v>0.74</v>
      </c>
      <c r="T117" s="4">
        <v>0.74</v>
      </c>
    </row>
    <row r="118" spans="1:20" ht="15.75" customHeight="1" x14ac:dyDescent="0.25">
      <c r="A118" s="4" t="s">
        <v>501</v>
      </c>
      <c r="B118" s="4" t="s">
        <v>502</v>
      </c>
      <c r="C118" s="4" t="s">
        <v>106</v>
      </c>
      <c r="D118" s="4" t="s">
        <v>484</v>
      </c>
      <c r="E118" s="72">
        <v>65.93943550457972</v>
      </c>
      <c r="F118" s="72">
        <v>155.41947716887881</v>
      </c>
      <c r="G118" s="72" t="s">
        <v>40</v>
      </c>
      <c r="H118" s="72" t="s">
        <v>40</v>
      </c>
      <c r="I118" s="72" t="s">
        <v>40</v>
      </c>
      <c r="J118" s="73" t="s">
        <v>40</v>
      </c>
      <c r="K118" s="73" t="s">
        <v>40</v>
      </c>
      <c r="L118" s="73">
        <v>0.28535031847133757</v>
      </c>
      <c r="M118" s="72">
        <v>1.3166108575452791</v>
      </c>
      <c r="N118" s="73" t="s">
        <v>40</v>
      </c>
      <c r="O118" s="73" t="s">
        <v>40</v>
      </c>
      <c r="Q118" s="4">
        <v>0.54</v>
      </c>
      <c r="R118" s="4">
        <v>0.6</v>
      </c>
      <c r="S118" s="4">
        <v>0.48</v>
      </c>
      <c r="T118" s="4">
        <v>0.48</v>
      </c>
    </row>
    <row r="119" spans="1:20" ht="15.75" customHeight="1" x14ac:dyDescent="0.25">
      <c r="A119" s="4" t="s">
        <v>104</v>
      </c>
      <c r="B119" s="4" t="s">
        <v>105</v>
      </c>
      <c r="C119" s="4" t="s">
        <v>106</v>
      </c>
      <c r="D119" s="4" t="s">
        <v>107</v>
      </c>
      <c r="E119" s="72">
        <v>234.34854903614692</v>
      </c>
      <c r="F119" s="72">
        <v>183.21501628958248</v>
      </c>
      <c r="G119" s="72" t="s">
        <v>40</v>
      </c>
      <c r="H119" s="72" t="s">
        <v>40</v>
      </c>
      <c r="I119" s="72" t="s">
        <v>40</v>
      </c>
      <c r="J119" s="73">
        <v>16.079437476244774</v>
      </c>
      <c r="K119" s="73">
        <v>1.1657634792152558</v>
      </c>
      <c r="L119" s="73">
        <v>0.1695254346994616</v>
      </c>
      <c r="M119" s="72">
        <v>4.9322351321006197</v>
      </c>
      <c r="N119" s="73">
        <v>2.5636449592246779</v>
      </c>
      <c r="O119" s="73" t="s">
        <v>40</v>
      </c>
      <c r="Q119" s="4">
        <v>0.45</v>
      </c>
      <c r="R119" s="4">
        <v>0.26</v>
      </c>
      <c r="S119" s="4">
        <v>0.45</v>
      </c>
      <c r="T119" s="4">
        <v>0.45</v>
      </c>
    </row>
    <row r="120" spans="1:20" ht="15.75" customHeight="1" x14ac:dyDescent="0.25">
      <c r="A120" s="4" t="s">
        <v>128</v>
      </c>
      <c r="B120" s="4" t="s">
        <v>129</v>
      </c>
      <c r="C120" s="4" t="s">
        <v>118</v>
      </c>
      <c r="D120" s="4" t="s">
        <v>119</v>
      </c>
      <c r="E120" s="72">
        <v>74.030927812893268</v>
      </c>
      <c r="F120" s="72">
        <v>97.046118238011047</v>
      </c>
      <c r="G120" s="72" t="s">
        <v>40</v>
      </c>
      <c r="H120" s="72" t="s">
        <v>40</v>
      </c>
      <c r="I120" s="72" t="s">
        <v>40</v>
      </c>
      <c r="J120" s="73">
        <v>807.61476725521675</v>
      </c>
      <c r="K120" s="73">
        <v>0.12351001713903925</v>
      </c>
      <c r="L120" s="73">
        <v>0.37772681836890692</v>
      </c>
      <c r="M120" s="72">
        <v>4.6905338502760676</v>
      </c>
      <c r="N120" s="73">
        <v>0.1401487446933681</v>
      </c>
      <c r="O120" s="73">
        <v>824.82622950819677</v>
      </c>
      <c r="Q120" s="4">
        <v>0.32</v>
      </c>
      <c r="R120" s="4">
        <v>0.36</v>
      </c>
      <c r="S120" s="4">
        <v>0.38</v>
      </c>
      <c r="T120" s="4">
        <v>0.38</v>
      </c>
    </row>
    <row r="121" spans="1:20" ht="15.75" customHeight="1" x14ac:dyDescent="0.25">
      <c r="A121" s="4" t="s">
        <v>217</v>
      </c>
      <c r="B121" s="4" t="s">
        <v>218</v>
      </c>
      <c r="C121" s="4" t="s">
        <v>22</v>
      </c>
      <c r="D121" s="4" t="s">
        <v>216</v>
      </c>
      <c r="E121" s="72" t="s">
        <v>40</v>
      </c>
      <c r="F121" s="72">
        <v>109.68828121014234</v>
      </c>
      <c r="G121" s="72" t="s">
        <v>40</v>
      </c>
      <c r="H121" s="72" t="s">
        <v>40</v>
      </c>
      <c r="I121" s="72" t="s">
        <v>40</v>
      </c>
      <c r="J121" s="73" t="s">
        <v>40</v>
      </c>
      <c r="K121" s="73" t="s">
        <v>40</v>
      </c>
      <c r="L121" s="73">
        <v>5.3999999999999999E-2</v>
      </c>
      <c r="M121" s="72">
        <v>6.8023740285359588</v>
      </c>
      <c r="N121" s="73" t="s">
        <v>40</v>
      </c>
      <c r="O121" s="73" t="s">
        <v>40</v>
      </c>
    </row>
    <row r="122" spans="1:20" ht="15.75" customHeight="1" x14ac:dyDescent="0.25">
      <c r="A122" s="4" t="s">
        <v>427</v>
      </c>
      <c r="B122" s="4" t="s">
        <v>428</v>
      </c>
      <c r="C122" s="4" t="s">
        <v>181</v>
      </c>
      <c r="D122" s="4" t="s">
        <v>412</v>
      </c>
      <c r="E122" s="72">
        <v>474.28602395274481</v>
      </c>
      <c r="F122" s="72">
        <v>89.307971603533304</v>
      </c>
      <c r="G122" s="72">
        <v>37.392293935945375</v>
      </c>
      <c r="H122" s="72">
        <v>418.68932038834947</v>
      </c>
      <c r="I122" s="72">
        <v>21.351541754728228</v>
      </c>
      <c r="J122" s="73">
        <v>72.654822335025386</v>
      </c>
      <c r="K122" s="73">
        <v>8.8836181337933265E-2</v>
      </c>
      <c r="L122" s="73">
        <v>0.25182038834951459</v>
      </c>
      <c r="M122" s="72">
        <v>2.0592857529940933</v>
      </c>
      <c r="N122" s="73" t="s">
        <v>40</v>
      </c>
      <c r="O122" s="73">
        <v>204.47142857142856</v>
      </c>
      <c r="Q122" s="4">
        <v>0</v>
      </c>
      <c r="R122" s="4">
        <v>0</v>
      </c>
      <c r="S122" s="4">
        <v>0</v>
      </c>
      <c r="T122" s="4">
        <v>0</v>
      </c>
    </row>
    <row r="123" spans="1:20" ht="15.75" customHeight="1" x14ac:dyDescent="0.25">
      <c r="A123" s="4" t="s">
        <v>503</v>
      </c>
      <c r="B123" s="4" t="s">
        <v>504</v>
      </c>
      <c r="C123" s="4" t="s">
        <v>106</v>
      </c>
      <c r="D123" s="4" t="s">
        <v>484</v>
      </c>
      <c r="E123" s="72">
        <v>180.24365100474603</v>
      </c>
      <c r="F123" s="72">
        <v>142.61663009738575</v>
      </c>
      <c r="G123" s="72" t="s">
        <v>40</v>
      </c>
      <c r="H123" s="72" t="s">
        <v>40</v>
      </c>
      <c r="I123" s="72" t="s">
        <v>40</v>
      </c>
      <c r="J123" s="73" t="s">
        <v>40</v>
      </c>
      <c r="K123" s="73" t="s">
        <v>40</v>
      </c>
      <c r="L123" s="73">
        <v>0.05</v>
      </c>
      <c r="M123" s="72">
        <v>1.449935739323422</v>
      </c>
      <c r="N123" s="73" t="s">
        <v>40</v>
      </c>
      <c r="O123" s="73" t="s">
        <v>40</v>
      </c>
      <c r="Q123" s="4">
        <v>0</v>
      </c>
      <c r="R123" s="4">
        <v>0</v>
      </c>
      <c r="S123" s="4">
        <v>0</v>
      </c>
      <c r="T123" s="4">
        <v>0</v>
      </c>
    </row>
    <row r="124" spans="1:20" ht="15.75" customHeight="1" x14ac:dyDescent="0.25">
      <c r="A124" s="4" t="s">
        <v>108</v>
      </c>
      <c r="B124" s="4" t="s">
        <v>109</v>
      </c>
      <c r="C124" s="4" t="s">
        <v>106</v>
      </c>
      <c r="D124" s="4" t="s">
        <v>107</v>
      </c>
      <c r="E124" s="72" t="s">
        <v>40</v>
      </c>
      <c r="F124" s="72">
        <v>164.81058628240996</v>
      </c>
      <c r="G124" s="72" t="s">
        <v>40</v>
      </c>
      <c r="H124" s="72" t="s">
        <v>40</v>
      </c>
      <c r="I124" s="72" t="s">
        <v>40</v>
      </c>
      <c r="J124" s="73">
        <v>57.092537313432835</v>
      </c>
      <c r="K124" s="73">
        <v>1.3435832274459976</v>
      </c>
      <c r="L124" s="73">
        <v>0.18432003026290902</v>
      </c>
      <c r="M124" s="72">
        <v>3.9901182228387508</v>
      </c>
      <c r="N124" s="73">
        <v>0.86829446826309731</v>
      </c>
      <c r="O124" s="73">
        <v>22.741973840665874</v>
      </c>
      <c r="Q124" s="4">
        <v>0.47</v>
      </c>
      <c r="R124" s="4">
        <v>0.32</v>
      </c>
      <c r="S124" s="4">
        <v>0.33</v>
      </c>
      <c r="T124" s="4">
        <v>0.33</v>
      </c>
    </row>
    <row r="125" spans="1:20" ht="15.75" customHeight="1" x14ac:dyDescent="0.25">
      <c r="A125" s="4" t="s">
        <v>362</v>
      </c>
      <c r="B125" s="4" t="s">
        <v>363</v>
      </c>
      <c r="C125" s="4" t="s">
        <v>106</v>
      </c>
      <c r="D125" s="4" t="s">
        <v>357</v>
      </c>
      <c r="E125" s="72" t="s">
        <v>40</v>
      </c>
      <c r="F125" s="72">
        <v>114.38805320627579</v>
      </c>
      <c r="G125" s="72" t="s">
        <v>40</v>
      </c>
      <c r="H125" s="72" t="s">
        <v>40</v>
      </c>
      <c r="I125" s="72" t="s">
        <v>40</v>
      </c>
      <c r="J125" s="73" t="s">
        <v>40</v>
      </c>
      <c r="K125" s="73" t="s">
        <v>40</v>
      </c>
      <c r="L125" s="73">
        <v>4.8774539690281671E-3</v>
      </c>
      <c r="M125" s="72" t="s">
        <v>40</v>
      </c>
      <c r="N125" s="73" t="s">
        <v>40</v>
      </c>
      <c r="O125" s="73" t="s">
        <v>40</v>
      </c>
    </row>
    <row r="126" spans="1:20" ht="15.75" customHeight="1" x14ac:dyDescent="0.25">
      <c r="A126" s="4" t="s">
        <v>291</v>
      </c>
      <c r="B126" s="4" t="s">
        <v>292</v>
      </c>
      <c r="C126" s="4" t="s">
        <v>181</v>
      </c>
      <c r="D126" s="4" t="s">
        <v>276</v>
      </c>
      <c r="E126" s="72">
        <v>459.31727558459636</v>
      </c>
      <c r="F126" s="72">
        <v>197.45712977574848</v>
      </c>
      <c r="G126" s="72">
        <v>134.26035915694985</v>
      </c>
      <c r="H126" s="72">
        <v>679.94687915006637</v>
      </c>
      <c r="I126" s="72">
        <v>23.810235569240323</v>
      </c>
      <c r="J126" s="73">
        <v>25.057268722466961</v>
      </c>
      <c r="K126" s="73">
        <v>0.4216597603315041</v>
      </c>
      <c r="L126" s="73">
        <v>0.27915006640106244</v>
      </c>
      <c r="M126" s="72">
        <v>4.2480816764503659</v>
      </c>
      <c r="N126" s="73">
        <v>1.318301687763713</v>
      </c>
      <c r="O126" s="73">
        <v>25.336302895322941</v>
      </c>
      <c r="Q126" s="4">
        <v>0</v>
      </c>
      <c r="R126" s="4">
        <v>0</v>
      </c>
      <c r="S126" s="4">
        <v>0</v>
      </c>
      <c r="T126" s="4">
        <v>0</v>
      </c>
    </row>
    <row r="127" spans="1:20" ht="15.75" customHeight="1" x14ac:dyDescent="0.25">
      <c r="A127" s="4" t="s">
        <v>505</v>
      </c>
      <c r="B127" s="4" t="s">
        <v>506</v>
      </c>
      <c r="C127" s="4" t="s">
        <v>106</v>
      </c>
      <c r="D127" s="4" t="s">
        <v>484</v>
      </c>
      <c r="E127" s="72">
        <v>424.40516398513182</v>
      </c>
      <c r="F127" s="72">
        <v>94.198809080835204</v>
      </c>
      <c r="G127" s="72" t="s">
        <v>40</v>
      </c>
      <c r="H127" s="72" t="s">
        <v>40</v>
      </c>
      <c r="I127" s="72" t="s">
        <v>40</v>
      </c>
      <c r="J127" s="73" t="s">
        <v>40</v>
      </c>
      <c r="K127" s="73" t="s">
        <v>40</v>
      </c>
      <c r="L127" s="73">
        <v>0.41669247445029423</v>
      </c>
      <c r="M127" s="72">
        <v>3.4277981006497793</v>
      </c>
      <c r="N127" s="73" t="s">
        <v>40</v>
      </c>
      <c r="O127" s="73" t="s">
        <v>40</v>
      </c>
      <c r="Q127" s="4">
        <v>0.33</v>
      </c>
      <c r="R127" s="4">
        <v>0.48</v>
      </c>
      <c r="S127" s="4">
        <v>0.45</v>
      </c>
      <c r="T127" s="4">
        <v>0.45</v>
      </c>
    </row>
    <row r="128" spans="1:20" ht="15.75" customHeight="1" x14ac:dyDescent="0.25">
      <c r="A128" s="4" t="s">
        <v>383</v>
      </c>
      <c r="B128" s="4" t="s">
        <v>384</v>
      </c>
      <c r="C128" s="4" t="s">
        <v>118</v>
      </c>
      <c r="D128" s="4" t="s">
        <v>380</v>
      </c>
      <c r="E128" s="72">
        <v>165.29680021531402</v>
      </c>
      <c r="F128" s="72">
        <v>97.540639580514082</v>
      </c>
      <c r="G128" s="72" t="s">
        <v>40</v>
      </c>
      <c r="H128" s="72" t="s">
        <v>40</v>
      </c>
      <c r="I128" s="72" t="s">
        <v>40</v>
      </c>
      <c r="J128" s="73" t="s">
        <v>40</v>
      </c>
      <c r="K128" s="73" t="s">
        <v>40</v>
      </c>
      <c r="L128" s="73">
        <v>0.1948866377231066</v>
      </c>
      <c r="M128" s="72">
        <v>42.206441728760794</v>
      </c>
      <c r="N128" s="73" t="s">
        <v>40</v>
      </c>
      <c r="O128" s="73" t="s">
        <v>40</v>
      </c>
    </row>
    <row r="129" spans="1:20" ht="15.75" customHeight="1" x14ac:dyDescent="0.25">
      <c r="A129" s="4" t="s">
        <v>464</v>
      </c>
      <c r="B129" s="4" t="s">
        <v>465</v>
      </c>
      <c r="C129" s="4" t="s">
        <v>118</v>
      </c>
      <c r="D129" s="4" t="s">
        <v>449</v>
      </c>
      <c r="E129" s="72" t="s">
        <v>40</v>
      </c>
      <c r="F129" s="72">
        <v>44.780889598397856</v>
      </c>
      <c r="G129" s="72" t="s">
        <v>40</v>
      </c>
      <c r="H129" s="72" t="s">
        <v>40</v>
      </c>
      <c r="I129" s="72" t="s">
        <v>40</v>
      </c>
      <c r="J129" s="73" t="s">
        <v>40</v>
      </c>
      <c r="K129" s="73" t="s">
        <v>40</v>
      </c>
      <c r="L129" s="73">
        <v>0.63003165988240617</v>
      </c>
      <c r="M129" s="72">
        <v>2.7342469904042108</v>
      </c>
      <c r="N129" s="73" t="s">
        <v>40</v>
      </c>
      <c r="O129" s="73" t="s">
        <v>40</v>
      </c>
      <c r="Q129" s="4">
        <v>0.35</v>
      </c>
      <c r="R129" s="4">
        <v>0.48</v>
      </c>
      <c r="S129" s="4">
        <v>0.37</v>
      </c>
      <c r="T129" s="4">
        <v>0.37</v>
      </c>
    </row>
    <row r="130" spans="1:20" ht="15.75" customHeight="1" x14ac:dyDescent="0.25">
      <c r="A130" s="4" t="s">
        <v>253</v>
      </c>
      <c r="B130" s="4" t="s">
        <v>254</v>
      </c>
      <c r="C130" s="4" t="s">
        <v>118</v>
      </c>
      <c r="D130" s="4" t="s">
        <v>250</v>
      </c>
      <c r="E130" s="72" t="s">
        <v>40</v>
      </c>
      <c r="F130" s="72">
        <v>91.287994367204661</v>
      </c>
      <c r="G130" s="72" t="s">
        <v>40</v>
      </c>
      <c r="H130" s="72" t="s">
        <v>40</v>
      </c>
      <c r="I130" s="72" t="s">
        <v>40</v>
      </c>
      <c r="J130" s="73" t="s">
        <v>40</v>
      </c>
      <c r="K130" s="73" t="s">
        <v>40</v>
      </c>
      <c r="L130" s="73">
        <v>0.90011314045579438</v>
      </c>
      <c r="M130" s="72" t="s">
        <v>40</v>
      </c>
      <c r="N130" s="73" t="s">
        <v>40</v>
      </c>
      <c r="O130" s="73" t="s">
        <v>40</v>
      </c>
    </row>
    <row r="131" spans="1:20" ht="15.75" customHeight="1" x14ac:dyDescent="0.25">
      <c r="A131" s="4" t="s">
        <v>532</v>
      </c>
      <c r="B131" s="4" t="s">
        <v>533</v>
      </c>
      <c r="C131" s="4" t="s">
        <v>181</v>
      </c>
      <c r="D131" s="4" t="s">
        <v>525</v>
      </c>
      <c r="E131" s="72">
        <v>220.94216049869803</v>
      </c>
      <c r="F131" s="72">
        <v>192.00925852863043</v>
      </c>
      <c r="G131" s="72" t="s">
        <v>40</v>
      </c>
      <c r="H131" s="72" t="s">
        <v>40</v>
      </c>
      <c r="I131" s="72" t="s">
        <v>40</v>
      </c>
      <c r="J131" s="73">
        <v>2.6333333333333333</v>
      </c>
      <c r="K131" s="73" t="s">
        <v>40</v>
      </c>
      <c r="L131" s="73">
        <v>0.17808219178082191</v>
      </c>
      <c r="M131" s="72">
        <v>0</v>
      </c>
      <c r="N131" s="73">
        <v>10.424050632911392</v>
      </c>
      <c r="O131" s="73">
        <v>22.571428571428573</v>
      </c>
      <c r="Q131" s="4">
        <v>0</v>
      </c>
      <c r="R131" s="4">
        <v>0</v>
      </c>
      <c r="S131" s="4">
        <v>0</v>
      </c>
      <c r="T131" s="4">
        <v>0</v>
      </c>
    </row>
    <row r="132" spans="1:20" ht="15.75" customHeight="1" x14ac:dyDescent="0.25">
      <c r="A132" s="4" t="s">
        <v>293</v>
      </c>
      <c r="B132" s="4" t="s">
        <v>294</v>
      </c>
      <c r="C132" s="4" t="s">
        <v>181</v>
      </c>
      <c r="D132" s="4" t="s">
        <v>276</v>
      </c>
      <c r="E132" s="72">
        <v>298.26494667576452</v>
      </c>
      <c r="F132" s="72">
        <v>239.12651963471876</v>
      </c>
      <c r="G132" s="72">
        <v>107.22463579317059</v>
      </c>
      <c r="H132" s="72">
        <v>448.40127292013943</v>
      </c>
      <c r="I132" s="72">
        <v>27.902321581865955</v>
      </c>
      <c r="J132" s="73">
        <v>26.164935064935065</v>
      </c>
      <c r="K132" s="73">
        <v>0.42552231106525662</v>
      </c>
      <c r="L132" s="73">
        <v>9.2589786331262316E-2</v>
      </c>
      <c r="M132" s="72">
        <v>4.6745447844944259</v>
      </c>
      <c r="N132" s="73">
        <v>1.047004516801509</v>
      </c>
      <c r="O132" s="73">
        <v>29.980654761904763</v>
      </c>
      <c r="Q132" s="4">
        <v>0</v>
      </c>
      <c r="R132" s="4">
        <v>0</v>
      </c>
      <c r="S132" s="4">
        <v>0</v>
      </c>
      <c r="T132" s="4">
        <v>0</v>
      </c>
    </row>
    <row r="133" spans="1:20" ht="15.75" customHeight="1" x14ac:dyDescent="0.25">
      <c r="A133" s="4" t="s">
        <v>534</v>
      </c>
      <c r="B133" s="4" t="s">
        <v>535</v>
      </c>
      <c r="C133" s="4" t="s">
        <v>181</v>
      </c>
      <c r="D133" s="4" t="s">
        <v>525</v>
      </c>
      <c r="E133" s="72">
        <v>289.57544634084149</v>
      </c>
      <c r="F133" s="72">
        <v>105.56592267052551</v>
      </c>
      <c r="G133" s="72">
        <v>75.68264609917675</v>
      </c>
      <c r="H133" s="72">
        <v>716.92307692307691</v>
      </c>
      <c r="I133" s="72">
        <v>23.062093875714805</v>
      </c>
      <c r="J133" s="73" t="s">
        <v>40</v>
      </c>
      <c r="K133" s="73">
        <v>7.7078145381240359E-2</v>
      </c>
      <c r="L133" s="73">
        <v>0.44461538461538463</v>
      </c>
      <c r="M133" s="72">
        <v>0.32481822360161694</v>
      </c>
      <c r="N133" s="73" t="s">
        <v>40</v>
      </c>
      <c r="O133" s="73" t="s">
        <v>40</v>
      </c>
      <c r="Q133" s="4">
        <v>0</v>
      </c>
      <c r="R133" s="4">
        <v>0</v>
      </c>
      <c r="S133" s="4">
        <v>0</v>
      </c>
      <c r="T133" s="4">
        <v>0</v>
      </c>
    </row>
    <row r="134" spans="1:20" ht="15.75" customHeight="1" x14ac:dyDescent="0.25">
      <c r="A134" s="5" t="s">
        <v>173</v>
      </c>
      <c r="B134" s="5" t="s">
        <v>174</v>
      </c>
      <c r="C134" s="4" t="s">
        <v>106</v>
      </c>
      <c r="D134" s="4" t="s">
        <v>160</v>
      </c>
      <c r="E134" s="72">
        <v>1075.0337655848668</v>
      </c>
      <c r="F134" s="72">
        <v>200.48559985634986</v>
      </c>
      <c r="G134" s="72">
        <v>104.14633575092319</v>
      </c>
      <c r="H134" s="72">
        <v>519.47040498442368</v>
      </c>
      <c r="I134" s="72">
        <v>4.0596772556581753</v>
      </c>
      <c r="J134" s="73" t="s">
        <v>40</v>
      </c>
      <c r="K134" s="73" t="s">
        <v>40</v>
      </c>
      <c r="L134" s="73">
        <v>0.20404984423676012</v>
      </c>
      <c r="M134" s="72" t="s">
        <v>40</v>
      </c>
      <c r="N134" s="73" t="s">
        <v>40</v>
      </c>
      <c r="O134" s="73" t="s">
        <v>40</v>
      </c>
      <c r="Q134" s="4">
        <v>0</v>
      </c>
      <c r="R134" s="4">
        <v>0</v>
      </c>
      <c r="S134" s="4">
        <v>0</v>
      </c>
      <c r="T134" s="4">
        <v>0</v>
      </c>
    </row>
    <row r="135" spans="1:20" ht="15.75" customHeight="1" x14ac:dyDescent="0.25">
      <c r="A135" s="4" t="s">
        <v>130</v>
      </c>
      <c r="B135" s="4" t="s">
        <v>131</v>
      </c>
      <c r="C135" s="4" t="s">
        <v>118</v>
      </c>
      <c r="D135" s="4" t="s">
        <v>119</v>
      </c>
      <c r="E135" s="72">
        <v>30.671904176106565</v>
      </c>
      <c r="F135" s="72">
        <v>77.773596481363057</v>
      </c>
      <c r="G135" s="72" t="s">
        <v>40</v>
      </c>
      <c r="H135" s="72" t="s">
        <v>40</v>
      </c>
      <c r="I135" s="72" t="s">
        <v>40</v>
      </c>
      <c r="J135" s="73">
        <v>45.892624728850322</v>
      </c>
      <c r="K135" s="73" t="s">
        <v>40</v>
      </c>
      <c r="L135" s="73">
        <v>0.55794994040524437</v>
      </c>
      <c r="M135" s="72" t="s">
        <v>40</v>
      </c>
      <c r="N135" s="73">
        <v>0.64339564672795591</v>
      </c>
      <c r="O135" s="73" t="s">
        <v>40</v>
      </c>
      <c r="Q135" s="4">
        <v>0.37</v>
      </c>
      <c r="R135" s="4">
        <v>0.25</v>
      </c>
      <c r="S135" s="4">
        <v>0.34</v>
      </c>
      <c r="T135" s="4">
        <v>0.34</v>
      </c>
    </row>
    <row r="136" spans="1:20" ht="15.75" customHeight="1" x14ac:dyDescent="0.25">
      <c r="A136" s="4" t="s">
        <v>132</v>
      </c>
      <c r="B136" s="4" t="s">
        <v>133</v>
      </c>
      <c r="C136" s="4" t="s">
        <v>118</v>
      </c>
      <c r="D136" s="4" t="s">
        <v>119</v>
      </c>
      <c r="E136" s="72" t="s">
        <v>40</v>
      </c>
      <c r="F136" s="72">
        <v>79.42026374613387</v>
      </c>
      <c r="G136" s="72" t="s">
        <v>40</v>
      </c>
      <c r="H136" s="72" t="s">
        <v>40</v>
      </c>
      <c r="I136" s="72" t="s">
        <v>40</v>
      </c>
      <c r="J136" s="73" t="s">
        <v>40</v>
      </c>
      <c r="K136" s="73" t="s">
        <v>40</v>
      </c>
      <c r="L136" s="73">
        <v>0.1080094626563028</v>
      </c>
      <c r="M136" s="72">
        <v>1.4976852710490942</v>
      </c>
      <c r="N136" s="73" t="s">
        <v>40</v>
      </c>
      <c r="O136" s="73" t="s">
        <v>40</v>
      </c>
      <c r="Q136" s="4">
        <v>0.44</v>
      </c>
      <c r="R136" s="4">
        <v>0.54</v>
      </c>
      <c r="S136" s="4">
        <v>0.39</v>
      </c>
      <c r="T136" s="4">
        <v>0.39</v>
      </c>
    </row>
    <row r="137" spans="1:20" ht="15.75" customHeight="1" x14ac:dyDescent="0.25">
      <c r="A137" s="4" t="s">
        <v>364</v>
      </c>
      <c r="B137" s="4" t="s">
        <v>365</v>
      </c>
      <c r="C137" s="4" t="s">
        <v>106</v>
      </c>
      <c r="D137" s="4" t="s">
        <v>357</v>
      </c>
      <c r="E137" s="72" t="s">
        <v>40</v>
      </c>
      <c r="F137" s="72">
        <v>173.43783025465248</v>
      </c>
      <c r="G137" s="72" t="s">
        <v>40</v>
      </c>
      <c r="H137" s="72" t="s">
        <v>40</v>
      </c>
      <c r="I137" s="72" t="s">
        <v>40</v>
      </c>
      <c r="J137" s="73">
        <v>426.9383259911894</v>
      </c>
      <c r="K137" s="73">
        <v>0.66062231759656653</v>
      </c>
      <c r="L137" s="73">
        <v>0.31875191742009995</v>
      </c>
      <c r="M137" s="72">
        <v>1.9624550118143236</v>
      </c>
      <c r="N137" s="73">
        <v>6.1177320332249908E-2</v>
      </c>
      <c r="O137" s="73" t="s">
        <v>40</v>
      </c>
      <c r="Q137" s="4">
        <v>0.55000000000000004</v>
      </c>
      <c r="R137" s="4">
        <v>0.5</v>
      </c>
      <c r="S137" s="4">
        <v>0.54</v>
      </c>
      <c r="T137" s="4">
        <v>0.54</v>
      </c>
    </row>
    <row r="138" spans="1:20" ht="15.75" customHeight="1" x14ac:dyDescent="0.25">
      <c r="A138" s="4" t="s">
        <v>402</v>
      </c>
      <c r="B138" s="4" t="s">
        <v>403</v>
      </c>
      <c r="C138" s="4" t="s">
        <v>106</v>
      </c>
      <c r="D138" s="4" t="s">
        <v>393</v>
      </c>
      <c r="E138" s="72">
        <v>590.07106090369575</v>
      </c>
      <c r="F138" s="72">
        <v>348.80676820735545</v>
      </c>
      <c r="G138" s="72" t="s">
        <v>40</v>
      </c>
      <c r="H138" s="72" t="s">
        <v>40</v>
      </c>
      <c r="I138" s="72" t="s">
        <v>40</v>
      </c>
      <c r="J138" s="73" t="s">
        <v>40</v>
      </c>
      <c r="K138" s="73" t="s">
        <v>40</v>
      </c>
      <c r="L138" s="73" t="s">
        <v>40</v>
      </c>
      <c r="M138" s="72">
        <v>0.56502176275489546</v>
      </c>
      <c r="N138" s="73" t="s">
        <v>40</v>
      </c>
      <c r="O138" s="73" t="s">
        <v>40</v>
      </c>
      <c r="Q138" s="4">
        <v>0</v>
      </c>
      <c r="R138" s="4">
        <v>0</v>
      </c>
      <c r="S138" s="4">
        <v>0</v>
      </c>
      <c r="T138" s="4">
        <v>0</v>
      </c>
    </row>
    <row r="139" spans="1:20" ht="15.75" customHeight="1" x14ac:dyDescent="0.25">
      <c r="A139" s="4" t="s">
        <v>466</v>
      </c>
      <c r="B139" s="4" t="s">
        <v>467</v>
      </c>
      <c r="C139" s="4" t="s">
        <v>118</v>
      </c>
      <c r="D139" s="4" t="s">
        <v>449</v>
      </c>
      <c r="E139" s="72" t="s">
        <v>40</v>
      </c>
      <c r="F139" s="72">
        <v>26.498076028062016</v>
      </c>
      <c r="G139" s="72" t="s">
        <v>40</v>
      </c>
      <c r="H139" s="72" t="s">
        <v>40</v>
      </c>
      <c r="I139" s="72" t="s">
        <v>40</v>
      </c>
      <c r="J139" s="73" t="s">
        <v>40</v>
      </c>
      <c r="K139" s="73" t="s">
        <v>40</v>
      </c>
      <c r="L139" s="73">
        <v>0.52800000000000002</v>
      </c>
      <c r="M139" s="72" t="s">
        <v>40</v>
      </c>
      <c r="N139" s="73" t="s">
        <v>40</v>
      </c>
      <c r="O139" s="73" t="s">
        <v>40</v>
      </c>
    </row>
    <row r="140" spans="1:20" ht="15.75" customHeight="1" x14ac:dyDescent="0.25">
      <c r="A140" s="4" t="s">
        <v>429</v>
      </c>
      <c r="B140" s="4" t="s">
        <v>430</v>
      </c>
      <c r="C140" s="4" t="s">
        <v>181</v>
      </c>
      <c r="D140" s="4" t="s">
        <v>412</v>
      </c>
      <c r="E140" s="72">
        <v>490.94856167058765</v>
      </c>
      <c r="F140" s="72">
        <v>133.52347560698681</v>
      </c>
      <c r="G140" s="72" t="s">
        <v>40</v>
      </c>
      <c r="H140" s="72" t="s">
        <v>40</v>
      </c>
      <c r="I140" s="72" t="s">
        <v>40</v>
      </c>
      <c r="J140" s="73">
        <v>343.07142857142856</v>
      </c>
      <c r="K140" s="73">
        <v>18.375</v>
      </c>
      <c r="L140" s="73">
        <v>0.26530612244897961</v>
      </c>
      <c r="M140" s="72">
        <v>0.90832296331283546</v>
      </c>
      <c r="N140" s="73">
        <v>0.37733361093760842</v>
      </c>
      <c r="O140" s="73" t="s">
        <v>40</v>
      </c>
      <c r="Q140" s="4">
        <v>0</v>
      </c>
      <c r="R140" s="4">
        <v>0</v>
      </c>
      <c r="S140" s="4">
        <v>0</v>
      </c>
      <c r="T140" s="4">
        <v>0</v>
      </c>
    </row>
    <row r="141" spans="1:20" ht="15.75" customHeight="1" x14ac:dyDescent="0.25">
      <c r="A141" s="4" t="s">
        <v>219</v>
      </c>
      <c r="B141" s="4" t="s">
        <v>220</v>
      </c>
      <c r="C141" s="4" t="s">
        <v>22</v>
      </c>
      <c r="D141" s="4" t="s">
        <v>216</v>
      </c>
      <c r="E141" s="72" t="s">
        <v>40</v>
      </c>
      <c r="F141" s="72">
        <v>59.532921705703252</v>
      </c>
      <c r="G141" s="72" t="s">
        <v>40</v>
      </c>
      <c r="H141" s="72" t="s">
        <v>40</v>
      </c>
      <c r="I141" s="72" t="s">
        <v>40</v>
      </c>
      <c r="J141" s="73" t="s">
        <v>40</v>
      </c>
      <c r="K141" s="73" t="s">
        <v>40</v>
      </c>
      <c r="L141" s="73">
        <v>0.114</v>
      </c>
      <c r="M141" s="72" t="s">
        <v>40</v>
      </c>
      <c r="N141" s="73" t="s">
        <v>40</v>
      </c>
      <c r="O141" s="73" t="s">
        <v>40</v>
      </c>
    </row>
    <row r="142" spans="1:20" ht="15.75" customHeight="1" x14ac:dyDescent="0.25">
      <c r="A142" s="4" t="s">
        <v>61</v>
      </c>
      <c r="B142" s="4" t="s">
        <v>62</v>
      </c>
      <c r="C142" s="4" t="s">
        <v>28</v>
      </c>
      <c r="D142" s="4" t="s">
        <v>29</v>
      </c>
      <c r="E142" s="72" t="s">
        <v>40</v>
      </c>
      <c r="F142" s="72">
        <v>231.65776426292891</v>
      </c>
      <c r="G142" s="72" t="s">
        <v>40</v>
      </c>
      <c r="H142" s="72" t="s">
        <v>40</v>
      </c>
      <c r="I142" s="72" t="s">
        <v>40</v>
      </c>
      <c r="J142" s="73" t="s">
        <v>40</v>
      </c>
      <c r="K142" s="73" t="s">
        <v>40</v>
      </c>
      <c r="L142" s="73">
        <v>0.29496551724137932</v>
      </c>
      <c r="M142" s="72">
        <v>2.9290062148186413</v>
      </c>
      <c r="N142" s="73" t="s">
        <v>40</v>
      </c>
      <c r="O142" s="73" t="s">
        <v>40</v>
      </c>
      <c r="Q142" s="4">
        <v>0</v>
      </c>
      <c r="R142" s="4">
        <v>0</v>
      </c>
      <c r="S142" s="4">
        <v>0</v>
      </c>
      <c r="T142" s="4">
        <v>0</v>
      </c>
    </row>
    <row r="143" spans="1:20" ht="15.75" customHeight="1" x14ac:dyDescent="0.25">
      <c r="A143" s="4" t="s">
        <v>468</v>
      </c>
      <c r="B143" s="4" t="s">
        <v>469</v>
      </c>
      <c r="C143" s="4" t="s">
        <v>118</v>
      </c>
      <c r="D143" s="4" t="s">
        <v>449</v>
      </c>
      <c r="E143" s="72" t="s">
        <v>40</v>
      </c>
      <c r="F143" s="72">
        <v>42.424413836015496</v>
      </c>
      <c r="G143" s="72" t="s">
        <v>40</v>
      </c>
      <c r="H143" s="72" t="s">
        <v>40</v>
      </c>
      <c r="I143" s="72" t="s">
        <v>40</v>
      </c>
      <c r="J143" s="73" t="s">
        <v>40</v>
      </c>
      <c r="K143" s="73" t="s">
        <v>40</v>
      </c>
      <c r="L143" s="73">
        <v>0.37754166666666666</v>
      </c>
      <c r="M143" s="72" t="s">
        <v>40</v>
      </c>
      <c r="N143" s="73" t="s">
        <v>40</v>
      </c>
      <c r="O143" s="73" t="s">
        <v>40</v>
      </c>
    </row>
    <row r="144" spans="1:20" ht="15.75" customHeight="1" x14ac:dyDescent="0.25">
      <c r="A144" s="4" t="s">
        <v>134</v>
      </c>
      <c r="B144" s="4" t="s">
        <v>135</v>
      </c>
      <c r="C144" s="4" t="s">
        <v>118</v>
      </c>
      <c r="D144" s="4" t="s">
        <v>119</v>
      </c>
      <c r="E144" s="72">
        <v>843.44883859402614</v>
      </c>
      <c r="F144" s="72">
        <v>201.62751207402252</v>
      </c>
      <c r="G144" s="72" t="s">
        <v>40</v>
      </c>
      <c r="H144" s="72" t="s">
        <v>40</v>
      </c>
      <c r="I144" s="72" t="s">
        <v>40</v>
      </c>
      <c r="J144" s="73">
        <v>612.61428571428576</v>
      </c>
      <c r="K144" s="73">
        <v>9.141551206970433E-2</v>
      </c>
      <c r="L144" s="73">
        <v>0.43046875000000001</v>
      </c>
      <c r="M144" s="72">
        <v>1.8114971787900458</v>
      </c>
      <c r="N144" s="73">
        <v>0.45628803954947184</v>
      </c>
      <c r="O144" s="73" t="s">
        <v>40</v>
      </c>
      <c r="Q144" s="4">
        <v>0.53</v>
      </c>
      <c r="R144" s="4">
        <v>0.54</v>
      </c>
      <c r="S144" s="4">
        <v>0.56000000000000005</v>
      </c>
      <c r="T144" s="4">
        <v>0.56000000000000005</v>
      </c>
    </row>
    <row r="145" spans="1:26" ht="15.75" customHeight="1" x14ac:dyDescent="0.25">
      <c r="A145" s="4" t="s">
        <v>136</v>
      </c>
      <c r="B145" s="4" t="s">
        <v>137</v>
      </c>
      <c r="C145" s="4" t="s">
        <v>118</v>
      </c>
      <c r="D145" s="4" t="s">
        <v>119</v>
      </c>
      <c r="E145" s="72" t="s">
        <v>40</v>
      </c>
      <c r="F145" s="72">
        <v>110.0882960736427</v>
      </c>
      <c r="G145" s="72" t="s">
        <v>40</v>
      </c>
      <c r="H145" s="72" t="s">
        <v>40</v>
      </c>
      <c r="I145" s="72" t="s">
        <v>40</v>
      </c>
      <c r="J145" s="73" t="s">
        <v>40</v>
      </c>
      <c r="K145" s="73" t="s">
        <v>40</v>
      </c>
      <c r="L145" s="73">
        <v>0.56099999999999994</v>
      </c>
      <c r="M145" s="72">
        <v>4.5087356753710308</v>
      </c>
      <c r="N145" s="73" t="s">
        <v>40</v>
      </c>
      <c r="O145" s="73" t="s">
        <v>40</v>
      </c>
      <c r="Q145" s="4">
        <v>0</v>
      </c>
      <c r="R145" s="4">
        <v>0</v>
      </c>
      <c r="S145" s="4">
        <v>0</v>
      </c>
      <c r="T145" s="4">
        <v>0</v>
      </c>
    </row>
    <row r="146" spans="1:26" ht="15.75" customHeight="1" x14ac:dyDescent="0.25">
      <c r="A146" s="6" t="s">
        <v>98</v>
      </c>
      <c r="B146" s="6" t="s">
        <v>99</v>
      </c>
      <c r="C146" s="6" t="s">
        <v>28</v>
      </c>
      <c r="D146" s="6" t="s">
        <v>89</v>
      </c>
      <c r="E146" s="72">
        <v>347.7618344815956</v>
      </c>
      <c r="F146" s="72">
        <v>142.65980429522654</v>
      </c>
      <c r="G146" s="72">
        <v>31.755306301728133</v>
      </c>
      <c r="H146" s="72">
        <v>222.59462964082218</v>
      </c>
      <c r="I146" s="72">
        <v>2.1696950988147576</v>
      </c>
      <c r="J146" s="73">
        <v>62.153901734104046</v>
      </c>
      <c r="K146" s="73">
        <v>4.6224316155741247</v>
      </c>
      <c r="L146" s="73">
        <v>0.30924895191731822</v>
      </c>
      <c r="M146" s="72">
        <v>25.145104434565972</v>
      </c>
      <c r="N146" s="73">
        <v>0.53743853245137818</v>
      </c>
      <c r="O146" s="73">
        <v>18.77163120567376</v>
      </c>
      <c r="P146" s="6"/>
      <c r="Q146" s="4">
        <v>0.26</v>
      </c>
      <c r="R146" s="4">
        <v>0.37</v>
      </c>
      <c r="S146" s="4">
        <v>0.42</v>
      </c>
      <c r="T146" s="4">
        <v>0.42</v>
      </c>
      <c r="U146" s="6"/>
      <c r="V146" s="6"/>
      <c r="W146" s="6"/>
      <c r="X146" s="6"/>
      <c r="Y146" s="6"/>
      <c r="Z146" s="6"/>
    </row>
    <row r="147" spans="1:26" ht="15.75" customHeight="1" x14ac:dyDescent="0.25">
      <c r="A147" s="4" t="s">
        <v>221</v>
      </c>
      <c r="B147" s="4" t="s">
        <v>222</v>
      </c>
      <c r="C147" s="4" t="s">
        <v>22</v>
      </c>
      <c r="D147" s="4" t="s">
        <v>216</v>
      </c>
      <c r="E147" s="72" t="s">
        <v>40</v>
      </c>
      <c r="F147" s="72">
        <v>115.97768308219479</v>
      </c>
      <c r="G147" s="72" t="s">
        <v>40</v>
      </c>
      <c r="H147" s="72" t="s">
        <v>40</v>
      </c>
      <c r="I147" s="72" t="s">
        <v>40</v>
      </c>
      <c r="J147" s="73" t="s">
        <v>40</v>
      </c>
      <c r="K147" s="73" t="s">
        <v>40</v>
      </c>
      <c r="L147" s="73" t="s">
        <v>40</v>
      </c>
      <c r="M147" s="72" t="s">
        <v>40</v>
      </c>
      <c r="N147" s="73" t="s">
        <v>40</v>
      </c>
      <c r="O147" s="73" t="s">
        <v>40</v>
      </c>
    </row>
    <row r="148" spans="1:26" ht="15.75" customHeight="1" x14ac:dyDescent="0.25">
      <c r="A148" s="4" t="s">
        <v>536</v>
      </c>
      <c r="B148" s="4" t="s">
        <v>537</v>
      </c>
      <c r="C148" s="4" t="s">
        <v>181</v>
      </c>
      <c r="D148" s="4" t="s">
        <v>525</v>
      </c>
      <c r="E148" s="72">
        <v>1326.865824863977</v>
      </c>
      <c r="F148" s="72">
        <v>74.427676829894253</v>
      </c>
      <c r="G148" s="72" t="s">
        <v>40</v>
      </c>
      <c r="H148" s="72" t="s">
        <v>40</v>
      </c>
      <c r="I148" s="72" t="s">
        <v>40</v>
      </c>
      <c r="J148" s="73">
        <v>26.818181818181817</v>
      </c>
      <c r="K148" s="73">
        <v>5.1236749116607777E-2</v>
      </c>
      <c r="L148" s="73">
        <v>0.37931034482758619</v>
      </c>
      <c r="M148" s="72">
        <v>0</v>
      </c>
      <c r="N148" s="73">
        <v>1.8745762711864407</v>
      </c>
      <c r="O148" s="73">
        <v>118</v>
      </c>
      <c r="Q148" s="4">
        <v>0</v>
      </c>
      <c r="R148" s="4">
        <v>0</v>
      </c>
      <c r="S148" s="4">
        <v>0</v>
      </c>
      <c r="T148" s="4">
        <v>0</v>
      </c>
    </row>
    <row r="149" spans="1:26" ht="15.75" customHeight="1" x14ac:dyDescent="0.25">
      <c r="A149" s="4" t="s">
        <v>175</v>
      </c>
      <c r="B149" s="4" t="s">
        <v>176</v>
      </c>
      <c r="C149" s="4" t="s">
        <v>106</v>
      </c>
      <c r="D149" s="4" t="s">
        <v>160</v>
      </c>
      <c r="E149" s="72">
        <v>216.4229015117667</v>
      </c>
      <c r="F149" s="72">
        <v>119.9627802219234</v>
      </c>
      <c r="G149" s="72">
        <v>93.452525094049392</v>
      </c>
      <c r="H149" s="72">
        <v>779.01266477125876</v>
      </c>
      <c r="I149" s="72">
        <v>15.844140784027617</v>
      </c>
      <c r="J149" s="73">
        <v>19.804305283757337</v>
      </c>
      <c r="K149" s="73">
        <v>0.58924763935424918</v>
      </c>
      <c r="L149" s="73">
        <v>0.22977513569397778</v>
      </c>
      <c r="M149" s="72">
        <v>5.9221739525426127</v>
      </c>
      <c r="N149" s="73">
        <v>2.3522727272727271</v>
      </c>
      <c r="O149" s="73">
        <v>19.276190476190475</v>
      </c>
      <c r="Q149" s="4">
        <v>0.4</v>
      </c>
      <c r="R149" s="4">
        <v>0.34</v>
      </c>
      <c r="S149" s="4">
        <v>0.49</v>
      </c>
      <c r="T149" s="4">
        <v>0.49</v>
      </c>
    </row>
    <row r="150" spans="1:26" ht="15.75" customHeight="1" x14ac:dyDescent="0.25">
      <c r="A150" s="4" t="s">
        <v>431</v>
      </c>
      <c r="B150" s="4" t="s">
        <v>432</v>
      </c>
      <c r="C150" s="4" t="s">
        <v>181</v>
      </c>
      <c r="D150" s="4" t="s">
        <v>412</v>
      </c>
      <c r="E150" s="72">
        <v>651.76508430907018</v>
      </c>
      <c r="F150" s="72">
        <v>178.18840198921313</v>
      </c>
      <c r="G150" s="72">
        <v>78.027092917528549</v>
      </c>
      <c r="H150" s="72">
        <v>437.89097408400357</v>
      </c>
      <c r="I150" s="72">
        <v>49.841796088135581</v>
      </c>
      <c r="J150" s="73">
        <v>13.511182108626198</v>
      </c>
      <c r="K150" s="73">
        <v>0.30145474137931033</v>
      </c>
      <c r="L150" s="73">
        <v>0.27613941018766758</v>
      </c>
      <c r="M150" s="72">
        <v>2.3885844770672002</v>
      </c>
      <c r="N150" s="73">
        <v>0.85268384960983679</v>
      </c>
      <c r="O150" s="73">
        <v>35.83898305084746</v>
      </c>
      <c r="Q150" s="4">
        <v>0</v>
      </c>
      <c r="R150" s="4">
        <v>0</v>
      </c>
      <c r="S150" s="4">
        <v>0</v>
      </c>
      <c r="T150" s="4">
        <v>0</v>
      </c>
    </row>
    <row r="151" spans="1:26" ht="15.75" customHeight="1" x14ac:dyDescent="0.25">
      <c r="A151" s="4" t="s">
        <v>63</v>
      </c>
      <c r="B151" s="4" t="s">
        <v>64</v>
      </c>
      <c r="C151" s="4" t="s">
        <v>28</v>
      </c>
      <c r="D151" s="4" t="s">
        <v>29</v>
      </c>
      <c r="E151" s="72" t="s">
        <v>40</v>
      </c>
      <c r="F151" s="72" t="s">
        <v>40</v>
      </c>
      <c r="G151" s="72" t="s">
        <v>40</v>
      </c>
      <c r="H151" s="72" t="s">
        <v>40</v>
      </c>
      <c r="I151" s="72" t="s">
        <v>40</v>
      </c>
      <c r="J151" s="73" t="s">
        <v>40</v>
      </c>
      <c r="K151" s="73" t="s">
        <v>40</v>
      </c>
      <c r="L151" s="73" t="s">
        <v>40</v>
      </c>
      <c r="M151" s="72">
        <v>20.044097013429546</v>
      </c>
      <c r="N151" s="73" t="s">
        <v>40</v>
      </c>
      <c r="O151" s="73" t="s">
        <v>40</v>
      </c>
    </row>
    <row r="152" spans="1:26" ht="15.75" customHeight="1" x14ac:dyDescent="0.25">
      <c r="A152" s="4" t="s">
        <v>255</v>
      </c>
      <c r="B152" s="4" t="s">
        <v>256</v>
      </c>
      <c r="C152" s="4" t="s">
        <v>118</v>
      </c>
      <c r="D152" s="4" t="s">
        <v>250</v>
      </c>
      <c r="E152" s="72">
        <v>153.47486983699639</v>
      </c>
      <c r="F152" s="72">
        <v>227.85294565777713</v>
      </c>
      <c r="G152" s="72">
        <v>25.803519428958875</v>
      </c>
      <c r="H152" s="72">
        <v>113.24637192847344</v>
      </c>
      <c r="I152" s="72">
        <v>8.3708580189790087</v>
      </c>
      <c r="J152" s="73">
        <v>154.48051097281362</v>
      </c>
      <c r="K152" s="73" t="s">
        <v>40</v>
      </c>
      <c r="L152" s="73">
        <v>0.14909388462371542</v>
      </c>
      <c r="M152" s="72">
        <v>2.0865453496374142</v>
      </c>
      <c r="N152" s="73">
        <v>1.6729357185414806</v>
      </c>
      <c r="O152" s="73">
        <v>481.74565883554646</v>
      </c>
      <c r="Q152" s="4">
        <v>0.48</v>
      </c>
      <c r="R152" s="4">
        <v>0.5</v>
      </c>
      <c r="S152" s="4">
        <v>0.38</v>
      </c>
      <c r="T152" s="4">
        <v>0.38</v>
      </c>
    </row>
    <row r="153" spans="1:26" ht="15.75" customHeight="1" x14ac:dyDescent="0.25">
      <c r="A153" s="4" t="s">
        <v>138</v>
      </c>
      <c r="B153" s="4" t="s">
        <v>139</v>
      </c>
      <c r="C153" s="4" t="s">
        <v>118</v>
      </c>
      <c r="D153" s="4" t="s">
        <v>119</v>
      </c>
      <c r="E153" s="72" t="s">
        <v>40</v>
      </c>
      <c r="F153" s="72">
        <v>59.885985777004279</v>
      </c>
      <c r="G153" s="72" t="s">
        <v>40</v>
      </c>
      <c r="H153" s="72" t="s">
        <v>40</v>
      </c>
      <c r="I153" s="72" t="s">
        <v>40</v>
      </c>
      <c r="J153" s="73" t="s">
        <v>40</v>
      </c>
      <c r="K153" s="73" t="s">
        <v>40</v>
      </c>
      <c r="L153" s="73">
        <v>0.34808908441022823</v>
      </c>
      <c r="M153" s="72">
        <v>2.7958868256627238</v>
      </c>
      <c r="N153" s="73" t="s">
        <v>40</v>
      </c>
      <c r="O153" s="73" t="s">
        <v>40</v>
      </c>
      <c r="Q153" s="4">
        <v>0.43</v>
      </c>
      <c r="R153" s="4">
        <v>0.25</v>
      </c>
      <c r="S153" s="4">
        <v>0.26</v>
      </c>
      <c r="T153" s="4">
        <v>0.26</v>
      </c>
    </row>
    <row r="154" spans="1:26" ht="15.75" customHeight="1" x14ac:dyDescent="0.25">
      <c r="A154" s="4" t="s">
        <v>366</v>
      </c>
      <c r="B154" s="4" t="s">
        <v>367</v>
      </c>
      <c r="C154" s="4" t="s">
        <v>106</v>
      </c>
      <c r="D154" s="4" t="s">
        <v>357</v>
      </c>
      <c r="E154" s="72">
        <v>139.4937813416937</v>
      </c>
      <c r="F154" s="72">
        <v>147.40934569478782</v>
      </c>
      <c r="G154" s="72" t="s">
        <v>40</v>
      </c>
      <c r="H154" s="72" t="s">
        <v>40</v>
      </c>
      <c r="I154" s="72" t="s">
        <v>40</v>
      </c>
      <c r="J154" s="73" t="s">
        <v>40</v>
      </c>
      <c r="K154" s="73" t="s">
        <v>40</v>
      </c>
      <c r="L154" s="73">
        <v>8.1525832203645121E-2</v>
      </c>
      <c r="M154" s="72">
        <v>2.2166540661539869</v>
      </c>
      <c r="N154" s="73" t="s">
        <v>40</v>
      </c>
      <c r="O154" s="73" t="s">
        <v>40</v>
      </c>
      <c r="Q154" s="4">
        <v>0.47</v>
      </c>
      <c r="R154" s="4">
        <v>0.38</v>
      </c>
      <c r="S154" s="4">
        <v>0.2</v>
      </c>
      <c r="T154" s="4">
        <v>0.2</v>
      </c>
    </row>
    <row r="155" spans="1:26" ht="15.75" customHeight="1" x14ac:dyDescent="0.25">
      <c r="A155" s="4" t="s">
        <v>385</v>
      </c>
      <c r="B155" s="4" t="s">
        <v>386</v>
      </c>
      <c r="C155" s="4" t="s">
        <v>118</v>
      </c>
      <c r="D155" s="4" t="s">
        <v>380</v>
      </c>
      <c r="E155" s="72" t="s">
        <v>40</v>
      </c>
      <c r="F155" s="72">
        <v>296.64906816113654</v>
      </c>
      <c r="G155" s="72" t="s">
        <v>40</v>
      </c>
      <c r="H155" s="72" t="s">
        <v>40</v>
      </c>
      <c r="I155" s="72" t="s">
        <v>40</v>
      </c>
      <c r="J155" s="73" t="s">
        <v>40</v>
      </c>
      <c r="K155" s="73" t="s">
        <v>40</v>
      </c>
      <c r="L155" s="73">
        <v>3.1621621621621625E-2</v>
      </c>
      <c r="M155" s="72">
        <v>15.554032222502837</v>
      </c>
      <c r="N155" s="73" t="s">
        <v>40</v>
      </c>
      <c r="O155" s="73" t="s">
        <v>40</v>
      </c>
    </row>
    <row r="156" spans="1:26" ht="15.75" customHeight="1" x14ac:dyDescent="0.25">
      <c r="A156" s="4" t="s">
        <v>223</v>
      </c>
      <c r="B156" s="4" t="s">
        <v>224</v>
      </c>
      <c r="C156" s="4" t="s">
        <v>22</v>
      </c>
      <c r="D156" s="4" t="s">
        <v>216</v>
      </c>
      <c r="E156" s="72" t="s">
        <v>40</v>
      </c>
      <c r="F156" s="72">
        <v>130.15991074748979</v>
      </c>
      <c r="G156" s="72" t="s">
        <v>40</v>
      </c>
      <c r="H156" s="72" t="s">
        <v>40</v>
      </c>
      <c r="I156" s="72" t="s">
        <v>40</v>
      </c>
      <c r="J156" s="73" t="s">
        <v>40</v>
      </c>
      <c r="K156" s="73" t="s">
        <v>40</v>
      </c>
      <c r="L156" s="73">
        <v>0.35714285714285715</v>
      </c>
      <c r="M156" s="72" t="s">
        <v>40</v>
      </c>
      <c r="N156" s="73" t="s">
        <v>40</v>
      </c>
      <c r="O156" s="73" t="s">
        <v>40</v>
      </c>
    </row>
    <row r="157" spans="1:26" ht="15.75" customHeight="1" x14ac:dyDescent="0.25">
      <c r="A157" s="4" t="s">
        <v>404</v>
      </c>
      <c r="B157" s="4" t="s">
        <v>405</v>
      </c>
      <c r="C157" s="4" t="s">
        <v>106</v>
      </c>
      <c r="D157" s="4" t="s">
        <v>393</v>
      </c>
      <c r="E157" s="72">
        <v>195.96829077578124</v>
      </c>
      <c r="F157" s="72">
        <v>65.997383314382233</v>
      </c>
      <c r="G157" s="72" t="s">
        <v>40</v>
      </c>
      <c r="H157" s="72" t="s">
        <v>40</v>
      </c>
      <c r="I157" s="72" t="s">
        <v>40</v>
      </c>
      <c r="J157" s="73">
        <v>91.959641255605376</v>
      </c>
      <c r="K157" s="73">
        <v>6.4418287273967927</v>
      </c>
      <c r="L157" s="73">
        <v>0.26497537206715743</v>
      </c>
      <c r="M157" s="72">
        <v>2.1916402382351388</v>
      </c>
      <c r="N157" s="73">
        <v>0.3021407324328278</v>
      </c>
      <c r="O157" s="73" t="s">
        <v>40</v>
      </c>
      <c r="Q157" s="4">
        <v>0.44</v>
      </c>
      <c r="R157" s="4">
        <v>0.43</v>
      </c>
      <c r="S157" s="4">
        <v>0.4</v>
      </c>
      <c r="T157" s="4">
        <v>0.4</v>
      </c>
    </row>
    <row r="158" spans="1:26" ht="15.75" customHeight="1" x14ac:dyDescent="0.25">
      <c r="A158" s="4" t="s">
        <v>538</v>
      </c>
      <c r="B158" s="4" t="s">
        <v>539</v>
      </c>
      <c r="C158" s="4" t="s">
        <v>181</v>
      </c>
      <c r="D158" s="4" t="s">
        <v>525</v>
      </c>
      <c r="E158" s="72">
        <v>356.31711287216041</v>
      </c>
      <c r="F158" s="72">
        <v>61.203254581324465</v>
      </c>
      <c r="G158" s="72" t="s">
        <v>40</v>
      </c>
      <c r="H158" s="72" t="s">
        <v>40</v>
      </c>
      <c r="I158" s="72" t="s">
        <v>40</v>
      </c>
      <c r="J158" s="73">
        <v>44.445481544336019</v>
      </c>
      <c r="K158" s="73">
        <v>0.12792332424601768</v>
      </c>
      <c r="L158" s="73">
        <v>0.26261467889908258</v>
      </c>
      <c r="M158" s="72">
        <v>0.7720594041222123</v>
      </c>
      <c r="N158" s="73">
        <v>2.7063326905821037</v>
      </c>
      <c r="O158" s="73" t="s">
        <v>40</v>
      </c>
      <c r="Q158" s="4">
        <v>0.84</v>
      </c>
      <c r="R158" s="4">
        <v>0.83</v>
      </c>
      <c r="S158" s="4">
        <v>0.84</v>
      </c>
      <c r="T158" s="4">
        <v>0.84</v>
      </c>
    </row>
    <row r="159" spans="1:26" ht="15.75" customHeight="1" x14ac:dyDescent="0.25">
      <c r="A159" s="4" t="s">
        <v>206</v>
      </c>
      <c r="B159" s="4" t="s">
        <v>207</v>
      </c>
      <c r="C159" s="4" t="s">
        <v>22</v>
      </c>
      <c r="D159" s="4" t="s">
        <v>205</v>
      </c>
      <c r="E159" s="72" t="s">
        <v>40</v>
      </c>
      <c r="F159" s="72">
        <v>194.16445623342176</v>
      </c>
      <c r="G159" s="72" t="s">
        <v>40</v>
      </c>
      <c r="H159" s="72" t="s">
        <v>40</v>
      </c>
      <c r="I159" s="72" t="s">
        <v>40</v>
      </c>
      <c r="J159" s="73" t="s">
        <v>40</v>
      </c>
      <c r="K159" s="73" t="s">
        <v>40</v>
      </c>
      <c r="L159" s="73" t="s">
        <v>40</v>
      </c>
      <c r="M159" s="72">
        <v>2.8293545534924847</v>
      </c>
      <c r="N159" s="73" t="s">
        <v>40</v>
      </c>
      <c r="O159" s="73" t="s">
        <v>40</v>
      </c>
      <c r="Q159" s="4">
        <v>0</v>
      </c>
      <c r="R159" s="4">
        <v>0</v>
      </c>
      <c r="S159" s="4">
        <v>0</v>
      </c>
      <c r="T159" s="4">
        <v>0</v>
      </c>
    </row>
    <row r="160" spans="1:26" ht="15.75" customHeight="1" x14ac:dyDescent="0.25">
      <c r="A160" s="4" t="s">
        <v>24</v>
      </c>
      <c r="B160" s="4" t="s">
        <v>25</v>
      </c>
      <c r="C160" s="4" t="s">
        <v>22</v>
      </c>
      <c r="D160" s="4" t="s">
        <v>23</v>
      </c>
      <c r="E160" s="72">
        <v>183.62710254914057</v>
      </c>
      <c r="F160" s="72">
        <v>218.16563988389868</v>
      </c>
      <c r="G160" s="72" t="s">
        <v>40</v>
      </c>
      <c r="H160" s="72" t="s">
        <v>40</v>
      </c>
      <c r="I160" s="72" t="s">
        <v>40</v>
      </c>
      <c r="J160" s="73">
        <v>302.481884057971</v>
      </c>
      <c r="K160" s="73">
        <v>0.15278855586628989</v>
      </c>
      <c r="L160" s="73">
        <v>0.30627695256348825</v>
      </c>
      <c r="M160" s="72">
        <v>0.73174867234656948</v>
      </c>
      <c r="N160" s="73">
        <v>2.058345810624663</v>
      </c>
      <c r="O160" s="73" t="s">
        <v>40</v>
      </c>
      <c r="Q160" s="4">
        <v>0.81</v>
      </c>
      <c r="R160" s="4">
        <v>0.87</v>
      </c>
      <c r="S160" s="4">
        <v>0.76</v>
      </c>
      <c r="T160" s="4">
        <v>0.76</v>
      </c>
    </row>
    <row r="161" spans="1:20" ht="15.75" customHeight="1" x14ac:dyDescent="0.25">
      <c r="A161" s="4" t="s">
        <v>100</v>
      </c>
      <c r="B161" s="4" t="s">
        <v>101</v>
      </c>
      <c r="C161" s="4" t="s">
        <v>28</v>
      </c>
      <c r="D161" s="4" t="s">
        <v>89</v>
      </c>
      <c r="E161" s="72">
        <v>148.94197572623153</v>
      </c>
      <c r="F161" s="72">
        <v>161.46966267827892</v>
      </c>
      <c r="G161" s="72" t="s">
        <v>40</v>
      </c>
      <c r="H161" s="72" t="s">
        <v>40</v>
      </c>
      <c r="I161" s="72" t="s">
        <v>40</v>
      </c>
      <c r="J161" s="73" t="s">
        <v>40</v>
      </c>
      <c r="K161" s="73">
        <v>1.5567830313742819</v>
      </c>
      <c r="L161" s="73">
        <v>0.10663260478758634</v>
      </c>
      <c r="M161" s="72">
        <v>6.9207831576554408</v>
      </c>
      <c r="N161" s="73" t="s">
        <v>40</v>
      </c>
      <c r="O161" s="73" t="s">
        <v>40</v>
      </c>
    </row>
    <row r="162" spans="1:20" ht="15.75" customHeight="1" x14ac:dyDescent="0.25">
      <c r="A162" s="4" t="s">
        <v>470</v>
      </c>
      <c r="B162" s="4" t="s">
        <v>471</v>
      </c>
      <c r="C162" s="4" t="s">
        <v>118</v>
      </c>
      <c r="D162" s="4" t="s">
        <v>449</v>
      </c>
      <c r="E162" s="72" t="s">
        <v>40</v>
      </c>
      <c r="F162" s="72">
        <v>36.571164805541144</v>
      </c>
      <c r="G162" s="72" t="s">
        <v>40</v>
      </c>
      <c r="H162" s="72" t="s">
        <v>40</v>
      </c>
      <c r="I162" s="72" t="s">
        <v>40</v>
      </c>
      <c r="J162" s="73" t="s">
        <v>40</v>
      </c>
      <c r="K162" s="73" t="s">
        <v>40</v>
      </c>
      <c r="L162" s="73">
        <v>0.60011730205278591</v>
      </c>
      <c r="M162" s="72">
        <v>3.3804196911162956</v>
      </c>
      <c r="N162" s="73" t="s">
        <v>40</v>
      </c>
      <c r="O162" s="73" t="s">
        <v>40</v>
      </c>
    </row>
    <row r="163" spans="1:20" ht="15.75" customHeight="1" x14ac:dyDescent="0.25">
      <c r="A163" s="4" t="s">
        <v>472</v>
      </c>
      <c r="B163" s="4" t="s">
        <v>473</v>
      </c>
      <c r="C163" s="4" t="s">
        <v>118</v>
      </c>
      <c r="D163" s="4" t="s">
        <v>449</v>
      </c>
      <c r="E163" s="72">
        <v>179.13691921888798</v>
      </c>
      <c r="F163" s="72">
        <v>37.704340675148835</v>
      </c>
      <c r="G163" s="72" t="s">
        <v>40</v>
      </c>
      <c r="H163" s="72" t="s">
        <v>40</v>
      </c>
      <c r="I163" s="72" t="s">
        <v>40</v>
      </c>
      <c r="J163" s="73" t="s">
        <v>40</v>
      </c>
      <c r="K163" s="73" t="s">
        <v>40</v>
      </c>
      <c r="L163" s="73">
        <v>0.67813968220450827</v>
      </c>
      <c r="M163" s="72" t="s">
        <v>40</v>
      </c>
      <c r="N163" s="73" t="s">
        <v>40</v>
      </c>
      <c r="O163" s="73" t="s">
        <v>40</v>
      </c>
      <c r="Q163" s="4">
        <v>0.46</v>
      </c>
      <c r="R163" s="4">
        <v>0.41</v>
      </c>
      <c r="S163" s="4">
        <v>0.37</v>
      </c>
      <c r="T163" s="4">
        <v>0.37</v>
      </c>
    </row>
    <row r="164" spans="1:20" ht="15.75" customHeight="1" x14ac:dyDescent="0.25">
      <c r="A164" s="4" t="s">
        <v>314</v>
      </c>
      <c r="B164" s="4" t="s">
        <v>315</v>
      </c>
      <c r="C164" s="4" t="s">
        <v>22</v>
      </c>
      <c r="D164" s="4" t="s">
        <v>309</v>
      </c>
      <c r="E164" s="72" t="s">
        <v>40</v>
      </c>
      <c r="F164" s="72" t="s">
        <v>40</v>
      </c>
      <c r="G164" s="72" t="s">
        <v>40</v>
      </c>
      <c r="H164" s="72" t="s">
        <v>40</v>
      </c>
      <c r="I164" s="72" t="s">
        <v>40</v>
      </c>
      <c r="J164" s="73" t="s">
        <v>40</v>
      </c>
      <c r="K164" s="73" t="s">
        <v>40</v>
      </c>
      <c r="L164" s="73" t="s">
        <v>40</v>
      </c>
      <c r="M164" s="72" t="s">
        <v>40</v>
      </c>
      <c r="N164" s="73" t="s">
        <v>40</v>
      </c>
      <c r="O164" s="73" t="s">
        <v>40</v>
      </c>
    </row>
    <row r="165" spans="1:20" ht="15.75" customHeight="1" x14ac:dyDescent="0.25">
      <c r="A165" s="4" t="s">
        <v>433</v>
      </c>
      <c r="B165" s="4" t="s">
        <v>434</v>
      </c>
      <c r="C165" s="4" t="s">
        <v>181</v>
      </c>
      <c r="D165" s="4" t="s">
        <v>412</v>
      </c>
      <c r="E165" s="72">
        <v>468.49974009567745</v>
      </c>
      <c r="F165" s="72">
        <v>145.47922469316654</v>
      </c>
      <c r="G165" s="72">
        <v>37.00576781208558</v>
      </c>
      <c r="H165" s="72">
        <v>254.37149455625209</v>
      </c>
      <c r="I165" s="72">
        <v>2.4958494503611544</v>
      </c>
      <c r="J165" s="73" t="s">
        <v>40</v>
      </c>
      <c r="K165" s="73" t="s">
        <v>40</v>
      </c>
      <c r="L165" s="73">
        <v>8.3470801715605406E-2</v>
      </c>
      <c r="M165" s="72" t="s">
        <v>40</v>
      </c>
      <c r="N165" s="73" t="s">
        <v>40</v>
      </c>
      <c r="O165" s="73" t="s">
        <v>40</v>
      </c>
      <c r="Q165" s="4">
        <v>0</v>
      </c>
      <c r="R165" s="4">
        <v>0</v>
      </c>
      <c r="S165" s="4">
        <v>0</v>
      </c>
      <c r="T165" s="4">
        <v>0</v>
      </c>
    </row>
    <row r="166" spans="1:20" ht="15.75" customHeight="1" x14ac:dyDescent="0.25">
      <c r="A166" s="4" t="s">
        <v>225</v>
      </c>
      <c r="B166" s="4" t="s">
        <v>226</v>
      </c>
      <c r="C166" s="4" t="s">
        <v>22</v>
      </c>
      <c r="D166" s="4" t="s">
        <v>216</v>
      </c>
      <c r="E166" s="72" t="s">
        <v>40</v>
      </c>
      <c r="F166" s="72">
        <v>305.85850111856826</v>
      </c>
      <c r="G166" s="72" t="s">
        <v>40</v>
      </c>
      <c r="H166" s="72" t="s">
        <v>40</v>
      </c>
      <c r="I166" s="72" t="s">
        <v>40</v>
      </c>
      <c r="J166" s="73" t="s">
        <v>40</v>
      </c>
      <c r="K166" s="73" t="s">
        <v>40</v>
      </c>
      <c r="L166" s="73" t="s">
        <v>40</v>
      </c>
      <c r="M166" s="72" t="s">
        <v>40</v>
      </c>
      <c r="N166" s="73" t="s">
        <v>40</v>
      </c>
      <c r="O166" s="73" t="s">
        <v>40</v>
      </c>
    </row>
    <row r="167" spans="1:20" ht="15.75" customHeight="1" x14ac:dyDescent="0.25">
      <c r="A167" s="4" t="s">
        <v>295</v>
      </c>
      <c r="B167" s="4" t="s">
        <v>296</v>
      </c>
      <c r="C167" s="4" t="s">
        <v>181</v>
      </c>
      <c r="D167" s="4" t="s">
        <v>276</v>
      </c>
      <c r="E167" s="72">
        <v>159.94104323650919</v>
      </c>
      <c r="F167" s="72">
        <v>62.708489926391429</v>
      </c>
      <c r="G167" s="72">
        <v>85.464253836828149</v>
      </c>
      <c r="H167" s="72">
        <v>1362.8817076786245</v>
      </c>
      <c r="I167" s="72" t="s">
        <v>40</v>
      </c>
      <c r="J167" s="73" t="s">
        <v>40</v>
      </c>
      <c r="K167" s="73">
        <v>5.0773723506743737E-2</v>
      </c>
      <c r="L167" s="73">
        <v>0.22857989919952565</v>
      </c>
      <c r="M167" s="72">
        <v>0.52055669076162459</v>
      </c>
      <c r="N167" s="73" t="s">
        <v>40</v>
      </c>
      <c r="O167" s="73" t="s">
        <v>40</v>
      </c>
      <c r="Q167" s="4">
        <v>0.88</v>
      </c>
      <c r="R167" s="4">
        <v>0.83</v>
      </c>
      <c r="S167" s="4">
        <v>0.91</v>
      </c>
      <c r="T167" s="4">
        <v>0.91</v>
      </c>
    </row>
    <row r="168" spans="1:20" ht="15.75" customHeight="1" x14ac:dyDescent="0.25">
      <c r="A168" s="4" t="s">
        <v>507</v>
      </c>
      <c r="B168" s="4" t="s">
        <v>508</v>
      </c>
      <c r="C168" s="4" t="s">
        <v>106</v>
      </c>
      <c r="D168" s="4" t="s">
        <v>484</v>
      </c>
      <c r="E168" s="72" t="s">
        <v>40</v>
      </c>
      <c r="F168" s="72">
        <v>26.130726800035216</v>
      </c>
      <c r="G168" s="72" t="s">
        <v>40</v>
      </c>
      <c r="H168" s="72" t="s">
        <v>40</v>
      </c>
      <c r="I168" s="72" t="s">
        <v>40</v>
      </c>
      <c r="J168" s="73" t="s">
        <v>40</v>
      </c>
      <c r="K168" s="73" t="s">
        <v>40</v>
      </c>
      <c r="L168" s="73" t="s">
        <v>40</v>
      </c>
      <c r="M168" s="72">
        <v>0.48241341784680403</v>
      </c>
      <c r="N168" s="73" t="s">
        <v>40</v>
      </c>
      <c r="O168" s="73" t="s">
        <v>40</v>
      </c>
    </row>
    <row r="169" spans="1:20" ht="15.75" customHeight="1" x14ac:dyDescent="0.25">
      <c r="A169" s="4" t="s">
        <v>406</v>
      </c>
      <c r="B169" s="4" t="s">
        <v>407</v>
      </c>
      <c r="C169" s="4" t="s">
        <v>106</v>
      </c>
      <c r="D169" s="4" t="s">
        <v>393</v>
      </c>
      <c r="E169" s="72" t="s">
        <v>40</v>
      </c>
      <c r="F169" s="72">
        <v>38.657159314863151</v>
      </c>
      <c r="G169" s="72" t="s">
        <v>40</v>
      </c>
      <c r="H169" s="72" t="s">
        <v>40</v>
      </c>
      <c r="I169" s="72" t="s">
        <v>40</v>
      </c>
      <c r="J169" s="73" t="s">
        <v>40</v>
      </c>
      <c r="K169" s="73" t="s">
        <v>40</v>
      </c>
      <c r="L169" s="73">
        <v>0.66209178432356242</v>
      </c>
      <c r="M169" s="72">
        <v>3.8025479222855068</v>
      </c>
      <c r="N169" s="73" t="s">
        <v>40</v>
      </c>
      <c r="O169" s="73" t="s">
        <v>40</v>
      </c>
      <c r="Q169" s="4">
        <v>0.38</v>
      </c>
      <c r="R169" s="4">
        <v>0.18</v>
      </c>
      <c r="S169" s="4">
        <v>0.3</v>
      </c>
      <c r="T169" s="4">
        <v>0.3</v>
      </c>
    </row>
    <row r="170" spans="1:20" ht="15.75" customHeight="1" x14ac:dyDescent="0.25">
      <c r="A170" s="4" t="s">
        <v>227</v>
      </c>
      <c r="B170" s="4" t="s">
        <v>228</v>
      </c>
      <c r="C170" s="4" t="s">
        <v>22</v>
      </c>
      <c r="D170" s="4" t="s">
        <v>216</v>
      </c>
      <c r="E170" s="72" t="s">
        <v>40</v>
      </c>
      <c r="F170" s="72">
        <v>483.11861394935585</v>
      </c>
      <c r="G170" s="72" t="s">
        <v>40</v>
      </c>
      <c r="H170" s="72" t="s">
        <v>40</v>
      </c>
      <c r="I170" s="72" t="s">
        <v>40</v>
      </c>
      <c r="J170" s="73" t="s">
        <v>40</v>
      </c>
      <c r="K170" s="73" t="s">
        <v>40</v>
      </c>
      <c r="L170" s="73">
        <v>4.5977011494252873E-2</v>
      </c>
      <c r="M170" s="72" t="s">
        <v>40</v>
      </c>
      <c r="N170" s="73" t="s">
        <v>40</v>
      </c>
      <c r="O170" s="73" t="s">
        <v>40</v>
      </c>
      <c r="Q170" s="4">
        <v>0</v>
      </c>
      <c r="R170" s="4">
        <v>0</v>
      </c>
      <c r="S170" s="4">
        <v>0</v>
      </c>
      <c r="T170" s="4">
        <v>0</v>
      </c>
    </row>
    <row r="171" spans="1:20" ht="15.75" customHeight="1" x14ac:dyDescent="0.25">
      <c r="A171" s="4" t="s">
        <v>102</v>
      </c>
      <c r="B171" s="4" t="s">
        <v>103</v>
      </c>
      <c r="C171" s="4" t="s">
        <v>28</v>
      </c>
      <c r="D171" s="4" t="s">
        <v>89</v>
      </c>
      <c r="E171" s="72">
        <v>399.20507512294421</v>
      </c>
      <c r="F171" s="72">
        <v>380.4364080115127</v>
      </c>
      <c r="G171" s="72" t="s">
        <v>40</v>
      </c>
      <c r="H171" s="72" t="s">
        <v>40</v>
      </c>
      <c r="I171" s="72">
        <v>11.845219017628652</v>
      </c>
      <c r="J171" s="73">
        <v>119.03578528827038</v>
      </c>
      <c r="K171" s="73">
        <v>2.2406380027739252</v>
      </c>
      <c r="L171" s="73">
        <v>0.54218508201795113</v>
      </c>
      <c r="M171" s="72">
        <v>9.3490098409514424</v>
      </c>
      <c r="N171" s="73">
        <v>1.0302129436325678</v>
      </c>
      <c r="O171" s="73">
        <v>19.227681438664099</v>
      </c>
      <c r="Q171" s="4">
        <v>0.32</v>
      </c>
      <c r="R171" s="4">
        <v>0.47</v>
      </c>
      <c r="S171" s="4">
        <v>0.48</v>
      </c>
      <c r="T171" s="4">
        <v>0.48</v>
      </c>
    </row>
    <row r="172" spans="1:20" ht="15.75" customHeight="1" x14ac:dyDescent="0.25">
      <c r="A172" s="4" t="s">
        <v>208</v>
      </c>
      <c r="B172" s="4" t="s">
        <v>209</v>
      </c>
      <c r="C172" s="4" t="s">
        <v>22</v>
      </c>
      <c r="D172" s="4" t="s">
        <v>205</v>
      </c>
      <c r="E172" s="72" t="s">
        <v>40</v>
      </c>
      <c r="F172" s="72">
        <v>56.346155226649991</v>
      </c>
      <c r="G172" s="72" t="s">
        <v>40</v>
      </c>
      <c r="H172" s="72" t="s">
        <v>40</v>
      </c>
      <c r="I172" s="72" t="s">
        <v>40</v>
      </c>
      <c r="J172" s="73" t="s">
        <v>40</v>
      </c>
      <c r="K172" s="73" t="s">
        <v>40</v>
      </c>
      <c r="L172" s="73">
        <v>0.38301314459049546</v>
      </c>
      <c r="M172" s="72">
        <v>8.1243293582611606</v>
      </c>
      <c r="N172" s="73" t="s">
        <v>40</v>
      </c>
      <c r="O172" s="73" t="s">
        <v>40</v>
      </c>
    </row>
    <row r="173" spans="1:20" ht="15.75" customHeight="1" x14ac:dyDescent="0.25">
      <c r="A173" s="4" t="s">
        <v>345</v>
      </c>
      <c r="B173" s="4" t="s">
        <v>346</v>
      </c>
      <c r="C173" s="4" t="s">
        <v>28</v>
      </c>
      <c r="D173" s="4" t="s">
        <v>328</v>
      </c>
      <c r="E173" s="72">
        <v>230.43064254845814</v>
      </c>
      <c r="F173" s="72">
        <v>199.59867337361365</v>
      </c>
      <c r="G173" s="72" t="s">
        <v>40</v>
      </c>
      <c r="H173" s="72" t="s">
        <v>40</v>
      </c>
      <c r="I173" s="72">
        <v>10.944497345214147</v>
      </c>
      <c r="J173" s="73">
        <v>51.003891050583661</v>
      </c>
      <c r="K173" s="73">
        <v>3.7890056588520613</v>
      </c>
      <c r="L173" s="73">
        <v>0.76594836782590148</v>
      </c>
      <c r="M173" s="72">
        <v>8.5029233589925717</v>
      </c>
      <c r="N173" s="73">
        <v>0.39474621096531382</v>
      </c>
      <c r="O173" s="73">
        <v>9.065006915629322</v>
      </c>
      <c r="Q173" s="4">
        <v>0</v>
      </c>
      <c r="R173" s="4">
        <v>0</v>
      </c>
      <c r="S173" s="4">
        <v>0</v>
      </c>
      <c r="T173" s="4">
        <v>0</v>
      </c>
    </row>
    <row r="174" spans="1:20" ht="15.75" customHeight="1" x14ac:dyDescent="0.25">
      <c r="A174" s="4" t="s">
        <v>347</v>
      </c>
      <c r="B174" s="4" t="s">
        <v>348</v>
      </c>
      <c r="C174" s="4" t="s">
        <v>28</v>
      </c>
      <c r="D174" s="4" t="s">
        <v>328</v>
      </c>
      <c r="E174" s="72">
        <v>370.05328716889915</v>
      </c>
      <c r="F174" s="72">
        <v>275.27761609473725</v>
      </c>
      <c r="G174" s="72">
        <v>30.094935927223162</v>
      </c>
      <c r="H174" s="72">
        <v>109.32576485574452</v>
      </c>
      <c r="I174" s="72">
        <v>9.4892556557117178</v>
      </c>
      <c r="J174" s="73" t="s">
        <v>40</v>
      </c>
      <c r="K174" s="73">
        <v>1.0483319276543903</v>
      </c>
      <c r="L174" s="73">
        <v>0.39322189197041141</v>
      </c>
      <c r="M174" s="72">
        <v>7.6498472660470158</v>
      </c>
      <c r="N174" s="73" t="s">
        <v>40</v>
      </c>
      <c r="O174" s="73" t="s">
        <v>40</v>
      </c>
      <c r="Q174" s="4">
        <v>0.42</v>
      </c>
      <c r="R174" s="4">
        <v>0.41</v>
      </c>
      <c r="S174" s="4">
        <v>0.41</v>
      </c>
      <c r="T174" s="4">
        <v>0.41</v>
      </c>
    </row>
    <row r="175" spans="1:20" ht="15.75" customHeight="1" x14ac:dyDescent="0.25">
      <c r="A175" s="4" t="s">
        <v>368</v>
      </c>
      <c r="B175" s="4" t="s">
        <v>369</v>
      </c>
      <c r="C175" s="4" t="s">
        <v>106</v>
      </c>
      <c r="D175" s="4" t="s">
        <v>357</v>
      </c>
      <c r="E175" s="72">
        <v>168.47271809240419</v>
      </c>
      <c r="F175" s="72">
        <v>157.73986264738309</v>
      </c>
      <c r="G175" s="72">
        <v>2.3030687743969787</v>
      </c>
      <c r="H175" s="72">
        <v>14.600423353641016</v>
      </c>
      <c r="I175" s="72">
        <v>1.7804848958691502</v>
      </c>
      <c r="J175" s="73">
        <v>256.48415584415585</v>
      </c>
      <c r="K175" s="73">
        <v>32.348823975720791</v>
      </c>
      <c r="L175" s="73">
        <v>0.7466679957547363</v>
      </c>
      <c r="M175" s="72">
        <v>8.1634076316577247</v>
      </c>
      <c r="N175" s="73">
        <v>4.9500538753817859E-2</v>
      </c>
      <c r="O175" s="73">
        <v>122.05982694684796</v>
      </c>
      <c r="Q175" s="4">
        <v>0.42</v>
      </c>
      <c r="R175" s="4">
        <v>0.4</v>
      </c>
      <c r="S175" s="4">
        <v>0.31</v>
      </c>
      <c r="T175" s="4">
        <v>0.31</v>
      </c>
    </row>
    <row r="176" spans="1:20" ht="15.75" customHeight="1" x14ac:dyDescent="0.25">
      <c r="A176" s="4" t="s">
        <v>191</v>
      </c>
      <c r="B176" s="4" t="s">
        <v>192</v>
      </c>
      <c r="C176" s="4" t="s">
        <v>181</v>
      </c>
      <c r="D176" s="4" t="s">
        <v>182</v>
      </c>
      <c r="E176" s="72">
        <v>260.6936360041056</v>
      </c>
      <c r="F176" s="72">
        <v>196.58059561597821</v>
      </c>
      <c r="G176" s="72">
        <v>79.780366053761739</v>
      </c>
      <c r="H176" s="72">
        <v>405.84049409237377</v>
      </c>
      <c r="I176" s="72">
        <v>25.414534844068932</v>
      </c>
      <c r="J176" s="73">
        <v>92.960432028248007</v>
      </c>
      <c r="K176" s="73">
        <v>0.24755124357274144</v>
      </c>
      <c r="L176" s="73">
        <v>9.7193877551020408E-2</v>
      </c>
      <c r="M176" s="72">
        <v>0.75750041543751012</v>
      </c>
      <c r="N176" s="73">
        <v>0.34903074014988</v>
      </c>
      <c r="O176" s="73">
        <v>148.22255340288126</v>
      </c>
      <c r="Q176" s="4">
        <v>0.56000000000000005</v>
      </c>
      <c r="R176" s="4">
        <v>0.49</v>
      </c>
      <c r="S176" s="4">
        <v>0.64</v>
      </c>
      <c r="T176" s="4">
        <v>0.64</v>
      </c>
    </row>
    <row r="177" spans="1:20" ht="15.75" customHeight="1" x14ac:dyDescent="0.25">
      <c r="A177" s="4" t="s">
        <v>435</v>
      </c>
      <c r="B177" s="4" t="s">
        <v>436</v>
      </c>
      <c r="C177" s="4" t="s">
        <v>181</v>
      </c>
      <c r="D177" s="4" t="s">
        <v>412</v>
      </c>
      <c r="E177" s="72">
        <v>452.91563707958795</v>
      </c>
      <c r="F177" s="72">
        <v>132.86477159081875</v>
      </c>
      <c r="G177" s="72">
        <v>52.864278738497546</v>
      </c>
      <c r="H177" s="72">
        <v>397.88032678295434</v>
      </c>
      <c r="I177" s="72">
        <v>17.318282953362775</v>
      </c>
      <c r="J177" s="73">
        <v>48.304347826086953</v>
      </c>
      <c r="K177" s="73">
        <v>0.24062693704064464</v>
      </c>
      <c r="L177" s="73">
        <v>0.15492750423198645</v>
      </c>
      <c r="M177" s="72">
        <v>0.74319000816237757</v>
      </c>
      <c r="N177" s="73">
        <v>2.0304160286158486</v>
      </c>
      <c r="O177" s="73">
        <v>63.651041666666664</v>
      </c>
      <c r="Q177" s="4">
        <v>0.64</v>
      </c>
      <c r="R177" s="4">
        <v>0.52</v>
      </c>
      <c r="S177" s="4">
        <v>0.66</v>
      </c>
      <c r="T177" s="4">
        <v>0.66</v>
      </c>
    </row>
    <row r="178" spans="1:20" ht="15.75" customHeight="1" x14ac:dyDescent="0.25">
      <c r="A178" s="4" t="s">
        <v>65</v>
      </c>
      <c r="B178" s="4" t="s">
        <v>66</v>
      </c>
      <c r="C178" s="4" t="s">
        <v>28</v>
      </c>
      <c r="D178" s="4" t="s">
        <v>29</v>
      </c>
      <c r="E178" s="72" t="s">
        <v>40</v>
      </c>
      <c r="F178" s="72">
        <v>342.22992505645311</v>
      </c>
      <c r="G178" s="72" t="s">
        <v>40</v>
      </c>
      <c r="H178" s="72" t="s">
        <v>40</v>
      </c>
      <c r="I178" s="72" t="s">
        <v>40</v>
      </c>
      <c r="J178" s="73" t="s">
        <v>40</v>
      </c>
      <c r="K178" s="73" t="s">
        <v>40</v>
      </c>
      <c r="L178" s="73">
        <v>0.13427632234286282</v>
      </c>
      <c r="M178" s="72">
        <v>23.147138072849057</v>
      </c>
      <c r="N178" s="73" t="s">
        <v>40</v>
      </c>
      <c r="O178" s="73" t="s">
        <v>40</v>
      </c>
      <c r="Q178" s="4">
        <v>0</v>
      </c>
      <c r="R178" s="4">
        <v>0</v>
      </c>
      <c r="S178" s="4">
        <v>0</v>
      </c>
      <c r="T178" s="4">
        <v>0</v>
      </c>
    </row>
    <row r="179" spans="1:20" ht="15.75" customHeight="1" x14ac:dyDescent="0.25">
      <c r="A179" s="4" t="s">
        <v>509</v>
      </c>
      <c r="B179" s="4" t="s">
        <v>510</v>
      </c>
      <c r="C179" s="4" t="s">
        <v>106</v>
      </c>
      <c r="D179" s="4" t="s">
        <v>484</v>
      </c>
      <c r="E179" s="72">
        <v>122.56065975840261</v>
      </c>
      <c r="F179" s="72">
        <v>40.606383959136558</v>
      </c>
      <c r="G179" s="72" t="s">
        <v>40</v>
      </c>
      <c r="H179" s="72" t="s">
        <v>40</v>
      </c>
      <c r="I179" s="72" t="s">
        <v>40</v>
      </c>
      <c r="J179" s="73" t="s">
        <v>40</v>
      </c>
      <c r="K179" s="73" t="s">
        <v>40</v>
      </c>
      <c r="L179" s="73">
        <v>0.43478260869565216</v>
      </c>
      <c r="M179" s="72">
        <v>0.31778909185411219</v>
      </c>
      <c r="N179" s="73" t="s">
        <v>40</v>
      </c>
      <c r="O179" s="73" t="s">
        <v>40</v>
      </c>
    </row>
    <row r="180" spans="1:20" ht="15.75" customHeight="1" x14ac:dyDescent="0.25">
      <c r="A180" s="4" t="s">
        <v>177</v>
      </c>
      <c r="B180" s="4" t="s">
        <v>178</v>
      </c>
      <c r="C180" s="4" t="s">
        <v>106</v>
      </c>
      <c r="D180" s="4" t="s">
        <v>160</v>
      </c>
      <c r="E180" s="72">
        <v>227.59062766396642</v>
      </c>
      <c r="F180" s="72">
        <v>107.75533062680658</v>
      </c>
      <c r="G180" s="72">
        <v>30.881219884514895</v>
      </c>
      <c r="H180" s="72">
        <v>286.58647052429438</v>
      </c>
      <c r="I180" s="72">
        <v>5.8506236799981766</v>
      </c>
      <c r="J180" s="73">
        <v>89.592926259592929</v>
      </c>
      <c r="K180" s="73">
        <v>0.2390776120825194</v>
      </c>
      <c r="L180" s="73">
        <v>0.34477698467335771</v>
      </c>
      <c r="M180" s="72">
        <v>0.58760017606921955</v>
      </c>
      <c r="N180" s="73">
        <v>6.8809541544076573</v>
      </c>
      <c r="O180" s="73">
        <v>134.99748617395676</v>
      </c>
      <c r="Q180" s="4">
        <v>0.69</v>
      </c>
      <c r="R180" s="4">
        <v>0.71</v>
      </c>
      <c r="S180" s="4">
        <v>0.78</v>
      </c>
      <c r="T180" s="4">
        <v>0.78</v>
      </c>
    </row>
    <row r="181" spans="1:20" ht="15.75" customHeight="1" x14ac:dyDescent="0.25">
      <c r="A181" s="4" t="s">
        <v>193</v>
      </c>
      <c r="B181" s="4" t="s">
        <v>194</v>
      </c>
      <c r="C181" s="4" t="s">
        <v>181</v>
      </c>
      <c r="D181" s="4" t="s">
        <v>182</v>
      </c>
      <c r="E181" s="72">
        <v>273.81350161985506</v>
      </c>
      <c r="F181" s="72">
        <v>185.74107101121049</v>
      </c>
      <c r="G181" s="72" t="s">
        <v>40</v>
      </c>
      <c r="H181" s="72" t="s">
        <v>40</v>
      </c>
      <c r="I181" s="72" t="s">
        <v>40</v>
      </c>
      <c r="J181" s="73">
        <v>31.857142857142858</v>
      </c>
      <c r="K181" s="73">
        <v>0.7590458863957954</v>
      </c>
      <c r="L181" s="73">
        <v>0.16844207723035953</v>
      </c>
      <c r="M181" s="72">
        <v>3.2152249309530445</v>
      </c>
      <c r="N181" s="73">
        <v>1.4402772115776601</v>
      </c>
      <c r="O181" s="73" t="s">
        <v>40</v>
      </c>
      <c r="Q181" s="4">
        <v>0</v>
      </c>
      <c r="R181" s="4">
        <v>0</v>
      </c>
      <c r="S181" s="4">
        <v>0</v>
      </c>
      <c r="T181" s="4">
        <v>0</v>
      </c>
    </row>
    <row r="182" spans="1:20" ht="15.75" customHeight="1" x14ac:dyDescent="0.25">
      <c r="A182" s="4" t="s">
        <v>140</v>
      </c>
      <c r="B182" s="4" t="s">
        <v>141</v>
      </c>
      <c r="C182" s="4" t="s">
        <v>118</v>
      </c>
      <c r="D182" s="4" t="s">
        <v>119</v>
      </c>
      <c r="E182" s="72" t="s">
        <v>40</v>
      </c>
      <c r="F182" s="72">
        <v>119.24488737545377</v>
      </c>
      <c r="G182" s="72" t="s">
        <v>40</v>
      </c>
      <c r="H182" s="72" t="s">
        <v>40</v>
      </c>
      <c r="I182" s="72" t="s">
        <v>40</v>
      </c>
      <c r="J182" s="73" t="s">
        <v>40</v>
      </c>
      <c r="K182" s="73" t="s">
        <v>40</v>
      </c>
      <c r="L182" s="73" t="s">
        <v>40</v>
      </c>
      <c r="M182" s="72">
        <v>1.6874276515394402</v>
      </c>
      <c r="N182" s="73" t="s">
        <v>40</v>
      </c>
      <c r="O182" s="73" t="s">
        <v>40</v>
      </c>
    </row>
    <row r="183" spans="1:20" ht="15.75" customHeight="1" x14ac:dyDescent="0.25">
      <c r="A183" s="4" t="s">
        <v>195</v>
      </c>
      <c r="B183" s="4" t="s">
        <v>196</v>
      </c>
      <c r="C183" s="4" t="s">
        <v>181</v>
      </c>
      <c r="D183" s="4" t="s">
        <v>182</v>
      </c>
      <c r="E183" s="72">
        <v>246.03196448026154</v>
      </c>
      <c r="F183" s="72">
        <v>121.09752885129259</v>
      </c>
      <c r="G183" s="72">
        <v>63.404497195572297</v>
      </c>
      <c r="H183" s="72">
        <v>523.58208955223881</v>
      </c>
      <c r="I183" s="72">
        <v>36.30343828676277</v>
      </c>
      <c r="J183" s="73">
        <v>9.0642958748221911</v>
      </c>
      <c r="K183" s="73">
        <v>0.71668704156479213</v>
      </c>
      <c r="L183" s="73">
        <v>5.8422174840085286E-2</v>
      </c>
      <c r="M183" s="72">
        <v>1.4769250853505194</v>
      </c>
      <c r="N183" s="73">
        <v>3.0411788707196887</v>
      </c>
      <c r="O183" s="73">
        <v>24.97922383379067</v>
      </c>
      <c r="Q183" s="4">
        <v>0.55000000000000004</v>
      </c>
      <c r="R183" s="4">
        <v>0.42</v>
      </c>
      <c r="S183" s="4">
        <v>0.62</v>
      </c>
      <c r="T183" s="4">
        <v>0.62</v>
      </c>
    </row>
    <row r="184" spans="1:20" ht="15.75" customHeight="1" x14ac:dyDescent="0.25">
      <c r="A184" s="4" t="s">
        <v>197</v>
      </c>
      <c r="B184" s="4" t="s">
        <v>198</v>
      </c>
      <c r="C184" s="4" t="s">
        <v>181</v>
      </c>
      <c r="D184" s="4" t="s">
        <v>182</v>
      </c>
      <c r="E184" s="72">
        <v>411.02812586925376</v>
      </c>
      <c r="F184" s="72">
        <v>412.81050729756316</v>
      </c>
      <c r="G184" s="72">
        <v>177.72467987332698</v>
      </c>
      <c r="H184" s="72">
        <v>430.52363428632162</v>
      </c>
      <c r="I184" s="72">
        <v>22.680803675237598</v>
      </c>
      <c r="J184" s="73">
        <v>29.654919147649991</v>
      </c>
      <c r="K184" s="73">
        <v>0.81333369350873874</v>
      </c>
      <c r="L184" s="73">
        <v>8.8583736316292905E-2</v>
      </c>
      <c r="M184" s="72">
        <v>9.1127678178912923</v>
      </c>
      <c r="N184" s="73">
        <v>1.0354100820174228</v>
      </c>
      <c r="O184" s="73">
        <v>28.56282387190684</v>
      </c>
      <c r="Q184" s="4">
        <v>0</v>
      </c>
      <c r="R184" s="4">
        <v>0</v>
      </c>
      <c r="S184" s="4">
        <v>0</v>
      </c>
      <c r="T184" s="4">
        <v>0</v>
      </c>
    </row>
    <row r="185" spans="1:20" ht="15.75" customHeight="1" x14ac:dyDescent="0.25">
      <c r="A185" s="4" t="s">
        <v>142</v>
      </c>
      <c r="B185" s="4" t="s">
        <v>143</v>
      </c>
      <c r="C185" s="4" t="s">
        <v>118</v>
      </c>
      <c r="D185" s="4" t="s">
        <v>119</v>
      </c>
      <c r="E185" s="72">
        <v>4.1973714950958065</v>
      </c>
      <c r="F185" s="72">
        <v>483.09370037895133</v>
      </c>
      <c r="G185" s="72" t="s">
        <v>40</v>
      </c>
      <c r="H185" s="72" t="s">
        <v>40</v>
      </c>
      <c r="I185" s="72" t="s">
        <v>40</v>
      </c>
      <c r="J185" s="73" t="s">
        <v>40</v>
      </c>
      <c r="K185" s="73" t="s">
        <v>40</v>
      </c>
      <c r="L185" s="73">
        <v>6.050773770491804E-2</v>
      </c>
      <c r="M185" s="72">
        <v>2.3204336755907007</v>
      </c>
      <c r="N185" s="73" t="s">
        <v>40</v>
      </c>
      <c r="O185" s="73" t="s">
        <v>40</v>
      </c>
      <c r="Q185" s="4">
        <v>0.71</v>
      </c>
      <c r="R185" s="4">
        <v>0.43</v>
      </c>
      <c r="S185" s="4">
        <v>0.5</v>
      </c>
      <c r="T185" s="4">
        <v>0.5</v>
      </c>
    </row>
    <row r="186" spans="1:20" ht="15.75" customHeight="1" x14ac:dyDescent="0.25">
      <c r="A186" s="4" t="s">
        <v>474</v>
      </c>
      <c r="B186" s="4" t="s">
        <v>475</v>
      </c>
      <c r="C186" s="4" t="s">
        <v>118</v>
      </c>
      <c r="D186" s="4" t="s">
        <v>449</v>
      </c>
      <c r="E186" s="72" t="s">
        <v>40</v>
      </c>
      <c r="F186" s="72" t="s">
        <v>40</v>
      </c>
      <c r="G186" s="72" t="s">
        <v>40</v>
      </c>
      <c r="H186" s="72" t="s">
        <v>40</v>
      </c>
      <c r="I186" s="72" t="s">
        <v>40</v>
      </c>
      <c r="J186" s="73" t="s">
        <v>40</v>
      </c>
      <c r="K186" s="73" t="s">
        <v>40</v>
      </c>
      <c r="L186" s="73" t="s">
        <v>40</v>
      </c>
      <c r="M186" s="72">
        <v>0</v>
      </c>
      <c r="N186" s="73" t="s">
        <v>40</v>
      </c>
      <c r="O186" s="73" t="s">
        <v>40</v>
      </c>
    </row>
    <row r="187" spans="1:20" ht="15.75" customHeight="1" x14ac:dyDescent="0.25">
      <c r="A187" s="6" t="s">
        <v>67</v>
      </c>
      <c r="B187" s="4" t="s">
        <v>68</v>
      </c>
      <c r="C187" s="4" t="s">
        <v>28</v>
      </c>
      <c r="D187" s="4" t="s">
        <v>29</v>
      </c>
      <c r="E187" s="72" t="s">
        <v>40</v>
      </c>
      <c r="F187" s="72">
        <v>416.48524317058855</v>
      </c>
      <c r="G187" s="72" t="s">
        <v>40</v>
      </c>
      <c r="H187" s="72" t="s">
        <v>40</v>
      </c>
      <c r="I187" s="72" t="s">
        <v>40</v>
      </c>
      <c r="J187" s="73" t="s">
        <v>40</v>
      </c>
      <c r="K187" s="73">
        <v>0.7407407407407407</v>
      </c>
      <c r="L187" s="73">
        <v>0.30454545454545456</v>
      </c>
      <c r="M187" s="72">
        <v>34.076065350320881</v>
      </c>
      <c r="N187" s="73">
        <v>3.3597122302158273</v>
      </c>
      <c r="O187" s="73" t="s">
        <v>40</v>
      </c>
      <c r="Q187" s="4">
        <v>0</v>
      </c>
      <c r="R187" s="4">
        <v>0</v>
      </c>
      <c r="S187" s="4">
        <v>0</v>
      </c>
      <c r="T187" s="4">
        <v>0</v>
      </c>
    </row>
    <row r="188" spans="1:20" ht="15.75" customHeight="1" x14ac:dyDescent="0.25">
      <c r="A188" s="4" t="s">
        <v>69</v>
      </c>
      <c r="B188" s="4" t="s">
        <v>70</v>
      </c>
      <c r="C188" s="4" t="s">
        <v>28</v>
      </c>
      <c r="D188" s="4" t="s">
        <v>29</v>
      </c>
      <c r="E188" s="72" t="s">
        <v>40</v>
      </c>
      <c r="F188" s="72">
        <v>288.3089884566989</v>
      </c>
      <c r="G188" s="72" t="s">
        <v>40</v>
      </c>
      <c r="H188" s="72" t="s">
        <v>40</v>
      </c>
      <c r="I188" s="72" t="s">
        <v>40</v>
      </c>
      <c r="J188" s="73" t="s">
        <v>40</v>
      </c>
      <c r="K188" s="73" t="s">
        <v>40</v>
      </c>
      <c r="L188" s="73">
        <v>0.53320683111954459</v>
      </c>
      <c r="M188" s="72">
        <v>28.995021609497236</v>
      </c>
      <c r="N188" s="73" t="s">
        <v>40</v>
      </c>
      <c r="O188" s="73" t="s">
        <v>40</v>
      </c>
      <c r="Q188" s="4">
        <v>0</v>
      </c>
      <c r="R188" s="4">
        <v>0</v>
      </c>
      <c r="S188" s="4">
        <v>0</v>
      </c>
      <c r="T188" s="4">
        <v>0</v>
      </c>
    </row>
    <row r="189" spans="1:20" ht="15.75" customHeight="1" x14ac:dyDescent="0.25">
      <c r="A189" s="4" t="s">
        <v>71</v>
      </c>
      <c r="B189" s="4" t="s">
        <v>72</v>
      </c>
      <c r="C189" s="4" t="s">
        <v>28</v>
      </c>
      <c r="D189" s="4" t="s">
        <v>29</v>
      </c>
      <c r="E189" s="72" t="s">
        <v>40</v>
      </c>
      <c r="F189" s="72" t="s">
        <v>40</v>
      </c>
      <c r="G189" s="72" t="s">
        <v>40</v>
      </c>
      <c r="H189" s="72" t="s">
        <v>40</v>
      </c>
      <c r="I189" s="72" t="s">
        <v>40</v>
      </c>
      <c r="J189" s="73" t="s">
        <v>40</v>
      </c>
      <c r="K189" s="73" t="s">
        <v>40</v>
      </c>
      <c r="L189" s="73" t="s">
        <v>40</v>
      </c>
      <c r="M189" s="72">
        <v>26.314404505026051</v>
      </c>
      <c r="N189" s="73" t="s">
        <v>40</v>
      </c>
      <c r="O189" s="73" t="s">
        <v>40</v>
      </c>
    </row>
    <row r="190" spans="1:20" ht="15.75" customHeight="1" x14ac:dyDescent="0.25">
      <c r="A190" s="4" t="s">
        <v>270</v>
      </c>
      <c r="B190" s="4" t="s">
        <v>271</v>
      </c>
      <c r="C190" s="4" t="s">
        <v>28</v>
      </c>
      <c r="D190" s="4" t="s">
        <v>265</v>
      </c>
      <c r="E190" s="72" t="s">
        <v>40</v>
      </c>
      <c r="F190" s="72" t="s">
        <v>40</v>
      </c>
      <c r="G190" s="72" t="s">
        <v>40</v>
      </c>
      <c r="H190" s="72" t="s">
        <v>40</v>
      </c>
      <c r="I190" s="72" t="s">
        <v>40</v>
      </c>
      <c r="J190" s="73" t="s">
        <v>40</v>
      </c>
      <c r="K190" s="73" t="s">
        <v>40</v>
      </c>
      <c r="L190" s="73" t="s">
        <v>40</v>
      </c>
      <c r="M190" s="72">
        <v>17.176228100309174</v>
      </c>
      <c r="N190" s="73" t="s">
        <v>40</v>
      </c>
      <c r="O190" s="73" t="s">
        <v>40</v>
      </c>
    </row>
    <row r="191" spans="1:20" ht="15.75" customHeight="1" x14ac:dyDescent="0.25">
      <c r="A191" s="6" t="s">
        <v>73</v>
      </c>
      <c r="B191" s="4" t="s">
        <v>74</v>
      </c>
      <c r="C191" s="4" t="s">
        <v>28</v>
      </c>
      <c r="D191" s="4" t="s">
        <v>29</v>
      </c>
      <c r="E191" s="72" t="s">
        <v>40</v>
      </c>
      <c r="F191" s="72">
        <v>424.09281212417153</v>
      </c>
      <c r="G191" s="72" t="s">
        <v>40</v>
      </c>
      <c r="H191" s="72" t="s">
        <v>40</v>
      </c>
      <c r="I191" s="72" t="s">
        <v>40</v>
      </c>
      <c r="J191" s="73" t="s">
        <v>40</v>
      </c>
      <c r="K191" s="73" t="s">
        <v>40</v>
      </c>
      <c r="L191" s="73">
        <v>0.24307036247334754</v>
      </c>
      <c r="M191" s="72">
        <v>36.169962654513562</v>
      </c>
      <c r="N191" s="73">
        <v>1.3500215796288304</v>
      </c>
      <c r="O191" s="73" t="s">
        <v>40</v>
      </c>
      <c r="Q191" s="4">
        <v>0</v>
      </c>
      <c r="R191" s="4">
        <v>0</v>
      </c>
      <c r="S191" s="4">
        <v>0</v>
      </c>
      <c r="T191" s="4">
        <v>0</v>
      </c>
    </row>
    <row r="192" spans="1:20" ht="15.75" customHeight="1" x14ac:dyDescent="0.25">
      <c r="A192" s="4" t="s">
        <v>316</v>
      </c>
      <c r="B192" s="4" t="s">
        <v>317</v>
      </c>
      <c r="C192" s="4" t="s">
        <v>22</v>
      </c>
      <c r="D192" s="4" t="s">
        <v>309</v>
      </c>
      <c r="E192" s="72" t="s">
        <v>40</v>
      </c>
      <c r="F192" s="72">
        <v>202.94575767261804</v>
      </c>
      <c r="G192" s="72" t="s">
        <v>40</v>
      </c>
      <c r="H192" s="72" t="s">
        <v>40</v>
      </c>
      <c r="I192" s="72" t="s">
        <v>40</v>
      </c>
      <c r="J192" s="73" t="s">
        <v>40</v>
      </c>
      <c r="K192" s="73" t="s">
        <v>40</v>
      </c>
      <c r="L192" s="73">
        <v>6.5000000000000002E-2</v>
      </c>
      <c r="M192" s="72">
        <v>3.0441863650892707</v>
      </c>
      <c r="N192" s="73" t="s">
        <v>40</v>
      </c>
      <c r="O192" s="73" t="s">
        <v>40</v>
      </c>
      <c r="Q192" s="4">
        <v>0</v>
      </c>
      <c r="R192" s="4">
        <v>0</v>
      </c>
      <c r="S192" s="4">
        <v>0</v>
      </c>
      <c r="T192" s="4">
        <v>0</v>
      </c>
    </row>
    <row r="193" spans="1:26" ht="15.75" customHeight="1" x14ac:dyDescent="0.25">
      <c r="A193" s="4" t="s">
        <v>437</v>
      </c>
      <c r="B193" s="4" t="s">
        <v>438</v>
      </c>
      <c r="C193" s="4" t="s">
        <v>181</v>
      </c>
      <c r="D193" s="4" t="s">
        <v>412</v>
      </c>
      <c r="E193" s="72" t="s">
        <v>40</v>
      </c>
      <c r="F193" s="72">
        <v>8.8600118133490842</v>
      </c>
      <c r="G193" s="72" t="s">
        <v>40</v>
      </c>
      <c r="H193" s="72" t="s">
        <v>40</v>
      </c>
      <c r="I193" s="72" t="s">
        <v>40</v>
      </c>
      <c r="J193" s="73" t="s">
        <v>40</v>
      </c>
      <c r="K193" s="73" t="s">
        <v>40</v>
      </c>
      <c r="L193" s="73">
        <v>0.66666666666666663</v>
      </c>
      <c r="M193" s="72">
        <v>0</v>
      </c>
      <c r="N193" s="73" t="s">
        <v>40</v>
      </c>
      <c r="O193" s="73" t="s">
        <v>40</v>
      </c>
      <c r="Q193" s="4">
        <v>0</v>
      </c>
      <c r="R193" s="4">
        <v>0</v>
      </c>
      <c r="S193" s="4">
        <v>0</v>
      </c>
      <c r="T193" s="4">
        <v>0</v>
      </c>
    </row>
    <row r="194" spans="1:26" ht="15.75" customHeight="1" x14ac:dyDescent="0.25">
      <c r="A194" s="4" t="s">
        <v>246</v>
      </c>
      <c r="B194" s="4" t="s">
        <v>247</v>
      </c>
      <c r="C194" s="4" t="s">
        <v>118</v>
      </c>
      <c r="D194" s="4" t="s">
        <v>231</v>
      </c>
      <c r="E194" s="72" t="s">
        <v>40</v>
      </c>
      <c r="F194" s="72">
        <v>116.71378617662376</v>
      </c>
      <c r="G194" s="72" t="s">
        <v>40</v>
      </c>
      <c r="H194" s="72" t="s">
        <v>40</v>
      </c>
      <c r="I194" s="72" t="s">
        <v>40</v>
      </c>
      <c r="J194" s="73" t="s">
        <v>40</v>
      </c>
      <c r="K194" s="73" t="s">
        <v>40</v>
      </c>
      <c r="L194" s="73">
        <v>0.33466135458167329</v>
      </c>
      <c r="M194" s="72">
        <v>2.7899709843017635</v>
      </c>
      <c r="N194" s="73" t="s">
        <v>40</v>
      </c>
      <c r="O194" s="73" t="s">
        <v>40</v>
      </c>
      <c r="Q194" s="4">
        <v>0</v>
      </c>
      <c r="R194" s="4">
        <v>0</v>
      </c>
      <c r="S194" s="4">
        <v>0</v>
      </c>
      <c r="T194" s="4">
        <v>0</v>
      </c>
    </row>
    <row r="195" spans="1:26" ht="15.75" customHeight="1" x14ac:dyDescent="0.25">
      <c r="A195" s="4" t="s">
        <v>511</v>
      </c>
      <c r="B195" s="4" t="s">
        <v>512</v>
      </c>
      <c r="C195" s="4" t="s">
        <v>106</v>
      </c>
      <c r="D195" s="4" t="s">
        <v>484</v>
      </c>
      <c r="E195" s="72" t="s">
        <v>40</v>
      </c>
      <c r="F195" s="72">
        <v>198.59621633003906</v>
      </c>
      <c r="G195" s="72" t="s">
        <v>40</v>
      </c>
      <c r="H195" s="72" t="s">
        <v>40</v>
      </c>
      <c r="I195" s="72" t="s">
        <v>40</v>
      </c>
      <c r="J195" s="73" t="s">
        <v>40</v>
      </c>
      <c r="K195" s="73">
        <v>0.71834494405742033</v>
      </c>
      <c r="L195" s="73">
        <v>0.48310215116962502</v>
      </c>
      <c r="M195" s="72">
        <v>1.2226962301969901</v>
      </c>
      <c r="N195" s="73" t="s">
        <v>40</v>
      </c>
      <c r="O195" s="73" t="s">
        <v>40</v>
      </c>
      <c r="Q195" s="4">
        <v>0</v>
      </c>
      <c r="R195" s="4">
        <v>0</v>
      </c>
      <c r="S195" s="4">
        <v>0</v>
      </c>
      <c r="T195" s="4">
        <v>0</v>
      </c>
    </row>
    <row r="196" spans="1:26" ht="15.75" customHeight="1" x14ac:dyDescent="0.25">
      <c r="A196" s="4" t="s">
        <v>476</v>
      </c>
      <c r="B196" s="4" t="s">
        <v>477</v>
      </c>
      <c r="C196" s="4" t="s">
        <v>118</v>
      </c>
      <c r="D196" s="4" t="s">
        <v>449</v>
      </c>
      <c r="E196" s="72" t="s">
        <v>40</v>
      </c>
      <c r="F196" s="72">
        <v>57.196807827807483</v>
      </c>
      <c r="G196" s="72" t="s">
        <v>40</v>
      </c>
      <c r="H196" s="72" t="s">
        <v>40</v>
      </c>
      <c r="I196" s="72" t="s">
        <v>40</v>
      </c>
      <c r="J196" s="73" t="s">
        <v>40</v>
      </c>
      <c r="K196" s="73" t="s">
        <v>40</v>
      </c>
      <c r="L196" s="73">
        <v>0.42098487286771807</v>
      </c>
      <c r="M196" s="72" t="s">
        <v>40</v>
      </c>
      <c r="N196" s="73" t="s">
        <v>40</v>
      </c>
      <c r="O196" s="73" t="s">
        <v>40</v>
      </c>
      <c r="Q196" s="4">
        <v>0.5</v>
      </c>
      <c r="R196" s="4">
        <v>0.49</v>
      </c>
      <c r="S196" s="4">
        <v>0.45</v>
      </c>
      <c r="T196" s="4">
        <v>0.45</v>
      </c>
    </row>
    <row r="197" spans="1:26" ht="15.75" customHeight="1" x14ac:dyDescent="0.25">
      <c r="A197" s="4" t="s">
        <v>439</v>
      </c>
      <c r="B197" s="4" t="s">
        <v>440</v>
      </c>
      <c r="C197" s="4" t="s">
        <v>181</v>
      </c>
      <c r="D197" s="4" t="s">
        <v>412</v>
      </c>
      <c r="E197" s="72">
        <v>483.63957417921426</v>
      </c>
      <c r="F197" s="72">
        <v>123.19551402806695</v>
      </c>
      <c r="G197" s="72" t="s">
        <v>40</v>
      </c>
      <c r="H197" s="72" t="s">
        <v>40</v>
      </c>
      <c r="I197" s="72">
        <v>30.687732373790713</v>
      </c>
      <c r="J197" s="73">
        <v>15.644502228826152</v>
      </c>
      <c r="K197" s="73">
        <v>0.31272969297103337</v>
      </c>
      <c r="L197" s="73">
        <v>0.14953271028037382</v>
      </c>
      <c r="M197" s="72">
        <v>1.0715627203329596</v>
      </c>
      <c r="N197" s="73">
        <v>1.1754244330998456</v>
      </c>
      <c r="O197" s="73">
        <v>55.634081902245704</v>
      </c>
      <c r="Q197" s="4">
        <v>0.27</v>
      </c>
      <c r="R197" s="4">
        <v>0.36</v>
      </c>
      <c r="S197" s="4">
        <v>0.46</v>
      </c>
      <c r="T197" s="4">
        <v>0.46</v>
      </c>
    </row>
    <row r="198" spans="1:26" ht="15.75" customHeight="1" x14ac:dyDescent="0.25">
      <c r="A198" s="4" t="s">
        <v>144</v>
      </c>
      <c r="B198" s="4" t="s">
        <v>145</v>
      </c>
      <c r="C198" s="4" t="s">
        <v>118</v>
      </c>
      <c r="D198" s="4" t="s">
        <v>119</v>
      </c>
      <c r="E198" s="72" t="s">
        <v>40</v>
      </c>
      <c r="F198" s="72">
        <v>432.78527506931727</v>
      </c>
      <c r="G198" s="72" t="s">
        <v>40</v>
      </c>
      <c r="H198" s="72" t="s">
        <v>40</v>
      </c>
      <c r="I198" s="72" t="s">
        <v>40</v>
      </c>
      <c r="J198" s="73" t="s">
        <v>40</v>
      </c>
      <c r="K198" s="73" t="s">
        <v>40</v>
      </c>
      <c r="L198" s="73">
        <v>0.16784869976359337</v>
      </c>
      <c r="M198" s="72">
        <v>12.277596455867156</v>
      </c>
      <c r="N198" s="73" t="s">
        <v>40</v>
      </c>
      <c r="O198" s="73" t="s">
        <v>40</v>
      </c>
      <c r="Q198" s="4">
        <v>0</v>
      </c>
      <c r="R198" s="4">
        <v>0</v>
      </c>
      <c r="S198" s="4">
        <v>0</v>
      </c>
      <c r="T198" s="4">
        <v>0</v>
      </c>
    </row>
    <row r="199" spans="1:26" ht="15.75" customHeight="1" x14ac:dyDescent="0.25">
      <c r="A199" s="4" t="s">
        <v>478</v>
      </c>
      <c r="B199" s="4" t="s">
        <v>479</v>
      </c>
      <c r="C199" s="4" t="s">
        <v>118</v>
      </c>
      <c r="D199" s="4" t="s">
        <v>449</v>
      </c>
      <c r="E199" s="72">
        <v>124.23822971721627</v>
      </c>
      <c r="F199" s="72">
        <v>57.837906674781124</v>
      </c>
      <c r="G199" s="72" t="s">
        <v>40</v>
      </c>
      <c r="H199" s="72" t="s">
        <v>40</v>
      </c>
      <c r="I199" s="72" t="s">
        <v>40</v>
      </c>
      <c r="J199" s="73" t="s">
        <v>40</v>
      </c>
      <c r="K199" s="73" t="s">
        <v>40</v>
      </c>
      <c r="L199" s="73">
        <v>0.30095153795087409</v>
      </c>
      <c r="M199" s="72">
        <v>1.5870547527490284</v>
      </c>
      <c r="N199" s="73" t="s">
        <v>40</v>
      </c>
      <c r="O199" s="73" t="s">
        <v>40</v>
      </c>
      <c r="Q199" s="4">
        <v>0.38</v>
      </c>
      <c r="R199" s="4">
        <v>0.28999999999999998</v>
      </c>
      <c r="S199" s="4">
        <v>0.4</v>
      </c>
      <c r="T199" s="4">
        <v>0.4</v>
      </c>
    </row>
    <row r="200" spans="1:26" ht="15.75" customHeight="1" x14ac:dyDescent="0.25">
      <c r="A200" s="4" t="s">
        <v>370</v>
      </c>
      <c r="B200" s="4" t="s">
        <v>371</v>
      </c>
      <c r="C200" s="4" t="s">
        <v>106</v>
      </c>
      <c r="D200" s="4" t="s">
        <v>357</v>
      </c>
      <c r="E200" s="72">
        <v>169.66623405911821</v>
      </c>
      <c r="F200" s="72">
        <v>201.41835320726551</v>
      </c>
      <c r="G200" s="72">
        <v>35.28396094162003</v>
      </c>
      <c r="H200" s="72">
        <v>175.17748695577794</v>
      </c>
      <c r="I200" s="72">
        <v>1.9640486071018963</v>
      </c>
      <c r="J200" s="73">
        <v>95.28947368421052</v>
      </c>
      <c r="K200" s="73" t="s">
        <v>40</v>
      </c>
      <c r="L200" s="73">
        <v>0.11487468993242665</v>
      </c>
      <c r="M200" s="72">
        <v>0.18951346208877948</v>
      </c>
      <c r="N200" s="73">
        <v>1.5883273497192305</v>
      </c>
      <c r="O200" s="73">
        <v>55.707692307692305</v>
      </c>
      <c r="Q200" s="4">
        <v>0.9</v>
      </c>
      <c r="R200" s="4">
        <v>0.87</v>
      </c>
      <c r="S200" s="4">
        <v>0.74</v>
      </c>
      <c r="T200" s="4">
        <v>0.74</v>
      </c>
    </row>
    <row r="201" spans="1:26" ht="15.75" customHeight="1" x14ac:dyDescent="0.25">
      <c r="A201" s="4" t="s">
        <v>75</v>
      </c>
      <c r="B201" s="4" t="s">
        <v>76</v>
      </c>
      <c r="C201" s="4" t="s">
        <v>28</v>
      </c>
      <c r="D201" s="4" t="s">
        <v>29</v>
      </c>
      <c r="E201" s="72" t="s">
        <v>40</v>
      </c>
      <c r="F201" s="72">
        <v>283.09899028026803</v>
      </c>
      <c r="G201" s="72" t="s">
        <v>40</v>
      </c>
      <c r="H201" s="72" t="s">
        <v>40</v>
      </c>
      <c r="I201" s="72" t="s">
        <v>40</v>
      </c>
      <c r="J201" s="73" t="s">
        <v>40</v>
      </c>
      <c r="K201" s="73" t="s">
        <v>40</v>
      </c>
      <c r="L201" s="73">
        <v>0.14166666666666666</v>
      </c>
      <c r="M201" s="72" t="s">
        <v>40</v>
      </c>
      <c r="N201" s="73" t="s">
        <v>40</v>
      </c>
      <c r="O201" s="73" t="s">
        <v>40</v>
      </c>
      <c r="Q201" s="4">
        <v>0</v>
      </c>
      <c r="R201" s="4">
        <v>0</v>
      </c>
      <c r="S201" s="4">
        <v>0</v>
      </c>
      <c r="T201" s="4">
        <v>0</v>
      </c>
    </row>
    <row r="202" spans="1:26" ht="15.75" customHeight="1" x14ac:dyDescent="0.25">
      <c r="A202" s="4" t="s">
        <v>199</v>
      </c>
      <c r="B202" s="4" t="s">
        <v>200</v>
      </c>
      <c r="C202" s="4" t="s">
        <v>181</v>
      </c>
      <c r="D202" s="4" t="s">
        <v>182</v>
      </c>
      <c r="E202" s="72">
        <v>403.51745542845515</v>
      </c>
      <c r="F202" s="72">
        <v>192.00980463121491</v>
      </c>
      <c r="G202" s="72">
        <v>96.371403183389887</v>
      </c>
      <c r="H202" s="72">
        <v>501.90876121397207</v>
      </c>
      <c r="I202" s="72">
        <v>26.241462133221965</v>
      </c>
      <c r="J202" s="73">
        <v>23.25418994413408</v>
      </c>
      <c r="K202" s="73">
        <v>0.38540478905359177</v>
      </c>
      <c r="L202" s="73">
        <v>0.15890437106318001</v>
      </c>
      <c r="M202" s="72">
        <v>1.4660034711297187</v>
      </c>
      <c r="N202" s="73">
        <v>1.3040840840840842</v>
      </c>
      <c r="O202" s="73">
        <v>35.501066098081026</v>
      </c>
      <c r="Q202" s="4">
        <v>0</v>
      </c>
      <c r="R202" s="4">
        <v>0</v>
      </c>
      <c r="S202" s="4">
        <v>0</v>
      </c>
      <c r="T202" s="4">
        <v>0</v>
      </c>
    </row>
    <row r="203" spans="1:26" ht="15.75" customHeight="1" x14ac:dyDescent="0.25">
      <c r="A203" s="75" t="s">
        <v>441</v>
      </c>
      <c r="B203" s="75" t="s">
        <v>442</v>
      </c>
      <c r="C203" s="75" t="s">
        <v>181</v>
      </c>
      <c r="D203" s="75" t="s">
        <v>412</v>
      </c>
      <c r="E203" s="76">
        <v>394.67847943909851</v>
      </c>
      <c r="F203" s="76">
        <v>63.310199773507279</v>
      </c>
      <c r="G203" s="76" t="s">
        <v>40</v>
      </c>
      <c r="H203" s="76" t="s">
        <v>40</v>
      </c>
      <c r="I203" s="76">
        <v>42.768060485294811</v>
      </c>
      <c r="J203" s="73">
        <v>13.133858267716535</v>
      </c>
      <c r="K203" s="73">
        <v>0.18783899514701685</v>
      </c>
      <c r="L203" s="76">
        <v>0.20820668693009117</v>
      </c>
      <c r="M203" s="76">
        <v>0.91405303624364609</v>
      </c>
      <c r="N203" s="76">
        <v>1.2053785542994175</v>
      </c>
      <c r="O203" s="73">
        <v>54.055555555555557</v>
      </c>
      <c r="P203" s="75"/>
      <c r="Q203" s="75">
        <v>0.51</v>
      </c>
      <c r="R203" s="75">
        <v>0.48</v>
      </c>
      <c r="S203" s="75">
        <v>0.7</v>
      </c>
      <c r="T203" s="75">
        <v>0.7</v>
      </c>
      <c r="U203" s="75"/>
      <c r="V203" s="75"/>
      <c r="W203" s="75"/>
      <c r="X203" s="75"/>
      <c r="Y203" s="75"/>
      <c r="Z203" s="75"/>
    </row>
    <row r="204" spans="1:26" ht="15.75" customHeight="1" x14ac:dyDescent="0.25">
      <c r="A204" s="4" t="s">
        <v>210</v>
      </c>
      <c r="B204" s="4" t="s">
        <v>211</v>
      </c>
      <c r="C204" s="4" t="s">
        <v>22</v>
      </c>
      <c r="D204" s="4" t="s">
        <v>205</v>
      </c>
      <c r="E204" s="72" t="s">
        <v>40</v>
      </c>
      <c r="F204" s="72">
        <v>71.212842795783374</v>
      </c>
      <c r="G204" s="72" t="s">
        <v>40</v>
      </c>
      <c r="H204" s="72" t="s">
        <v>40</v>
      </c>
      <c r="I204" s="72" t="s">
        <v>40</v>
      </c>
      <c r="J204" s="73" t="s">
        <v>40</v>
      </c>
      <c r="K204" s="73" t="s">
        <v>40</v>
      </c>
      <c r="L204" s="73">
        <v>0.48218029350104824</v>
      </c>
      <c r="M204" s="72">
        <v>2.8365702581129639</v>
      </c>
      <c r="N204" s="73" t="s">
        <v>40</v>
      </c>
      <c r="O204" s="73" t="s">
        <v>40</v>
      </c>
      <c r="Q204" s="4">
        <v>0</v>
      </c>
      <c r="R204" s="4">
        <v>0</v>
      </c>
      <c r="S204" s="4">
        <v>0</v>
      </c>
      <c r="T204" s="4">
        <v>0</v>
      </c>
    </row>
    <row r="205" spans="1:26" ht="15.75" customHeight="1" x14ac:dyDescent="0.25">
      <c r="A205" s="4" t="s">
        <v>146</v>
      </c>
      <c r="B205" s="4" t="s">
        <v>147</v>
      </c>
      <c r="C205" s="4" t="s">
        <v>118</v>
      </c>
      <c r="D205" s="4" t="s">
        <v>119</v>
      </c>
      <c r="E205" s="72" t="s">
        <v>40</v>
      </c>
      <c r="F205" s="72" t="s">
        <v>40</v>
      </c>
      <c r="G205" s="72" t="s">
        <v>40</v>
      </c>
      <c r="H205" s="72" t="s">
        <v>40</v>
      </c>
      <c r="I205" s="72" t="s">
        <v>40</v>
      </c>
      <c r="J205" s="73" t="s">
        <v>40</v>
      </c>
      <c r="K205" s="73" t="s">
        <v>40</v>
      </c>
      <c r="L205" s="73" t="s">
        <v>40</v>
      </c>
      <c r="M205" s="72" t="s">
        <v>40</v>
      </c>
      <c r="N205" s="73" t="s">
        <v>40</v>
      </c>
      <c r="O205" s="73" t="s">
        <v>40</v>
      </c>
    </row>
    <row r="206" spans="1:26" ht="15.75" customHeight="1" x14ac:dyDescent="0.25">
      <c r="A206" s="4" t="s">
        <v>387</v>
      </c>
      <c r="B206" s="4" t="s">
        <v>388</v>
      </c>
      <c r="C206" s="4" t="s">
        <v>118</v>
      </c>
      <c r="D206" s="4" t="s">
        <v>380</v>
      </c>
      <c r="E206" s="72" t="s">
        <v>40</v>
      </c>
      <c r="F206" s="72">
        <v>270.00626896935313</v>
      </c>
      <c r="G206" s="72" t="s">
        <v>40</v>
      </c>
      <c r="H206" s="72" t="s">
        <v>40</v>
      </c>
      <c r="I206" s="72" t="s">
        <v>40</v>
      </c>
      <c r="J206" s="73">
        <v>301.26460309535696</v>
      </c>
      <c r="K206" s="73">
        <v>0.73683940721409269</v>
      </c>
      <c r="L206" s="73">
        <v>0.258192029650056</v>
      </c>
      <c r="M206" s="72">
        <v>34.727801897153043</v>
      </c>
      <c r="N206" s="73" t="s">
        <v>40</v>
      </c>
      <c r="O206" s="73" t="s">
        <v>40</v>
      </c>
      <c r="Q206" s="4">
        <v>0.47</v>
      </c>
      <c r="R206" s="4">
        <v>0.6</v>
      </c>
      <c r="S206" s="4">
        <v>0.55000000000000004</v>
      </c>
      <c r="T206" s="4">
        <v>0.55000000000000004</v>
      </c>
    </row>
    <row r="207" spans="1:26" ht="15.75" customHeight="1" x14ac:dyDescent="0.25">
      <c r="A207" s="4" t="s">
        <v>148</v>
      </c>
      <c r="B207" s="4" t="s">
        <v>149</v>
      </c>
      <c r="C207" s="4" t="s">
        <v>118</v>
      </c>
      <c r="D207" s="4" t="s">
        <v>119</v>
      </c>
      <c r="E207" s="72" t="s">
        <v>40</v>
      </c>
      <c r="F207" s="72">
        <v>58.795277177154126</v>
      </c>
      <c r="G207" s="72" t="s">
        <v>40</v>
      </c>
      <c r="H207" s="72" t="s">
        <v>40</v>
      </c>
      <c r="I207" s="72" t="s">
        <v>40</v>
      </c>
      <c r="J207" s="73" t="s">
        <v>40</v>
      </c>
      <c r="K207" s="73" t="s">
        <v>40</v>
      </c>
      <c r="L207" s="73">
        <v>0.28905289052890532</v>
      </c>
      <c r="M207" s="72">
        <v>13.595955854003661</v>
      </c>
      <c r="N207" s="73" t="s">
        <v>40</v>
      </c>
      <c r="O207" s="73" t="s">
        <v>40</v>
      </c>
    </row>
    <row r="208" spans="1:26" ht="15.75" customHeight="1" x14ac:dyDescent="0.25">
      <c r="A208" s="4" t="s">
        <v>148</v>
      </c>
      <c r="B208" s="4" t="s">
        <v>149</v>
      </c>
      <c r="C208" s="4" t="s">
        <v>118</v>
      </c>
      <c r="D208" s="4" t="s">
        <v>250</v>
      </c>
      <c r="E208" s="72" t="s">
        <v>40</v>
      </c>
      <c r="F208" s="72">
        <v>58.795277177154126</v>
      </c>
      <c r="G208" s="72" t="s">
        <v>40</v>
      </c>
      <c r="H208" s="72" t="s">
        <v>40</v>
      </c>
      <c r="I208" s="72" t="s">
        <v>40</v>
      </c>
      <c r="J208" s="73" t="s">
        <v>40</v>
      </c>
      <c r="K208" s="73" t="s">
        <v>40</v>
      </c>
      <c r="L208" s="73">
        <v>0.28905289052890532</v>
      </c>
      <c r="M208" s="72">
        <v>13.595955854003661</v>
      </c>
      <c r="N208" s="73" t="s">
        <v>40</v>
      </c>
      <c r="O208" s="73" t="s">
        <v>40</v>
      </c>
    </row>
    <row r="209" spans="1:20" ht="15.75" customHeight="1" x14ac:dyDescent="0.25">
      <c r="A209" s="4" t="s">
        <v>443</v>
      </c>
      <c r="B209" s="4" t="s">
        <v>444</v>
      </c>
      <c r="C209" s="4" t="s">
        <v>181</v>
      </c>
      <c r="D209" s="4" t="s">
        <v>412</v>
      </c>
      <c r="E209" s="72">
        <v>358.58699367709914</v>
      </c>
      <c r="F209" s="72">
        <v>125.84094375701054</v>
      </c>
      <c r="G209" s="72">
        <v>51.248721135578549</v>
      </c>
      <c r="H209" s="72">
        <v>407.24997449586829</v>
      </c>
      <c r="I209" s="72">
        <v>11.504858614980204</v>
      </c>
      <c r="J209" s="73">
        <v>51.559791705411939</v>
      </c>
      <c r="K209" s="73">
        <v>0.25344525937481149</v>
      </c>
      <c r="L209" s="73">
        <v>0.14217703267929405</v>
      </c>
      <c r="M209" s="72">
        <v>0.65687029845618794</v>
      </c>
      <c r="N209" s="73">
        <v>1.3168227906087571</v>
      </c>
      <c r="O209" s="73">
        <v>111.74405481660621</v>
      </c>
      <c r="Q209" s="4">
        <v>0.65</v>
      </c>
      <c r="R209" s="4">
        <v>0.71</v>
      </c>
      <c r="S209" s="4">
        <v>0.78</v>
      </c>
      <c r="T209" s="4">
        <v>0.78</v>
      </c>
    </row>
    <row r="210" spans="1:20" ht="15.75" customHeight="1" x14ac:dyDescent="0.25">
      <c r="A210" s="4" t="s">
        <v>408</v>
      </c>
      <c r="B210" s="4" t="s">
        <v>409</v>
      </c>
      <c r="C210" s="4" t="s">
        <v>106</v>
      </c>
      <c r="D210" s="4" t="s">
        <v>393</v>
      </c>
      <c r="E210" s="72">
        <v>300.06003170270424</v>
      </c>
      <c r="F210" s="72">
        <v>96.596594977061471</v>
      </c>
      <c r="G210" s="72" t="s">
        <v>40</v>
      </c>
      <c r="H210" s="72" t="s">
        <v>40</v>
      </c>
      <c r="I210" s="72" t="s">
        <v>40</v>
      </c>
      <c r="J210" s="73" t="s">
        <v>40</v>
      </c>
      <c r="K210" s="73">
        <v>2.9878154917319408</v>
      </c>
      <c r="L210" s="73">
        <v>0.53446936595785999</v>
      </c>
      <c r="M210" s="72">
        <v>2.2791506534057615</v>
      </c>
      <c r="N210" s="73" t="s">
        <v>40</v>
      </c>
      <c r="O210" s="73" t="s">
        <v>40</v>
      </c>
      <c r="Q210" s="4">
        <v>0.41</v>
      </c>
      <c r="R210" s="4">
        <v>0.4</v>
      </c>
      <c r="S210" s="4">
        <v>0.41</v>
      </c>
      <c r="T210" s="4">
        <v>0.41</v>
      </c>
    </row>
    <row r="211" spans="1:20" ht="15.75" customHeight="1" x14ac:dyDescent="0.25">
      <c r="A211" s="4" t="s">
        <v>77</v>
      </c>
      <c r="B211" s="4" t="s">
        <v>78</v>
      </c>
      <c r="C211" s="4" t="s">
        <v>28</v>
      </c>
      <c r="D211" s="4" t="s">
        <v>29</v>
      </c>
      <c r="E211" s="72">
        <v>762.9252408988508</v>
      </c>
      <c r="F211" s="72" t="s">
        <v>40</v>
      </c>
      <c r="G211" s="72" t="s">
        <v>40</v>
      </c>
      <c r="H211" s="72" t="s">
        <v>40</v>
      </c>
      <c r="I211" s="72" t="s">
        <v>40</v>
      </c>
      <c r="J211" s="73" t="s">
        <v>40</v>
      </c>
      <c r="K211" s="73" t="s">
        <v>40</v>
      </c>
      <c r="L211" s="73" t="s">
        <v>40</v>
      </c>
      <c r="M211" s="72" t="s">
        <v>40</v>
      </c>
      <c r="N211" s="73" t="s">
        <v>40</v>
      </c>
      <c r="O211" s="73" t="s">
        <v>40</v>
      </c>
    </row>
    <row r="212" spans="1:20" ht="15.75" customHeight="1" x14ac:dyDescent="0.25">
      <c r="A212" s="4" t="s">
        <v>79</v>
      </c>
      <c r="B212" s="4" t="s">
        <v>80</v>
      </c>
      <c r="C212" s="4" t="s">
        <v>28</v>
      </c>
      <c r="D212" s="4" t="s">
        <v>29</v>
      </c>
      <c r="E212" s="72">
        <v>763.18621201023609</v>
      </c>
      <c r="F212" s="72" t="s">
        <v>40</v>
      </c>
      <c r="G212" s="72" t="s">
        <v>40</v>
      </c>
      <c r="H212" s="72" t="s">
        <v>40</v>
      </c>
      <c r="I212" s="72" t="s">
        <v>40</v>
      </c>
      <c r="J212" s="73" t="s">
        <v>40</v>
      </c>
      <c r="K212" s="73" t="s">
        <v>40</v>
      </c>
      <c r="L212" s="73" t="s">
        <v>40</v>
      </c>
      <c r="M212" s="72" t="s">
        <v>40</v>
      </c>
      <c r="N212" s="73" t="s">
        <v>40</v>
      </c>
      <c r="O212" s="73" t="s">
        <v>40</v>
      </c>
    </row>
    <row r="213" spans="1:20" ht="15.75" customHeight="1" x14ac:dyDescent="0.25">
      <c r="A213" s="4" t="s">
        <v>513</v>
      </c>
      <c r="B213" s="4" t="s">
        <v>514</v>
      </c>
      <c r="C213" s="4" t="s">
        <v>106</v>
      </c>
      <c r="D213" s="4" t="s">
        <v>484</v>
      </c>
      <c r="E213" s="72">
        <v>13.751099084196875</v>
      </c>
      <c r="F213" s="72">
        <v>163.70834019215405</v>
      </c>
      <c r="G213" s="72" t="s">
        <v>40</v>
      </c>
      <c r="H213" s="72" t="s">
        <v>40</v>
      </c>
      <c r="I213" s="72" t="s">
        <v>40</v>
      </c>
      <c r="J213" s="73">
        <v>10.615384615384615</v>
      </c>
      <c r="K213" s="73">
        <v>0.66468334827614317</v>
      </c>
      <c r="L213" s="73">
        <v>0.73341508277130596</v>
      </c>
      <c r="M213" s="72">
        <v>0.6624617077058349</v>
      </c>
      <c r="N213" s="73">
        <v>2.5915678524374175</v>
      </c>
      <c r="O213" s="73" t="s">
        <v>40</v>
      </c>
    </row>
    <row r="214" spans="1:20" ht="15.75" customHeight="1" x14ac:dyDescent="0.25">
      <c r="A214" s="4" t="s">
        <v>257</v>
      </c>
      <c r="B214" s="4" t="s">
        <v>258</v>
      </c>
      <c r="C214" s="4" t="s">
        <v>118</v>
      </c>
      <c r="D214" s="4" t="s">
        <v>250</v>
      </c>
      <c r="E214" s="72" t="s">
        <v>40</v>
      </c>
      <c r="F214" s="72">
        <v>49.050249364460583</v>
      </c>
      <c r="G214" s="72" t="s">
        <v>40</v>
      </c>
      <c r="H214" s="72" t="s">
        <v>40</v>
      </c>
      <c r="I214" s="72" t="s">
        <v>40</v>
      </c>
      <c r="J214" s="73" t="s">
        <v>40</v>
      </c>
      <c r="K214" s="73" t="s">
        <v>40</v>
      </c>
      <c r="L214" s="73">
        <v>0.18538095238095237</v>
      </c>
      <c r="M214" s="72">
        <v>3.9754059246815201</v>
      </c>
      <c r="N214" s="73" t="s">
        <v>40</v>
      </c>
      <c r="O214" s="73" t="s">
        <v>40</v>
      </c>
      <c r="Q214" s="4">
        <v>0</v>
      </c>
      <c r="R214" s="4">
        <v>0</v>
      </c>
      <c r="S214" s="4">
        <v>0</v>
      </c>
      <c r="T214" s="4">
        <v>0</v>
      </c>
    </row>
    <row r="215" spans="1:20" ht="15.75" customHeight="1" x14ac:dyDescent="0.25">
      <c r="A215" s="4" t="s">
        <v>349</v>
      </c>
      <c r="B215" s="4" t="s">
        <v>350</v>
      </c>
      <c r="C215" s="4" t="s">
        <v>28</v>
      </c>
      <c r="D215" s="4" t="s">
        <v>328</v>
      </c>
      <c r="E215" s="72" t="s">
        <v>40</v>
      </c>
      <c r="F215" s="72">
        <v>172.00690779741714</v>
      </c>
      <c r="G215" s="72" t="s">
        <v>40</v>
      </c>
      <c r="H215" s="72" t="s">
        <v>40</v>
      </c>
      <c r="I215" s="72" t="s">
        <v>40</v>
      </c>
      <c r="J215" s="73" t="s">
        <v>40</v>
      </c>
      <c r="K215" s="73" t="s">
        <v>40</v>
      </c>
      <c r="L215" s="73">
        <v>2.4020000000000001</v>
      </c>
      <c r="M215" s="72">
        <v>5.3322141417199314</v>
      </c>
      <c r="N215" s="73" t="s">
        <v>40</v>
      </c>
      <c r="O215" s="73" t="s">
        <v>40</v>
      </c>
    </row>
    <row r="216" spans="1:20" ht="15.75" customHeight="1" x14ac:dyDescent="0.25">
      <c r="A216" s="6" t="s">
        <v>389</v>
      </c>
      <c r="B216" s="6" t="s">
        <v>390</v>
      </c>
      <c r="C216" s="4" t="s">
        <v>118</v>
      </c>
      <c r="D216" s="4" t="s">
        <v>380</v>
      </c>
      <c r="E216" s="72" t="s">
        <v>40</v>
      </c>
      <c r="F216" s="72" t="s">
        <v>40</v>
      </c>
      <c r="G216" s="72" t="s">
        <v>40</v>
      </c>
      <c r="H216" s="72" t="s">
        <v>40</v>
      </c>
      <c r="I216" s="72" t="s">
        <v>40</v>
      </c>
      <c r="J216" s="73" t="s">
        <v>40</v>
      </c>
      <c r="K216" s="73" t="s">
        <v>40</v>
      </c>
      <c r="L216" s="73" t="s">
        <v>40</v>
      </c>
      <c r="M216" s="72" t="s">
        <v>40</v>
      </c>
      <c r="N216" s="73" t="s">
        <v>40</v>
      </c>
      <c r="O216" s="73" t="s">
        <v>40</v>
      </c>
    </row>
    <row r="217" spans="1:20" ht="15.75" customHeight="1" x14ac:dyDescent="0.25">
      <c r="A217" s="4" t="s">
        <v>297</v>
      </c>
      <c r="B217" s="4" t="s">
        <v>298</v>
      </c>
      <c r="C217" s="4" t="s">
        <v>181</v>
      </c>
      <c r="D217" s="4" t="s">
        <v>276</v>
      </c>
      <c r="E217" s="72">
        <v>196.69444527752492</v>
      </c>
      <c r="F217" s="72">
        <v>56.922920108935706</v>
      </c>
      <c r="G217" s="72">
        <v>60.499907386917137</v>
      </c>
      <c r="H217" s="72">
        <v>1062.8391388062314</v>
      </c>
      <c r="I217" s="72">
        <v>23.036196620314954</v>
      </c>
      <c r="J217" s="73" t="s">
        <v>40</v>
      </c>
      <c r="K217" s="73">
        <v>0.10083128893909175</v>
      </c>
      <c r="L217" s="73">
        <v>0.27393663574304217</v>
      </c>
      <c r="M217" s="72">
        <v>1.1259040735707568</v>
      </c>
      <c r="N217" s="73" t="s">
        <v>40</v>
      </c>
      <c r="O217" s="73" t="s">
        <v>40</v>
      </c>
      <c r="Q217" s="4">
        <v>0.84</v>
      </c>
      <c r="R217" s="4">
        <v>0.82</v>
      </c>
      <c r="S217" s="4">
        <v>0.92</v>
      </c>
      <c r="T217" s="4">
        <v>0.92</v>
      </c>
    </row>
    <row r="218" spans="1:20" ht="15.75" customHeight="1" x14ac:dyDescent="0.25">
      <c r="A218" s="4" t="s">
        <v>540</v>
      </c>
      <c r="B218" s="4" t="s">
        <v>541</v>
      </c>
      <c r="C218" s="4" t="s">
        <v>181</v>
      </c>
      <c r="D218" s="4" t="s">
        <v>525</v>
      </c>
      <c r="E218" s="72">
        <v>215.46052344417916</v>
      </c>
      <c r="F218" s="72">
        <v>76.402294629549559</v>
      </c>
      <c r="G218" s="72">
        <v>48.525467140553332</v>
      </c>
      <c r="H218" s="72">
        <v>635.13101767215107</v>
      </c>
      <c r="I218" s="72" t="s">
        <v>40</v>
      </c>
      <c r="J218" s="73" t="s">
        <v>40</v>
      </c>
      <c r="K218" s="73">
        <v>6.1999395496448541E-2</v>
      </c>
      <c r="L218" s="73">
        <v>0.4198659354052407</v>
      </c>
      <c r="M218" s="72">
        <v>0.52378172735065964</v>
      </c>
      <c r="N218" s="73" t="s">
        <v>40</v>
      </c>
      <c r="O218" s="73" t="s">
        <v>40</v>
      </c>
      <c r="Q218" s="4">
        <v>0</v>
      </c>
      <c r="R218" s="4">
        <v>0</v>
      </c>
      <c r="S218" s="4">
        <v>0</v>
      </c>
      <c r="T218" s="4">
        <v>0</v>
      </c>
    </row>
    <row r="219" spans="1:20" ht="15.75" customHeight="1" x14ac:dyDescent="0.25">
      <c r="A219" s="4" t="s">
        <v>515</v>
      </c>
      <c r="B219" s="4" t="s">
        <v>516</v>
      </c>
      <c r="C219" s="4" t="s">
        <v>106</v>
      </c>
      <c r="D219" s="4" t="s">
        <v>484</v>
      </c>
      <c r="E219" s="72">
        <v>11.077826859600114</v>
      </c>
      <c r="F219" s="72">
        <v>62.090897347912012</v>
      </c>
      <c r="G219" s="72" t="s">
        <v>40</v>
      </c>
      <c r="H219" s="72" t="s">
        <v>40</v>
      </c>
      <c r="I219" s="72" t="s">
        <v>40</v>
      </c>
      <c r="J219" s="73" t="s">
        <v>40</v>
      </c>
      <c r="K219" s="73">
        <v>0.14406687508495311</v>
      </c>
      <c r="L219" s="73">
        <v>0.50504764600434005</v>
      </c>
      <c r="M219" s="72">
        <v>2.7123394161791925</v>
      </c>
      <c r="N219" s="73">
        <v>23.81574585635359</v>
      </c>
      <c r="O219" s="73" t="s">
        <v>40</v>
      </c>
    </row>
    <row r="220" spans="1:20" ht="15.75" customHeight="1" x14ac:dyDescent="0.25">
      <c r="A220" s="4" t="s">
        <v>110</v>
      </c>
      <c r="B220" s="4" t="s">
        <v>111</v>
      </c>
      <c r="C220" s="4" t="s">
        <v>106</v>
      </c>
      <c r="D220" s="4" t="s">
        <v>107</v>
      </c>
      <c r="E220" s="72" t="s">
        <v>40</v>
      </c>
      <c r="F220" s="72">
        <v>99.956893120472458</v>
      </c>
      <c r="G220" s="72" t="s">
        <v>40</v>
      </c>
      <c r="H220" s="72" t="s">
        <v>40</v>
      </c>
      <c r="I220" s="72" t="s">
        <v>40</v>
      </c>
      <c r="J220" s="73">
        <v>29.238726790450929</v>
      </c>
      <c r="K220" s="73">
        <v>0.94569630531871696</v>
      </c>
      <c r="L220" s="73">
        <v>0.1180637544273908</v>
      </c>
      <c r="M220" s="72">
        <v>1.3517836785638651</v>
      </c>
      <c r="N220" s="73">
        <v>0.9455683570715776</v>
      </c>
      <c r="O220" s="73" t="s">
        <v>40</v>
      </c>
    </row>
    <row r="221" spans="1:20" ht="15.75" customHeight="1" x14ac:dyDescent="0.25">
      <c r="A221" s="4" t="s">
        <v>372</v>
      </c>
      <c r="B221" s="4" t="s">
        <v>373</v>
      </c>
      <c r="C221" s="4" t="s">
        <v>106</v>
      </c>
      <c r="D221" s="4" t="s">
        <v>357</v>
      </c>
      <c r="E221" s="72">
        <v>315.65840268308278</v>
      </c>
      <c r="F221" s="72">
        <v>535.69247004642625</v>
      </c>
      <c r="G221" s="72" t="s">
        <v>40</v>
      </c>
      <c r="H221" s="72" t="s">
        <v>40</v>
      </c>
      <c r="I221" s="72" t="s">
        <v>40</v>
      </c>
      <c r="J221" s="73">
        <v>202.19603619129686</v>
      </c>
      <c r="K221" s="73">
        <v>0.53646282808059187</v>
      </c>
      <c r="L221" s="73">
        <v>0.17159679231270394</v>
      </c>
      <c r="M221" s="72">
        <v>3.2014095049144435</v>
      </c>
      <c r="N221" s="73">
        <v>0.10189602746235327</v>
      </c>
      <c r="O221" s="73" t="s">
        <v>40</v>
      </c>
      <c r="Q221" s="4">
        <v>0.45</v>
      </c>
      <c r="R221" s="4">
        <v>0.33</v>
      </c>
      <c r="S221" s="4">
        <v>0.4</v>
      </c>
      <c r="T221" s="4">
        <v>0.4</v>
      </c>
    </row>
    <row r="222" spans="1:20" ht="15.75" customHeight="1" x14ac:dyDescent="0.25">
      <c r="A222" s="4" t="s">
        <v>445</v>
      </c>
      <c r="B222" s="4" t="s">
        <v>446</v>
      </c>
      <c r="C222" s="4" t="s">
        <v>181</v>
      </c>
      <c r="D222" s="4" t="s">
        <v>412</v>
      </c>
      <c r="E222" s="72" t="s">
        <v>40</v>
      </c>
      <c r="F222" s="72" t="s">
        <v>40</v>
      </c>
      <c r="G222" s="72" t="s">
        <v>40</v>
      </c>
      <c r="H222" s="72" t="s">
        <v>40</v>
      </c>
      <c r="I222" s="72" t="s">
        <v>40</v>
      </c>
      <c r="J222" s="73" t="s">
        <v>40</v>
      </c>
      <c r="K222" s="73" t="s">
        <v>40</v>
      </c>
      <c r="L222" s="73" t="s">
        <v>40</v>
      </c>
      <c r="M222" s="72" t="s">
        <v>40</v>
      </c>
      <c r="N222" s="73">
        <v>1.7055787174905699</v>
      </c>
      <c r="O222" s="73" t="s">
        <v>40</v>
      </c>
    </row>
    <row r="223" spans="1:20" ht="15.75" customHeight="1" x14ac:dyDescent="0.25">
      <c r="A223" s="4" t="s">
        <v>374</v>
      </c>
      <c r="B223" s="4" t="s">
        <v>375</v>
      </c>
      <c r="C223" s="4" t="s">
        <v>106</v>
      </c>
      <c r="D223" s="4" t="s">
        <v>357</v>
      </c>
      <c r="E223" s="72">
        <v>310.72159638826741</v>
      </c>
      <c r="F223" s="72">
        <v>50.962053763033417</v>
      </c>
      <c r="G223" s="72">
        <v>13.378505767837298</v>
      </c>
      <c r="H223" s="72">
        <v>262.51896813353562</v>
      </c>
      <c r="I223" s="72">
        <v>2.3973045017511923</v>
      </c>
      <c r="J223" s="73" t="s">
        <v>40</v>
      </c>
      <c r="K223" s="73" t="s">
        <v>40</v>
      </c>
      <c r="L223" s="73">
        <v>0.23216995447647951</v>
      </c>
      <c r="M223" s="72">
        <v>3.7892877608325293</v>
      </c>
      <c r="N223" s="73" t="s">
        <v>40</v>
      </c>
      <c r="O223" s="73" t="s">
        <v>40</v>
      </c>
      <c r="Q223" s="4">
        <v>0</v>
      </c>
      <c r="R223" s="4">
        <v>0</v>
      </c>
      <c r="S223" s="4">
        <v>0</v>
      </c>
      <c r="T223" s="4">
        <v>0</v>
      </c>
    </row>
    <row r="224" spans="1:20" ht="15.75" customHeight="1" x14ac:dyDescent="0.25">
      <c r="A224" s="4" t="s">
        <v>480</v>
      </c>
      <c r="B224" s="4" t="s">
        <v>481</v>
      </c>
      <c r="C224" s="4" t="s">
        <v>118</v>
      </c>
      <c r="D224" s="4" t="s">
        <v>449</v>
      </c>
      <c r="E224" s="72" t="s">
        <v>40</v>
      </c>
      <c r="F224" s="72">
        <v>60.11853459741863</v>
      </c>
      <c r="G224" s="72" t="s">
        <v>40</v>
      </c>
      <c r="H224" s="72" t="s">
        <v>40</v>
      </c>
      <c r="I224" s="72" t="s">
        <v>40</v>
      </c>
      <c r="J224" s="73">
        <v>4.9473684210526319</v>
      </c>
      <c r="K224" s="73" t="s">
        <v>40</v>
      </c>
      <c r="L224" s="73">
        <v>0.66309940316937643</v>
      </c>
      <c r="M224" s="72" t="s">
        <v>40</v>
      </c>
      <c r="N224" s="73" t="s">
        <v>40</v>
      </c>
      <c r="O224" s="73" t="s">
        <v>40</v>
      </c>
      <c r="Q224" s="4">
        <v>0.32</v>
      </c>
      <c r="R224" s="4">
        <v>0.47</v>
      </c>
      <c r="S224" s="4">
        <v>0.44</v>
      </c>
      <c r="T224" s="4">
        <v>0.44</v>
      </c>
    </row>
    <row r="225" spans="1:20" ht="15.75" customHeight="1" x14ac:dyDescent="0.25">
      <c r="A225" s="4" t="s">
        <v>318</v>
      </c>
      <c r="B225" s="4" t="s">
        <v>319</v>
      </c>
      <c r="C225" s="4" t="s">
        <v>22</v>
      </c>
      <c r="D225" s="4" t="s">
        <v>309</v>
      </c>
      <c r="E225" s="72" t="s">
        <v>40</v>
      </c>
      <c r="F225" s="72" t="s">
        <v>40</v>
      </c>
      <c r="G225" s="72" t="s">
        <v>40</v>
      </c>
      <c r="H225" s="72" t="s">
        <v>40</v>
      </c>
      <c r="I225" s="72" t="s">
        <v>40</v>
      </c>
      <c r="J225" s="73" t="s">
        <v>40</v>
      </c>
      <c r="K225" s="73" t="s">
        <v>40</v>
      </c>
      <c r="L225" s="73" t="s">
        <v>40</v>
      </c>
      <c r="M225" s="72" t="s">
        <v>40</v>
      </c>
      <c r="N225" s="73" t="s">
        <v>40</v>
      </c>
      <c r="O225" s="73" t="s">
        <v>40</v>
      </c>
    </row>
    <row r="226" spans="1:20" ht="15.75" customHeight="1" x14ac:dyDescent="0.25">
      <c r="A226" s="4" t="s">
        <v>320</v>
      </c>
      <c r="B226" s="4" t="s">
        <v>321</v>
      </c>
      <c r="C226" s="4" t="s">
        <v>22</v>
      </c>
      <c r="D226" s="4" t="s">
        <v>309</v>
      </c>
      <c r="E226" s="72" t="s">
        <v>40</v>
      </c>
      <c r="F226" s="72">
        <v>168.43072329511745</v>
      </c>
      <c r="G226" s="72" t="s">
        <v>40</v>
      </c>
      <c r="H226" s="72" t="s">
        <v>40</v>
      </c>
      <c r="I226" s="72" t="s">
        <v>40</v>
      </c>
      <c r="J226" s="73" t="s">
        <v>40</v>
      </c>
      <c r="K226" s="73" t="s">
        <v>40</v>
      </c>
      <c r="L226" s="73">
        <v>7.3863636363636367E-2</v>
      </c>
      <c r="M226" s="72">
        <v>0.95699274599498529</v>
      </c>
      <c r="N226" s="73" t="s">
        <v>40</v>
      </c>
      <c r="O226" s="73" t="s">
        <v>40</v>
      </c>
    </row>
    <row r="227" spans="1:20" ht="15.75" customHeight="1" x14ac:dyDescent="0.25">
      <c r="A227" s="4" t="s">
        <v>81</v>
      </c>
      <c r="B227" s="4" t="s">
        <v>82</v>
      </c>
      <c r="C227" s="4" t="s">
        <v>28</v>
      </c>
      <c r="D227" s="4" t="s">
        <v>29</v>
      </c>
      <c r="E227" s="72">
        <v>473.48586675154291</v>
      </c>
      <c r="F227" s="72">
        <v>286.67221516115364</v>
      </c>
      <c r="G227" s="72" t="s">
        <v>40</v>
      </c>
      <c r="H227" s="72" t="s">
        <v>40</v>
      </c>
      <c r="I227" s="72" t="s">
        <v>40</v>
      </c>
      <c r="J227" s="73">
        <v>2.9230769230769229</v>
      </c>
      <c r="K227" s="73">
        <v>51.935064935064936</v>
      </c>
      <c r="L227" s="73">
        <v>1.2810702675668917</v>
      </c>
      <c r="M227" s="72">
        <v>30.108109619325965</v>
      </c>
      <c r="N227" s="73">
        <v>12.740601503759398</v>
      </c>
      <c r="O227" s="73" t="s">
        <v>40</v>
      </c>
      <c r="Q227" s="4">
        <v>0.37</v>
      </c>
      <c r="R227" s="4">
        <v>0.51</v>
      </c>
      <c r="S227" s="4">
        <v>0.31</v>
      </c>
      <c r="T227" s="4">
        <v>0.31</v>
      </c>
    </row>
    <row r="228" spans="1:20" ht="15.75" customHeight="1" x14ac:dyDescent="0.25">
      <c r="A228" s="4" t="s">
        <v>259</v>
      </c>
      <c r="B228" s="4" t="s">
        <v>260</v>
      </c>
      <c r="C228" s="4" t="s">
        <v>118</v>
      </c>
      <c r="D228" s="4" t="s">
        <v>250</v>
      </c>
      <c r="E228" s="72" t="s">
        <v>40</v>
      </c>
      <c r="F228" s="72">
        <v>177.47326806227665</v>
      </c>
      <c r="G228" s="72" t="s">
        <v>40</v>
      </c>
      <c r="H228" s="72" t="s">
        <v>40</v>
      </c>
      <c r="I228" s="72">
        <v>15.990123405273783</v>
      </c>
      <c r="J228" s="73" t="s">
        <v>40</v>
      </c>
      <c r="K228" s="73" t="s">
        <v>40</v>
      </c>
      <c r="L228" s="73">
        <v>0.55287882437966751</v>
      </c>
      <c r="M228" s="72">
        <v>2.8388882195459337</v>
      </c>
      <c r="N228" s="73" t="s">
        <v>40</v>
      </c>
      <c r="O228" s="73" t="s">
        <v>40</v>
      </c>
      <c r="Q228" s="4">
        <v>0.48</v>
      </c>
      <c r="R228" s="4">
        <v>0.56000000000000005</v>
      </c>
      <c r="S228" s="4">
        <v>0.44</v>
      </c>
      <c r="T228" s="4">
        <v>0.44</v>
      </c>
    </row>
    <row r="229" spans="1:20" ht="15.75" customHeight="1" x14ac:dyDescent="0.25">
      <c r="A229" s="4" t="s">
        <v>517</v>
      </c>
      <c r="B229" s="4" t="s">
        <v>518</v>
      </c>
      <c r="C229" s="4" t="s">
        <v>106</v>
      </c>
      <c r="D229" s="4" t="s">
        <v>484</v>
      </c>
      <c r="E229" s="72">
        <v>452.99382000024815</v>
      </c>
      <c r="F229" s="72">
        <v>311.63993744907009</v>
      </c>
      <c r="G229" s="72" t="s">
        <v>40</v>
      </c>
      <c r="H229" s="72" t="s">
        <v>40</v>
      </c>
      <c r="I229" s="72" t="s">
        <v>40</v>
      </c>
      <c r="J229" s="73">
        <v>312.17075732976792</v>
      </c>
      <c r="K229" s="73">
        <v>0.5754160147129449</v>
      </c>
      <c r="L229" s="73">
        <v>0.27938846153846153</v>
      </c>
      <c r="M229" s="72">
        <v>3.8547463032161904</v>
      </c>
      <c r="N229" s="73">
        <v>0.5135119342621316</v>
      </c>
      <c r="O229" s="73" t="s">
        <v>40</v>
      </c>
      <c r="Q229" s="4">
        <v>0.28999999999999998</v>
      </c>
      <c r="R229" s="4">
        <v>0.14000000000000001</v>
      </c>
      <c r="S229" s="4">
        <v>0.42</v>
      </c>
      <c r="T229" s="4">
        <v>0.42</v>
      </c>
    </row>
    <row r="230" spans="1:20" ht="15.75" customHeight="1" x14ac:dyDescent="0.25">
      <c r="A230" s="4" t="s">
        <v>112</v>
      </c>
      <c r="B230" s="4" t="s">
        <v>113</v>
      </c>
      <c r="C230" s="4" t="s">
        <v>106</v>
      </c>
      <c r="D230" s="4" t="s">
        <v>107</v>
      </c>
      <c r="E230" s="72" t="s">
        <v>40</v>
      </c>
      <c r="F230" s="72">
        <v>512.47970200379018</v>
      </c>
      <c r="G230" s="72" t="s">
        <v>40</v>
      </c>
      <c r="H230" s="72" t="s">
        <v>40</v>
      </c>
      <c r="I230" s="72" t="s">
        <v>40</v>
      </c>
      <c r="J230" s="73" t="s">
        <v>40</v>
      </c>
      <c r="K230" s="73">
        <v>3.417349343508024</v>
      </c>
      <c r="L230" s="73">
        <v>3.9110731643241824E-2</v>
      </c>
      <c r="M230" s="72">
        <v>3.4163069587143515</v>
      </c>
      <c r="N230" s="73">
        <v>0.59937156323644936</v>
      </c>
      <c r="O230" s="73" t="s">
        <v>40</v>
      </c>
      <c r="Q230" s="4">
        <v>0</v>
      </c>
      <c r="R230" s="4">
        <v>0</v>
      </c>
      <c r="S230" s="4">
        <v>0</v>
      </c>
      <c r="T230" s="4">
        <v>0</v>
      </c>
    </row>
    <row r="231" spans="1:20" ht="15.75" customHeight="1" x14ac:dyDescent="0.25">
      <c r="A231" s="4" t="s">
        <v>83</v>
      </c>
      <c r="B231" s="4" t="s">
        <v>84</v>
      </c>
      <c r="C231" s="4" t="s">
        <v>28</v>
      </c>
      <c r="D231" s="4" t="s">
        <v>29</v>
      </c>
      <c r="E231" s="72" t="s">
        <v>40</v>
      </c>
      <c r="F231" s="72" t="s">
        <v>40</v>
      </c>
      <c r="G231" s="72" t="s">
        <v>40</v>
      </c>
      <c r="H231" s="72" t="s">
        <v>40</v>
      </c>
      <c r="I231" s="72" t="s">
        <v>40</v>
      </c>
      <c r="J231" s="73" t="s">
        <v>40</v>
      </c>
      <c r="K231" s="73" t="s">
        <v>40</v>
      </c>
      <c r="L231" s="73" t="s">
        <v>40</v>
      </c>
      <c r="M231" s="72">
        <v>5.2368359037469556</v>
      </c>
      <c r="N231" s="73" t="s">
        <v>40</v>
      </c>
      <c r="O231" s="73" t="s">
        <v>40</v>
      </c>
    </row>
    <row r="232" spans="1:20" ht="15.75" customHeight="1" x14ac:dyDescent="0.25">
      <c r="A232" s="4" t="s">
        <v>322</v>
      </c>
      <c r="B232" s="4" t="s">
        <v>323</v>
      </c>
      <c r="C232" s="4" t="s">
        <v>22</v>
      </c>
      <c r="D232" s="4" t="s">
        <v>309</v>
      </c>
      <c r="E232" s="72" t="s">
        <v>40</v>
      </c>
      <c r="F232" s="72">
        <v>94.45303108363386</v>
      </c>
      <c r="G232" s="72" t="s">
        <v>40</v>
      </c>
      <c r="H232" s="72" t="s">
        <v>40</v>
      </c>
      <c r="I232" s="72" t="s">
        <v>40</v>
      </c>
      <c r="J232" s="73" t="s">
        <v>40</v>
      </c>
      <c r="K232" s="73" t="s">
        <v>40</v>
      </c>
      <c r="L232" s="73">
        <v>0</v>
      </c>
      <c r="M232" s="72">
        <v>17.173278378842522</v>
      </c>
      <c r="N232" s="73" t="s">
        <v>40</v>
      </c>
      <c r="O232" s="73" t="s">
        <v>40</v>
      </c>
    </row>
    <row r="233" spans="1:20" ht="15.75" customHeight="1" x14ac:dyDescent="0.25">
      <c r="A233" s="4" t="s">
        <v>150</v>
      </c>
      <c r="B233" s="4" t="s">
        <v>151</v>
      </c>
      <c r="C233" s="4" t="s">
        <v>118</v>
      </c>
      <c r="D233" s="4" t="s">
        <v>119</v>
      </c>
      <c r="E233" s="72">
        <v>101.78317876599456</v>
      </c>
      <c r="F233" s="72">
        <v>122.11315965536073</v>
      </c>
      <c r="G233" s="72" t="s">
        <v>40</v>
      </c>
      <c r="H233" s="72" t="s">
        <v>40</v>
      </c>
      <c r="I233" s="72" t="s">
        <v>40</v>
      </c>
      <c r="J233" s="73" t="s">
        <v>40</v>
      </c>
      <c r="K233" s="73">
        <v>2.8620817450232954</v>
      </c>
      <c r="L233" s="73">
        <v>0.48532159307423373</v>
      </c>
      <c r="M233" s="72">
        <v>10.695828834572099</v>
      </c>
      <c r="N233" s="73" t="s">
        <v>40</v>
      </c>
      <c r="O233" s="73" t="s">
        <v>40</v>
      </c>
      <c r="Q233" s="4">
        <v>0.41</v>
      </c>
      <c r="R233" s="4">
        <v>0.38</v>
      </c>
      <c r="S233" s="4">
        <v>0.3</v>
      </c>
      <c r="T233" s="4">
        <v>0.3</v>
      </c>
    </row>
    <row r="234" spans="1:20" ht="15.75" customHeight="1" x14ac:dyDescent="0.25">
      <c r="A234" s="4" t="s">
        <v>201</v>
      </c>
      <c r="B234" s="4" t="s">
        <v>202</v>
      </c>
      <c r="C234" s="4" t="s">
        <v>181</v>
      </c>
      <c r="D234" s="4" t="s">
        <v>182</v>
      </c>
      <c r="E234" s="72">
        <v>401.66034916230387</v>
      </c>
      <c r="F234" s="72">
        <v>129.79149394282874</v>
      </c>
      <c r="G234" s="72">
        <v>59.795009451139272</v>
      </c>
      <c r="H234" s="72">
        <v>460.70052539404554</v>
      </c>
      <c r="I234" s="72" t="s">
        <v>40</v>
      </c>
      <c r="J234" s="73">
        <v>34.826092020966804</v>
      </c>
      <c r="K234" s="73">
        <v>0.33832225342766065</v>
      </c>
      <c r="L234" s="73">
        <v>0.33761821366024519</v>
      </c>
      <c r="M234" s="72">
        <v>6.253176879802484</v>
      </c>
      <c r="N234" s="73">
        <v>0.75718605133419403</v>
      </c>
      <c r="O234" s="73" t="s">
        <v>40</v>
      </c>
      <c r="Q234" s="4">
        <v>0.28000000000000003</v>
      </c>
      <c r="R234" s="4">
        <v>0.37</v>
      </c>
      <c r="S234" s="4">
        <v>0.45</v>
      </c>
      <c r="T234" s="4">
        <v>0.45</v>
      </c>
    </row>
    <row r="235" spans="1:20" ht="15.75" customHeight="1" x14ac:dyDescent="0.25">
      <c r="A235" s="4" t="s">
        <v>519</v>
      </c>
      <c r="B235" s="4" t="s">
        <v>520</v>
      </c>
      <c r="C235" s="4" t="s">
        <v>106</v>
      </c>
      <c r="D235" s="4" t="s">
        <v>484</v>
      </c>
      <c r="E235" s="72" t="s">
        <v>40</v>
      </c>
      <c r="F235" s="72">
        <v>100.56773793926614</v>
      </c>
      <c r="G235" s="72" t="s">
        <v>40</v>
      </c>
      <c r="H235" s="72" t="s">
        <v>40</v>
      </c>
      <c r="I235" s="72" t="s">
        <v>40</v>
      </c>
      <c r="J235" s="73" t="s">
        <v>40</v>
      </c>
      <c r="K235" s="73">
        <v>0.12002980589521518</v>
      </c>
      <c r="L235" s="73">
        <v>0.38214939955220845</v>
      </c>
      <c r="M235" s="72">
        <v>0.45033385602765214</v>
      </c>
      <c r="N235" s="73" t="s">
        <v>40</v>
      </c>
      <c r="O235" s="73" t="s">
        <v>40</v>
      </c>
    </row>
    <row r="236" spans="1:20" ht="15.75" customHeight="1" x14ac:dyDescent="0.25">
      <c r="A236" s="4" t="s">
        <v>299</v>
      </c>
      <c r="B236" s="4" t="s">
        <v>300</v>
      </c>
      <c r="C236" s="4" t="s">
        <v>181</v>
      </c>
      <c r="D236" s="4" t="s">
        <v>276</v>
      </c>
      <c r="E236" s="72">
        <v>209.86941073579825</v>
      </c>
      <c r="F236" s="72">
        <v>140.78467572016143</v>
      </c>
      <c r="G236" s="72" t="s">
        <v>40</v>
      </c>
      <c r="H236" s="72" t="s">
        <v>40</v>
      </c>
      <c r="I236" s="72" t="s">
        <v>40</v>
      </c>
      <c r="J236" s="73">
        <v>55.172698121850665</v>
      </c>
      <c r="K236" s="73">
        <v>6.7568598860460849E-2</v>
      </c>
      <c r="L236" s="73">
        <v>0.11500012015475933</v>
      </c>
      <c r="M236" s="72">
        <v>1.2280978849498618</v>
      </c>
      <c r="N236" s="73">
        <v>1.0208482090964945</v>
      </c>
      <c r="O236" s="73" t="s">
        <v>40</v>
      </c>
      <c r="Q236" s="4">
        <v>0</v>
      </c>
      <c r="R236" s="4">
        <v>0</v>
      </c>
      <c r="S236" s="4">
        <v>0</v>
      </c>
      <c r="T236" s="4">
        <v>0</v>
      </c>
    </row>
    <row r="237" spans="1:20" ht="15.75" customHeight="1" x14ac:dyDescent="0.25">
      <c r="A237" s="4" t="s">
        <v>301</v>
      </c>
      <c r="B237" s="4" t="s">
        <v>302</v>
      </c>
      <c r="C237" s="4" t="s">
        <v>181</v>
      </c>
      <c r="D237" s="4" t="s">
        <v>276</v>
      </c>
      <c r="E237" s="72">
        <v>357.45394578455722</v>
      </c>
      <c r="F237" s="72">
        <v>80.780552719673949</v>
      </c>
      <c r="G237" s="72" t="s">
        <v>40</v>
      </c>
      <c r="H237" s="72" t="s">
        <v>40</v>
      </c>
      <c r="I237" s="72">
        <v>7.1214434634449404</v>
      </c>
      <c r="J237" s="73">
        <v>280.87313432835822</v>
      </c>
      <c r="K237" s="73">
        <v>5.0815726129981281E-2</v>
      </c>
      <c r="L237" s="73">
        <v>0.30394736842105263</v>
      </c>
      <c r="M237" s="72">
        <v>1.2754824113632728</v>
      </c>
      <c r="N237" s="73">
        <v>2.1570529000717378</v>
      </c>
      <c r="O237" s="73">
        <v>197.0523560209424</v>
      </c>
      <c r="Q237" s="4">
        <v>0</v>
      </c>
      <c r="R237" s="4">
        <v>0</v>
      </c>
      <c r="S237" s="4">
        <v>0</v>
      </c>
      <c r="T237" s="4">
        <v>0</v>
      </c>
    </row>
    <row r="238" spans="1:20" ht="15.75" customHeight="1" x14ac:dyDescent="0.25">
      <c r="A238" s="4" t="s">
        <v>303</v>
      </c>
      <c r="B238" s="4" t="s">
        <v>304</v>
      </c>
      <c r="C238" s="4" t="s">
        <v>181</v>
      </c>
      <c r="D238" s="4" t="s">
        <v>276</v>
      </c>
      <c r="E238" s="72">
        <v>317.2063772273404</v>
      </c>
      <c r="F238" s="72">
        <v>143.83700189404388</v>
      </c>
      <c r="G238" s="72" t="s">
        <v>40</v>
      </c>
      <c r="H238" s="72" t="s">
        <v>40</v>
      </c>
      <c r="I238" s="72">
        <v>4.8362479542487264</v>
      </c>
      <c r="J238" s="73">
        <v>212.2167300380228</v>
      </c>
      <c r="K238" s="73">
        <v>0.17131343218204517</v>
      </c>
      <c r="L238" s="73">
        <v>0.1815392482740987</v>
      </c>
      <c r="M238" s="72">
        <v>1.0849377539949614</v>
      </c>
      <c r="N238" s="73">
        <v>3.4541235912780177</v>
      </c>
      <c r="O238" s="73">
        <v>106.51335877862596</v>
      </c>
      <c r="Q238" s="4">
        <v>0</v>
      </c>
      <c r="R238" s="4">
        <v>0</v>
      </c>
      <c r="S238" s="4">
        <v>0</v>
      </c>
      <c r="T238" s="4">
        <v>0</v>
      </c>
    </row>
    <row r="239" spans="1:20" ht="15.75" customHeight="1" x14ac:dyDescent="0.25">
      <c r="A239" s="4" t="s">
        <v>305</v>
      </c>
      <c r="B239" s="4" t="s">
        <v>306</v>
      </c>
      <c r="C239" s="4" t="s">
        <v>181</v>
      </c>
      <c r="D239" s="4" t="s">
        <v>276</v>
      </c>
      <c r="E239" s="72" t="s">
        <v>40</v>
      </c>
      <c r="F239" s="72" t="s">
        <v>40</v>
      </c>
      <c r="G239" s="72" t="s">
        <v>40</v>
      </c>
      <c r="H239" s="72" t="s">
        <v>40</v>
      </c>
      <c r="I239" s="72" t="s">
        <v>40</v>
      </c>
      <c r="J239" s="73" t="s">
        <v>40</v>
      </c>
      <c r="K239" s="73" t="s">
        <v>40</v>
      </c>
      <c r="L239" s="73" t="s">
        <v>40</v>
      </c>
      <c r="M239" s="72">
        <v>1.1890981115818866</v>
      </c>
      <c r="N239" s="73" t="s">
        <v>40</v>
      </c>
      <c r="O239" s="73" t="s">
        <v>40</v>
      </c>
    </row>
    <row r="240" spans="1:20" ht="15.75" customHeight="1" x14ac:dyDescent="0.25">
      <c r="A240" s="4" t="s">
        <v>152</v>
      </c>
      <c r="B240" s="4" t="s">
        <v>153</v>
      </c>
      <c r="C240" s="4" t="s">
        <v>118</v>
      </c>
      <c r="D240" s="4" t="s">
        <v>119</v>
      </c>
      <c r="E240" s="72">
        <v>78.418475859765138</v>
      </c>
      <c r="F240" s="72">
        <v>59.311654834993725</v>
      </c>
      <c r="G240" s="72" t="s">
        <v>40</v>
      </c>
      <c r="H240" s="72" t="s">
        <v>40</v>
      </c>
      <c r="I240" s="72" t="s">
        <v>40</v>
      </c>
      <c r="J240" s="73" t="s">
        <v>40</v>
      </c>
      <c r="K240" s="73" t="s">
        <v>40</v>
      </c>
      <c r="L240" s="73">
        <v>0.49994186722474132</v>
      </c>
      <c r="M240" s="72">
        <v>5.9287519177288521</v>
      </c>
      <c r="N240" s="73" t="s">
        <v>40</v>
      </c>
      <c r="O240" s="73" t="s">
        <v>40</v>
      </c>
    </row>
    <row r="241" spans="1:20" ht="15.75" customHeight="1" x14ac:dyDescent="0.25">
      <c r="A241" s="4" t="s">
        <v>272</v>
      </c>
      <c r="B241" s="4" t="s">
        <v>273</v>
      </c>
      <c r="C241" s="4" t="s">
        <v>28</v>
      </c>
      <c r="D241" s="4" t="s">
        <v>265</v>
      </c>
      <c r="E241" s="72">
        <v>203.6920271266718</v>
      </c>
      <c r="F241" s="72">
        <v>657.13477441291616</v>
      </c>
      <c r="G241" s="72" t="s">
        <v>40</v>
      </c>
      <c r="H241" s="72" t="s">
        <v>40</v>
      </c>
      <c r="I241" s="72">
        <v>0.73055493788783321</v>
      </c>
      <c r="J241" s="73">
        <v>32.093178036605657</v>
      </c>
      <c r="K241" s="73">
        <v>30.882163922251895</v>
      </c>
      <c r="L241" s="73">
        <v>0.22266925638179799</v>
      </c>
      <c r="M241" s="72">
        <v>5.2524590459456357</v>
      </c>
      <c r="N241" s="73">
        <v>138.19799875570303</v>
      </c>
      <c r="O241" s="73">
        <v>14.153733259952302</v>
      </c>
      <c r="Q241" s="4">
        <v>0</v>
      </c>
      <c r="R241" s="4">
        <v>0</v>
      </c>
      <c r="S241" s="4">
        <v>0</v>
      </c>
      <c r="T241" s="4">
        <v>0</v>
      </c>
    </row>
    <row r="242" spans="1:20" ht="15.75" customHeight="1" x14ac:dyDescent="0.25">
      <c r="A242" s="4" t="s">
        <v>85</v>
      </c>
      <c r="B242" s="4" t="s">
        <v>86</v>
      </c>
      <c r="C242" s="4" t="s">
        <v>28</v>
      </c>
      <c r="D242" s="4" t="s">
        <v>29</v>
      </c>
      <c r="E242" s="72" t="s">
        <v>40</v>
      </c>
      <c r="F242" s="72">
        <v>551.74128401767109</v>
      </c>
      <c r="G242" s="72" t="s">
        <v>40</v>
      </c>
      <c r="H242" s="72" t="s">
        <v>40</v>
      </c>
      <c r="I242" s="72" t="s">
        <v>40</v>
      </c>
      <c r="J242" s="73" t="s">
        <v>40</v>
      </c>
      <c r="K242" s="73" t="s">
        <v>40</v>
      </c>
      <c r="L242" s="73">
        <v>0.36048526863084923</v>
      </c>
      <c r="M242" s="72">
        <v>49.723651245959957</v>
      </c>
      <c r="N242" s="73" t="s">
        <v>40</v>
      </c>
      <c r="O242" s="73" t="s">
        <v>40</v>
      </c>
    </row>
    <row r="243" spans="1:20" ht="15.75" customHeight="1" x14ac:dyDescent="0.25">
      <c r="A243" s="4" t="s">
        <v>351</v>
      </c>
      <c r="B243" s="4" t="s">
        <v>352</v>
      </c>
      <c r="C243" s="4" t="s">
        <v>28</v>
      </c>
      <c r="D243" s="4" t="s">
        <v>328</v>
      </c>
      <c r="E243" s="72">
        <v>670.76210939373163</v>
      </c>
      <c r="F243" s="72">
        <v>320.01303393039439</v>
      </c>
      <c r="G243" s="72" t="s">
        <v>40</v>
      </c>
      <c r="H243" s="72" t="s">
        <v>40</v>
      </c>
      <c r="I243" s="72" t="s">
        <v>40</v>
      </c>
      <c r="J243" s="73" t="s">
        <v>40</v>
      </c>
      <c r="K243" s="73" t="s">
        <v>40</v>
      </c>
      <c r="L243" s="73">
        <v>0.69741830655352954</v>
      </c>
      <c r="M243" s="72">
        <v>8.2039810106726865</v>
      </c>
      <c r="N243" s="73">
        <v>8.5298996913580254</v>
      </c>
      <c r="O243" s="73" t="s">
        <v>40</v>
      </c>
      <c r="Q243" s="4">
        <v>0.66</v>
      </c>
      <c r="R243" s="4">
        <v>0.57999999999999996</v>
      </c>
      <c r="S243" s="4">
        <v>0.62</v>
      </c>
      <c r="T243" s="4">
        <v>0.62</v>
      </c>
    </row>
    <row r="244" spans="1:20" ht="15.75" customHeight="1" x14ac:dyDescent="0.25">
      <c r="A244" s="4" t="s">
        <v>114</v>
      </c>
      <c r="B244" s="4" t="s">
        <v>115</v>
      </c>
      <c r="C244" s="4" t="s">
        <v>106</v>
      </c>
      <c r="D244" s="4" t="s">
        <v>107</v>
      </c>
      <c r="E244" s="72" t="s">
        <v>40</v>
      </c>
      <c r="F244" s="72">
        <v>133.10405074132589</v>
      </c>
      <c r="G244" s="72" t="s">
        <v>40</v>
      </c>
      <c r="H244" s="72" t="s">
        <v>40</v>
      </c>
      <c r="I244" s="72" t="s">
        <v>40</v>
      </c>
      <c r="J244" s="73" t="s">
        <v>40</v>
      </c>
      <c r="K244" s="73" t="s">
        <v>40</v>
      </c>
      <c r="L244" s="73">
        <v>7.7448747152619596E-2</v>
      </c>
      <c r="M244" s="72">
        <v>1.100609804535337</v>
      </c>
      <c r="N244" s="73" t="s">
        <v>40</v>
      </c>
      <c r="O244" s="73" t="s">
        <v>40</v>
      </c>
    </row>
    <row r="245" spans="1:20" ht="15.75" customHeight="1" x14ac:dyDescent="0.25">
      <c r="A245" s="4" t="s">
        <v>212</v>
      </c>
      <c r="B245" s="4" t="s">
        <v>213</v>
      </c>
      <c r="C245" s="4" t="s">
        <v>22</v>
      </c>
      <c r="D245" s="4" t="s">
        <v>205</v>
      </c>
      <c r="E245" s="72" t="s">
        <v>40</v>
      </c>
      <c r="F245" s="72">
        <v>64.025183238740567</v>
      </c>
      <c r="G245" s="72" t="s">
        <v>40</v>
      </c>
      <c r="H245" s="72" t="s">
        <v>40</v>
      </c>
      <c r="I245" s="72" t="s">
        <v>40</v>
      </c>
      <c r="J245" s="73" t="s">
        <v>40</v>
      </c>
      <c r="K245" s="73" t="s">
        <v>40</v>
      </c>
      <c r="L245" s="73">
        <v>0.22395833333333334</v>
      </c>
      <c r="M245" s="72" t="s">
        <v>40</v>
      </c>
      <c r="N245" s="73" t="s">
        <v>40</v>
      </c>
      <c r="O245" s="73" t="s">
        <v>40</v>
      </c>
    </row>
    <row r="246" spans="1:20" ht="15.75" customHeight="1" x14ac:dyDescent="0.25">
      <c r="A246" s="4" t="s">
        <v>353</v>
      </c>
      <c r="B246" s="4" t="s">
        <v>354</v>
      </c>
      <c r="C246" s="4" t="s">
        <v>28</v>
      </c>
      <c r="D246" s="4" t="s">
        <v>328</v>
      </c>
      <c r="E246" s="72" t="s">
        <v>40</v>
      </c>
      <c r="F246" s="72">
        <v>200.22563608443579</v>
      </c>
      <c r="G246" s="72" t="s">
        <v>40</v>
      </c>
      <c r="H246" s="72" t="s">
        <v>40</v>
      </c>
      <c r="I246" s="72" t="s">
        <v>40</v>
      </c>
      <c r="J246" s="73" t="s">
        <v>40</v>
      </c>
      <c r="K246" s="73" t="s">
        <v>40</v>
      </c>
      <c r="L246" s="73">
        <v>0.62999159310634723</v>
      </c>
      <c r="M246" s="72">
        <v>62.344321113722486</v>
      </c>
      <c r="N246" s="73" t="s">
        <v>40</v>
      </c>
      <c r="O246" s="73" t="s">
        <v>40</v>
      </c>
      <c r="Q246" s="4">
        <v>0</v>
      </c>
      <c r="R246" s="4">
        <v>0</v>
      </c>
      <c r="S246" s="4">
        <v>0</v>
      </c>
      <c r="T246" s="4">
        <v>0</v>
      </c>
    </row>
    <row r="247" spans="1:20" ht="15.75" customHeight="1" x14ac:dyDescent="0.25">
      <c r="A247" s="4" t="s">
        <v>376</v>
      </c>
      <c r="B247" s="4" t="s">
        <v>377</v>
      </c>
      <c r="C247" s="4" t="s">
        <v>106</v>
      </c>
      <c r="D247" s="4" t="s">
        <v>357</v>
      </c>
      <c r="E247" s="72" t="s">
        <v>40</v>
      </c>
      <c r="F247" s="72">
        <v>134.77002046793379</v>
      </c>
      <c r="G247" s="72" t="s">
        <v>40</v>
      </c>
      <c r="H247" s="72" t="s">
        <v>40</v>
      </c>
      <c r="I247" s="72" t="s">
        <v>40</v>
      </c>
      <c r="J247" s="73" t="s">
        <v>40</v>
      </c>
      <c r="K247" s="73" t="s">
        <v>40</v>
      </c>
      <c r="L247" s="73">
        <v>0.12499807695266227</v>
      </c>
      <c r="M247" s="72">
        <v>1.4078067090925841</v>
      </c>
      <c r="N247" s="73" t="s">
        <v>40</v>
      </c>
      <c r="O247" s="73" t="s">
        <v>40</v>
      </c>
      <c r="Q247" s="4">
        <v>0</v>
      </c>
      <c r="R247" s="4">
        <v>0</v>
      </c>
      <c r="S247" s="4">
        <v>0</v>
      </c>
      <c r="T247" s="4">
        <v>0</v>
      </c>
    </row>
    <row r="248" spans="1:20" ht="15.75" customHeight="1" x14ac:dyDescent="0.25">
      <c r="A248" s="4" t="s">
        <v>324</v>
      </c>
      <c r="B248" s="4" t="s">
        <v>325</v>
      </c>
      <c r="C248" s="4" t="s">
        <v>22</v>
      </c>
      <c r="D248" s="4" t="s">
        <v>309</v>
      </c>
      <c r="E248" s="72" t="s">
        <v>40</v>
      </c>
      <c r="F248" s="72" t="s">
        <v>40</v>
      </c>
      <c r="G248" s="72" t="s">
        <v>40</v>
      </c>
      <c r="H248" s="72" t="s">
        <v>40</v>
      </c>
      <c r="I248" s="72" t="s">
        <v>40</v>
      </c>
      <c r="J248" s="73" t="s">
        <v>40</v>
      </c>
      <c r="K248" s="73" t="s">
        <v>40</v>
      </c>
      <c r="L248" s="73" t="s">
        <v>40</v>
      </c>
      <c r="M248" s="72" t="s">
        <v>40</v>
      </c>
      <c r="N248" s="73" t="s">
        <v>40</v>
      </c>
      <c r="O248" s="73" t="s">
        <v>40</v>
      </c>
    </row>
    <row r="249" spans="1:20" ht="15.75" customHeight="1" x14ac:dyDescent="0.25">
      <c r="A249" s="4" t="s">
        <v>261</v>
      </c>
      <c r="B249" s="4" t="s">
        <v>262</v>
      </c>
      <c r="C249" s="4" t="s">
        <v>118</v>
      </c>
      <c r="D249" s="4" t="s">
        <v>250</v>
      </c>
      <c r="E249" s="72" t="s">
        <v>40</v>
      </c>
      <c r="F249" s="72" t="s">
        <v>40</v>
      </c>
      <c r="G249" s="72" t="s">
        <v>40</v>
      </c>
      <c r="H249" s="72" t="s">
        <v>40</v>
      </c>
      <c r="I249" s="72" t="s">
        <v>40</v>
      </c>
      <c r="J249" s="73" t="s">
        <v>40</v>
      </c>
      <c r="K249" s="73" t="s">
        <v>40</v>
      </c>
      <c r="L249" s="73" t="s">
        <v>40</v>
      </c>
      <c r="M249" s="72" t="s">
        <v>40</v>
      </c>
      <c r="N249" s="73" t="s">
        <v>40</v>
      </c>
      <c r="O249" s="73" t="s">
        <v>40</v>
      </c>
    </row>
    <row r="250" spans="1:20" ht="15.75" customHeight="1" x14ac:dyDescent="0.25">
      <c r="A250" s="4" t="s">
        <v>521</v>
      </c>
      <c r="B250" s="4" t="s">
        <v>522</v>
      </c>
      <c r="C250" s="4" t="s">
        <v>106</v>
      </c>
      <c r="D250" s="4" t="s">
        <v>484</v>
      </c>
      <c r="E250" s="72" t="s">
        <v>40</v>
      </c>
      <c r="F250" s="72">
        <v>48.007809636141268</v>
      </c>
      <c r="G250" s="72" t="s">
        <v>40</v>
      </c>
      <c r="H250" s="72" t="s">
        <v>40</v>
      </c>
      <c r="I250" s="72" t="s">
        <v>40</v>
      </c>
      <c r="J250" s="73" t="s">
        <v>40</v>
      </c>
      <c r="K250" s="73" t="s">
        <v>40</v>
      </c>
      <c r="L250" s="73">
        <v>0.70857142857142852</v>
      </c>
      <c r="M250" s="72">
        <v>5.8398071293106133</v>
      </c>
      <c r="N250" s="73" t="s">
        <v>40</v>
      </c>
      <c r="O250" s="73" t="s">
        <v>40</v>
      </c>
    </row>
    <row r="251" spans="1:20" ht="15.75" customHeight="1" x14ac:dyDescent="0.25">
      <c r="A251" s="4" t="s">
        <v>154</v>
      </c>
      <c r="B251" s="4" t="s">
        <v>155</v>
      </c>
      <c r="C251" s="4" t="s">
        <v>118</v>
      </c>
      <c r="D251" s="4" t="s">
        <v>119</v>
      </c>
      <c r="E251" s="72" t="s">
        <v>40</v>
      </c>
      <c r="F251" s="72">
        <v>139.96953143239779</v>
      </c>
      <c r="G251" s="72" t="s">
        <v>40</v>
      </c>
      <c r="H251" s="72" t="s">
        <v>40</v>
      </c>
      <c r="I251" s="72" t="s">
        <v>40</v>
      </c>
      <c r="J251" s="73" t="s">
        <v>40</v>
      </c>
      <c r="K251" s="73" t="s">
        <v>40</v>
      </c>
      <c r="L251" s="73">
        <v>0.28000000000000003</v>
      </c>
      <c r="M251" s="72">
        <v>4.7757604124734128</v>
      </c>
      <c r="N251" s="73" t="s">
        <v>40</v>
      </c>
      <c r="O251" s="73" t="s">
        <v>40</v>
      </c>
      <c r="Q251" s="4">
        <v>0.57999999999999996</v>
      </c>
      <c r="R251" s="4">
        <v>0.4</v>
      </c>
      <c r="S251" s="4">
        <v>0.42</v>
      </c>
      <c r="T251" s="4">
        <v>0.42</v>
      </c>
    </row>
    <row r="252" spans="1:20" ht="15.75" customHeight="1" x14ac:dyDescent="0.25">
      <c r="A252" s="4" t="s">
        <v>156</v>
      </c>
      <c r="B252" s="4" t="s">
        <v>157</v>
      </c>
      <c r="C252" s="4" t="s">
        <v>118</v>
      </c>
      <c r="D252" s="4" t="s">
        <v>119</v>
      </c>
      <c r="E252" s="72">
        <v>196.45667861211399</v>
      </c>
      <c r="F252" s="72">
        <v>133.29038034155002</v>
      </c>
      <c r="G252" s="72" t="s">
        <v>40</v>
      </c>
      <c r="H252" s="72" t="s">
        <v>40</v>
      </c>
      <c r="I252" s="72" t="s">
        <v>40</v>
      </c>
      <c r="J252" s="73" t="s">
        <v>40</v>
      </c>
      <c r="K252" s="73">
        <v>0.56445176960444132</v>
      </c>
      <c r="L252" s="73">
        <v>0.16515547359254137</v>
      </c>
      <c r="M252" s="72">
        <v>6.6983178687085996</v>
      </c>
      <c r="N252" s="73">
        <v>3.2889054281030305</v>
      </c>
      <c r="O252" s="73" t="s">
        <v>40</v>
      </c>
      <c r="Q252" s="4">
        <v>0.36</v>
      </c>
      <c r="R252" s="4">
        <v>0.34</v>
      </c>
      <c r="S252" s="4">
        <v>0.36</v>
      </c>
      <c r="T252" s="4">
        <v>0.36</v>
      </c>
    </row>
    <row r="253" spans="1:20" ht="15.75" customHeight="1" x14ac:dyDescent="0.25">
      <c r="E253" s="4">
        <v>1</v>
      </c>
      <c r="F253" s="72" t="s">
        <v>40</v>
      </c>
      <c r="G253" s="72" t="s">
        <v>40</v>
      </c>
      <c r="H253" s="72">
        <v>1000</v>
      </c>
      <c r="I253" s="72" t="s">
        <v>40</v>
      </c>
      <c r="J253" s="73">
        <v>1</v>
      </c>
      <c r="K253" s="73">
        <v>1</v>
      </c>
      <c r="L253" s="73">
        <v>1</v>
      </c>
      <c r="M253" s="72" t="s">
        <v>40</v>
      </c>
      <c r="N253" s="73">
        <v>1</v>
      </c>
      <c r="O253" s="73">
        <v>1</v>
      </c>
    </row>
    <row r="254" spans="1:20" ht="15.75" customHeight="1" x14ac:dyDescent="0.25"/>
    <row r="255" spans="1:20" ht="15.75" customHeight="1" x14ac:dyDescent="0.25"/>
    <row r="256" spans="1:2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N1:N3"/>
    <mergeCell ref="E2:E3"/>
    <mergeCell ref="F2:F3"/>
    <mergeCell ref="L2:L3"/>
    <mergeCell ref="M2:M3"/>
    <mergeCell ref="A1:D2"/>
    <mergeCell ref="G1:G3"/>
    <mergeCell ref="H1:H3"/>
    <mergeCell ref="I1:I3"/>
    <mergeCell ref="J1:J3"/>
    <mergeCell ref="K1:K3"/>
    <mergeCell ref="O1:O3"/>
    <mergeCell ref="Q1:T1"/>
    <mergeCell ref="Q2:Q3"/>
    <mergeCell ref="R2:R3"/>
    <mergeCell ref="S2:S3"/>
    <mergeCell ref="T2:T3"/>
  </mergeCell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N1000"/>
  <sheetViews>
    <sheetView workbookViewId="0"/>
  </sheetViews>
  <sheetFormatPr defaultColWidth="14.42578125" defaultRowHeight="15" customHeight="1" x14ac:dyDescent="0.25"/>
  <cols>
    <col min="1" max="26" width="10.7109375" customWidth="1"/>
  </cols>
  <sheetData>
    <row r="1" spans="1:14" ht="165" x14ac:dyDescent="0.25">
      <c r="D1" s="90" t="s">
        <v>551</v>
      </c>
      <c r="E1" s="90" t="s">
        <v>558</v>
      </c>
      <c r="F1" s="90" t="s">
        <v>564</v>
      </c>
      <c r="G1" s="90" t="s">
        <v>569</v>
      </c>
      <c r="H1" s="91" t="s">
        <v>574</v>
      </c>
      <c r="I1" s="91" t="s">
        <v>581</v>
      </c>
      <c r="J1" s="91" t="s">
        <v>586</v>
      </c>
      <c r="K1" s="91" t="s">
        <v>590</v>
      </c>
      <c r="L1" s="91" t="s">
        <v>595</v>
      </c>
      <c r="M1" s="91" t="s">
        <v>601</v>
      </c>
      <c r="N1" s="91" t="s">
        <v>607</v>
      </c>
    </row>
    <row r="2" spans="1:14" x14ac:dyDescent="0.25">
      <c r="C2" s="4" t="s">
        <v>777</v>
      </c>
      <c r="D2" s="92">
        <f t="shared" ref="D2:N2" si="0">+AVERAGE(D5:D7)</f>
        <v>190.18467837438826</v>
      </c>
      <c r="E2" s="92">
        <f t="shared" si="0"/>
        <v>160.20166770207962</v>
      </c>
      <c r="F2" s="92">
        <f t="shared" si="0"/>
        <v>25.857590475969261</v>
      </c>
      <c r="G2" s="92">
        <f t="shared" si="0"/>
        <v>170.88309530611329</v>
      </c>
      <c r="H2" s="92">
        <f t="shared" si="0"/>
        <v>8.3708580189790087</v>
      </c>
      <c r="I2" s="92">
        <f t="shared" si="0"/>
        <v>136.38204889324498</v>
      </c>
      <c r="J2" s="92">
        <f t="shared" si="0"/>
        <v>2.4554487644182239</v>
      </c>
      <c r="K2" s="92">
        <f t="shared" si="0"/>
        <v>0.26618930130470936</v>
      </c>
      <c r="L2" s="92">
        <f t="shared" si="0"/>
        <v>1.5544204387183118</v>
      </c>
      <c r="M2" s="92">
        <f t="shared" si="0"/>
        <v>0.97414380072416051</v>
      </c>
      <c r="N2" s="92">
        <f t="shared" si="0"/>
        <v>481.74565883554646</v>
      </c>
    </row>
    <row r="4" spans="1:14" ht="135" x14ac:dyDescent="0.25">
      <c r="A4" s="93" t="s">
        <v>778</v>
      </c>
      <c r="B4" s="93" t="s">
        <v>13</v>
      </c>
      <c r="C4" s="93" t="s">
        <v>13</v>
      </c>
      <c r="D4" s="62" t="s">
        <v>554</v>
      </c>
      <c r="E4" s="62" t="s">
        <v>705</v>
      </c>
      <c r="F4" s="62" t="s">
        <v>689</v>
      </c>
      <c r="G4" s="62" t="s">
        <v>570</v>
      </c>
      <c r="H4" s="62" t="s">
        <v>577</v>
      </c>
      <c r="I4" s="62" t="s">
        <v>583</v>
      </c>
      <c r="J4" s="62" t="s">
        <v>587</v>
      </c>
      <c r="K4" s="62" t="s">
        <v>591</v>
      </c>
      <c r="L4" s="62" t="s">
        <v>706</v>
      </c>
      <c r="M4" s="62" t="s">
        <v>604</v>
      </c>
      <c r="N4" s="62" t="s">
        <v>608</v>
      </c>
    </row>
    <row r="5" spans="1:14" x14ac:dyDescent="0.25">
      <c r="A5" s="94" t="s">
        <v>233</v>
      </c>
      <c r="B5" s="94" t="s">
        <v>118</v>
      </c>
      <c r="C5" s="4" t="s">
        <v>232</v>
      </c>
      <c r="D5" s="92">
        <v>14.835923726579992</v>
      </c>
      <c r="E5" s="92">
        <v>113.38912166230361</v>
      </c>
      <c r="F5" s="92">
        <v>25.911661522979646</v>
      </c>
      <c r="G5" s="92">
        <v>228.51981868375313</v>
      </c>
      <c r="H5" s="92" t="s">
        <v>40</v>
      </c>
      <c r="I5" s="92">
        <v>58.527325023969318</v>
      </c>
      <c r="J5" s="92">
        <v>0.95102424478153769</v>
      </c>
      <c r="K5" s="92">
        <v>0.56027401929041276</v>
      </c>
      <c r="L5" s="92">
        <v>1.3178041132492258</v>
      </c>
      <c r="M5" s="92" t="s">
        <v>40</v>
      </c>
      <c r="N5" s="92" t="s">
        <v>40</v>
      </c>
    </row>
    <row r="6" spans="1:14" x14ac:dyDescent="0.25">
      <c r="A6" s="94" t="s">
        <v>249</v>
      </c>
      <c r="B6" s="94" t="s">
        <v>118</v>
      </c>
      <c r="C6" s="4" t="s">
        <v>248</v>
      </c>
      <c r="D6" s="92">
        <v>402.24324155958834</v>
      </c>
      <c r="E6" s="92">
        <v>139.36293578615818</v>
      </c>
      <c r="F6" s="92" t="s">
        <v>40</v>
      </c>
      <c r="G6" s="92" t="s">
        <v>40</v>
      </c>
      <c r="H6" s="92" t="s">
        <v>40</v>
      </c>
      <c r="I6" s="92">
        <v>196.13831068295201</v>
      </c>
      <c r="J6" s="92">
        <v>3.9598732840549102</v>
      </c>
      <c r="K6" s="92">
        <v>8.9200000000000002E-2</v>
      </c>
      <c r="L6" s="92">
        <v>1.2589118532682955</v>
      </c>
      <c r="M6" s="92">
        <v>0.27535188290684048</v>
      </c>
      <c r="N6" s="92" t="s">
        <v>40</v>
      </c>
    </row>
    <row r="7" spans="1:14" x14ac:dyDescent="0.25">
      <c r="A7" s="94" t="s">
        <v>256</v>
      </c>
      <c r="B7" s="94" t="s">
        <v>118</v>
      </c>
      <c r="C7" s="4" t="s">
        <v>255</v>
      </c>
      <c r="D7" s="92">
        <v>153.47486983699639</v>
      </c>
      <c r="E7" s="92">
        <v>227.85294565777713</v>
      </c>
      <c r="F7" s="92">
        <v>25.803519428958875</v>
      </c>
      <c r="G7" s="92">
        <v>113.24637192847344</v>
      </c>
      <c r="H7" s="92">
        <v>8.3708580189790087</v>
      </c>
      <c r="I7" s="92">
        <v>154.48051097281362</v>
      </c>
      <c r="J7" s="92" t="s">
        <v>40</v>
      </c>
      <c r="K7" s="92">
        <v>0.14909388462371542</v>
      </c>
      <c r="L7" s="92">
        <v>2.0865453496374142</v>
      </c>
      <c r="M7" s="92">
        <v>1.6729357185414806</v>
      </c>
      <c r="N7" s="92">
        <v>481.74565883554646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191"/>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14.42578125" defaultRowHeight="15" customHeight="1" x14ac:dyDescent="0.25"/>
  <cols>
    <col min="1" max="1" width="12" customWidth="1"/>
    <col min="2" max="2" width="15.140625" customWidth="1"/>
    <col min="3" max="3" width="9.42578125" customWidth="1"/>
    <col min="4" max="4" width="21.42578125" customWidth="1"/>
    <col min="5" max="5" width="15.42578125" customWidth="1"/>
    <col min="6" max="6" width="17.28515625" customWidth="1"/>
    <col min="7" max="7" width="25" customWidth="1"/>
    <col min="8" max="9" width="15.140625" customWidth="1"/>
    <col min="10" max="10" width="16" customWidth="1"/>
    <col min="11" max="11" width="16.85546875" customWidth="1"/>
    <col min="12" max="12" width="13.42578125" customWidth="1"/>
    <col min="13" max="13" width="12.85546875" customWidth="1"/>
    <col min="14" max="14" width="18.85546875" customWidth="1"/>
    <col min="15" max="15" width="16.28515625" customWidth="1"/>
    <col min="16" max="16" width="16.42578125" customWidth="1"/>
    <col min="17" max="17" width="16" customWidth="1"/>
    <col min="18" max="18" width="18.85546875" customWidth="1"/>
    <col min="19" max="19" width="18.7109375" customWidth="1"/>
    <col min="20" max="20" width="14.85546875" customWidth="1"/>
    <col min="21" max="24" width="10.7109375" customWidth="1"/>
    <col min="25" max="25" width="15.85546875" customWidth="1"/>
    <col min="26" max="29" width="10.7109375" customWidth="1"/>
    <col min="30" max="30" width="11.85546875" customWidth="1"/>
    <col min="31" max="31" width="14.7109375" customWidth="1"/>
    <col min="32" max="32" width="10.7109375" customWidth="1"/>
    <col min="33" max="33" width="31.28515625" customWidth="1"/>
    <col min="34" max="35" width="10.7109375" customWidth="1"/>
    <col min="36" max="36" width="10.140625" customWidth="1"/>
    <col min="37" max="37" width="8.140625" customWidth="1"/>
    <col min="38" max="38" width="18.140625" customWidth="1"/>
    <col min="39" max="39" width="5.7109375" customWidth="1"/>
    <col min="40" max="40" width="11" customWidth="1"/>
  </cols>
  <sheetData>
    <row r="1" spans="1:40" ht="15" customHeight="1" x14ac:dyDescent="0.25">
      <c r="A1" s="259" t="s">
        <v>0</v>
      </c>
      <c r="B1" s="260"/>
      <c r="C1" s="260"/>
      <c r="D1" s="261"/>
      <c r="E1" s="60"/>
      <c r="F1" s="60"/>
      <c r="G1" s="60"/>
      <c r="H1" s="284" t="s">
        <v>684</v>
      </c>
      <c r="I1" s="286" t="s">
        <v>685</v>
      </c>
      <c r="J1" s="287" t="s">
        <v>553</v>
      </c>
      <c r="K1" s="252"/>
      <c r="L1" s="252"/>
      <c r="M1" s="288"/>
      <c r="N1" s="77" t="s">
        <v>576</v>
      </c>
      <c r="O1" s="289" t="s">
        <v>582</v>
      </c>
      <c r="P1" s="247"/>
      <c r="Q1" s="247"/>
      <c r="R1" s="243"/>
      <c r="S1" s="290" t="s">
        <v>603</v>
      </c>
      <c r="T1" s="243"/>
      <c r="U1" s="246" t="s">
        <v>704</v>
      </c>
      <c r="V1" s="247"/>
      <c r="W1" s="247"/>
      <c r="X1" s="243"/>
      <c r="Y1" s="48"/>
      <c r="Z1" s="48"/>
      <c r="AA1" s="48"/>
      <c r="AB1" s="48"/>
      <c r="AC1" s="48"/>
      <c r="AD1" s="48"/>
      <c r="AE1" s="48"/>
      <c r="AF1" s="48"/>
      <c r="AG1" s="48"/>
      <c r="AH1" s="48"/>
      <c r="AI1" s="48"/>
      <c r="AJ1" s="48"/>
      <c r="AK1" s="48"/>
      <c r="AL1" s="48"/>
      <c r="AM1" s="48"/>
      <c r="AN1" s="48"/>
    </row>
    <row r="2" spans="1:40" ht="15" customHeight="1" x14ac:dyDescent="0.25">
      <c r="A2" s="262"/>
      <c r="B2" s="263"/>
      <c r="C2" s="263"/>
      <c r="D2" s="264"/>
      <c r="E2" s="60"/>
      <c r="F2" s="60"/>
      <c r="G2" s="60"/>
      <c r="H2" s="266"/>
      <c r="I2" s="266"/>
      <c r="J2" s="279" t="s">
        <v>554</v>
      </c>
      <c r="K2" s="279" t="s">
        <v>705</v>
      </c>
      <c r="L2" s="279" t="s">
        <v>689</v>
      </c>
      <c r="M2" s="279" t="s">
        <v>570</v>
      </c>
      <c r="N2" s="283" t="s">
        <v>577</v>
      </c>
      <c r="O2" s="239" t="s">
        <v>583</v>
      </c>
      <c r="P2" s="239" t="s">
        <v>587</v>
      </c>
      <c r="Q2" s="239" t="s">
        <v>591</v>
      </c>
      <c r="R2" s="239" t="s">
        <v>706</v>
      </c>
      <c r="S2" s="283" t="s">
        <v>604</v>
      </c>
      <c r="T2" s="283" t="s">
        <v>608</v>
      </c>
      <c r="U2" s="275" t="s">
        <v>707</v>
      </c>
      <c r="V2" s="277" t="s">
        <v>708</v>
      </c>
      <c r="W2" s="277" t="s">
        <v>709</v>
      </c>
      <c r="X2" s="277" t="s">
        <v>710</v>
      </c>
      <c r="Y2" s="12"/>
      <c r="Z2" s="12"/>
      <c r="AA2" s="12"/>
      <c r="AB2" s="12"/>
      <c r="AC2" s="12"/>
      <c r="AD2" s="12"/>
      <c r="AE2" s="12"/>
      <c r="AF2" s="12"/>
      <c r="AG2" s="12"/>
      <c r="AH2" s="12"/>
      <c r="AI2" s="12"/>
      <c r="AJ2" s="12"/>
      <c r="AK2" s="12"/>
      <c r="AL2" s="12"/>
      <c r="AM2" s="12"/>
      <c r="AN2" s="12"/>
    </row>
    <row r="3" spans="1:40" ht="45" customHeight="1" x14ac:dyDescent="0.25">
      <c r="A3" s="1" t="s">
        <v>11</v>
      </c>
      <c r="B3" s="1" t="s">
        <v>12</v>
      </c>
      <c r="C3" s="1" t="s">
        <v>13</v>
      </c>
      <c r="D3" s="1" t="s">
        <v>14</v>
      </c>
      <c r="E3" s="78"/>
      <c r="F3" s="78"/>
      <c r="G3" s="78"/>
      <c r="H3" s="285"/>
      <c r="I3" s="240"/>
      <c r="J3" s="240"/>
      <c r="K3" s="240"/>
      <c r="L3" s="240"/>
      <c r="M3" s="240"/>
      <c r="N3" s="240"/>
      <c r="O3" s="240"/>
      <c r="P3" s="240"/>
      <c r="Q3" s="240"/>
      <c r="R3" s="240"/>
      <c r="S3" s="240"/>
      <c r="T3" s="240"/>
      <c r="U3" s="276"/>
      <c r="V3" s="278"/>
      <c r="W3" s="278"/>
      <c r="X3" s="278"/>
      <c r="Y3" s="12"/>
      <c r="Z3" s="12" t="s">
        <v>779</v>
      </c>
      <c r="AA3" s="12" t="s">
        <v>780</v>
      </c>
      <c r="AB3" s="12" t="s">
        <v>781</v>
      </c>
      <c r="AC3" s="12" t="s">
        <v>782</v>
      </c>
      <c r="AD3" s="12"/>
      <c r="AE3" s="12"/>
      <c r="AF3" s="12"/>
      <c r="AG3" s="12"/>
      <c r="AH3" s="12"/>
      <c r="AI3" s="12"/>
      <c r="AJ3" s="12"/>
      <c r="AK3" s="12"/>
      <c r="AL3" s="12"/>
      <c r="AM3" s="12"/>
      <c r="AN3" s="12"/>
    </row>
    <row r="4" spans="1:40" ht="45" x14ac:dyDescent="0.25">
      <c r="A4" s="60" t="s">
        <v>11</v>
      </c>
      <c r="B4" s="60" t="s">
        <v>712</v>
      </c>
      <c r="C4" s="60" t="s">
        <v>13</v>
      </c>
      <c r="D4" s="60" t="s">
        <v>713</v>
      </c>
      <c r="E4" s="79" t="s">
        <v>783</v>
      </c>
      <c r="F4" s="60" t="s">
        <v>765</v>
      </c>
      <c r="G4" s="60" t="s">
        <v>766</v>
      </c>
      <c r="H4" s="80" t="s">
        <v>767</v>
      </c>
      <c r="I4" s="81" t="s">
        <v>714</v>
      </c>
      <c r="J4" s="82" t="s">
        <v>717</v>
      </c>
      <c r="K4" s="82" t="s">
        <v>720</v>
      </c>
      <c r="L4" s="82" t="s">
        <v>723</v>
      </c>
      <c r="M4" s="82" t="s">
        <v>728</v>
      </c>
      <c r="N4" s="83" t="s">
        <v>731</v>
      </c>
      <c r="O4" s="56" t="s">
        <v>736</v>
      </c>
      <c r="P4" s="56" t="s">
        <v>741</v>
      </c>
      <c r="Q4" s="56" t="s">
        <v>746</v>
      </c>
      <c r="R4" s="56" t="s">
        <v>749</v>
      </c>
      <c r="S4" s="84" t="s">
        <v>754</v>
      </c>
      <c r="T4" s="84" t="s">
        <v>759</v>
      </c>
      <c r="U4" s="71" t="s">
        <v>760</v>
      </c>
      <c r="V4" s="71" t="s">
        <v>761</v>
      </c>
      <c r="W4" s="71" t="s">
        <v>762</v>
      </c>
      <c r="X4" s="71" t="s">
        <v>763</v>
      </c>
      <c r="Y4" s="12"/>
      <c r="Z4" s="12"/>
      <c r="AA4" s="12"/>
      <c r="AB4" s="12"/>
      <c r="AC4" s="12"/>
      <c r="AD4" s="12"/>
      <c r="AE4" s="12"/>
      <c r="AF4" s="12"/>
      <c r="AG4" s="12"/>
      <c r="AH4" s="12"/>
      <c r="AI4" s="12"/>
      <c r="AJ4" s="12"/>
      <c r="AK4" s="12"/>
      <c r="AL4" s="12"/>
      <c r="AM4" s="12"/>
      <c r="AN4" s="12"/>
    </row>
    <row r="5" spans="1:40" ht="15" customHeight="1" x14ac:dyDescent="0.25">
      <c r="A5" s="4" t="s">
        <v>391</v>
      </c>
      <c r="B5" s="4" t="s">
        <v>392</v>
      </c>
      <c r="C5" s="4" t="s">
        <v>106</v>
      </c>
      <c r="D5" s="4" t="s">
        <v>393</v>
      </c>
      <c r="E5" s="4">
        <f t="shared" ref="E5:E252" si="0">+IF(F5&lt;=4,1,0)</f>
        <v>0</v>
      </c>
      <c r="F5" s="4">
        <f t="shared" ref="F5:F252" si="1">+COUNTBLANK(J5:T5)</f>
        <v>8</v>
      </c>
      <c r="G5" s="4">
        <f t="shared" ref="G5:G252" si="2">+COUNTBLANK(J5:X5)</f>
        <v>8</v>
      </c>
      <c r="H5" s="4">
        <v>0</v>
      </c>
      <c r="I5" s="4">
        <v>38041754</v>
      </c>
      <c r="J5" s="95" t="s">
        <v>40</v>
      </c>
      <c r="K5" s="95">
        <v>78.860717095221204</v>
      </c>
      <c r="L5" s="95" t="s">
        <v>40</v>
      </c>
      <c r="M5" s="95" t="s">
        <v>40</v>
      </c>
      <c r="N5" s="95" t="s">
        <v>40</v>
      </c>
      <c r="O5" s="95" t="s">
        <v>40</v>
      </c>
      <c r="P5" s="95" t="s">
        <v>40</v>
      </c>
      <c r="Q5" s="95">
        <v>0.27656666666666668</v>
      </c>
      <c r="R5" s="95">
        <v>6.6111567831493785</v>
      </c>
      <c r="S5" s="95" t="s">
        <v>40</v>
      </c>
      <c r="T5" s="95" t="s">
        <v>40</v>
      </c>
      <c r="U5" s="4">
        <v>0.32</v>
      </c>
      <c r="V5" s="4">
        <v>0.24</v>
      </c>
      <c r="W5" s="4">
        <v>0.28999999999999998</v>
      </c>
      <c r="X5" s="4">
        <v>0.28999999999999998</v>
      </c>
    </row>
    <row r="6" spans="1:40" x14ac:dyDescent="0.25">
      <c r="A6" s="4" t="s">
        <v>410</v>
      </c>
      <c r="B6" s="4" t="s">
        <v>411</v>
      </c>
      <c r="C6" s="4" t="s">
        <v>181</v>
      </c>
      <c r="D6" s="4" t="s">
        <v>412</v>
      </c>
      <c r="E6" s="4">
        <f t="shared" si="0"/>
        <v>1</v>
      </c>
      <c r="F6" s="4">
        <f t="shared" si="1"/>
        <v>0</v>
      </c>
      <c r="G6" s="4">
        <f t="shared" si="2"/>
        <v>0</v>
      </c>
      <c r="H6" s="4">
        <v>1</v>
      </c>
      <c r="I6" s="4">
        <v>2880917</v>
      </c>
      <c r="J6" s="95">
        <v>369.70867262055799</v>
      </c>
      <c r="K6" s="95">
        <v>196.95117908638116</v>
      </c>
      <c r="L6" s="95">
        <v>137.59507823377072</v>
      </c>
      <c r="M6" s="95">
        <v>698.62530842439196</v>
      </c>
      <c r="N6" s="95">
        <v>13.78033452543062</v>
      </c>
      <c r="O6" s="95">
        <v>40.19899244332494</v>
      </c>
      <c r="P6" s="95">
        <v>0.38825783495278499</v>
      </c>
      <c r="Q6" s="95">
        <v>0.4183997180119845</v>
      </c>
      <c r="R6" s="95">
        <v>2.3603595660687207</v>
      </c>
      <c r="S6" s="95">
        <v>2.172692524594273</v>
      </c>
      <c r="T6" s="95">
        <v>18.492468134414832</v>
      </c>
      <c r="U6" s="4">
        <v>0.41</v>
      </c>
      <c r="V6" s="4">
        <v>0.37</v>
      </c>
      <c r="W6" s="4">
        <v>0.56999999999999995</v>
      </c>
      <c r="X6" s="4">
        <v>0.56999999999999995</v>
      </c>
    </row>
    <row r="7" spans="1:40" x14ac:dyDescent="0.25">
      <c r="A7" s="4" t="s">
        <v>248</v>
      </c>
      <c r="B7" s="4" t="s">
        <v>249</v>
      </c>
      <c r="C7" s="4" t="s">
        <v>118</v>
      </c>
      <c r="D7" s="4" t="s">
        <v>250</v>
      </c>
      <c r="E7" s="4">
        <f t="shared" si="0"/>
        <v>1</v>
      </c>
      <c r="F7" s="4">
        <f t="shared" si="1"/>
        <v>4</v>
      </c>
      <c r="G7" s="4">
        <f t="shared" si="2"/>
        <v>4</v>
      </c>
      <c r="H7" s="4">
        <v>1</v>
      </c>
      <c r="I7" s="4">
        <v>43053054</v>
      </c>
      <c r="J7" s="95">
        <v>402.24324155958834</v>
      </c>
      <c r="K7" s="95">
        <v>139.36293578615818</v>
      </c>
      <c r="L7" s="95" t="s">
        <v>40</v>
      </c>
      <c r="M7" s="95" t="s">
        <v>40</v>
      </c>
      <c r="N7" s="95" t="s">
        <v>40</v>
      </c>
      <c r="O7" s="95">
        <v>196.13831068295201</v>
      </c>
      <c r="P7" s="95">
        <v>3.9598732840549102</v>
      </c>
      <c r="Q7" s="95">
        <v>8.9200000000000002E-2</v>
      </c>
      <c r="R7" s="95">
        <v>1.2589118532682955</v>
      </c>
      <c r="S7" s="95">
        <v>0.27535188290684048</v>
      </c>
      <c r="T7" s="95" t="s">
        <v>40</v>
      </c>
      <c r="U7" s="4">
        <v>0.5</v>
      </c>
      <c r="V7" s="4">
        <v>0.55000000000000004</v>
      </c>
      <c r="W7" s="4">
        <v>0.52</v>
      </c>
      <c r="X7" s="4">
        <v>0.52</v>
      </c>
    </row>
    <row r="8" spans="1:40" x14ac:dyDescent="0.25">
      <c r="A8" s="4" t="s">
        <v>307</v>
      </c>
      <c r="B8" s="4" t="s">
        <v>308</v>
      </c>
      <c r="C8" s="4" t="s">
        <v>22</v>
      </c>
      <c r="D8" s="4" t="s">
        <v>309</v>
      </c>
      <c r="E8" s="4">
        <f t="shared" si="0"/>
        <v>0</v>
      </c>
      <c r="F8" s="4">
        <f t="shared" si="1"/>
        <v>8</v>
      </c>
      <c r="G8" s="4">
        <f t="shared" si="2"/>
        <v>8</v>
      </c>
      <c r="H8" s="4">
        <v>0</v>
      </c>
      <c r="I8" s="4">
        <v>55312</v>
      </c>
      <c r="J8" s="95" t="s">
        <v>40</v>
      </c>
      <c r="K8" s="95">
        <v>348.92970783916689</v>
      </c>
      <c r="L8" s="95" t="s">
        <v>40</v>
      </c>
      <c r="M8" s="95" t="s">
        <v>40</v>
      </c>
      <c r="N8" s="95" t="s">
        <v>40</v>
      </c>
      <c r="O8" s="95" t="s">
        <v>40</v>
      </c>
      <c r="P8" s="95" t="s">
        <v>40</v>
      </c>
      <c r="Q8" s="95">
        <v>0.17098445595854922</v>
      </c>
      <c r="R8" s="95">
        <v>5.4237778420595895</v>
      </c>
      <c r="S8" s="95" t="s">
        <v>40</v>
      </c>
      <c r="T8" s="95" t="s">
        <v>40</v>
      </c>
      <c r="U8" s="4">
        <v>0</v>
      </c>
      <c r="V8" s="4">
        <v>0</v>
      </c>
      <c r="W8" s="4">
        <v>0</v>
      </c>
      <c r="X8" s="4">
        <v>0</v>
      </c>
    </row>
    <row r="9" spans="1:40" x14ac:dyDescent="0.25">
      <c r="A9" s="4" t="s">
        <v>413</v>
      </c>
      <c r="B9" s="4" t="s">
        <v>414</v>
      </c>
      <c r="C9" s="4" t="s">
        <v>181</v>
      </c>
      <c r="D9" s="4" t="s">
        <v>412</v>
      </c>
      <c r="E9" s="4">
        <f t="shared" si="0"/>
        <v>1</v>
      </c>
      <c r="F9" s="4">
        <f t="shared" si="1"/>
        <v>3</v>
      </c>
      <c r="G9" s="4">
        <f t="shared" si="2"/>
        <v>3</v>
      </c>
      <c r="H9" s="4">
        <v>0</v>
      </c>
      <c r="I9" s="4">
        <v>77142</v>
      </c>
      <c r="J9" s="95">
        <v>298.15146094215862</v>
      </c>
      <c r="K9" s="95">
        <v>67.408156386922826</v>
      </c>
      <c r="L9" s="95" t="s">
        <v>40</v>
      </c>
      <c r="M9" s="95" t="s">
        <v>40</v>
      </c>
      <c r="N9" s="95" t="s">
        <v>40</v>
      </c>
      <c r="O9" s="95">
        <v>8.4615384615384617</v>
      </c>
      <c r="P9" s="95">
        <v>0.33333333333333331</v>
      </c>
      <c r="Q9" s="95">
        <v>0.5</v>
      </c>
      <c r="R9" s="95">
        <v>0</v>
      </c>
      <c r="S9" s="95">
        <v>9.5909090909090917</v>
      </c>
      <c r="T9" s="95">
        <v>44</v>
      </c>
      <c r="U9" s="4">
        <v>0</v>
      </c>
      <c r="V9" s="4">
        <v>0</v>
      </c>
      <c r="W9" s="4">
        <v>0</v>
      </c>
      <c r="X9" s="4">
        <v>0</v>
      </c>
    </row>
    <row r="10" spans="1:40" x14ac:dyDescent="0.25">
      <c r="A10" s="4" t="s">
        <v>229</v>
      </c>
      <c r="B10" s="4" t="s">
        <v>230</v>
      </c>
      <c r="C10" s="4" t="s">
        <v>118</v>
      </c>
      <c r="D10" s="4" t="s">
        <v>231</v>
      </c>
      <c r="E10" s="4">
        <f t="shared" si="0"/>
        <v>0</v>
      </c>
      <c r="F10" s="4">
        <f t="shared" si="1"/>
        <v>8</v>
      </c>
      <c r="G10" s="4">
        <f t="shared" si="2"/>
        <v>12</v>
      </c>
      <c r="H10" s="4">
        <v>0</v>
      </c>
      <c r="I10" s="4">
        <v>31825295</v>
      </c>
      <c r="J10" s="95" t="s">
        <v>40</v>
      </c>
      <c r="K10" s="95">
        <v>75.411712601564261</v>
      </c>
      <c r="L10" s="95" t="s">
        <v>40</v>
      </c>
      <c r="M10" s="95" t="s">
        <v>40</v>
      </c>
      <c r="N10" s="95" t="s">
        <v>40</v>
      </c>
      <c r="O10" s="95" t="s">
        <v>40</v>
      </c>
      <c r="P10" s="95" t="s">
        <v>40</v>
      </c>
      <c r="Q10" s="95">
        <v>0.45800000000000002</v>
      </c>
      <c r="R10" s="95">
        <v>3.8240022598376546</v>
      </c>
      <c r="S10" s="95" t="s">
        <v>40</v>
      </c>
      <c r="T10" s="95" t="s">
        <v>40</v>
      </c>
    </row>
    <row r="11" spans="1:40" x14ac:dyDescent="0.25">
      <c r="A11" s="4" t="s">
        <v>26</v>
      </c>
      <c r="B11" s="4" t="s">
        <v>27</v>
      </c>
      <c r="C11" s="4" t="s">
        <v>28</v>
      </c>
      <c r="D11" s="4" t="s">
        <v>29</v>
      </c>
      <c r="E11" s="4">
        <f t="shared" si="0"/>
        <v>0</v>
      </c>
      <c r="F11" s="4">
        <f t="shared" si="1"/>
        <v>8</v>
      </c>
      <c r="G11" s="4">
        <f t="shared" si="2"/>
        <v>8</v>
      </c>
      <c r="H11" s="4">
        <v>0</v>
      </c>
      <c r="I11" s="4">
        <v>14869</v>
      </c>
      <c r="J11" s="95" t="s">
        <v>40</v>
      </c>
      <c r="K11" s="95">
        <v>369.89710135180582</v>
      </c>
      <c r="L11" s="95" t="s">
        <v>40</v>
      </c>
      <c r="M11" s="95" t="s">
        <v>40</v>
      </c>
      <c r="N11" s="95" t="s">
        <v>40</v>
      </c>
      <c r="O11" s="95" t="s">
        <v>40</v>
      </c>
      <c r="P11" s="95" t="s">
        <v>40</v>
      </c>
      <c r="Q11" s="95">
        <v>0.45454545454545453</v>
      </c>
      <c r="R11" s="95">
        <v>26.901607371040424</v>
      </c>
      <c r="S11" s="95" t="s">
        <v>40</v>
      </c>
      <c r="T11" s="95" t="s">
        <v>40</v>
      </c>
      <c r="U11" s="4">
        <v>0</v>
      </c>
      <c r="V11" s="4">
        <v>0</v>
      </c>
      <c r="W11" s="4">
        <v>0</v>
      </c>
      <c r="X11" s="4">
        <v>0</v>
      </c>
    </row>
    <row r="12" spans="1:40" x14ac:dyDescent="0.25">
      <c r="A12" s="4" t="s">
        <v>30</v>
      </c>
      <c r="B12" s="4" t="s">
        <v>31</v>
      </c>
      <c r="C12" s="4" t="s">
        <v>28</v>
      </c>
      <c r="D12" s="4" t="s">
        <v>29</v>
      </c>
      <c r="E12" s="4">
        <f t="shared" si="0"/>
        <v>0</v>
      </c>
      <c r="F12" s="4">
        <f t="shared" si="1"/>
        <v>8</v>
      </c>
      <c r="G12" s="4">
        <f t="shared" si="2"/>
        <v>8</v>
      </c>
      <c r="H12" s="4">
        <v>0</v>
      </c>
      <c r="I12" s="4">
        <v>97118</v>
      </c>
      <c r="J12" s="95" t="s">
        <v>40</v>
      </c>
      <c r="K12" s="95">
        <v>314.05094833089646</v>
      </c>
      <c r="L12" s="95" t="s">
        <v>40</v>
      </c>
      <c r="M12" s="95" t="s">
        <v>40</v>
      </c>
      <c r="N12" s="95" t="s">
        <v>40</v>
      </c>
      <c r="O12" s="95" t="s">
        <v>40</v>
      </c>
      <c r="P12" s="95" t="s">
        <v>40</v>
      </c>
      <c r="Q12" s="95">
        <v>0.46885245901639344</v>
      </c>
      <c r="R12" s="95">
        <v>10.296752404291686</v>
      </c>
      <c r="S12" s="95" t="s">
        <v>40</v>
      </c>
      <c r="T12" s="95" t="s">
        <v>40</v>
      </c>
      <c r="U12" s="4">
        <v>0.45</v>
      </c>
      <c r="V12" s="4">
        <v>0.48</v>
      </c>
      <c r="W12" s="4">
        <v>0.6</v>
      </c>
      <c r="X12" s="4">
        <v>0.6</v>
      </c>
    </row>
    <row r="13" spans="1:40" x14ac:dyDescent="0.25">
      <c r="A13" s="4" t="s">
        <v>326</v>
      </c>
      <c r="B13" s="4" t="s">
        <v>327</v>
      </c>
      <c r="C13" s="4" t="s">
        <v>28</v>
      </c>
      <c r="D13" s="4" t="s">
        <v>328</v>
      </c>
      <c r="E13" s="4">
        <f t="shared" si="0"/>
        <v>0</v>
      </c>
      <c r="F13" s="4">
        <f t="shared" si="1"/>
        <v>5</v>
      </c>
      <c r="G13" s="4">
        <f t="shared" si="2"/>
        <v>5</v>
      </c>
      <c r="H13" s="4">
        <v>1</v>
      </c>
      <c r="I13" s="4">
        <v>44780677</v>
      </c>
      <c r="J13" s="95">
        <v>778.83145893484379</v>
      </c>
      <c r="K13" s="95">
        <v>190.44598186847421</v>
      </c>
      <c r="L13" s="95" t="s">
        <v>40</v>
      </c>
      <c r="M13" s="95" t="s">
        <v>40</v>
      </c>
      <c r="N13" s="95">
        <v>4.6850564586149517</v>
      </c>
      <c r="O13" s="95" t="s">
        <v>40</v>
      </c>
      <c r="P13" s="95">
        <v>2.3010279793864501</v>
      </c>
      <c r="Q13" s="95">
        <v>0.4492689047055099</v>
      </c>
      <c r="R13" s="95">
        <v>5.0892486507070895</v>
      </c>
      <c r="S13" s="95" t="s">
        <v>40</v>
      </c>
      <c r="T13" s="95" t="s">
        <v>40</v>
      </c>
      <c r="U13" s="4">
        <v>0.42</v>
      </c>
      <c r="V13" s="4">
        <v>0.5</v>
      </c>
      <c r="W13" s="4">
        <v>0.57999999999999996</v>
      </c>
      <c r="X13" s="4">
        <v>0.57999999999999996</v>
      </c>
    </row>
    <row r="14" spans="1:40" x14ac:dyDescent="0.25">
      <c r="A14" s="4" t="s">
        <v>482</v>
      </c>
      <c r="B14" s="4" t="s">
        <v>483</v>
      </c>
      <c r="C14" s="4" t="s">
        <v>106</v>
      </c>
      <c r="D14" s="4" t="s">
        <v>484</v>
      </c>
      <c r="E14" s="4">
        <f t="shared" si="0"/>
        <v>1</v>
      </c>
      <c r="F14" s="4">
        <f t="shared" si="1"/>
        <v>3</v>
      </c>
      <c r="G14" s="4">
        <f t="shared" si="2"/>
        <v>3</v>
      </c>
      <c r="H14" s="4">
        <v>1</v>
      </c>
      <c r="I14" s="4">
        <v>2957731</v>
      </c>
      <c r="J14" s="95" t="s">
        <v>40</v>
      </c>
      <c r="K14" s="95">
        <v>119.5511018412425</v>
      </c>
      <c r="L14" s="95" t="s">
        <v>40</v>
      </c>
      <c r="M14" s="95" t="s">
        <v>40</v>
      </c>
      <c r="N14" s="95">
        <v>7.6409923688124453</v>
      </c>
      <c r="O14" s="95">
        <v>12.867256637168142</v>
      </c>
      <c r="P14" s="95">
        <v>1.3959731543624161</v>
      </c>
      <c r="Q14" s="95">
        <v>0.36679864253393663</v>
      </c>
      <c r="R14" s="95">
        <v>2.3666790522870405</v>
      </c>
      <c r="S14" s="95">
        <v>3.8493810178817056</v>
      </c>
      <c r="T14" s="95">
        <v>9.661129568106313</v>
      </c>
      <c r="U14" s="4">
        <v>0</v>
      </c>
      <c r="V14" s="4">
        <v>0</v>
      </c>
      <c r="W14" s="4">
        <v>0</v>
      </c>
      <c r="X14" s="4">
        <v>0</v>
      </c>
    </row>
    <row r="15" spans="1:40" x14ac:dyDescent="0.25">
      <c r="A15" s="4" t="s">
        <v>32</v>
      </c>
      <c r="B15" s="4" t="s">
        <v>33</v>
      </c>
      <c r="C15" s="4" t="s">
        <v>28</v>
      </c>
      <c r="D15" s="4" t="s">
        <v>29</v>
      </c>
      <c r="E15" s="4">
        <f t="shared" si="0"/>
        <v>0</v>
      </c>
      <c r="F15" s="4">
        <f t="shared" si="1"/>
        <v>8</v>
      </c>
      <c r="G15" s="4">
        <f t="shared" si="2"/>
        <v>12</v>
      </c>
      <c r="H15" s="4">
        <v>0</v>
      </c>
      <c r="I15" s="4">
        <v>106314</v>
      </c>
      <c r="J15" s="95" t="s">
        <v>40</v>
      </c>
      <c r="K15" s="95">
        <v>159.90368154711513</v>
      </c>
      <c r="L15" s="95" t="s">
        <v>40</v>
      </c>
      <c r="M15" s="95" t="s">
        <v>40</v>
      </c>
      <c r="N15" s="95" t="s">
        <v>40</v>
      </c>
      <c r="O15" s="95" t="s">
        <v>40</v>
      </c>
      <c r="P15" s="95" t="s">
        <v>40</v>
      </c>
      <c r="Q15" s="95">
        <v>0.27058823529411763</v>
      </c>
      <c r="R15" s="95">
        <v>1.881219782907237</v>
      </c>
      <c r="S15" s="95" t="s">
        <v>40</v>
      </c>
      <c r="T15" s="95" t="s">
        <v>40</v>
      </c>
    </row>
    <row r="16" spans="1:40" x14ac:dyDescent="0.25">
      <c r="A16" s="4" t="s">
        <v>20</v>
      </c>
      <c r="B16" s="4" t="s">
        <v>21</v>
      </c>
      <c r="C16" s="4" t="s">
        <v>22</v>
      </c>
      <c r="D16" s="4" t="s">
        <v>23</v>
      </c>
      <c r="E16" s="4">
        <f t="shared" si="0"/>
        <v>1</v>
      </c>
      <c r="F16" s="4">
        <f t="shared" si="1"/>
        <v>3</v>
      </c>
      <c r="G16" s="4">
        <f t="shared" si="2"/>
        <v>3</v>
      </c>
      <c r="H16" s="4">
        <v>1</v>
      </c>
      <c r="I16" s="4">
        <v>25203.198</v>
      </c>
      <c r="J16" s="95">
        <v>265394.89155304816</v>
      </c>
      <c r="K16" s="95">
        <v>163479.25370423228</v>
      </c>
      <c r="L16" s="95" t="s">
        <v>40</v>
      </c>
      <c r="M16" s="95" t="s">
        <v>40</v>
      </c>
      <c r="N16" s="95">
        <v>4277.234976291501</v>
      </c>
      <c r="O16" s="95">
        <v>559.14564007421154</v>
      </c>
      <c r="P16" s="95">
        <v>0.13012171474409587</v>
      </c>
      <c r="Q16" s="95">
        <v>0.31335857482646473</v>
      </c>
      <c r="R16" s="95">
        <v>805.45333969125659</v>
      </c>
      <c r="S16" s="95">
        <v>0.70022513143727427</v>
      </c>
      <c r="T16" s="95" t="s">
        <v>40</v>
      </c>
      <c r="U16" s="4">
        <v>0.78</v>
      </c>
      <c r="V16" s="4">
        <v>0.87</v>
      </c>
      <c r="W16" s="4">
        <v>0.76</v>
      </c>
      <c r="X16" s="4">
        <v>0.76</v>
      </c>
    </row>
    <row r="17" spans="1:24" x14ac:dyDescent="0.25">
      <c r="A17" s="4" t="s">
        <v>523</v>
      </c>
      <c r="B17" s="4" t="s">
        <v>524</v>
      </c>
      <c r="C17" s="4" t="s">
        <v>181</v>
      </c>
      <c r="D17" s="4" t="s">
        <v>525</v>
      </c>
      <c r="E17" s="4">
        <f t="shared" si="0"/>
        <v>1</v>
      </c>
      <c r="F17" s="4">
        <f t="shared" si="1"/>
        <v>0</v>
      </c>
      <c r="G17" s="4">
        <f t="shared" si="2"/>
        <v>0</v>
      </c>
      <c r="H17" s="4">
        <v>1</v>
      </c>
      <c r="I17" s="4">
        <v>8955102</v>
      </c>
      <c r="J17" s="95">
        <v>312.19074891609279</v>
      </c>
      <c r="K17" s="95">
        <v>97.061987680318992</v>
      </c>
      <c r="L17" s="95">
        <v>46.431631934510627</v>
      </c>
      <c r="M17" s="95">
        <v>478.37091578462952</v>
      </c>
      <c r="N17" s="95">
        <v>4.3997265469449705</v>
      </c>
      <c r="O17" s="95">
        <v>168.7741116751269</v>
      </c>
      <c r="P17" s="95">
        <v>0.28545155993431853</v>
      </c>
      <c r="Q17" s="95">
        <v>0.21318453750575242</v>
      </c>
      <c r="R17" s="95">
        <v>0.63650866288290187</v>
      </c>
      <c r="S17" s="95">
        <v>4.0627396724664271</v>
      </c>
      <c r="T17" s="95">
        <v>129.3715953307393</v>
      </c>
      <c r="U17" s="4">
        <v>0.82</v>
      </c>
      <c r="V17" s="4">
        <v>0.84</v>
      </c>
      <c r="W17" s="4">
        <v>0.82</v>
      </c>
      <c r="X17" s="4">
        <v>0.82</v>
      </c>
    </row>
    <row r="18" spans="1:24" x14ac:dyDescent="0.25">
      <c r="A18" s="4" t="s">
        <v>485</v>
      </c>
      <c r="B18" s="4" t="s">
        <v>486</v>
      </c>
      <c r="C18" s="4" t="s">
        <v>106</v>
      </c>
      <c r="D18" s="4" t="s">
        <v>484</v>
      </c>
      <c r="E18" s="4">
        <f t="shared" si="0"/>
        <v>1</v>
      </c>
      <c r="F18" s="4">
        <f t="shared" si="1"/>
        <v>3</v>
      </c>
      <c r="G18" s="4">
        <f t="shared" si="2"/>
        <v>3</v>
      </c>
      <c r="H18" s="4">
        <v>0</v>
      </c>
      <c r="I18" s="4">
        <v>10047718</v>
      </c>
      <c r="J18" s="95">
        <v>116.40454081215258</v>
      </c>
      <c r="K18" s="95">
        <v>232.08254849509115</v>
      </c>
      <c r="L18" s="95" t="s">
        <v>40</v>
      </c>
      <c r="M18" s="95" t="s">
        <v>40</v>
      </c>
      <c r="N18" s="95">
        <v>4.8070616631557535</v>
      </c>
      <c r="O18" s="95">
        <v>33.424430641821949</v>
      </c>
      <c r="P18" s="95">
        <v>1.6949411251635411</v>
      </c>
      <c r="Q18" s="95">
        <v>0.15060680132081136</v>
      </c>
      <c r="R18" s="95">
        <v>2.0004542324933881</v>
      </c>
      <c r="S18" s="95">
        <v>0.86465559960356786</v>
      </c>
      <c r="T18" s="95" t="s">
        <v>40</v>
      </c>
      <c r="U18" s="4">
        <v>0</v>
      </c>
      <c r="V18" s="4">
        <v>0</v>
      </c>
      <c r="W18" s="4">
        <v>0</v>
      </c>
      <c r="X18" s="4">
        <v>0</v>
      </c>
    </row>
    <row r="19" spans="1:24" x14ac:dyDescent="0.25">
      <c r="A19" s="4" t="s">
        <v>34</v>
      </c>
      <c r="B19" s="4" t="s">
        <v>35</v>
      </c>
      <c r="C19" s="4" t="s">
        <v>28</v>
      </c>
      <c r="D19" s="4" t="s">
        <v>29</v>
      </c>
      <c r="E19" s="4">
        <f t="shared" si="0"/>
        <v>0</v>
      </c>
      <c r="F19" s="4">
        <f t="shared" si="1"/>
        <v>7</v>
      </c>
      <c r="G19" s="4">
        <f t="shared" si="2"/>
        <v>11</v>
      </c>
      <c r="H19" s="4">
        <v>0</v>
      </c>
      <c r="I19" s="4">
        <v>389482</v>
      </c>
      <c r="J19" s="95">
        <v>709.91727473926915</v>
      </c>
      <c r="K19" s="95">
        <v>448.28772574855839</v>
      </c>
      <c r="L19" s="95" t="s">
        <v>40</v>
      </c>
      <c r="M19" s="95" t="s">
        <v>40</v>
      </c>
      <c r="N19" s="95" t="s">
        <v>40</v>
      </c>
      <c r="O19" s="95" t="s">
        <v>40</v>
      </c>
      <c r="P19" s="95" t="s">
        <v>40</v>
      </c>
      <c r="Q19" s="95">
        <v>0.3436426116838488</v>
      </c>
      <c r="R19" s="95">
        <v>31.323655521949668</v>
      </c>
      <c r="S19" s="95" t="s">
        <v>40</v>
      </c>
      <c r="T19" s="95" t="s">
        <v>40</v>
      </c>
    </row>
    <row r="20" spans="1:24" x14ac:dyDescent="0.25">
      <c r="A20" s="4" t="s">
        <v>487</v>
      </c>
      <c r="B20" s="4" t="s">
        <v>488</v>
      </c>
      <c r="C20" s="4" t="s">
        <v>106</v>
      </c>
      <c r="D20" s="4" t="s">
        <v>484</v>
      </c>
      <c r="E20" s="4">
        <f t="shared" si="0"/>
        <v>1</v>
      </c>
      <c r="F20" s="4">
        <f t="shared" si="1"/>
        <v>4</v>
      </c>
      <c r="G20" s="4">
        <f t="shared" si="2"/>
        <v>4</v>
      </c>
      <c r="H20" s="4">
        <v>0</v>
      </c>
      <c r="I20" s="4">
        <v>1641172</v>
      </c>
      <c r="J20" s="95">
        <v>809.48249178026435</v>
      </c>
      <c r="K20" s="95">
        <v>212.34824869056993</v>
      </c>
      <c r="L20" s="95" t="s">
        <v>40</v>
      </c>
      <c r="M20" s="95" t="s">
        <v>40</v>
      </c>
      <c r="N20" s="95" t="s">
        <v>40</v>
      </c>
      <c r="O20" s="95">
        <v>1.7844827586206897</v>
      </c>
      <c r="P20" s="95">
        <v>1.6194237918215613</v>
      </c>
      <c r="Q20" s="95">
        <v>0.25700000000000001</v>
      </c>
      <c r="R20" s="95">
        <v>0.42652445934978173</v>
      </c>
      <c r="S20" s="95">
        <v>64.164251207729464</v>
      </c>
      <c r="T20" s="95" t="s">
        <v>40</v>
      </c>
      <c r="U20" s="4">
        <v>0</v>
      </c>
      <c r="V20" s="4">
        <v>0</v>
      </c>
      <c r="W20" s="4">
        <v>0</v>
      </c>
      <c r="X20" s="4">
        <v>0</v>
      </c>
    </row>
    <row r="21" spans="1:24" ht="15.75" customHeight="1" x14ac:dyDescent="0.25">
      <c r="A21" s="4" t="s">
        <v>394</v>
      </c>
      <c r="B21" s="4" t="s">
        <v>395</v>
      </c>
      <c r="C21" s="4" t="s">
        <v>106</v>
      </c>
      <c r="D21" s="4" t="s">
        <v>393</v>
      </c>
      <c r="E21" s="4">
        <f t="shared" si="0"/>
        <v>0</v>
      </c>
      <c r="F21" s="4">
        <f t="shared" si="1"/>
        <v>7</v>
      </c>
      <c r="G21" s="4">
        <f t="shared" si="2"/>
        <v>7</v>
      </c>
      <c r="H21" s="4">
        <v>0</v>
      </c>
      <c r="I21" s="4">
        <v>163046161</v>
      </c>
      <c r="J21" s="95">
        <v>75.559583399206801</v>
      </c>
      <c r="K21" s="95">
        <v>54.232494317974165</v>
      </c>
      <c r="L21" s="95" t="s">
        <v>40</v>
      </c>
      <c r="M21" s="95" t="s">
        <v>40</v>
      </c>
      <c r="N21" s="95" t="s">
        <v>40</v>
      </c>
      <c r="O21" s="95" t="s">
        <v>40</v>
      </c>
      <c r="P21" s="95" t="s">
        <v>40</v>
      </c>
      <c r="Q21" s="95">
        <v>0.78246856057179048</v>
      </c>
      <c r="R21" s="95">
        <v>2.1766841845482028</v>
      </c>
      <c r="S21" s="95" t="s">
        <v>40</v>
      </c>
      <c r="T21" s="95" t="s">
        <v>40</v>
      </c>
      <c r="U21" s="4">
        <v>0.38</v>
      </c>
      <c r="V21" s="4">
        <v>0.32</v>
      </c>
      <c r="W21" s="4">
        <v>0.26</v>
      </c>
      <c r="X21" s="4">
        <v>0.26</v>
      </c>
    </row>
    <row r="22" spans="1:24" ht="15.75" customHeight="1" x14ac:dyDescent="0.25">
      <c r="A22" s="4" t="s">
        <v>36</v>
      </c>
      <c r="B22" s="4" t="s">
        <v>37</v>
      </c>
      <c r="C22" s="4" t="s">
        <v>28</v>
      </c>
      <c r="D22" s="4" t="s">
        <v>29</v>
      </c>
      <c r="E22" s="4">
        <f t="shared" si="0"/>
        <v>1</v>
      </c>
      <c r="F22" s="4">
        <f t="shared" si="1"/>
        <v>4</v>
      </c>
      <c r="G22" s="4">
        <f t="shared" si="2"/>
        <v>4</v>
      </c>
      <c r="H22" s="4">
        <v>1</v>
      </c>
      <c r="I22" s="4">
        <v>287025</v>
      </c>
      <c r="J22" s="95">
        <v>489.504398571553</v>
      </c>
      <c r="K22" s="95">
        <v>304.50309206515112</v>
      </c>
      <c r="L22" s="95" t="s">
        <v>40</v>
      </c>
      <c r="M22" s="95" t="s">
        <v>40</v>
      </c>
      <c r="N22" s="95" t="s">
        <v>40</v>
      </c>
      <c r="O22" s="95">
        <v>103.54166666666667</v>
      </c>
      <c r="P22" s="95">
        <v>0.65370231862378458</v>
      </c>
      <c r="Q22" s="95">
        <v>0.5778032036613272</v>
      </c>
      <c r="R22" s="95">
        <v>10.452051215050954</v>
      </c>
      <c r="S22" s="95">
        <v>1.0828973843058349</v>
      </c>
      <c r="T22" s="95" t="s">
        <v>40</v>
      </c>
      <c r="U22" s="4">
        <v>0.45</v>
      </c>
      <c r="V22" s="4">
        <v>0.71</v>
      </c>
      <c r="W22" s="4">
        <v>0.56999999999999995</v>
      </c>
      <c r="X22" s="4">
        <v>0.56999999999999995</v>
      </c>
    </row>
    <row r="23" spans="1:24" ht="15.75" customHeight="1" x14ac:dyDescent="0.25">
      <c r="A23" s="4" t="s">
        <v>179</v>
      </c>
      <c r="B23" s="4" t="s">
        <v>180</v>
      </c>
      <c r="C23" s="4" t="s">
        <v>181</v>
      </c>
      <c r="D23" s="4" t="s">
        <v>182</v>
      </c>
      <c r="E23" s="4">
        <f t="shared" si="0"/>
        <v>1</v>
      </c>
      <c r="F23" s="4">
        <f t="shared" si="1"/>
        <v>3</v>
      </c>
      <c r="G23" s="4">
        <f t="shared" si="2"/>
        <v>3</v>
      </c>
      <c r="H23" s="4">
        <v>0</v>
      </c>
      <c r="I23" s="4">
        <v>9452411</v>
      </c>
      <c r="J23" s="95">
        <v>339.59589780850621</v>
      </c>
      <c r="K23" s="95">
        <v>343.82762239178976</v>
      </c>
      <c r="L23" s="95" t="s">
        <v>40</v>
      </c>
      <c r="M23" s="95" t="s">
        <v>40</v>
      </c>
      <c r="N23" s="95">
        <v>12.705753061308908</v>
      </c>
      <c r="O23" s="95">
        <v>37.502081598667779</v>
      </c>
      <c r="P23" s="95">
        <v>0.80015756949060735</v>
      </c>
      <c r="Q23" s="95">
        <v>0.15384615384615385</v>
      </c>
      <c r="R23" s="95">
        <v>3.5969658957910311</v>
      </c>
      <c r="S23" s="95">
        <v>1.1088587921847246</v>
      </c>
      <c r="T23" s="95" t="s">
        <v>40</v>
      </c>
      <c r="U23" s="4">
        <v>0.56000000000000005</v>
      </c>
      <c r="V23" s="4">
        <v>0.39</v>
      </c>
      <c r="W23" s="4">
        <v>0.46</v>
      </c>
      <c r="X23" s="4">
        <v>0.46</v>
      </c>
    </row>
    <row r="24" spans="1:24" ht="15.75" customHeight="1" x14ac:dyDescent="0.25">
      <c r="A24" s="4" t="s">
        <v>526</v>
      </c>
      <c r="B24" s="4" t="s">
        <v>527</v>
      </c>
      <c r="C24" s="4" t="s">
        <v>181</v>
      </c>
      <c r="D24" s="4" t="s">
        <v>525</v>
      </c>
      <c r="E24" s="4">
        <f t="shared" si="0"/>
        <v>1</v>
      </c>
      <c r="F24" s="4">
        <f t="shared" si="1"/>
        <v>4</v>
      </c>
      <c r="G24" s="4">
        <f t="shared" si="2"/>
        <v>4</v>
      </c>
      <c r="H24" s="4">
        <v>0</v>
      </c>
      <c r="I24" s="4">
        <v>11539328</v>
      </c>
      <c r="J24" s="95">
        <v>329.75923727967518</v>
      </c>
      <c r="K24" s="95">
        <v>87.292778227640298</v>
      </c>
      <c r="L24" s="95" t="s">
        <v>40</v>
      </c>
      <c r="M24" s="95" t="s">
        <v>40</v>
      </c>
      <c r="N24" s="95" t="s">
        <v>40</v>
      </c>
      <c r="O24" s="95">
        <v>138.22118126272912</v>
      </c>
      <c r="P24" s="95">
        <v>7.6240141687228466E-2</v>
      </c>
      <c r="Q24" s="95">
        <v>0.35600119130348457</v>
      </c>
      <c r="R24" s="95">
        <v>1.6725410699825847</v>
      </c>
      <c r="S24" s="95">
        <v>0.72140345913895787</v>
      </c>
      <c r="T24" s="95" t="s">
        <v>40</v>
      </c>
      <c r="U24" s="4">
        <v>0.74</v>
      </c>
      <c r="V24" s="4">
        <v>0.85</v>
      </c>
      <c r="W24" s="4">
        <v>0.8</v>
      </c>
      <c r="X24" s="4">
        <v>0.8</v>
      </c>
    </row>
    <row r="25" spans="1:24" ht="15.75" customHeight="1" x14ac:dyDescent="0.25">
      <c r="A25" s="4" t="s">
        <v>87</v>
      </c>
      <c r="B25" s="4" t="s">
        <v>88</v>
      </c>
      <c r="C25" s="4" t="s">
        <v>28</v>
      </c>
      <c r="D25" s="4" t="s">
        <v>89</v>
      </c>
      <c r="E25" s="4">
        <f t="shared" si="0"/>
        <v>1</v>
      </c>
      <c r="F25" s="4">
        <f t="shared" si="1"/>
        <v>4</v>
      </c>
      <c r="G25" s="4">
        <f t="shared" si="2"/>
        <v>4</v>
      </c>
      <c r="H25" s="4">
        <v>0</v>
      </c>
      <c r="I25" s="4">
        <v>390353</v>
      </c>
      <c r="J25" s="95">
        <v>442.16388755818451</v>
      </c>
      <c r="K25" s="95">
        <v>332.26336162396603</v>
      </c>
      <c r="L25" s="95" t="s">
        <v>40</v>
      </c>
      <c r="M25" s="95" t="s">
        <v>40</v>
      </c>
      <c r="N25" s="95" t="s">
        <v>40</v>
      </c>
      <c r="O25" s="95">
        <v>1157.4000000000001</v>
      </c>
      <c r="P25" s="95">
        <v>0.19966133004926109</v>
      </c>
      <c r="Q25" s="95">
        <v>0.83269082498072478</v>
      </c>
      <c r="R25" s="95">
        <v>36.37733026260846</v>
      </c>
      <c r="S25" s="95">
        <v>0.35363746327976497</v>
      </c>
      <c r="T25" s="95" t="s">
        <v>40</v>
      </c>
      <c r="U25" s="4">
        <v>0.24</v>
      </c>
      <c r="V25" s="4">
        <v>0.37</v>
      </c>
      <c r="W25" s="4">
        <v>0.35</v>
      </c>
      <c r="X25" s="4">
        <v>0.35</v>
      </c>
    </row>
    <row r="26" spans="1:24" ht="15.75" customHeight="1" x14ac:dyDescent="0.25">
      <c r="A26" s="4" t="s">
        <v>447</v>
      </c>
      <c r="B26" s="4" t="s">
        <v>448</v>
      </c>
      <c r="C26" s="4" t="s">
        <v>118</v>
      </c>
      <c r="D26" s="4" t="s">
        <v>449</v>
      </c>
      <c r="E26" s="4">
        <f t="shared" si="0"/>
        <v>0</v>
      </c>
      <c r="F26" s="4">
        <f t="shared" si="1"/>
        <v>7</v>
      </c>
      <c r="G26" s="4">
        <f t="shared" si="2"/>
        <v>7</v>
      </c>
      <c r="H26" s="4">
        <v>0</v>
      </c>
      <c r="I26" s="4">
        <v>11801151</v>
      </c>
      <c r="J26" s="95" t="s">
        <v>40</v>
      </c>
      <c r="K26" s="95">
        <v>66.103721577666448</v>
      </c>
      <c r="L26" s="95" t="s">
        <v>40</v>
      </c>
      <c r="M26" s="95" t="s">
        <v>40</v>
      </c>
      <c r="N26" s="95">
        <v>1.1100612135206134</v>
      </c>
      <c r="O26" s="95" t="s">
        <v>40</v>
      </c>
      <c r="P26" s="95" t="s">
        <v>40</v>
      </c>
      <c r="Q26" s="95">
        <v>0.62261248557877191</v>
      </c>
      <c r="R26" s="95">
        <v>1.0676924649129564</v>
      </c>
      <c r="S26" s="95" t="s">
        <v>40</v>
      </c>
      <c r="T26" s="95" t="s">
        <v>40</v>
      </c>
      <c r="U26" s="4">
        <v>0.5</v>
      </c>
      <c r="V26" s="4">
        <v>0.38</v>
      </c>
      <c r="W26" s="4">
        <v>0.51</v>
      </c>
      <c r="X26" s="4">
        <v>0.51</v>
      </c>
    </row>
    <row r="27" spans="1:24" ht="15.75" customHeight="1" x14ac:dyDescent="0.25">
      <c r="A27" s="4" t="s">
        <v>263</v>
      </c>
      <c r="B27" s="4" t="s">
        <v>264</v>
      </c>
      <c r="C27" s="4" t="s">
        <v>28</v>
      </c>
      <c r="D27" s="4" t="s">
        <v>265</v>
      </c>
      <c r="E27" s="4">
        <f t="shared" si="0"/>
        <v>1</v>
      </c>
      <c r="F27" s="4">
        <f t="shared" si="1"/>
        <v>1</v>
      </c>
      <c r="G27" s="4">
        <f t="shared" si="2"/>
        <v>1</v>
      </c>
      <c r="H27" s="4">
        <v>0</v>
      </c>
      <c r="I27" s="4">
        <v>62506</v>
      </c>
      <c r="J27" s="95">
        <v>764.72658624772021</v>
      </c>
      <c r="K27" s="95">
        <v>334.36790068153454</v>
      </c>
      <c r="L27" s="95">
        <v>323.16897577832526</v>
      </c>
      <c r="M27" s="95">
        <v>966.50717703349289</v>
      </c>
      <c r="N27" s="95" t="s">
        <v>40</v>
      </c>
      <c r="O27" s="95">
        <v>931.83333333333337</v>
      </c>
      <c r="P27" s="95">
        <v>2.6385557379118799E-2</v>
      </c>
      <c r="Q27" s="95">
        <v>0.11961722488038277</v>
      </c>
      <c r="R27" s="95">
        <v>7.9992320737209228</v>
      </c>
      <c r="S27" s="95">
        <v>0.46503308889286354</v>
      </c>
      <c r="T27" s="95">
        <v>931.83333333333337</v>
      </c>
      <c r="U27" s="4">
        <v>0</v>
      </c>
      <c r="V27" s="4">
        <v>0</v>
      </c>
      <c r="W27" s="4">
        <v>0</v>
      </c>
      <c r="X27" s="4">
        <v>0</v>
      </c>
    </row>
    <row r="28" spans="1:24" ht="15.75" customHeight="1" x14ac:dyDescent="0.25">
      <c r="A28" s="4" t="s">
        <v>396</v>
      </c>
      <c r="B28" s="4" t="s">
        <v>397</v>
      </c>
      <c r="C28" s="4" t="s">
        <v>106</v>
      </c>
      <c r="D28" s="4" t="s">
        <v>393</v>
      </c>
      <c r="E28" s="4">
        <f t="shared" si="0"/>
        <v>0</v>
      </c>
      <c r="F28" s="4">
        <f t="shared" si="1"/>
        <v>8</v>
      </c>
      <c r="G28" s="4">
        <f t="shared" si="2"/>
        <v>8</v>
      </c>
      <c r="H28" s="4">
        <v>0</v>
      </c>
      <c r="I28" s="4">
        <v>763092</v>
      </c>
      <c r="J28" s="95">
        <v>567.6903964397477</v>
      </c>
      <c r="K28" s="95">
        <v>146.64024783381296</v>
      </c>
      <c r="L28" s="95" t="s">
        <v>40</v>
      </c>
      <c r="M28" s="95" t="s">
        <v>40</v>
      </c>
      <c r="N28" s="95" t="s">
        <v>40</v>
      </c>
      <c r="O28" s="95" t="s">
        <v>40</v>
      </c>
      <c r="P28" s="95" t="s">
        <v>40</v>
      </c>
      <c r="Q28" s="95" t="s">
        <v>40</v>
      </c>
      <c r="R28" s="95">
        <v>1.7035953725107849</v>
      </c>
      <c r="S28" s="95" t="s">
        <v>40</v>
      </c>
      <c r="T28" s="95" t="s">
        <v>40</v>
      </c>
      <c r="U28" s="4">
        <v>0</v>
      </c>
      <c r="V28" s="4">
        <v>0</v>
      </c>
      <c r="W28" s="4">
        <v>0</v>
      </c>
      <c r="X28" s="4">
        <v>0</v>
      </c>
    </row>
    <row r="29" spans="1:24" ht="15.75" customHeight="1" x14ac:dyDescent="0.25">
      <c r="A29" s="4" t="s">
        <v>329</v>
      </c>
      <c r="B29" s="4" t="s">
        <v>330</v>
      </c>
      <c r="C29" s="4" t="s">
        <v>28</v>
      </c>
      <c r="D29" s="4" t="s">
        <v>328</v>
      </c>
      <c r="E29" s="4">
        <f t="shared" si="0"/>
        <v>0</v>
      </c>
      <c r="F29" s="4">
        <f t="shared" si="1"/>
        <v>5</v>
      </c>
      <c r="G29" s="4">
        <f t="shared" si="2"/>
        <v>9</v>
      </c>
      <c r="H29" s="4">
        <v>0</v>
      </c>
      <c r="I29" s="4">
        <v>11513100</v>
      </c>
      <c r="J29" s="95">
        <v>311.88819692350449</v>
      </c>
      <c r="K29" s="95">
        <v>155.87461239805091</v>
      </c>
      <c r="L29" s="95" t="s">
        <v>40</v>
      </c>
      <c r="M29" s="95" t="s">
        <v>40</v>
      </c>
      <c r="N29" s="95" t="s">
        <v>40</v>
      </c>
      <c r="O29" s="95">
        <v>78.593977154724811</v>
      </c>
      <c r="P29" s="95">
        <v>9.3712793733681465</v>
      </c>
      <c r="Q29" s="95">
        <v>0.69859578736208627</v>
      </c>
      <c r="R29" s="95">
        <v>5.9584299623906682</v>
      </c>
      <c r="S29" s="95" t="s">
        <v>40</v>
      </c>
      <c r="T29" s="95" t="s">
        <v>40</v>
      </c>
    </row>
    <row r="30" spans="1:24" ht="15.75" customHeight="1" x14ac:dyDescent="0.25">
      <c r="A30" s="4" t="s">
        <v>38</v>
      </c>
      <c r="B30" s="4" t="s">
        <v>39</v>
      </c>
      <c r="C30" s="4" t="s">
        <v>28</v>
      </c>
      <c r="D30" s="4" t="s">
        <v>29</v>
      </c>
      <c r="E30" s="4">
        <f t="shared" si="0"/>
        <v>0</v>
      </c>
      <c r="F30" s="4">
        <f t="shared" si="1"/>
        <v>11</v>
      </c>
      <c r="G30" s="4">
        <f t="shared" si="2"/>
        <v>15</v>
      </c>
      <c r="H30" s="4">
        <v>0</v>
      </c>
      <c r="I30" s="4">
        <v>25979</v>
      </c>
      <c r="J30" s="95" t="s">
        <v>40</v>
      </c>
      <c r="K30" s="95" t="s">
        <v>40</v>
      </c>
      <c r="L30" s="95" t="s">
        <v>40</v>
      </c>
      <c r="M30" s="95" t="s">
        <v>40</v>
      </c>
      <c r="N30" s="95" t="s">
        <v>40</v>
      </c>
      <c r="O30" s="95" t="s">
        <v>40</v>
      </c>
      <c r="P30" s="95" t="s">
        <v>40</v>
      </c>
      <c r="Q30" s="95" t="s">
        <v>40</v>
      </c>
      <c r="R30" s="95" t="s">
        <v>40</v>
      </c>
      <c r="S30" s="95" t="s">
        <v>40</v>
      </c>
      <c r="T30" s="95" t="s">
        <v>40</v>
      </c>
    </row>
    <row r="31" spans="1:24" ht="15.75" customHeight="1" x14ac:dyDescent="0.25">
      <c r="A31" s="4" t="s">
        <v>415</v>
      </c>
      <c r="B31" s="4" t="s">
        <v>416</v>
      </c>
      <c r="C31" s="4" t="s">
        <v>181</v>
      </c>
      <c r="D31" s="4" t="s">
        <v>412</v>
      </c>
      <c r="E31" s="4">
        <f t="shared" si="0"/>
        <v>1</v>
      </c>
      <c r="F31" s="4">
        <f t="shared" si="1"/>
        <v>2</v>
      </c>
      <c r="G31" s="4">
        <f t="shared" si="2"/>
        <v>2</v>
      </c>
      <c r="H31" s="4">
        <v>1</v>
      </c>
      <c r="I31" s="4">
        <v>3301000</v>
      </c>
      <c r="J31" s="95">
        <v>463.16267797637084</v>
      </c>
      <c r="K31" s="95">
        <v>85.792184186610129</v>
      </c>
      <c r="L31" s="95" t="s">
        <v>40</v>
      </c>
      <c r="M31" s="95" t="s">
        <v>40</v>
      </c>
      <c r="N31" s="95">
        <v>33.898818539836412</v>
      </c>
      <c r="O31" s="95">
        <v>15.592493297587131</v>
      </c>
      <c r="P31" s="95">
        <v>0.17068466730954676</v>
      </c>
      <c r="Q31" s="95">
        <v>0.15360169491525424</v>
      </c>
      <c r="R31" s="95">
        <v>1.2723417146319298</v>
      </c>
      <c r="S31" s="95">
        <v>1.237333791838606</v>
      </c>
      <c r="T31" s="95">
        <v>46.652406417112303</v>
      </c>
      <c r="U31" s="4">
        <v>0.35</v>
      </c>
      <c r="V31" s="4">
        <v>0.49</v>
      </c>
      <c r="W31" s="4">
        <v>0.64</v>
      </c>
      <c r="X31" s="4">
        <v>0.64</v>
      </c>
    </row>
    <row r="32" spans="1:24" ht="15.75" customHeight="1" x14ac:dyDescent="0.25">
      <c r="A32" s="4" t="s">
        <v>378</v>
      </c>
      <c r="B32" s="4" t="s">
        <v>379</v>
      </c>
      <c r="C32" s="4" t="s">
        <v>118</v>
      </c>
      <c r="D32" s="4" t="s">
        <v>380</v>
      </c>
      <c r="E32" s="4">
        <f t="shared" si="0"/>
        <v>0</v>
      </c>
      <c r="F32" s="4">
        <f t="shared" si="1"/>
        <v>7</v>
      </c>
      <c r="G32" s="4">
        <f t="shared" si="2"/>
        <v>7</v>
      </c>
      <c r="H32" s="4">
        <v>0</v>
      </c>
      <c r="I32" s="4">
        <v>2303697</v>
      </c>
      <c r="J32" s="95">
        <v>381.56059585961174</v>
      </c>
      <c r="K32" s="95">
        <v>188.5230566346182</v>
      </c>
      <c r="L32" s="95" t="s">
        <v>40</v>
      </c>
      <c r="M32" s="95" t="s">
        <v>40</v>
      </c>
      <c r="N32" s="95" t="s">
        <v>40</v>
      </c>
      <c r="O32" s="95" t="s">
        <v>40</v>
      </c>
      <c r="P32" s="95" t="s">
        <v>40</v>
      </c>
      <c r="Q32" s="95">
        <v>0.22334791618696753</v>
      </c>
      <c r="R32" s="95">
        <v>13.152771393112896</v>
      </c>
      <c r="S32" s="95" t="s">
        <v>40</v>
      </c>
      <c r="T32" s="95" t="s">
        <v>40</v>
      </c>
      <c r="U32" s="4">
        <v>0.52</v>
      </c>
      <c r="V32" s="4">
        <v>0.61</v>
      </c>
      <c r="W32" s="4">
        <v>0.56000000000000005</v>
      </c>
      <c r="X32" s="4">
        <v>0.56000000000000005</v>
      </c>
    </row>
    <row r="33" spans="1:24" ht="15.75" customHeight="1" x14ac:dyDescent="0.25">
      <c r="A33" s="4" t="s">
        <v>331</v>
      </c>
      <c r="B33" s="4" t="s">
        <v>332</v>
      </c>
      <c r="C33" s="4" t="s">
        <v>28</v>
      </c>
      <c r="D33" s="4" t="s">
        <v>328</v>
      </c>
      <c r="E33" s="4">
        <f t="shared" si="0"/>
        <v>0</v>
      </c>
      <c r="F33" s="4">
        <f t="shared" si="1"/>
        <v>7</v>
      </c>
      <c r="G33" s="4">
        <f t="shared" si="2"/>
        <v>7</v>
      </c>
      <c r="H33" s="4">
        <v>1</v>
      </c>
      <c r="I33" s="4">
        <v>211049527</v>
      </c>
      <c r="J33" s="95">
        <v>253.9773519606135</v>
      </c>
      <c r="K33" s="95">
        <v>331.90740105283436</v>
      </c>
      <c r="L33" s="95" t="s">
        <v>40</v>
      </c>
      <c r="M33" s="95" t="s">
        <v>40</v>
      </c>
      <c r="N33" s="95" t="s">
        <v>40</v>
      </c>
      <c r="O33" s="95" t="s">
        <v>40</v>
      </c>
      <c r="P33" s="95" t="s">
        <v>40</v>
      </c>
      <c r="Q33" s="95">
        <v>0.34194826756737079</v>
      </c>
      <c r="R33" s="95">
        <v>30.274884245535411</v>
      </c>
      <c r="S33" s="95" t="s">
        <v>40</v>
      </c>
      <c r="T33" s="95" t="s">
        <v>40</v>
      </c>
      <c r="U33" s="4">
        <v>0.31</v>
      </c>
      <c r="V33" s="4">
        <v>0.54</v>
      </c>
      <c r="W33" s="4">
        <v>0.36</v>
      </c>
      <c r="X33" s="4">
        <v>0.36</v>
      </c>
    </row>
    <row r="34" spans="1:24" ht="15.75" customHeight="1" x14ac:dyDescent="0.25">
      <c r="A34" s="4" t="s">
        <v>41</v>
      </c>
      <c r="B34" s="4" t="s">
        <v>42</v>
      </c>
      <c r="C34" s="4" t="s">
        <v>28</v>
      </c>
      <c r="D34" s="4" t="s">
        <v>29</v>
      </c>
      <c r="E34" s="4">
        <f t="shared" si="0"/>
        <v>0</v>
      </c>
      <c r="F34" s="4">
        <f t="shared" si="1"/>
        <v>8</v>
      </c>
      <c r="G34" s="4">
        <f t="shared" si="2"/>
        <v>12</v>
      </c>
      <c r="H34" s="4">
        <v>0</v>
      </c>
      <c r="I34" s="4">
        <v>30030</v>
      </c>
      <c r="J34" s="95" t="s">
        <v>40</v>
      </c>
      <c r="K34" s="95">
        <v>446.22044622044621</v>
      </c>
      <c r="L34" s="95" t="s">
        <v>40</v>
      </c>
      <c r="M34" s="95" t="s">
        <v>40</v>
      </c>
      <c r="N34" s="95" t="s">
        <v>40</v>
      </c>
      <c r="O34" s="95" t="s">
        <v>40</v>
      </c>
      <c r="P34" s="95" t="s">
        <v>40</v>
      </c>
      <c r="Q34" s="95">
        <v>0.37</v>
      </c>
      <c r="R34" s="95">
        <v>6.6600066600066601</v>
      </c>
      <c r="S34" s="95" t="s">
        <v>40</v>
      </c>
      <c r="T34" s="95" t="s">
        <v>40</v>
      </c>
    </row>
    <row r="35" spans="1:24" ht="15.75" customHeight="1" x14ac:dyDescent="0.25">
      <c r="A35" s="4" t="s">
        <v>355</v>
      </c>
      <c r="B35" s="4" t="s">
        <v>356</v>
      </c>
      <c r="C35" s="4" t="s">
        <v>106</v>
      </c>
      <c r="D35" s="4" t="s">
        <v>357</v>
      </c>
      <c r="E35" s="4">
        <f t="shared" si="0"/>
        <v>0</v>
      </c>
      <c r="F35" s="4">
        <f t="shared" si="1"/>
        <v>7</v>
      </c>
      <c r="G35" s="4">
        <f t="shared" si="2"/>
        <v>11</v>
      </c>
      <c r="H35" s="4">
        <v>0</v>
      </c>
      <c r="I35" s="4">
        <v>433285</v>
      </c>
      <c r="J35" s="95">
        <v>946.49018544376099</v>
      </c>
      <c r="K35" s="95">
        <v>130.39915990629723</v>
      </c>
      <c r="L35" s="95" t="s">
        <v>40</v>
      </c>
      <c r="M35" s="95" t="s">
        <v>40</v>
      </c>
      <c r="N35" s="95" t="s">
        <v>40</v>
      </c>
      <c r="O35" s="95" t="s">
        <v>40</v>
      </c>
      <c r="P35" s="95" t="s">
        <v>40</v>
      </c>
      <c r="Q35" s="95">
        <v>7.0796460176991149E-2</v>
      </c>
      <c r="R35" s="95">
        <v>0.46158994657096369</v>
      </c>
      <c r="S35" s="95" t="s">
        <v>40</v>
      </c>
      <c r="T35" s="95" t="s">
        <v>40</v>
      </c>
    </row>
    <row r="36" spans="1:24" ht="15.75" customHeight="1" x14ac:dyDescent="0.25">
      <c r="A36" s="4" t="s">
        <v>183</v>
      </c>
      <c r="B36" s="4" t="s">
        <v>184</v>
      </c>
      <c r="C36" s="4" t="s">
        <v>181</v>
      </c>
      <c r="D36" s="4" t="s">
        <v>182</v>
      </c>
      <c r="E36" s="4">
        <f t="shared" si="0"/>
        <v>1</v>
      </c>
      <c r="F36" s="4">
        <f t="shared" si="1"/>
        <v>0</v>
      </c>
      <c r="G36" s="4">
        <f t="shared" si="2"/>
        <v>0</v>
      </c>
      <c r="H36" s="4">
        <v>1</v>
      </c>
      <c r="I36" s="4">
        <v>7000119</v>
      </c>
      <c r="J36" s="95">
        <v>404.26455607397531</v>
      </c>
      <c r="K36" s="95">
        <v>99.826874371707106</v>
      </c>
      <c r="L36" s="95">
        <v>23.471029563925985</v>
      </c>
      <c r="M36" s="95">
        <v>235.11734401831711</v>
      </c>
      <c r="N36" s="95">
        <v>31.928028652084343</v>
      </c>
      <c r="O36" s="95">
        <v>15.25771812080537</v>
      </c>
      <c r="P36" s="95">
        <v>0.24691707006819547</v>
      </c>
      <c r="Q36" s="95">
        <v>9.1442472810532346E-2</v>
      </c>
      <c r="R36" s="95">
        <v>1.4714035575680928</v>
      </c>
      <c r="S36" s="95">
        <v>1.3545350576229436</v>
      </c>
      <c r="T36" s="95">
        <v>17.532647814910025</v>
      </c>
      <c r="U36" s="4">
        <v>0.28999999999999998</v>
      </c>
      <c r="V36" s="4">
        <v>0.37</v>
      </c>
      <c r="W36" s="4">
        <v>0.55000000000000004</v>
      </c>
      <c r="X36" s="4">
        <v>0.55000000000000004</v>
      </c>
    </row>
    <row r="37" spans="1:24" ht="15.75" customHeight="1" x14ac:dyDescent="0.25">
      <c r="A37" s="4" t="s">
        <v>450</v>
      </c>
      <c r="B37" s="4" t="s">
        <v>451</v>
      </c>
      <c r="C37" s="4" t="s">
        <v>118</v>
      </c>
      <c r="D37" s="4" t="s">
        <v>449</v>
      </c>
      <c r="E37" s="4">
        <f t="shared" si="0"/>
        <v>0</v>
      </c>
      <c r="F37" s="4">
        <f t="shared" si="1"/>
        <v>6</v>
      </c>
      <c r="G37" s="4">
        <f t="shared" si="2"/>
        <v>10</v>
      </c>
      <c r="H37" s="4">
        <v>0</v>
      </c>
      <c r="I37" s="4">
        <v>20321378</v>
      </c>
      <c r="J37" s="95" t="s">
        <v>40</v>
      </c>
      <c r="K37" s="95">
        <v>37.743503417927663</v>
      </c>
      <c r="L37" s="95" t="s">
        <v>40</v>
      </c>
      <c r="M37" s="95" t="s">
        <v>40</v>
      </c>
      <c r="N37" s="95" t="s">
        <v>40</v>
      </c>
      <c r="O37" s="95">
        <v>21.458064516129031</v>
      </c>
      <c r="P37" s="95">
        <v>2.42798353909465</v>
      </c>
      <c r="Q37" s="95">
        <v>0.41955671447196868</v>
      </c>
      <c r="R37" s="95">
        <v>1.1810222712258982</v>
      </c>
      <c r="S37" s="95" t="s">
        <v>40</v>
      </c>
      <c r="T37" s="95" t="s">
        <v>40</v>
      </c>
    </row>
    <row r="38" spans="1:24" ht="15.75" customHeight="1" x14ac:dyDescent="0.25">
      <c r="A38" s="4" t="s">
        <v>116</v>
      </c>
      <c r="B38" s="4" t="s">
        <v>117</v>
      </c>
      <c r="C38" s="4" t="s">
        <v>118</v>
      </c>
      <c r="D38" s="4" t="s">
        <v>119</v>
      </c>
      <c r="E38" s="4">
        <f t="shared" si="0"/>
        <v>0</v>
      </c>
      <c r="F38" s="4">
        <f t="shared" si="1"/>
        <v>5</v>
      </c>
      <c r="G38" s="4">
        <f t="shared" si="2"/>
        <v>5</v>
      </c>
      <c r="H38" s="4">
        <v>0</v>
      </c>
      <c r="I38" s="4">
        <v>11530580</v>
      </c>
      <c r="J38" s="95">
        <v>140.26180816576442</v>
      </c>
      <c r="K38" s="95">
        <v>87.532457170411206</v>
      </c>
      <c r="L38" s="95" t="s">
        <v>40</v>
      </c>
      <c r="M38" s="95" t="s">
        <v>40</v>
      </c>
      <c r="N38" s="95" t="s">
        <v>40</v>
      </c>
      <c r="O38" s="95">
        <v>20.982583454281567</v>
      </c>
      <c r="P38" s="95" t="s">
        <v>40</v>
      </c>
      <c r="Q38" s="95">
        <v>0.55285841672446245</v>
      </c>
      <c r="R38" s="95">
        <v>5.5070950463896873</v>
      </c>
      <c r="S38" s="95">
        <v>1.4731272048142767</v>
      </c>
      <c r="T38" s="95" t="s">
        <v>40</v>
      </c>
      <c r="U38" s="4">
        <v>0</v>
      </c>
      <c r="V38" s="4">
        <v>0</v>
      </c>
      <c r="W38" s="4">
        <v>0</v>
      </c>
      <c r="X38" s="4">
        <v>0</v>
      </c>
    </row>
    <row r="39" spans="1:24" ht="15.75" customHeight="1" x14ac:dyDescent="0.25">
      <c r="A39" s="4" t="s">
        <v>452</v>
      </c>
      <c r="B39" s="4" t="s">
        <v>453</v>
      </c>
      <c r="C39" s="4" t="s">
        <v>118</v>
      </c>
      <c r="D39" s="4" t="s">
        <v>449</v>
      </c>
      <c r="E39" s="4">
        <f t="shared" si="0"/>
        <v>0</v>
      </c>
      <c r="F39" s="4">
        <f t="shared" si="1"/>
        <v>7</v>
      </c>
      <c r="G39" s="4">
        <f t="shared" si="2"/>
        <v>7</v>
      </c>
      <c r="H39" s="4">
        <v>0</v>
      </c>
      <c r="I39" s="4">
        <v>549935</v>
      </c>
      <c r="J39" s="95">
        <v>331.85740132924798</v>
      </c>
      <c r="K39" s="95">
        <v>280.39677416421938</v>
      </c>
      <c r="L39" s="95" t="s">
        <v>40</v>
      </c>
      <c r="M39" s="95" t="s">
        <v>40</v>
      </c>
      <c r="N39" s="95" t="s">
        <v>40</v>
      </c>
      <c r="O39" s="95" t="s">
        <v>40</v>
      </c>
      <c r="P39" s="95" t="s">
        <v>40</v>
      </c>
      <c r="Q39" s="95">
        <v>0.23300000000000001</v>
      </c>
      <c r="R39" s="95">
        <v>11.27405966159637</v>
      </c>
      <c r="S39" s="95" t="s">
        <v>40</v>
      </c>
      <c r="T39" s="95" t="s">
        <v>40</v>
      </c>
      <c r="U39" s="4">
        <v>0</v>
      </c>
      <c r="V39" s="4">
        <v>0</v>
      </c>
      <c r="W39" s="4">
        <v>0</v>
      </c>
      <c r="X39" s="4">
        <v>0</v>
      </c>
    </row>
    <row r="40" spans="1:24" ht="15.75" customHeight="1" x14ac:dyDescent="0.25">
      <c r="A40" s="4" t="s">
        <v>358</v>
      </c>
      <c r="B40" s="4" t="s">
        <v>359</v>
      </c>
      <c r="C40" s="4" t="s">
        <v>106</v>
      </c>
      <c r="D40" s="4" t="s">
        <v>357</v>
      </c>
      <c r="E40" s="4">
        <f t="shared" si="0"/>
        <v>0</v>
      </c>
      <c r="F40" s="4">
        <f t="shared" si="1"/>
        <v>8</v>
      </c>
      <c r="G40" s="4">
        <f t="shared" si="2"/>
        <v>8</v>
      </c>
      <c r="H40" s="4">
        <v>0</v>
      </c>
      <c r="I40" s="4">
        <v>16486542.000000002</v>
      </c>
      <c r="J40" s="95" t="s">
        <v>40</v>
      </c>
      <c r="K40" s="95">
        <v>188.08067816768366</v>
      </c>
      <c r="L40" s="95" t="s">
        <v>40</v>
      </c>
      <c r="M40" s="95" t="s">
        <v>40</v>
      </c>
      <c r="N40" s="95" t="s">
        <v>40</v>
      </c>
      <c r="O40" s="95" t="s">
        <v>40</v>
      </c>
      <c r="P40" s="95" t="s">
        <v>40</v>
      </c>
      <c r="Q40" s="95">
        <v>0.28657120743034054</v>
      </c>
      <c r="R40" s="95">
        <v>1.625568296856915</v>
      </c>
      <c r="S40" s="95" t="s">
        <v>40</v>
      </c>
      <c r="T40" s="95" t="s">
        <v>40</v>
      </c>
      <c r="U40" s="4">
        <v>0.27</v>
      </c>
      <c r="V40" s="4">
        <v>0.14000000000000001</v>
      </c>
      <c r="W40" s="4">
        <v>0.25</v>
      </c>
      <c r="X40" s="4">
        <v>0.25</v>
      </c>
    </row>
    <row r="41" spans="1:24" ht="15.75" customHeight="1" x14ac:dyDescent="0.25">
      <c r="A41" s="4" t="s">
        <v>232</v>
      </c>
      <c r="B41" s="4" t="s">
        <v>233</v>
      </c>
      <c r="C41" s="4" t="s">
        <v>118</v>
      </c>
      <c r="D41" s="4" t="s">
        <v>231</v>
      </c>
      <c r="E41" s="4">
        <f t="shared" si="0"/>
        <v>1</v>
      </c>
      <c r="F41" s="4">
        <f t="shared" si="1"/>
        <v>3</v>
      </c>
      <c r="G41" s="4">
        <f t="shared" si="2"/>
        <v>3</v>
      </c>
      <c r="H41" s="4">
        <v>1</v>
      </c>
      <c r="I41" s="4">
        <v>25876380</v>
      </c>
      <c r="J41" s="95">
        <v>14.835923726579992</v>
      </c>
      <c r="K41" s="95">
        <v>113.38912166230361</v>
      </c>
      <c r="L41" s="95">
        <v>25.911661522979646</v>
      </c>
      <c r="M41" s="95">
        <v>228.51981868375313</v>
      </c>
      <c r="N41" s="95" t="s">
        <v>40</v>
      </c>
      <c r="O41" s="95">
        <v>58.527325023969318</v>
      </c>
      <c r="P41" s="95">
        <v>0.95102424478153769</v>
      </c>
      <c r="Q41" s="95">
        <v>0.56027401929041276</v>
      </c>
      <c r="R41" s="95">
        <v>1.3178041132492258</v>
      </c>
      <c r="S41" s="95" t="s">
        <v>40</v>
      </c>
      <c r="T41" s="95" t="s">
        <v>40</v>
      </c>
      <c r="U41" s="4">
        <v>0.4</v>
      </c>
      <c r="V41" s="4">
        <v>0.41</v>
      </c>
      <c r="W41" s="4">
        <v>0.34</v>
      </c>
      <c r="X41" s="4">
        <v>0.34</v>
      </c>
    </row>
    <row r="42" spans="1:24" ht="15.75" customHeight="1" x14ac:dyDescent="0.25">
      <c r="A42" s="4" t="s">
        <v>266</v>
      </c>
      <c r="B42" s="4" t="s">
        <v>267</v>
      </c>
      <c r="C42" s="4" t="s">
        <v>28</v>
      </c>
      <c r="D42" s="4" t="s">
        <v>265</v>
      </c>
      <c r="E42" s="4">
        <f t="shared" si="0"/>
        <v>1</v>
      </c>
      <c r="F42" s="4">
        <f t="shared" si="1"/>
        <v>2</v>
      </c>
      <c r="G42" s="4">
        <f t="shared" si="2"/>
        <v>2</v>
      </c>
      <c r="H42" s="4">
        <v>1</v>
      </c>
      <c r="I42" s="4">
        <v>37411047</v>
      </c>
      <c r="J42" s="95">
        <v>184.50967170205101</v>
      </c>
      <c r="K42" s="95">
        <v>109.98088345402363</v>
      </c>
      <c r="L42" s="95">
        <v>75.23446216300762</v>
      </c>
      <c r="M42" s="95">
        <v>684.06853809697407</v>
      </c>
      <c r="N42" s="95" t="s">
        <v>40</v>
      </c>
      <c r="O42" s="95">
        <v>180.67553191489361</v>
      </c>
      <c r="P42" s="95">
        <v>0.18910546611084811</v>
      </c>
      <c r="Q42" s="95">
        <v>0.38636529347429821</v>
      </c>
      <c r="R42" s="95">
        <v>1.7641847874506158</v>
      </c>
      <c r="S42" s="95">
        <v>2.6910236405923396</v>
      </c>
      <c r="T42" s="95" t="s">
        <v>40</v>
      </c>
      <c r="U42" s="4">
        <v>0.78</v>
      </c>
      <c r="V42" s="4">
        <v>0.86</v>
      </c>
      <c r="W42" s="4">
        <v>0.79</v>
      </c>
      <c r="X42" s="4">
        <v>0.79</v>
      </c>
    </row>
    <row r="43" spans="1:24" ht="15.75" customHeight="1" x14ac:dyDescent="0.25">
      <c r="A43" s="4" t="s">
        <v>43</v>
      </c>
      <c r="B43" s="4" t="s">
        <v>44</v>
      </c>
      <c r="C43" s="4" t="s">
        <v>28</v>
      </c>
      <c r="D43" s="4" t="s">
        <v>29</v>
      </c>
      <c r="E43" s="4">
        <f t="shared" si="0"/>
        <v>0</v>
      </c>
      <c r="F43" s="4">
        <f t="shared" si="1"/>
        <v>8</v>
      </c>
      <c r="G43" s="4">
        <f t="shared" si="2"/>
        <v>8</v>
      </c>
      <c r="H43" s="4">
        <v>0</v>
      </c>
      <c r="I43" s="4">
        <v>64947.999999999993</v>
      </c>
      <c r="J43" s="95" t="s">
        <v>40</v>
      </c>
      <c r="K43" s="95">
        <v>389.5424031532919</v>
      </c>
      <c r="L43" s="95" t="s">
        <v>40</v>
      </c>
      <c r="M43" s="95" t="s">
        <v>40</v>
      </c>
      <c r="N43" s="95" t="s">
        <v>40</v>
      </c>
      <c r="O43" s="95" t="s">
        <v>40</v>
      </c>
      <c r="P43" s="95" t="s">
        <v>40</v>
      </c>
      <c r="Q43" s="95">
        <v>0.22134387351778656</v>
      </c>
      <c r="R43" s="95">
        <v>7.6984664654800765</v>
      </c>
      <c r="S43" s="95" t="s">
        <v>40</v>
      </c>
      <c r="T43" s="95" t="s">
        <v>40</v>
      </c>
      <c r="U43" s="4">
        <v>0</v>
      </c>
      <c r="V43" s="4">
        <v>0</v>
      </c>
      <c r="W43" s="4">
        <v>0</v>
      </c>
      <c r="X43" s="4">
        <v>0</v>
      </c>
    </row>
    <row r="44" spans="1:24" ht="15.75" customHeight="1" x14ac:dyDescent="0.25">
      <c r="A44" s="4" t="s">
        <v>234</v>
      </c>
      <c r="B44" s="4" t="s">
        <v>235</v>
      </c>
      <c r="C44" s="4" t="s">
        <v>118</v>
      </c>
      <c r="D44" s="4" t="s">
        <v>231</v>
      </c>
      <c r="E44" s="4">
        <f t="shared" si="0"/>
        <v>0</v>
      </c>
      <c r="F44" s="4">
        <f t="shared" si="1"/>
        <v>9</v>
      </c>
      <c r="G44" s="4">
        <f t="shared" si="2"/>
        <v>13</v>
      </c>
      <c r="H44" s="4">
        <v>0</v>
      </c>
      <c r="I44" s="4">
        <v>4745185</v>
      </c>
      <c r="J44" s="95" t="s">
        <v>40</v>
      </c>
      <c r="K44" s="95">
        <v>16.100531380757548</v>
      </c>
      <c r="L44" s="95" t="s">
        <v>40</v>
      </c>
      <c r="M44" s="95" t="s">
        <v>40</v>
      </c>
      <c r="N44" s="95" t="s">
        <v>40</v>
      </c>
      <c r="O44" s="95" t="s">
        <v>40</v>
      </c>
      <c r="P44" s="95" t="s">
        <v>40</v>
      </c>
      <c r="Q44" s="95" t="s">
        <v>40</v>
      </c>
      <c r="R44" s="95">
        <v>19.240556479884344</v>
      </c>
      <c r="S44" s="95" t="s">
        <v>40</v>
      </c>
      <c r="T44" s="95" t="s">
        <v>40</v>
      </c>
    </row>
    <row r="45" spans="1:24" ht="15.75" customHeight="1" x14ac:dyDescent="0.25">
      <c r="A45" s="4" t="s">
        <v>236</v>
      </c>
      <c r="B45" s="4" t="s">
        <v>237</v>
      </c>
      <c r="C45" s="4" t="s">
        <v>118</v>
      </c>
      <c r="D45" s="4" t="s">
        <v>231</v>
      </c>
      <c r="E45" s="4">
        <f t="shared" si="0"/>
        <v>0</v>
      </c>
      <c r="F45" s="4">
        <f t="shared" si="1"/>
        <v>9</v>
      </c>
      <c r="G45" s="4">
        <f t="shared" si="2"/>
        <v>13</v>
      </c>
      <c r="H45" s="4">
        <v>0</v>
      </c>
      <c r="I45" s="4">
        <v>15946876</v>
      </c>
      <c r="J45" s="95" t="s">
        <v>40</v>
      </c>
      <c r="K45" s="95">
        <v>50.166565539231634</v>
      </c>
      <c r="L45" s="95" t="s">
        <v>40</v>
      </c>
      <c r="M45" s="95" t="s">
        <v>40</v>
      </c>
      <c r="N45" s="95" t="s">
        <v>40</v>
      </c>
      <c r="O45" s="95" t="s">
        <v>40</v>
      </c>
      <c r="P45" s="95" t="s">
        <v>40</v>
      </c>
      <c r="Q45" s="95">
        <v>0.38300000000000001</v>
      </c>
      <c r="R45" s="95" t="s">
        <v>40</v>
      </c>
      <c r="S45" s="95" t="s">
        <v>40</v>
      </c>
      <c r="T45" s="95" t="s">
        <v>40</v>
      </c>
    </row>
    <row r="46" spans="1:24" ht="15.75" customHeight="1" x14ac:dyDescent="0.25">
      <c r="A46" s="4" t="s">
        <v>274</v>
      </c>
      <c r="B46" s="4" t="s">
        <v>275</v>
      </c>
      <c r="C46" s="4" t="s">
        <v>181</v>
      </c>
      <c r="D46" s="4" t="s">
        <v>276</v>
      </c>
      <c r="E46" s="4">
        <f t="shared" si="0"/>
        <v>0</v>
      </c>
      <c r="F46" s="4">
        <f t="shared" si="1"/>
        <v>10</v>
      </c>
      <c r="G46" s="4">
        <f t="shared" si="2"/>
        <v>14</v>
      </c>
      <c r="H46" s="4">
        <v>0</v>
      </c>
      <c r="I46" s="4">
        <v>172259</v>
      </c>
      <c r="J46" s="95" t="s">
        <v>40</v>
      </c>
      <c r="K46" s="95" t="s">
        <v>40</v>
      </c>
      <c r="L46" s="95" t="s">
        <v>40</v>
      </c>
      <c r="M46" s="95" t="s">
        <v>40</v>
      </c>
      <c r="N46" s="95" t="s">
        <v>40</v>
      </c>
      <c r="O46" s="95" t="s">
        <v>40</v>
      </c>
      <c r="P46" s="95" t="s">
        <v>40</v>
      </c>
      <c r="Q46" s="95" t="s">
        <v>40</v>
      </c>
      <c r="R46" s="95">
        <v>0</v>
      </c>
      <c r="S46" s="95" t="s">
        <v>40</v>
      </c>
      <c r="T46" s="95" t="s">
        <v>40</v>
      </c>
    </row>
    <row r="47" spans="1:24" ht="15.75" customHeight="1" x14ac:dyDescent="0.25">
      <c r="A47" s="4" t="s">
        <v>333</v>
      </c>
      <c r="B47" s="4" t="s">
        <v>334</v>
      </c>
      <c r="C47" s="4" t="s">
        <v>28</v>
      </c>
      <c r="D47" s="4" t="s">
        <v>328</v>
      </c>
      <c r="E47" s="4">
        <f t="shared" si="0"/>
        <v>1</v>
      </c>
      <c r="F47" s="4">
        <f t="shared" si="1"/>
        <v>0</v>
      </c>
      <c r="G47" s="4">
        <f t="shared" si="2"/>
        <v>0</v>
      </c>
      <c r="H47" s="4">
        <v>1</v>
      </c>
      <c r="I47" s="4">
        <v>18952038</v>
      </c>
      <c r="J47" s="95">
        <v>306.48418919379543</v>
      </c>
      <c r="K47" s="95">
        <v>220.35624875804913</v>
      </c>
      <c r="L47" s="95">
        <v>119.15341241928704</v>
      </c>
      <c r="M47" s="95">
        <v>540.73080791149857</v>
      </c>
      <c r="N47" s="95">
        <v>5.1234595456172043</v>
      </c>
      <c r="O47" s="95">
        <v>414.524201853759</v>
      </c>
      <c r="P47" s="95">
        <v>1.6467665615141955</v>
      </c>
      <c r="Q47" s="95">
        <v>0.36458981849528277</v>
      </c>
      <c r="R47" s="95">
        <v>4.1103758867515987</v>
      </c>
      <c r="S47" s="95">
        <v>1.0733286459976696</v>
      </c>
      <c r="T47" s="95">
        <v>325.38641875505255</v>
      </c>
      <c r="U47" s="4">
        <v>0.59</v>
      </c>
      <c r="V47" s="4">
        <v>0.53</v>
      </c>
      <c r="W47" s="4">
        <v>0.64</v>
      </c>
      <c r="X47" s="4">
        <v>0.64</v>
      </c>
    </row>
    <row r="48" spans="1:24" ht="15.75" customHeight="1" x14ac:dyDescent="0.25">
      <c r="A48" s="4" t="s">
        <v>158</v>
      </c>
      <c r="B48" s="4" t="s">
        <v>159</v>
      </c>
      <c r="C48" s="4" t="s">
        <v>106</v>
      </c>
      <c r="D48" s="4" t="s">
        <v>160</v>
      </c>
      <c r="E48" s="4">
        <f t="shared" si="0"/>
        <v>0</v>
      </c>
      <c r="F48" s="4">
        <f t="shared" si="1"/>
        <v>5</v>
      </c>
      <c r="G48" s="4">
        <f t="shared" si="2"/>
        <v>5</v>
      </c>
      <c r="H48" s="4">
        <v>0</v>
      </c>
      <c r="I48" s="4">
        <v>1433783686</v>
      </c>
      <c r="J48" s="95" t="s">
        <v>40</v>
      </c>
      <c r="K48" s="95">
        <v>108.87876708620884</v>
      </c>
      <c r="L48" s="95" t="s">
        <v>40</v>
      </c>
      <c r="M48" s="95" t="s">
        <v>40</v>
      </c>
      <c r="N48" s="95">
        <v>8.5501042588930662</v>
      </c>
      <c r="O48" s="95">
        <v>10.05542866465454</v>
      </c>
      <c r="P48" s="95">
        <v>1.2800308961608569</v>
      </c>
      <c r="Q48" s="95" t="s">
        <v>40</v>
      </c>
      <c r="R48" s="95">
        <v>0.55726676750595983</v>
      </c>
      <c r="S48" s="95" t="s">
        <v>40</v>
      </c>
      <c r="T48" s="95">
        <v>7.7995963200587175</v>
      </c>
      <c r="U48" s="4">
        <v>0.5</v>
      </c>
      <c r="V48" s="4">
        <v>0.32</v>
      </c>
      <c r="W48" s="4">
        <v>0.51</v>
      </c>
      <c r="X48" s="4">
        <v>0.51</v>
      </c>
    </row>
    <row r="49" spans="1:24" ht="15.75" customHeight="1" x14ac:dyDescent="0.25">
      <c r="A49" s="4" t="s">
        <v>161</v>
      </c>
      <c r="B49" s="4" t="s">
        <v>162</v>
      </c>
      <c r="C49" s="4" t="s">
        <v>106</v>
      </c>
      <c r="D49" s="4" t="s">
        <v>160</v>
      </c>
      <c r="E49" s="4">
        <f t="shared" si="0"/>
        <v>0</v>
      </c>
      <c r="F49" s="4">
        <f t="shared" si="1"/>
        <v>6</v>
      </c>
      <c r="G49" s="4">
        <f t="shared" si="2"/>
        <v>6</v>
      </c>
      <c r="H49" s="4">
        <v>0</v>
      </c>
      <c r="I49" s="4">
        <v>7436154</v>
      </c>
      <c r="J49" s="95" t="s">
        <v>40</v>
      </c>
      <c r="K49" s="95">
        <v>111.697525360556</v>
      </c>
      <c r="L49" s="95" t="s">
        <v>40</v>
      </c>
      <c r="M49" s="95" t="s">
        <v>40</v>
      </c>
      <c r="N49" s="95" t="s">
        <v>40</v>
      </c>
      <c r="O49" s="95" t="s">
        <v>40</v>
      </c>
      <c r="P49" s="95">
        <v>0.48355358910170576</v>
      </c>
      <c r="Q49" s="95">
        <v>0.23525162533108596</v>
      </c>
      <c r="R49" s="95">
        <v>0.32274748478850762</v>
      </c>
      <c r="S49" s="95">
        <v>1.5989927058006252</v>
      </c>
      <c r="T49" s="95" t="s">
        <v>40</v>
      </c>
      <c r="U49" s="4">
        <v>0</v>
      </c>
      <c r="V49" s="4">
        <v>0</v>
      </c>
      <c r="W49" s="4">
        <v>0</v>
      </c>
      <c r="X49" s="4">
        <v>0</v>
      </c>
    </row>
    <row r="50" spans="1:24" ht="15.75" customHeight="1" x14ac:dyDescent="0.25">
      <c r="A50" s="4" t="s">
        <v>163</v>
      </c>
      <c r="B50" s="4" t="s">
        <v>164</v>
      </c>
      <c r="C50" s="4" t="s">
        <v>106</v>
      </c>
      <c r="D50" s="4" t="s">
        <v>160</v>
      </c>
      <c r="E50" s="4">
        <f t="shared" si="0"/>
        <v>0</v>
      </c>
      <c r="F50" s="4">
        <f t="shared" si="1"/>
        <v>9</v>
      </c>
      <c r="G50" s="4">
        <f t="shared" si="2"/>
        <v>13</v>
      </c>
      <c r="H50" s="4">
        <v>0</v>
      </c>
      <c r="I50" s="4">
        <v>640445</v>
      </c>
      <c r="J50" s="95" t="s">
        <v>40</v>
      </c>
      <c r="K50" s="95" t="s">
        <v>40</v>
      </c>
      <c r="L50" s="95" t="s">
        <v>40</v>
      </c>
      <c r="M50" s="95" t="s">
        <v>40</v>
      </c>
      <c r="N50" s="95" t="s">
        <v>40</v>
      </c>
      <c r="O50" s="95" t="s">
        <v>40</v>
      </c>
      <c r="P50" s="95" t="s">
        <v>40</v>
      </c>
      <c r="Q50" s="95" t="s">
        <v>40</v>
      </c>
      <c r="R50" s="95">
        <v>0.31228286581985959</v>
      </c>
      <c r="S50" s="95">
        <v>1.4943132108486439</v>
      </c>
      <c r="T50" s="95" t="s">
        <v>40</v>
      </c>
    </row>
    <row r="51" spans="1:24" ht="15.75" customHeight="1" x14ac:dyDescent="0.25">
      <c r="A51" s="4" t="s">
        <v>165</v>
      </c>
      <c r="B51" s="4" t="s">
        <v>166</v>
      </c>
      <c r="C51" s="4" t="s">
        <v>106</v>
      </c>
      <c r="D51" s="4" t="s">
        <v>160</v>
      </c>
      <c r="E51" s="4">
        <f t="shared" si="0"/>
        <v>0</v>
      </c>
      <c r="F51" s="4">
        <f t="shared" si="1"/>
        <v>8</v>
      </c>
      <c r="G51" s="4">
        <f t="shared" si="2"/>
        <v>8</v>
      </c>
      <c r="H51" s="4">
        <v>0</v>
      </c>
      <c r="I51" s="4">
        <v>23773876</v>
      </c>
      <c r="J51" s="95" t="s">
        <v>40</v>
      </c>
      <c r="K51" s="95">
        <v>263.45725030281142</v>
      </c>
      <c r="L51" s="95" t="s">
        <v>40</v>
      </c>
      <c r="M51" s="95" t="s">
        <v>40</v>
      </c>
      <c r="N51" s="95" t="s">
        <v>40</v>
      </c>
      <c r="O51" s="95" t="s">
        <v>40</v>
      </c>
      <c r="P51" s="95" t="s">
        <v>40</v>
      </c>
      <c r="Q51" s="95">
        <v>5.2000510904620496E-2</v>
      </c>
      <c r="R51" s="95">
        <v>0.80760915889356866</v>
      </c>
      <c r="S51" s="95" t="s">
        <v>40</v>
      </c>
      <c r="T51" s="95" t="s">
        <v>40</v>
      </c>
      <c r="U51" s="4">
        <v>0</v>
      </c>
      <c r="V51" s="4">
        <v>0</v>
      </c>
      <c r="W51" s="4">
        <v>0</v>
      </c>
      <c r="X51" s="4">
        <v>0</v>
      </c>
    </row>
    <row r="52" spans="1:24" ht="15.75" customHeight="1" x14ac:dyDescent="0.25">
      <c r="A52" s="4" t="s">
        <v>335</v>
      </c>
      <c r="B52" s="4" t="s">
        <v>336</v>
      </c>
      <c r="C52" s="4" t="s">
        <v>28</v>
      </c>
      <c r="D52" s="4" t="s">
        <v>328</v>
      </c>
      <c r="E52" s="4">
        <f t="shared" si="0"/>
        <v>1</v>
      </c>
      <c r="F52" s="4">
        <f t="shared" si="1"/>
        <v>0</v>
      </c>
      <c r="G52" s="4">
        <f t="shared" si="2"/>
        <v>0</v>
      </c>
      <c r="H52" s="4">
        <v>1</v>
      </c>
      <c r="I52" s="4">
        <v>50339443</v>
      </c>
      <c r="J52" s="95">
        <v>357.32417619320898</v>
      </c>
      <c r="K52" s="95">
        <v>237.37052473941756</v>
      </c>
      <c r="L52" s="95">
        <v>29.503703487541571</v>
      </c>
      <c r="M52" s="95">
        <v>124.29387987379803</v>
      </c>
      <c r="N52" s="95">
        <v>5.5284680047016019</v>
      </c>
      <c r="O52" s="95">
        <v>26.268774703557312</v>
      </c>
      <c r="P52" s="95">
        <v>1.8848350053631144</v>
      </c>
      <c r="Q52" s="95">
        <v>0.33533906319304385</v>
      </c>
      <c r="R52" s="95">
        <v>24.308969807234458</v>
      </c>
      <c r="S52" s="95">
        <v>3.5639072032391321</v>
      </c>
      <c r="T52" s="95">
        <v>3.1681906825568795</v>
      </c>
      <c r="U52" s="4">
        <v>0.41</v>
      </c>
      <c r="V52" s="4">
        <v>0.42</v>
      </c>
      <c r="W52" s="4">
        <v>0.4</v>
      </c>
      <c r="X52" s="4">
        <v>0.4</v>
      </c>
    </row>
    <row r="53" spans="1:24" ht="15.75" customHeight="1" x14ac:dyDescent="0.25">
      <c r="A53" s="4" t="s">
        <v>120</v>
      </c>
      <c r="B53" s="4" t="s">
        <v>121</v>
      </c>
      <c r="C53" s="4" t="s">
        <v>118</v>
      </c>
      <c r="D53" s="4" t="s">
        <v>119</v>
      </c>
      <c r="E53" s="4">
        <f t="shared" si="0"/>
        <v>0</v>
      </c>
      <c r="F53" s="4">
        <f t="shared" si="1"/>
        <v>9</v>
      </c>
      <c r="G53" s="4">
        <f t="shared" si="2"/>
        <v>9</v>
      </c>
      <c r="H53" s="4">
        <v>0</v>
      </c>
      <c r="I53" s="4">
        <v>850886</v>
      </c>
      <c r="J53" s="95" t="s">
        <v>40</v>
      </c>
      <c r="K53" s="95">
        <v>22.447190340421631</v>
      </c>
      <c r="L53" s="95" t="s">
        <v>40</v>
      </c>
      <c r="M53" s="95" t="s">
        <v>40</v>
      </c>
      <c r="N53" s="95" t="s">
        <v>40</v>
      </c>
      <c r="O53" s="95" t="s">
        <v>40</v>
      </c>
      <c r="P53" s="95" t="s">
        <v>40</v>
      </c>
      <c r="Q53" s="95">
        <v>0.21989528795811519</v>
      </c>
      <c r="R53" s="95" t="s">
        <v>40</v>
      </c>
      <c r="S53" s="95" t="s">
        <v>40</v>
      </c>
      <c r="T53" s="95" t="s">
        <v>40</v>
      </c>
      <c r="U53" s="4">
        <v>0</v>
      </c>
      <c r="V53" s="4">
        <v>0</v>
      </c>
      <c r="W53" s="4">
        <v>0</v>
      </c>
      <c r="X53" s="4">
        <v>0</v>
      </c>
    </row>
    <row r="54" spans="1:24" ht="15.75" customHeight="1" x14ac:dyDescent="0.25">
      <c r="A54" s="4" t="s">
        <v>238</v>
      </c>
      <c r="B54" s="4" t="s">
        <v>239</v>
      </c>
      <c r="C54" s="4" t="s">
        <v>118</v>
      </c>
      <c r="D54" s="4" t="s">
        <v>231</v>
      </c>
      <c r="E54" s="4">
        <f t="shared" si="0"/>
        <v>0</v>
      </c>
      <c r="F54" s="4">
        <f t="shared" si="1"/>
        <v>9</v>
      </c>
      <c r="G54" s="4">
        <f t="shared" si="2"/>
        <v>13</v>
      </c>
      <c r="H54" s="4">
        <v>0</v>
      </c>
      <c r="I54" s="4">
        <v>5380508</v>
      </c>
      <c r="J54" s="95" t="s">
        <v>40</v>
      </c>
      <c r="K54" s="95">
        <v>23.046151032579079</v>
      </c>
      <c r="L54" s="95" t="s">
        <v>40</v>
      </c>
      <c r="M54" s="95" t="s">
        <v>40</v>
      </c>
      <c r="N54" s="95" t="s">
        <v>40</v>
      </c>
      <c r="O54" s="95" t="s">
        <v>40</v>
      </c>
      <c r="P54" s="95" t="s">
        <v>40</v>
      </c>
      <c r="Q54" s="95">
        <v>0.6</v>
      </c>
      <c r="R54" s="95" t="s">
        <v>40</v>
      </c>
      <c r="S54" s="95" t="s">
        <v>40</v>
      </c>
      <c r="T54" s="95" t="s">
        <v>40</v>
      </c>
    </row>
    <row r="55" spans="1:24" ht="15.75" customHeight="1" x14ac:dyDescent="0.25">
      <c r="A55" s="4" t="s">
        <v>310</v>
      </c>
      <c r="B55" s="4" t="s">
        <v>311</v>
      </c>
      <c r="C55" s="4" t="s">
        <v>22</v>
      </c>
      <c r="D55" s="4" t="s">
        <v>309</v>
      </c>
      <c r="E55" s="4">
        <f t="shared" si="0"/>
        <v>0</v>
      </c>
      <c r="F55" s="4">
        <f t="shared" si="1"/>
        <v>8</v>
      </c>
      <c r="G55" s="4">
        <f t="shared" si="2"/>
        <v>12</v>
      </c>
      <c r="H55" s="4">
        <v>0</v>
      </c>
      <c r="I55" s="4">
        <v>17548</v>
      </c>
      <c r="J55" s="95" t="s">
        <v>40</v>
      </c>
      <c r="K55" s="95">
        <v>273.53544563483018</v>
      </c>
      <c r="L55" s="95" t="s">
        <v>40</v>
      </c>
      <c r="M55" s="95" t="s">
        <v>40</v>
      </c>
      <c r="N55" s="95" t="s">
        <v>40</v>
      </c>
      <c r="O55" s="95" t="s">
        <v>40</v>
      </c>
      <c r="P55" s="95" t="s">
        <v>40</v>
      </c>
      <c r="Q55" s="95">
        <v>0.1459999999999998</v>
      </c>
      <c r="R55" s="95">
        <v>5.6986551173922955</v>
      </c>
      <c r="S55" s="95" t="s">
        <v>40</v>
      </c>
      <c r="T55" s="95" t="s">
        <v>40</v>
      </c>
    </row>
    <row r="56" spans="1:24" ht="15.75" customHeight="1" x14ac:dyDescent="0.25">
      <c r="A56" s="4" t="s">
        <v>90</v>
      </c>
      <c r="B56" s="4" t="s">
        <v>91</v>
      </c>
      <c r="C56" s="4" t="s">
        <v>28</v>
      </c>
      <c r="D56" s="4" t="s">
        <v>89</v>
      </c>
      <c r="E56" s="4">
        <f t="shared" si="0"/>
        <v>1</v>
      </c>
      <c r="F56" s="4">
        <f t="shared" si="1"/>
        <v>0</v>
      </c>
      <c r="G56" s="4">
        <f t="shared" si="2"/>
        <v>0</v>
      </c>
      <c r="H56" s="4">
        <v>1</v>
      </c>
      <c r="I56" s="4">
        <v>5047561</v>
      </c>
      <c r="J56" s="95">
        <v>266.5643862451588</v>
      </c>
      <c r="K56" s="95">
        <v>281.7994671089661</v>
      </c>
      <c r="L56" s="95">
        <v>99.711524041017029</v>
      </c>
      <c r="M56" s="95">
        <v>353.83858267716533</v>
      </c>
      <c r="N56" s="95">
        <v>5.4877989587446292</v>
      </c>
      <c r="O56" s="95">
        <v>48.516245487364621</v>
      </c>
      <c r="P56" s="95">
        <v>1.6037884767166535</v>
      </c>
      <c r="Q56" s="95">
        <v>0.21674634420697414</v>
      </c>
      <c r="R56" s="95">
        <v>11.94636379827802</v>
      </c>
      <c r="S56" s="95">
        <v>0.68040776843515138</v>
      </c>
      <c r="T56" s="95">
        <v>23.170689655172414</v>
      </c>
      <c r="U56" s="4">
        <v>0.57999999999999996</v>
      </c>
      <c r="V56" s="4">
        <v>0.7</v>
      </c>
      <c r="W56" s="4">
        <v>0.7</v>
      </c>
      <c r="X56" s="4">
        <v>0.7</v>
      </c>
    </row>
    <row r="57" spans="1:24" ht="15.75" customHeight="1" x14ac:dyDescent="0.25">
      <c r="A57" s="4" t="s">
        <v>454</v>
      </c>
      <c r="B57" s="4" t="s">
        <v>455</v>
      </c>
      <c r="C57" s="4" t="s">
        <v>118</v>
      </c>
      <c r="D57" s="4" t="s">
        <v>449</v>
      </c>
      <c r="E57" s="4">
        <f t="shared" si="0"/>
        <v>0</v>
      </c>
      <c r="F57" s="4">
        <f t="shared" si="1"/>
        <v>8</v>
      </c>
      <c r="G57" s="4">
        <f t="shared" si="2"/>
        <v>12</v>
      </c>
      <c r="H57" s="4">
        <v>0</v>
      </c>
      <c r="I57" s="4">
        <v>25716544</v>
      </c>
      <c r="J57" s="95">
        <v>61.322392309013217</v>
      </c>
      <c r="K57" s="95">
        <v>53.533631890817055</v>
      </c>
      <c r="L57" s="95" t="s">
        <v>40</v>
      </c>
      <c r="M57" s="95" t="s">
        <v>40</v>
      </c>
      <c r="N57" s="95" t="s">
        <v>40</v>
      </c>
      <c r="O57" s="95" t="s">
        <v>40</v>
      </c>
      <c r="P57" s="95" t="s">
        <v>40</v>
      </c>
      <c r="Q57" s="95">
        <v>0.40698772426817753</v>
      </c>
      <c r="R57" s="95" t="s">
        <v>40</v>
      </c>
      <c r="S57" s="95" t="s">
        <v>40</v>
      </c>
      <c r="T57" s="95" t="s">
        <v>40</v>
      </c>
    </row>
    <row r="58" spans="1:24" ht="15.75" customHeight="1" x14ac:dyDescent="0.25">
      <c r="A58" s="4" t="s">
        <v>417</v>
      </c>
      <c r="B58" s="4" t="s">
        <v>418</v>
      </c>
      <c r="C58" s="4" t="s">
        <v>181</v>
      </c>
      <c r="D58" s="4" t="s">
        <v>412</v>
      </c>
      <c r="E58" s="4">
        <f t="shared" si="0"/>
        <v>1</v>
      </c>
      <c r="F58" s="4">
        <f t="shared" si="1"/>
        <v>2</v>
      </c>
      <c r="G58" s="4">
        <f t="shared" si="2"/>
        <v>2</v>
      </c>
      <c r="H58" s="4">
        <v>1</v>
      </c>
      <c r="I58" s="4">
        <v>4130304</v>
      </c>
      <c r="J58" s="95">
        <v>496.23465972480471</v>
      </c>
      <c r="K58" s="95">
        <v>75.248698400892522</v>
      </c>
      <c r="L58" s="95" t="s">
        <v>40</v>
      </c>
      <c r="M58" s="95" t="s">
        <v>40</v>
      </c>
      <c r="N58" s="95">
        <v>43.289791744142804</v>
      </c>
      <c r="O58" s="95">
        <v>9.1224832214765108</v>
      </c>
      <c r="P58" s="95">
        <v>0.22559338027146694</v>
      </c>
      <c r="Q58" s="95">
        <v>0.24774774774774774</v>
      </c>
      <c r="R58" s="95">
        <v>1.1137194744018843</v>
      </c>
      <c r="S58" s="95">
        <v>1.1481822083256699</v>
      </c>
      <c r="T58" s="95">
        <v>26.608482871125613</v>
      </c>
      <c r="U58" s="4">
        <v>0.48</v>
      </c>
      <c r="V58" s="4">
        <v>0.39</v>
      </c>
      <c r="W58" s="4">
        <v>0.62</v>
      </c>
      <c r="X58" s="4">
        <v>0.62</v>
      </c>
    </row>
    <row r="59" spans="1:24" ht="15.75" customHeight="1" x14ac:dyDescent="0.25">
      <c r="A59" s="4" t="s">
        <v>45</v>
      </c>
      <c r="B59" s="4" t="s">
        <v>46</v>
      </c>
      <c r="C59" s="4" t="s">
        <v>28</v>
      </c>
      <c r="D59" s="4" t="s">
        <v>29</v>
      </c>
      <c r="E59" s="4">
        <f t="shared" si="0"/>
        <v>0</v>
      </c>
      <c r="F59" s="4">
        <f t="shared" si="1"/>
        <v>9</v>
      </c>
      <c r="G59" s="4">
        <f t="shared" si="2"/>
        <v>13</v>
      </c>
      <c r="H59" s="4">
        <v>0</v>
      </c>
      <c r="I59" s="4">
        <v>11333483</v>
      </c>
      <c r="J59" s="95" t="s">
        <v>40</v>
      </c>
      <c r="K59" s="95">
        <v>505.90802492049443</v>
      </c>
      <c r="L59" s="95" t="s">
        <v>40</v>
      </c>
      <c r="M59" s="95" t="s">
        <v>40</v>
      </c>
      <c r="N59" s="95" t="s">
        <v>40</v>
      </c>
      <c r="O59" s="95" t="s">
        <v>40</v>
      </c>
      <c r="P59" s="95" t="s">
        <v>40</v>
      </c>
      <c r="Q59" s="95" t="s">
        <v>40</v>
      </c>
      <c r="R59" s="95">
        <v>5.0469921735445311</v>
      </c>
      <c r="S59" s="95" t="s">
        <v>40</v>
      </c>
      <c r="T59" s="95" t="s">
        <v>40</v>
      </c>
    </row>
    <row r="60" spans="1:24" ht="15.75" customHeight="1" x14ac:dyDescent="0.25">
      <c r="A60" s="4" t="s">
        <v>47</v>
      </c>
      <c r="B60" s="4" t="s">
        <v>48</v>
      </c>
      <c r="C60" s="4" t="s">
        <v>28</v>
      </c>
      <c r="D60" s="4" t="s">
        <v>29</v>
      </c>
      <c r="E60" s="4">
        <f t="shared" si="0"/>
        <v>0</v>
      </c>
      <c r="F60" s="4">
        <f t="shared" si="1"/>
        <v>8</v>
      </c>
      <c r="G60" s="4">
        <f t="shared" si="2"/>
        <v>12</v>
      </c>
      <c r="H60" s="4">
        <v>0</v>
      </c>
      <c r="I60" s="4">
        <v>163424</v>
      </c>
      <c r="J60" s="95" t="s">
        <v>40</v>
      </c>
      <c r="K60" s="95">
        <v>230.68827100058741</v>
      </c>
      <c r="L60" s="95" t="s">
        <v>40</v>
      </c>
      <c r="M60" s="95" t="s">
        <v>40</v>
      </c>
      <c r="N60" s="95" t="s">
        <v>40</v>
      </c>
      <c r="O60" s="95" t="s">
        <v>40</v>
      </c>
      <c r="P60" s="95" t="s">
        <v>40</v>
      </c>
      <c r="Q60" s="95">
        <v>0.64190981432360739</v>
      </c>
      <c r="R60" s="95">
        <v>15.909535931074995</v>
      </c>
      <c r="S60" s="95" t="s">
        <v>40</v>
      </c>
      <c r="T60" s="95" t="s">
        <v>40</v>
      </c>
    </row>
    <row r="61" spans="1:24" ht="15.75" customHeight="1" x14ac:dyDescent="0.25">
      <c r="A61" s="4" t="s">
        <v>489</v>
      </c>
      <c r="B61" s="4" t="s">
        <v>490</v>
      </c>
      <c r="C61" s="4" t="s">
        <v>106</v>
      </c>
      <c r="D61" s="4" t="s">
        <v>484</v>
      </c>
      <c r="E61" s="4">
        <f t="shared" si="0"/>
        <v>1</v>
      </c>
      <c r="F61" s="4">
        <f t="shared" si="1"/>
        <v>1</v>
      </c>
      <c r="G61" s="4">
        <f t="shared" si="2"/>
        <v>1</v>
      </c>
      <c r="H61" s="4">
        <v>0</v>
      </c>
      <c r="I61" s="4">
        <v>1198575</v>
      </c>
      <c r="J61" s="95">
        <v>417.24547900631995</v>
      </c>
      <c r="K61" s="95">
        <v>49.391986317084871</v>
      </c>
      <c r="L61" s="95">
        <v>34.207287820954051</v>
      </c>
      <c r="M61" s="95">
        <v>692.56756756756749</v>
      </c>
      <c r="N61" s="95">
        <v>9.9284567090086142</v>
      </c>
      <c r="O61" s="95">
        <v>696.56302521008399</v>
      </c>
      <c r="P61" s="95">
        <v>1.3061512664372077E-2</v>
      </c>
      <c r="Q61" s="95">
        <v>0.25506756756756754</v>
      </c>
      <c r="R61" s="95">
        <v>0.58402686523580083</v>
      </c>
      <c r="S61" s="95">
        <v>5.3974496628101963E-2</v>
      </c>
      <c r="T61" s="95" t="s">
        <v>40</v>
      </c>
      <c r="U61" s="4">
        <v>0</v>
      </c>
      <c r="V61" s="4">
        <v>0</v>
      </c>
      <c r="W61" s="4">
        <v>0</v>
      </c>
      <c r="X61" s="4">
        <v>0</v>
      </c>
    </row>
    <row r="62" spans="1:24" ht="15.75" customHeight="1" x14ac:dyDescent="0.25">
      <c r="A62" s="4" t="s">
        <v>185</v>
      </c>
      <c r="B62" s="4" t="s">
        <v>186</v>
      </c>
      <c r="C62" s="4" t="s">
        <v>181</v>
      </c>
      <c r="D62" s="4" t="s">
        <v>182</v>
      </c>
      <c r="E62" s="4">
        <f t="shared" si="0"/>
        <v>0</v>
      </c>
      <c r="F62" s="4">
        <f t="shared" si="1"/>
        <v>5</v>
      </c>
      <c r="G62" s="4">
        <f t="shared" si="2"/>
        <v>5</v>
      </c>
      <c r="H62" s="4">
        <v>1</v>
      </c>
      <c r="I62" s="4">
        <v>10689209</v>
      </c>
      <c r="J62" s="95">
        <v>372.0387542240029</v>
      </c>
      <c r="K62" s="95">
        <v>207.30252350758602</v>
      </c>
      <c r="L62" s="95">
        <v>103.38463772202415</v>
      </c>
      <c r="M62" s="95">
        <v>498.71384087729592</v>
      </c>
      <c r="N62" s="95">
        <v>7.1380398680575894</v>
      </c>
      <c r="O62" s="95" t="s">
        <v>40</v>
      </c>
      <c r="P62" s="95" t="s">
        <v>40</v>
      </c>
      <c r="Q62" s="95">
        <v>8.1637257999007173E-2</v>
      </c>
      <c r="R62" s="95" t="s">
        <v>40</v>
      </c>
      <c r="S62" s="95" t="s">
        <v>40</v>
      </c>
      <c r="T62" s="95" t="s">
        <v>40</v>
      </c>
      <c r="U62" s="4">
        <v>0.62</v>
      </c>
      <c r="V62" s="4">
        <v>0.62</v>
      </c>
      <c r="W62" s="4">
        <v>0.77</v>
      </c>
      <c r="X62" s="4">
        <v>0.77</v>
      </c>
    </row>
    <row r="63" spans="1:24" ht="15.75" customHeight="1" x14ac:dyDescent="0.25">
      <c r="A63" s="5" t="s">
        <v>187</v>
      </c>
      <c r="B63" s="5" t="s">
        <v>188</v>
      </c>
      <c r="C63" s="4" t="s">
        <v>181</v>
      </c>
      <c r="D63" s="4" t="s">
        <v>182</v>
      </c>
      <c r="E63" s="4">
        <f t="shared" si="0"/>
        <v>0</v>
      </c>
      <c r="F63" s="4">
        <f t="shared" si="1"/>
        <v>9</v>
      </c>
      <c r="G63" s="4">
        <f t="shared" si="2"/>
        <v>13</v>
      </c>
      <c r="H63" s="4">
        <v>0</v>
      </c>
      <c r="I63" s="4">
        <v>10689209</v>
      </c>
      <c r="J63" s="95" t="s">
        <v>40</v>
      </c>
      <c r="K63" s="95" t="s">
        <v>40</v>
      </c>
      <c r="L63" s="95" t="s">
        <v>40</v>
      </c>
      <c r="M63" s="95" t="s">
        <v>40</v>
      </c>
      <c r="N63" s="95" t="s">
        <v>40</v>
      </c>
      <c r="O63" s="95" t="s">
        <v>40</v>
      </c>
      <c r="P63" s="95" t="s">
        <v>40</v>
      </c>
      <c r="Q63" s="95" t="s">
        <v>40</v>
      </c>
      <c r="R63" s="95">
        <v>0.61744512620157388</v>
      </c>
      <c r="S63" s="95">
        <v>1.1719571642421218</v>
      </c>
      <c r="T63" s="95" t="s">
        <v>40</v>
      </c>
    </row>
    <row r="64" spans="1:24" ht="15.75" customHeight="1" x14ac:dyDescent="0.25">
      <c r="A64" s="4" t="s">
        <v>167</v>
      </c>
      <c r="B64" s="4" t="s">
        <v>168</v>
      </c>
      <c r="C64" s="4" t="s">
        <v>106</v>
      </c>
      <c r="D64" s="4" t="s">
        <v>160</v>
      </c>
      <c r="E64" s="4">
        <f t="shared" si="0"/>
        <v>0</v>
      </c>
      <c r="F64" s="4">
        <f t="shared" si="1"/>
        <v>11</v>
      </c>
      <c r="G64" s="4">
        <f t="shared" si="2"/>
        <v>15</v>
      </c>
      <c r="H64" s="4">
        <v>0</v>
      </c>
      <c r="I64" s="4">
        <v>25666161</v>
      </c>
      <c r="J64" s="95" t="s">
        <v>40</v>
      </c>
      <c r="K64" s="95" t="s">
        <v>40</v>
      </c>
      <c r="L64" s="95" t="s">
        <v>40</v>
      </c>
      <c r="M64" s="95" t="s">
        <v>40</v>
      </c>
      <c r="N64" s="95" t="s">
        <v>40</v>
      </c>
      <c r="O64" s="95" t="s">
        <v>40</v>
      </c>
      <c r="P64" s="95" t="s">
        <v>40</v>
      </c>
      <c r="Q64" s="95" t="s">
        <v>40</v>
      </c>
      <c r="R64" s="95" t="s">
        <v>40</v>
      </c>
      <c r="S64" s="95" t="s">
        <v>40</v>
      </c>
      <c r="T64" s="95" t="s">
        <v>40</v>
      </c>
    </row>
    <row r="65" spans="1:24" ht="15.75" customHeight="1" x14ac:dyDescent="0.25">
      <c r="A65" s="4" t="s">
        <v>240</v>
      </c>
      <c r="B65" s="4" t="s">
        <v>241</v>
      </c>
      <c r="C65" s="4" t="s">
        <v>118</v>
      </c>
      <c r="D65" s="4" t="s">
        <v>231</v>
      </c>
      <c r="E65" s="4">
        <f t="shared" si="0"/>
        <v>0</v>
      </c>
      <c r="F65" s="4">
        <f t="shared" si="1"/>
        <v>9</v>
      </c>
      <c r="G65" s="4">
        <f t="shared" si="2"/>
        <v>13</v>
      </c>
      <c r="H65" s="4">
        <v>0</v>
      </c>
      <c r="I65" s="4">
        <v>86790567</v>
      </c>
      <c r="J65" s="95" t="s">
        <v>40</v>
      </c>
      <c r="K65" s="95">
        <v>23.677688382886128</v>
      </c>
      <c r="L65" s="95" t="s">
        <v>40</v>
      </c>
      <c r="M65" s="95" t="s">
        <v>40</v>
      </c>
      <c r="N65" s="95" t="s">
        <v>40</v>
      </c>
      <c r="O65" s="95" t="s">
        <v>40</v>
      </c>
      <c r="P65" s="95" t="s">
        <v>40</v>
      </c>
      <c r="Q65" s="95">
        <v>0.73</v>
      </c>
      <c r="R65" s="95" t="s">
        <v>40</v>
      </c>
      <c r="S65" s="95" t="s">
        <v>40</v>
      </c>
      <c r="T65" s="95" t="s">
        <v>40</v>
      </c>
    </row>
    <row r="66" spans="1:24" ht="15.75" customHeight="1" x14ac:dyDescent="0.25">
      <c r="A66" s="4" t="s">
        <v>277</v>
      </c>
      <c r="B66" s="4" t="s">
        <v>278</v>
      </c>
      <c r="C66" s="4" t="s">
        <v>181</v>
      </c>
      <c r="D66" s="4" t="s">
        <v>276</v>
      </c>
      <c r="E66" s="4">
        <f t="shared" si="0"/>
        <v>1</v>
      </c>
      <c r="F66" s="4">
        <f t="shared" si="1"/>
        <v>0</v>
      </c>
      <c r="G66" s="4">
        <f t="shared" si="2"/>
        <v>0</v>
      </c>
      <c r="H66" s="4">
        <v>1</v>
      </c>
      <c r="I66" s="4">
        <v>5771876</v>
      </c>
      <c r="J66" s="95">
        <v>187.51269084782831</v>
      </c>
      <c r="K66" s="95">
        <v>62.977790929673468</v>
      </c>
      <c r="L66" s="95">
        <v>54.696254735895224</v>
      </c>
      <c r="M66" s="95">
        <v>868.50068775790919</v>
      </c>
      <c r="N66" s="95">
        <v>13.149970650790143</v>
      </c>
      <c r="O66" s="95">
        <v>277.82213438735175</v>
      </c>
      <c r="P66" s="95">
        <v>1.8500045804790165E-2</v>
      </c>
      <c r="Q66" s="95">
        <v>0.35488308115543327</v>
      </c>
      <c r="R66" s="95">
        <v>1.2301026563980237</v>
      </c>
      <c r="S66" s="95">
        <v>0.16527005173877374</v>
      </c>
      <c r="T66" s="95">
        <v>170.60436893203882</v>
      </c>
      <c r="U66" s="4">
        <v>0.93</v>
      </c>
      <c r="V66" s="4">
        <v>0.92</v>
      </c>
      <c r="W66" s="4">
        <v>0.88</v>
      </c>
      <c r="X66" s="4">
        <v>0.88</v>
      </c>
    </row>
    <row r="67" spans="1:24" ht="15.75" customHeight="1" x14ac:dyDescent="0.25">
      <c r="A67" s="4" t="s">
        <v>122</v>
      </c>
      <c r="B67" s="4" t="s">
        <v>123</v>
      </c>
      <c r="C67" s="4" t="s">
        <v>118</v>
      </c>
      <c r="D67" s="4" t="s">
        <v>119</v>
      </c>
      <c r="E67" s="4">
        <f t="shared" si="0"/>
        <v>0</v>
      </c>
      <c r="F67" s="4">
        <f t="shared" si="1"/>
        <v>9</v>
      </c>
      <c r="G67" s="4">
        <f t="shared" si="2"/>
        <v>13</v>
      </c>
      <c r="H67" s="4">
        <v>0</v>
      </c>
      <c r="I67" s="4">
        <v>973560</v>
      </c>
      <c r="J67" s="95" t="s">
        <v>40</v>
      </c>
      <c r="K67" s="95">
        <v>61.629483544927893</v>
      </c>
      <c r="L67" s="95" t="s">
        <v>40</v>
      </c>
      <c r="M67" s="95" t="s">
        <v>40</v>
      </c>
      <c r="N67" s="95" t="s">
        <v>40</v>
      </c>
      <c r="O67" s="95" t="s">
        <v>40</v>
      </c>
      <c r="P67" s="95" t="s">
        <v>40</v>
      </c>
      <c r="Q67" s="95">
        <v>0.2</v>
      </c>
      <c r="R67" s="95" t="s">
        <v>40</v>
      </c>
      <c r="S67" s="95" t="s">
        <v>40</v>
      </c>
      <c r="T67" s="95" t="s">
        <v>40</v>
      </c>
    </row>
    <row r="68" spans="1:24" ht="15.75" customHeight="1" x14ac:dyDescent="0.25">
      <c r="A68" s="4" t="s">
        <v>49</v>
      </c>
      <c r="B68" s="4" t="s">
        <v>50</v>
      </c>
      <c r="C68" s="4" t="s">
        <v>28</v>
      </c>
      <c r="D68" s="4" t="s">
        <v>29</v>
      </c>
      <c r="E68" s="4">
        <f t="shared" si="0"/>
        <v>0</v>
      </c>
      <c r="F68" s="4">
        <f t="shared" si="1"/>
        <v>8</v>
      </c>
      <c r="G68" s="4">
        <f t="shared" si="2"/>
        <v>12</v>
      </c>
      <c r="H68" s="4">
        <v>0</v>
      </c>
      <c r="I68" s="4">
        <v>71808</v>
      </c>
      <c r="J68" s="95" t="s">
        <v>40</v>
      </c>
      <c r="K68" s="95">
        <v>293.83912655971477</v>
      </c>
      <c r="L68" s="95" t="s">
        <v>40</v>
      </c>
      <c r="M68" s="95" t="s">
        <v>40</v>
      </c>
      <c r="N68" s="95" t="s">
        <v>40</v>
      </c>
      <c r="O68" s="95" t="s">
        <v>40</v>
      </c>
      <c r="P68" s="95" t="s">
        <v>40</v>
      </c>
      <c r="Q68" s="95">
        <v>0.23699999999999999</v>
      </c>
      <c r="R68" s="95">
        <v>26.459447415329766</v>
      </c>
      <c r="S68" s="95" t="s">
        <v>40</v>
      </c>
      <c r="T68" s="95" t="s">
        <v>40</v>
      </c>
    </row>
    <row r="69" spans="1:24" ht="15.75" customHeight="1" x14ac:dyDescent="0.25">
      <c r="A69" s="4" t="s">
        <v>51</v>
      </c>
      <c r="B69" s="4" t="s">
        <v>52</v>
      </c>
      <c r="C69" s="4" t="s">
        <v>28</v>
      </c>
      <c r="D69" s="4" t="s">
        <v>29</v>
      </c>
      <c r="E69" s="4">
        <f t="shared" si="0"/>
        <v>1</v>
      </c>
      <c r="F69" s="4">
        <f t="shared" si="1"/>
        <v>4</v>
      </c>
      <c r="G69" s="4">
        <f t="shared" si="2"/>
        <v>4</v>
      </c>
      <c r="H69" s="4">
        <v>1</v>
      </c>
      <c r="I69" s="4">
        <v>10738958</v>
      </c>
      <c r="J69" s="95">
        <v>327.56436890804491</v>
      </c>
      <c r="K69" s="95">
        <v>244.77235128398863</v>
      </c>
      <c r="L69" s="95" t="s">
        <v>40</v>
      </c>
      <c r="M69" s="95" t="s">
        <v>40</v>
      </c>
      <c r="N69" s="95" t="s">
        <v>40</v>
      </c>
      <c r="O69" s="95">
        <v>30.274480712166174</v>
      </c>
      <c r="P69" s="95">
        <v>7.2433177183797186</v>
      </c>
      <c r="Q69" s="95">
        <v>0.60313474853534199</v>
      </c>
      <c r="R69" s="95">
        <v>11.323258737020854</v>
      </c>
      <c r="S69" s="95">
        <v>1.9287429551580495</v>
      </c>
      <c r="T69" s="95" t="s">
        <v>40</v>
      </c>
      <c r="U69" s="4">
        <v>0.33</v>
      </c>
      <c r="V69" s="4">
        <v>0.19</v>
      </c>
      <c r="W69" s="4">
        <v>0.4</v>
      </c>
      <c r="X69" s="4">
        <v>0.4</v>
      </c>
    </row>
    <row r="70" spans="1:24" ht="15.75" customHeight="1" x14ac:dyDescent="0.25">
      <c r="A70" s="4" t="s">
        <v>337</v>
      </c>
      <c r="B70" s="4" t="s">
        <v>338</v>
      </c>
      <c r="C70" s="4" t="s">
        <v>28</v>
      </c>
      <c r="D70" s="4" t="s">
        <v>328</v>
      </c>
      <c r="E70" s="4">
        <f t="shared" si="0"/>
        <v>1</v>
      </c>
      <c r="F70" s="4">
        <f t="shared" si="1"/>
        <v>4</v>
      </c>
      <c r="G70" s="4">
        <f t="shared" si="2"/>
        <v>4</v>
      </c>
      <c r="H70" s="4">
        <v>1</v>
      </c>
      <c r="I70" s="4">
        <v>17373662</v>
      </c>
      <c r="J70" s="95">
        <v>250.91428623395575</v>
      </c>
      <c r="K70" s="95">
        <v>215.82669215045166</v>
      </c>
      <c r="L70" s="95" t="s">
        <v>40</v>
      </c>
      <c r="M70" s="95" t="s">
        <v>40</v>
      </c>
      <c r="N70" s="95" t="s">
        <v>40</v>
      </c>
      <c r="O70" s="95">
        <v>28.196969696969695</v>
      </c>
      <c r="P70" s="95">
        <v>15.990191897654585</v>
      </c>
      <c r="Q70" s="95">
        <v>0.34864122463130381</v>
      </c>
      <c r="R70" s="95">
        <v>5.5946754345744729</v>
      </c>
      <c r="S70" s="95">
        <v>8.8108543793659315</v>
      </c>
      <c r="T70" s="95" t="s">
        <v>40</v>
      </c>
      <c r="U70" s="4">
        <v>0.38</v>
      </c>
      <c r="V70" s="4">
        <v>0.36</v>
      </c>
      <c r="W70" s="4">
        <v>0.42</v>
      </c>
      <c r="X70" s="4">
        <v>0.42</v>
      </c>
    </row>
    <row r="71" spans="1:24" ht="15.75" customHeight="1" x14ac:dyDescent="0.25">
      <c r="A71" s="4" t="s">
        <v>251</v>
      </c>
      <c r="B71" s="4" t="s">
        <v>252</v>
      </c>
      <c r="C71" s="4" t="s">
        <v>118</v>
      </c>
      <c r="D71" s="4" t="s">
        <v>250</v>
      </c>
      <c r="E71" s="4">
        <f t="shared" si="0"/>
        <v>0</v>
      </c>
      <c r="F71" s="4">
        <f t="shared" si="1"/>
        <v>5</v>
      </c>
      <c r="G71" s="4">
        <f t="shared" si="2"/>
        <v>9</v>
      </c>
      <c r="H71" s="4">
        <v>0</v>
      </c>
      <c r="I71" s="4">
        <v>100388073</v>
      </c>
      <c r="J71" s="95" t="s">
        <v>40</v>
      </c>
      <c r="K71" s="95">
        <v>105.59023281580473</v>
      </c>
      <c r="L71" s="95" t="s">
        <v>40</v>
      </c>
      <c r="M71" s="95" t="s">
        <v>40</v>
      </c>
      <c r="N71" s="95" t="s">
        <v>40</v>
      </c>
      <c r="O71" s="95">
        <v>771.34088541666665</v>
      </c>
      <c r="P71" s="95">
        <v>1.8979212033250148E-2</v>
      </c>
      <c r="Q71" s="95">
        <v>6.0301886792452832E-2</v>
      </c>
      <c r="R71" s="95">
        <v>2.1984683379668022</v>
      </c>
      <c r="S71" s="95">
        <v>1.0001860261604774E-2</v>
      </c>
      <c r="T71" s="95" t="s">
        <v>40</v>
      </c>
    </row>
    <row r="72" spans="1:24" ht="15.75" customHeight="1" x14ac:dyDescent="0.25">
      <c r="A72" s="4" t="s">
        <v>92</v>
      </c>
      <c r="B72" s="4" t="s">
        <v>93</v>
      </c>
      <c r="C72" s="4" t="s">
        <v>28</v>
      </c>
      <c r="D72" s="4" t="s">
        <v>89</v>
      </c>
      <c r="E72" s="4">
        <f t="shared" si="0"/>
        <v>1</v>
      </c>
      <c r="F72" s="4">
        <f t="shared" si="1"/>
        <v>4</v>
      </c>
      <c r="G72" s="4">
        <f t="shared" si="2"/>
        <v>4</v>
      </c>
      <c r="H72" s="4">
        <v>1</v>
      </c>
      <c r="I72" s="4">
        <v>6453553</v>
      </c>
      <c r="J72" s="95">
        <v>357.83389398057164</v>
      </c>
      <c r="K72" s="95">
        <v>593.93639441715288</v>
      </c>
      <c r="L72" s="95" t="s">
        <v>40</v>
      </c>
      <c r="M72" s="95" t="s">
        <v>40</v>
      </c>
      <c r="N72" s="95" t="s">
        <v>40</v>
      </c>
      <c r="O72" s="95">
        <v>56.790935672514621</v>
      </c>
      <c r="P72" s="95">
        <v>6.3755821689953427</v>
      </c>
      <c r="Q72" s="95">
        <v>0.28134620401774069</v>
      </c>
      <c r="R72" s="95">
        <v>61.082631536457512</v>
      </c>
      <c r="S72" s="95">
        <v>1.0205946711288454</v>
      </c>
      <c r="T72" s="95" t="s">
        <v>40</v>
      </c>
      <c r="U72" s="4">
        <v>0.35</v>
      </c>
      <c r="V72" s="4">
        <v>0.37</v>
      </c>
      <c r="W72" s="4">
        <v>0.32</v>
      </c>
      <c r="X72" s="4">
        <v>0.32</v>
      </c>
    </row>
    <row r="73" spans="1:24" ht="15.75" customHeight="1" x14ac:dyDescent="0.25">
      <c r="A73" s="4" t="s">
        <v>242</v>
      </c>
      <c r="B73" s="4" t="s">
        <v>243</v>
      </c>
      <c r="C73" s="4" t="s">
        <v>118</v>
      </c>
      <c r="D73" s="4" t="s">
        <v>231</v>
      </c>
      <c r="E73" s="4">
        <f t="shared" si="0"/>
        <v>0</v>
      </c>
      <c r="F73" s="4">
        <f t="shared" si="1"/>
        <v>10</v>
      </c>
      <c r="G73" s="4">
        <f t="shared" si="2"/>
        <v>14</v>
      </c>
      <c r="H73" s="4">
        <v>0</v>
      </c>
      <c r="I73" s="4">
        <v>1355986</v>
      </c>
      <c r="J73" s="95" t="s">
        <v>40</v>
      </c>
      <c r="K73" s="95">
        <v>36.873537042417844</v>
      </c>
      <c r="L73" s="95" t="s">
        <v>40</v>
      </c>
      <c r="M73" s="95" t="s">
        <v>40</v>
      </c>
      <c r="N73" s="95" t="s">
        <v>40</v>
      </c>
      <c r="O73" s="95" t="s">
        <v>40</v>
      </c>
      <c r="P73" s="95" t="s">
        <v>40</v>
      </c>
      <c r="Q73" s="95" t="s">
        <v>40</v>
      </c>
      <c r="R73" s="95" t="s">
        <v>40</v>
      </c>
      <c r="S73" s="95" t="s">
        <v>40</v>
      </c>
      <c r="T73" s="95" t="s">
        <v>40</v>
      </c>
    </row>
    <row r="74" spans="1:24" ht="15.75" customHeight="1" x14ac:dyDescent="0.25">
      <c r="A74" s="4" t="s">
        <v>124</v>
      </c>
      <c r="B74" s="4" t="s">
        <v>125</v>
      </c>
      <c r="C74" s="4" t="s">
        <v>118</v>
      </c>
      <c r="D74" s="4" t="s">
        <v>119</v>
      </c>
      <c r="E74" s="4">
        <f t="shared" si="0"/>
        <v>0</v>
      </c>
      <c r="F74" s="4">
        <f t="shared" si="1"/>
        <v>11</v>
      </c>
      <c r="G74" s="4">
        <f t="shared" si="2"/>
        <v>15</v>
      </c>
      <c r="H74" s="4">
        <v>0</v>
      </c>
      <c r="I74" s="4">
        <v>3497117</v>
      </c>
      <c r="J74" s="95" t="s">
        <v>40</v>
      </c>
      <c r="K74" s="95" t="s">
        <v>40</v>
      </c>
      <c r="L74" s="95" t="s">
        <v>40</v>
      </c>
      <c r="M74" s="95" t="s">
        <v>40</v>
      </c>
      <c r="N74" s="95" t="s">
        <v>40</v>
      </c>
      <c r="O74" s="95" t="s">
        <v>40</v>
      </c>
      <c r="P74" s="95" t="s">
        <v>40</v>
      </c>
      <c r="Q74" s="95" t="s">
        <v>40</v>
      </c>
      <c r="R74" s="95" t="s">
        <v>40</v>
      </c>
      <c r="S74" s="95" t="s">
        <v>40</v>
      </c>
      <c r="T74" s="95" t="s">
        <v>40</v>
      </c>
    </row>
    <row r="75" spans="1:24" ht="15.75" customHeight="1" x14ac:dyDescent="0.25">
      <c r="A75" s="4" t="s">
        <v>279</v>
      </c>
      <c r="B75" s="4" t="s">
        <v>280</v>
      </c>
      <c r="C75" s="4" t="s">
        <v>181</v>
      </c>
      <c r="D75" s="4" t="s">
        <v>276</v>
      </c>
      <c r="E75" s="4">
        <f t="shared" si="0"/>
        <v>1</v>
      </c>
      <c r="F75" s="4">
        <f t="shared" si="1"/>
        <v>0</v>
      </c>
      <c r="G75" s="4">
        <f t="shared" si="2"/>
        <v>0</v>
      </c>
      <c r="H75" s="4">
        <v>1</v>
      </c>
      <c r="I75" s="4">
        <v>1325648</v>
      </c>
      <c r="J75" s="95">
        <v>293.81857023885675</v>
      </c>
      <c r="K75" s="95">
        <v>194.32006083062774</v>
      </c>
      <c r="L75" s="95">
        <v>91.351550336137493</v>
      </c>
      <c r="M75" s="95">
        <v>470.10869565217388</v>
      </c>
      <c r="N75" s="95">
        <v>17.350005431306048</v>
      </c>
      <c r="O75" s="95">
        <v>64.3</v>
      </c>
      <c r="P75" s="95">
        <v>0.34928813559322036</v>
      </c>
      <c r="Q75" s="95">
        <v>0.20574534161490685</v>
      </c>
      <c r="R75" s="95">
        <v>2.1876093804690235</v>
      </c>
      <c r="S75" s="95">
        <v>1.3350463182094801</v>
      </c>
      <c r="T75" s="95">
        <v>88.029761904761898</v>
      </c>
      <c r="U75" s="4">
        <v>0.8</v>
      </c>
      <c r="V75" s="4">
        <v>0.66</v>
      </c>
      <c r="W75" s="4">
        <v>0.78</v>
      </c>
      <c r="X75" s="4">
        <v>0.78</v>
      </c>
    </row>
    <row r="76" spans="1:24" ht="15.75" customHeight="1" x14ac:dyDescent="0.25">
      <c r="A76" s="4" t="s">
        <v>381</v>
      </c>
      <c r="B76" s="4" t="s">
        <v>382</v>
      </c>
      <c r="C76" s="4" t="s">
        <v>118</v>
      </c>
      <c r="D76" s="4" t="s">
        <v>380</v>
      </c>
      <c r="E76" s="4">
        <f t="shared" si="0"/>
        <v>0</v>
      </c>
      <c r="F76" s="4">
        <f t="shared" si="1"/>
        <v>7</v>
      </c>
      <c r="G76" s="4">
        <f t="shared" si="2"/>
        <v>11</v>
      </c>
      <c r="H76" s="4">
        <v>0</v>
      </c>
      <c r="I76" s="4">
        <v>1148130</v>
      </c>
      <c r="J76" s="95">
        <v>255.80726921167465</v>
      </c>
      <c r="K76" s="95">
        <v>314.42432477158508</v>
      </c>
      <c r="L76" s="95" t="s">
        <v>40</v>
      </c>
      <c r="M76" s="95" t="s">
        <v>40</v>
      </c>
      <c r="N76" s="95" t="s">
        <v>40</v>
      </c>
      <c r="O76" s="95" t="s">
        <v>40</v>
      </c>
      <c r="P76" s="95" t="s">
        <v>40</v>
      </c>
      <c r="Q76" s="95">
        <v>0.17146814404432134</v>
      </c>
      <c r="R76" s="95">
        <v>11.322759617813313</v>
      </c>
      <c r="S76" s="95" t="s">
        <v>40</v>
      </c>
      <c r="T76" s="95" t="s">
        <v>40</v>
      </c>
    </row>
    <row r="77" spans="1:24" ht="15.75" customHeight="1" x14ac:dyDescent="0.25">
      <c r="A77" s="4" t="s">
        <v>126</v>
      </c>
      <c r="B77" s="4" t="s">
        <v>127</v>
      </c>
      <c r="C77" s="4" t="s">
        <v>118</v>
      </c>
      <c r="D77" s="4" t="s">
        <v>119</v>
      </c>
      <c r="E77" s="4">
        <f t="shared" si="0"/>
        <v>0</v>
      </c>
      <c r="F77" s="4">
        <f t="shared" si="1"/>
        <v>9</v>
      </c>
      <c r="G77" s="4">
        <f t="shared" si="2"/>
        <v>13</v>
      </c>
      <c r="H77" s="4">
        <v>0</v>
      </c>
      <c r="I77" s="4">
        <v>112078730</v>
      </c>
      <c r="J77" s="95" t="s">
        <v>40</v>
      </c>
      <c r="K77" s="95">
        <v>101.47063586462836</v>
      </c>
      <c r="L77" s="95" t="s">
        <v>40</v>
      </c>
      <c r="M77" s="95" t="s">
        <v>40</v>
      </c>
      <c r="N77" s="95" t="s">
        <v>40</v>
      </c>
      <c r="O77" s="95" t="s">
        <v>40</v>
      </c>
      <c r="P77" s="95" t="s">
        <v>40</v>
      </c>
      <c r="Q77" s="95">
        <v>0.14583168464832449</v>
      </c>
      <c r="R77" s="95" t="s">
        <v>40</v>
      </c>
      <c r="S77" s="95" t="s">
        <v>40</v>
      </c>
      <c r="T77" s="95" t="s">
        <v>40</v>
      </c>
    </row>
    <row r="78" spans="1:24" ht="15.75" customHeight="1" x14ac:dyDescent="0.25">
      <c r="A78" s="4" t="s">
        <v>281</v>
      </c>
      <c r="B78" s="5" t="s">
        <v>282</v>
      </c>
      <c r="C78" s="4" t="s">
        <v>181</v>
      </c>
      <c r="D78" s="4" t="s">
        <v>276</v>
      </c>
      <c r="E78" s="4">
        <f t="shared" si="0"/>
        <v>0</v>
      </c>
      <c r="F78" s="4">
        <f t="shared" si="1"/>
        <v>9</v>
      </c>
      <c r="G78" s="4">
        <f t="shared" si="2"/>
        <v>13</v>
      </c>
      <c r="H78" s="4">
        <v>0</v>
      </c>
      <c r="I78" s="4">
        <v>48678</v>
      </c>
      <c r="J78" s="95">
        <v>238.30066970705454</v>
      </c>
      <c r="K78" s="95" t="s">
        <v>40</v>
      </c>
      <c r="L78" s="95" t="s">
        <v>40</v>
      </c>
      <c r="M78" s="95" t="s">
        <v>40</v>
      </c>
      <c r="N78" s="95" t="s">
        <v>40</v>
      </c>
      <c r="O78" s="95">
        <v>104.16666666666667</v>
      </c>
      <c r="P78" s="95" t="s">
        <v>40</v>
      </c>
      <c r="Q78" s="95" t="s">
        <v>40</v>
      </c>
      <c r="R78" s="95" t="s">
        <v>40</v>
      </c>
      <c r="S78" s="95" t="s">
        <v>40</v>
      </c>
      <c r="T78" s="95" t="s">
        <v>40</v>
      </c>
    </row>
    <row r="79" spans="1:24" ht="15.75" customHeight="1" x14ac:dyDescent="0.25">
      <c r="A79" s="4" t="s">
        <v>339</v>
      </c>
      <c r="B79" s="4" t="s">
        <v>340</v>
      </c>
      <c r="C79" s="4" t="s">
        <v>28</v>
      </c>
      <c r="D79" s="4" t="s">
        <v>328</v>
      </c>
      <c r="E79" s="4">
        <f t="shared" si="0"/>
        <v>0</v>
      </c>
      <c r="F79" s="4">
        <f t="shared" si="1"/>
        <v>11</v>
      </c>
      <c r="G79" s="4">
        <f t="shared" si="2"/>
        <v>15</v>
      </c>
      <c r="H79" s="4">
        <v>0</v>
      </c>
      <c r="I79" s="4">
        <v>3377</v>
      </c>
      <c r="J79" s="95" t="s">
        <v>40</v>
      </c>
      <c r="K79" s="95" t="s">
        <v>40</v>
      </c>
      <c r="L79" s="95" t="s">
        <v>40</v>
      </c>
      <c r="M79" s="95" t="s">
        <v>40</v>
      </c>
      <c r="N79" s="95" t="s">
        <v>40</v>
      </c>
      <c r="O79" s="95" t="s">
        <v>40</v>
      </c>
      <c r="P79" s="95" t="s">
        <v>40</v>
      </c>
      <c r="Q79" s="95" t="s">
        <v>40</v>
      </c>
      <c r="R79" s="95" t="s">
        <v>40</v>
      </c>
      <c r="S79" s="95" t="s">
        <v>40</v>
      </c>
      <c r="T79" s="95" t="s">
        <v>40</v>
      </c>
    </row>
    <row r="80" spans="1:24" ht="15.75" customHeight="1" x14ac:dyDescent="0.25">
      <c r="A80" s="4" t="s">
        <v>203</v>
      </c>
      <c r="B80" s="4" t="s">
        <v>204</v>
      </c>
      <c r="C80" s="4" t="s">
        <v>22</v>
      </c>
      <c r="D80" s="4" t="s">
        <v>205</v>
      </c>
      <c r="E80" s="4">
        <f t="shared" si="0"/>
        <v>0</v>
      </c>
      <c r="F80" s="4">
        <f t="shared" si="1"/>
        <v>8</v>
      </c>
      <c r="G80" s="4">
        <f t="shared" si="2"/>
        <v>12</v>
      </c>
      <c r="H80" s="4">
        <v>0</v>
      </c>
      <c r="I80" s="4">
        <v>889953</v>
      </c>
      <c r="J80" s="95" t="s">
        <v>40</v>
      </c>
      <c r="K80" s="95">
        <v>205.17937464113274</v>
      </c>
      <c r="L80" s="95" t="s">
        <v>40</v>
      </c>
      <c r="M80" s="95" t="s">
        <v>40</v>
      </c>
      <c r="N80" s="95" t="s">
        <v>40</v>
      </c>
      <c r="O80" s="95" t="s">
        <v>40</v>
      </c>
      <c r="P80" s="95" t="s">
        <v>40</v>
      </c>
      <c r="Q80" s="95">
        <v>0.25903614457831325</v>
      </c>
      <c r="R80" s="95">
        <v>2.2473096893880911</v>
      </c>
      <c r="S80" s="95" t="s">
        <v>40</v>
      </c>
      <c r="T80" s="95" t="s">
        <v>40</v>
      </c>
    </row>
    <row r="81" spans="1:24" ht="15.75" customHeight="1" x14ac:dyDescent="0.25">
      <c r="A81" s="4" t="s">
        <v>283</v>
      </c>
      <c r="B81" s="4" t="s">
        <v>284</v>
      </c>
      <c r="C81" s="4" t="s">
        <v>181</v>
      </c>
      <c r="D81" s="4" t="s">
        <v>276</v>
      </c>
      <c r="E81" s="4">
        <f t="shared" si="0"/>
        <v>1</v>
      </c>
      <c r="F81" s="4">
        <f t="shared" si="1"/>
        <v>0</v>
      </c>
      <c r="G81" s="4">
        <f t="shared" si="2"/>
        <v>0</v>
      </c>
      <c r="H81" s="4">
        <v>1</v>
      </c>
      <c r="I81" s="4">
        <v>5532156</v>
      </c>
      <c r="J81" s="95">
        <v>135.84215629494179</v>
      </c>
      <c r="K81" s="95">
        <v>55.710648795876324</v>
      </c>
      <c r="L81" s="95">
        <v>37.652589695590656</v>
      </c>
      <c r="M81" s="95">
        <v>675.85983127839063</v>
      </c>
      <c r="N81" s="95">
        <v>18.88956132111965</v>
      </c>
      <c r="O81" s="95">
        <v>151.95693779904306</v>
      </c>
      <c r="P81" s="95">
        <v>1.9752105310381071E-2</v>
      </c>
      <c r="Q81" s="95">
        <v>0.19954574951330306</v>
      </c>
      <c r="R81" s="95">
        <v>1.2472533312509626</v>
      </c>
      <c r="S81" s="95">
        <v>2.5312635788280486</v>
      </c>
      <c r="T81" s="95">
        <v>288.19419237749548</v>
      </c>
      <c r="U81" s="4">
        <v>0.93</v>
      </c>
      <c r="V81" s="4">
        <v>0.94</v>
      </c>
      <c r="W81" s="4">
        <v>0.92</v>
      </c>
      <c r="X81" s="4">
        <v>0.92</v>
      </c>
    </row>
    <row r="82" spans="1:24" ht="15.75" customHeight="1" x14ac:dyDescent="0.25">
      <c r="A82" s="4" t="s">
        <v>528</v>
      </c>
      <c r="B82" s="4" t="s">
        <v>529</v>
      </c>
      <c r="C82" s="4" t="s">
        <v>181</v>
      </c>
      <c r="D82" s="4" t="s">
        <v>525</v>
      </c>
      <c r="E82" s="4">
        <f t="shared" si="0"/>
        <v>1</v>
      </c>
      <c r="F82" s="4">
        <f t="shared" si="1"/>
        <v>4</v>
      </c>
      <c r="G82" s="4">
        <f t="shared" si="2"/>
        <v>4</v>
      </c>
      <c r="H82" s="4">
        <v>1</v>
      </c>
      <c r="I82" s="4">
        <v>65129728</v>
      </c>
      <c r="J82" s="95">
        <v>329.69429873866511</v>
      </c>
      <c r="K82" s="95">
        <v>105.90248434631877</v>
      </c>
      <c r="L82" s="95" t="s">
        <v>40</v>
      </c>
      <c r="M82" s="95" t="s">
        <v>40</v>
      </c>
      <c r="N82" s="95" t="s">
        <v>40</v>
      </c>
      <c r="O82" s="95">
        <v>184.79493006993007</v>
      </c>
      <c r="P82" s="95">
        <v>0.10688075669108806</v>
      </c>
      <c r="Q82" s="95">
        <v>0.28728216429379189</v>
      </c>
      <c r="R82" s="95">
        <v>1.2651672673959271</v>
      </c>
      <c r="S82" s="95">
        <v>1.0020907696775958</v>
      </c>
      <c r="T82" s="95" t="s">
        <v>40</v>
      </c>
      <c r="U82" s="4">
        <v>0.66</v>
      </c>
      <c r="V82" s="4">
        <v>0.77</v>
      </c>
      <c r="W82" s="4">
        <v>0.68</v>
      </c>
      <c r="X82" s="4">
        <v>0.68</v>
      </c>
    </row>
    <row r="83" spans="1:24" ht="15.75" customHeight="1" x14ac:dyDescent="0.25">
      <c r="A83" s="4" t="s">
        <v>341</v>
      </c>
      <c r="B83" s="4" t="s">
        <v>342</v>
      </c>
      <c r="C83" s="4" t="s">
        <v>28</v>
      </c>
      <c r="D83" s="4" t="s">
        <v>328</v>
      </c>
      <c r="E83" s="4">
        <f t="shared" si="0"/>
        <v>0</v>
      </c>
      <c r="F83" s="4">
        <f t="shared" si="1"/>
        <v>8</v>
      </c>
      <c r="G83" s="4">
        <f t="shared" si="2"/>
        <v>8</v>
      </c>
      <c r="H83" s="4">
        <v>0</v>
      </c>
      <c r="I83" s="4">
        <v>290832</v>
      </c>
      <c r="J83" s="95" t="s">
        <v>40</v>
      </c>
      <c r="K83" s="95">
        <v>249.62865159267204</v>
      </c>
      <c r="L83" s="95" t="s">
        <v>40</v>
      </c>
      <c r="M83" s="95" t="s">
        <v>40</v>
      </c>
      <c r="N83" s="95" t="s">
        <v>40</v>
      </c>
      <c r="O83" s="95" t="s">
        <v>40</v>
      </c>
      <c r="P83" s="95" t="s">
        <v>40</v>
      </c>
      <c r="Q83" s="95">
        <v>0.31404958677685951</v>
      </c>
      <c r="R83" s="95">
        <v>10.315233536887275</v>
      </c>
      <c r="S83" s="95" t="s">
        <v>40</v>
      </c>
      <c r="T83" s="95" t="s">
        <v>40</v>
      </c>
      <c r="U83" s="4">
        <v>0</v>
      </c>
      <c r="V83" s="4">
        <v>0</v>
      </c>
      <c r="W83" s="4">
        <v>0</v>
      </c>
      <c r="X83" s="4">
        <v>0</v>
      </c>
    </row>
    <row r="84" spans="1:24" ht="15.75" customHeight="1" x14ac:dyDescent="0.25">
      <c r="A84" s="4" t="s">
        <v>312</v>
      </c>
      <c r="B84" s="4" t="s">
        <v>313</v>
      </c>
      <c r="C84" s="4" t="s">
        <v>22</v>
      </c>
      <c r="D84" s="4" t="s">
        <v>309</v>
      </c>
      <c r="E84" s="4">
        <f t="shared" si="0"/>
        <v>0</v>
      </c>
      <c r="F84" s="4">
        <f t="shared" si="1"/>
        <v>8</v>
      </c>
      <c r="G84" s="4">
        <f t="shared" si="2"/>
        <v>8</v>
      </c>
      <c r="H84" s="4">
        <v>0</v>
      </c>
      <c r="I84" s="4">
        <v>279287</v>
      </c>
      <c r="J84" s="95" t="s">
        <v>40</v>
      </c>
      <c r="K84" s="95">
        <v>203.73307744363328</v>
      </c>
      <c r="L84" s="95" t="s">
        <v>40</v>
      </c>
      <c r="M84" s="95" t="s">
        <v>40</v>
      </c>
      <c r="N84" s="95" t="s">
        <v>40</v>
      </c>
      <c r="O84" s="95" t="s">
        <v>40</v>
      </c>
      <c r="P84" s="95" t="s">
        <v>40</v>
      </c>
      <c r="Q84" s="95">
        <v>0.10047100175746923</v>
      </c>
      <c r="R84" s="95">
        <v>0.35805461765137653</v>
      </c>
      <c r="S84" s="95" t="s">
        <v>40</v>
      </c>
      <c r="T84" s="95" t="s">
        <v>40</v>
      </c>
      <c r="U84" s="4">
        <v>0</v>
      </c>
      <c r="V84" s="4">
        <v>0</v>
      </c>
      <c r="W84" s="4">
        <v>0</v>
      </c>
      <c r="X84" s="4">
        <v>0</v>
      </c>
    </row>
    <row r="85" spans="1:24" ht="15.75" customHeight="1" x14ac:dyDescent="0.25">
      <c r="A85" s="4" t="s">
        <v>244</v>
      </c>
      <c r="B85" s="4" t="s">
        <v>245</v>
      </c>
      <c r="C85" s="4" t="s">
        <v>118</v>
      </c>
      <c r="D85" s="4" t="s">
        <v>231</v>
      </c>
      <c r="E85" s="4">
        <f t="shared" si="0"/>
        <v>0</v>
      </c>
      <c r="F85" s="4">
        <f t="shared" si="1"/>
        <v>9</v>
      </c>
      <c r="G85" s="4">
        <f t="shared" si="2"/>
        <v>13</v>
      </c>
      <c r="H85" s="4">
        <v>0</v>
      </c>
      <c r="I85" s="4">
        <v>2172579</v>
      </c>
      <c r="J85" s="95" t="s">
        <v>40</v>
      </c>
      <c r="K85" s="95">
        <v>155.25327272333942</v>
      </c>
      <c r="L85" s="95" t="s">
        <v>40</v>
      </c>
      <c r="M85" s="95" t="s">
        <v>40</v>
      </c>
      <c r="N85" s="95" t="s">
        <v>40</v>
      </c>
      <c r="O85" s="95" t="s">
        <v>40</v>
      </c>
      <c r="P85" s="95" t="s">
        <v>40</v>
      </c>
      <c r="Q85" s="95">
        <v>0.6670619626445301</v>
      </c>
      <c r="R85" s="95" t="s">
        <v>40</v>
      </c>
      <c r="S85" s="95" t="s">
        <v>40</v>
      </c>
      <c r="T85" s="95" t="s">
        <v>40</v>
      </c>
    </row>
    <row r="86" spans="1:24" ht="15.75" customHeight="1" x14ac:dyDescent="0.25">
      <c r="A86" s="4" t="s">
        <v>456</v>
      </c>
      <c r="B86" s="4" t="s">
        <v>457</v>
      </c>
      <c r="C86" s="4" t="s">
        <v>118</v>
      </c>
      <c r="D86" s="4" t="s">
        <v>449</v>
      </c>
      <c r="E86" s="4">
        <f t="shared" si="0"/>
        <v>0</v>
      </c>
      <c r="F86" s="4">
        <f t="shared" si="1"/>
        <v>9</v>
      </c>
      <c r="G86" s="4">
        <f t="shared" si="2"/>
        <v>13</v>
      </c>
      <c r="H86" s="4">
        <v>0</v>
      </c>
      <c r="I86" s="4">
        <v>2347706</v>
      </c>
      <c r="J86" s="95" t="s">
        <v>40</v>
      </c>
      <c r="K86" s="95">
        <v>47.74873855584984</v>
      </c>
      <c r="L86" s="95" t="s">
        <v>40</v>
      </c>
      <c r="M86" s="95" t="s">
        <v>40</v>
      </c>
      <c r="N86" s="95" t="s">
        <v>40</v>
      </c>
      <c r="O86" s="95" t="s">
        <v>40</v>
      </c>
      <c r="P86" s="95" t="s">
        <v>40</v>
      </c>
      <c r="Q86" s="95">
        <v>0.18108831400535236</v>
      </c>
      <c r="R86" s="95" t="s">
        <v>40</v>
      </c>
      <c r="S86" s="95" t="s">
        <v>40</v>
      </c>
      <c r="T86" s="95" t="s">
        <v>40</v>
      </c>
    </row>
    <row r="87" spans="1:24" ht="15.75" customHeight="1" x14ac:dyDescent="0.25">
      <c r="A87" s="4" t="s">
        <v>491</v>
      </c>
      <c r="B87" s="4" t="s">
        <v>492</v>
      </c>
      <c r="C87" s="4" t="s">
        <v>106</v>
      </c>
      <c r="D87" s="4" t="s">
        <v>484</v>
      </c>
      <c r="E87" s="4">
        <f t="shared" si="0"/>
        <v>1</v>
      </c>
      <c r="F87" s="4">
        <f t="shared" si="1"/>
        <v>3</v>
      </c>
      <c r="G87" s="4">
        <f t="shared" si="2"/>
        <v>3</v>
      </c>
      <c r="H87" s="4">
        <v>1</v>
      </c>
      <c r="I87" s="4">
        <v>3996765</v>
      </c>
      <c r="J87" s="95">
        <v>240.76972251308246</v>
      </c>
      <c r="K87" s="95">
        <v>249.95214880034226</v>
      </c>
      <c r="L87" s="95" t="s">
        <v>40</v>
      </c>
      <c r="M87" s="95" t="s">
        <v>40</v>
      </c>
      <c r="N87" s="95">
        <v>7.3559491238539163</v>
      </c>
      <c r="O87" s="95">
        <v>54.503401360544217</v>
      </c>
      <c r="P87" s="95">
        <v>0.63874680306905374</v>
      </c>
      <c r="Q87" s="95">
        <v>0.11051051051051052</v>
      </c>
      <c r="R87" s="95">
        <v>0.97578916949082561</v>
      </c>
      <c r="S87" s="95">
        <v>1.1369820269595607</v>
      </c>
      <c r="T87" s="95" t="s">
        <v>40</v>
      </c>
      <c r="U87" s="4">
        <v>0.41</v>
      </c>
      <c r="V87" s="4">
        <v>0.36</v>
      </c>
      <c r="W87" s="4">
        <v>0.59</v>
      </c>
      <c r="X87" s="4">
        <v>0.59</v>
      </c>
    </row>
    <row r="88" spans="1:24" ht="15.75" customHeight="1" x14ac:dyDescent="0.25">
      <c r="A88" s="4" t="s">
        <v>530</v>
      </c>
      <c r="B88" s="4" t="s">
        <v>531</v>
      </c>
      <c r="C88" s="4" t="s">
        <v>181</v>
      </c>
      <c r="D88" s="4" t="s">
        <v>525</v>
      </c>
      <c r="E88" s="4">
        <f t="shared" si="0"/>
        <v>1</v>
      </c>
      <c r="F88" s="4">
        <f t="shared" si="1"/>
        <v>1</v>
      </c>
      <c r="G88" s="4">
        <f t="shared" si="2"/>
        <v>1</v>
      </c>
      <c r="H88" s="4">
        <v>1</v>
      </c>
      <c r="I88" s="4">
        <v>83517045</v>
      </c>
      <c r="J88" s="95">
        <v>295.27385697135236</v>
      </c>
      <c r="K88" s="95">
        <v>75.316362067168441</v>
      </c>
      <c r="L88" s="95">
        <v>43.445023707436007</v>
      </c>
      <c r="M88" s="95">
        <v>576.83380496645577</v>
      </c>
      <c r="N88" s="95" t="s">
        <v>40</v>
      </c>
      <c r="O88" s="95">
        <v>43.426153623607696</v>
      </c>
      <c r="P88" s="95">
        <v>8.5247732333341916E-2</v>
      </c>
      <c r="Q88" s="95">
        <v>0.2166544783949636</v>
      </c>
      <c r="R88" s="95">
        <v>0.97345398175905284</v>
      </c>
      <c r="S88" s="95">
        <v>2.6213265379768269</v>
      </c>
      <c r="T88" s="95">
        <v>163.65891332000726</v>
      </c>
      <c r="U88" s="4">
        <v>0.79</v>
      </c>
      <c r="V88" s="4">
        <v>0.87</v>
      </c>
      <c r="W88" s="4">
        <v>0.82</v>
      </c>
      <c r="X88" s="4">
        <v>0.82</v>
      </c>
    </row>
    <row r="89" spans="1:24" ht="15.75" customHeight="1" x14ac:dyDescent="0.25">
      <c r="A89" s="4" t="s">
        <v>458</v>
      </c>
      <c r="B89" s="4" t="s">
        <v>459</v>
      </c>
      <c r="C89" s="4" t="s">
        <v>118</v>
      </c>
      <c r="D89" s="4" t="s">
        <v>449</v>
      </c>
      <c r="E89" s="4">
        <f t="shared" si="0"/>
        <v>0</v>
      </c>
      <c r="F89" s="4">
        <f t="shared" si="1"/>
        <v>8</v>
      </c>
      <c r="G89" s="4">
        <f t="shared" si="2"/>
        <v>8</v>
      </c>
      <c r="H89" s="4">
        <v>0</v>
      </c>
      <c r="I89" s="4">
        <v>30417856</v>
      </c>
      <c r="J89" s="95" t="s">
        <v>40</v>
      </c>
      <c r="K89" s="95">
        <v>48.806858708253472</v>
      </c>
      <c r="L89" s="95" t="s">
        <v>40</v>
      </c>
      <c r="M89" s="95" t="s">
        <v>40</v>
      </c>
      <c r="N89" s="95" t="s">
        <v>40</v>
      </c>
      <c r="O89" s="95" t="s">
        <v>40</v>
      </c>
      <c r="P89" s="95" t="s">
        <v>40</v>
      </c>
      <c r="Q89" s="95">
        <v>0.1203017647851273</v>
      </c>
      <c r="R89" s="95">
        <v>2.0021134954416246</v>
      </c>
      <c r="S89" s="95" t="s">
        <v>40</v>
      </c>
      <c r="T89" s="95" t="s">
        <v>40</v>
      </c>
      <c r="U89" s="4">
        <v>0.56000000000000005</v>
      </c>
      <c r="V89" s="4">
        <v>0.64</v>
      </c>
      <c r="W89" s="4">
        <v>0.46</v>
      </c>
      <c r="X89" s="4">
        <v>0.46</v>
      </c>
    </row>
    <row r="90" spans="1:24" ht="15.75" customHeight="1" x14ac:dyDescent="0.25">
      <c r="A90" s="4" t="s">
        <v>419</v>
      </c>
      <c r="B90" s="4" t="s">
        <v>420</v>
      </c>
      <c r="C90" s="4" t="s">
        <v>181</v>
      </c>
      <c r="D90" s="4" t="s">
        <v>412</v>
      </c>
      <c r="E90" s="4">
        <f t="shared" si="0"/>
        <v>0</v>
      </c>
      <c r="F90" s="4">
        <f t="shared" si="1"/>
        <v>8</v>
      </c>
      <c r="G90" s="4">
        <f t="shared" si="2"/>
        <v>12</v>
      </c>
      <c r="H90" s="4">
        <v>0</v>
      </c>
      <c r="I90" s="4">
        <v>33701</v>
      </c>
      <c r="J90" s="95" t="s">
        <v>40</v>
      </c>
      <c r="K90" s="95">
        <v>166.16717604818848</v>
      </c>
      <c r="L90" s="95" t="s">
        <v>40</v>
      </c>
      <c r="M90" s="95" t="s">
        <v>40</v>
      </c>
      <c r="N90" s="95" t="s">
        <v>40</v>
      </c>
      <c r="O90" s="95" t="s">
        <v>40</v>
      </c>
      <c r="P90" s="95" t="s">
        <v>40</v>
      </c>
      <c r="Q90" s="95">
        <v>0.26800000000000002</v>
      </c>
      <c r="R90" s="95">
        <v>2.9672710008605083</v>
      </c>
      <c r="S90" s="95" t="s">
        <v>40</v>
      </c>
      <c r="T90" s="95" t="s">
        <v>40</v>
      </c>
    </row>
    <row r="91" spans="1:24" ht="15.75" customHeight="1" x14ac:dyDescent="0.25">
      <c r="A91" s="4" t="s">
        <v>421</v>
      </c>
      <c r="B91" s="4" t="s">
        <v>422</v>
      </c>
      <c r="C91" s="4" t="s">
        <v>181</v>
      </c>
      <c r="D91" s="4" t="s">
        <v>412</v>
      </c>
      <c r="E91" s="4">
        <f t="shared" si="0"/>
        <v>1</v>
      </c>
      <c r="F91" s="4">
        <f t="shared" si="1"/>
        <v>4</v>
      </c>
      <c r="G91" s="4">
        <f t="shared" si="2"/>
        <v>4</v>
      </c>
      <c r="H91" s="4">
        <v>1</v>
      </c>
      <c r="I91" s="4">
        <v>10473455</v>
      </c>
      <c r="J91" s="95">
        <v>510.65288388597645</v>
      </c>
      <c r="K91" s="95">
        <v>95.584503871931474</v>
      </c>
      <c r="L91" s="95">
        <v>42.984860296817047</v>
      </c>
      <c r="M91" s="95">
        <v>449.70532414344223</v>
      </c>
      <c r="N91" s="95">
        <v>41.333065354269436</v>
      </c>
      <c r="O91" s="95" t="s">
        <v>40</v>
      </c>
      <c r="P91" s="95" t="s">
        <v>40</v>
      </c>
      <c r="Q91" s="95">
        <v>0.32564179402657079</v>
      </c>
      <c r="R91" s="95">
        <v>0.78293170687227864</v>
      </c>
      <c r="S91" s="95" t="s">
        <v>40</v>
      </c>
      <c r="T91" s="95" t="s">
        <v>40</v>
      </c>
      <c r="U91" s="4">
        <v>0.55000000000000004</v>
      </c>
      <c r="V91" s="4">
        <v>0.44</v>
      </c>
      <c r="W91" s="4">
        <v>0.56000000000000005</v>
      </c>
      <c r="X91" s="4">
        <v>0.56000000000000005</v>
      </c>
    </row>
    <row r="92" spans="1:24" ht="15.75" customHeight="1" x14ac:dyDescent="0.25">
      <c r="A92" s="4" t="s">
        <v>268</v>
      </c>
      <c r="B92" s="4" t="s">
        <v>269</v>
      </c>
      <c r="C92" s="4" t="s">
        <v>28</v>
      </c>
      <c r="D92" s="4" t="s">
        <v>265</v>
      </c>
      <c r="E92" s="4">
        <f t="shared" si="0"/>
        <v>0</v>
      </c>
      <c r="F92" s="4">
        <f t="shared" si="1"/>
        <v>8</v>
      </c>
      <c r="G92" s="4">
        <f t="shared" si="2"/>
        <v>8</v>
      </c>
      <c r="H92" s="4">
        <v>0</v>
      </c>
      <c r="I92" s="4">
        <v>56672</v>
      </c>
      <c r="J92" s="95" t="s">
        <v>40</v>
      </c>
      <c r="K92" s="95">
        <v>245.27103331451158</v>
      </c>
      <c r="L92" s="95" t="s">
        <v>40</v>
      </c>
      <c r="M92" s="95" t="s">
        <v>40</v>
      </c>
      <c r="N92" s="95" t="s">
        <v>40</v>
      </c>
      <c r="O92" s="95" t="s">
        <v>40</v>
      </c>
      <c r="P92" s="95" t="s">
        <v>40</v>
      </c>
      <c r="Q92" s="95">
        <v>0.29496402877697842</v>
      </c>
      <c r="R92" s="95">
        <v>5.2936194240542074</v>
      </c>
      <c r="S92" s="95" t="s">
        <v>40</v>
      </c>
      <c r="T92" s="95" t="s">
        <v>40</v>
      </c>
      <c r="U92" s="4">
        <v>0</v>
      </c>
      <c r="V92" s="4">
        <v>0</v>
      </c>
      <c r="W92" s="4">
        <v>0</v>
      </c>
      <c r="X92" s="4">
        <v>0</v>
      </c>
    </row>
    <row r="93" spans="1:24" ht="15.75" customHeight="1" x14ac:dyDescent="0.25">
      <c r="A93" s="4" t="s">
        <v>53</v>
      </c>
      <c r="B93" s="4" t="s">
        <v>54</v>
      </c>
      <c r="C93" s="4" t="s">
        <v>28</v>
      </c>
      <c r="D93" s="4" t="s">
        <v>29</v>
      </c>
      <c r="E93" s="4">
        <f t="shared" si="0"/>
        <v>1</v>
      </c>
      <c r="F93" s="4">
        <f t="shared" si="1"/>
        <v>4</v>
      </c>
      <c r="G93" s="4">
        <f t="shared" si="2"/>
        <v>4</v>
      </c>
      <c r="H93" s="4">
        <v>1</v>
      </c>
      <c r="I93" s="4">
        <v>112003</v>
      </c>
      <c r="J93" s="95">
        <v>832.12056819906616</v>
      </c>
      <c r="K93" s="95">
        <v>408.02478505040045</v>
      </c>
      <c r="L93" s="95">
        <v>147.31748256743123</v>
      </c>
      <c r="M93" s="95">
        <v>361.05032822757113</v>
      </c>
      <c r="N93" s="95" t="s">
        <v>40</v>
      </c>
      <c r="O93" s="95" t="s">
        <v>40</v>
      </c>
      <c r="P93" s="95">
        <v>0.37644151565074135</v>
      </c>
      <c r="Q93" s="95">
        <v>0.1925601750547046</v>
      </c>
      <c r="R93" s="95">
        <v>10.713998732176817</v>
      </c>
      <c r="S93" s="95" t="s">
        <v>40</v>
      </c>
      <c r="T93" s="95" t="s">
        <v>40</v>
      </c>
      <c r="U93" s="4">
        <v>0.45</v>
      </c>
      <c r="V93" s="4">
        <v>0.42</v>
      </c>
      <c r="W93" s="4">
        <v>0.43</v>
      </c>
      <c r="X93" s="4">
        <v>0.43</v>
      </c>
    </row>
    <row r="94" spans="1:24" ht="15.75" customHeight="1" x14ac:dyDescent="0.25">
      <c r="A94" s="4" t="s">
        <v>55</v>
      </c>
      <c r="B94" s="4" t="s">
        <v>56</v>
      </c>
      <c r="C94" s="4" t="s">
        <v>28</v>
      </c>
      <c r="D94" s="4" t="s">
        <v>29</v>
      </c>
      <c r="E94" s="4">
        <f t="shared" si="0"/>
        <v>0</v>
      </c>
      <c r="F94" s="4">
        <f t="shared" si="1"/>
        <v>9</v>
      </c>
      <c r="G94" s="4">
        <f t="shared" si="2"/>
        <v>9</v>
      </c>
      <c r="H94" s="4">
        <v>0</v>
      </c>
      <c r="I94" s="4">
        <v>400056</v>
      </c>
      <c r="J94" s="95" t="s">
        <v>40</v>
      </c>
      <c r="K94" s="95">
        <v>238.9665446837443</v>
      </c>
      <c r="L94" s="95" t="s">
        <v>40</v>
      </c>
      <c r="M94" s="95" t="s">
        <v>40</v>
      </c>
      <c r="N94" s="95" t="s">
        <v>40</v>
      </c>
      <c r="O94" s="95" t="s">
        <v>40</v>
      </c>
      <c r="P94" s="95" t="s">
        <v>40</v>
      </c>
      <c r="Q94" s="95" t="s">
        <v>40</v>
      </c>
      <c r="R94" s="95">
        <v>5.749195112684224</v>
      </c>
      <c r="S94" s="95" t="s">
        <v>40</v>
      </c>
      <c r="T94" s="95" t="s">
        <v>40</v>
      </c>
      <c r="U94" s="4">
        <v>0</v>
      </c>
      <c r="V94" s="4">
        <v>0</v>
      </c>
      <c r="W94" s="4">
        <v>0</v>
      </c>
      <c r="X94" s="4">
        <v>0</v>
      </c>
    </row>
    <row r="95" spans="1:24" ht="15.75" customHeight="1" x14ac:dyDescent="0.25">
      <c r="A95" s="4" t="s">
        <v>214</v>
      </c>
      <c r="B95" s="4" t="s">
        <v>215</v>
      </c>
      <c r="C95" s="4" t="s">
        <v>22</v>
      </c>
      <c r="D95" s="4" t="s">
        <v>216</v>
      </c>
      <c r="E95" s="4">
        <f t="shared" si="0"/>
        <v>0</v>
      </c>
      <c r="F95" s="4">
        <f t="shared" si="1"/>
        <v>8</v>
      </c>
      <c r="G95" s="4">
        <f t="shared" si="2"/>
        <v>8</v>
      </c>
      <c r="H95" s="4">
        <v>0</v>
      </c>
      <c r="I95" s="4">
        <v>167294</v>
      </c>
      <c r="J95" s="95" t="s">
        <v>40</v>
      </c>
      <c r="K95" s="95">
        <v>398.69929585041899</v>
      </c>
      <c r="L95" s="95" t="s">
        <v>40</v>
      </c>
      <c r="M95" s="95" t="s">
        <v>40</v>
      </c>
      <c r="N95" s="95" t="s">
        <v>40</v>
      </c>
      <c r="O95" s="95" t="s">
        <v>40</v>
      </c>
      <c r="P95" s="95" t="s">
        <v>40</v>
      </c>
      <c r="Q95" s="95">
        <v>0.45127436281859068</v>
      </c>
      <c r="R95" s="95">
        <v>2.3910002749650316</v>
      </c>
      <c r="S95" s="95" t="s">
        <v>40</v>
      </c>
      <c r="T95" s="95" t="s">
        <v>40</v>
      </c>
      <c r="U95" s="4">
        <v>0</v>
      </c>
      <c r="V95" s="4">
        <v>0</v>
      </c>
      <c r="W95" s="4">
        <v>0</v>
      </c>
      <c r="X95" s="4">
        <v>0</v>
      </c>
    </row>
    <row r="96" spans="1:24" ht="15.75" customHeight="1" x14ac:dyDescent="0.25">
      <c r="A96" s="4" t="s">
        <v>94</v>
      </c>
      <c r="B96" s="4" t="s">
        <v>95</v>
      </c>
      <c r="C96" s="4" t="s">
        <v>28</v>
      </c>
      <c r="D96" s="4" t="s">
        <v>89</v>
      </c>
      <c r="E96" s="4">
        <f t="shared" si="0"/>
        <v>1</v>
      </c>
      <c r="F96" s="4">
        <f t="shared" si="1"/>
        <v>4</v>
      </c>
      <c r="G96" s="4">
        <f t="shared" si="2"/>
        <v>4</v>
      </c>
      <c r="H96" s="4">
        <v>1</v>
      </c>
      <c r="I96" s="4">
        <v>17581472</v>
      </c>
      <c r="J96" s="95">
        <v>175.4176214596821</v>
      </c>
      <c r="K96" s="95">
        <v>138.7028344384361</v>
      </c>
      <c r="L96" s="95" t="s">
        <v>40</v>
      </c>
      <c r="M96" s="95" t="s">
        <v>40</v>
      </c>
      <c r="N96" s="95" t="s">
        <v>40</v>
      </c>
      <c r="O96" s="95">
        <v>99.976519337016569</v>
      </c>
      <c r="P96" s="95">
        <v>1.098320046840517</v>
      </c>
      <c r="Q96" s="95">
        <v>0.51816616091199874</v>
      </c>
      <c r="R96" s="95">
        <v>25.083223975785419</v>
      </c>
      <c r="S96" s="95">
        <v>0.75052153129878563</v>
      </c>
      <c r="T96" s="95" t="s">
        <v>40</v>
      </c>
      <c r="U96" s="4">
        <v>0.4</v>
      </c>
      <c r="V96" s="4">
        <v>0.3</v>
      </c>
      <c r="W96" s="4">
        <v>0.4</v>
      </c>
      <c r="X96" s="4">
        <v>0.4</v>
      </c>
    </row>
    <row r="97" spans="1:24" ht="15.75" customHeight="1" x14ac:dyDescent="0.25">
      <c r="A97" s="4" t="s">
        <v>460</v>
      </c>
      <c r="B97" s="4" t="s">
        <v>461</v>
      </c>
      <c r="C97" s="4" t="s">
        <v>118</v>
      </c>
      <c r="D97" s="4" t="s">
        <v>449</v>
      </c>
      <c r="E97" s="4">
        <f t="shared" si="0"/>
        <v>0</v>
      </c>
      <c r="F97" s="4">
        <f t="shared" si="1"/>
        <v>8</v>
      </c>
      <c r="G97" s="4">
        <f t="shared" si="2"/>
        <v>8</v>
      </c>
      <c r="H97" s="4">
        <v>0</v>
      </c>
      <c r="I97" s="4">
        <v>12771246</v>
      </c>
      <c r="J97" s="95">
        <v>43.981613070486624</v>
      </c>
      <c r="K97" s="95">
        <v>25.056286598817376</v>
      </c>
      <c r="L97" s="95" t="s">
        <v>40</v>
      </c>
      <c r="M97" s="95" t="s">
        <v>40</v>
      </c>
      <c r="N97" s="95" t="s">
        <v>40</v>
      </c>
      <c r="O97" s="95" t="s">
        <v>40</v>
      </c>
      <c r="P97" s="95" t="s">
        <v>40</v>
      </c>
      <c r="Q97" s="95">
        <v>0.52812499999999996</v>
      </c>
      <c r="R97" s="95" t="s">
        <v>40</v>
      </c>
      <c r="S97" s="95" t="s">
        <v>40</v>
      </c>
      <c r="T97" s="95" t="s">
        <v>40</v>
      </c>
      <c r="U97" s="4">
        <v>0.28000000000000003</v>
      </c>
      <c r="V97" s="4">
        <v>0.49</v>
      </c>
      <c r="W97" s="4">
        <v>0.35</v>
      </c>
      <c r="X97" s="4">
        <v>0.35</v>
      </c>
    </row>
    <row r="98" spans="1:24" ht="15.75" customHeight="1" x14ac:dyDescent="0.25">
      <c r="A98" s="4" t="s">
        <v>462</v>
      </c>
      <c r="B98" s="4" t="s">
        <v>463</v>
      </c>
      <c r="C98" s="4" t="s">
        <v>118</v>
      </c>
      <c r="D98" s="4" t="s">
        <v>449</v>
      </c>
      <c r="E98" s="4">
        <f t="shared" si="0"/>
        <v>0</v>
      </c>
      <c r="F98" s="4">
        <f t="shared" si="1"/>
        <v>6</v>
      </c>
      <c r="G98" s="4">
        <f t="shared" si="2"/>
        <v>6</v>
      </c>
      <c r="H98" s="4">
        <v>0</v>
      </c>
      <c r="I98" s="4">
        <v>1920922</v>
      </c>
      <c r="J98" s="95" t="s">
        <v>40</v>
      </c>
      <c r="K98" s="95">
        <v>31.026767354426678</v>
      </c>
      <c r="L98" s="95">
        <v>5.3099501177038944</v>
      </c>
      <c r="M98" s="95">
        <v>171.14093959731545</v>
      </c>
      <c r="N98" s="95" t="s">
        <v>40</v>
      </c>
      <c r="O98" s="95" t="s">
        <v>40</v>
      </c>
      <c r="P98" s="95" t="s">
        <v>40</v>
      </c>
      <c r="Q98" s="95">
        <v>0.55536912751677847</v>
      </c>
      <c r="R98" s="95">
        <v>1.0932250242331547</v>
      </c>
      <c r="S98" s="95" t="s">
        <v>40</v>
      </c>
      <c r="T98" s="95" t="s">
        <v>40</v>
      </c>
      <c r="U98" s="4">
        <v>0</v>
      </c>
      <c r="V98" s="4">
        <v>0</v>
      </c>
      <c r="W98" s="4">
        <v>0</v>
      </c>
      <c r="X98" s="4">
        <v>0</v>
      </c>
    </row>
    <row r="99" spans="1:24" ht="15.75" customHeight="1" x14ac:dyDescent="0.25">
      <c r="A99" s="4" t="s">
        <v>343</v>
      </c>
      <c r="B99" s="4" t="s">
        <v>344</v>
      </c>
      <c r="C99" s="4" t="s">
        <v>28</v>
      </c>
      <c r="D99" s="4" t="s">
        <v>328</v>
      </c>
      <c r="E99" s="4">
        <f t="shared" si="0"/>
        <v>1</v>
      </c>
      <c r="F99" s="4">
        <f t="shared" si="1"/>
        <v>1</v>
      </c>
      <c r="G99" s="4">
        <f t="shared" si="2"/>
        <v>1</v>
      </c>
      <c r="H99" s="4">
        <v>0</v>
      </c>
      <c r="I99" s="4">
        <v>782766</v>
      </c>
      <c r="J99" s="95">
        <v>465.01764256495551</v>
      </c>
      <c r="K99" s="95">
        <v>284.3761737224151</v>
      </c>
      <c r="L99" s="95">
        <v>65.153570798936073</v>
      </c>
      <c r="M99" s="95">
        <v>229.11051212938006</v>
      </c>
      <c r="N99" s="95" t="s">
        <v>40</v>
      </c>
      <c r="O99" s="95">
        <v>101.09756097560975</v>
      </c>
      <c r="P99" s="95">
        <v>7.528663712923192E-2</v>
      </c>
      <c r="Q99" s="95">
        <v>0.31401617250673852</v>
      </c>
      <c r="R99" s="95">
        <v>14.691491454662058</v>
      </c>
      <c r="S99" s="95">
        <v>13.233534378769601</v>
      </c>
      <c r="T99" s="95">
        <v>376.81818181818181</v>
      </c>
      <c r="U99" s="4">
        <v>0.41</v>
      </c>
      <c r="V99" s="4">
        <v>0.37</v>
      </c>
      <c r="W99" s="4">
        <v>0.37</v>
      </c>
      <c r="X99" s="4">
        <v>0.37</v>
      </c>
    </row>
    <row r="100" spans="1:24" ht="15.75" customHeight="1" x14ac:dyDescent="0.25">
      <c r="A100" s="4" t="s">
        <v>57</v>
      </c>
      <c r="B100" s="4" t="s">
        <v>58</v>
      </c>
      <c r="C100" s="4" t="s">
        <v>28</v>
      </c>
      <c r="D100" s="4" t="s">
        <v>29</v>
      </c>
      <c r="E100" s="4">
        <f t="shared" si="0"/>
        <v>0</v>
      </c>
      <c r="F100" s="4">
        <f t="shared" si="1"/>
        <v>8</v>
      </c>
      <c r="G100" s="4">
        <f t="shared" si="2"/>
        <v>8</v>
      </c>
      <c r="H100" s="4">
        <v>0</v>
      </c>
      <c r="I100" s="4">
        <v>11263077</v>
      </c>
      <c r="J100" s="95" t="s">
        <v>40</v>
      </c>
      <c r="K100" s="95">
        <v>78.859444892368217</v>
      </c>
      <c r="L100" s="95" t="s">
        <v>40</v>
      </c>
      <c r="M100" s="95" t="s">
        <v>40</v>
      </c>
      <c r="N100" s="95" t="s">
        <v>40</v>
      </c>
      <c r="O100" s="95" t="s">
        <v>40</v>
      </c>
      <c r="P100" s="95" t="s">
        <v>40</v>
      </c>
      <c r="Q100" s="95">
        <v>0.66752983562260748</v>
      </c>
      <c r="R100" s="95">
        <v>9.1271683572792757</v>
      </c>
      <c r="S100" s="95" t="s">
        <v>40</v>
      </c>
      <c r="T100" s="95" t="s">
        <v>40</v>
      </c>
      <c r="U100" s="4">
        <v>0</v>
      </c>
      <c r="V100" s="4">
        <v>0</v>
      </c>
      <c r="W100" s="4">
        <v>0</v>
      </c>
      <c r="X100" s="4">
        <v>0</v>
      </c>
    </row>
    <row r="101" spans="1:24" ht="15.75" customHeight="1" x14ac:dyDescent="0.25">
      <c r="A101" s="4" t="s">
        <v>423</v>
      </c>
      <c r="B101" s="4" t="s">
        <v>424</v>
      </c>
      <c r="C101" s="4" t="s">
        <v>181</v>
      </c>
      <c r="D101" s="4" t="s">
        <v>412</v>
      </c>
      <c r="E101" s="4">
        <f t="shared" si="0"/>
        <v>1</v>
      </c>
      <c r="F101" s="4">
        <f t="shared" si="1"/>
        <v>4</v>
      </c>
      <c r="G101" s="4">
        <f t="shared" si="2"/>
        <v>8</v>
      </c>
      <c r="H101" s="4">
        <v>0</v>
      </c>
      <c r="I101" s="4">
        <v>799</v>
      </c>
      <c r="J101" s="95">
        <v>18147.684605757197</v>
      </c>
      <c r="K101" s="95">
        <v>125.15644555694618</v>
      </c>
      <c r="L101" s="95" t="s">
        <v>40</v>
      </c>
      <c r="M101" s="95" t="s">
        <v>40</v>
      </c>
      <c r="N101" s="95" t="s">
        <v>40</v>
      </c>
      <c r="O101" s="95">
        <v>1.2666666666666666</v>
      </c>
      <c r="P101" s="95">
        <v>0.125</v>
      </c>
      <c r="Q101" s="95">
        <v>0</v>
      </c>
      <c r="R101" s="95">
        <v>0</v>
      </c>
      <c r="S101" s="95">
        <v>0</v>
      </c>
      <c r="T101" s="95" t="s">
        <v>40</v>
      </c>
    </row>
    <row r="102" spans="1:24" ht="15.75" customHeight="1" x14ac:dyDescent="0.25">
      <c r="A102" s="4" t="s">
        <v>96</v>
      </c>
      <c r="B102" s="4" t="s">
        <v>97</v>
      </c>
      <c r="C102" s="4" t="s">
        <v>28</v>
      </c>
      <c r="D102" s="4" t="s">
        <v>89</v>
      </c>
      <c r="E102" s="4">
        <f t="shared" si="0"/>
        <v>1</v>
      </c>
      <c r="F102" s="4">
        <f t="shared" si="1"/>
        <v>1</v>
      </c>
      <c r="G102" s="4">
        <f t="shared" si="2"/>
        <v>1</v>
      </c>
      <c r="H102" s="4">
        <v>1</v>
      </c>
      <c r="I102" s="4">
        <v>9746117</v>
      </c>
      <c r="J102" s="95">
        <v>154.60516224051077</v>
      </c>
      <c r="K102" s="95">
        <v>198.38670108310828</v>
      </c>
      <c r="L102" s="95">
        <v>22.788562870730978</v>
      </c>
      <c r="M102" s="95">
        <v>114.86940780967159</v>
      </c>
      <c r="N102" s="95" t="s">
        <v>40</v>
      </c>
      <c r="O102" s="95">
        <v>26.835891381345927</v>
      </c>
      <c r="P102" s="95">
        <v>3.2771186440677966</v>
      </c>
      <c r="Q102" s="95">
        <v>0.58572536850271528</v>
      </c>
      <c r="R102" s="95">
        <v>39.646558726926834</v>
      </c>
      <c r="S102" s="95">
        <v>0.96326440827100746</v>
      </c>
      <c r="T102" s="95">
        <v>366.61290322580646</v>
      </c>
      <c r="U102" s="4">
        <v>0.27</v>
      </c>
      <c r="V102" s="4">
        <v>0.2</v>
      </c>
      <c r="W102" s="4">
        <v>0.31</v>
      </c>
      <c r="X102" s="4">
        <v>0.31</v>
      </c>
    </row>
    <row r="103" spans="1:24" ht="15.75" customHeight="1" x14ac:dyDescent="0.25">
      <c r="A103" s="5" t="s">
        <v>169</v>
      </c>
      <c r="B103" s="5" t="s">
        <v>170</v>
      </c>
      <c r="C103" s="5" t="s">
        <v>106</v>
      </c>
      <c r="D103" s="4" t="s">
        <v>160</v>
      </c>
      <c r="E103" s="4">
        <f t="shared" si="0"/>
        <v>0</v>
      </c>
      <c r="F103" s="4">
        <f t="shared" si="1"/>
        <v>10</v>
      </c>
      <c r="G103" s="4">
        <f t="shared" si="2"/>
        <v>14</v>
      </c>
      <c r="H103" s="4">
        <v>0</v>
      </c>
      <c r="I103" s="4">
        <v>7436154</v>
      </c>
      <c r="J103" s="95">
        <v>432.05129963688222</v>
      </c>
      <c r="K103" s="95" t="s">
        <v>40</v>
      </c>
      <c r="L103" s="95" t="s">
        <v>40</v>
      </c>
      <c r="M103" s="95" t="s">
        <v>40</v>
      </c>
      <c r="N103" s="95" t="s">
        <v>40</v>
      </c>
      <c r="O103" s="95" t="s">
        <v>40</v>
      </c>
      <c r="P103" s="95" t="s">
        <v>40</v>
      </c>
      <c r="Q103" s="95" t="s">
        <v>40</v>
      </c>
      <c r="R103" s="95" t="s">
        <v>40</v>
      </c>
      <c r="S103" s="95" t="s">
        <v>40</v>
      </c>
      <c r="T103" s="95" t="s">
        <v>40</v>
      </c>
    </row>
    <row r="104" spans="1:24" ht="15.75" customHeight="1" x14ac:dyDescent="0.25">
      <c r="A104" s="4" t="s">
        <v>189</v>
      </c>
      <c r="B104" s="4" t="s">
        <v>190</v>
      </c>
      <c r="C104" s="4" t="s">
        <v>181</v>
      </c>
      <c r="D104" s="4" t="s">
        <v>182</v>
      </c>
      <c r="E104" s="4">
        <f t="shared" si="0"/>
        <v>1</v>
      </c>
      <c r="F104" s="4">
        <f t="shared" si="1"/>
        <v>0</v>
      </c>
      <c r="G104" s="4">
        <f t="shared" si="2"/>
        <v>0</v>
      </c>
      <c r="H104" s="4">
        <v>1</v>
      </c>
      <c r="I104" s="4">
        <v>9684679</v>
      </c>
      <c r="J104" s="95">
        <v>411.09261339482703</v>
      </c>
      <c r="K104" s="95">
        <v>179.07666325337163</v>
      </c>
      <c r="L104" s="95">
        <v>90.885820789723638</v>
      </c>
      <c r="M104" s="95">
        <v>507.52464971458221</v>
      </c>
      <c r="N104" s="95">
        <v>29.551831299726089</v>
      </c>
      <c r="O104" s="95">
        <v>25.837526205450732</v>
      </c>
      <c r="P104" s="95">
        <v>0.25000360381139092</v>
      </c>
      <c r="Q104" s="95">
        <v>0.19610217378769532</v>
      </c>
      <c r="R104" s="95">
        <v>2.4987921644073077</v>
      </c>
      <c r="S104" s="95">
        <v>1.3137923107090212</v>
      </c>
      <c r="T104" s="95">
        <v>33.41482150926344</v>
      </c>
      <c r="U104" s="4">
        <v>0.33</v>
      </c>
      <c r="V104" s="4">
        <v>0.32</v>
      </c>
      <c r="W104" s="4">
        <v>0.57999999999999996</v>
      </c>
      <c r="X104" s="4">
        <v>0.57999999999999996</v>
      </c>
    </row>
    <row r="105" spans="1:24" ht="15.75" customHeight="1" x14ac:dyDescent="0.25">
      <c r="A105" s="4" t="s">
        <v>285</v>
      </c>
      <c r="B105" s="4" t="s">
        <v>286</v>
      </c>
      <c r="C105" s="4" t="s">
        <v>181</v>
      </c>
      <c r="D105" s="4" t="s">
        <v>276</v>
      </c>
      <c r="E105" s="4">
        <f t="shared" si="0"/>
        <v>1</v>
      </c>
      <c r="F105" s="4">
        <f t="shared" si="1"/>
        <v>0</v>
      </c>
      <c r="G105" s="4">
        <f t="shared" si="2"/>
        <v>0</v>
      </c>
      <c r="H105" s="4">
        <v>1</v>
      </c>
      <c r="I105" s="4">
        <v>339031</v>
      </c>
      <c r="J105" s="95">
        <v>191.13296424220792</v>
      </c>
      <c r="K105" s="95">
        <v>38.639534437853769</v>
      </c>
      <c r="L105" s="95">
        <v>33.330285431125773</v>
      </c>
      <c r="M105" s="95">
        <v>862.59541984732823</v>
      </c>
      <c r="N105" s="95">
        <v>15.04287218572933</v>
      </c>
      <c r="O105" s="95">
        <v>36.078431372549019</v>
      </c>
      <c r="P105" s="95">
        <v>5.101246105919003E-2</v>
      </c>
      <c r="Q105" s="95">
        <v>0.17557251908396945</v>
      </c>
      <c r="R105" s="95">
        <v>0.88487483445466641</v>
      </c>
      <c r="S105" s="95">
        <v>2.0891304347826085</v>
      </c>
      <c r="T105" s="95">
        <v>230</v>
      </c>
      <c r="U105" s="4">
        <v>0</v>
      </c>
      <c r="V105" s="4">
        <v>0</v>
      </c>
      <c r="W105" s="4">
        <v>0</v>
      </c>
      <c r="X105" s="4">
        <v>0</v>
      </c>
    </row>
    <row r="106" spans="1:24" ht="15.75" customHeight="1" x14ac:dyDescent="0.25">
      <c r="A106" s="4" t="s">
        <v>398</v>
      </c>
      <c r="B106" s="4" t="s">
        <v>399</v>
      </c>
      <c r="C106" s="4" t="s">
        <v>106</v>
      </c>
      <c r="D106" s="4" t="s">
        <v>393</v>
      </c>
      <c r="E106" s="4">
        <f t="shared" si="0"/>
        <v>0</v>
      </c>
      <c r="F106" s="4">
        <f t="shared" si="1"/>
        <v>5</v>
      </c>
      <c r="G106" s="4">
        <f t="shared" si="2"/>
        <v>9</v>
      </c>
      <c r="H106" s="4">
        <v>1</v>
      </c>
      <c r="I106" s="4">
        <v>1366417754</v>
      </c>
      <c r="J106" s="95">
        <v>126.72090910200514</v>
      </c>
      <c r="K106" s="95">
        <v>30.709715149090488</v>
      </c>
      <c r="L106" s="95" t="s">
        <v>40</v>
      </c>
      <c r="M106" s="95" t="s">
        <v>40</v>
      </c>
      <c r="N106" s="95" t="s">
        <v>40</v>
      </c>
      <c r="O106" s="95" t="s">
        <v>40</v>
      </c>
      <c r="P106" s="95">
        <v>0.55114346807325765</v>
      </c>
      <c r="Q106" s="95">
        <v>0.67221291492601698</v>
      </c>
      <c r="R106" s="95">
        <v>3.1233493472304521</v>
      </c>
      <c r="S106" s="95">
        <v>0.19951947632194122</v>
      </c>
      <c r="T106" s="95" t="s">
        <v>40</v>
      </c>
    </row>
    <row r="107" spans="1:24" ht="15.75" customHeight="1" x14ac:dyDescent="0.25">
      <c r="A107" s="4" t="s">
        <v>360</v>
      </c>
      <c r="B107" s="4" t="s">
        <v>361</v>
      </c>
      <c r="C107" s="4" t="s">
        <v>106</v>
      </c>
      <c r="D107" s="4" t="s">
        <v>357</v>
      </c>
      <c r="E107" s="4">
        <f t="shared" si="0"/>
        <v>0</v>
      </c>
      <c r="F107" s="4">
        <f t="shared" si="1"/>
        <v>5</v>
      </c>
      <c r="G107" s="4">
        <f t="shared" si="2"/>
        <v>5</v>
      </c>
      <c r="H107" s="4">
        <v>0</v>
      </c>
      <c r="I107" s="4">
        <v>270625568</v>
      </c>
      <c r="J107" s="95">
        <v>143.8670421561942</v>
      </c>
      <c r="K107" s="95">
        <v>90.902349625738239</v>
      </c>
      <c r="L107" s="95">
        <v>9.4813657813736203</v>
      </c>
      <c r="M107" s="95">
        <v>104.30275807402288</v>
      </c>
      <c r="N107" s="95" t="s">
        <v>40</v>
      </c>
      <c r="O107" s="95" t="s">
        <v>40</v>
      </c>
      <c r="P107" s="95" t="s">
        <v>40</v>
      </c>
      <c r="Q107" s="95">
        <v>0.28519745533627366</v>
      </c>
      <c r="R107" s="95">
        <v>0.42494137139326021</v>
      </c>
      <c r="S107" s="95" t="s">
        <v>40</v>
      </c>
      <c r="T107" s="95" t="s">
        <v>40</v>
      </c>
      <c r="U107" s="4">
        <v>0.57999999999999996</v>
      </c>
      <c r="V107" s="4">
        <v>0.43</v>
      </c>
      <c r="W107" s="4">
        <v>0.4</v>
      </c>
      <c r="X107" s="4">
        <v>0.4</v>
      </c>
    </row>
    <row r="108" spans="1:24" ht="15.75" customHeight="1" x14ac:dyDescent="0.25">
      <c r="A108" s="4" t="s">
        <v>400</v>
      </c>
      <c r="B108" s="4" t="s">
        <v>401</v>
      </c>
      <c r="C108" s="4" t="s">
        <v>106</v>
      </c>
      <c r="D108" s="4" t="s">
        <v>393</v>
      </c>
      <c r="E108" s="4">
        <f t="shared" si="0"/>
        <v>0</v>
      </c>
      <c r="F108" s="4">
        <f t="shared" si="1"/>
        <v>8</v>
      </c>
      <c r="G108" s="4">
        <f t="shared" si="2"/>
        <v>8</v>
      </c>
      <c r="H108" s="4">
        <v>0</v>
      </c>
      <c r="I108" s="4">
        <v>82913906</v>
      </c>
      <c r="J108" s="95" t="s">
        <v>40</v>
      </c>
      <c r="K108" s="95">
        <v>277.39617043249655</v>
      </c>
      <c r="L108" s="95" t="s">
        <v>40</v>
      </c>
      <c r="M108" s="95" t="s">
        <v>40</v>
      </c>
      <c r="N108" s="95" t="s">
        <v>40</v>
      </c>
      <c r="O108" s="95" t="s">
        <v>40</v>
      </c>
      <c r="P108" s="95" t="s">
        <v>40</v>
      </c>
      <c r="Q108" s="95">
        <v>0.24630434782608696</v>
      </c>
      <c r="R108" s="95">
        <v>2.3349521128578838</v>
      </c>
      <c r="S108" s="95" t="s">
        <v>40</v>
      </c>
      <c r="T108" s="95" t="s">
        <v>40</v>
      </c>
      <c r="U108" s="4">
        <v>0</v>
      </c>
      <c r="V108" s="4">
        <v>0</v>
      </c>
      <c r="W108" s="4">
        <v>0</v>
      </c>
      <c r="X108" s="4">
        <v>0</v>
      </c>
    </row>
    <row r="109" spans="1:24" ht="15.75" customHeight="1" x14ac:dyDescent="0.25">
      <c r="A109" s="4" t="s">
        <v>493</v>
      </c>
      <c r="B109" s="4" t="s">
        <v>494</v>
      </c>
      <c r="C109" s="4" t="s">
        <v>106</v>
      </c>
      <c r="D109" s="4" t="s">
        <v>484</v>
      </c>
      <c r="E109" s="4">
        <f t="shared" si="0"/>
        <v>0</v>
      </c>
      <c r="F109" s="4">
        <f t="shared" si="1"/>
        <v>10</v>
      </c>
      <c r="G109" s="4">
        <f t="shared" si="2"/>
        <v>14</v>
      </c>
      <c r="H109" s="4">
        <v>0</v>
      </c>
      <c r="I109" s="4">
        <v>39309783</v>
      </c>
      <c r="J109" s="95" t="s">
        <v>40</v>
      </c>
      <c r="K109" s="95" t="s">
        <v>40</v>
      </c>
      <c r="L109" s="95" t="s">
        <v>40</v>
      </c>
      <c r="M109" s="95" t="s">
        <v>40</v>
      </c>
      <c r="N109" s="95" t="s">
        <v>40</v>
      </c>
      <c r="O109" s="95" t="s">
        <v>40</v>
      </c>
      <c r="P109" s="95" t="s">
        <v>40</v>
      </c>
      <c r="Q109" s="95" t="s">
        <v>40</v>
      </c>
      <c r="R109" s="95">
        <v>8.4940687665459773</v>
      </c>
      <c r="S109" s="95" t="s">
        <v>40</v>
      </c>
      <c r="T109" s="95" t="s">
        <v>40</v>
      </c>
    </row>
    <row r="110" spans="1:24" ht="15.75" customHeight="1" x14ac:dyDescent="0.25">
      <c r="A110" s="4" t="s">
        <v>495</v>
      </c>
      <c r="B110" s="4" t="s">
        <v>496</v>
      </c>
      <c r="C110" s="4" t="s">
        <v>106</v>
      </c>
      <c r="D110" s="4" t="s">
        <v>484</v>
      </c>
      <c r="E110" s="4">
        <f t="shared" si="0"/>
        <v>0</v>
      </c>
      <c r="F110" s="4">
        <f t="shared" si="1"/>
        <v>8</v>
      </c>
      <c r="G110" s="4">
        <f t="shared" si="2"/>
        <v>12</v>
      </c>
      <c r="H110" s="4">
        <v>0</v>
      </c>
      <c r="J110" s="95" t="s">
        <v>40</v>
      </c>
      <c r="K110" s="95" t="s">
        <v>40</v>
      </c>
      <c r="L110" s="95" t="s">
        <v>40</v>
      </c>
      <c r="M110" s="95" t="s">
        <v>40</v>
      </c>
      <c r="N110" s="95" t="s">
        <v>40</v>
      </c>
      <c r="O110" s="95" t="s">
        <v>40</v>
      </c>
      <c r="P110" s="95">
        <v>3.5444234404536861</v>
      </c>
      <c r="Q110" s="95">
        <v>0.17937777777777777</v>
      </c>
      <c r="R110" s="95" t="s">
        <v>40</v>
      </c>
      <c r="S110" s="95">
        <v>4.5404830095208606</v>
      </c>
      <c r="T110" s="95" t="s">
        <v>40</v>
      </c>
    </row>
    <row r="111" spans="1:24" ht="15.75" customHeight="1" x14ac:dyDescent="0.25">
      <c r="A111" s="4" t="s">
        <v>497</v>
      </c>
      <c r="B111" s="4" t="s">
        <v>498</v>
      </c>
      <c r="C111" s="4" t="s">
        <v>106</v>
      </c>
      <c r="D111" s="4" t="s">
        <v>484</v>
      </c>
      <c r="E111" s="4">
        <f t="shared" si="0"/>
        <v>0</v>
      </c>
      <c r="F111" s="4">
        <f t="shared" si="1"/>
        <v>11</v>
      </c>
      <c r="G111" s="4">
        <f t="shared" si="2"/>
        <v>15</v>
      </c>
      <c r="H111" s="4">
        <v>0</v>
      </c>
      <c r="J111" s="95" t="s">
        <v>40</v>
      </c>
      <c r="K111" s="95" t="s">
        <v>40</v>
      </c>
      <c r="L111" s="95" t="s">
        <v>40</v>
      </c>
      <c r="M111" s="95" t="s">
        <v>40</v>
      </c>
      <c r="N111" s="95" t="s">
        <v>40</v>
      </c>
      <c r="O111" s="95" t="s">
        <v>40</v>
      </c>
      <c r="P111" s="95" t="s">
        <v>40</v>
      </c>
      <c r="Q111" s="95" t="s">
        <v>40</v>
      </c>
      <c r="R111" s="95" t="s">
        <v>40</v>
      </c>
      <c r="S111" s="95" t="s">
        <v>40</v>
      </c>
      <c r="T111" s="95" t="s">
        <v>40</v>
      </c>
    </row>
    <row r="112" spans="1:24" ht="15.75" customHeight="1" x14ac:dyDescent="0.25">
      <c r="A112" s="4" t="s">
        <v>287</v>
      </c>
      <c r="B112" s="4" t="s">
        <v>288</v>
      </c>
      <c r="C112" s="4" t="s">
        <v>181</v>
      </c>
      <c r="D112" s="4" t="s">
        <v>276</v>
      </c>
      <c r="E112" s="4">
        <f t="shared" si="0"/>
        <v>0</v>
      </c>
      <c r="F112" s="4">
        <f t="shared" si="1"/>
        <v>5</v>
      </c>
      <c r="G112" s="4">
        <f t="shared" si="2"/>
        <v>5</v>
      </c>
      <c r="H112" s="4">
        <v>1</v>
      </c>
      <c r="I112" s="4">
        <v>4882495</v>
      </c>
      <c r="J112" s="95">
        <v>262.14056542812642</v>
      </c>
      <c r="K112" s="95">
        <v>76.559218186603374</v>
      </c>
      <c r="L112" s="95" t="s">
        <v>40</v>
      </c>
      <c r="M112" s="95" t="s">
        <v>40</v>
      </c>
      <c r="N112" s="95" t="s">
        <v>40</v>
      </c>
      <c r="O112" s="95">
        <v>2711</v>
      </c>
      <c r="P112" s="95" t="s">
        <v>40</v>
      </c>
      <c r="Q112" s="95">
        <v>0.1709470304975923</v>
      </c>
      <c r="R112" s="95">
        <v>0.83973460290281909</v>
      </c>
      <c r="S112" s="95">
        <v>0.11748775978243686</v>
      </c>
      <c r="T112" s="95" t="s">
        <v>40</v>
      </c>
      <c r="U112" s="4">
        <v>0</v>
      </c>
      <c r="V112" s="4">
        <v>0</v>
      </c>
      <c r="W112" s="4">
        <v>0</v>
      </c>
      <c r="X112" s="4">
        <v>0</v>
      </c>
    </row>
    <row r="113" spans="1:24" ht="15.75" customHeight="1" x14ac:dyDescent="0.25">
      <c r="A113" s="4" t="s">
        <v>289</v>
      </c>
      <c r="B113" s="4" t="s">
        <v>290</v>
      </c>
      <c r="C113" s="4" t="s">
        <v>181</v>
      </c>
      <c r="D113" s="4" t="s">
        <v>276</v>
      </c>
      <c r="E113" s="4">
        <f t="shared" si="0"/>
        <v>0</v>
      </c>
      <c r="F113" s="4">
        <f t="shared" si="1"/>
        <v>8</v>
      </c>
      <c r="G113" s="4">
        <f t="shared" si="2"/>
        <v>8</v>
      </c>
      <c r="H113" s="4">
        <v>0</v>
      </c>
      <c r="I113" s="4">
        <v>84584</v>
      </c>
      <c r="J113" s="95" t="s">
        <v>40</v>
      </c>
      <c r="K113" s="95">
        <v>125.31920930672469</v>
      </c>
      <c r="L113" s="95" t="s">
        <v>40</v>
      </c>
      <c r="M113" s="95" t="s">
        <v>40</v>
      </c>
      <c r="N113" s="95" t="s">
        <v>40</v>
      </c>
      <c r="O113" s="95" t="s">
        <v>40</v>
      </c>
      <c r="P113" s="95" t="s">
        <v>40</v>
      </c>
      <c r="Q113" s="95">
        <v>6.6037735849056603E-2</v>
      </c>
      <c r="R113" s="95">
        <v>0</v>
      </c>
      <c r="S113" s="95" t="s">
        <v>40</v>
      </c>
      <c r="T113" s="95" t="s">
        <v>40</v>
      </c>
      <c r="U113" s="4">
        <v>0</v>
      </c>
      <c r="V113" s="4">
        <v>0</v>
      </c>
      <c r="W113" s="4">
        <v>0</v>
      </c>
      <c r="X113" s="4">
        <v>0</v>
      </c>
    </row>
    <row r="114" spans="1:24" ht="15.75" customHeight="1" x14ac:dyDescent="0.25">
      <c r="A114" s="4" t="s">
        <v>499</v>
      </c>
      <c r="B114" s="4" t="s">
        <v>500</v>
      </c>
      <c r="C114" s="4" t="s">
        <v>106</v>
      </c>
      <c r="D114" s="4" t="s">
        <v>484</v>
      </c>
      <c r="E114" s="4">
        <f t="shared" si="0"/>
        <v>1</v>
      </c>
      <c r="F114" s="4">
        <f t="shared" si="1"/>
        <v>4</v>
      </c>
      <c r="G114" s="4">
        <f t="shared" si="2"/>
        <v>4</v>
      </c>
      <c r="H114" s="4">
        <v>0</v>
      </c>
      <c r="I114" s="4">
        <v>8519377</v>
      </c>
      <c r="J114" s="95">
        <v>318.42703991148647</v>
      </c>
      <c r="K114" s="95">
        <v>226.8358355311662</v>
      </c>
      <c r="L114" s="95" t="s">
        <v>40</v>
      </c>
      <c r="M114" s="95" t="s">
        <v>40</v>
      </c>
      <c r="N114" s="95" t="s">
        <v>40</v>
      </c>
      <c r="O114" s="95">
        <v>72.273301737756711</v>
      </c>
      <c r="P114" s="95">
        <v>0.58982419728970825</v>
      </c>
      <c r="Q114" s="95">
        <v>0.27135834411384219</v>
      </c>
      <c r="R114" s="95">
        <v>1.291174225533158</v>
      </c>
      <c r="S114" s="95">
        <v>4.5629631248770464</v>
      </c>
      <c r="T114" s="95" t="s">
        <v>40</v>
      </c>
      <c r="U114" s="4">
        <v>0</v>
      </c>
      <c r="V114" s="4">
        <v>0</v>
      </c>
      <c r="W114" s="4">
        <v>0</v>
      </c>
      <c r="X114" s="4">
        <v>0</v>
      </c>
    </row>
    <row r="115" spans="1:24" ht="15.75" customHeight="1" x14ac:dyDescent="0.25">
      <c r="A115" s="4" t="s">
        <v>425</v>
      </c>
      <c r="B115" s="4" t="s">
        <v>426</v>
      </c>
      <c r="C115" s="4" t="s">
        <v>181</v>
      </c>
      <c r="D115" s="4" t="s">
        <v>412</v>
      </c>
      <c r="E115" s="4">
        <f t="shared" si="0"/>
        <v>1</v>
      </c>
      <c r="F115" s="4">
        <f t="shared" si="1"/>
        <v>0</v>
      </c>
      <c r="G115" s="4">
        <f t="shared" si="2"/>
        <v>0</v>
      </c>
      <c r="H115" s="4">
        <v>1</v>
      </c>
      <c r="I115" s="4">
        <v>60550075</v>
      </c>
      <c r="J115" s="95">
        <v>453.59646540487353</v>
      </c>
      <c r="K115" s="95">
        <v>98.521760707976</v>
      </c>
      <c r="L115" s="95">
        <v>68.777784338004537</v>
      </c>
      <c r="M115" s="95">
        <v>698.09739334506753</v>
      </c>
      <c r="N115" s="95">
        <v>17.426898315154851</v>
      </c>
      <c r="O115" s="95">
        <v>67.791603487490519</v>
      </c>
      <c r="P115" s="95">
        <v>0.28417833375412654</v>
      </c>
      <c r="Q115" s="95">
        <v>0.17227390830609338</v>
      </c>
      <c r="R115" s="95">
        <v>0.66061024697326964</v>
      </c>
      <c r="S115" s="95">
        <v>1.2505112974723802</v>
      </c>
      <c r="T115" s="95">
        <v>211.63816568047338</v>
      </c>
      <c r="U115" s="4">
        <v>0.61</v>
      </c>
      <c r="V115" s="4">
        <v>0.56999999999999995</v>
      </c>
      <c r="W115" s="4">
        <v>0.7</v>
      </c>
      <c r="X115" s="4">
        <v>0.7</v>
      </c>
    </row>
    <row r="116" spans="1:24" ht="15.75" customHeight="1" x14ac:dyDescent="0.25">
      <c r="A116" s="4" t="s">
        <v>59</v>
      </c>
      <c r="B116" s="4" t="s">
        <v>60</v>
      </c>
      <c r="C116" s="4" t="s">
        <v>28</v>
      </c>
      <c r="D116" s="4" t="s">
        <v>29</v>
      </c>
      <c r="E116" s="4">
        <f t="shared" si="0"/>
        <v>1</v>
      </c>
      <c r="F116" s="4">
        <f t="shared" si="1"/>
        <v>4</v>
      </c>
      <c r="G116" s="4">
        <f t="shared" si="2"/>
        <v>4</v>
      </c>
      <c r="H116" s="4">
        <v>0</v>
      </c>
      <c r="I116" s="4">
        <v>2948279</v>
      </c>
      <c r="J116" s="95">
        <v>400.74226353747389</v>
      </c>
      <c r="K116" s="95">
        <v>130.82208298468362</v>
      </c>
      <c r="L116" s="95" t="s">
        <v>40</v>
      </c>
      <c r="M116" s="95" t="s">
        <v>40</v>
      </c>
      <c r="N116" s="95" t="s">
        <v>40</v>
      </c>
      <c r="O116" s="95">
        <v>334.60824742268039</v>
      </c>
      <c r="P116" s="95">
        <v>0.21779885933706025</v>
      </c>
      <c r="Q116" s="95">
        <v>0.32330827067669171</v>
      </c>
      <c r="R116" s="95">
        <v>55.863098438105752</v>
      </c>
      <c r="S116" s="95">
        <v>0.584989370551807</v>
      </c>
      <c r="T116" s="95" t="s">
        <v>40</v>
      </c>
      <c r="U116" s="4">
        <v>0.44</v>
      </c>
      <c r="V116" s="4">
        <v>0.52</v>
      </c>
      <c r="W116" s="4">
        <v>0.5</v>
      </c>
      <c r="X116" s="4">
        <v>0.5</v>
      </c>
    </row>
    <row r="117" spans="1:24" ht="15.75" customHeight="1" x14ac:dyDescent="0.25">
      <c r="A117" s="4" t="s">
        <v>171</v>
      </c>
      <c r="B117" s="4" t="s">
        <v>172</v>
      </c>
      <c r="C117" s="4" t="s">
        <v>106</v>
      </c>
      <c r="D117" s="4" t="s">
        <v>160</v>
      </c>
      <c r="E117" s="4">
        <f t="shared" si="0"/>
        <v>1</v>
      </c>
      <c r="F117" s="4">
        <f t="shared" si="1"/>
        <v>3</v>
      </c>
      <c r="G117" s="4">
        <f t="shared" si="2"/>
        <v>3</v>
      </c>
      <c r="H117" s="4">
        <v>1</v>
      </c>
      <c r="I117" s="4">
        <v>126860301</v>
      </c>
      <c r="J117" s="95">
        <v>202.58504668060027</v>
      </c>
      <c r="K117" s="95">
        <v>40.836258145091428</v>
      </c>
      <c r="L117" s="95" t="s">
        <v>40</v>
      </c>
      <c r="M117" s="95" t="s">
        <v>40</v>
      </c>
      <c r="N117" s="95" t="s">
        <v>40</v>
      </c>
      <c r="O117" s="95">
        <v>93.197333333333333</v>
      </c>
      <c r="P117" s="95">
        <v>0.8997360102817048</v>
      </c>
      <c r="Q117" s="95">
        <v>0.10802046134542997</v>
      </c>
      <c r="R117" s="95">
        <v>0.24121021122281586</v>
      </c>
      <c r="S117" s="95">
        <v>0.82696500615182122</v>
      </c>
      <c r="T117" s="95">
        <v>133.03768557289683</v>
      </c>
      <c r="U117" s="4">
        <v>0.73</v>
      </c>
      <c r="V117" s="4">
        <v>0.73</v>
      </c>
      <c r="W117" s="4">
        <v>0.74</v>
      </c>
      <c r="X117" s="4">
        <v>0.74</v>
      </c>
    </row>
    <row r="118" spans="1:24" ht="15.75" customHeight="1" x14ac:dyDescent="0.25">
      <c r="A118" s="4" t="s">
        <v>501</v>
      </c>
      <c r="B118" s="4" t="s">
        <v>502</v>
      </c>
      <c r="C118" s="4" t="s">
        <v>106</v>
      </c>
      <c r="D118" s="4" t="s">
        <v>484</v>
      </c>
      <c r="E118" s="4">
        <f t="shared" si="0"/>
        <v>0</v>
      </c>
      <c r="F118" s="4">
        <f t="shared" si="1"/>
        <v>7</v>
      </c>
      <c r="G118" s="4">
        <f t="shared" si="2"/>
        <v>7</v>
      </c>
      <c r="H118" s="4">
        <v>0</v>
      </c>
      <c r="I118" s="4">
        <v>10101694</v>
      </c>
      <c r="J118" s="95">
        <v>65.93943550457972</v>
      </c>
      <c r="K118" s="95">
        <v>155.41947716887881</v>
      </c>
      <c r="L118" s="95" t="s">
        <v>40</v>
      </c>
      <c r="M118" s="95" t="s">
        <v>40</v>
      </c>
      <c r="N118" s="95" t="s">
        <v>40</v>
      </c>
      <c r="O118" s="95" t="s">
        <v>40</v>
      </c>
      <c r="P118" s="95" t="s">
        <v>40</v>
      </c>
      <c r="Q118" s="95">
        <v>0.28535031847133757</v>
      </c>
      <c r="R118" s="95">
        <v>1.3166108575452791</v>
      </c>
      <c r="S118" s="95" t="s">
        <v>40</v>
      </c>
      <c r="T118" s="95" t="s">
        <v>40</v>
      </c>
      <c r="U118" s="4">
        <v>0.54</v>
      </c>
      <c r="V118" s="4">
        <v>0.6</v>
      </c>
      <c r="W118" s="4">
        <v>0.48</v>
      </c>
      <c r="X118" s="4">
        <v>0.48</v>
      </c>
    </row>
    <row r="119" spans="1:24" ht="15.75" customHeight="1" x14ac:dyDescent="0.25">
      <c r="A119" s="4" t="s">
        <v>104</v>
      </c>
      <c r="B119" s="4" t="s">
        <v>105</v>
      </c>
      <c r="C119" s="4" t="s">
        <v>106</v>
      </c>
      <c r="D119" s="4" t="s">
        <v>107</v>
      </c>
      <c r="E119" s="4">
        <f t="shared" si="0"/>
        <v>1</v>
      </c>
      <c r="F119" s="4">
        <f t="shared" si="1"/>
        <v>4</v>
      </c>
      <c r="G119" s="4">
        <f t="shared" si="2"/>
        <v>4</v>
      </c>
      <c r="H119" s="4">
        <v>1</v>
      </c>
      <c r="I119" s="4">
        <v>18551427</v>
      </c>
      <c r="J119" s="95">
        <v>234.34854903614692</v>
      </c>
      <c r="K119" s="95">
        <v>183.21501628958248</v>
      </c>
      <c r="L119" s="95" t="s">
        <v>40</v>
      </c>
      <c r="M119" s="95" t="s">
        <v>40</v>
      </c>
      <c r="N119" s="95" t="s">
        <v>40</v>
      </c>
      <c r="O119" s="95">
        <v>16.079437476244774</v>
      </c>
      <c r="P119" s="95">
        <v>1.1657634792152558</v>
      </c>
      <c r="Q119" s="95">
        <v>0.1695254346994616</v>
      </c>
      <c r="R119" s="95">
        <v>4.9322351321006197</v>
      </c>
      <c r="S119" s="95">
        <v>2.5636449592246779</v>
      </c>
      <c r="T119" s="95" t="s">
        <v>40</v>
      </c>
      <c r="U119" s="4">
        <v>0.45</v>
      </c>
      <c r="V119" s="4">
        <v>0.26</v>
      </c>
      <c r="W119" s="4">
        <v>0.45</v>
      </c>
      <c r="X119" s="4">
        <v>0.45</v>
      </c>
    </row>
    <row r="120" spans="1:24" ht="15.75" customHeight="1" x14ac:dyDescent="0.25">
      <c r="A120" s="4" t="s">
        <v>128</v>
      </c>
      <c r="B120" s="4" t="s">
        <v>129</v>
      </c>
      <c r="C120" s="4" t="s">
        <v>118</v>
      </c>
      <c r="D120" s="4" t="s">
        <v>119</v>
      </c>
      <c r="E120" s="4">
        <f t="shared" si="0"/>
        <v>1</v>
      </c>
      <c r="F120" s="4">
        <f t="shared" si="1"/>
        <v>3</v>
      </c>
      <c r="G120" s="4">
        <f t="shared" si="2"/>
        <v>3</v>
      </c>
      <c r="H120" s="4">
        <v>1</v>
      </c>
      <c r="I120" s="4">
        <v>52573973</v>
      </c>
      <c r="J120" s="95">
        <v>74.030927812893268</v>
      </c>
      <c r="K120" s="95">
        <v>97.046118238011047</v>
      </c>
      <c r="L120" s="95" t="s">
        <v>40</v>
      </c>
      <c r="M120" s="95" t="s">
        <v>40</v>
      </c>
      <c r="N120" s="95" t="s">
        <v>40</v>
      </c>
      <c r="O120" s="95">
        <v>807.61476725521675</v>
      </c>
      <c r="P120" s="95">
        <v>0.12351001713903925</v>
      </c>
      <c r="Q120" s="95">
        <v>0.37772681836890692</v>
      </c>
      <c r="R120" s="95">
        <v>4.6905338502760676</v>
      </c>
      <c r="S120" s="95">
        <v>0.1401487446933681</v>
      </c>
      <c r="T120" s="95">
        <v>824.82622950819677</v>
      </c>
      <c r="U120" s="4">
        <v>0.32</v>
      </c>
      <c r="V120" s="4">
        <v>0.36</v>
      </c>
      <c r="W120" s="4">
        <v>0.38</v>
      </c>
      <c r="X120" s="4">
        <v>0.38</v>
      </c>
    </row>
    <row r="121" spans="1:24" ht="15.75" customHeight="1" x14ac:dyDescent="0.25">
      <c r="A121" s="4" t="s">
        <v>217</v>
      </c>
      <c r="B121" s="4" t="s">
        <v>218</v>
      </c>
      <c r="C121" s="4" t="s">
        <v>22</v>
      </c>
      <c r="D121" s="4" t="s">
        <v>216</v>
      </c>
      <c r="E121" s="4">
        <f t="shared" si="0"/>
        <v>0</v>
      </c>
      <c r="F121" s="4">
        <f t="shared" si="1"/>
        <v>8</v>
      </c>
      <c r="G121" s="4">
        <f t="shared" si="2"/>
        <v>12</v>
      </c>
      <c r="H121" s="4">
        <v>0</v>
      </c>
      <c r="I121" s="4">
        <v>117606</v>
      </c>
      <c r="J121" s="95" t="s">
        <v>40</v>
      </c>
      <c r="K121" s="95">
        <v>109.68828121014234</v>
      </c>
      <c r="L121" s="95" t="s">
        <v>40</v>
      </c>
      <c r="M121" s="95" t="s">
        <v>40</v>
      </c>
      <c r="N121" s="95" t="s">
        <v>40</v>
      </c>
      <c r="O121" s="95" t="s">
        <v>40</v>
      </c>
      <c r="P121" s="95" t="s">
        <v>40</v>
      </c>
      <c r="Q121" s="95">
        <v>5.3999999999999999E-2</v>
      </c>
      <c r="R121" s="95">
        <v>6.8023740285359588</v>
      </c>
      <c r="S121" s="95" t="s">
        <v>40</v>
      </c>
      <c r="T121" s="95" t="s">
        <v>40</v>
      </c>
    </row>
    <row r="122" spans="1:24" ht="15.75" customHeight="1" x14ac:dyDescent="0.25">
      <c r="A122" s="4" t="s">
        <v>427</v>
      </c>
      <c r="B122" s="4" t="s">
        <v>428</v>
      </c>
      <c r="C122" s="4" t="s">
        <v>181</v>
      </c>
      <c r="D122" s="4" t="s">
        <v>412</v>
      </c>
      <c r="E122" s="4">
        <f t="shared" si="0"/>
        <v>1</v>
      </c>
      <c r="F122" s="4">
        <f t="shared" si="1"/>
        <v>1</v>
      </c>
      <c r="G122" s="4">
        <f t="shared" si="2"/>
        <v>1</v>
      </c>
      <c r="H122" s="4">
        <v>0</v>
      </c>
      <c r="I122" s="74">
        <v>1845300</v>
      </c>
      <c r="J122" s="95">
        <v>474.28602395274481</v>
      </c>
      <c r="K122" s="95">
        <v>89.307971603533304</v>
      </c>
      <c r="L122" s="95">
        <v>37.392293935945375</v>
      </c>
      <c r="M122" s="95">
        <v>418.68932038834947</v>
      </c>
      <c r="N122" s="95">
        <v>21.351541754728228</v>
      </c>
      <c r="O122" s="95">
        <v>72.654822335025386</v>
      </c>
      <c r="P122" s="95">
        <v>8.8836181337933265E-2</v>
      </c>
      <c r="Q122" s="95">
        <v>0.25182038834951459</v>
      </c>
      <c r="R122" s="95">
        <v>2.0592857529940933</v>
      </c>
      <c r="S122" s="95" t="s">
        <v>40</v>
      </c>
      <c r="T122" s="95">
        <v>204.47142857142856</v>
      </c>
      <c r="U122" s="4">
        <v>0</v>
      </c>
      <c r="V122" s="4">
        <v>0</v>
      </c>
      <c r="W122" s="4">
        <v>0</v>
      </c>
      <c r="X122" s="4">
        <v>0</v>
      </c>
    </row>
    <row r="123" spans="1:24" ht="15.75" customHeight="1" x14ac:dyDescent="0.25">
      <c r="A123" s="4" t="s">
        <v>503</v>
      </c>
      <c r="B123" s="4" t="s">
        <v>504</v>
      </c>
      <c r="C123" s="4" t="s">
        <v>106</v>
      </c>
      <c r="D123" s="4" t="s">
        <v>484</v>
      </c>
      <c r="E123" s="4">
        <f t="shared" si="0"/>
        <v>0</v>
      </c>
      <c r="F123" s="4">
        <f t="shared" si="1"/>
        <v>7</v>
      </c>
      <c r="G123" s="4">
        <f t="shared" si="2"/>
        <v>7</v>
      </c>
      <c r="H123" s="4">
        <v>0</v>
      </c>
      <c r="I123" s="4">
        <v>4207083</v>
      </c>
      <c r="J123" s="95">
        <v>180.24365100474603</v>
      </c>
      <c r="K123" s="95">
        <v>142.61663009738575</v>
      </c>
      <c r="L123" s="95" t="s">
        <v>40</v>
      </c>
      <c r="M123" s="95" t="s">
        <v>40</v>
      </c>
      <c r="N123" s="95" t="s">
        <v>40</v>
      </c>
      <c r="O123" s="95" t="s">
        <v>40</v>
      </c>
      <c r="P123" s="95" t="s">
        <v>40</v>
      </c>
      <c r="Q123" s="95">
        <v>0.05</v>
      </c>
      <c r="R123" s="95">
        <v>1.449935739323422</v>
      </c>
      <c r="S123" s="95" t="s">
        <v>40</v>
      </c>
      <c r="T123" s="95" t="s">
        <v>40</v>
      </c>
      <c r="U123" s="4">
        <v>0</v>
      </c>
      <c r="V123" s="4">
        <v>0</v>
      </c>
      <c r="W123" s="4">
        <v>0</v>
      </c>
      <c r="X123" s="4">
        <v>0</v>
      </c>
    </row>
    <row r="124" spans="1:24" ht="15.75" customHeight="1" x14ac:dyDescent="0.25">
      <c r="A124" s="4" t="s">
        <v>108</v>
      </c>
      <c r="B124" s="4" t="s">
        <v>109</v>
      </c>
      <c r="C124" s="4" t="s">
        <v>106</v>
      </c>
      <c r="D124" s="4" t="s">
        <v>107</v>
      </c>
      <c r="E124" s="4">
        <f t="shared" si="0"/>
        <v>1</v>
      </c>
      <c r="F124" s="4">
        <f t="shared" si="1"/>
        <v>4</v>
      </c>
      <c r="G124" s="4">
        <f t="shared" si="2"/>
        <v>4</v>
      </c>
      <c r="H124" s="4">
        <v>0</v>
      </c>
      <c r="I124" s="4">
        <v>6415850</v>
      </c>
      <c r="J124" s="95" t="s">
        <v>40</v>
      </c>
      <c r="K124" s="95">
        <v>164.81058628240996</v>
      </c>
      <c r="L124" s="95" t="s">
        <v>40</v>
      </c>
      <c r="M124" s="95" t="s">
        <v>40</v>
      </c>
      <c r="N124" s="95" t="s">
        <v>40</v>
      </c>
      <c r="O124" s="95">
        <v>57.092537313432835</v>
      </c>
      <c r="P124" s="95">
        <v>1.3435832274459976</v>
      </c>
      <c r="Q124" s="95">
        <v>0.18432003026290902</v>
      </c>
      <c r="R124" s="95">
        <v>3.9901182228387508</v>
      </c>
      <c r="S124" s="95">
        <v>0.86829446826309731</v>
      </c>
      <c r="T124" s="95">
        <v>22.741973840665874</v>
      </c>
      <c r="U124" s="4">
        <v>0.47</v>
      </c>
      <c r="V124" s="4">
        <v>0.32</v>
      </c>
      <c r="W124" s="4">
        <v>0.33</v>
      </c>
      <c r="X124" s="4">
        <v>0.33</v>
      </c>
    </row>
    <row r="125" spans="1:24" ht="15.75" customHeight="1" x14ac:dyDescent="0.25">
      <c r="A125" s="4" t="s">
        <v>362</v>
      </c>
      <c r="B125" s="4" t="s">
        <v>363</v>
      </c>
      <c r="C125" s="4" t="s">
        <v>106</v>
      </c>
      <c r="D125" s="4" t="s">
        <v>357</v>
      </c>
      <c r="E125" s="4">
        <f t="shared" si="0"/>
        <v>0</v>
      </c>
      <c r="F125" s="4">
        <f t="shared" si="1"/>
        <v>9</v>
      </c>
      <c r="G125" s="4">
        <f t="shared" si="2"/>
        <v>13</v>
      </c>
      <c r="H125" s="4">
        <v>0</v>
      </c>
      <c r="I125" s="4">
        <v>7169455</v>
      </c>
      <c r="J125" s="95" t="s">
        <v>40</v>
      </c>
      <c r="K125" s="95">
        <v>114.38805320627579</v>
      </c>
      <c r="L125" s="95" t="s">
        <v>40</v>
      </c>
      <c r="M125" s="95" t="s">
        <v>40</v>
      </c>
      <c r="N125" s="95" t="s">
        <v>40</v>
      </c>
      <c r="O125" s="95" t="s">
        <v>40</v>
      </c>
      <c r="P125" s="95" t="s">
        <v>40</v>
      </c>
      <c r="Q125" s="95">
        <v>4.8774539690281671E-3</v>
      </c>
      <c r="R125" s="95" t="s">
        <v>40</v>
      </c>
      <c r="S125" s="95" t="s">
        <v>40</v>
      </c>
      <c r="T125" s="95" t="s">
        <v>40</v>
      </c>
    </row>
    <row r="126" spans="1:24" ht="15.75" customHeight="1" x14ac:dyDescent="0.25">
      <c r="A126" s="4" t="s">
        <v>291</v>
      </c>
      <c r="B126" s="4" t="s">
        <v>292</v>
      </c>
      <c r="C126" s="4" t="s">
        <v>181</v>
      </c>
      <c r="D126" s="4" t="s">
        <v>276</v>
      </c>
      <c r="E126" s="4">
        <f t="shared" si="0"/>
        <v>1</v>
      </c>
      <c r="F126" s="4">
        <f t="shared" si="1"/>
        <v>0</v>
      </c>
      <c r="G126" s="4">
        <f t="shared" si="2"/>
        <v>0</v>
      </c>
      <c r="H126" s="4">
        <v>1</v>
      </c>
      <c r="I126" s="4">
        <v>1906743</v>
      </c>
      <c r="J126" s="95">
        <v>459.31727558459636</v>
      </c>
      <c r="K126" s="95">
        <v>197.45712977574848</v>
      </c>
      <c r="L126" s="95">
        <v>134.26035915694985</v>
      </c>
      <c r="M126" s="95">
        <v>679.94687915006637</v>
      </c>
      <c r="N126" s="95">
        <v>23.810235569240323</v>
      </c>
      <c r="O126" s="95">
        <v>25.057268722466961</v>
      </c>
      <c r="P126" s="95">
        <v>0.4216597603315041</v>
      </c>
      <c r="Q126" s="95">
        <v>0.27915006640106244</v>
      </c>
      <c r="R126" s="95">
        <v>4.2480816764503659</v>
      </c>
      <c r="S126" s="95">
        <v>1.318301687763713</v>
      </c>
      <c r="T126" s="95">
        <v>25.336302895322941</v>
      </c>
      <c r="U126" s="4">
        <v>0</v>
      </c>
      <c r="V126" s="4">
        <v>0</v>
      </c>
      <c r="W126" s="4">
        <v>0</v>
      </c>
      <c r="X126" s="4">
        <v>0</v>
      </c>
    </row>
    <row r="127" spans="1:24" ht="15.75" customHeight="1" x14ac:dyDescent="0.25">
      <c r="A127" s="4" t="s">
        <v>505</v>
      </c>
      <c r="B127" s="4" t="s">
        <v>506</v>
      </c>
      <c r="C127" s="4" t="s">
        <v>106</v>
      </c>
      <c r="D127" s="4" t="s">
        <v>484</v>
      </c>
      <c r="E127" s="4">
        <f t="shared" si="0"/>
        <v>0</v>
      </c>
      <c r="F127" s="4">
        <f t="shared" si="1"/>
        <v>7</v>
      </c>
      <c r="G127" s="4">
        <f t="shared" si="2"/>
        <v>7</v>
      </c>
      <c r="H127" s="4">
        <v>0</v>
      </c>
      <c r="I127" s="4">
        <v>6855713</v>
      </c>
      <c r="J127" s="95">
        <v>424.40516398513182</v>
      </c>
      <c r="K127" s="95">
        <v>94.198809080835204</v>
      </c>
      <c r="L127" s="95" t="s">
        <v>40</v>
      </c>
      <c r="M127" s="95" t="s">
        <v>40</v>
      </c>
      <c r="N127" s="95" t="s">
        <v>40</v>
      </c>
      <c r="O127" s="95" t="s">
        <v>40</v>
      </c>
      <c r="P127" s="95" t="s">
        <v>40</v>
      </c>
      <c r="Q127" s="95">
        <v>0.41669247445029423</v>
      </c>
      <c r="R127" s="95">
        <v>3.4277981006497793</v>
      </c>
      <c r="S127" s="95" t="s">
        <v>40</v>
      </c>
      <c r="T127" s="95" t="s">
        <v>40</v>
      </c>
      <c r="U127" s="4">
        <v>0.33</v>
      </c>
      <c r="V127" s="4">
        <v>0.48</v>
      </c>
      <c r="W127" s="4">
        <v>0.45</v>
      </c>
      <c r="X127" s="4">
        <v>0.45</v>
      </c>
    </row>
    <row r="128" spans="1:24" ht="15.75" customHeight="1" x14ac:dyDescent="0.25">
      <c r="A128" s="4" t="s">
        <v>383</v>
      </c>
      <c r="B128" s="4" t="s">
        <v>384</v>
      </c>
      <c r="C128" s="4" t="s">
        <v>118</v>
      </c>
      <c r="D128" s="4" t="s">
        <v>380</v>
      </c>
      <c r="E128" s="4">
        <f t="shared" si="0"/>
        <v>0</v>
      </c>
      <c r="F128" s="4">
        <f t="shared" si="1"/>
        <v>7</v>
      </c>
      <c r="G128" s="4">
        <f t="shared" si="2"/>
        <v>11</v>
      </c>
      <c r="H128" s="4">
        <v>0</v>
      </c>
      <c r="I128" s="4">
        <v>2125268</v>
      </c>
      <c r="J128" s="95">
        <v>165.29680021531402</v>
      </c>
      <c r="K128" s="95">
        <v>97.540639580514082</v>
      </c>
      <c r="L128" s="95" t="s">
        <v>40</v>
      </c>
      <c r="M128" s="95" t="s">
        <v>40</v>
      </c>
      <c r="N128" s="95" t="s">
        <v>40</v>
      </c>
      <c r="O128" s="95" t="s">
        <v>40</v>
      </c>
      <c r="P128" s="95" t="s">
        <v>40</v>
      </c>
      <c r="Q128" s="95">
        <v>0.1948866377231066</v>
      </c>
      <c r="R128" s="95">
        <v>42.206441728760794</v>
      </c>
      <c r="S128" s="95" t="s">
        <v>40</v>
      </c>
      <c r="T128" s="95" t="s">
        <v>40</v>
      </c>
    </row>
    <row r="129" spans="1:24" ht="15.75" customHeight="1" x14ac:dyDescent="0.25">
      <c r="A129" s="4" t="s">
        <v>464</v>
      </c>
      <c r="B129" s="4" t="s">
        <v>465</v>
      </c>
      <c r="C129" s="4" t="s">
        <v>118</v>
      </c>
      <c r="D129" s="4" t="s">
        <v>449</v>
      </c>
      <c r="E129" s="4">
        <f t="shared" si="0"/>
        <v>0</v>
      </c>
      <c r="F129" s="4">
        <f t="shared" si="1"/>
        <v>8</v>
      </c>
      <c r="G129" s="4">
        <f t="shared" si="2"/>
        <v>8</v>
      </c>
      <c r="H129" s="4">
        <v>0</v>
      </c>
      <c r="I129" s="4">
        <v>4937374</v>
      </c>
      <c r="J129" s="95" t="s">
        <v>40</v>
      </c>
      <c r="K129" s="95">
        <v>44.780889598397856</v>
      </c>
      <c r="L129" s="95" t="s">
        <v>40</v>
      </c>
      <c r="M129" s="95" t="s">
        <v>40</v>
      </c>
      <c r="N129" s="95" t="s">
        <v>40</v>
      </c>
      <c r="O129" s="95" t="s">
        <v>40</v>
      </c>
      <c r="P129" s="95" t="s">
        <v>40</v>
      </c>
      <c r="Q129" s="95">
        <v>0.63003165988240617</v>
      </c>
      <c r="R129" s="95">
        <v>2.7342469904042108</v>
      </c>
      <c r="S129" s="95" t="s">
        <v>40</v>
      </c>
      <c r="T129" s="95" t="s">
        <v>40</v>
      </c>
      <c r="U129" s="4">
        <v>0.35</v>
      </c>
      <c r="V129" s="4">
        <v>0.48</v>
      </c>
      <c r="W129" s="4">
        <v>0.37</v>
      </c>
      <c r="X129" s="4">
        <v>0.37</v>
      </c>
    </row>
    <row r="130" spans="1:24" ht="15.75" customHeight="1" x14ac:dyDescent="0.25">
      <c r="A130" s="4" t="s">
        <v>253</v>
      </c>
      <c r="B130" s="4" t="s">
        <v>254</v>
      </c>
      <c r="C130" s="4" t="s">
        <v>118</v>
      </c>
      <c r="D130" s="4" t="s">
        <v>250</v>
      </c>
      <c r="E130" s="4">
        <f t="shared" si="0"/>
        <v>0</v>
      </c>
      <c r="F130" s="4">
        <f t="shared" si="1"/>
        <v>9</v>
      </c>
      <c r="G130" s="4">
        <f t="shared" si="2"/>
        <v>13</v>
      </c>
      <c r="H130" s="4">
        <v>0</v>
      </c>
      <c r="I130" s="4">
        <v>6777452</v>
      </c>
      <c r="J130" s="95" t="s">
        <v>40</v>
      </c>
      <c r="K130" s="95">
        <v>91.287994367204661</v>
      </c>
      <c r="L130" s="95" t="s">
        <v>40</v>
      </c>
      <c r="M130" s="95" t="s">
        <v>40</v>
      </c>
      <c r="N130" s="95" t="s">
        <v>40</v>
      </c>
      <c r="O130" s="95" t="s">
        <v>40</v>
      </c>
      <c r="P130" s="95" t="s">
        <v>40</v>
      </c>
      <c r="Q130" s="95">
        <v>0.90011314045579438</v>
      </c>
      <c r="R130" s="95" t="s">
        <v>40</v>
      </c>
      <c r="S130" s="95" t="s">
        <v>40</v>
      </c>
      <c r="T130" s="95" t="s">
        <v>40</v>
      </c>
    </row>
    <row r="131" spans="1:24" ht="15.75" customHeight="1" x14ac:dyDescent="0.25">
      <c r="A131" s="4" t="s">
        <v>532</v>
      </c>
      <c r="B131" s="4" t="s">
        <v>533</v>
      </c>
      <c r="C131" s="4" t="s">
        <v>181</v>
      </c>
      <c r="D131" s="4" t="s">
        <v>525</v>
      </c>
      <c r="E131" s="4">
        <f t="shared" si="0"/>
        <v>1</v>
      </c>
      <c r="F131" s="4">
        <f t="shared" si="1"/>
        <v>4</v>
      </c>
      <c r="G131" s="4">
        <f t="shared" si="2"/>
        <v>4</v>
      </c>
      <c r="H131" s="4">
        <v>0</v>
      </c>
      <c r="I131" s="4">
        <v>38019</v>
      </c>
      <c r="J131" s="95">
        <v>220.94216049869803</v>
      </c>
      <c r="K131" s="95">
        <v>192.00925852863043</v>
      </c>
      <c r="L131" s="95" t="s">
        <v>40</v>
      </c>
      <c r="M131" s="95" t="s">
        <v>40</v>
      </c>
      <c r="N131" s="95" t="s">
        <v>40</v>
      </c>
      <c r="O131" s="95">
        <v>2.6333333333333333</v>
      </c>
      <c r="P131" s="95" t="s">
        <v>40</v>
      </c>
      <c r="Q131" s="95">
        <v>0.17808219178082191</v>
      </c>
      <c r="R131" s="95">
        <v>0</v>
      </c>
      <c r="S131" s="95">
        <v>10.424050632911392</v>
      </c>
      <c r="T131" s="95">
        <v>22.571428571428573</v>
      </c>
      <c r="U131" s="4">
        <v>0</v>
      </c>
      <c r="V131" s="4">
        <v>0</v>
      </c>
      <c r="W131" s="4">
        <v>0</v>
      </c>
      <c r="X131" s="4">
        <v>0</v>
      </c>
    </row>
    <row r="132" spans="1:24" ht="15.75" customHeight="1" x14ac:dyDescent="0.25">
      <c r="A132" s="4" t="s">
        <v>293</v>
      </c>
      <c r="B132" s="4" t="s">
        <v>294</v>
      </c>
      <c r="C132" s="4" t="s">
        <v>181</v>
      </c>
      <c r="D132" s="4" t="s">
        <v>276</v>
      </c>
      <c r="E132" s="4">
        <f t="shared" si="0"/>
        <v>1</v>
      </c>
      <c r="F132" s="4">
        <f t="shared" si="1"/>
        <v>0</v>
      </c>
      <c r="G132" s="4">
        <f t="shared" si="2"/>
        <v>0</v>
      </c>
      <c r="H132" s="4">
        <v>1</v>
      </c>
      <c r="I132" s="4">
        <v>2759627</v>
      </c>
      <c r="J132" s="95">
        <v>298.26494667576452</v>
      </c>
      <c r="K132" s="95">
        <v>239.12651963471876</v>
      </c>
      <c r="L132" s="95">
        <v>107.22463579317059</v>
      </c>
      <c r="M132" s="95">
        <v>448.40127292013943</v>
      </c>
      <c r="N132" s="95">
        <v>27.902321581865955</v>
      </c>
      <c r="O132" s="95">
        <v>26.164935064935065</v>
      </c>
      <c r="P132" s="95">
        <v>0.42552231106525662</v>
      </c>
      <c r="Q132" s="95">
        <v>9.2589786331262316E-2</v>
      </c>
      <c r="R132" s="95">
        <v>4.6745447844944259</v>
      </c>
      <c r="S132" s="95">
        <v>1.047004516801509</v>
      </c>
      <c r="T132" s="95">
        <v>29.980654761904763</v>
      </c>
      <c r="U132" s="4">
        <v>0</v>
      </c>
      <c r="V132" s="4">
        <v>0</v>
      </c>
      <c r="W132" s="4">
        <v>0</v>
      </c>
      <c r="X132" s="4">
        <v>0</v>
      </c>
    </row>
    <row r="133" spans="1:24" ht="15.75" customHeight="1" x14ac:dyDescent="0.25">
      <c r="A133" s="4" t="s">
        <v>534</v>
      </c>
      <c r="B133" s="4" t="s">
        <v>535</v>
      </c>
      <c r="C133" s="4" t="s">
        <v>181</v>
      </c>
      <c r="D133" s="4" t="s">
        <v>525</v>
      </c>
      <c r="E133" s="4">
        <f t="shared" si="0"/>
        <v>1</v>
      </c>
      <c r="F133" s="4">
        <f t="shared" si="1"/>
        <v>3</v>
      </c>
      <c r="G133" s="4">
        <f t="shared" si="2"/>
        <v>3</v>
      </c>
      <c r="H133" s="4">
        <v>0</v>
      </c>
      <c r="I133" s="4">
        <v>615729</v>
      </c>
      <c r="J133" s="95">
        <v>289.57544634084149</v>
      </c>
      <c r="K133" s="95">
        <v>105.56592267052551</v>
      </c>
      <c r="L133" s="95">
        <v>75.68264609917675</v>
      </c>
      <c r="M133" s="95">
        <v>716.92307692307691</v>
      </c>
      <c r="N133" s="95">
        <v>23.062093875714805</v>
      </c>
      <c r="O133" s="95" t="s">
        <v>40</v>
      </c>
      <c r="P133" s="95">
        <v>7.7078145381240359E-2</v>
      </c>
      <c r="Q133" s="95">
        <v>0.44461538461538463</v>
      </c>
      <c r="R133" s="95">
        <v>0.32481822360161694</v>
      </c>
      <c r="S133" s="95" t="s">
        <v>40</v>
      </c>
      <c r="T133" s="95" t="s">
        <v>40</v>
      </c>
      <c r="U133" s="4">
        <v>0</v>
      </c>
      <c r="V133" s="4">
        <v>0</v>
      </c>
      <c r="W133" s="4">
        <v>0</v>
      </c>
      <c r="X133" s="4">
        <v>0</v>
      </c>
    </row>
    <row r="134" spans="1:24" ht="15.75" customHeight="1" x14ac:dyDescent="0.25">
      <c r="A134" s="5" t="s">
        <v>173</v>
      </c>
      <c r="B134" s="5" t="s">
        <v>174</v>
      </c>
      <c r="C134" s="4" t="s">
        <v>106</v>
      </c>
      <c r="D134" s="4" t="s">
        <v>160</v>
      </c>
      <c r="E134" s="4">
        <f t="shared" si="0"/>
        <v>0</v>
      </c>
      <c r="F134" s="4">
        <f t="shared" si="1"/>
        <v>5</v>
      </c>
      <c r="G134" s="4">
        <f t="shared" si="2"/>
        <v>5</v>
      </c>
      <c r="H134" s="4">
        <v>0</v>
      </c>
      <c r="I134" s="4">
        <v>640445</v>
      </c>
      <c r="J134" s="95">
        <v>1075.0337655848668</v>
      </c>
      <c r="K134" s="95">
        <v>200.48559985634986</v>
      </c>
      <c r="L134" s="95">
        <v>104.14633575092319</v>
      </c>
      <c r="M134" s="95">
        <v>519.47040498442368</v>
      </c>
      <c r="N134" s="95">
        <v>4.0596772556581753</v>
      </c>
      <c r="O134" s="95" t="s">
        <v>40</v>
      </c>
      <c r="P134" s="95" t="s">
        <v>40</v>
      </c>
      <c r="Q134" s="95">
        <v>0.20404984423676012</v>
      </c>
      <c r="R134" s="95" t="s">
        <v>40</v>
      </c>
      <c r="S134" s="95" t="s">
        <v>40</v>
      </c>
      <c r="T134" s="95" t="s">
        <v>40</v>
      </c>
      <c r="U134" s="4">
        <v>0</v>
      </c>
      <c r="V134" s="4">
        <v>0</v>
      </c>
      <c r="W134" s="4">
        <v>0</v>
      </c>
      <c r="X134" s="4">
        <v>0</v>
      </c>
    </row>
    <row r="135" spans="1:24" ht="15.75" customHeight="1" x14ac:dyDescent="0.25">
      <c r="A135" s="4" t="s">
        <v>130</v>
      </c>
      <c r="B135" s="4" t="s">
        <v>131</v>
      </c>
      <c r="C135" s="4" t="s">
        <v>118</v>
      </c>
      <c r="D135" s="4" t="s">
        <v>119</v>
      </c>
      <c r="E135" s="4">
        <f t="shared" si="0"/>
        <v>0</v>
      </c>
      <c r="F135" s="4">
        <f t="shared" si="1"/>
        <v>6</v>
      </c>
      <c r="G135" s="4">
        <f t="shared" si="2"/>
        <v>6</v>
      </c>
      <c r="H135" s="4">
        <v>0</v>
      </c>
      <c r="I135" s="4">
        <v>26969307</v>
      </c>
      <c r="J135" s="95">
        <v>30.671904176106565</v>
      </c>
      <c r="K135" s="95">
        <v>77.773596481363057</v>
      </c>
      <c r="L135" s="95" t="s">
        <v>40</v>
      </c>
      <c r="M135" s="95" t="s">
        <v>40</v>
      </c>
      <c r="N135" s="95" t="s">
        <v>40</v>
      </c>
      <c r="O135" s="95">
        <v>45.892624728850322</v>
      </c>
      <c r="P135" s="95" t="s">
        <v>40</v>
      </c>
      <c r="Q135" s="95">
        <v>0.55794994040524437</v>
      </c>
      <c r="R135" s="95" t="s">
        <v>40</v>
      </c>
      <c r="S135" s="95">
        <v>0.64339564672795591</v>
      </c>
      <c r="T135" s="95" t="s">
        <v>40</v>
      </c>
      <c r="U135" s="4">
        <v>0.37</v>
      </c>
      <c r="V135" s="4">
        <v>0.25</v>
      </c>
      <c r="W135" s="4">
        <v>0.34</v>
      </c>
      <c r="X135" s="4">
        <v>0.34</v>
      </c>
    </row>
    <row r="136" spans="1:24" ht="15.75" customHeight="1" x14ac:dyDescent="0.25">
      <c r="A136" s="4" t="s">
        <v>132</v>
      </c>
      <c r="B136" s="4" t="s">
        <v>133</v>
      </c>
      <c r="C136" s="4" t="s">
        <v>118</v>
      </c>
      <c r="D136" s="4" t="s">
        <v>119</v>
      </c>
      <c r="E136" s="4">
        <f t="shared" si="0"/>
        <v>0</v>
      </c>
      <c r="F136" s="4">
        <f t="shared" si="1"/>
        <v>8</v>
      </c>
      <c r="G136" s="4">
        <f t="shared" si="2"/>
        <v>8</v>
      </c>
      <c r="H136" s="4">
        <v>0</v>
      </c>
      <c r="I136" s="4">
        <v>18628747</v>
      </c>
      <c r="J136" s="95" t="s">
        <v>40</v>
      </c>
      <c r="K136" s="95">
        <v>79.42026374613387</v>
      </c>
      <c r="L136" s="95" t="s">
        <v>40</v>
      </c>
      <c r="M136" s="95" t="s">
        <v>40</v>
      </c>
      <c r="N136" s="95" t="s">
        <v>40</v>
      </c>
      <c r="O136" s="95" t="s">
        <v>40</v>
      </c>
      <c r="P136" s="95" t="s">
        <v>40</v>
      </c>
      <c r="Q136" s="95">
        <v>0.1080094626563028</v>
      </c>
      <c r="R136" s="95">
        <v>1.4976852710490942</v>
      </c>
      <c r="S136" s="95" t="s">
        <v>40</v>
      </c>
      <c r="T136" s="95" t="s">
        <v>40</v>
      </c>
      <c r="U136" s="4">
        <v>0.44</v>
      </c>
      <c r="V136" s="4">
        <v>0.54</v>
      </c>
      <c r="W136" s="4">
        <v>0.39</v>
      </c>
      <c r="X136" s="4">
        <v>0.39</v>
      </c>
    </row>
    <row r="137" spans="1:24" ht="15.75" customHeight="1" x14ac:dyDescent="0.25">
      <c r="A137" s="4" t="s">
        <v>364</v>
      </c>
      <c r="B137" s="4" t="s">
        <v>365</v>
      </c>
      <c r="C137" s="4" t="s">
        <v>106</v>
      </c>
      <c r="D137" s="4" t="s">
        <v>357</v>
      </c>
      <c r="E137" s="4">
        <f t="shared" si="0"/>
        <v>0</v>
      </c>
      <c r="F137" s="4">
        <f t="shared" si="1"/>
        <v>5</v>
      </c>
      <c r="G137" s="4">
        <f t="shared" si="2"/>
        <v>5</v>
      </c>
      <c r="H137" s="4">
        <v>0</v>
      </c>
      <c r="I137" s="4">
        <v>31949777</v>
      </c>
      <c r="J137" s="95" t="s">
        <v>40</v>
      </c>
      <c r="K137" s="95">
        <v>173.43783025465248</v>
      </c>
      <c r="L137" s="95" t="s">
        <v>40</v>
      </c>
      <c r="M137" s="95" t="s">
        <v>40</v>
      </c>
      <c r="N137" s="95" t="s">
        <v>40</v>
      </c>
      <c r="O137" s="95">
        <v>426.9383259911894</v>
      </c>
      <c r="P137" s="95">
        <v>0.66062231759656653</v>
      </c>
      <c r="Q137" s="95">
        <v>0.31875191742009995</v>
      </c>
      <c r="R137" s="95">
        <v>1.9624550118143236</v>
      </c>
      <c r="S137" s="95">
        <v>6.1177320332249908E-2</v>
      </c>
      <c r="T137" s="95" t="s">
        <v>40</v>
      </c>
      <c r="U137" s="4">
        <v>0.55000000000000004</v>
      </c>
      <c r="V137" s="4">
        <v>0.5</v>
      </c>
      <c r="W137" s="4">
        <v>0.54</v>
      </c>
      <c r="X137" s="4">
        <v>0.54</v>
      </c>
    </row>
    <row r="138" spans="1:24" ht="15.75" customHeight="1" x14ac:dyDescent="0.25">
      <c r="A138" s="4" t="s">
        <v>402</v>
      </c>
      <c r="B138" s="4" t="s">
        <v>403</v>
      </c>
      <c r="C138" s="4" t="s">
        <v>106</v>
      </c>
      <c r="D138" s="4" t="s">
        <v>393</v>
      </c>
      <c r="E138" s="4">
        <f t="shared" si="0"/>
        <v>0</v>
      </c>
      <c r="F138" s="4">
        <f t="shared" si="1"/>
        <v>8</v>
      </c>
      <c r="G138" s="4">
        <f t="shared" si="2"/>
        <v>8</v>
      </c>
      <c r="H138" s="4">
        <v>0</v>
      </c>
      <c r="I138" s="4">
        <v>530953</v>
      </c>
      <c r="J138" s="95">
        <v>590.07106090369575</v>
      </c>
      <c r="K138" s="95">
        <v>348.80676820735545</v>
      </c>
      <c r="L138" s="95" t="s">
        <v>40</v>
      </c>
      <c r="M138" s="95" t="s">
        <v>40</v>
      </c>
      <c r="N138" s="95" t="s">
        <v>40</v>
      </c>
      <c r="O138" s="95" t="s">
        <v>40</v>
      </c>
      <c r="P138" s="95" t="s">
        <v>40</v>
      </c>
      <c r="Q138" s="95" t="s">
        <v>40</v>
      </c>
      <c r="R138" s="95">
        <v>0.56502176275489546</v>
      </c>
      <c r="S138" s="95" t="s">
        <v>40</v>
      </c>
      <c r="T138" s="95" t="s">
        <v>40</v>
      </c>
      <c r="U138" s="4">
        <v>0</v>
      </c>
      <c r="V138" s="4">
        <v>0</v>
      </c>
      <c r="W138" s="4">
        <v>0</v>
      </c>
      <c r="X138" s="4">
        <v>0</v>
      </c>
    </row>
    <row r="139" spans="1:24" ht="15.75" customHeight="1" x14ac:dyDescent="0.25">
      <c r="A139" s="4" t="s">
        <v>466</v>
      </c>
      <c r="B139" s="4" t="s">
        <v>467</v>
      </c>
      <c r="C139" s="4" t="s">
        <v>118</v>
      </c>
      <c r="D139" s="4" t="s">
        <v>449</v>
      </c>
      <c r="E139" s="4">
        <f t="shared" si="0"/>
        <v>0</v>
      </c>
      <c r="F139" s="4">
        <f t="shared" si="1"/>
        <v>9</v>
      </c>
      <c r="G139" s="4">
        <f t="shared" si="2"/>
        <v>13</v>
      </c>
      <c r="H139" s="4">
        <v>0</v>
      </c>
      <c r="I139" s="4">
        <v>19658031</v>
      </c>
      <c r="J139" s="95" t="s">
        <v>40</v>
      </c>
      <c r="K139" s="95">
        <v>26.498076028062016</v>
      </c>
      <c r="L139" s="95" t="s">
        <v>40</v>
      </c>
      <c r="M139" s="95" t="s">
        <v>40</v>
      </c>
      <c r="N139" s="95" t="s">
        <v>40</v>
      </c>
      <c r="O139" s="95" t="s">
        <v>40</v>
      </c>
      <c r="P139" s="95" t="s">
        <v>40</v>
      </c>
      <c r="Q139" s="95">
        <v>0.52800000000000002</v>
      </c>
      <c r="R139" s="95" t="s">
        <v>40</v>
      </c>
      <c r="S139" s="95" t="s">
        <v>40</v>
      </c>
      <c r="T139" s="95" t="s">
        <v>40</v>
      </c>
    </row>
    <row r="140" spans="1:24" ht="15.75" customHeight="1" x14ac:dyDescent="0.25">
      <c r="A140" s="4" t="s">
        <v>429</v>
      </c>
      <c r="B140" s="4" t="s">
        <v>430</v>
      </c>
      <c r="C140" s="4" t="s">
        <v>181</v>
      </c>
      <c r="D140" s="4" t="s">
        <v>412</v>
      </c>
      <c r="E140" s="4">
        <f t="shared" si="0"/>
        <v>1</v>
      </c>
      <c r="F140" s="4">
        <f t="shared" si="1"/>
        <v>4</v>
      </c>
      <c r="G140" s="4">
        <f t="shared" si="2"/>
        <v>4</v>
      </c>
      <c r="H140" s="4">
        <v>0</v>
      </c>
      <c r="I140" s="4">
        <v>440372</v>
      </c>
      <c r="J140" s="95">
        <v>490.94856167058765</v>
      </c>
      <c r="K140" s="95">
        <v>133.52347560698681</v>
      </c>
      <c r="L140" s="95" t="s">
        <v>40</v>
      </c>
      <c r="M140" s="95" t="s">
        <v>40</v>
      </c>
      <c r="N140" s="95" t="s">
        <v>40</v>
      </c>
      <c r="O140" s="95">
        <v>343.07142857142856</v>
      </c>
      <c r="P140" s="95">
        <v>18.375</v>
      </c>
      <c r="Q140" s="95">
        <v>0.26530612244897961</v>
      </c>
      <c r="R140" s="95">
        <v>0.90832296331283546</v>
      </c>
      <c r="S140" s="95">
        <v>0.37733361093760842</v>
      </c>
      <c r="T140" s="95" t="s">
        <v>40</v>
      </c>
      <c r="U140" s="4">
        <v>0</v>
      </c>
      <c r="V140" s="4">
        <v>0</v>
      </c>
      <c r="W140" s="4">
        <v>0</v>
      </c>
      <c r="X140" s="4">
        <v>0</v>
      </c>
    </row>
    <row r="141" spans="1:24" ht="15.75" customHeight="1" x14ac:dyDescent="0.25">
      <c r="A141" s="4" t="s">
        <v>219</v>
      </c>
      <c r="B141" s="4" t="s">
        <v>220</v>
      </c>
      <c r="C141" s="4" t="s">
        <v>22</v>
      </c>
      <c r="D141" s="4" t="s">
        <v>216</v>
      </c>
      <c r="E141" s="4">
        <f t="shared" si="0"/>
        <v>0</v>
      </c>
      <c r="F141" s="4">
        <f t="shared" si="1"/>
        <v>9</v>
      </c>
      <c r="G141" s="4">
        <f t="shared" si="2"/>
        <v>13</v>
      </c>
      <c r="H141" s="4">
        <v>0</v>
      </c>
      <c r="I141" s="4">
        <v>58791</v>
      </c>
      <c r="J141" s="95" t="s">
        <v>40</v>
      </c>
      <c r="K141" s="95">
        <v>59.532921705703252</v>
      </c>
      <c r="L141" s="95" t="s">
        <v>40</v>
      </c>
      <c r="M141" s="95" t="s">
        <v>40</v>
      </c>
      <c r="N141" s="95" t="s">
        <v>40</v>
      </c>
      <c r="O141" s="95" t="s">
        <v>40</v>
      </c>
      <c r="P141" s="95" t="s">
        <v>40</v>
      </c>
      <c r="Q141" s="95">
        <v>0.114</v>
      </c>
      <c r="R141" s="95" t="s">
        <v>40</v>
      </c>
      <c r="S141" s="95" t="s">
        <v>40</v>
      </c>
      <c r="T141" s="95" t="s">
        <v>40</v>
      </c>
    </row>
    <row r="142" spans="1:24" ht="15.75" customHeight="1" x14ac:dyDescent="0.25">
      <c r="A142" s="4" t="s">
        <v>61</v>
      </c>
      <c r="B142" s="4" t="s">
        <v>62</v>
      </c>
      <c r="C142" s="4" t="s">
        <v>28</v>
      </c>
      <c r="D142" s="4" t="s">
        <v>29</v>
      </c>
      <c r="E142" s="4">
        <f t="shared" si="0"/>
        <v>0</v>
      </c>
      <c r="F142" s="4">
        <f t="shared" si="1"/>
        <v>8</v>
      </c>
      <c r="G142" s="4">
        <f t="shared" si="2"/>
        <v>8</v>
      </c>
      <c r="H142" s="4">
        <v>0</v>
      </c>
      <c r="I142" s="4">
        <v>375554</v>
      </c>
      <c r="J142" s="95" t="s">
        <v>40</v>
      </c>
      <c r="K142" s="95">
        <v>231.65776426292891</v>
      </c>
      <c r="L142" s="95" t="s">
        <v>40</v>
      </c>
      <c r="M142" s="95" t="s">
        <v>40</v>
      </c>
      <c r="N142" s="95" t="s">
        <v>40</v>
      </c>
      <c r="O142" s="95" t="s">
        <v>40</v>
      </c>
      <c r="P142" s="95" t="s">
        <v>40</v>
      </c>
      <c r="Q142" s="95">
        <v>0.29496551724137932</v>
      </c>
      <c r="R142" s="95">
        <v>2.9290062148186413</v>
      </c>
      <c r="S142" s="95" t="s">
        <v>40</v>
      </c>
      <c r="T142" s="95" t="s">
        <v>40</v>
      </c>
      <c r="U142" s="4">
        <v>0</v>
      </c>
      <c r="V142" s="4">
        <v>0</v>
      </c>
      <c r="W142" s="4">
        <v>0</v>
      </c>
      <c r="X142" s="4">
        <v>0</v>
      </c>
    </row>
    <row r="143" spans="1:24" ht="15.75" customHeight="1" x14ac:dyDescent="0.25">
      <c r="A143" s="4" t="s">
        <v>468</v>
      </c>
      <c r="B143" s="4" t="s">
        <v>469</v>
      </c>
      <c r="C143" s="4" t="s">
        <v>118</v>
      </c>
      <c r="D143" s="4" t="s">
        <v>449</v>
      </c>
      <c r="E143" s="4">
        <f t="shared" si="0"/>
        <v>0</v>
      </c>
      <c r="F143" s="4">
        <f t="shared" si="1"/>
        <v>9</v>
      </c>
      <c r="G143" s="4">
        <f t="shared" si="2"/>
        <v>13</v>
      </c>
      <c r="H143" s="4">
        <v>0</v>
      </c>
      <c r="I143" s="4">
        <v>4525696</v>
      </c>
      <c r="J143" s="95" t="s">
        <v>40</v>
      </c>
      <c r="K143" s="95">
        <v>42.424413836015496</v>
      </c>
      <c r="L143" s="95" t="s">
        <v>40</v>
      </c>
      <c r="M143" s="95" t="s">
        <v>40</v>
      </c>
      <c r="N143" s="95" t="s">
        <v>40</v>
      </c>
      <c r="O143" s="95" t="s">
        <v>40</v>
      </c>
      <c r="P143" s="95" t="s">
        <v>40</v>
      </c>
      <c r="Q143" s="95">
        <v>0.37754166666666666</v>
      </c>
      <c r="R143" s="95" t="s">
        <v>40</v>
      </c>
      <c r="S143" s="95" t="s">
        <v>40</v>
      </c>
      <c r="T143" s="95" t="s">
        <v>40</v>
      </c>
    </row>
    <row r="144" spans="1:24" ht="15.75" customHeight="1" x14ac:dyDescent="0.25">
      <c r="A144" s="4" t="s">
        <v>134</v>
      </c>
      <c r="B144" s="4" t="s">
        <v>135</v>
      </c>
      <c r="C144" s="4" t="s">
        <v>118</v>
      </c>
      <c r="D144" s="4" t="s">
        <v>119</v>
      </c>
      <c r="E144" s="4">
        <f t="shared" si="0"/>
        <v>1</v>
      </c>
      <c r="F144" s="4">
        <f t="shared" si="1"/>
        <v>4</v>
      </c>
      <c r="G144" s="4">
        <f t="shared" si="2"/>
        <v>4</v>
      </c>
      <c r="H144" s="4">
        <v>0</v>
      </c>
      <c r="I144" s="4">
        <v>1269668</v>
      </c>
      <c r="J144" s="95">
        <v>843.44883859402614</v>
      </c>
      <c r="K144" s="95">
        <v>201.62751207402252</v>
      </c>
      <c r="L144" s="95" t="s">
        <v>40</v>
      </c>
      <c r="M144" s="95" t="s">
        <v>40</v>
      </c>
      <c r="N144" s="95" t="s">
        <v>40</v>
      </c>
      <c r="O144" s="95">
        <v>612.61428571428576</v>
      </c>
      <c r="P144" s="95">
        <v>9.141551206970433E-2</v>
      </c>
      <c r="Q144" s="95">
        <v>0.43046875000000001</v>
      </c>
      <c r="R144" s="95">
        <v>1.8114971787900458</v>
      </c>
      <c r="S144" s="95">
        <v>0.45628803954947184</v>
      </c>
      <c r="T144" s="95" t="s">
        <v>40</v>
      </c>
      <c r="U144" s="4">
        <v>0.53</v>
      </c>
      <c r="V144" s="4">
        <v>0.54</v>
      </c>
      <c r="W144" s="4">
        <v>0.56000000000000005</v>
      </c>
      <c r="X144" s="4">
        <v>0.56000000000000005</v>
      </c>
    </row>
    <row r="145" spans="1:40" ht="15.75" customHeight="1" x14ac:dyDescent="0.25">
      <c r="A145" s="4" t="s">
        <v>136</v>
      </c>
      <c r="B145" s="4" t="s">
        <v>137</v>
      </c>
      <c r="C145" s="4" t="s">
        <v>118</v>
      </c>
      <c r="D145" s="4" t="s">
        <v>119</v>
      </c>
      <c r="E145" s="4">
        <f t="shared" si="0"/>
        <v>0</v>
      </c>
      <c r="F145" s="4">
        <f t="shared" si="1"/>
        <v>8</v>
      </c>
      <c r="G145" s="4">
        <f t="shared" si="2"/>
        <v>8</v>
      </c>
      <c r="H145" s="4">
        <v>0</v>
      </c>
      <c r="I145" s="4">
        <v>266150</v>
      </c>
      <c r="J145" s="95" t="s">
        <v>40</v>
      </c>
      <c r="K145" s="95">
        <v>110.0882960736427</v>
      </c>
      <c r="L145" s="95" t="s">
        <v>40</v>
      </c>
      <c r="M145" s="95" t="s">
        <v>40</v>
      </c>
      <c r="N145" s="95" t="s">
        <v>40</v>
      </c>
      <c r="O145" s="95" t="s">
        <v>40</v>
      </c>
      <c r="P145" s="95" t="s">
        <v>40</v>
      </c>
      <c r="Q145" s="95">
        <v>0.56099999999999994</v>
      </c>
      <c r="R145" s="95">
        <v>4.5087356753710308</v>
      </c>
      <c r="S145" s="95" t="s">
        <v>40</v>
      </c>
      <c r="T145" s="95" t="s">
        <v>40</v>
      </c>
      <c r="U145" s="4">
        <v>0</v>
      </c>
      <c r="V145" s="4">
        <v>0</v>
      </c>
      <c r="W145" s="4">
        <v>0</v>
      </c>
      <c r="X145" s="4">
        <v>0</v>
      </c>
    </row>
    <row r="146" spans="1:40" ht="15.75" customHeight="1" x14ac:dyDescent="0.25">
      <c r="A146" s="6" t="s">
        <v>98</v>
      </c>
      <c r="B146" s="6" t="s">
        <v>99</v>
      </c>
      <c r="C146" s="6" t="s">
        <v>28</v>
      </c>
      <c r="D146" s="6" t="s">
        <v>89</v>
      </c>
      <c r="E146" s="4">
        <f t="shared" si="0"/>
        <v>1</v>
      </c>
      <c r="F146" s="4">
        <f t="shared" si="1"/>
        <v>0</v>
      </c>
      <c r="G146" s="4">
        <f t="shared" si="2"/>
        <v>0</v>
      </c>
      <c r="H146" s="4">
        <v>1</v>
      </c>
      <c r="I146" s="6">
        <v>127575529</v>
      </c>
      <c r="J146" s="95">
        <v>347.7618344815956</v>
      </c>
      <c r="K146" s="95">
        <v>142.65980429522654</v>
      </c>
      <c r="L146" s="95">
        <v>31.755306301728133</v>
      </c>
      <c r="M146" s="95">
        <v>222.59462964082218</v>
      </c>
      <c r="N146" s="95">
        <v>2.1696950988147576</v>
      </c>
      <c r="O146" s="95">
        <v>62.153901734104046</v>
      </c>
      <c r="P146" s="95">
        <v>4.6224316155741247</v>
      </c>
      <c r="Q146" s="95">
        <v>0.30924895191731822</v>
      </c>
      <c r="R146" s="95">
        <v>25.145104434565972</v>
      </c>
      <c r="S146" s="95">
        <v>0.53743853245137818</v>
      </c>
      <c r="T146" s="95">
        <v>18.77163120567376</v>
      </c>
      <c r="U146" s="4">
        <v>0.26</v>
      </c>
      <c r="V146" s="4">
        <v>0.37</v>
      </c>
      <c r="W146" s="4">
        <v>0.42</v>
      </c>
      <c r="X146" s="4">
        <v>0.42</v>
      </c>
      <c r="Y146" s="6"/>
      <c r="Z146" s="6"/>
      <c r="AA146" s="6"/>
      <c r="AB146" s="6"/>
      <c r="AC146" s="6"/>
      <c r="AD146" s="6"/>
      <c r="AE146" s="6"/>
      <c r="AF146" s="6"/>
      <c r="AG146" s="6"/>
      <c r="AH146" s="6"/>
      <c r="AI146" s="6"/>
      <c r="AJ146" s="6"/>
      <c r="AK146" s="6"/>
      <c r="AL146" s="6"/>
      <c r="AM146" s="6"/>
      <c r="AN146" s="6"/>
    </row>
    <row r="147" spans="1:40" ht="15.75" customHeight="1" x14ac:dyDescent="0.25">
      <c r="A147" s="4" t="s">
        <v>221</v>
      </c>
      <c r="B147" s="4" t="s">
        <v>222</v>
      </c>
      <c r="C147" s="4" t="s">
        <v>22</v>
      </c>
      <c r="D147" s="4" t="s">
        <v>216</v>
      </c>
      <c r="E147" s="4">
        <f t="shared" si="0"/>
        <v>0</v>
      </c>
      <c r="F147" s="4">
        <f t="shared" si="1"/>
        <v>10</v>
      </c>
      <c r="G147" s="4">
        <f t="shared" si="2"/>
        <v>14</v>
      </c>
      <c r="H147" s="4">
        <v>0</v>
      </c>
      <c r="I147" s="4">
        <v>113815</v>
      </c>
      <c r="J147" s="95" t="s">
        <v>40</v>
      </c>
      <c r="K147" s="95">
        <v>115.97768308219479</v>
      </c>
      <c r="L147" s="95" t="s">
        <v>40</v>
      </c>
      <c r="M147" s="95" t="s">
        <v>40</v>
      </c>
      <c r="N147" s="95" t="s">
        <v>40</v>
      </c>
      <c r="O147" s="95" t="s">
        <v>40</v>
      </c>
      <c r="P147" s="95" t="s">
        <v>40</v>
      </c>
      <c r="Q147" s="95" t="s">
        <v>40</v>
      </c>
      <c r="R147" s="95" t="s">
        <v>40</v>
      </c>
      <c r="S147" s="95" t="s">
        <v>40</v>
      </c>
      <c r="T147" s="95" t="s">
        <v>40</v>
      </c>
    </row>
    <row r="148" spans="1:40" ht="15.75" customHeight="1" x14ac:dyDescent="0.25">
      <c r="A148" s="4" t="s">
        <v>536</v>
      </c>
      <c r="B148" s="4" t="s">
        <v>537</v>
      </c>
      <c r="C148" s="4" t="s">
        <v>181</v>
      </c>
      <c r="D148" s="4" t="s">
        <v>525</v>
      </c>
      <c r="E148" s="4">
        <f t="shared" si="0"/>
        <v>1</v>
      </c>
      <c r="F148" s="4">
        <f t="shared" si="1"/>
        <v>3</v>
      </c>
      <c r="G148" s="4">
        <f t="shared" si="2"/>
        <v>3</v>
      </c>
      <c r="H148" s="4">
        <v>0</v>
      </c>
      <c r="I148" s="4">
        <v>38964</v>
      </c>
      <c r="J148" s="95">
        <v>1326.865824863977</v>
      </c>
      <c r="K148" s="95">
        <v>74.427676829894253</v>
      </c>
      <c r="L148" s="95" t="s">
        <v>40</v>
      </c>
      <c r="M148" s="95" t="s">
        <v>40</v>
      </c>
      <c r="N148" s="95" t="s">
        <v>40</v>
      </c>
      <c r="O148" s="95">
        <v>26.818181818181817</v>
      </c>
      <c r="P148" s="95">
        <v>5.1236749116607777E-2</v>
      </c>
      <c r="Q148" s="95">
        <v>0.37931034482758619</v>
      </c>
      <c r="R148" s="95">
        <v>0</v>
      </c>
      <c r="S148" s="95">
        <v>1.8745762711864407</v>
      </c>
      <c r="T148" s="95">
        <v>118</v>
      </c>
      <c r="U148" s="4">
        <v>0</v>
      </c>
      <c r="V148" s="4">
        <v>0</v>
      </c>
      <c r="W148" s="4">
        <v>0</v>
      </c>
      <c r="X148" s="4">
        <v>0</v>
      </c>
    </row>
    <row r="149" spans="1:40" ht="15.75" customHeight="1" x14ac:dyDescent="0.25">
      <c r="A149" s="4" t="s">
        <v>175</v>
      </c>
      <c r="B149" s="4" t="s">
        <v>176</v>
      </c>
      <c r="C149" s="4" t="s">
        <v>106</v>
      </c>
      <c r="D149" s="4" t="s">
        <v>160</v>
      </c>
      <c r="E149" s="4">
        <f t="shared" si="0"/>
        <v>1</v>
      </c>
      <c r="F149" s="4">
        <f t="shared" si="1"/>
        <v>0</v>
      </c>
      <c r="G149" s="4">
        <f t="shared" si="2"/>
        <v>0</v>
      </c>
      <c r="H149" s="4">
        <v>1</v>
      </c>
      <c r="I149" s="4">
        <v>3225167</v>
      </c>
      <c r="J149" s="95">
        <v>216.4229015117667</v>
      </c>
      <c r="K149" s="95">
        <v>119.9627802219234</v>
      </c>
      <c r="L149" s="95">
        <v>93.452525094049392</v>
      </c>
      <c r="M149" s="95">
        <v>779.01266477125876</v>
      </c>
      <c r="N149" s="95">
        <v>15.844140784027617</v>
      </c>
      <c r="O149" s="95">
        <v>19.804305283757337</v>
      </c>
      <c r="P149" s="95">
        <v>0.58924763935424918</v>
      </c>
      <c r="Q149" s="95">
        <v>0.22977513569397778</v>
      </c>
      <c r="R149" s="95">
        <v>5.9221739525426127</v>
      </c>
      <c r="S149" s="95">
        <v>2.3522727272727271</v>
      </c>
      <c r="T149" s="95">
        <v>19.276190476190475</v>
      </c>
      <c r="U149" s="4">
        <v>0.4</v>
      </c>
      <c r="V149" s="4">
        <v>0.34</v>
      </c>
      <c r="W149" s="4">
        <v>0.49</v>
      </c>
      <c r="X149" s="4">
        <v>0.49</v>
      </c>
    </row>
    <row r="150" spans="1:40" ht="15.75" customHeight="1" x14ac:dyDescent="0.25">
      <c r="A150" s="4" t="s">
        <v>431</v>
      </c>
      <c r="B150" s="4" t="s">
        <v>432</v>
      </c>
      <c r="C150" s="4" t="s">
        <v>181</v>
      </c>
      <c r="D150" s="4" t="s">
        <v>412</v>
      </c>
      <c r="E150" s="4">
        <f t="shared" si="0"/>
        <v>1</v>
      </c>
      <c r="F150" s="4">
        <f t="shared" si="1"/>
        <v>0</v>
      </c>
      <c r="G150" s="4">
        <f t="shared" si="2"/>
        <v>0</v>
      </c>
      <c r="H150" s="4">
        <v>1</v>
      </c>
      <c r="I150" s="4">
        <v>627987</v>
      </c>
      <c r="J150" s="95">
        <v>651.76508430907018</v>
      </c>
      <c r="K150" s="95">
        <v>178.18840198921313</v>
      </c>
      <c r="L150" s="95">
        <v>78.027092917528549</v>
      </c>
      <c r="M150" s="95">
        <v>437.89097408400357</v>
      </c>
      <c r="N150" s="95">
        <v>49.841796088135581</v>
      </c>
      <c r="O150" s="95">
        <v>13.511182108626198</v>
      </c>
      <c r="P150" s="95">
        <v>0.30145474137931033</v>
      </c>
      <c r="Q150" s="95">
        <v>0.27613941018766758</v>
      </c>
      <c r="R150" s="95">
        <v>2.3885844770672002</v>
      </c>
      <c r="S150" s="95">
        <v>0.85268384960983679</v>
      </c>
      <c r="T150" s="95">
        <v>35.83898305084746</v>
      </c>
      <c r="U150" s="4">
        <v>0</v>
      </c>
      <c r="V150" s="4">
        <v>0</v>
      </c>
      <c r="W150" s="4">
        <v>0</v>
      </c>
      <c r="X150" s="4">
        <v>0</v>
      </c>
    </row>
    <row r="151" spans="1:40" ht="15.75" customHeight="1" x14ac:dyDescent="0.25">
      <c r="A151" s="4" t="s">
        <v>63</v>
      </c>
      <c r="B151" s="4" t="s">
        <v>64</v>
      </c>
      <c r="C151" s="4" t="s">
        <v>28</v>
      </c>
      <c r="D151" s="4" t="s">
        <v>29</v>
      </c>
      <c r="E151" s="4">
        <f t="shared" si="0"/>
        <v>0</v>
      </c>
      <c r="F151" s="4">
        <f t="shared" si="1"/>
        <v>10</v>
      </c>
      <c r="G151" s="4">
        <f t="shared" si="2"/>
        <v>14</v>
      </c>
      <c r="H151" s="4">
        <v>0</v>
      </c>
      <c r="I151" s="4">
        <v>4989</v>
      </c>
      <c r="J151" s="95" t="s">
        <v>40</v>
      </c>
      <c r="K151" s="95" t="s">
        <v>40</v>
      </c>
      <c r="L151" s="95" t="s">
        <v>40</v>
      </c>
      <c r="M151" s="95" t="s">
        <v>40</v>
      </c>
      <c r="N151" s="95" t="s">
        <v>40</v>
      </c>
      <c r="O151" s="95" t="s">
        <v>40</v>
      </c>
      <c r="P151" s="95" t="s">
        <v>40</v>
      </c>
      <c r="Q151" s="95" t="s">
        <v>40</v>
      </c>
      <c r="R151" s="95">
        <v>20.044097013429546</v>
      </c>
      <c r="S151" s="95" t="s">
        <v>40</v>
      </c>
      <c r="T151" s="95" t="s">
        <v>40</v>
      </c>
    </row>
    <row r="152" spans="1:40" ht="15.75" customHeight="1" x14ac:dyDescent="0.25">
      <c r="A152" s="4" t="s">
        <v>255</v>
      </c>
      <c r="B152" s="4" t="s">
        <v>256</v>
      </c>
      <c r="C152" s="4" t="s">
        <v>118</v>
      </c>
      <c r="D152" s="4" t="s">
        <v>250</v>
      </c>
      <c r="E152" s="4">
        <f t="shared" si="0"/>
        <v>1</v>
      </c>
      <c r="F152" s="4">
        <f t="shared" si="1"/>
        <v>1</v>
      </c>
      <c r="G152" s="4">
        <f t="shared" si="2"/>
        <v>1</v>
      </c>
      <c r="H152" s="4">
        <v>0</v>
      </c>
      <c r="I152" s="4">
        <v>36471769</v>
      </c>
      <c r="J152" s="95">
        <v>153.47486983699639</v>
      </c>
      <c r="K152" s="95">
        <v>227.85294565777713</v>
      </c>
      <c r="L152" s="95">
        <v>25.803519428958875</v>
      </c>
      <c r="M152" s="95">
        <v>113.24637192847344</v>
      </c>
      <c r="N152" s="95">
        <v>8.3708580189790087</v>
      </c>
      <c r="O152" s="95">
        <v>154.48051097281362</v>
      </c>
      <c r="P152" s="95" t="s">
        <v>40</v>
      </c>
      <c r="Q152" s="95">
        <v>0.14909388462371542</v>
      </c>
      <c r="R152" s="95">
        <v>2.0865453496374142</v>
      </c>
      <c r="S152" s="95">
        <v>1.6729357185414806</v>
      </c>
      <c r="T152" s="95">
        <v>481.74565883554646</v>
      </c>
      <c r="U152" s="4">
        <v>0.48</v>
      </c>
      <c r="V152" s="4">
        <v>0.5</v>
      </c>
      <c r="W152" s="4">
        <v>0.38</v>
      </c>
      <c r="X152" s="4">
        <v>0.38</v>
      </c>
    </row>
    <row r="153" spans="1:40" ht="15.75" customHeight="1" x14ac:dyDescent="0.25">
      <c r="A153" s="4" t="s">
        <v>138</v>
      </c>
      <c r="B153" s="4" t="s">
        <v>139</v>
      </c>
      <c r="C153" s="4" t="s">
        <v>118</v>
      </c>
      <c r="D153" s="4" t="s">
        <v>119</v>
      </c>
      <c r="E153" s="4">
        <f t="shared" si="0"/>
        <v>0</v>
      </c>
      <c r="F153" s="4">
        <f t="shared" si="1"/>
        <v>8</v>
      </c>
      <c r="G153" s="4">
        <f t="shared" si="2"/>
        <v>8</v>
      </c>
      <c r="H153" s="4">
        <v>0</v>
      </c>
      <c r="I153" s="4">
        <v>30366036</v>
      </c>
      <c r="J153" s="95" t="s">
        <v>40</v>
      </c>
      <c r="K153" s="95">
        <v>59.885985777004279</v>
      </c>
      <c r="L153" s="95" t="s">
        <v>40</v>
      </c>
      <c r="M153" s="95" t="s">
        <v>40</v>
      </c>
      <c r="N153" s="95" t="s">
        <v>40</v>
      </c>
      <c r="O153" s="95" t="s">
        <v>40</v>
      </c>
      <c r="P153" s="95" t="s">
        <v>40</v>
      </c>
      <c r="Q153" s="95">
        <v>0.34808908441022823</v>
      </c>
      <c r="R153" s="95">
        <v>2.7958868256627238</v>
      </c>
      <c r="S153" s="95" t="s">
        <v>40</v>
      </c>
      <c r="T153" s="95" t="s">
        <v>40</v>
      </c>
      <c r="U153" s="4">
        <v>0.43</v>
      </c>
      <c r="V153" s="4">
        <v>0.25</v>
      </c>
      <c r="W153" s="4">
        <v>0.26</v>
      </c>
      <c r="X153" s="4">
        <v>0.26</v>
      </c>
    </row>
    <row r="154" spans="1:40" ht="15.75" customHeight="1" x14ac:dyDescent="0.25">
      <c r="A154" s="4" t="s">
        <v>366</v>
      </c>
      <c r="B154" s="4" t="s">
        <v>367</v>
      </c>
      <c r="C154" s="4" t="s">
        <v>106</v>
      </c>
      <c r="D154" s="4" t="s">
        <v>357</v>
      </c>
      <c r="E154" s="4">
        <f t="shared" si="0"/>
        <v>0</v>
      </c>
      <c r="F154" s="4">
        <f t="shared" si="1"/>
        <v>7</v>
      </c>
      <c r="G154" s="4">
        <f t="shared" si="2"/>
        <v>7</v>
      </c>
      <c r="H154" s="4">
        <v>0</v>
      </c>
      <c r="I154" s="4">
        <v>54045420</v>
      </c>
      <c r="J154" s="95">
        <v>139.4937813416937</v>
      </c>
      <c r="K154" s="95">
        <v>147.40934569478782</v>
      </c>
      <c r="L154" s="95" t="s">
        <v>40</v>
      </c>
      <c r="M154" s="95" t="s">
        <v>40</v>
      </c>
      <c r="N154" s="95" t="s">
        <v>40</v>
      </c>
      <c r="O154" s="95" t="s">
        <v>40</v>
      </c>
      <c r="P154" s="95" t="s">
        <v>40</v>
      </c>
      <c r="Q154" s="95">
        <v>8.1525832203645121E-2</v>
      </c>
      <c r="R154" s="95">
        <v>2.2166540661539869</v>
      </c>
      <c r="S154" s="95" t="s">
        <v>40</v>
      </c>
      <c r="T154" s="95" t="s">
        <v>40</v>
      </c>
      <c r="U154" s="4">
        <v>0.47</v>
      </c>
      <c r="V154" s="4">
        <v>0.38</v>
      </c>
      <c r="W154" s="4">
        <v>0.2</v>
      </c>
      <c r="X154" s="4">
        <v>0.2</v>
      </c>
    </row>
    <row r="155" spans="1:40" ht="15.75" customHeight="1" x14ac:dyDescent="0.25">
      <c r="A155" s="4" t="s">
        <v>385</v>
      </c>
      <c r="B155" s="4" t="s">
        <v>386</v>
      </c>
      <c r="C155" s="4" t="s">
        <v>118</v>
      </c>
      <c r="D155" s="4" t="s">
        <v>380</v>
      </c>
      <c r="E155" s="4">
        <f t="shared" si="0"/>
        <v>0</v>
      </c>
      <c r="F155" s="4">
        <f t="shared" si="1"/>
        <v>8</v>
      </c>
      <c r="G155" s="4">
        <f t="shared" si="2"/>
        <v>12</v>
      </c>
      <c r="H155" s="4">
        <v>0</v>
      </c>
      <c r="I155" s="4">
        <v>2494530</v>
      </c>
      <c r="J155" s="95" t="s">
        <v>40</v>
      </c>
      <c r="K155" s="95">
        <v>296.64906816113654</v>
      </c>
      <c r="L155" s="95" t="s">
        <v>40</v>
      </c>
      <c r="M155" s="95" t="s">
        <v>40</v>
      </c>
      <c r="N155" s="95" t="s">
        <v>40</v>
      </c>
      <c r="O155" s="95" t="s">
        <v>40</v>
      </c>
      <c r="P155" s="95" t="s">
        <v>40</v>
      </c>
      <c r="Q155" s="95">
        <v>3.1621621621621625E-2</v>
      </c>
      <c r="R155" s="95">
        <v>15.554032222502837</v>
      </c>
      <c r="S155" s="95" t="s">
        <v>40</v>
      </c>
      <c r="T155" s="95" t="s">
        <v>40</v>
      </c>
    </row>
    <row r="156" spans="1:40" ht="15.75" customHeight="1" x14ac:dyDescent="0.25">
      <c r="A156" s="4" t="s">
        <v>223</v>
      </c>
      <c r="B156" s="4" t="s">
        <v>224</v>
      </c>
      <c r="C156" s="4" t="s">
        <v>22</v>
      </c>
      <c r="D156" s="4" t="s">
        <v>216</v>
      </c>
      <c r="E156" s="4">
        <f t="shared" si="0"/>
        <v>0</v>
      </c>
      <c r="F156" s="4">
        <f t="shared" si="1"/>
        <v>9</v>
      </c>
      <c r="G156" s="4">
        <f t="shared" si="2"/>
        <v>13</v>
      </c>
      <c r="H156" s="4">
        <v>0</v>
      </c>
      <c r="I156" s="4">
        <v>10756</v>
      </c>
      <c r="J156" s="95" t="s">
        <v>40</v>
      </c>
      <c r="K156" s="95">
        <v>130.15991074748979</v>
      </c>
      <c r="L156" s="95" t="s">
        <v>40</v>
      </c>
      <c r="M156" s="95" t="s">
        <v>40</v>
      </c>
      <c r="N156" s="95" t="s">
        <v>40</v>
      </c>
      <c r="O156" s="95" t="s">
        <v>40</v>
      </c>
      <c r="P156" s="95" t="s">
        <v>40</v>
      </c>
      <c r="Q156" s="95">
        <v>0.35714285714285715</v>
      </c>
      <c r="R156" s="95" t="s">
        <v>40</v>
      </c>
      <c r="S156" s="95" t="s">
        <v>40</v>
      </c>
      <c r="T156" s="95" t="s">
        <v>40</v>
      </c>
    </row>
    <row r="157" spans="1:40" ht="15.75" customHeight="1" x14ac:dyDescent="0.25">
      <c r="A157" s="4" t="s">
        <v>404</v>
      </c>
      <c r="B157" s="4" t="s">
        <v>405</v>
      </c>
      <c r="C157" s="4" t="s">
        <v>106</v>
      </c>
      <c r="D157" s="4" t="s">
        <v>393</v>
      </c>
      <c r="E157" s="4">
        <f t="shared" si="0"/>
        <v>1</v>
      </c>
      <c r="F157" s="4">
        <f t="shared" si="1"/>
        <v>4</v>
      </c>
      <c r="G157" s="4">
        <f t="shared" si="2"/>
        <v>4</v>
      </c>
      <c r="H157" s="4">
        <v>0</v>
      </c>
      <c r="I157" s="4">
        <v>28608710</v>
      </c>
      <c r="J157" s="95">
        <v>195.96829077578124</v>
      </c>
      <c r="K157" s="95">
        <v>65.997383314382233</v>
      </c>
      <c r="L157" s="95" t="s">
        <v>40</v>
      </c>
      <c r="M157" s="95" t="s">
        <v>40</v>
      </c>
      <c r="N157" s="95" t="s">
        <v>40</v>
      </c>
      <c r="O157" s="95">
        <v>91.959641255605376</v>
      </c>
      <c r="P157" s="95">
        <v>6.4418287273967927</v>
      </c>
      <c r="Q157" s="95">
        <v>0.26497537206715743</v>
      </c>
      <c r="R157" s="95">
        <v>2.1916402382351388</v>
      </c>
      <c r="S157" s="95">
        <v>0.3021407324328278</v>
      </c>
      <c r="T157" s="95" t="s">
        <v>40</v>
      </c>
      <c r="U157" s="4">
        <v>0.44</v>
      </c>
      <c r="V157" s="4">
        <v>0.43</v>
      </c>
      <c r="W157" s="4">
        <v>0.4</v>
      </c>
      <c r="X157" s="4">
        <v>0.4</v>
      </c>
    </row>
    <row r="158" spans="1:40" ht="15.75" customHeight="1" x14ac:dyDescent="0.25">
      <c r="A158" s="4" t="s">
        <v>538</v>
      </c>
      <c r="B158" s="4" t="s">
        <v>539</v>
      </c>
      <c r="C158" s="4" t="s">
        <v>181</v>
      </c>
      <c r="D158" s="4" t="s">
        <v>525</v>
      </c>
      <c r="E158" s="4">
        <f t="shared" si="0"/>
        <v>1</v>
      </c>
      <c r="F158" s="4">
        <f t="shared" si="1"/>
        <v>4</v>
      </c>
      <c r="G158" s="4">
        <f t="shared" si="2"/>
        <v>4</v>
      </c>
      <c r="H158" s="4">
        <v>1</v>
      </c>
      <c r="I158" s="4">
        <v>17097130</v>
      </c>
      <c r="J158" s="95">
        <v>356.31711287216041</v>
      </c>
      <c r="K158" s="95">
        <v>61.203254581324465</v>
      </c>
      <c r="L158" s="95" t="s">
        <v>40</v>
      </c>
      <c r="M158" s="95" t="s">
        <v>40</v>
      </c>
      <c r="N158" s="95" t="s">
        <v>40</v>
      </c>
      <c r="O158" s="95">
        <v>44.445481544336019</v>
      </c>
      <c r="P158" s="95">
        <v>0.12792332424601768</v>
      </c>
      <c r="Q158" s="95">
        <v>0.26261467889908258</v>
      </c>
      <c r="R158" s="95">
        <v>0.7720594041222123</v>
      </c>
      <c r="S158" s="95">
        <v>2.7063326905821037</v>
      </c>
      <c r="T158" s="95" t="s">
        <v>40</v>
      </c>
      <c r="U158" s="4">
        <v>0.84</v>
      </c>
      <c r="V158" s="4">
        <v>0.83</v>
      </c>
      <c r="W158" s="4">
        <v>0.84</v>
      </c>
      <c r="X158" s="4">
        <v>0.84</v>
      </c>
    </row>
    <row r="159" spans="1:40" ht="15.75" customHeight="1" x14ac:dyDescent="0.25">
      <c r="A159" s="4" t="s">
        <v>206</v>
      </c>
      <c r="B159" s="4" t="s">
        <v>207</v>
      </c>
      <c r="C159" s="4" t="s">
        <v>22</v>
      </c>
      <c r="D159" s="4" t="s">
        <v>205</v>
      </c>
      <c r="E159" s="4">
        <f t="shared" si="0"/>
        <v>0</v>
      </c>
      <c r="F159" s="4">
        <f t="shared" si="1"/>
        <v>9</v>
      </c>
      <c r="G159" s="4">
        <f t="shared" si="2"/>
        <v>9</v>
      </c>
      <c r="H159" s="4">
        <v>0</v>
      </c>
      <c r="I159" s="4">
        <v>282750</v>
      </c>
      <c r="J159" s="95" t="s">
        <v>40</v>
      </c>
      <c r="K159" s="95">
        <v>194.16445623342176</v>
      </c>
      <c r="L159" s="95" t="s">
        <v>40</v>
      </c>
      <c r="M159" s="95" t="s">
        <v>40</v>
      </c>
      <c r="N159" s="95" t="s">
        <v>40</v>
      </c>
      <c r="O159" s="95" t="s">
        <v>40</v>
      </c>
      <c r="P159" s="95" t="s">
        <v>40</v>
      </c>
      <c r="Q159" s="95" t="s">
        <v>40</v>
      </c>
      <c r="R159" s="95">
        <v>2.8293545534924847</v>
      </c>
      <c r="S159" s="95" t="s">
        <v>40</v>
      </c>
      <c r="T159" s="95" t="s">
        <v>40</v>
      </c>
      <c r="U159" s="4">
        <v>0</v>
      </c>
      <c r="V159" s="4">
        <v>0</v>
      </c>
      <c r="W159" s="4">
        <v>0</v>
      </c>
      <c r="X159" s="4">
        <v>0</v>
      </c>
    </row>
    <row r="160" spans="1:40" ht="15.75" customHeight="1" x14ac:dyDescent="0.25">
      <c r="A160" s="4" t="s">
        <v>24</v>
      </c>
      <c r="B160" s="4" t="s">
        <v>25</v>
      </c>
      <c r="C160" s="4" t="s">
        <v>22</v>
      </c>
      <c r="D160" s="4" t="s">
        <v>23</v>
      </c>
      <c r="E160" s="4">
        <f t="shared" si="0"/>
        <v>1</v>
      </c>
      <c r="F160" s="4">
        <f t="shared" si="1"/>
        <v>4</v>
      </c>
      <c r="G160" s="4">
        <f t="shared" si="2"/>
        <v>4</v>
      </c>
      <c r="H160" s="4">
        <v>0</v>
      </c>
      <c r="I160" s="4">
        <v>4783063</v>
      </c>
      <c r="J160" s="95">
        <v>183.62710254914057</v>
      </c>
      <c r="K160" s="95">
        <v>218.16563988389868</v>
      </c>
      <c r="L160" s="95" t="s">
        <v>40</v>
      </c>
      <c r="M160" s="95" t="s">
        <v>40</v>
      </c>
      <c r="N160" s="95" t="s">
        <v>40</v>
      </c>
      <c r="O160" s="95">
        <v>302.481884057971</v>
      </c>
      <c r="P160" s="95">
        <v>0.15278855586628989</v>
      </c>
      <c r="Q160" s="95">
        <v>0.30627695256348825</v>
      </c>
      <c r="R160" s="95">
        <v>0.73174867234656948</v>
      </c>
      <c r="S160" s="95">
        <v>2.058345810624663</v>
      </c>
      <c r="T160" s="95" t="s">
        <v>40</v>
      </c>
      <c r="U160" s="4">
        <v>0.81</v>
      </c>
      <c r="V160" s="4">
        <v>0.87</v>
      </c>
      <c r="W160" s="4">
        <v>0.76</v>
      </c>
      <c r="X160" s="4">
        <v>0.76</v>
      </c>
    </row>
    <row r="161" spans="1:24" ht="15.75" customHeight="1" x14ac:dyDescent="0.25">
      <c r="A161" s="4" t="s">
        <v>100</v>
      </c>
      <c r="B161" s="4" t="s">
        <v>101</v>
      </c>
      <c r="C161" s="4" t="s">
        <v>28</v>
      </c>
      <c r="D161" s="4" t="s">
        <v>89</v>
      </c>
      <c r="E161" s="4">
        <f t="shared" si="0"/>
        <v>0</v>
      </c>
      <c r="F161" s="4">
        <f t="shared" si="1"/>
        <v>6</v>
      </c>
      <c r="G161" s="4">
        <f t="shared" si="2"/>
        <v>10</v>
      </c>
      <c r="H161" s="4">
        <v>1</v>
      </c>
      <c r="I161" s="4">
        <v>6545502</v>
      </c>
      <c r="J161" s="95">
        <v>148.94197572623153</v>
      </c>
      <c r="K161" s="95">
        <v>161.46966267827892</v>
      </c>
      <c r="L161" s="95" t="s">
        <v>40</v>
      </c>
      <c r="M161" s="95" t="s">
        <v>40</v>
      </c>
      <c r="N161" s="95" t="s">
        <v>40</v>
      </c>
      <c r="O161" s="95" t="s">
        <v>40</v>
      </c>
      <c r="P161" s="95">
        <v>1.5567830313742819</v>
      </c>
      <c r="Q161" s="95">
        <v>0.10663260478758634</v>
      </c>
      <c r="R161" s="95">
        <v>6.9207831576554408</v>
      </c>
      <c r="S161" s="95" t="s">
        <v>40</v>
      </c>
      <c r="T161" s="95" t="s">
        <v>40</v>
      </c>
    </row>
    <row r="162" spans="1:24" ht="15.75" customHeight="1" x14ac:dyDescent="0.25">
      <c r="A162" s="4" t="s">
        <v>470</v>
      </c>
      <c r="B162" s="4" t="s">
        <v>471</v>
      </c>
      <c r="C162" s="4" t="s">
        <v>118</v>
      </c>
      <c r="D162" s="4" t="s">
        <v>449</v>
      </c>
      <c r="E162" s="4">
        <f t="shared" si="0"/>
        <v>0</v>
      </c>
      <c r="F162" s="4">
        <f t="shared" si="1"/>
        <v>8</v>
      </c>
      <c r="G162" s="4">
        <f t="shared" si="2"/>
        <v>12</v>
      </c>
      <c r="H162" s="4">
        <v>0</v>
      </c>
      <c r="I162" s="4">
        <v>23310715</v>
      </c>
      <c r="J162" s="95" t="s">
        <v>40</v>
      </c>
      <c r="K162" s="95">
        <v>36.571164805541144</v>
      </c>
      <c r="L162" s="95" t="s">
        <v>40</v>
      </c>
      <c r="M162" s="95" t="s">
        <v>40</v>
      </c>
      <c r="N162" s="95" t="s">
        <v>40</v>
      </c>
      <c r="O162" s="95" t="s">
        <v>40</v>
      </c>
      <c r="P162" s="95" t="s">
        <v>40</v>
      </c>
      <c r="Q162" s="95">
        <v>0.60011730205278591</v>
      </c>
      <c r="R162" s="95">
        <v>3.3804196911162956</v>
      </c>
      <c r="S162" s="95" t="s">
        <v>40</v>
      </c>
      <c r="T162" s="95" t="s">
        <v>40</v>
      </c>
    </row>
    <row r="163" spans="1:24" ht="15.75" customHeight="1" x14ac:dyDescent="0.25">
      <c r="A163" s="4" t="s">
        <v>472</v>
      </c>
      <c r="B163" s="4" t="s">
        <v>473</v>
      </c>
      <c r="C163" s="4" t="s">
        <v>118</v>
      </c>
      <c r="D163" s="4" t="s">
        <v>449</v>
      </c>
      <c r="E163" s="4">
        <f t="shared" si="0"/>
        <v>0</v>
      </c>
      <c r="F163" s="4">
        <f t="shared" si="1"/>
        <v>8</v>
      </c>
      <c r="G163" s="4">
        <f t="shared" si="2"/>
        <v>8</v>
      </c>
      <c r="H163" s="4">
        <v>0</v>
      </c>
      <c r="I163" s="4">
        <v>200963599</v>
      </c>
      <c r="J163" s="95">
        <v>179.13691921888798</v>
      </c>
      <c r="K163" s="95">
        <v>37.704340675148835</v>
      </c>
      <c r="L163" s="95" t="s">
        <v>40</v>
      </c>
      <c r="M163" s="95" t="s">
        <v>40</v>
      </c>
      <c r="N163" s="95" t="s">
        <v>40</v>
      </c>
      <c r="O163" s="95" t="s">
        <v>40</v>
      </c>
      <c r="P163" s="95" t="s">
        <v>40</v>
      </c>
      <c r="Q163" s="95">
        <v>0.67813968220450827</v>
      </c>
      <c r="R163" s="95" t="s">
        <v>40</v>
      </c>
      <c r="S163" s="95" t="s">
        <v>40</v>
      </c>
      <c r="T163" s="95" t="s">
        <v>40</v>
      </c>
      <c r="U163" s="4">
        <v>0.46</v>
      </c>
      <c r="V163" s="4">
        <v>0.41</v>
      </c>
      <c r="W163" s="4">
        <v>0.37</v>
      </c>
      <c r="X163" s="4">
        <v>0.37</v>
      </c>
    </row>
    <row r="164" spans="1:24" ht="15.75" customHeight="1" x14ac:dyDescent="0.25">
      <c r="A164" s="4" t="s">
        <v>314</v>
      </c>
      <c r="B164" s="4" t="s">
        <v>315</v>
      </c>
      <c r="C164" s="4" t="s">
        <v>22</v>
      </c>
      <c r="D164" s="4" t="s">
        <v>309</v>
      </c>
      <c r="E164" s="4">
        <f t="shared" si="0"/>
        <v>0</v>
      </c>
      <c r="F164" s="4">
        <f t="shared" si="1"/>
        <v>11</v>
      </c>
      <c r="G164" s="4">
        <f t="shared" si="2"/>
        <v>15</v>
      </c>
      <c r="H164" s="4">
        <v>0</v>
      </c>
      <c r="I164" s="4">
        <v>1615</v>
      </c>
      <c r="J164" s="95" t="s">
        <v>40</v>
      </c>
      <c r="K164" s="95" t="s">
        <v>40</v>
      </c>
      <c r="L164" s="95" t="s">
        <v>40</v>
      </c>
      <c r="M164" s="95" t="s">
        <v>40</v>
      </c>
      <c r="N164" s="95" t="s">
        <v>40</v>
      </c>
      <c r="O164" s="95" t="s">
        <v>40</v>
      </c>
      <c r="P164" s="95" t="s">
        <v>40</v>
      </c>
      <c r="Q164" s="95" t="s">
        <v>40</v>
      </c>
      <c r="R164" s="95" t="s">
        <v>40</v>
      </c>
      <c r="S164" s="95" t="s">
        <v>40</v>
      </c>
      <c r="T164" s="95" t="s">
        <v>40</v>
      </c>
    </row>
    <row r="165" spans="1:24" ht="15.75" customHeight="1" x14ac:dyDescent="0.25">
      <c r="A165" s="4" t="s">
        <v>433</v>
      </c>
      <c r="B165" s="4" t="s">
        <v>434</v>
      </c>
      <c r="C165" s="4" t="s">
        <v>181</v>
      </c>
      <c r="D165" s="4" t="s">
        <v>412</v>
      </c>
      <c r="E165" s="4">
        <f t="shared" si="0"/>
        <v>0</v>
      </c>
      <c r="F165" s="4">
        <f t="shared" si="1"/>
        <v>5</v>
      </c>
      <c r="G165" s="4">
        <f t="shared" si="2"/>
        <v>5</v>
      </c>
      <c r="H165" s="4">
        <v>0</v>
      </c>
      <c r="I165" s="4">
        <v>2083458.9999999998</v>
      </c>
      <c r="J165" s="95">
        <v>468.49974009567745</v>
      </c>
      <c r="K165" s="95">
        <v>145.47922469316654</v>
      </c>
      <c r="L165" s="95">
        <v>37.00576781208558</v>
      </c>
      <c r="M165" s="95">
        <v>254.37149455625209</v>
      </c>
      <c r="N165" s="95">
        <v>2.4958494503611544</v>
      </c>
      <c r="O165" s="95" t="s">
        <v>40</v>
      </c>
      <c r="P165" s="95" t="s">
        <v>40</v>
      </c>
      <c r="Q165" s="95">
        <v>8.3470801715605406E-2</v>
      </c>
      <c r="R165" s="95" t="s">
        <v>40</v>
      </c>
      <c r="S165" s="95" t="s">
        <v>40</v>
      </c>
      <c r="T165" s="95" t="s">
        <v>40</v>
      </c>
      <c r="U165" s="4">
        <v>0</v>
      </c>
      <c r="V165" s="4">
        <v>0</v>
      </c>
      <c r="W165" s="4">
        <v>0</v>
      </c>
      <c r="X165" s="4">
        <v>0</v>
      </c>
    </row>
    <row r="166" spans="1:24" ht="15.75" customHeight="1" x14ac:dyDescent="0.25">
      <c r="A166" s="4" t="s">
        <v>225</v>
      </c>
      <c r="B166" s="4" t="s">
        <v>226</v>
      </c>
      <c r="C166" s="4" t="s">
        <v>22</v>
      </c>
      <c r="D166" s="4" t="s">
        <v>216</v>
      </c>
      <c r="E166" s="4">
        <f t="shared" si="0"/>
        <v>0</v>
      </c>
      <c r="F166" s="4">
        <f t="shared" si="1"/>
        <v>10</v>
      </c>
      <c r="G166" s="4">
        <f t="shared" si="2"/>
        <v>14</v>
      </c>
      <c r="H166" s="4">
        <v>0</v>
      </c>
      <c r="I166" s="4">
        <v>57216</v>
      </c>
      <c r="J166" s="95" t="s">
        <v>40</v>
      </c>
      <c r="K166" s="95">
        <v>305.85850111856826</v>
      </c>
      <c r="L166" s="95" t="s">
        <v>40</v>
      </c>
      <c r="M166" s="95" t="s">
        <v>40</v>
      </c>
      <c r="N166" s="95" t="s">
        <v>40</v>
      </c>
      <c r="O166" s="95" t="s">
        <v>40</v>
      </c>
      <c r="P166" s="95" t="s">
        <v>40</v>
      </c>
      <c r="Q166" s="95" t="s">
        <v>40</v>
      </c>
      <c r="R166" s="95" t="s">
        <v>40</v>
      </c>
      <c r="S166" s="95" t="s">
        <v>40</v>
      </c>
      <c r="T166" s="95" t="s">
        <v>40</v>
      </c>
    </row>
    <row r="167" spans="1:24" ht="15.75" customHeight="1" x14ac:dyDescent="0.25">
      <c r="A167" s="4" t="s">
        <v>295</v>
      </c>
      <c r="B167" s="4" t="s">
        <v>296</v>
      </c>
      <c r="C167" s="4" t="s">
        <v>181</v>
      </c>
      <c r="D167" s="4" t="s">
        <v>276</v>
      </c>
      <c r="E167" s="4">
        <f t="shared" si="0"/>
        <v>1</v>
      </c>
      <c r="F167" s="4">
        <f t="shared" si="1"/>
        <v>4</v>
      </c>
      <c r="G167" s="4">
        <f t="shared" si="2"/>
        <v>4</v>
      </c>
      <c r="H167" s="4">
        <v>1</v>
      </c>
      <c r="I167" s="4">
        <v>5378857</v>
      </c>
      <c r="J167" s="95">
        <v>159.94104323650919</v>
      </c>
      <c r="K167" s="95">
        <v>62.708489926391429</v>
      </c>
      <c r="L167" s="95">
        <v>85.464253836828149</v>
      </c>
      <c r="M167" s="95">
        <v>1362.8817076786245</v>
      </c>
      <c r="N167" s="95" t="s">
        <v>40</v>
      </c>
      <c r="O167" s="95" t="s">
        <v>40</v>
      </c>
      <c r="P167" s="95">
        <v>5.0773723506743737E-2</v>
      </c>
      <c r="Q167" s="95">
        <v>0.22857989919952565</v>
      </c>
      <c r="R167" s="95">
        <v>0.52055669076162459</v>
      </c>
      <c r="S167" s="95" t="s">
        <v>40</v>
      </c>
      <c r="T167" s="95" t="s">
        <v>40</v>
      </c>
      <c r="U167" s="4">
        <v>0.88</v>
      </c>
      <c r="V167" s="4">
        <v>0.83</v>
      </c>
      <c r="W167" s="4">
        <v>0.91</v>
      </c>
      <c r="X167" s="4">
        <v>0.91</v>
      </c>
    </row>
    <row r="168" spans="1:24" ht="15.75" customHeight="1" x14ac:dyDescent="0.25">
      <c r="A168" s="4" t="s">
        <v>507</v>
      </c>
      <c r="B168" s="4" t="s">
        <v>508</v>
      </c>
      <c r="C168" s="4" t="s">
        <v>106</v>
      </c>
      <c r="D168" s="4" t="s">
        <v>484</v>
      </c>
      <c r="E168" s="4">
        <f t="shared" si="0"/>
        <v>0</v>
      </c>
      <c r="F168" s="4">
        <f t="shared" si="1"/>
        <v>9</v>
      </c>
      <c r="G168" s="4">
        <f t="shared" si="2"/>
        <v>13</v>
      </c>
      <c r="H168" s="4">
        <v>0</v>
      </c>
      <c r="I168" s="4">
        <v>4974986</v>
      </c>
      <c r="J168" s="95" t="s">
        <v>40</v>
      </c>
      <c r="K168" s="95">
        <v>26.130726800035216</v>
      </c>
      <c r="L168" s="95" t="s">
        <v>40</v>
      </c>
      <c r="M168" s="95" t="s">
        <v>40</v>
      </c>
      <c r="N168" s="95" t="s">
        <v>40</v>
      </c>
      <c r="O168" s="95" t="s">
        <v>40</v>
      </c>
      <c r="P168" s="95" t="s">
        <v>40</v>
      </c>
      <c r="Q168" s="95" t="s">
        <v>40</v>
      </c>
      <c r="R168" s="95">
        <v>0.48241341784680403</v>
      </c>
      <c r="S168" s="95" t="s">
        <v>40</v>
      </c>
      <c r="T168" s="95" t="s">
        <v>40</v>
      </c>
    </row>
    <row r="169" spans="1:24" ht="15.75" customHeight="1" x14ac:dyDescent="0.25">
      <c r="A169" s="4" t="s">
        <v>406</v>
      </c>
      <c r="B169" s="4" t="s">
        <v>407</v>
      </c>
      <c r="C169" s="4" t="s">
        <v>106</v>
      </c>
      <c r="D169" s="4" t="s">
        <v>393</v>
      </c>
      <c r="E169" s="4">
        <f t="shared" si="0"/>
        <v>0</v>
      </c>
      <c r="F169" s="4">
        <f t="shared" si="1"/>
        <v>8</v>
      </c>
      <c r="G169" s="4">
        <f t="shared" si="2"/>
        <v>8</v>
      </c>
      <c r="H169" s="4">
        <v>0</v>
      </c>
      <c r="I169" s="4">
        <v>216565318</v>
      </c>
      <c r="J169" s="95" t="s">
        <v>40</v>
      </c>
      <c r="K169" s="95">
        <v>38.657159314863151</v>
      </c>
      <c r="L169" s="95" t="s">
        <v>40</v>
      </c>
      <c r="M169" s="95" t="s">
        <v>40</v>
      </c>
      <c r="N169" s="95" t="s">
        <v>40</v>
      </c>
      <c r="O169" s="95" t="s">
        <v>40</v>
      </c>
      <c r="P169" s="95" t="s">
        <v>40</v>
      </c>
      <c r="Q169" s="95">
        <v>0.66209178432356242</v>
      </c>
      <c r="R169" s="95">
        <v>3.8025479222855068</v>
      </c>
      <c r="S169" s="95" t="s">
        <v>40</v>
      </c>
      <c r="T169" s="95" t="s">
        <v>40</v>
      </c>
      <c r="U169" s="4">
        <v>0.38</v>
      </c>
      <c r="V169" s="4">
        <v>0.18</v>
      </c>
      <c r="W169" s="4">
        <v>0.3</v>
      </c>
      <c r="X169" s="4">
        <v>0.3</v>
      </c>
    </row>
    <row r="170" spans="1:24" ht="15.75" customHeight="1" x14ac:dyDescent="0.25">
      <c r="A170" s="4" t="s">
        <v>227</v>
      </c>
      <c r="B170" s="4" t="s">
        <v>228</v>
      </c>
      <c r="C170" s="4" t="s">
        <v>22</v>
      </c>
      <c r="D170" s="4" t="s">
        <v>216</v>
      </c>
      <c r="E170" s="4">
        <f t="shared" si="0"/>
        <v>0</v>
      </c>
      <c r="F170" s="4">
        <f t="shared" si="1"/>
        <v>9</v>
      </c>
      <c r="G170" s="4">
        <f t="shared" si="2"/>
        <v>9</v>
      </c>
      <c r="H170" s="4">
        <v>0</v>
      </c>
      <c r="I170" s="4">
        <v>18008</v>
      </c>
      <c r="J170" s="95" t="s">
        <v>40</v>
      </c>
      <c r="K170" s="95">
        <v>483.11861394935585</v>
      </c>
      <c r="L170" s="95" t="s">
        <v>40</v>
      </c>
      <c r="M170" s="95" t="s">
        <v>40</v>
      </c>
      <c r="N170" s="95" t="s">
        <v>40</v>
      </c>
      <c r="O170" s="95" t="s">
        <v>40</v>
      </c>
      <c r="P170" s="95" t="s">
        <v>40</v>
      </c>
      <c r="Q170" s="95">
        <v>4.5977011494252873E-2</v>
      </c>
      <c r="R170" s="95" t="s">
        <v>40</v>
      </c>
      <c r="S170" s="95" t="s">
        <v>40</v>
      </c>
      <c r="T170" s="95" t="s">
        <v>40</v>
      </c>
      <c r="U170" s="4">
        <v>0</v>
      </c>
      <c r="V170" s="4">
        <v>0</v>
      </c>
      <c r="W170" s="4">
        <v>0</v>
      </c>
      <c r="X170" s="4">
        <v>0</v>
      </c>
    </row>
    <row r="171" spans="1:24" ht="15.75" customHeight="1" x14ac:dyDescent="0.25">
      <c r="A171" s="4" t="s">
        <v>102</v>
      </c>
      <c r="B171" s="4" t="s">
        <v>103</v>
      </c>
      <c r="C171" s="4" t="s">
        <v>28</v>
      </c>
      <c r="D171" s="4" t="s">
        <v>89</v>
      </c>
      <c r="E171" s="4">
        <f t="shared" si="0"/>
        <v>1</v>
      </c>
      <c r="F171" s="4">
        <f t="shared" si="1"/>
        <v>2</v>
      </c>
      <c r="G171" s="4">
        <f t="shared" si="2"/>
        <v>2</v>
      </c>
      <c r="H171" s="4">
        <v>1</v>
      </c>
      <c r="I171" s="4">
        <v>4246439</v>
      </c>
      <c r="J171" s="95">
        <v>399.20507512294421</v>
      </c>
      <c r="K171" s="95">
        <v>380.4364080115127</v>
      </c>
      <c r="L171" s="95" t="s">
        <v>40</v>
      </c>
      <c r="M171" s="95" t="s">
        <v>40</v>
      </c>
      <c r="N171" s="95">
        <v>11.845219017628652</v>
      </c>
      <c r="O171" s="95">
        <v>119.03578528827038</v>
      </c>
      <c r="P171" s="95">
        <v>2.2406380027739252</v>
      </c>
      <c r="Q171" s="95">
        <v>0.54218508201795113</v>
      </c>
      <c r="R171" s="95">
        <v>9.3490098409514424</v>
      </c>
      <c r="S171" s="95">
        <v>1.0302129436325678</v>
      </c>
      <c r="T171" s="95">
        <v>19.227681438664099</v>
      </c>
      <c r="U171" s="4">
        <v>0.32</v>
      </c>
      <c r="V171" s="4">
        <v>0.47</v>
      </c>
      <c r="W171" s="4">
        <v>0.48</v>
      </c>
      <c r="X171" s="4">
        <v>0.48</v>
      </c>
    </row>
    <row r="172" spans="1:24" ht="15.75" customHeight="1" x14ac:dyDescent="0.25">
      <c r="A172" s="4" t="s">
        <v>208</v>
      </c>
      <c r="B172" s="4" t="s">
        <v>209</v>
      </c>
      <c r="C172" s="4" t="s">
        <v>22</v>
      </c>
      <c r="D172" s="4" t="s">
        <v>205</v>
      </c>
      <c r="E172" s="4">
        <f t="shared" si="0"/>
        <v>0</v>
      </c>
      <c r="F172" s="4">
        <f t="shared" si="1"/>
        <v>8</v>
      </c>
      <c r="G172" s="4">
        <f t="shared" si="2"/>
        <v>12</v>
      </c>
      <c r="H172" s="4">
        <v>0</v>
      </c>
      <c r="I172" s="4">
        <v>8776109</v>
      </c>
      <c r="J172" s="95" t="s">
        <v>40</v>
      </c>
      <c r="K172" s="95">
        <v>56.346155226649991</v>
      </c>
      <c r="L172" s="95" t="s">
        <v>40</v>
      </c>
      <c r="M172" s="95" t="s">
        <v>40</v>
      </c>
      <c r="N172" s="95" t="s">
        <v>40</v>
      </c>
      <c r="O172" s="95" t="s">
        <v>40</v>
      </c>
      <c r="P172" s="95" t="s">
        <v>40</v>
      </c>
      <c r="Q172" s="95">
        <v>0.38301314459049546</v>
      </c>
      <c r="R172" s="95">
        <v>8.1243293582611606</v>
      </c>
      <c r="S172" s="95" t="s">
        <v>40</v>
      </c>
      <c r="T172" s="95" t="s">
        <v>40</v>
      </c>
    </row>
    <row r="173" spans="1:24" ht="15.75" customHeight="1" x14ac:dyDescent="0.25">
      <c r="A173" s="4" t="s">
        <v>345</v>
      </c>
      <c r="B173" s="4" t="s">
        <v>346</v>
      </c>
      <c r="C173" s="4" t="s">
        <v>28</v>
      </c>
      <c r="D173" s="4" t="s">
        <v>328</v>
      </c>
      <c r="E173" s="4">
        <f t="shared" si="0"/>
        <v>1</v>
      </c>
      <c r="F173" s="4">
        <f t="shared" si="1"/>
        <v>2</v>
      </c>
      <c r="G173" s="4">
        <f t="shared" si="2"/>
        <v>2</v>
      </c>
      <c r="H173" s="4">
        <v>1</v>
      </c>
      <c r="I173" s="4">
        <v>7044636</v>
      </c>
      <c r="J173" s="95">
        <v>230.43064254845814</v>
      </c>
      <c r="K173" s="95">
        <v>199.59867337361365</v>
      </c>
      <c r="L173" s="95" t="s">
        <v>40</v>
      </c>
      <c r="M173" s="95" t="s">
        <v>40</v>
      </c>
      <c r="N173" s="95">
        <v>10.944497345214147</v>
      </c>
      <c r="O173" s="95">
        <v>51.003891050583661</v>
      </c>
      <c r="P173" s="95">
        <v>3.7890056588520613</v>
      </c>
      <c r="Q173" s="95">
        <v>0.76594836782590148</v>
      </c>
      <c r="R173" s="95">
        <v>8.5029233589925717</v>
      </c>
      <c r="S173" s="95">
        <v>0.39474621096531382</v>
      </c>
      <c r="T173" s="95">
        <v>9.065006915629322</v>
      </c>
      <c r="U173" s="4">
        <v>0</v>
      </c>
      <c r="V173" s="4">
        <v>0</v>
      </c>
      <c r="W173" s="4">
        <v>0</v>
      </c>
      <c r="X173" s="4">
        <v>0</v>
      </c>
    </row>
    <row r="174" spans="1:24" ht="15.75" customHeight="1" x14ac:dyDescent="0.25">
      <c r="A174" s="4" t="s">
        <v>347</v>
      </c>
      <c r="B174" s="4" t="s">
        <v>348</v>
      </c>
      <c r="C174" s="4" t="s">
        <v>28</v>
      </c>
      <c r="D174" s="4" t="s">
        <v>328</v>
      </c>
      <c r="E174" s="4">
        <f t="shared" si="0"/>
        <v>1</v>
      </c>
      <c r="F174" s="4">
        <f t="shared" si="1"/>
        <v>3</v>
      </c>
      <c r="G174" s="4">
        <f t="shared" si="2"/>
        <v>3</v>
      </c>
      <c r="H174" s="4">
        <v>1</v>
      </c>
      <c r="I174" s="4">
        <v>32510453</v>
      </c>
      <c r="J174" s="95">
        <v>370.05328716889915</v>
      </c>
      <c r="K174" s="95">
        <v>275.27761609473725</v>
      </c>
      <c r="L174" s="95">
        <v>30.094935927223162</v>
      </c>
      <c r="M174" s="95">
        <v>109.32576485574452</v>
      </c>
      <c r="N174" s="95">
        <v>9.4892556557117178</v>
      </c>
      <c r="O174" s="95" t="s">
        <v>40</v>
      </c>
      <c r="P174" s="95">
        <v>1.0483319276543903</v>
      </c>
      <c r="Q174" s="95">
        <v>0.39322189197041141</v>
      </c>
      <c r="R174" s="95">
        <v>7.6498472660470158</v>
      </c>
      <c r="S174" s="95" t="s">
        <v>40</v>
      </c>
      <c r="T174" s="95" t="s">
        <v>40</v>
      </c>
      <c r="U174" s="4">
        <v>0.42</v>
      </c>
      <c r="V174" s="4">
        <v>0.41</v>
      </c>
      <c r="W174" s="4">
        <v>0.41</v>
      </c>
      <c r="X174" s="4">
        <v>0.41</v>
      </c>
    </row>
    <row r="175" spans="1:24" ht="15.75" customHeight="1" x14ac:dyDescent="0.25">
      <c r="A175" s="4" t="s">
        <v>368</v>
      </c>
      <c r="B175" s="4" t="s">
        <v>369</v>
      </c>
      <c r="C175" s="4" t="s">
        <v>106</v>
      </c>
      <c r="D175" s="4" t="s">
        <v>357</v>
      </c>
      <c r="E175" s="4">
        <f t="shared" si="0"/>
        <v>1</v>
      </c>
      <c r="F175" s="4">
        <f t="shared" si="1"/>
        <v>0</v>
      </c>
      <c r="G175" s="4">
        <f t="shared" si="2"/>
        <v>0</v>
      </c>
      <c r="H175" s="4">
        <v>1</v>
      </c>
      <c r="I175" s="4">
        <v>108116615</v>
      </c>
      <c r="J175" s="95">
        <v>168.47271809240419</v>
      </c>
      <c r="K175" s="95">
        <v>157.73986264738309</v>
      </c>
      <c r="L175" s="95">
        <v>2.3030687743969787</v>
      </c>
      <c r="M175" s="95">
        <v>14.600423353641016</v>
      </c>
      <c r="N175" s="95">
        <v>1.7804848958691502</v>
      </c>
      <c r="O175" s="95">
        <v>256.48415584415585</v>
      </c>
      <c r="P175" s="95">
        <v>32.348823975720791</v>
      </c>
      <c r="Q175" s="95">
        <v>0.7466679957547363</v>
      </c>
      <c r="R175" s="95">
        <v>8.1634076316577247</v>
      </c>
      <c r="S175" s="95">
        <v>4.9500538753817859E-2</v>
      </c>
      <c r="T175" s="95">
        <v>122.05982694684796</v>
      </c>
      <c r="U175" s="4">
        <v>0.42</v>
      </c>
      <c r="V175" s="4">
        <v>0.4</v>
      </c>
      <c r="W175" s="4">
        <v>0.31</v>
      </c>
      <c r="X175" s="4">
        <v>0.31</v>
      </c>
    </row>
    <row r="176" spans="1:24" ht="15.75" customHeight="1" x14ac:dyDescent="0.25">
      <c r="A176" s="4" t="s">
        <v>191</v>
      </c>
      <c r="B176" s="4" t="s">
        <v>192</v>
      </c>
      <c r="C176" s="4" t="s">
        <v>181</v>
      </c>
      <c r="D176" s="4" t="s">
        <v>182</v>
      </c>
      <c r="E176" s="4">
        <f t="shared" si="0"/>
        <v>1</v>
      </c>
      <c r="F176" s="4">
        <f t="shared" si="1"/>
        <v>0</v>
      </c>
      <c r="G176" s="4">
        <f t="shared" si="2"/>
        <v>0</v>
      </c>
      <c r="H176" s="4">
        <v>1</v>
      </c>
      <c r="I176" s="4">
        <v>37887768</v>
      </c>
      <c r="J176" s="95">
        <v>260.6936360041056</v>
      </c>
      <c r="K176" s="95">
        <v>196.58059561597821</v>
      </c>
      <c r="L176" s="95">
        <v>79.780366053761739</v>
      </c>
      <c r="M176" s="95">
        <v>405.84049409237377</v>
      </c>
      <c r="N176" s="95">
        <v>25.414534844068932</v>
      </c>
      <c r="O176" s="95">
        <v>92.960432028248007</v>
      </c>
      <c r="P176" s="95">
        <v>0.24755124357274144</v>
      </c>
      <c r="Q176" s="95">
        <v>9.7193877551020408E-2</v>
      </c>
      <c r="R176" s="95">
        <v>0.75750041543751012</v>
      </c>
      <c r="S176" s="95">
        <v>0.34903074014988</v>
      </c>
      <c r="T176" s="95">
        <v>148.22255340288126</v>
      </c>
      <c r="U176" s="4">
        <v>0.56000000000000005</v>
      </c>
      <c r="V176" s="4">
        <v>0.49</v>
      </c>
      <c r="W176" s="4">
        <v>0.64</v>
      </c>
      <c r="X176" s="4">
        <v>0.64</v>
      </c>
    </row>
    <row r="177" spans="1:24" ht="15.75" customHeight="1" x14ac:dyDescent="0.25">
      <c r="A177" s="4" t="s">
        <v>435</v>
      </c>
      <c r="B177" s="4" t="s">
        <v>436</v>
      </c>
      <c r="C177" s="4" t="s">
        <v>181</v>
      </c>
      <c r="D177" s="4" t="s">
        <v>412</v>
      </c>
      <c r="E177" s="4">
        <f t="shared" si="0"/>
        <v>1</v>
      </c>
      <c r="F177" s="4">
        <f t="shared" si="1"/>
        <v>0</v>
      </c>
      <c r="G177" s="4">
        <f t="shared" si="2"/>
        <v>0</v>
      </c>
      <c r="H177" s="4">
        <v>1</v>
      </c>
      <c r="I177" s="4">
        <v>10226187</v>
      </c>
      <c r="J177" s="95">
        <v>452.91563707958795</v>
      </c>
      <c r="K177" s="95">
        <v>132.86477159081875</v>
      </c>
      <c r="L177" s="95">
        <v>52.864278738497546</v>
      </c>
      <c r="M177" s="95">
        <v>397.88032678295434</v>
      </c>
      <c r="N177" s="95">
        <v>17.318282953362775</v>
      </c>
      <c r="O177" s="95">
        <v>48.304347826086953</v>
      </c>
      <c r="P177" s="95">
        <v>0.24062693704064464</v>
      </c>
      <c r="Q177" s="95">
        <v>0.15492750423198645</v>
      </c>
      <c r="R177" s="95">
        <v>0.74319000816237757</v>
      </c>
      <c r="S177" s="95">
        <v>2.0304160286158486</v>
      </c>
      <c r="T177" s="95">
        <v>63.651041666666664</v>
      </c>
      <c r="U177" s="4">
        <v>0.64</v>
      </c>
      <c r="V177" s="4">
        <v>0.52</v>
      </c>
      <c r="W177" s="4">
        <v>0.66</v>
      </c>
      <c r="X177" s="4">
        <v>0.66</v>
      </c>
    </row>
    <row r="178" spans="1:24" ht="15.75" customHeight="1" x14ac:dyDescent="0.25">
      <c r="A178" s="4" t="s">
        <v>65</v>
      </c>
      <c r="B178" s="4" t="s">
        <v>66</v>
      </c>
      <c r="C178" s="4" t="s">
        <v>28</v>
      </c>
      <c r="D178" s="4" t="s">
        <v>29</v>
      </c>
      <c r="E178" s="4">
        <f t="shared" si="0"/>
        <v>0</v>
      </c>
      <c r="F178" s="4">
        <f t="shared" si="1"/>
        <v>8</v>
      </c>
      <c r="G178" s="4">
        <f t="shared" si="2"/>
        <v>8</v>
      </c>
      <c r="H178" s="4">
        <v>0</v>
      </c>
      <c r="I178" s="4">
        <v>2933408</v>
      </c>
      <c r="J178" s="95" t="s">
        <v>40</v>
      </c>
      <c r="K178" s="95">
        <v>342.22992505645311</v>
      </c>
      <c r="L178" s="95" t="s">
        <v>40</v>
      </c>
      <c r="M178" s="95" t="s">
        <v>40</v>
      </c>
      <c r="N178" s="95" t="s">
        <v>40</v>
      </c>
      <c r="O178" s="95" t="s">
        <v>40</v>
      </c>
      <c r="P178" s="95" t="s">
        <v>40</v>
      </c>
      <c r="Q178" s="95">
        <v>0.13427632234286282</v>
      </c>
      <c r="R178" s="95">
        <v>23.147138072849057</v>
      </c>
      <c r="S178" s="95" t="s">
        <v>40</v>
      </c>
      <c r="T178" s="95" t="s">
        <v>40</v>
      </c>
      <c r="U178" s="4">
        <v>0</v>
      </c>
      <c r="V178" s="4">
        <v>0</v>
      </c>
      <c r="W178" s="4">
        <v>0</v>
      </c>
      <c r="X178" s="4">
        <v>0</v>
      </c>
    </row>
    <row r="179" spans="1:24" ht="15.75" customHeight="1" x14ac:dyDescent="0.25">
      <c r="A179" s="4" t="s">
        <v>509</v>
      </c>
      <c r="B179" s="4" t="s">
        <v>510</v>
      </c>
      <c r="C179" s="4" t="s">
        <v>106</v>
      </c>
      <c r="D179" s="4" t="s">
        <v>484</v>
      </c>
      <c r="E179" s="4">
        <f t="shared" si="0"/>
        <v>0</v>
      </c>
      <c r="F179" s="4">
        <f t="shared" si="1"/>
        <v>7</v>
      </c>
      <c r="G179" s="4">
        <f t="shared" si="2"/>
        <v>11</v>
      </c>
      <c r="H179" s="4">
        <v>0</v>
      </c>
      <c r="I179" s="4">
        <v>2832067</v>
      </c>
      <c r="J179" s="95">
        <v>122.56065975840261</v>
      </c>
      <c r="K179" s="95">
        <v>40.606383959136558</v>
      </c>
      <c r="L179" s="95" t="s">
        <v>40</v>
      </c>
      <c r="M179" s="95" t="s">
        <v>40</v>
      </c>
      <c r="N179" s="95" t="s">
        <v>40</v>
      </c>
      <c r="O179" s="95" t="s">
        <v>40</v>
      </c>
      <c r="P179" s="95" t="s">
        <v>40</v>
      </c>
      <c r="Q179" s="95">
        <v>0.43478260869565216</v>
      </c>
      <c r="R179" s="95">
        <v>0.31778909185411219</v>
      </c>
      <c r="S179" s="95" t="s">
        <v>40</v>
      </c>
      <c r="T179" s="95" t="s">
        <v>40</v>
      </c>
    </row>
    <row r="180" spans="1:24" ht="15.75" customHeight="1" x14ac:dyDescent="0.25">
      <c r="A180" s="4" t="s">
        <v>177</v>
      </c>
      <c r="B180" s="4" t="s">
        <v>178</v>
      </c>
      <c r="C180" s="4" t="s">
        <v>106</v>
      </c>
      <c r="D180" s="4" t="s">
        <v>160</v>
      </c>
      <c r="E180" s="4">
        <f t="shared" si="0"/>
        <v>1</v>
      </c>
      <c r="F180" s="4">
        <f t="shared" si="1"/>
        <v>0</v>
      </c>
      <c r="G180" s="4">
        <f t="shared" si="2"/>
        <v>0</v>
      </c>
      <c r="H180" s="4">
        <v>1</v>
      </c>
      <c r="I180" s="4">
        <v>51225308</v>
      </c>
      <c r="J180" s="95">
        <v>227.59062766396642</v>
      </c>
      <c r="K180" s="95">
        <v>107.75533062680658</v>
      </c>
      <c r="L180" s="95">
        <v>30.881219884514895</v>
      </c>
      <c r="M180" s="95">
        <v>286.58647052429438</v>
      </c>
      <c r="N180" s="95">
        <v>5.8506236799981766</v>
      </c>
      <c r="O180" s="95">
        <v>89.592926259592929</v>
      </c>
      <c r="P180" s="95">
        <v>0.2390776120825194</v>
      </c>
      <c r="Q180" s="95">
        <v>0.34477698467335771</v>
      </c>
      <c r="R180" s="95">
        <v>0.58760017606921955</v>
      </c>
      <c r="S180" s="95">
        <v>6.8809541544076573</v>
      </c>
      <c r="T180" s="95">
        <v>134.99748617395676</v>
      </c>
      <c r="U180" s="4">
        <v>0.69</v>
      </c>
      <c r="V180" s="4">
        <v>0.71</v>
      </c>
      <c r="W180" s="4">
        <v>0.78</v>
      </c>
      <c r="X180" s="4">
        <v>0.78</v>
      </c>
    </row>
    <row r="181" spans="1:24" ht="15.75" customHeight="1" x14ac:dyDescent="0.25">
      <c r="A181" s="4" t="s">
        <v>193</v>
      </c>
      <c r="B181" s="4" t="s">
        <v>194</v>
      </c>
      <c r="C181" s="4" t="s">
        <v>181</v>
      </c>
      <c r="D181" s="4" t="s">
        <v>182</v>
      </c>
      <c r="E181" s="4">
        <f t="shared" si="0"/>
        <v>1</v>
      </c>
      <c r="F181" s="4">
        <f t="shared" si="1"/>
        <v>4</v>
      </c>
      <c r="G181" s="4">
        <f t="shared" si="2"/>
        <v>4</v>
      </c>
      <c r="H181" s="4">
        <v>1</v>
      </c>
      <c r="I181" s="4">
        <v>4043263</v>
      </c>
      <c r="J181" s="95">
        <v>273.81350161985506</v>
      </c>
      <c r="K181" s="95">
        <v>185.74107101121049</v>
      </c>
      <c r="L181" s="95" t="s">
        <v>40</v>
      </c>
      <c r="M181" s="95" t="s">
        <v>40</v>
      </c>
      <c r="N181" s="95" t="s">
        <v>40</v>
      </c>
      <c r="O181" s="95">
        <v>31.857142857142858</v>
      </c>
      <c r="P181" s="95">
        <v>0.7590458863957954</v>
      </c>
      <c r="Q181" s="95">
        <v>0.16844207723035953</v>
      </c>
      <c r="R181" s="95">
        <v>3.2152249309530445</v>
      </c>
      <c r="S181" s="95">
        <v>1.4402772115776601</v>
      </c>
      <c r="T181" s="95" t="s">
        <v>40</v>
      </c>
      <c r="U181" s="4">
        <v>0</v>
      </c>
      <c r="V181" s="4">
        <v>0</v>
      </c>
      <c r="W181" s="4">
        <v>0</v>
      </c>
      <c r="X181" s="4">
        <v>0</v>
      </c>
    </row>
    <row r="182" spans="1:24" ht="15.75" customHeight="1" x14ac:dyDescent="0.25">
      <c r="A182" s="4" t="s">
        <v>140</v>
      </c>
      <c r="B182" s="4" t="s">
        <v>141</v>
      </c>
      <c r="C182" s="4" t="s">
        <v>118</v>
      </c>
      <c r="D182" s="4" t="s">
        <v>119</v>
      </c>
      <c r="E182" s="4">
        <f t="shared" si="0"/>
        <v>0</v>
      </c>
      <c r="F182" s="4">
        <f t="shared" si="1"/>
        <v>9</v>
      </c>
      <c r="G182" s="4">
        <f t="shared" si="2"/>
        <v>13</v>
      </c>
      <c r="H182" s="4">
        <v>0</v>
      </c>
      <c r="I182" s="4">
        <v>888927</v>
      </c>
      <c r="J182" s="95" t="s">
        <v>40</v>
      </c>
      <c r="K182" s="95">
        <v>119.24488737545377</v>
      </c>
      <c r="L182" s="95" t="s">
        <v>40</v>
      </c>
      <c r="M182" s="95" t="s">
        <v>40</v>
      </c>
      <c r="N182" s="95" t="s">
        <v>40</v>
      </c>
      <c r="O182" s="95" t="s">
        <v>40</v>
      </c>
      <c r="P182" s="95" t="s">
        <v>40</v>
      </c>
      <c r="Q182" s="95" t="s">
        <v>40</v>
      </c>
      <c r="R182" s="95">
        <v>1.6874276515394402</v>
      </c>
      <c r="S182" s="95" t="s">
        <v>40</v>
      </c>
      <c r="T182" s="95" t="s">
        <v>40</v>
      </c>
    </row>
    <row r="183" spans="1:24" ht="15.75" customHeight="1" x14ac:dyDescent="0.25">
      <c r="A183" s="4" t="s">
        <v>195</v>
      </c>
      <c r="B183" s="4" t="s">
        <v>196</v>
      </c>
      <c r="C183" s="4" t="s">
        <v>181</v>
      </c>
      <c r="D183" s="4" t="s">
        <v>182</v>
      </c>
      <c r="E183" s="4">
        <f t="shared" si="0"/>
        <v>1</v>
      </c>
      <c r="F183" s="4">
        <f t="shared" si="1"/>
        <v>0</v>
      </c>
      <c r="G183" s="4">
        <f t="shared" si="2"/>
        <v>0</v>
      </c>
      <c r="H183" s="4">
        <v>1</v>
      </c>
      <c r="I183" s="4">
        <v>19364557</v>
      </c>
      <c r="J183" s="95">
        <v>246.03196448026154</v>
      </c>
      <c r="K183" s="95">
        <v>121.09752885129259</v>
      </c>
      <c r="L183" s="95">
        <v>63.404497195572297</v>
      </c>
      <c r="M183" s="95">
        <v>523.58208955223881</v>
      </c>
      <c r="N183" s="95">
        <v>36.30343828676277</v>
      </c>
      <c r="O183" s="95">
        <v>9.0642958748221911</v>
      </c>
      <c r="P183" s="95">
        <v>0.71668704156479213</v>
      </c>
      <c r="Q183" s="95">
        <v>5.8422174840085286E-2</v>
      </c>
      <c r="R183" s="95">
        <v>1.4769250853505194</v>
      </c>
      <c r="S183" s="95">
        <v>3.0411788707196887</v>
      </c>
      <c r="T183" s="95">
        <v>24.97922383379067</v>
      </c>
      <c r="U183" s="4">
        <v>0.55000000000000004</v>
      </c>
      <c r="V183" s="4">
        <v>0.42</v>
      </c>
      <c r="W183" s="4">
        <v>0.62</v>
      </c>
      <c r="X183" s="4">
        <v>0.62</v>
      </c>
    </row>
    <row r="184" spans="1:24" ht="15.75" customHeight="1" x14ac:dyDescent="0.25">
      <c r="A184" s="4" t="s">
        <v>197</v>
      </c>
      <c r="B184" s="4" t="s">
        <v>198</v>
      </c>
      <c r="C184" s="4" t="s">
        <v>181</v>
      </c>
      <c r="D184" s="4" t="s">
        <v>182</v>
      </c>
      <c r="E184" s="4">
        <f t="shared" si="0"/>
        <v>1</v>
      </c>
      <c r="F184" s="4">
        <f t="shared" si="1"/>
        <v>0</v>
      </c>
      <c r="G184" s="4">
        <f t="shared" si="2"/>
        <v>0</v>
      </c>
      <c r="H184" s="4">
        <v>1</v>
      </c>
      <c r="I184" s="4">
        <v>145872256</v>
      </c>
      <c r="J184" s="95">
        <v>411.02812586925376</v>
      </c>
      <c r="K184" s="95">
        <v>412.81050729756316</v>
      </c>
      <c r="L184" s="95">
        <v>177.72467987332698</v>
      </c>
      <c r="M184" s="95">
        <v>430.52363428632162</v>
      </c>
      <c r="N184" s="95">
        <v>22.680803675237598</v>
      </c>
      <c r="O184" s="95">
        <v>29.654919147649991</v>
      </c>
      <c r="P184" s="95">
        <v>0.81333369350873874</v>
      </c>
      <c r="Q184" s="95">
        <v>8.8583736316292905E-2</v>
      </c>
      <c r="R184" s="95">
        <v>9.1127678178912923</v>
      </c>
      <c r="S184" s="95">
        <v>1.0354100820174228</v>
      </c>
      <c r="T184" s="95">
        <v>28.56282387190684</v>
      </c>
      <c r="U184" s="4">
        <v>0</v>
      </c>
      <c r="V184" s="4">
        <v>0</v>
      </c>
      <c r="W184" s="4">
        <v>0</v>
      </c>
      <c r="X184" s="4">
        <v>0</v>
      </c>
    </row>
    <row r="185" spans="1:24" ht="15.75" customHeight="1" x14ac:dyDescent="0.25">
      <c r="A185" s="4" t="s">
        <v>142</v>
      </c>
      <c r="B185" s="4" t="s">
        <v>143</v>
      </c>
      <c r="C185" s="4" t="s">
        <v>118</v>
      </c>
      <c r="D185" s="4" t="s">
        <v>119</v>
      </c>
      <c r="E185" s="4">
        <f t="shared" si="0"/>
        <v>0</v>
      </c>
      <c r="F185" s="4">
        <f t="shared" si="1"/>
        <v>7</v>
      </c>
      <c r="G185" s="4">
        <f t="shared" si="2"/>
        <v>7</v>
      </c>
      <c r="H185" s="4">
        <v>0</v>
      </c>
      <c r="I185" s="4">
        <v>12626950</v>
      </c>
      <c r="J185" s="95">
        <v>4.1973714950958065</v>
      </c>
      <c r="K185" s="95">
        <v>483.09370037895133</v>
      </c>
      <c r="L185" s="95" t="s">
        <v>40</v>
      </c>
      <c r="M185" s="95" t="s">
        <v>40</v>
      </c>
      <c r="N185" s="95" t="s">
        <v>40</v>
      </c>
      <c r="O185" s="95" t="s">
        <v>40</v>
      </c>
      <c r="P185" s="95" t="s">
        <v>40</v>
      </c>
      <c r="Q185" s="95">
        <v>6.050773770491804E-2</v>
      </c>
      <c r="R185" s="95">
        <v>2.3204336755907007</v>
      </c>
      <c r="S185" s="95" t="s">
        <v>40</v>
      </c>
      <c r="T185" s="95" t="s">
        <v>40</v>
      </c>
      <c r="U185" s="4">
        <v>0.71</v>
      </c>
      <c r="V185" s="4">
        <v>0.43</v>
      </c>
      <c r="W185" s="4">
        <v>0.5</v>
      </c>
      <c r="X185" s="4">
        <v>0.5</v>
      </c>
    </row>
    <row r="186" spans="1:24" ht="15.75" customHeight="1" x14ac:dyDescent="0.25">
      <c r="A186" s="4" t="s">
        <v>474</v>
      </c>
      <c r="B186" s="4" t="s">
        <v>475</v>
      </c>
      <c r="C186" s="4" t="s">
        <v>118</v>
      </c>
      <c r="D186" s="4" t="s">
        <v>449</v>
      </c>
      <c r="E186" s="4">
        <f t="shared" si="0"/>
        <v>0</v>
      </c>
      <c r="F186" s="4">
        <f t="shared" si="1"/>
        <v>10</v>
      </c>
      <c r="G186" s="4">
        <f t="shared" si="2"/>
        <v>14</v>
      </c>
      <c r="H186" s="4">
        <v>0</v>
      </c>
      <c r="I186" s="4">
        <v>6059</v>
      </c>
      <c r="J186" s="95" t="s">
        <v>40</v>
      </c>
      <c r="K186" s="95" t="s">
        <v>40</v>
      </c>
      <c r="L186" s="95" t="s">
        <v>40</v>
      </c>
      <c r="M186" s="95" t="s">
        <v>40</v>
      </c>
      <c r="N186" s="95" t="s">
        <v>40</v>
      </c>
      <c r="O186" s="95" t="s">
        <v>40</v>
      </c>
      <c r="P186" s="95" t="s">
        <v>40</v>
      </c>
      <c r="Q186" s="95" t="s">
        <v>40</v>
      </c>
      <c r="R186" s="95">
        <v>0</v>
      </c>
      <c r="S186" s="95" t="s">
        <v>40</v>
      </c>
      <c r="T186" s="95" t="s">
        <v>40</v>
      </c>
    </row>
    <row r="187" spans="1:24" ht="15.75" customHeight="1" x14ac:dyDescent="0.25">
      <c r="A187" s="6" t="s">
        <v>67</v>
      </c>
      <c r="B187" s="4" t="s">
        <v>68</v>
      </c>
      <c r="C187" s="4" t="s">
        <v>28</v>
      </c>
      <c r="D187" s="4" t="s">
        <v>29</v>
      </c>
      <c r="E187" s="4">
        <f t="shared" si="0"/>
        <v>0</v>
      </c>
      <c r="F187" s="4">
        <f t="shared" si="1"/>
        <v>6</v>
      </c>
      <c r="G187" s="4">
        <f t="shared" si="2"/>
        <v>6</v>
      </c>
      <c r="H187" s="4">
        <v>0</v>
      </c>
      <c r="I187" s="4">
        <v>52823</v>
      </c>
      <c r="J187" s="95" t="s">
        <v>40</v>
      </c>
      <c r="K187" s="95">
        <v>416.48524317058855</v>
      </c>
      <c r="L187" s="95" t="s">
        <v>40</v>
      </c>
      <c r="M187" s="95" t="s">
        <v>40</v>
      </c>
      <c r="N187" s="95" t="s">
        <v>40</v>
      </c>
      <c r="O187" s="95" t="s">
        <v>40</v>
      </c>
      <c r="P187" s="95">
        <v>0.7407407407407407</v>
      </c>
      <c r="Q187" s="95">
        <v>0.30454545454545456</v>
      </c>
      <c r="R187" s="95">
        <v>34.076065350320881</v>
      </c>
      <c r="S187" s="95">
        <v>3.3597122302158273</v>
      </c>
      <c r="T187" s="95" t="s">
        <v>40</v>
      </c>
      <c r="U187" s="4">
        <v>0</v>
      </c>
      <c r="V187" s="4">
        <v>0</v>
      </c>
      <c r="W187" s="4">
        <v>0</v>
      </c>
      <c r="X187" s="4">
        <v>0</v>
      </c>
    </row>
    <row r="188" spans="1:24" ht="15.75" customHeight="1" x14ac:dyDescent="0.25">
      <c r="A188" s="4" t="s">
        <v>69</v>
      </c>
      <c r="B188" s="4" t="s">
        <v>70</v>
      </c>
      <c r="C188" s="4" t="s">
        <v>28</v>
      </c>
      <c r="D188" s="4" t="s">
        <v>29</v>
      </c>
      <c r="E188" s="4">
        <f t="shared" si="0"/>
        <v>0</v>
      </c>
      <c r="F188" s="4">
        <f t="shared" si="1"/>
        <v>8</v>
      </c>
      <c r="G188" s="4">
        <f t="shared" si="2"/>
        <v>8</v>
      </c>
      <c r="H188" s="4">
        <v>0</v>
      </c>
      <c r="I188" s="4">
        <v>182790</v>
      </c>
      <c r="J188" s="95" t="s">
        <v>40</v>
      </c>
      <c r="K188" s="95">
        <v>288.3089884566989</v>
      </c>
      <c r="L188" s="95" t="s">
        <v>40</v>
      </c>
      <c r="M188" s="95" t="s">
        <v>40</v>
      </c>
      <c r="N188" s="95" t="s">
        <v>40</v>
      </c>
      <c r="O188" s="95" t="s">
        <v>40</v>
      </c>
      <c r="P188" s="95" t="s">
        <v>40</v>
      </c>
      <c r="Q188" s="95">
        <v>0.53320683111954459</v>
      </c>
      <c r="R188" s="95">
        <v>28.995021609497236</v>
      </c>
      <c r="S188" s="95" t="s">
        <v>40</v>
      </c>
      <c r="T188" s="95" t="s">
        <v>40</v>
      </c>
      <c r="U188" s="4">
        <v>0</v>
      </c>
      <c r="V188" s="4">
        <v>0</v>
      </c>
      <c r="W188" s="4">
        <v>0</v>
      </c>
      <c r="X188" s="4">
        <v>0</v>
      </c>
    </row>
    <row r="189" spans="1:24" ht="15.75" customHeight="1" x14ac:dyDescent="0.25">
      <c r="A189" s="4" t="s">
        <v>71</v>
      </c>
      <c r="B189" s="4" t="s">
        <v>72</v>
      </c>
      <c r="C189" s="4" t="s">
        <v>28</v>
      </c>
      <c r="D189" s="4" t="s">
        <v>29</v>
      </c>
      <c r="E189" s="4">
        <f t="shared" si="0"/>
        <v>0</v>
      </c>
      <c r="F189" s="4">
        <f t="shared" si="1"/>
        <v>10</v>
      </c>
      <c r="G189" s="4">
        <f t="shared" si="2"/>
        <v>14</v>
      </c>
      <c r="H189" s="4">
        <v>0</v>
      </c>
      <c r="I189" s="4">
        <v>38002</v>
      </c>
      <c r="J189" s="95" t="s">
        <v>40</v>
      </c>
      <c r="K189" s="95" t="s">
        <v>40</v>
      </c>
      <c r="L189" s="95" t="s">
        <v>40</v>
      </c>
      <c r="M189" s="95" t="s">
        <v>40</v>
      </c>
      <c r="N189" s="95" t="s">
        <v>40</v>
      </c>
      <c r="O189" s="95" t="s">
        <v>40</v>
      </c>
      <c r="P189" s="95" t="s">
        <v>40</v>
      </c>
      <c r="Q189" s="95" t="s">
        <v>40</v>
      </c>
      <c r="R189" s="95">
        <v>26.314404505026051</v>
      </c>
      <c r="S189" s="95" t="s">
        <v>40</v>
      </c>
      <c r="T189" s="95" t="s">
        <v>40</v>
      </c>
    </row>
    <row r="190" spans="1:24" ht="15.75" customHeight="1" x14ac:dyDescent="0.25">
      <c r="A190" s="4" t="s">
        <v>270</v>
      </c>
      <c r="B190" s="4" t="s">
        <v>271</v>
      </c>
      <c r="C190" s="4" t="s">
        <v>28</v>
      </c>
      <c r="D190" s="4" t="s">
        <v>265</v>
      </c>
      <c r="E190" s="4">
        <f t="shared" si="0"/>
        <v>0</v>
      </c>
      <c r="F190" s="4">
        <f t="shared" si="1"/>
        <v>10</v>
      </c>
      <c r="G190" s="4">
        <f t="shared" si="2"/>
        <v>14</v>
      </c>
      <c r="H190" s="4">
        <v>0</v>
      </c>
      <c r="I190" s="4">
        <v>5822</v>
      </c>
      <c r="J190" s="95" t="s">
        <v>40</v>
      </c>
      <c r="K190" s="95" t="s">
        <v>40</v>
      </c>
      <c r="L190" s="95" t="s">
        <v>40</v>
      </c>
      <c r="M190" s="95" t="s">
        <v>40</v>
      </c>
      <c r="N190" s="95" t="s">
        <v>40</v>
      </c>
      <c r="O190" s="95" t="s">
        <v>40</v>
      </c>
      <c r="P190" s="95" t="s">
        <v>40</v>
      </c>
      <c r="Q190" s="95" t="s">
        <v>40</v>
      </c>
      <c r="R190" s="95">
        <v>17.176228100309174</v>
      </c>
      <c r="S190" s="95" t="s">
        <v>40</v>
      </c>
      <c r="T190" s="95" t="s">
        <v>40</v>
      </c>
    </row>
    <row r="191" spans="1:24" ht="15.75" customHeight="1" x14ac:dyDescent="0.25">
      <c r="A191" s="6" t="s">
        <v>73</v>
      </c>
      <c r="B191" s="4" t="s">
        <v>74</v>
      </c>
      <c r="C191" s="4" t="s">
        <v>28</v>
      </c>
      <c r="D191" s="4" t="s">
        <v>29</v>
      </c>
      <c r="E191" s="4">
        <f t="shared" si="0"/>
        <v>0</v>
      </c>
      <c r="F191" s="4">
        <f t="shared" si="1"/>
        <v>7</v>
      </c>
      <c r="G191" s="4">
        <f t="shared" si="2"/>
        <v>7</v>
      </c>
      <c r="H191" s="4">
        <v>0</v>
      </c>
      <c r="I191" s="4">
        <v>110589</v>
      </c>
      <c r="J191" s="95" t="s">
        <v>40</v>
      </c>
      <c r="K191" s="95">
        <v>424.09281212417153</v>
      </c>
      <c r="L191" s="95" t="s">
        <v>40</v>
      </c>
      <c r="M191" s="95" t="s">
        <v>40</v>
      </c>
      <c r="N191" s="95" t="s">
        <v>40</v>
      </c>
      <c r="O191" s="95" t="s">
        <v>40</v>
      </c>
      <c r="P191" s="95" t="s">
        <v>40</v>
      </c>
      <c r="Q191" s="95">
        <v>0.24307036247334754</v>
      </c>
      <c r="R191" s="95">
        <v>36.169962654513562</v>
      </c>
      <c r="S191" s="95">
        <v>1.3500215796288304</v>
      </c>
      <c r="T191" s="95" t="s">
        <v>40</v>
      </c>
      <c r="U191" s="4">
        <v>0</v>
      </c>
      <c r="V191" s="4">
        <v>0</v>
      </c>
      <c r="W191" s="4">
        <v>0</v>
      </c>
      <c r="X191" s="4">
        <v>0</v>
      </c>
    </row>
    <row r="192" spans="1:24" ht="15.75" customHeight="1" x14ac:dyDescent="0.25">
      <c r="A192" s="4" t="s">
        <v>316</v>
      </c>
      <c r="B192" s="4" t="s">
        <v>317</v>
      </c>
      <c r="C192" s="4" t="s">
        <v>22</v>
      </c>
      <c r="D192" s="4" t="s">
        <v>309</v>
      </c>
      <c r="E192" s="4">
        <f t="shared" si="0"/>
        <v>0</v>
      </c>
      <c r="F192" s="4">
        <f t="shared" si="1"/>
        <v>8</v>
      </c>
      <c r="G192" s="4">
        <f t="shared" si="2"/>
        <v>8</v>
      </c>
      <c r="H192" s="4">
        <v>0</v>
      </c>
      <c r="I192" s="4">
        <v>197097</v>
      </c>
      <c r="J192" s="95" t="s">
        <v>40</v>
      </c>
      <c r="K192" s="95">
        <v>202.94575767261804</v>
      </c>
      <c r="L192" s="95" t="s">
        <v>40</v>
      </c>
      <c r="M192" s="95" t="s">
        <v>40</v>
      </c>
      <c r="N192" s="95" t="s">
        <v>40</v>
      </c>
      <c r="O192" s="95" t="s">
        <v>40</v>
      </c>
      <c r="P192" s="95" t="s">
        <v>40</v>
      </c>
      <c r="Q192" s="95">
        <v>6.5000000000000002E-2</v>
      </c>
      <c r="R192" s="95">
        <v>3.0441863650892707</v>
      </c>
      <c r="S192" s="95" t="s">
        <v>40</v>
      </c>
      <c r="T192" s="95" t="s">
        <v>40</v>
      </c>
      <c r="U192" s="4">
        <v>0</v>
      </c>
      <c r="V192" s="4">
        <v>0</v>
      </c>
      <c r="W192" s="4">
        <v>0</v>
      </c>
      <c r="X192" s="4">
        <v>0</v>
      </c>
    </row>
    <row r="193" spans="1:24" ht="15.75" customHeight="1" x14ac:dyDescent="0.25">
      <c r="A193" s="4" t="s">
        <v>437</v>
      </c>
      <c r="B193" s="4" t="s">
        <v>438</v>
      </c>
      <c r="C193" s="4" t="s">
        <v>181</v>
      </c>
      <c r="D193" s="4" t="s">
        <v>412</v>
      </c>
      <c r="E193" s="4">
        <f t="shared" si="0"/>
        <v>0</v>
      </c>
      <c r="F193" s="4">
        <f t="shared" si="1"/>
        <v>8</v>
      </c>
      <c r="G193" s="4">
        <f t="shared" si="2"/>
        <v>8</v>
      </c>
      <c r="H193" s="4">
        <v>0</v>
      </c>
      <c r="I193" s="4">
        <v>33860</v>
      </c>
      <c r="J193" s="95" t="s">
        <v>40</v>
      </c>
      <c r="K193" s="95">
        <v>8.8600118133490842</v>
      </c>
      <c r="L193" s="95" t="s">
        <v>40</v>
      </c>
      <c r="M193" s="95" t="s">
        <v>40</v>
      </c>
      <c r="N193" s="95" t="s">
        <v>40</v>
      </c>
      <c r="O193" s="95" t="s">
        <v>40</v>
      </c>
      <c r="P193" s="95" t="s">
        <v>40</v>
      </c>
      <c r="Q193" s="95">
        <v>0.66666666666666663</v>
      </c>
      <c r="R193" s="95">
        <v>0</v>
      </c>
      <c r="S193" s="95" t="s">
        <v>40</v>
      </c>
      <c r="T193" s="95" t="s">
        <v>40</v>
      </c>
      <c r="U193" s="4">
        <v>0</v>
      </c>
      <c r="V193" s="4">
        <v>0</v>
      </c>
      <c r="W193" s="4">
        <v>0</v>
      </c>
      <c r="X193" s="4">
        <v>0</v>
      </c>
    </row>
    <row r="194" spans="1:24" ht="15.75" customHeight="1" x14ac:dyDescent="0.25">
      <c r="A194" s="4" t="s">
        <v>246</v>
      </c>
      <c r="B194" s="4" t="s">
        <v>247</v>
      </c>
      <c r="C194" s="4" t="s">
        <v>118</v>
      </c>
      <c r="D194" s="4" t="s">
        <v>231</v>
      </c>
      <c r="E194" s="4">
        <f t="shared" si="0"/>
        <v>0</v>
      </c>
      <c r="F194" s="4">
        <f t="shared" si="1"/>
        <v>8</v>
      </c>
      <c r="G194" s="4">
        <f t="shared" si="2"/>
        <v>8</v>
      </c>
      <c r="H194" s="4">
        <v>0</v>
      </c>
      <c r="I194" s="4">
        <v>215056</v>
      </c>
      <c r="J194" s="95" t="s">
        <v>40</v>
      </c>
      <c r="K194" s="95">
        <v>116.71378617662376</v>
      </c>
      <c r="L194" s="95" t="s">
        <v>40</v>
      </c>
      <c r="M194" s="95" t="s">
        <v>40</v>
      </c>
      <c r="N194" s="95" t="s">
        <v>40</v>
      </c>
      <c r="O194" s="95" t="s">
        <v>40</v>
      </c>
      <c r="P194" s="95" t="s">
        <v>40</v>
      </c>
      <c r="Q194" s="95">
        <v>0.33466135458167329</v>
      </c>
      <c r="R194" s="95">
        <v>2.7899709843017635</v>
      </c>
      <c r="S194" s="95" t="s">
        <v>40</v>
      </c>
      <c r="T194" s="95" t="s">
        <v>40</v>
      </c>
      <c r="U194" s="4">
        <v>0</v>
      </c>
      <c r="V194" s="4">
        <v>0</v>
      </c>
      <c r="W194" s="4">
        <v>0</v>
      </c>
      <c r="X194" s="4">
        <v>0</v>
      </c>
    </row>
    <row r="195" spans="1:24" ht="15.75" customHeight="1" x14ac:dyDescent="0.25">
      <c r="A195" s="4" t="s">
        <v>511</v>
      </c>
      <c r="B195" s="4" t="s">
        <v>512</v>
      </c>
      <c r="C195" s="4" t="s">
        <v>106</v>
      </c>
      <c r="D195" s="4" t="s">
        <v>484</v>
      </c>
      <c r="E195" s="4">
        <f t="shared" si="0"/>
        <v>0</v>
      </c>
      <c r="F195" s="4">
        <f t="shared" si="1"/>
        <v>7</v>
      </c>
      <c r="G195" s="4">
        <f t="shared" si="2"/>
        <v>7</v>
      </c>
      <c r="H195" s="4">
        <v>0</v>
      </c>
      <c r="I195" s="4">
        <v>34268528</v>
      </c>
      <c r="J195" s="95" t="s">
        <v>40</v>
      </c>
      <c r="K195" s="95">
        <v>198.59621633003906</v>
      </c>
      <c r="L195" s="95" t="s">
        <v>40</v>
      </c>
      <c r="M195" s="95" t="s">
        <v>40</v>
      </c>
      <c r="N195" s="95" t="s">
        <v>40</v>
      </c>
      <c r="O195" s="95" t="s">
        <v>40</v>
      </c>
      <c r="P195" s="95">
        <v>0.71834494405742033</v>
      </c>
      <c r="Q195" s="95">
        <v>0.48310215116962502</v>
      </c>
      <c r="R195" s="95">
        <v>1.2226962301969901</v>
      </c>
      <c r="S195" s="95" t="s">
        <v>40</v>
      </c>
      <c r="T195" s="95" t="s">
        <v>40</v>
      </c>
      <c r="U195" s="4">
        <v>0</v>
      </c>
      <c r="V195" s="4">
        <v>0</v>
      </c>
      <c r="W195" s="4">
        <v>0</v>
      </c>
      <c r="X195" s="4">
        <v>0</v>
      </c>
    </row>
    <row r="196" spans="1:24" ht="15.75" customHeight="1" x14ac:dyDescent="0.25">
      <c r="A196" s="4" t="s">
        <v>476</v>
      </c>
      <c r="B196" s="4" t="s">
        <v>477</v>
      </c>
      <c r="C196" s="4" t="s">
        <v>118</v>
      </c>
      <c r="D196" s="4" t="s">
        <v>449</v>
      </c>
      <c r="E196" s="4">
        <f t="shared" si="0"/>
        <v>0</v>
      </c>
      <c r="F196" s="4">
        <f t="shared" si="1"/>
        <v>9</v>
      </c>
      <c r="G196" s="4">
        <f t="shared" si="2"/>
        <v>9</v>
      </c>
      <c r="H196" s="4">
        <v>0</v>
      </c>
      <c r="I196" s="4">
        <v>16296364</v>
      </c>
      <c r="J196" s="95" t="s">
        <v>40</v>
      </c>
      <c r="K196" s="95">
        <v>57.196807827807483</v>
      </c>
      <c r="L196" s="95" t="s">
        <v>40</v>
      </c>
      <c r="M196" s="95" t="s">
        <v>40</v>
      </c>
      <c r="N196" s="95" t="s">
        <v>40</v>
      </c>
      <c r="O196" s="95" t="s">
        <v>40</v>
      </c>
      <c r="P196" s="95" t="s">
        <v>40</v>
      </c>
      <c r="Q196" s="95">
        <v>0.42098487286771807</v>
      </c>
      <c r="R196" s="95" t="s">
        <v>40</v>
      </c>
      <c r="S196" s="95" t="s">
        <v>40</v>
      </c>
      <c r="T196" s="95" t="s">
        <v>40</v>
      </c>
      <c r="U196" s="4">
        <v>0.5</v>
      </c>
      <c r="V196" s="4">
        <v>0.49</v>
      </c>
      <c r="W196" s="4">
        <v>0.45</v>
      </c>
      <c r="X196" s="4">
        <v>0.45</v>
      </c>
    </row>
    <row r="197" spans="1:24" ht="15.75" customHeight="1" x14ac:dyDescent="0.25">
      <c r="A197" s="4" t="s">
        <v>439</v>
      </c>
      <c r="B197" s="4" t="s">
        <v>440</v>
      </c>
      <c r="C197" s="4" t="s">
        <v>181</v>
      </c>
      <c r="D197" s="4" t="s">
        <v>412</v>
      </c>
      <c r="E197" s="4">
        <f t="shared" si="0"/>
        <v>1</v>
      </c>
      <c r="F197" s="4">
        <f t="shared" si="1"/>
        <v>2</v>
      </c>
      <c r="G197" s="4">
        <f t="shared" si="2"/>
        <v>2</v>
      </c>
      <c r="H197" s="4">
        <v>1</v>
      </c>
      <c r="I197" s="4">
        <v>8772235</v>
      </c>
      <c r="J197" s="95">
        <v>483.63957417921426</v>
      </c>
      <c r="K197" s="95">
        <v>123.19551402806695</v>
      </c>
      <c r="L197" s="95" t="s">
        <v>40</v>
      </c>
      <c r="M197" s="95" t="s">
        <v>40</v>
      </c>
      <c r="N197" s="95">
        <v>30.687732373790713</v>
      </c>
      <c r="O197" s="95">
        <v>15.644502228826152</v>
      </c>
      <c r="P197" s="95">
        <v>0.31272969297103337</v>
      </c>
      <c r="Q197" s="95">
        <v>0.14953271028037382</v>
      </c>
      <c r="R197" s="95">
        <v>1.0715627203329596</v>
      </c>
      <c r="S197" s="95">
        <v>1.1754244330998456</v>
      </c>
      <c r="T197" s="95">
        <v>55.634081902245704</v>
      </c>
      <c r="U197" s="4">
        <v>0.27</v>
      </c>
      <c r="V197" s="4">
        <v>0.36</v>
      </c>
      <c r="W197" s="4">
        <v>0.46</v>
      </c>
      <c r="X197" s="4">
        <v>0.46</v>
      </c>
    </row>
    <row r="198" spans="1:24" ht="15.75" customHeight="1" x14ac:dyDescent="0.25">
      <c r="A198" s="4" t="s">
        <v>144</v>
      </c>
      <c r="B198" s="4" t="s">
        <v>145</v>
      </c>
      <c r="C198" s="4" t="s">
        <v>118</v>
      </c>
      <c r="D198" s="4" t="s">
        <v>119</v>
      </c>
      <c r="E198" s="4">
        <f t="shared" si="0"/>
        <v>0</v>
      </c>
      <c r="F198" s="4">
        <f t="shared" si="1"/>
        <v>8</v>
      </c>
      <c r="G198" s="4">
        <f t="shared" si="2"/>
        <v>8</v>
      </c>
      <c r="H198" s="4">
        <v>0</v>
      </c>
      <c r="I198" s="4">
        <v>97739</v>
      </c>
      <c r="J198" s="95" t="s">
        <v>40</v>
      </c>
      <c r="K198" s="95">
        <v>432.78527506931727</v>
      </c>
      <c r="L198" s="95" t="s">
        <v>40</v>
      </c>
      <c r="M198" s="95" t="s">
        <v>40</v>
      </c>
      <c r="N198" s="95" t="s">
        <v>40</v>
      </c>
      <c r="O198" s="95" t="s">
        <v>40</v>
      </c>
      <c r="P198" s="95" t="s">
        <v>40</v>
      </c>
      <c r="Q198" s="95">
        <v>0.16784869976359337</v>
      </c>
      <c r="R198" s="95">
        <v>12.277596455867156</v>
      </c>
      <c r="S198" s="95" t="s">
        <v>40</v>
      </c>
      <c r="T198" s="95" t="s">
        <v>40</v>
      </c>
      <c r="U198" s="4">
        <v>0</v>
      </c>
      <c r="V198" s="4">
        <v>0</v>
      </c>
      <c r="W198" s="4">
        <v>0</v>
      </c>
      <c r="X198" s="4">
        <v>0</v>
      </c>
    </row>
    <row r="199" spans="1:24" ht="15.75" customHeight="1" x14ac:dyDescent="0.25">
      <c r="A199" s="4" t="s">
        <v>478</v>
      </c>
      <c r="B199" s="4" t="s">
        <v>479</v>
      </c>
      <c r="C199" s="4" t="s">
        <v>118</v>
      </c>
      <c r="D199" s="4" t="s">
        <v>449</v>
      </c>
      <c r="E199" s="4">
        <f t="shared" si="0"/>
        <v>0</v>
      </c>
      <c r="F199" s="4">
        <f t="shared" si="1"/>
        <v>7</v>
      </c>
      <c r="G199" s="4">
        <f t="shared" si="2"/>
        <v>7</v>
      </c>
      <c r="H199" s="4">
        <v>0</v>
      </c>
      <c r="I199" s="4">
        <v>7813215</v>
      </c>
      <c r="J199" s="95">
        <v>124.23822971721627</v>
      </c>
      <c r="K199" s="95">
        <v>57.837906674781124</v>
      </c>
      <c r="L199" s="95" t="s">
        <v>40</v>
      </c>
      <c r="M199" s="95" t="s">
        <v>40</v>
      </c>
      <c r="N199" s="95" t="s">
        <v>40</v>
      </c>
      <c r="O199" s="95" t="s">
        <v>40</v>
      </c>
      <c r="P199" s="95" t="s">
        <v>40</v>
      </c>
      <c r="Q199" s="95">
        <v>0.30095153795087409</v>
      </c>
      <c r="R199" s="95">
        <v>1.5870547527490284</v>
      </c>
      <c r="S199" s="95" t="s">
        <v>40</v>
      </c>
      <c r="T199" s="95" t="s">
        <v>40</v>
      </c>
      <c r="U199" s="4">
        <v>0.38</v>
      </c>
      <c r="V199" s="4">
        <v>0.28999999999999998</v>
      </c>
      <c r="W199" s="4">
        <v>0.4</v>
      </c>
      <c r="X199" s="4">
        <v>0.4</v>
      </c>
    </row>
    <row r="200" spans="1:24" ht="15.75" customHeight="1" x14ac:dyDescent="0.25">
      <c r="A200" s="4" t="s">
        <v>370</v>
      </c>
      <c r="B200" s="4" t="s">
        <v>371</v>
      </c>
      <c r="C200" s="4" t="s">
        <v>106</v>
      </c>
      <c r="D200" s="4" t="s">
        <v>357</v>
      </c>
      <c r="E200" s="4">
        <f t="shared" si="0"/>
        <v>1</v>
      </c>
      <c r="F200" s="4">
        <f t="shared" si="1"/>
        <v>1</v>
      </c>
      <c r="G200" s="4">
        <f t="shared" si="2"/>
        <v>1</v>
      </c>
      <c r="H200" s="4">
        <v>1</v>
      </c>
      <c r="I200" s="4">
        <v>5804337</v>
      </c>
      <c r="J200" s="95">
        <v>169.66623405911821</v>
      </c>
      <c r="K200" s="95">
        <v>201.41835320726551</v>
      </c>
      <c r="L200" s="95">
        <v>35.28396094162003</v>
      </c>
      <c r="M200" s="95">
        <v>175.17748695577794</v>
      </c>
      <c r="N200" s="95">
        <v>1.9640486071018963</v>
      </c>
      <c r="O200" s="95">
        <v>95.28947368421052</v>
      </c>
      <c r="P200" s="95" t="s">
        <v>40</v>
      </c>
      <c r="Q200" s="95">
        <v>0.11487468993242665</v>
      </c>
      <c r="R200" s="95">
        <v>0.18951346208877948</v>
      </c>
      <c r="S200" s="95">
        <v>1.5883273497192305</v>
      </c>
      <c r="T200" s="95">
        <v>55.707692307692305</v>
      </c>
      <c r="U200" s="4">
        <v>0.9</v>
      </c>
      <c r="V200" s="4">
        <v>0.87</v>
      </c>
      <c r="W200" s="4">
        <v>0.74</v>
      </c>
      <c r="X200" s="4">
        <v>0.74</v>
      </c>
    </row>
    <row r="201" spans="1:24" ht="15.75" customHeight="1" x14ac:dyDescent="0.25">
      <c r="A201" s="4" t="s">
        <v>75</v>
      </c>
      <c r="B201" s="4" t="s">
        <v>76</v>
      </c>
      <c r="C201" s="4" t="s">
        <v>28</v>
      </c>
      <c r="D201" s="4" t="s">
        <v>29</v>
      </c>
      <c r="E201" s="4">
        <f t="shared" si="0"/>
        <v>0</v>
      </c>
      <c r="F201" s="4">
        <f t="shared" si="1"/>
        <v>9</v>
      </c>
      <c r="G201" s="4">
        <f t="shared" si="2"/>
        <v>9</v>
      </c>
      <c r="H201" s="4">
        <v>0</v>
      </c>
      <c r="I201" s="4">
        <v>42388</v>
      </c>
      <c r="J201" s="95" t="s">
        <v>40</v>
      </c>
      <c r="K201" s="95">
        <v>283.09899028026803</v>
      </c>
      <c r="L201" s="95" t="s">
        <v>40</v>
      </c>
      <c r="M201" s="95" t="s">
        <v>40</v>
      </c>
      <c r="N201" s="95" t="s">
        <v>40</v>
      </c>
      <c r="O201" s="95" t="s">
        <v>40</v>
      </c>
      <c r="P201" s="95" t="s">
        <v>40</v>
      </c>
      <c r="Q201" s="95">
        <v>0.14166666666666666</v>
      </c>
      <c r="R201" s="95" t="s">
        <v>40</v>
      </c>
      <c r="S201" s="95" t="s">
        <v>40</v>
      </c>
      <c r="T201" s="95" t="s">
        <v>40</v>
      </c>
      <c r="U201" s="4">
        <v>0</v>
      </c>
      <c r="V201" s="4">
        <v>0</v>
      </c>
      <c r="W201" s="4">
        <v>0</v>
      </c>
      <c r="X201" s="4">
        <v>0</v>
      </c>
    </row>
    <row r="202" spans="1:24" ht="15.75" customHeight="1" x14ac:dyDescent="0.25">
      <c r="A202" s="4" t="s">
        <v>199</v>
      </c>
      <c r="B202" s="4" t="s">
        <v>200</v>
      </c>
      <c r="C202" s="4" t="s">
        <v>181</v>
      </c>
      <c r="D202" s="4" t="s">
        <v>182</v>
      </c>
      <c r="E202" s="4">
        <f t="shared" si="0"/>
        <v>1</v>
      </c>
      <c r="F202" s="4">
        <f t="shared" si="1"/>
        <v>0</v>
      </c>
      <c r="G202" s="4">
        <f t="shared" si="2"/>
        <v>0</v>
      </c>
      <c r="H202" s="4">
        <v>1</v>
      </c>
      <c r="I202" s="4">
        <v>5457013</v>
      </c>
      <c r="J202" s="95">
        <v>403.51745542845515</v>
      </c>
      <c r="K202" s="95">
        <v>192.00980463121491</v>
      </c>
      <c r="L202" s="95">
        <v>96.371403183389887</v>
      </c>
      <c r="M202" s="95">
        <v>501.90876121397207</v>
      </c>
      <c r="N202" s="95">
        <v>26.241462133221965</v>
      </c>
      <c r="O202" s="95">
        <v>23.25418994413408</v>
      </c>
      <c r="P202" s="95">
        <v>0.38540478905359177</v>
      </c>
      <c r="Q202" s="95">
        <v>0.15890437106318001</v>
      </c>
      <c r="R202" s="95">
        <v>1.4660034711297187</v>
      </c>
      <c r="S202" s="95">
        <v>1.3040840840840842</v>
      </c>
      <c r="T202" s="95">
        <v>35.501066098081026</v>
      </c>
      <c r="U202" s="4">
        <v>0</v>
      </c>
      <c r="V202" s="4">
        <v>0</v>
      </c>
      <c r="W202" s="4">
        <v>0</v>
      </c>
      <c r="X202" s="4">
        <v>0</v>
      </c>
    </row>
    <row r="203" spans="1:24" ht="15.75" customHeight="1" x14ac:dyDescent="0.25">
      <c r="A203" s="4" t="s">
        <v>441</v>
      </c>
      <c r="B203" s="4" t="s">
        <v>442</v>
      </c>
      <c r="C203" s="4" t="s">
        <v>181</v>
      </c>
      <c r="D203" s="4" t="s">
        <v>412</v>
      </c>
      <c r="E203" s="4">
        <f t="shared" si="0"/>
        <v>1</v>
      </c>
      <c r="F203" s="4">
        <f t="shared" si="1"/>
        <v>2</v>
      </c>
      <c r="G203" s="4">
        <f t="shared" si="2"/>
        <v>2</v>
      </c>
      <c r="H203" s="4">
        <v>1</v>
      </c>
      <c r="I203" s="4">
        <v>2078654</v>
      </c>
      <c r="J203" s="95">
        <v>394.67847943909851</v>
      </c>
      <c r="K203" s="95">
        <v>63.310199773507279</v>
      </c>
      <c r="L203" s="95" t="s">
        <v>40</v>
      </c>
      <c r="M203" s="95" t="s">
        <v>40</v>
      </c>
      <c r="N203" s="95">
        <v>42.768060485294811</v>
      </c>
      <c r="O203" s="95">
        <v>13.133858267716535</v>
      </c>
      <c r="P203" s="95">
        <v>0.18783899514701685</v>
      </c>
      <c r="Q203" s="95">
        <v>0.20820668693009117</v>
      </c>
      <c r="R203" s="95">
        <v>0.91405303624364609</v>
      </c>
      <c r="S203" s="95">
        <v>1.2053785542994175</v>
      </c>
      <c r="T203" s="95">
        <v>54.055555555555557</v>
      </c>
      <c r="U203" s="4">
        <v>0.51</v>
      </c>
      <c r="V203" s="4">
        <v>0.48</v>
      </c>
      <c r="W203" s="4">
        <v>0.7</v>
      </c>
      <c r="X203" s="4">
        <v>0.7</v>
      </c>
    </row>
    <row r="204" spans="1:24" ht="15.75" customHeight="1" x14ac:dyDescent="0.25">
      <c r="A204" s="4" t="s">
        <v>210</v>
      </c>
      <c r="B204" s="4" t="s">
        <v>211</v>
      </c>
      <c r="C204" s="4" t="s">
        <v>22</v>
      </c>
      <c r="D204" s="4" t="s">
        <v>205</v>
      </c>
      <c r="E204" s="4">
        <f t="shared" si="0"/>
        <v>0</v>
      </c>
      <c r="F204" s="4">
        <f t="shared" si="1"/>
        <v>8</v>
      </c>
      <c r="G204" s="4">
        <f t="shared" si="2"/>
        <v>8</v>
      </c>
      <c r="H204" s="4">
        <v>0</v>
      </c>
      <c r="I204" s="4">
        <v>669823</v>
      </c>
      <c r="J204" s="95" t="s">
        <v>40</v>
      </c>
      <c r="K204" s="95">
        <v>71.212842795783374</v>
      </c>
      <c r="L204" s="95" t="s">
        <v>40</v>
      </c>
      <c r="M204" s="95" t="s">
        <v>40</v>
      </c>
      <c r="N204" s="95" t="s">
        <v>40</v>
      </c>
      <c r="O204" s="95" t="s">
        <v>40</v>
      </c>
      <c r="P204" s="95" t="s">
        <v>40</v>
      </c>
      <c r="Q204" s="95">
        <v>0.48218029350104824</v>
      </c>
      <c r="R204" s="95">
        <v>2.8365702581129639</v>
      </c>
      <c r="S204" s="95" t="s">
        <v>40</v>
      </c>
      <c r="T204" s="95" t="s">
        <v>40</v>
      </c>
      <c r="U204" s="4">
        <v>0</v>
      </c>
      <c r="V204" s="4">
        <v>0</v>
      </c>
      <c r="W204" s="4">
        <v>0</v>
      </c>
      <c r="X204" s="4">
        <v>0</v>
      </c>
    </row>
    <row r="205" spans="1:24" ht="15.75" customHeight="1" x14ac:dyDescent="0.25">
      <c r="A205" s="4" t="s">
        <v>146</v>
      </c>
      <c r="B205" s="4" t="s">
        <v>147</v>
      </c>
      <c r="C205" s="4" t="s">
        <v>118</v>
      </c>
      <c r="D205" s="4" t="s">
        <v>119</v>
      </c>
      <c r="E205" s="4">
        <f t="shared" si="0"/>
        <v>0</v>
      </c>
      <c r="F205" s="4">
        <f t="shared" si="1"/>
        <v>11</v>
      </c>
      <c r="G205" s="4">
        <f t="shared" si="2"/>
        <v>15</v>
      </c>
      <c r="H205" s="4">
        <v>0</v>
      </c>
      <c r="I205" s="4">
        <v>15442905</v>
      </c>
      <c r="J205" s="95" t="s">
        <v>40</v>
      </c>
      <c r="K205" s="95" t="s">
        <v>40</v>
      </c>
      <c r="L205" s="95" t="s">
        <v>40</v>
      </c>
      <c r="M205" s="95" t="s">
        <v>40</v>
      </c>
      <c r="N205" s="95" t="s">
        <v>40</v>
      </c>
      <c r="O205" s="95" t="s">
        <v>40</v>
      </c>
      <c r="P205" s="95" t="s">
        <v>40</v>
      </c>
      <c r="Q205" s="95" t="s">
        <v>40</v>
      </c>
      <c r="R205" s="95" t="s">
        <v>40</v>
      </c>
      <c r="S205" s="95" t="s">
        <v>40</v>
      </c>
      <c r="T205" s="95" t="s">
        <v>40</v>
      </c>
    </row>
    <row r="206" spans="1:24" ht="15.75" customHeight="1" x14ac:dyDescent="0.25">
      <c r="A206" s="4" t="s">
        <v>387</v>
      </c>
      <c r="B206" s="4" t="s">
        <v>388</v>
      </c>
      <c r="C206" s="4" t="s">
        <v>118</v>
      </c>
      <c r="D206" s="4" t="s">
        <v>380</v>
      </c>
      <c r="E206" s="4">
        <f t="shared" si="0"/>
        <v>0</v>
      </c>
      <c r="F206" s="4">
        <f t="shared" si="1"/>
        <v>6</v>
      </c>
      <c r="G206" s="4">
        <f t="shared" si="2"/>
        <v>6</v>
      </c>
      <c r="H206" s="4">
        <v>0</v>
      </c>
      <c r="I206" s="4">
        <v>58558270</v>
      </c>
      <c r="J206" s="95" t="s">
        <v>40</v>
      </c>
      <c r="K206" s="95">
        <v>270.00626896935313</v>
      </c>
      <c r="L206" s="95" t="s">
        <v>40</v>
      </c>
      <c r="M206" s="95" t="s">
        <v>40</v>
      </c>
      <c r="N206" s="95" t="s">
        <v>40</v>
      </c>
      <c r="O206" s="95">
        <v>301.26460309535696</v>
      </c>
      <c r="P206" s="95">
        <v>0.73683940721409269</v>
      </c>
      <c r="Q206" s="95">
        <v>0.258192029650056</v>
      </c>
      <c r="R206" s="95">
        <v>34.727801897153043</v>
      </c>
      <c r="S206" s="95" t="s">
        <v>40</v>
      </c>
      <c r="T206" s="95" t="s">
        <v>40</v>
      </c>
      <c r="U206" s="4">
        <v>0.47</v>
      </c>
      <c r="V206" s="4">
        <v>0.6</v>
      </c>
      <c r="W206" s="4">
        <v>0.55000000000000004</v>
      </c>
      <c r="X206" s="4">
        <v>0.55000000000000004</v>
      </c>
    </row>
    <row r="207" spans="1:24" ht="15.75" customHeight="1" x14ac:dyDescent="0.25">
      <c r="A207" s="4" t="s">
        <v>148</v>
      </c>
      <c r="B207" s="4" t="s">
        <v>149</v>
      </c>
      <c r="C207" s="4" t="s">
        <v>118</v>
      </c>
      <c r="D207" s="4" t="s">
        <v>119</v>
      </c>
      <c r="E207" s="4">
        <f t="shared" si="0"/>
        <v>0</v>
      </c>
      <c r="F207" s="4">
        <f t="shared" si="1"/>
        <v>8</v>
      </c>
      <c r="G207" s="4">
        <f t="shared" si="2"/>
        <v>12</v>
      </c>
      <c r="H207" s="4">
        <v>0</v>
      </c>
      <c r="I207" s="4">
        <v>11062113</v>
      </c>
      <c r="J207" s="95" t="s">
        <v>40</v>
      </c>
      <c r="K207" s="95">
        <v>58.795277177154126</v>
      </c>
      <c r="L207" s="95" t="s">
        <v>40</v>
      </c>
      <c r="M207" s="95" t="s">
        <v>40</v>
      </c>
      <c r="N207" s="95" t="s">
        <v>40</v>
      </c>
      <c r="O207" s="95" t="s">
        <v>40</v>
      </c>
      <c r="P207" s="95" t="s">
        <v>40</v>
      </c>
      <c r="Q207" s="95">
        <v>0.28905289052890532</v>
      </c>
      <c r="R207" s="95">
        <v>13.595955854003661</v>
      </c>
      <c r="S207" s="95" t="s">
        <v>40</v>
      </c>
      <c r="T207" s="95" t="s">
        <v>40</v>
      </c>
    </row>
    <row r="208" spans="1:24" ht="15.75" customHeight="1" x14ac:dyDescent="0.25">
      <c r="A208" s="4" t="s">
        <v>148</v>
      </c>
      <c r="B208" s="4" t="s">
        <v>149</v>
      </c>
      <c r="C208" s="4" t="s">
        <v>118</v>
      </c>
      <c r="D208" s="4" t="s">
        <v>250</v>
      </c>
      <c r="E208" s="4">
        <f t="shared" si="0"/>
        <v>0</v>
      </c>
      <c r="F208" s="4">
        <f t="shared" si="1"/>
        <v>8</v>
      </c>
      <c r="G208" s="4">
        <f t="shared" si="2"/>
        <v>12</v>
      </c>
      <c r="H208" s="4">
        <v>0</v>
      </c>
      <c r="I208" s="4">
        <v>11062113</v>
      </c>
      <c r="J208" s="95" t="s">
        <v>40</v>
      </c>
      <c r="K208" s="95">
        <v>58.795277177154126</v>
      </c>
      <c r="L208" s="95" t="s">
        <v>40</v>
      </c>
      <c r="M208" s="95" t="s">
        <v>40</v>
      </c>
      <c r="N208" s="95" t="s">
        <v>40</v>
      </c>
      <c r="O208" s="95" t="s">
        <v>40</v>
      </c>
      <c r="P208" s="95" t="s">
        <v>40</v>
      </c>
      <c r="Q208" s="95">
        <v>0.28905289052890532</v>
      </c>
      <c r="R208" s="95">
        <v>13.595955854003661</v>
      </c>
      <c r="S208" s="95" t="s">
        <v>40</v>
      </c>
      <c r="T208" s="95" t="s">
        <v>40</v>
      </c>
    </row>
    <row r="209" spans="1:24" ht="15.75" customHeight="1" x14ac:dyDescent="0.25">
      <c r="A209" s="4" t="s">
        <v>443</v>
      </c>
      <c r="B209" s="4" t="s">
        <v>444</v>
      </c>
      <c r="C209" s="4" t="s">
        <v>181</v>
      </c>
      <c r="D209" s="4" t="s">
        <v>412</v>
      </c>
      <c r="E209" s="4">
        <f t="shared" si="0"/>
        <v>1</v>
      </c>
      <c r="F209" s="4">
        <f t="shared" si="1"/>
        <v>0</v>
      </c>
      <c r="G209" s="4">
        <f t="shared" si="2"/>
        <v>0</v>
      </c>
      <c r="H209" s="4">
        <v>1</v>
      </c>
      <c r="I209" s="4">
        <v>46736776</v>
      </c>
      <c r="J209" s="95">
        <v>358.58699367709914</v>
      </c>
      <c r="K209" s="95">
        <v>125.84094375701054</v>
      </c>
      <c r="L209" s="95">
        <v>51.248721135578549</v>
      </c>
      <c r="M209" s="95">
        <v>407.24997449586829</v>
      </c>
      <c r="N209" s="95">
        <v>11.504858614980204</v>
      </c>
      <c r="O209" s="95">
        <v>51.559791705411939</v>
      </c>
      <c r="P209" s="95">
        <v>0.25344525937481149</v>
      </c>
      <c r="Q209" s="95">
        <v>0.14217703267929405</v>
      </c>
      <c r="R209" s="95">
        <v>0.65687029845618794</v>
      </c>
      <c r="S209" s="95">
        <v>1.3168227906087571</v>
      </c>
      <c r="T209" s="95">
        <v>111.74405481660621</v>
      </c>
      <c r="U209" s="4">
        <v>0.65</v>
      </c>
      <c r="V209" s="4">
        <v>0.71</v>
      </c>
      <c r="W209" s="4">
        <v>0.78</v>
      </c>
      <c r="X209" s="4">
        <v>0.78</v>
      </c>
    </row>
    <row r="210" spans="1:24" ht="15.75" customHeight="1" x14ac:dyDescent="0.25">
      <c r="A210" s="4" t="s">
        <v>408</v>
      </c>
      <c r="B210" s="4" t="s">
        <v>409</v>
      </c>
      <c r="C210" s="4" t="s">
        <v>106</v>
      </c>
      <c r="D210" s="4" t="s">
        <v>393</v>
      </c>
      <c r="E210" s="4">
        <f t="shared" si="0"/>
        <v>0</v>
      </c>
      <c r="F210" s="4">
        <f t="shared" si="1"/>
        <v>6</v>
      </c>
      <c r="G210" s="4">
        <f t="shared" si="2"/>
        <v>6</v>
      </c>
      <c r="H210" s="4">
        <v>0</v>
      </c>
      <c r="I210" s="4">
        <v>21323733</v>
      </c>
      <c r="J210" s="95">
        <v>300.06003170270424</v>
      </c>
      <c r="K210" s="95">
        <v>96.596594977061471</v>
      </c>
      <c r="L210" s="95" t="s">
        <v>40</v>
      </c>
      <c r="M210" s="95" t="s">
        <v>40</v>
      </c>
      <c r="N210" s="95" t="s">
        <v>40</v>
      </c>
      <c r="O210" s="95" t="s">
        <v>40</v>
      </c>
      <c r="P210" s="95">
        <v>2.9878154917319408</v>
      </c>
      <c r="Q210" s="95">
        <v>0.53446936595785999</v>
      </c>
      <c r="R210" s="95">
        <v>2.2791506534057615</v>
      </c>
      <c r="S210" s="95" t="s">
        <v>40</v>
      </c>
      <c r="T210" s="95" t="s">
        <v>40</v>
      </c>
      <c r="U210" s="4">
        <v>0.41</v>
      </c>
      <c r="V210" s="4">
        <v>0.4</v>
      </c>
      <c r="W210" s="4">
        <v>0.41</v>
      </c>
      <c r="X210" s="4">
        <v>0.41</v>
      </c>
    </row>
    <row r="211" spans="1:24" ht="15.75" customHeight="1" x14ac:dyDescent="0.25">
      <c r="A211" s="4" t="s">
        <v>77</v>
      </c>
      <c r="B211" s="4" t="s">
        <v>78</v>
      </c>
      <c r="C211" s="4" t="s">
        <v>28</v>
      </c>
      <c r="D211" s="4" t="s">
        <v>29</v>
      </c>
      <c r="E211" s="4">
        <f t="shared" si="0"/>
        <v>0</v>
      </c>
      <c r="F211" s="4">
        <f t="shared" si="1"/>
        <v>10</v>
      </c>
      <c r="G211" s="4">
        <f t="shared" si="2"/>
        <v>14</v>
      </c>
      <c r="H211" s="4">
        <v>0</v>
      </c>
      <c r="I211" s="4">
        <v>52823</v>
      </c>
      <c r="J211" s="95">
        <v>762.9252408988508</v>
      </c>
      <c r="K211" s="95" t="s">
        <v>40</v>
      </c>
      <c r="L211" s="95" t="s">
        <v>40</v>
      </c>
      <c r="M211" s="95" t="s">
        <v>40</v>
      </c>
      <c r="N211" s="95" t="s">
        <v>40</v>
      </c>
      <c r="O211" s="95" t="s">
        <v>40</v>
      </c>
      <c r="P211" s="95" t="s">
        <v>40</v>
      </c>
      <c r="Q211" s="95" t="s">
        <v>40</v>
      </c>
      <c r="R211" s="95" t="s">
        <v>40</v>
      </c>
      <c r="S211" s="95" t="s">
        <v>40</v>
      </c>
      <c r="T211" s="95" t="s">
        <v>40</v>
      </c>
    </row>
    <row r="212" spans="1:24" ht="15.75" customHeight="1" x14ac:dyDescent="0.25">
      <c r="A212" s="4" t="s">
        <v>79</v>
      </c>
      <c r="B212" s="4" t="s">
        <v>80</v>
      </c>
      <c r="C212" s="4" t="s">
        <v>28</v>
      </c>
      <c r="D212" s="4" t="s">
        <v>29</v>
      </c>
      <c r="E212" s="4">
        <f t="shared" si="0"/>
        <v>0</v>
      </c>
      <c r="F212" s="4">
        <f t="shared" si="1"/>
        <v>10</v>
      </c>
      <c r="G212" s="4">
        <f t="shared" si="2"/>
        <v>14</v>
      </c>
      <c r="H212" s="4">
        <v>0</v>
      </c>
      <c r="I212" s="4">
        <v>110589</v>
      </c>
      <c r="J212" s="95">
        <v>763.18621201023609</v>
      </c>
      <c r="K212" s="95" t="s">
        <v>40</v>
      </c>
      <c r="L212" s="95" t="s">
        <v>40</v>
      </c>
      <c r="M212" s="95" t="s">
        <v>40</v>
      </c>
      <c r="N212" s="95" t="s">
        <v>40</v>
      </c>
      <c r="O212" s="95" t="s">
        <v>40</v>
      </c>
      <c r="P212" s="95" t="s">
        <v>40</v>
      </c>
      <c r="Q212" s="95" t="s">
        <v>40</v>
      </c>
      <c r="R212" s="95" t="s">
        <v>40</v>
      </c>
      <c r="S212" s="95" t="s">
        <v>40</v>
      </c>
      <c r="T212" s="95" t="s">
        <v>40</v>
      </c>
    </row>
    <row r="213" spans="1:24" ht="15.75" customHeight="1" x14ac:dyDescent="0.25">
      <c r="A213" s="4" t="s">
        <v>513</v>
      </c>
      <c r="B213" s="4" t="s">
        <v>514</v>
      </c>
      <c r="C213" s="4" t="s">
        <v>106</v>
      </c>
      <c r="D213" s="4" t="s">
        <v>484</v>
      </c>
      <c r="E213" s="4">
        <f t="shared" si="0"/>
        <v>1</v>
      </c>
      <c r="F213" s="4">
        <f t="shared" si="1"/>
        <v>4</v>
      </c>
      <c r="G213" s="4">
        <f t="shared" si="2"/>
        <v>8</v>
      </c>
      <c r="H213" s="4">
        <v>0</v>
      </c>
      <c r="I213" s="4">
        <v>4981420</v>
      </c>
      <c r="J213" s="95">
        <v>13.751099084196875</v>
      </c>
      <c r="K213" s="95">
        <v>163.70834019215405</v>
      </c>
      <c r="L213" s="95" t="s">
        <v>40</v>
      </c>
      <c r="M213" s="95" t="s">
        <v>40</v>
      </c>
      <c r="N213" s="95" t="s">
        <v>40</v>
      </c>
      <c r="O213" s="95">
        <v>10.615384615384615</v>
      </c>
      <c r="P213" s="95">
        <v>0.66468334827614317</v>
      </c>
      <c r="Q213" s="95">
        <v>0.73341508277130596</v>
      </c>
      <c r="R213" s="95">
        <v>0.6624617077058349</v>
      </c>
      <c r="S213" s="95">
        <v>2.5915678524374175</v>
      </c>
      <c r="T213" s="95" t="s">
        <v>40</v>
      </c>
    </row>
    <row r="214" spans="1:24" ht="15.75" customHeight="1" x14ac:dyDescent="0.25">
      <c r="A214" s="4" t="s">
        <v>257</v>
      </c>
      <c r="B214" s="4" t="s">
        <v>258</v>
      </c>
      <c r="C214" s="4" t="s">
        <v>118</v>
      </c>
      <c r="D214" s="4" t="s">
        <v>250</v>
      </c>
      <c r="E214" s="4">
        <f t="shared" si="0"/>
        <v>0</v>
      </c>
      <c r="F214" s="4">
        <f t="shared" si="1"/>
        <v>8</v>
      </c>
      <c r="G214" s="4">
        <f t="shared" si="2"/>
        <v>8</v>
      </c>
      <c r="H214" s="4">
        <v>0</v>
      </c>
      <c r="I214" s="4">
        <v>42813238</v>
      </c>
      <c r="J214" s="95" t="s">
        <v>40</v>
      </c>
      <c r="K214" s="95">
        <v>49.050249364460583</v>
      </c>
      <c r="L214" s="95" t="s">
        <v>40</v>
      </c>
      <c r="M214" s="95" t="s">
        <v>40</v>
      </c>
      <c r="N214" s="95" t="s">
        <v>40</v>
      </c>
      <c r="O214" s="95" t="s">
        <v>40</v>
      </c>
      <c r="P214" s="95" t="s">
        <v>40</v>
      </c>
      <c r="Q214" s="95">
        <v>0.18538095238095237</v>
      </c>
      <c r="R214" s="95">
        <v>3.9754059246815201</v>
      </c>
      <c r="S214" s="95" t="s">
        <v>40</v>
      </c>
      <c r="T214" s="95" t="s">
        <v>40</v>
      </c>
      <c r="U214" s="4">
        <v>0</v>
      </c>
      <c r="V214" s="4">
        <v>0</v>
      </c>
      <c r="W214" s="4">
        <v>0</v>
      </c>
      <c r="X214" s="4">
        <v>0</v>
      </c>
    </row>
    <row r="215" spans="1:24" ht="15.75" customHeight="1" x14ac:dyDescent="0.25">
      <c r="A215" s="4" t="s">
        <v>349</v>
      </c>
      <c r="B215" s="4" t="s">
        <v>350</v>
      </c>
      <c r="C215" s="4" t="s">
        <v>28</v>
      </c>
      <c r="D215" s="4" t="s">
        <v>328</v>
      </c>
      <c r="E215" s="4">
        <f t="shared" si="0"/>
        <v>0</v>
      </c>
      <c r="F215" s="4">
        <f t="shared" si="1"/>
        <v>8</v>
      </c>
      <c r="G215" s="4">
        <f t="shared" si="2"/>
        <v>12</v>
      </c>
      <c r="H215" s="4">
        <v>0</v>
      </c>
      <c r="I215" s="4">
        <v>581372</v>
      </c>
      <c r="J215" s="95" t="s">
        <v>40</v>
      </c>
      <c r="K215" s="95">
        <v>172.00690779741714</v>
      </c>
      <c r="L215" s="95" t="s">
        <v>40</v>
      </c>
      <c r="M215" s="95" t="s">
        <v>40</v>
      </c>
      <c r="N215" s="95" t="s">
        <v>40</v>
      </c>
      <c r="O215" s="95" t="s">
        <v>40</v>
      </c>
      <c r="P215" s="95" t="s">
        <v>40</v>
      </c>
      <c r="Q215" s="95">
        <v>2.4020000000000001</v>
      </c>
      <c r="R215" s="95">
        <v>5.3322141417199314</v>
      </c>
      <c r="S215" s="95" t="s">
        <v>40</v>
      </c>
      <c r="T215" s="95" t="s">
        <v>40</v>
      </c>
    </row>
    <row r="216" spans="1:24" ht="15.75" customHeight="1" x14ac:dyDescent="0.25">
      <c r="A216" s="6" t="s">
        <v>389</v>
      </c>
      <c r="B216" s="6" t="s">
        <v>390</v>
      </c>
      <c r="C216" s="4" t="s">
        <v>118</v>
      </c>
      <c r="D216" s="4" t="s">
        <v>380</v>
      </c>
      <c r="E216" s="4">
        <f t="shared" si="0"/>
        <v>0</v>
      </c>
      <c r="F216" s="4">
        <f t="shared" si="1"/>
        <v>11</v>
      </c>
      <c r="G216" s="4">
        <f t="shared" si="2"/>
        <v>15</v>
      </c>
      <c r="H216" s="4">
        <v>0</v>
      </c>
      <c r="I216" s="4">
        <v>1148130</v>
      </c>
      <c r="J216" s="95" t="s">
        <v>40</v>
      </c>
      <c r="K216" s="95" t="s">
        <v>40</v>
      </c>
      <c r="L216" s="95" t="s">
        <v>40</v>
      </c>
      <c r="M216" s="95" t="s">
        <v>40</v>
      </c>
      <c r="N216" s="95" t="s">
        <v>40</v>
      </c>
      <c r="O216" s="95" t="s">
        <v>40</v>
      </c>
      <c r="P216" s="95" t="s">
        <v>40</v>
      </c>
      <c r="Q216" s="95" t="s">
        <v>40</v>
      </c>
      <c r="R216" s="95" t="s">
        <v>40</v>
      </c>
      <c r="S216" s="95" t="s">
        <v>40</v>
      </c>
      <c r="T216" s="95" t="s">
        <v>40</v>
      </c>
    </row>
    <row r="217" spans="1:24" ht="15.75" customHeight="1" x14ac:dyDescent="0.25">
      <c r="A217" s="4" t="s">
        <v>297</v>
      </c>
      <c r="B217" s="4" t="s">
        <v>298</v>
      </c>
      <c r="C217" s="4" t="s">
        <v>181</v>
      </c>
      <c r="D217" s="4" t="s">
        <v>276</v>
      </c>
      <c r="E217" s="4">
        <f t="shared" si="0"/>
        <v>1</v>
      </c>
      <c r="F217" s="4">
        <f t="shared" si="1"/>
        <v>3</v>
      </c>
      <c r="G217" s="4">
        <f t="shared" si="2"/>
        <v>3</v>
      </c>
      <c r="H217" s="4">
        <v>1</v>
      </c>
      <c r="I217" s="4">
        <v>10036379</v>
      </c>
      <c r="J217" s="95">
        <v>196.69444527752492</v>
      </c>
      <c r="K217" s="95">
        <v>56.922920108935706</v>
      </c>
      <c r="L217" s="95">
        <v>60.499907386917137</v>
      </c>
      <c r="M217" s="95">
        <v>1062.8391388062314</v>
      </c>
      <c r="N217" s="95">
        <v>23.036196620314954</v>
      </c>
      <c r="O217" s="95" t="s">
        <v>40</v>
      </c>
      <c r="P217" s="95">
        <v>0.10083128893909175</v>
      </c>
      <c r="Q217" s="95">
        <v>0.27393663574304217</v>
      </c>
      <c r="R217" s="95">
        <v>1.1259040735707568</v>
      </c>
      <c r="S217" s="95" t="s">
        <v>40</v>
      </c>
      <c r="T217" s="95" t="s">
        <v>40</v>
      </c>
      <c r="U217" s="4">
        <v>0.84</v>
      </c>
      <c r="V217" s="4">
        <v>0.82</v>
      </c>
      <c r="W217" s="4">
        <v>0.92</v>
      </c>
      <c r="X217" s="4">
        <v>0.92</v>
      </c>
    </row>
    <row r="218" spans="1:24" ht="15.75" customHeight="1" x14ac:dyDescent="0.25">
      <c r="A218" s="4" t="s">
        <v>540</v>
      </c>
      <c r="B218" s="4" t="s">
        <v>541</v>
      </c>
      <c r="C218" s="4" t="s">
        <v>181</v>
      </c>
      <c r="D218" s="4" t="s">
        <v>525</v>
      </c>
      <c r="E218" s="4">
        <f t="shared" si="0"/>
        <v>1</v>
      </c>
      <c r="F218" s="4">
        <f t="shared" si="1"/>
        <v>4</v>
      </c>
      <c r="G218" s="4">
        <f t="shared" si="2"/>
        <v>4</v>
      </c>
      <c r="H218" s="4">
        <v>1</v>
      </c>
      <c r="I218" s="4">
        <v>8591365</v>
      </c>
      <c r="J218" s="95">
        <v>215.46052344417916</v>
      </c>
      <c r="K218" s="95">
        <v>76.402294629549559</v>
      </c>
      <c r="L218" s="95">
        <v>48.525467140553332</v>
      </c>
      <c r="M218" s="95">
        <v>635.13101767215107</v>
      </c>
      <c r="N218" s="95" t="s">
        <v>40</v>
      </c>
      <c r="O218" s="95" t="s">
        <v>40</v>
      </c>
      <c r="P218" s="95">
        <v>6.1999395496448541E-2</v>
      </c>
      <c r="Q218" s="95">
        <v>0.4198659354052407</v>
      </c>
      <c r="R218" s="95">
        <v>0.52378172735065964</v>
      </c>
      <c r="S218" s="95" t="s">
        <v>40</v>
      </c>
      <c r="T218" s="95" t="s">
        <v>40</v>
      </c>
      <c r="U218" s="4">
        <v>0</v>
      </c>
      <c r="V218" s="4">
        <v>0</v>
      </c>
      <c r="W218" s="4">
        <v>0</v>
      </c>
      <c r="X218" s="4">
        <v>0</v>
      </c>
    </row>
    <row r="219" spans="1:24" ht="15.75" customHeight="1" x14ac:dyDescent="0.25">
      <c r="A219" s="4" t="s">
        <v>515</v>
      </c>
      <c r="B219" s="4" t="s">
        <v>516</v>
      </c>
      <c r="C219" s="4" t="s">
        <v>106</v>
      </c>
      <c r="D219" s="4" t="s">
        <v>484</v>
      </c>
      <c r="E219" s="4">
        <f t="shared" si="0"/>
        <v>0</v>
      </c>
      <c r="F219" s="4">
        <f t="shared" si="1"/>
        <v>5</v>
      </c>
      <c r="G219" s="4">
        <f t="shared" si="2"/>
        <v>9</v>
      </c>
      <c r="H219" s="4">
        <v>0</v>
      </c>
      <c r="I219" s="4">
        <v>17070135</v>
      </c>
      <c r="J219" s="95">
        <v>11.077826859600114</v>
      </c>
      <c r="K219" s="95">
        <v>62.090897347912012</v>
      </c>
      <c r="L219" s="95" t="s">
        <v>40</v>
      </c>
      <c r="M219" s="95" t="s">
        <v>40</v>
      </c>
      <c r="N219" s="95" t="s">
        <v>40</v>
      </c>
      <c r="O219" s="95" t="s">
        <v>40</v>
      </c>
      <c r="P219" s="95">
        <v>0.14406687508495311</v>
      </c>
      <c r="Q219" s="95">
        <v>0.50504764600434005</v>
      </c>
      <c r="R219" s="95">
        <v>2.7123394161791925</v>
      </c>
      <c r="S219" s="95">
        <v>23.81574585635359</v>
      </c>
      <c r="T219" s="95" t="s">
        <v>40</v>
      </c>
    </row>
    <row r="220" spans="1:24" ht="15.75" customHeight="1" x14ac:dyDescent="0.25">
      <c r="A220" s="4" t="s">
        <v>110</v>
      </c>
      <c r="B220" s="4" t="s">
        <v>111</v>
      </c>
      <c r="C220" s="4" t="s">
        <v>106</v>
      </c>
      <c r="D220" s="4" t="s">
        <v>107</v>
      </c>
      <c r="E220" s="4">
        <f t="shared" si="0"/>
        <v>0</v>
      </c>
      <c r="F220" s="4">
        <f t="shared" si="1"/>
        <v>5</v>
      </c>
      <c r="G220" s="4">
        <f t="shared" si="2"/>
        <v>9</v>
      </c>
      <c r="H220" s="4">
        <v>0</v>
      </c>
      <c r="I220" s="4">
        <v>9321018</v>
      </c>
      <c r="J220" s="95" t="s">
        <v>40</v>
      </c>
      <c r="K220" s="95">
        <v>99.956893120472458</v>
      </c>
      <c r="L220" s="95" t="s">
        <v>40</v>
      </c>
      <c r="M220" s="95" t="s">
        <v>40</v>
      </c>
      <c r="N220" s="95" t="s">
        <v>40</v>
      </c>
      <c r="O220" s="95">
        <v>29.238726790450929</v>
      </c>
      <c r="P220" s="95">
        <v>0.94569630531871696</v>
      </c>
      <c r="Q220" s="95">
        <v>0.1180637544273908</v>
      </c>
      <c r="R220" s="95">
        <v>1.3517836785638651</v>
      </c>
      <c r="S220" s="95">
        <v>0.9455683570715776</v>
      </c>
      <c r="T220" s="95" t="s">
        <v>40</v>
      </c>
    </row>
    <row r="221" spans="1:24" ht="15.75" customHeight="1" x14ac:dyDescent="0.25">
      <c r="A221" s="4" t="s">
        <v>372</v>
      </c>
      <c r="B221" s="4" t="s">
        <v>373</v>
      </c>
      <c r="C221" s="4" t="s">
        <v>106</v>
      </c>
      <c r="D221" s="4" t="s">
        <v>357</v>
      </c>
      <c r="E221" s="4">
        <f t="shared" si="0"/>
        <v>1</v>
      </c>
      <c r="F221" s="4">
        <f t="shared" si="1"/>
        <v>4</v>
      </c>
      <c r="G221" s="4">
        <f t="shared" si="2"/>
        <v>4</v>
      </c>
      <c r="H221" s="4">
        <v>0</v>
      </c>
      <c r="I221" s="4">
        <v>69625582</v>
      </c>
      <c r="J221" s="95">
        <v>315.65840268308278</v>
      </c>
      <c r="K221" s="95">
        <v>535.69247004642625</v>
      </c>
      <c r="L221" s="95" t="s">
        <v>40</v>
      </c>
      <c r="M221" s="95" t="s">
        <v>40</v>
      </c>
      <c r="N221" s="95" t="s">
        <v>40</v>
      </c>
      <c r="O221" s="95">
        <v>202.19603619129686</v>
      </c>
      <c r="P221" s="95">
        <v>0.53646282808059187</v>
      </c>
      <c r="Q221" s="95">
        <v>0.17159679231270394</v>
      </c>
      <c r="R221" s="95">
        <v>3.2014095049144435</v>
      </c>
      <c r="S221" s="95">
        <v>0.10189602746235327</v>
      </c>
      <c r="T221" s="95" t="s">
        <v>40</v>
      </c>
      <c r="U221" s="4">
        <v>0.45</v>
      </c>
      <c r="V221" s="4">
        <v>0.33</v>
      </c>
      <c r="W221" s="4">
        <v>0.4</v>
      </c>
      <c r="X221" s="4">
        <v>0.4</v>
      </c>
    </row>
    <row r="222" spans="1:24" ht="15.75" customHeight="1" x14ac:dyDescent="0.25">
      <c r="A222" s="4" t="s">
        <v>445</v>
      </c>
      <c r="B222" s="4" t="s">
        <v>446</v>
      </c>
      <c r="C222" s="4" t="s">
        <v>181</v>
      </c>
      <c r="D222" s="4" t="s">
        <v>412</v>
      </c>
      <c r="E222" s="4">
        <f t="shared" si="0"/>
        <v>0</v>
      </c>
      <c r="F222" s="4">
        <f t="shared" si="1"/>
        <v>10</v>
      </c>
      <c r="G222" s="4">
        <f t="shared" si="2"/>
        <v>14</v>
      </c>
      <c r="H222" s="4">
        <v>0</v>
      </c>
      <c r="J222" s="95" t="s">
        <v>40</v>
      </c>
      <c r="K222" s="95" t="s">
        <v>40</v>
      </c>
      <c r="L222" s="95" t="s">
        <v>40</v>
      </c>
      <c r="M222" s="95" t="s">
        <v>40</v>
      </c>
      <c r="N222" s="95" t="s">
        <v>40</v>
      </c>
      <c r="O222" s="95" t="s">
        <v>40</v>
      </c>
      <c r="P222" s="95" t="s">
        <v>40</v>
      </c>
      <c r="Q222" s="95" t="s">
        <v>40</v>
      </c>
      <c r="R222" s="95" t="s">
        <v>40</v>
      </c>
      <c r="S222" s="95">
        <v>1.7055787174905699</v>
      </c>
      <c r="T222" s="95" t="s">
        <v>40</v>
      </c>
    </row>
    <row r="223" spans="1:24" ht="15.75" customHeight="1" x14ac:dyDescent="0.25">
      <c r="A223" s="4" t="s">
        <v>374</v>
      </c>
      <c r="B223" s="4" t="s">
        <v>375</v>
      </c>
      <c r="C223" s="4" t="s">
        <v>106</v>
      </c>
      <c r="D223" s="4" t="s">
        <v>357</v>
      </c>
      <c r="E223" s="4">
        <f t="shared" si="0"/>
        <v>1</v>
      </c>
      <c r="F223" s="4">
        <f t="shared" si="1"/>
        <v>4</v>
      </c>
      <c r="G223" s="4">
        <f t="shared" si="2"/>
        <v>4</v>
      </c>
      <c r="H223" s="4">
        <v>0</v>
      </c>
      <c r="I223" s="4">
        <v>1293119</v>
      </c>
      <c r="J223" s="95">
        <v>310.72159638826741</v>
      </c>
      <c r="K223" s="95">
        <v>50.962053763033417</v>
      </c>
      <c r="L223" s="95">
        <v>13.378505767837298</v>
      </c>
      <c r="M223" s="95">
        <v>262.51896813353562</v>
      </c>
      <c r="N223" s="95">
        <v>2.3973045017511923</v>
      </c>
      <c r="O223" s="95" t="s">
        <v>40</v>
      </c>
      <c r="P223" s="95" t="s">
        <v>40</v>
      </c>
      <c r="Q223" s="95">
        <v>0.23216995447647951</v>
      </c>
      <c r="R223" s="95">
        <v>3.7892877608325293</v>
      </c>
      <c r="S223" s="95" t="s">
        <v>40</v>
      </c>
      <c r="T223" s="95" t="s">
        <v>40</v>
      </c>
      <c r="U223" s="4">
        <v>0</v>
      </c>
      <c r="V223" s="4">
        <v>0</v>
      </c>
      <c r="W223" s="4">
        <v>0</v>
      </c>
      <c r="X223" s="4">
        <v>0</v>
      </c>
    </row>
    <row r="224" spans="1:24" ht="15.75" customHeight="1" x14ac:dyDescent="0.25">
      <c r="A224" s="4" t="s">
        <v>480</v>
      </c>
      <c r="B224" s="4" t="s">
        <v>481</v>
      </c>
      <c r="C224" s="4" t="s">
        <v>118</v>
      </c>
      <c r="D224" s="4" t="s">
        <v>449</v>
      </c>
      <c r="E224" s="4">
        <f t="shared" si="0"/>
        <v>0</v>
      </c>
      <c r="F224" s="4">
        <f t="shared" si="1"/>
        <v>8</v>
      </c>
      <c r="G224" s="4">
        <f t="shared" si="2"/>
        <v>8</v>
      </c>
      <c r="H224" s="4">
        <v>0</v>
      </c>
      <c r="I224" s="4">
        <v>8082366</v>
      </c>
      <c r="J224" s="95" t="s">
        <v>40</v>
      </c>
      <c r="K224" s="95">
        <v>60.11853459741863</v>
      </c>
      <c r="L224" s="95" t="s">
        <v>40</v>
      </c>
      <c r="M224" s="95" t="s">
        <v>40</v>
      </c>
      <c r="N224" s="95" t="s">
        <v>40</v>
      </c>
      <c r="O224" s="95">
        <v>4.9473684210526319</v>
      </c>
      <c r="P224" s="95" t="s">
        <v>40</v>
      </c>
      <c r="Q224" s="95">
        <v>0.66309940316937643</v>
      </c>
      <c r="R224" s="95" t="s">
        <v>40</v>
      </c>
      <c r="S224" s="95" t="s">
        <v>40</v>
      </c>
      <c r="T224" s="95" t="s">
        <v>40</v>
      </c>
      <c r="U224" s="4">
        <v>0.32</v>
      </c>
      <c r="V224" s="4">
        <v>0.47</v>
      </c>
      <c r="W224" s="4">
        <v>0.44</v>
      </c>
      <c r="X224" s="4">
        <v>0.44</v>
      </c>
    </row>
    <row r="225" spans="1:24" ht="15.75" customHeight="1" x14ac:dyDescent="0.25">
      <c r="A225" s="4" t="s">
        <v>318</v>
      </c>
      <c r="B225" s="4" t="s">
        <v>319</v>
      </c>
      <c r="C225" s="4" t="s">
        <v>22</v>
      </c>
      <c r="D225" s="4" t="s">
        <v>309</v>
      </c>
      <c r="E225" s="4">
        <f t="shared" si="0"/>
        <v>0</v>
      </c>
      <c r="F225" s="4">
        <f t="shared" si="1"/>
        <v>11</v>
      </c>
      <c r="G225" s="4">
        <f t="shared" si="2"/>
        <v>15</v>
      </c>
      <c r="H225" s="4">
        <v>0</v>
      </c>
      <c r="I225" s="4">
        <v>1340</v>
      </c>
      <c r="J225" s="95" t="s">
        <v>40</v>
      </c>
      <c r="K225" s="95" t="s">
        <v>40</v>
      </c>
      <c r="L225" s="95" t="s">
        <v>40</v>
      </c>
      <c r="M225" s="95" t="s">
        <v>40</v>
      </c>
      <c r="N225" s="95" t="s">
        <v>40</v>
      </c>
      <c r="O225" s="95" t="s">
        <v>40</v>
      </c>
      <c r="P225" s="95" t="s">
        <v>40</v>
      </c>
      <c r="Q225" s="95" t="s">
        <v>40</v>
      </c>
      <c r="R225" s="95" t="s">
        <v>40</v>
      </c>
      <c r="S225" s="95" t="s">
        <v>40</v>
      </c>
      <c r="T225" s="95" t="s">
        <v>40</v>
      </c>
    </row>
    <row r="226" spans="1:24" ht="15.75" customHeight="1" x14ac:dyDescent="0.25">
      <c r="A226" s="4" t="s">
        <v>320</v>
      </c>
      <c r="B226" s="4" t="s">
        <v>321</v>
      </c>
      <c r="C226" s="4" t="s">
        <v>22</v>
      </c>
      <c r="D226" s="4" t="s">
        <v>309</v>
      </c>
      <c r="E226" s="4">
        <f t="shared" si="0"/>
        <v>0</v>
      </c>
      <c r="F226" s="4">
        <f t="shared" si="1"/>
        <v>8</v>
      </c>
      <c r="G226" s="4">
        <f t="shared" si="2"/>
        <v>12</v>
      </c>
      <c r="H226" s="4">
        <v>0</v>
      </c>
      <c r="I226" s="4">
        <v>104494</v>
      </c>
      <c r="J226" s="95" t="s">
        <v>40</v>
      </c>
      <c r="K226" s="95">
        <v>168.43072329511745</v>
      </c>
      <c r="L226" s="95" t="s">
        <v>40</v>
      </c>
      <c r="M226" s="95" t="s">
        <v>40</v>
      </c>
      <c r="N226" s="95" t="s">
        <v>40</v>
      </c>
      <c r="O226" s="95" t="s">
        <v>40</v>
      </c>
      <c r="P226" s="95" t="s">
        <v>40</v>
      </c>
      <c r="Q226" s="95">
        <v>7.3863636363636367E-2</v>
      </c>
      <c r="R226" s="95">
        <v>0.95699274599498529</v>
      </c>
      <c r="S226" s="95" t="s">
        <v>40</v>
      </c>
      <c r="T226" s="95" t="s">
        <v>40</v>
      </c>
    </row>
    <row r="227" spans="1:24" ht="15.75" customHeight="1" x14ac:dyDescent="0.25">
      <c r="A227" s="4" t="s">
        <v>81</v>
      </c>
      <c r="B227" s="4" t="s">
        <v>82</v>
      </c>
      <c r="C227" s="4" t="s">
        <v>28</v>
      </c>
      <c r="D227" s="4" t="s">
        <v>29</v>
      </c>
      <c r="E227" s="4">
        <f t="shared" si="0"/>
        <v>1</v>
      </c>
      <c r="F227" s="4">
        <f t="shared" si="1"/>
        <v>4</v>
      </c>
      <c r="G227" s="4">
        <f t="shared" si="2"/>
        <v>4</v>
      </c>
      <c r="H227" s="4">
        <v>1</v>
      </c>
      <c r="I227" s="4">
        <v>1394973</v>
      </c>
      <c r="J227" s="95">
        <v>473.48586675154291</v>
      </c>
      <c r="K227" s="95">
        <v>286.67221516115364</v>
      </c>
      <c r="L227" s="95" t="s">
        <v>40</v>
      </c>
      <c r="M227" s="95" t="s">
        <v>40</v>
      </c>
      <c r="N227" s="95" t="s">
        <v>40</v>
      </c>
      <c r="O227" s="95">
        <v>2.9230769230769229</v>
      </c>
      <c r="P227" s="95">
        <v>51.935064935064936</v>
      </c>
      <c r="Q227" s="95">
        <v>1.2810702675668917</v>
      </c>
      <c r="R227" s="95">
        <v>30.108109619325965</v>
      </c>
      <c r="S227" s="95">
        <v>12.740601503759398</v>
      </c>
      <c r="T227" s="95" t="s">
        <v>40</v>
      </c>
      <c r="U227" s="4">
        <v>0.37</v>
      </c>
      <c r="V227" s="4">
        <v>0.51</v>
      </c>
      <c r="W227" s="4">
        <v>0.31</v>
      </c>
      <c r="X227" s="4">
        <v>0.31</v>
      </c>
    </row>
    <row r="228" spans="1:24" ht="15.75" customHeight="1" x14ac:dyDescent="0.25">
      <c r="A228" s="4" t="s">
        <v>259</v>
      </c>
      <c r="B228" s="4" t="s">
        <v>260</v>
      </c>
      <c r="C228" s="4" t="s">
        <v>118</v>
      </c>
      <c r="D228" s="4" t="s">
        <v>250</v>
      </c>
      <c r="E228" s="4">
        <f t="shared" si="0"/>
        <v>0</v>
      </c>
      <c r="F228" s="4">
        <f t="shared" si="1"/>
        <v>7</v>
      </c>
      <c r="G228" s="4">
        <f t="shared" si="2"/>
        <v>7</v>
      </c>
      <c r="H228" s="4">
        <v>0</v>
      </c>
      <c r="I228" s="4">
        <v>11694719</v>
      </c>
      <c r="J228" s="95" t="s">
        <v>40</v>
      </c>
      <c r="K228" s="95">
        <v>177.47326806227665</v>
      </c>
      <c r="L228" s="95" t="s">
        <v>40</v>
      </c>
      <c r="M228" s="95" t="s">
        <v>40</v>
      </c>
      <c r="N228" s="95">
        <v>15.990123405273783</v>
      </c>
      <c r="O228" s="95" t="s">
        <v>40</v>
      </c>
      <c r="P228" s="95" t="s">
        <v>40</v>
      </c>
      <c r="Q228" s="95">
        <v>0.55287882437966751</v>
      </c>
      <c r="R228" s="95">
        <v>2.8388882195459337</v>
      </c>
      <c r="S228" s="95" t="s">
        <v>40</v>
      </c>
      <c r="T228" s="95" t="s">
        <v>40</v>
      </c>
      <c r="U228" s="4">
        <v>0.48</v>
      </c>
      <c r="V228" s="4">
        <v>0.56000000000000005</v>
      </c>
      <c r="W228" s="4">
        <v>0.44</v>
      </c>
      <c r="X228" s="4">
        <v>0.44</v>
      </c>
    </row>
    <row r="229" spans="1:24" ht="15.75" customHeight="1" x14ac:dyDescent="0.25">
      <c r="A229" s="4" t="s">
        <v>517</v>
      </c>
      <c r="B229" s="4" t="s">
        <v>518</v>
      </c>
      <c r="C229" s="4" t="s">
        <v>106</v>
      </c>
      <c r="D229" s="4" t="s">
        <v>484</v>
      </c>
      <c r="E229" s="4">
        <f t="shared" si="0"/>
        <v>1</v>
      </c>
      <c r="F229" s="4">
        <f t="shared" si="1"/>
        <v>4</v>
      </c>
      <c r="G229" s="4">
        <f t="shared" si="2"/>
        <v>4</v>
      </c>
      <c r="H229" s="4">
        <v>1</v>
      </c>
      <c r="I229" s="4">
        <v>83429615</v>
      </c>
      <c r="J229" s="95">
        <v>452.99382000024815</v>
      </c>
      <c r="K229" s="95">
        <v>311.63993744907009</v>
      </c>
      <c r="L229" s="95" t="s">
        <v>40</v>
      </c>
      <c r="M229" s="95" t="s">
        <v>40</v>
      </c>
      <c r="N229" s="95" t="s">
        <v>40</v>
      </c>
      <c r="O229" s="95">
        <v>312.17075732976792</v>
      </c>
      <c r="P229" s="95">
        <v>0.5754160147129449</v>
      </c>
      <c r="Q229" s="95">
        <v>0.27938846153846153</v>
      </c>
      <c r="R229" s="95">
        <v>3.8547463032161904</v>
      </c>
      <c r="S229" s="95">
        <v>0.5135119342621316</v>
      </c>
      <c r="T229" s="95" t="s">
        <v>40</v>
      </c>
      <c r="U229" s="4">
        <v>0.28999999999999998</v>
      </c>
      <c r="V229" s="4">
        <v>0.14000000000000001</v>
      </c>
      <c r="W229" s="4">
        <v>0.42</v>
      </c>
      <c r="X229" s="4">
        <v>0.42</v>
      </c>
    </row>
    <row r="230" spans="1:24" ht="15.75" customHeight="1" x14ac:dyDescent="0.25">
      <c r="A230" s="4" t="s">
        <v>112</v>
      </c>
      <c r="B230" s="4" t="s">
        <v>113</v>
      </c>
      <c r="C230" s="4" t="s">
        <v>106</v>
      </c>
      <c r="D230" s="4" t="s">
        <v>107</v>
      </c>
      <c r="E230" s="4">
        <f t="shared" si="0"/>
        <v>0</v>
      </c>
      <c r="F230" s="4">
        <f t="shared" si="1"/>
        <v>6</v>
      </c>
      <c r="G230" s="4">
        <f t="shared" si="2"/>
        <v>6</v>
      </c>
      <c r="H230" s="4">
        <v>0</v>
      </c>
      <c r="I230" s="4">
        <v>5942089</v>
      </c>
      <c r="J230" s="95" t="s">
        <v>40</v>
      </c>
      <c r="K230" s="95">
        <v>512.47970200379018</v>
      </c>
      <c r="L230" s="95" t="s">
        <v>40</v>
      </c>
      <c r="M230" s="95" t="s">
        <v>40</v>
      </c>
      <c r="N230" s="95" t="s">
        <v>40</v>
      </c>
      <c r="O230" s="95" t="s">
        <v>40</v>
      </c>
      <c r="P230" s="95">
        <v>3.417349343508024</v>
      </c>
      <c r="Q230" s="95">
        <v>3.9110731643241824E-2</v>
      </c>
      <c r="R230" s="95">
        <v>3.4163069587143515</v>
      </c>
      <c r="S230" s="95">
        <v>0.59937156323644936</v>
      </c>
      <c r="T230" s="95" t="s">
        <v>40</v>
      </c>
      <c r="U230" s="4">
        <v>0</v>
      </c>
      <c r="V230" s="4">
        <v>0</v>
      </c>
      <c r="W230" s="4">
        <v>0</v>
      </c>
      <c r="X230" s="4">
        <v>0</v>
      </c>
    </row>
    <row r="231" spans="1:24" ht="15.75" customHeight="1" x14ac:dyDescent="0.25">
      <c r="A231" s="4" t="s">
        <v>83</v>
      </c>
      <c r="B231" s="4" t="s">
        <v>84</v>
      </c>
      <c r="C231" s="4" t="s">
        <v>28</v>
      </c>
      <c r="D231" s="4" t="s">
        <v>29</v>
      </c>
      <c r="E231" s="4">
        <f t="shared" si="0"/>
        <v>0</v>
      </c>
      <c r="F231" s="4">
        <f t="shared" si="1"/>
        <v>10</v>
      </c>
      <c r="G231" s="4">
        <f t="shared" si="2"/>
        <v>14</v>
      </c>
      <c r="H231" s="4">
        <v>0</v>
      </c>
      <c r="I231" s="4">
        <v>38191</v>
      </c>
      <c r="J231" s="95" t="s">
        <v>40</v>
      </c>
      <c r="K231" s="95" t="s">
        <v>40</v>
      </c>
      <c r="L231" s="95" t="s">
        <v>40</v>
      </c>
      <c r="M231" s="95" t="s">
        <v>40</v>
      </c>
      <c r="N231" s="95" t="s">
        <v>40</v>
      </c>
      <c r="O231" s="95" t="s">
        <v>40</v>
      </c>
      <c r="P231" s="95" t="s">
        <v>40</v>
      </c>
      <c r="Q231" s="95" t="s">
        <v>40</v>
      </c>
      <c r="R231" s="95">
        <v>5.2368359037469556</v>
      </c>
      <c r="S231" s="95" t="s">
        <v>40</v>
      </c>
      <c r="T231" s="95" t="s">
        <v>40</v>
      </c>
    </row>
    <row r="232" spans="1:24" ht="15.75" customHeight="1" x14ac:dyDescent="0.25">
      <c r="A232" s="4" t="s">
        <v>322</v>
      </c>
      <c r="B232" s="4" t="s">
        <v>323</v>
      </c>
      <c r="C232" s="4" t="s">
        <v>22</v>
      </c>
      <c r="D232" s="4" t="s">
        <v>309</v>
      </c>
      <c r="E232" s="4">
        <f t="shared" si="0"/>
        <v>0</v>
      </c>
      <c r="F232" s="4">
        <f t="shared" si="1"/>
        <v>8</v>
      </c>
      <c r="G232" s="4">
        <f t="shared" si="2"/>
        <v>12</v>
      </c>
      <c r="H232" s="4">
        <v>0</v>
      </c>
      <c r="I232" s="4">
        <v>11646</v>
      </c>
      <c r="J232" s="95" t="s">
        <v>40</v>
      </c>
      <c r="K232" s="95">
        <v>94.45303108363386</v>
      </c>
      <c r="L232" s="95" t="s">
        <v>40</v>
      </c>
      <c r="M232" s="95" t="s">
        <v>40</v>
      </c>
      <c r="N232" s="95" t="s">
        <v>40</v>
      </c>
      <c r="O232" s="95" t="s">
        <v>40</v>
      </c>
      <c r="P232" s="95" t="s">
        <v>40</v>
      </c>
      <c r="Q232" s="95">
        <v>0</v>
      </c>
      <c r="R232" s="95">
        <v>17.173278378842522</v>
      </c>
      <c r="S232" s="95" t="s">
        <v>40</v>
      </c>
      <c r="T232" s="95" t="s">
        <v>40</v>
      </c>
    </row>
    <row r="233" spans="1:24" ht="15.75" customHeight="1" x14ac:dyDescent="0.25">
      <c r="A233" s="4" t="s">
        <v>150</v>
      </c>
      <c r="B233" s="4" t="s">
        <v>151</v>
      </c>
      <c r="C233" s="4" t="s">
        <v>118</v>
      </c>
      <c r="D233" s="4" t="s">
        <v>119</v>
      </c>
      <c r="E233" s="4">
        <f t="shared" si="0"/>
        <v>0</v>
      </c>
      <c r="F233" s="4">
        <f t="shared" si="1"/>
        <v>6</v>
      </c>
      <c r="G233" s="4">
        <f t="shared" si="2"/>
        <v>6</v>
      </c>
      <c r="H233" s="4">
        <v>0</v>
      </c>
      <c r="I233" s="4">
        <v>44269594</v>
      </c>
      <c r="J233" s="95">
        <v>101.78317876599456</v>
      </c>
      <c r="K233" s="95">
        <v>122.11315965536073</v>
      </c>
      <c r="L233" s="95" t="s">
        <v>40</v>
      </c>
      <c r="M233" s="95" t="s">
        <v>40</v>
      </c>
      <c r="N233" s="95" t="s">
        <v>40</v>
      </c>
      <c r="O233" s="95" t="s">
        <v>40</v>
      </c>
      <c r="P233" s="95">
        <v>2.8620817450232954</v>
      </c>
      <c r="Q233" s="95">
        <v>0.48532159307423373</v>
      </c>
      <c r="R233" s="95">
        <v>10.695828834572099</v>
      </c>
      <c r="S233" s="95" t="s">
        <v>40</v>
      </c>
      <c r="T233" s="95" t="s">
        <v>40</v>
      </c>
      <c r="U233" s="4">
        <v>0.41</v>
      </c>
      <c r="V233" s="4">
        <v>0.38</v>
      </c>
      <c r="W233" s="4">
        <v>0.3</v>
      </c>
      <c r="X233" s="4">
        <v>0.3</v>
      </c>
    </row>
    <row r="234" spans="1:24" ht="15.75" customHeight="1" x14ac:dyDescent="0.25">
      <c r="A234" s="4" t="s">
        <v>201</v>
      </c>
      <c r="B234" s="4" t="s">
        <v>202</v>
      </c>
      <c r="C234" s="4" t="s">
        <v>181</v>
      </c>
      <c r="D234" s="4" t="s">
        <v>182</v>
      </c>
      <c r="E234" s="4">
        <f t="shared" si="0"/>
        <v>1</v>
      </c>
      <c r="F234" s="4">
        <f t="shared" si="1"/>
        <v>2</v>
      </c>
      <c r="G234" s="4">
        <f t="shared" si="2"/>
        <v>2</v>
      </c>
      <c r="H234" s="4">
        <v>1</v>
      </c>
      <c r="I234" s="4">
        <v>43993638</v>
      </c>
      <c r="J234" s="95">
        <v>401.66034916230387</v>
      </c>
      <c r="K234" s="95">
        <v>129.79149394282874</v>
      </c>
      <c r="L234" s="95">
        <v>59.795009451139272</v>
      </c>
      <c r="M234" s="95">
        <v>460.70052539404554</v>
      </c>
      <c r="N234" s="95" t="s">
        <v>40</v>
      </c>
      <c r="O234" s="95">
        <v>34.826092020966804</v>
      </c>
      <c r="P234" s="95">
        <v>0.33832225342766065</v>
      </c>
      <c r="Q234" s="95">
        <v>0.33761821366024519</v>
      </c>
      <c r="R234" s="95">
        <v>6.253176879802484</v>
      </c>
      <c r="S234" s="95">
        <v>0.75718605133419403</v>
      </c>
      <c r="T234" s="95" t="s">
        <v>40</v>
      </c>
      <c r="U234" s="4">
        <v>0.28000000000000003</v>
      </c>
      <c r="V234" s="4">
        <v>0.37</v>
      </c>
      <c r="W234" s="4">
        <v>0.45</v>
      </c>
      <c r="X234" s="4">
        <v>0.45</v>
      </c>
    </row>
    <row r="235" spans="1:24" ht="15.75" customHeight="1" x14ac:dyDescent="0.25">
      <c r="A235" s="4" t="s">
        <v>519</v>
      </c>
      <c r="B235" s="4" t="s">
        <v>520</v>
      </c>
      <c r="C235" s="4" t="s">
        <v>106</v>
      </c>
      <c r="D235" s="4" t="s">
        <v>484</v>
      </c>
      <c r="E235" s="4">
        <f t="shared" si="0"/>
        <v>0</v>
      </c>
      <c r="F235" s="4">
        <f t="shared" si="1"/>
        <v>7</v>
      </c>
      <c r="G235" s="4">
        <f t="shared" si="2"/>
        <v>11</v>
      </c>
      <c r="H235" s="4">
        <v>0</v>
      </c>
      <c r="I235" s="4">
        <v>9770529</v>
      </c>
      <c r="J235" s="95" t="s">
        <v>40</v>
      </c>
      <c r="K235" s="95">
        <v>100.56773793926614</v>
      </c>
      <c r="L235" s="95" t="s">
        <v>40</v>
      </c>
      <c r="M235" s="95" t="s">
        <v>40</v>
      </c>
      <c r="N235" s="95" t="s">
        <v>40</v>
      </c>
      <c r="O235" s="95" t="s">
        <v>40</v>
      </c>
      <c r="P235" s="95">
        <v>0.12002980589521518</v>
      </c>
      <c r="Q235" s="95">
        <v>0.38214939955220845</v>
      </c>
      <c r="R235" s="95">
        <v>0.45033385602765214</v>
      </c>
      <c r="S235" s="95" t="s">
        <v>40</v>
      </c>
      <c r="T235" s="95" t="s">
        <v>40</v>
      </c>
    </row>
    <row r="236" spans="1:24" ht="15.75" customHeight="1" x14ac:dyDescent="0.25">
      <c r="A236" s="4" t="s">
        <v>299</v>
      </c>
      <c r="B236" s="4" t="s">
        <v>300</v>
      </c>
      <c r="C236" s="4" t="s">
        <v>181</v>
      </c>
      <c r="D236" s="4" t="s">
        <v>276</v>
      </c>
      <c r="E236" s="4">
        <f t="shared" si="0"/>
        <v>1</v>
      </c>
      <c r="F236" s="4">
        <f t="shared" si="1"/>
        <v>4</v>
      </c>
      <c r="G236" s="4">
        <f t="shared" si="2"/>
        <v>4</v>
      </c>
      <c r="H236" s="4">
        <v>0</v>
      </c>
      <c r="I236" s="74">
        <v>59115809</v>
      </c>
      <c r="J236" s="95">
        <v>209.86941073579825</v>
      </c>
      <c r="K236" s="95">
        <v>140.78467572016143</v>
      </c>
      <c r="L236" s="95" t="s">
        <v>40</v>
      </c>
      <c r="M236" s="95" t="s">
        <v>40</v>
      </c>
      <c r="N236" s="95" t="s">
        <v>40</v>
      </c>
      <c r="O236" s="95">
        <v>55.172698121850665</v>
      </c>
      <c r="P236" s="95">
        <v>6.7568598860460849E-2</v>
      </c>
      <c r="Q236" s="95">
        <v>0.11500012015475933</v>
      </c>
      <c r="R236" s="95">
        <v>1.2280978849498618</v>
      </c>
      <c r="S236" s="95">
        <v>1.0208482090964945</v>
      </c>
      <c r="T236" s="95" t="s">
        <v>40</v>
      </c>
      <c r="U236" s="4">
        <v>0</v>
      </c>
      <c r="V236" s="4">
        <v>0</v>
      </c>
      <c r="W236" s="4">
        <v>0</v>
      </c>
      <c r="X236" s="96">
        <v>0.81</v>
      </c>
    </row>
    <row r="237" spans="1:24" ht="15.75" customHeight="1" x14ac:dyDescent="0.25">
      <c r="A237" s="4" t="s">
        <v>301</v>
      </c>
      <c r="B237" s="4" t="s">
        <v>302</v>
      </c>
      <c r="C237" s="4" t="s">
        <v>181</v>
      </c>
      <c r="D237" s="4" t="s">
        <v>276</v>
      </c>
      <c r="E237" s="4">
        <f t="shared" si="0"/>
        <v>1</v>
      </c>
      <c r="F237" s="4">
        <f t="shared" si="1"/>
        <v>2</v>
      </c>
      <c r="G237" s="4">
        <f t="shared" si="2"/>
        <v>2</v>
      </c>
      <c r="H237" s="4">
        <v>0</v>
      </c>
      <c r="I237" s="74">
        <v>1881641</v>
      </c>
      <c r="J237" s="95">
        <v>357.45394578455722</v>
      </c>
      <c r="K237" s="95">
        <v>80.780552719673949</v>
      </c>
      <c r="L237" s="95" t="s">
        <v>40</v>
      </c>
      <c r="M237" s="95" t="s">
        <v>40</v>
      </c>
      <c r="N237" s="95">
        <v>7.1214434634449404</v>
      </c>
      <c r="O237" s="95">
        <v>280.87313432835822</v>
      </c>
      <c r="P237" s="95">
        <v>5.0815726129981281E-2</v>
      </c>
      <c r="Q237" s="95">
        <v>0.30394736842105263</v>
      </c>
      <c r="R237" s="95">
        <v>1.2754824113632728</v>
      </c>
      <c r="S237" s="95">
        <v>2.1570529000717378</v>
      </c>
      <c r="T237" s="95">
        <v>197.0523560209424</v>
      </c>
      <c r="U237" s="4">
        <v>0</v>
      </c>
      <c r="V237" s="4">
        <v>0</v>
      </c>
      <c r="W237" s="4">
        <v>0</v>
      </c>
      <c r="X237" s="96">
        <v>0.81</v>
      </c>
    </row>
    <row r="238" spans="1:24" ht="15.75" customHeight="1" x14ac:dyDescent="0.25">
      <c r="A238" s="4" t="s">
        <v>303</v>
      </c>
      <c r="B238" s="4" t="s">
        <v>304</v>
      </c>
      <c r="C238" s="4" t="s">
        <v>181</v>
      </c>
      <c r="D238" s="4" t="s">
        <v>276</v>
      </c>
      <c r="E238" s="4">
        <f t="shared" si="0"/>
        <v>1</v>
      </c>
      <c r="F238" s="4">
        <f t="shared" si="1"/>
        <v>2</v>
      </c>
      <c r="G238" s="4">
        <f t="shared" si="2"/>
        <v>2</v>
      </c>
      <c r="H238" s="4">
        <v>0</v>
      </c>
      <c r="I238" s="74">
        <v>5438100</v>
      </c>
      <c r="J238" s="95">
        <v>317.2063772273404</v>
      </c>
      <c r="K238" s="95">
        <v>143.83700189404388</v>
      </c>
      <c r="L238" s="95" t="s">
        <v>40</v>
      </c>
      <c r="M238" s="95" t="s">
        <v>40</v>
      </c>
      <c r="N238" s="95">
        <v>4.8362479542487264</v>
      </c>
      <c r="O238" s="95">
        <v>212.2167300380228</v>
      </c>
      <c r="P238" s="95">
        <v>0.17131343218204517</v>
      </c>
      <c r="Q238" s="95">
        <v>0.1815392482740987</v>
      </c>
      <c r="R238" s="95">
        <v>1.0849377539949614</v>
      </c>
      <c r="S238" s="95">
        <v>3.4541235912780177</v>
      </c>
      <c r="T238" s="95">
        <v>106.51335877862596</v>
      </c>
      <c r="U238" s="4">
        <v>0</v>
      </c>
      <c r="V238" s="4">
        <v>0</v>
      </c>
      <c r="W238" s="4">
        <v>0</v>
      </c>
      <c r="X238" s="96">
        <v>0.81</v>
      </c>
    </row>
    <row r="239" spans="1:24" ht="15.75" customHeight="1" x14ac:dyDescent="0.25">
      <c r="A239" s="4" t="s">
        <v>305</v>
      </c>
      <c r="B239" s="4" t="s">
        <v>306</v>
      </c>
      <c r="C239" s="4" t="s">
        <v>181</v>
      </c>
      <c r="D239" s="4" t="s">
        <v>276</v>
      </c>
      <c r="E239" s="4">
        <f t="shared" si="0"/>
        <v>0</v>
      </c>
      <c r="F239" s="4">
        <f t="shared" si="1"/>
        <v>10</v>
      </c>
      <c r="G239" s="4">
        <f t="shared" si="2"/>
        <v>13</v>
      </c>
      <c r="H239" s="4">
        <v>1</v>
      </c>
      <c r="I239" s="4">
        <v>67530172</v>
      </c>
      <c r="J239" s="95" t="s">
        <v>40</v>
      </c>
      <c r="K239" s="95" t="s">
        <v>40</v>
      </c>
      <c r="L239" s="95" t="s">
        <v>40</v>
      </c>
      <c r="M239" s="95" t="s">
        <v>40</v>
      </c>
      <c r="N239" s="95" t="s">
        <v>40</v>
      </c>
      <c r="O239" s="95" t="s">
        <v>40</v>
      </c>
      <c r="P239" s="95" t="s">
        <v>40</v>
      </c>
      <c r="Q239" s="95" t="s">
        <v>40</v>
      </c>
      <c r="R239" s="95">
        <v>1.1890981115818866</v>
      </c>
      <c r="S239" s="95" t="s">
        <v>40</v>
      </c>
      <c r="T239" s="95" t="s">
        <v>40</v>
      </c>
      <c r="X239" s="96">
        <v>0.81</v>
      </c>
    </row>
    <row r="240" spans="1:24" ht="15.75" customHeight="1" x14ac:dyDescent="0.25">
      <c r="A240" s="4" t="s">
        <v>152</v>
      </c>
      <c r="B240" s="4" t="s">
        <v>153</v>
      </c>
      <c r="C240" s="4" t="s">
        <v>118</v>
      </c>
      <c r="D240" s="4" t="s">
        <v>119</v>
      </c>
      <c r="E240" s="4">
        <f t="shared" si="0"/>
        <v>0</v>
      </c>
      <c r="F240" s="4">
        <f t="shared" si="1"/>
        <v>7</v>
      </c>
      <c r="G240" s="4">
        <f t="shared" si="2"/>
        <v>11</v>
      </c>
      <c r="H240" s="4">
        <v>0</v>
      </c>
      <c r="I240" s="4">
        <v>58005463</v>
      </c>
      <c r="J240" s="95">
        <v>78.418475859765138</v>
      </c>
      <c r="K240" s="95">
        <v>59.311654834993725</v>
      </c>
      <c r="L240" s="95" t="s">
        <v>40</v>
      </c>
      <c r="M240" s="95" t="s">
        <v>40</v>
      </c>
      <c r="N240" s="95" t="s">
        <v>40</v>
      </c>
      <c r="O240" s="95" t="s">
        <v>40</v>
      </c>
      <c r="P240" s="95" t="s">
        <v>40</v>
      </c>
      <c r="Q240" s="95">
        <v>0.49994186722474132</v>
      </c>
      <c r="R240" s="95">
        <v>5.9287519177288521</v>
      </c>
      <c r="S240" s="95" t="s">
        <v>40</v>
      </c>
      <c r="T240" s="95" t="s">
        <v>40</v>
      </c>
    </row>
    <row r="241" spans="1:40" ht="15.75" customHeight="1" x14ac:dyDescent="0.25">
      <c r="A241" s="4" t="s">
        <v>272</v>
      </c>
      <c r="B241" s="4" t="s">
        <v>273</v>
      </c>
      <c r="C241" s="4" t="s">
        <v>28</v>
      </c>
      <c r="D241" s="4" t="s">
        <v>265</v>
      </c>
      <c r="E241" s="4">
        <f t="shared" si="0"/>
        <v>1</v>
      </c>
      <c r="F241" s="4">
        <f t="shared" si="1"/>
        <v>2</v>
      </c>
      <c r="G241" s="4">
        <f t="shared" si="2"/>
        <v>2</v>
      </c>
      <c r="H241" s="4">
        <v>1</v>
      </c>
      <c r="I241" s="4">
        <v>329064917</v>
      </c>
      <c r="J241" s="95">
        <v>203.6920271266718</v>
      </c>
      <c r="K241" s="95">
        <v>657.13477441291616</v>
      </c>
      <c r="L241" s="95" t="s">
        <v>40</v>
      </c>
      <c r="M241" s="95" t="s">
        <v>40</v>
      </c>
      <c r="N241" s="95">
        <v>0.73055493788783321</v>
      </c>
      <c r="O241" s="95">
        <v>32.093178036605657</v>
      </c>
      <c r="P241" s="95">
        <v>30.882163922251895</v>
      </c>
      <c r="Q241" s="95">
        <v>0.22266925638179799</v>
      </c>
      <c r="R241" s="95">
        <v>5.2524590459456357</v>
      </c>
      <c r="S241" s="95">
        <v>138.19799875570303</v>
      </c>
      <c r="T241" s="95">
        <v>14.153733259952302</v>
      </c>
      <c r="U241" s="4">
        <v>0</v>
      </c>
      <c r="V241" s="4">
        <v>0</v>
      </c>
      <c r="W241" s="4">
        <v>0</v>
      </c>
      <c r="X241" s="4">
        <v>0</v>
      </c>
    </row>
    <row r="242" spans="1:40" ht="15.75" customHeight="1" x14ac:dyDescent="0.25">
      <c r="A242" s="4" t="s">
        <v>85</v>
      </c>
      <c r="B242" s="4" t="s">
        <v>86</v>
      </c>
      <c r="C242" s="4" t="s">
        <v>28</v>
      </c>
      <c r="D242" s="4" t="s">
        <v>29</v>
      </c>
      <c r="E242" s="4">
        <f t="shared" si="0"/>
        <v>0</v>
      </c>
      <c r="F242" s="4">
        <f t="shared" si="1"/>
        <v>8</v>
      </c>
      <c r="G242" s="4">
        <f t="shared" si="2"/>
        <v>12</v>
      </c>
      <c r="H242" s="4">
        <v>0</v>
      </c>
      <c r="I242" s="4">
        <v>104578</v>
      </c>
      <c r="J242" s="95" t="s">
        <v>40</v>
      </c>
      <c r="K242" s="95">
        <v>551.74128401767109</v>
      </c>
      <c r="L242" s="95" t="s">
        <v>40</v>
      </c>
      <c r="M242" s="95" t="s">
        <v>40</v>
      </c>
      <c r="N242" s="95" t="s">
        <v>40</v>
      </c>
      <c r="O242" s="95" t="s">
        <v>40</v>
      </c>
      <c r="P242" s="95" t="s">
        <v>40</v>
      </c>
      <c r="Q242" s="95">
        <v>0.36048526863084923</v>
      </c>
      <c r="R242" s="95">
        <v>49.723651245959957</v>
      </c>
      <c r="S242" s="95" t="s">
        <v>40</v>
      </c>
      <c r="T242" s="95" t="s">
        <v>40</v>
      </c>
    </row>
    <row r="243" spans="1:40" ht="15.75" customHeight="1" x14ac:dyDescent="0.25">
      <c r="A243" s="4" t="s">
        <v>351</v>
      </c>
      <c r="B243" s="4" t="s">
        <v>352</v>
      </c>
      <c r="C243" s="4" t="s">
        <v>28</v>
      </c>
      <c r="D243" s="4" t="s">
        <v>328</v>
      </c>
      <c r="E243" s="4">
        <f t="shared" si="0"/>
        <v>0</v>
      </c>
      <c r="F243" s="4">
        <f t="shared" si="1"/>
        <v>6</v>
      </c>
      <c r="G243" s="4">
        <f t="shared" si="2"/>
        <v>6</v>
      </c>
      <c r="H243" s="4">
        <v>0</v>
      </c>
      <c r="I243" s="4">
        <v>3461734</v>
      </c>
      <c r="J243" s="95">
        <v>670.76210939373163</v>
      </c>
      <c r="K243" s="95">
        <v>320.01303393039439</v>
      </c>
      <c r="L243" s="95" t="s">
        <v>40</v>
      </c>
      <c r="M243" s="95" t="s">
        <v>40</v>
      </c>
      <c r="N243" s="95" t="s">
        <v>40</v>
      </c>
      <c r="O243" s="95" t="s">
        <v>40</v>
      </c>
      <c r="P243" s="95" t="s">
        <v>40</v>
      </c>
      <c r="Q243" s="95">
        <v>0.69741830655352954</v>
      </c>
      <c r="R243" s="95">
        <v>8.2039810106726865</v>
      </c>
      <c r="S243" s="95">
        <v>8.5298996913580254</v>
      </c>
      <c r="T243" s="95" t="s">
        <v>40</v>
      </c>
      <c r="U243" s="4">
        <v>0.66</v>
      </c>
      <c r="V243" s="4">
        <v>0.57999999999999996</v>
      </c>
      <c r="W243" s="4">
        <v>0.62</v>
      </c>
      <c r="X243" s="4">
        <v>0.62</v>
      </c>
    </row>
    <row r="244" spans="1:40" ht="15.75" customHeight="1" x14ac:dyDescent="0.25">
      <c r="A244" s="4" t="s">
        <v>114</v>
      </c>
      <c r="B244" s="4" t="s">
        <v>115</v>
      </c>
      <c r="C244" s="4" t="s">
        <v>106</v>
      </c>
      <c r="D244" s="4" t="s">
        <v>107</v>
      </c>
      <c r="E244" s="4">
        <f t="shared" si="0"/>
        <v>0</v>
      </c>
      <c r="F244" s="4">
        <f t="shared" si="1"/>
        <v>8</v>
      </c>
      <c r="G244" s="4">
        <f t="shared" si="2"/>
        <v>12</v>
      </c>
      <c r="H244" s="4">
        <v>0</v>
      </c>
      <c r="I244" s="4">
        <v>32981716</v>
      </c>
      <c r="J244" s="95" t="s">
        <v>40</v>
      </c>
      <c r="K244" s="95">
        <v>133.10405074132589</v>
      </c>
      <c r="L244" s="95" t="s">
        <v>40</v>
      </c>
      <c r="M244" s="95" t="s">
        <v>40</v>
      </c>
      <c r="N244" s="95" t="s">
        <v>40</v>
      </c>
      <c r="O244" s="95" t="s">
        <v>40</v>
      </c>
      <c r="P244" s="95" t="s">
        <v>40</v>
      </c>
      <c r="Q244" s="95">
        <v>7.7448747152619596E-2</v>
      </c>
      <c r="R244" s="95">
        <v>1.100609804535337</v>
      </c>
      <c r="S244" s="95" t="s">
        <v>40</v>
      </c>
      <c r="T244" s="95" t="s">
        <v>40</v>
      </c>
    </row>
    <row r="245" spans="1:40" ht="15.75" customHeight="1" x14ac:dyDescent="0.25">
      <c r="A245" s="4" t="s">
        <v>212</v>
      </c>
      <c r="B245" s="4" t="s">
        <v>213</v>
      </c>
      <c r="C245" s="4" t="s">
        <v>22</v>
      </c>
      <c r="D245" s="4" t="s">
        <v>205</v>
      </c>
      <c r="E245" s="4">
        <f t="shared" si="0"/>
        <v>0</v>
      </c>
      <c r="F245" s="4">
        <f t="shared" si="1"/>
        <v>9</v>
      </c>
      <c r="G245" s="4">
        <f t="shared" si="2"/>
        <v>13</v>
      </c>
      <c r="H245" s="4">
        <v>0</v>
      </c>
      <c r="I245" s="4">
        <v>299882</v>
      </c>
      <c r="J245" s="95" t="s">
        <v>40</v>
      </c>
      <c r="K245" s="95">
        <v>64.025183238740567</v>
      </c>
      <c r="L245" s="95" t="s">
        <v>40</v>
      </c>
      <c r="M245" s="95" t="s">
        <v>40</v>
      </c>
      <c r="N245" s="95" t="s">
        <v>40</v>
      </c>
      <c r="O245" s="95" t="s">
        <v>40</v>
      </c>
      <c r="P245" s="95" t="s">
        <v>40</v>
      </c>
      <c r="Q245" s="95">
        <v>0.22395833333333334</v>
      </c>
      <c r="R245" s="95" t="s">
        <v>40</v>
      </c>
      <c r="S245" s="95" t="s">
        <v>40</v>
      </c>
      <c r="T245" s="95" t="s">
        <v>40</v>
      </c>
    </row>
    <row r="246" spans="1:40" ht="15.75" customHeight="1" x14ac:dyDescent="0.25">
      <c r="A246" s="4" t="s">
        <v>353</v>
      </c>
      <c r="B246" s="4" t="s">
        <v>354</v>
      </c>
      <c r="C246" s="4" t="s">
        <v>28</v>
      </c>
      <c r="D246" s="4" t="s">
        <v>328</v>
      </c>
      <c r="E246" s="4">
        <f t="shared" si="0"/>
        <v>0</v>
      </c>
      <c r="F246" s="4">
        <f t="shared" si="1"/>
        <v>8</v>
      </c>
      <c r="G246" s="4">
        <f t="shared" si="2"/>
        <v>8</v>
      </c>
      <c r="H246" s="4">
        <v>1</v>
      </c>
      <c r="I246" s="4">
        <v>28515829</v>
      </c>
      <c r="J246" s="95" t="s">
        <v>40</v>
      </c>
      <c r="K246" s="95">
        <v>200.22563608443579</v>
      </c>
      <c r="L246" s="95" t="s">
        <v>40</v>
      </c>
      <c r="M246" s="95" t="s">
        <v>40</v>
      </c>
      <c r="N246" s="95" t="s">
        <v>40</v>
      </c>
      <c r="O246" s="95" t="s">
        <v>40</v>
      </c>
      <c r="P246" s="95" t="s">
        <v>40</v>
      </c>
      <c r="Q246" s="95">
        <v>0.62999159310634723</v>
      </c>
      <c r="R246" s="95">
        <v>62.344321113722486</v>
      </c>
      <c r="S246" s="95" t="s">
        <v>40</v>
      </c>
      <c r="T246" s="95" t="s">
        <v>40</v>
      </c>
      <c r="U246" s="4">
        <v>0</v>
      </c>
      <c r="V246" s="4">
        <v>0</v>
      </c>
      <c r="W246" s="4">
        <v>0</v>
      </c>
      <c r="X246" s="4">
        <v>0</v>
      </c>
    </row>
    <row r="247" spans="1:40" ht="15.75" customHeight="1" x14ac:dyDescent="0.25">
      <c r="A247" s="4" t="s">
        <v>376</v>
      </c>
      <c r="B247" s="4" t="s">
        <v>377</v>
      </c>
      <c r="C247" s="4" t="s">
        <v>106</v>
      </c>
      <c r="D247" s="4" t="s">
        <v>357</v>
      </c>
      <c r="E247" s="4">
        <f t="shared" si="0"/>
        <v>0</v>
      </c>
      <c r="F247" s="4">
        <f t="shared" si="1"/>
        <v>8</v>
      </c>
      <c r="G247" s="4">
        <f t="shared" si="2"/>
        <v>8</v>
      </c>
      <c r="H247" s="4">
        <v>0</v>
      </c>
      <c r="I247" s="4">
        <v>96462106</v>
      </c>
      <c r="J247" s="95" t="s">
        <v>40</v>
      </c>
      <c r="K247" s="95">
        <v>134.77002046793379</v>
      </c>
      <c r="L247" s="95" t="s">
        <v>40</v>
      </c>
      <c r="M247" s="95" t="s">
        <v>40</v>
      </c>
      <c r="N247" s="95" t="s">
        <v>40</v>
      </c>
      <c r="O247" s="95" t="s">
        <v>40</v>
      </c>
      <c r="P247" s="95" t="s">
        <v>40</v>
      </c>
      <c r="Q247" s="95">
        <v>0.12499807695266227</v>
      </c>
      <c r="R247" s="95">
        <v>1.4078067090925841</v>
      </c>
      <c r="S247" s="95" t="s">
        <v>40</v>
      </c>
      <c r="T247" s="95" t="s">
        <v>40</v>
      </c>
      <c r="U247" s="4">
        <v>0</v>
      </c>
      <c r="V247" s="4">
        <v>0</v>
      </c>
      <c r="W247" s="4">
        <v>0</v>
      </c>
      <c r="X247" s="4">
        <v>0</v>
      </c>
    </row>
    <row r="248" spans="1:40" ht="15.75" customHeight="1" x14ac:dyDescent="0.25">
      <c r="A248" s="4" t="s">
        <v>324</v>
      </c>
      <c r="B248" s="4" t="s">
        <v>325</v>
      </c>
      <c r="C248" s="4" t="s">
        <v>22</v>
      </c>
      <c r="D248" s="4" t="s">
        <v>309</v>
      </c>
      <c r="E248" s="4">
        <f t="shared" si="0"/>
        <v>0</v>
      </c>
      <c r="F248" s="4">
        <f t="shared" si="1"/>
        <v>11</v>
      </c>
      <c r="G248" s="4">
        <f t="shared" si="2"/>
        <v>15</v>
      </c>
      <c r="H248" s="4">
        <v>0</v>
      </c>
      <c r="I248" s="4">
        <v>11432</v>
      </c>
      <c r="J248" s="95" t="s">
        <v>40</v>
      </c>
      <c r="K248" s="95" t="s">
        <v>40</v>
      </c>
      <c r="L248" s="95" t="s">
        <v>40</v>
      </c>
      <c r="M248" s="95" t="s">
        <v>40</v>
      </c>
      <c r="N248" s="95" t="s">
        <v>40</v>
      </c>
      <c r="O248" s="95" t="s">
        <v>40</v>
      </c>
      <c r="P248" s="95" t="s">
        <v>40</v>
      </c>
      <c r="Q248" s="95" t="s">
        <v>40</v>
      </c>
      <c r="R248" s="95" t="s">
        <v>40</v>
      </c>
      <c r="S248" s="95" t="s">
        <v>40</v>
      </c>
      <c r="T248" s="95" t="s">
        <v>40</v>
      </c>
    </row>
    <row r="249" spans="1:40" ht="15.75" customHeight="1" x14ac:dyDescent="0.25">
      <c r="A249" s="4" t="s">
        <v>261</v>
      </c>
      <c r="B249" s="4" t="s">
        <v>262</v>
      </c>
      <c r="C249" s="4" t="s">
        <v>118</v>
      </c>
      <c r="D249" s="4" t="s">
        <v>250</v>
      </c>
      <c r="E249" s="4">
        <f t="shared" si="0"/>
        <v>0</v>
      </c>
      <c r="F249" s="4">
        <f t="shared" si="1"/>
        <v>11</v>
      </c>
      <c r="G249" s="4">
        <f t="shared" si="2"/>
        <v>15</v>
      </c>
      <c r="H249" s="4">
        <v>0</v>
      </c>
      <c r="I249" s="4">
        <v>582463</v>
      </c>
      <c r="J249" s="95" t="s">
        <v>40</v>
      </c>
      <c r="K249" s="95" t="s">
        <v>40</v>
      </c>
      <c r="L249" s="95" t="s">
        <v>40</v>
      </c>
      <c r="M249" s="95" t="s">
        <v>40</v>
      </c>
      <c r="N249" s="95" t="s">
        <v>40</v>
      </c>
      <c r="O249" s="95" t="s">
        <v>40</v>
      </c>
      <c r="P249" s="95" t="s">
        <v>40</v>
      </c>
      <c r="Q249" s="95" t="s">
        <v>40</v>
      </c>
      <c r="R249" s="95" t="s">
        <v>40</v>
      </c>
      <c r="S249" s="95" t="s">
        <v>40</v>
      </c>
      <c r="T249" s="95" t="s">
        <v>40</v>
      </c>
    </row>
    <row r="250" spans="1:40" ht="15.75" customHeight="1" x14ac:dyDescent="0.25">
      <c r="A250" s="4" t="s">
        <v>521</v>
      </c>
      <c r="B250" s="4" t="s">
        <v>522</v>
      </c>
      <c r="C250" s="4" t="s">
        <v>106</v>
      </c>
      <c r="D250" s="4" t="s">
        <v>484</v>
      </c>
      <c r="E250" s="4">
        <f t="shared" si="0"/>
        <v>0</v>
      </c>
      <c r="F250" s="4">
        <f t="shared" si="1"/>
        <v>8</v>
      </c>
      <c r="G250" s="4">
        <f t="shared" si="2"/>
        <v>12</v>
      </c>
      <c r="H250" s="4">
        <v>0</v>
      </c>
      <c r="I250" s="4">
        <v>29161922</v>
      </c>
      <c r="J250" s="95" t="s">
        <v>40</v>
      </c>
      <c r="K250" s="95">
        <v>48.007809636141268</v>
      </c>
      <c r="L250" s="95" t="s">
        <v>40</v>
      </c>
      <c r="M250" s="95" t="s">
        <v>40</v>
      </c>
      <c r="N250" s="95" t="s">
        <v>40</v>
      </c>
      <c r="O250" s="95" t="s">
        <v>40</v>
      </c>
      <c r="P250" s="95" t="s">
        <v>40</v>
      </c>
      <c r="Q250" s="95">
        <v>0.70857142857142852</v>
      </c>
      <c r="R250" s="95">
        <v>5.8398071293106133</v>
      </c>
      <c r="S250" s="95" t="s">
        <v>40</v>
      </c>
      <c r="T250" s="95" t="s">
        <v>40</v>
      </c>
    </row>
    <row r="251" spans="1:40" ht="15.75" customHeight="1" x14ac:dyDescent="0.25">
      <c r="A251" s="4" t="s">
        <v>154</v>
      </c>
      <c r="B251" s="4" t="s">
        <v>155</v>
      </c>
      <c r="C251" s="4" t="s">
        <v>118</v>
      </c>
      <c r="D251" s="4" t="s">
        <v>119</v>
      </c>
      <c r="E251" s="4">
        <f t="shared" si="0"/>
        <v>0</v>
      </c>
      <c r="F251" s="4">
        <f t="shared" si="1"/>
        <v>8</v>
      </c>
      <c r="G251" s="4">
        <f t="shared" si="2"/>
        <v>8</v>
      </c>
      <c r="H251" s="4">
        <v>0</v>
      </c>
      <c r="I251" s="4">
        <v>17861030</v>
      </c>
      <c r="J251" s="95" t="s">
        <v>40</v>
      </c>
      <c r="K251" s="95">
        <v>139.96953143239779</v>
      </c>
      <c r="L251" s="95" t="s">
        <v>40</v>
      </c>
      <c r="M251" s="95" t="s">
        <v>40</v>
      </c>
      <c r="N251" s="95" t="s">
        <v>40</v>
      </c>
      <c r="O251" s="95" t="s">
        <v>40</v>
      </c>
      <c r="P251" s="95" t="s">
        <v>40</v>
      </c>
      <c r="Q251" s="95">
        <v>0.28000000000000003</v>
      </c>
      <c r="R251" s="95">
        <v>4.7757604124734128</v>
      </c>
      <c r="S251" s="95" t="s">
        <v>40</v>
      </c>
      <c r="T251" s="95" t="s">
        <v>40</v>
      </c>
      <c r="U251" s="4">
        <v>0.57999999999999996</v>
      </c>
      <c r="V251" s="4">
        <v>0.4</v>
      </c>
      <c r="W251" s="4">
        <v>0.42</v>
      </c>
      <c r="X251" s="4">
        <v>0.42</v>
      </c>
    </row>
    <row r="252" spans="1:40" ht="15.75" customHeight="1" x14ac:dyDescent="0.25">
      <c r="A252" s="4" t="s">
        <v>156</v>
      </c>
      <c r="B252" s="4" t="s">
        <v>157</v>
      </c>
      <c r="C252" s="4" t="s">
        <v>118</v>
      </c>
      <c r="D252" s="4" t="s">
        <v>119</v>
      </c>
      <c r="E252" s="4">
        <f t="shared" si="0"/>
        <v>0</v>
      </c>
      <c r="F252" s="4">
        <f t="shared" si="1"/>
        <v>5</v>
      </c>
      <c r="G252" s="4">
        <f t="shared" si="2"/>
        <v>5</v>
      </c>
      <c r="H252" s="4">
        <v>0</v>
      </c>
      <c r="I252" s="4">
        <v>14645468</v>
      </c>
      <c r="J252" s="95">
        <v>196.45667861211399</v>
      </c>
      <c r="K252" s="95">
        <v>133.29038034155002</v>
      </c>
      <c r="L252" s="95" t="s">
        <v>40</v>
      </c>
      <c r="M252" s="95" t="s">
        <v>40</v>
      </c>
      <c r="N252" s="95" t="s">
        <v>40</v>
      </c>
      <c r="O252" s="95" t="s">
        <v>40</v>
      </c>
      <c r="P252" s="95">
        <v>0.56445176960444132</v>
      </c>
      <c r="Q252" s="95">
        <v>0.16515547359254137</v>
      </c>
      <c r="R252" s="95">
        <v>6.6983178687085996</v>
      </c>
      <c r="S252" s="95">
        <v>3.2889054281030305</v>
      </c>
      <c r="T252" s="95" t="s">
        <v>40</v>
      </c>
      <c r="U252" s="4">
        <v>0.36</v>
      </c>
      <c r="V252" s="4">
        <v>0.34</v>
      </c>
      <c r="W252" s="4">
        <v>0.36</v>
      </c>
      <c r="X252" s="4">
        <v>0.36</v>
      </c>
    </row>
    <row r="253" spans="1:40" ht="15.75" customHeight="1" x14ac:dyDescent="0.25">
      <c r="K253" s="72"/>
      <c r="L253" s="72"/>
      <c r="M253" s="72"/>
      <c r="N253" s="72"/>
      <c r="O253" s="72"/>
      <c r="P253" s="72"/>
      <c r="Q253" s="72"/>
      <c r="R253" s="72"/>
      <c r="S253" s="72"/>
      <c r="T253" s="72"/>
    </row>
    <row r="254" spans="1:40" ht="15.75" customHeight="1" x14ac:dyDescent="0.25"/>
    <row r="255" spans="1:40" ht="15.75" customHeight="1" x14ac:dyDescent="0.25">
      <c r="A255" s="60" t="s">
        <v>11</v>
      </c>
      <c r="B255" s="60" t="s">
        <v>712</v>
      </c>
      <c r="C255" s="60" t="s">
        <v>13</v>
      </c>
      <c r="D255" s="60" t="s">
        <v>713</v>
      </c>
      <c r="E255" s="79" t="s">
        <v>764</v>
      </c>
      <c r="F255" s="60"/>
      <c r="G255" s="60"/>
      <c r="H255" s="80"/>
      <c r="I255" s="81" t="s">
        <v>714</v>
      </c>
      <c r="J255" s="82" t="s">
        <v>717</v>
      </c>
      <c r="K255" s="82" t="s">
        <v>720</v>
      </c>
      <c r="L255" s="82" t="s">
        <v>723</v>
      </c>
      <c r="M255" s="82" t="s">
        <v>728</v>
      </c>
      <c r="N255" s="83" t="s">
        <v>731</v>
      </c>
      <c r="O255" s="56" t="s">
        <v>736</v>
      </c>
      <c r="P255" s="56" t="s">
        <v>741</v>
      </c>
      <c r="Q255" s="56" t="s">
        <v>746</v>
      </c>
      <c r="R255" s="56" t="s">
        <v>749</v>
      </c>
      <c r="S255" s="84" t="s">
        <v>754</v>
      </c>
      <c r="T255" s="84" t="s">
        <v>759</v>
      </c>
      <c r="U255" s="71" t="s">
        <v>760</v>
      </c>
      <c r="V255" s="71" t="s">
        <v>761</v>
      </c>
      <c r="W255" s="71" t="s">
        <v>762</v>
      </c>
      <c r="X255" s="71" t="s">
        <v>763</v>
      </c>
      <c r="Y255" s="12"/>
      <c r="Z255" s="12"/>
      <c r="AA255" s="12"/>
      <c r="AB255" s="12"/>
      <c r="AC255" s="12"/>
      <c r="AD255" s="12"/>
      <c r="AE255" s="12"/>
      <c r="AF255" s="12"/>
      <c r="AG255" s="12"/>
      <c r="AH255" s="12"/>
      <c r="AI255" s="12"/>
      <c r="AJ255" s="12"/>
      <c r="AK255" s="12"/>
      <c r="AL255" s="12"/>
      <c r="AM255" s="12"/>
      <c r="AN255" s="12"/>
    </row>
    <row r="256" spans="1:40" ht="15" customHeight="1" x14ac:dyDescent="0.25">
      <c r="A256" s="4" t="s">
        <v>391</v>
      </c>
      <c r="B256" s="4" t="s">
        <v>392</v>
      </c>
      <c r="C256" s="4" t="s">
        <v>106</v>
      </c>
      <c r="D256" s="4" t="s">
        <v>393</v>
      </c>
      <c r="E256" s="4">
        <f t="shared" ref="E256:E503" si="3">+E5</f>
        <v>0</v>
      </c>
      <c r="I256" s="4" t="str">
        <f t="shared" ref="I256:X256" si="4">+IF($E5=1,I5,"")</f>
        <v/>
      </c>
      <c r="J256" s="4" t="str">
        <f t="shared" si="4"/>
        <v/>
      </c>
      <c r="K256" s="4" t="str">
        <f t="shared" si="4"/>
        <v/>
      </c>
      <c r="L256" s="4" t="str">
        <f t="shared" si="4"/>
        <v/>
      </c>
      <c r="M256" s="4" t="str">
        <f t="shared" si="4"/>
        <v/>
      </c>
      <c r="N256" s="4" t="str">
        <f t="shared" si="4"/>
        <v/>
      </c>
      <c r="O256" s="4" t="str">
        <f t="shared" si="4"/>
        <v/>
      </c>
      <c r="P256" s="4" t="str">
        <f t="shared" si="4"/>
        <v/>
      </c>
      <c r="Q256" s="4" t="str">
        <f t="shared" si="4"/>
        <v/>
      </c>
      <c r="R256" s="4" t="str">
        <f t="shared" si="4"/>
        <v/>
      </c>
      <c r="S256" s="4" t="str">
        <f t="shared" si="4"/>
        <v/>
      </c>
      <c r="T256" s="4" t="str">
        <f t="shared" si="4"/>
        <v/>
      </c>
      <c r="U256" s="4" t="str">
        <f t="shared" si="4"/>
        <v/>
      </c>
      <c r="V256" s="4" t="str">
        <f t="shared" si="4"/>
        <v/>
      </c>
      <c r="W256" s="4" t="str">
        <f t="shared" si="4"/>
        <v/>
      </c>
      <c r="X256" s="4" t="str">
        <f t="shared" si="4"/>
        <v/>
      </c>
    </row>
    <row r="257" spans="1:24" ht="15.75" customHeight="1" x14ac:dyDescent="0.25">
      <c r="A257" s="4" t="s">
        <v>410</v>
      </c>
      <c r="B257" s="4" t="s">
        <v>411</v>
      </c>
      <c r="C257" s="4" t="s">
        <v>181</v>
      </c>
      <c r="D257" s="4" t="s">
        <v>412</v>
      </c>
      <c r="E257" s="4">
        <f t="shared" si="3"/>
        <v>1</v>
      </c>
      <c r="I257" s="4">
        <f t="shared" ref="I257:X257" si="5">+IF($E6=1,I6,"")</f>
        <v>2880917</v>
      </c>
      <c r="J257" s="85">
        <f t="shared" si="5"/>
        <v>369.70867262055799</v>
      </c>
      <c r="K257" s="85">
        <f t="shared" si="5"/>
        <v>196.95117908638116</v>
      </c>
      <c r="L257" s="85">
        <f t="shared" si="5"/>
        <v>137.59507823377072</v>
      </c>
      <c r="M257" s="85">
        <f t="shared" si="5"/>
        <v>698.62530842439196</v>
      </c>
      <c r="N257" s="85">
        <f t="shared" si="5"/>
        <v>13.78033452543062</v>
      </c>
      <c r="O257" s="85">
        <f t="shared" si="5"/>
        <v>40.19899244332494</v>
      </c>
      <c r="P257" s="85">
        <f t="shared" si="5"/>
        <v>0.38825783495278499</v>
      </c>
      <c r="Q257" s="85">
        <f t="shared" si="5"/>
        <v>0.4183997180119845</v>
      </c>
      <c r="R257" s="85">
        <f t="shared" si="5"/>
        <v>2.3603595660687207</v>
      </c>
      <c r="S257" s="85">
        <f t="shared" si="5"/>
        <v>2.172692524594273</v>
      </c>
      <c r="T257" s="85">
        <f t="shared" si="5"/>
        <v>18.492468134414832</v>
      </c>
      <c r="U257" s="4">
        <f t="shared" si="5"/>
        <v>0.41</v>
      </c>
      <c r="V257" s="4">
        <f t="shared" si="5"/>
        <v>0.37</v>
      </c>
      <c r="W257" s="4">
        <f t="shared" si="5"/>
        <v>0.56999999999999995</v>
      </c>
      <c r="X257" s="4">
        <f t="shared" si="5"/>
        <v>0.56999999999999995</v>
      </c>
    </row>
    <row r="258" spans="1:24" ht="15.75" customHeight="1" x14ac:dyDescent="0.25">
      <c r="A258" s="4" t="s">
        <v>248</v>
      </c>
      <c r="B258" s="4" t="s">
        <v>249</v>
      </c>
      <c r="C258" s="4" t="s">
        <v>118</v>
      </c>
      <c r="D258" s="4" t="s">
        <v>250</v>
      </c>
      <c r="E258" s="4">
        <f t="shared" si="3"/>
        <v>1</v>
      </c>
      <c r="I258" s="4">
        <f t="shared" ref="I258:X258" si="6">+IF($E7=1,I7,"")</f>
        <v>43053054</v>
      </c>
      <c r="J258" s="85">
        <f t="shared" si="6"/>
        <v>402.24324155958834</v>
      </c>
      <c r="K258" s="85">
        <f t="shared" si="6"/>
        <v>139.36293578615818</v>
      </c>
      <c r="L258" s="85" t="str">
        <f t="shared" si="6"/>
        <v/>
      </c>
      <c r="M258" s="85" t="str">
        <f t="shared" si="6"/>
        <v/>
      </c>
      <c r="N258" s="85" t="str">
        <f t="shared" si="6"/>
        <v/>
      </c>
      <c r="O258" s="85">
        <f t="shared" si="6"/>
        <v>196.13831068295201</v>
      </c>
      <c r="P258" s="85">
        <f t="shared" si="6"/>
        <v>3.9598732840549102</v>
      </c>
      <c r="Q258" s="85">
        <f t="shared" si="6"/>
        <v>8.9200000000000002E-2</v>
      </c>
      <c r="R258" s="85">
        <f t="shared" si="6"/>
        <v>1.2589118532682955</v>
      </c>
      <c r="S258" s="85">
        <f t="shared" si="6"/>
        <v>0.27535188290684048</v>
      </c>
      <c r="T258" s="85" t="str">
        <f t="shared" si="6"/>
        <v/>
      </c>
      <c r="U258" s="4">
        <f t="shared" si="6"/>
        <v>0.5</v>
      </c>
      <c r="V258" s="4">
        <f t="shared" si="6"/>
        <v>0.55000000000000004</v>
      </c>
      <c r="W258" s="4">
        <f t="shared" si="6"/>
        <v>0.52</v>
      </c>
      <c r="X258" s="4">
        <f t="shared" si="6"/>
        <v>0.52</v>
      </c>
    </row>
    <row r="259" spans="1:24" ht="15.75" customHeight="1" x14ac:dyDescent="0.25">
      <c r="A259" s="4" t="s">
        <v>307</v>
      </c>
      <c r="B259" s="4" t="s">
        <v>308</v>
      </c>
      <c r="C259" s="4" t="s">
        <v>22</v>
      </c>
      <c r="D259" s="4" t="s">
        <v>309</v>
      </c>
      <c r="E259" s="4">
        <f t="shared" si="3"/>
        <v>0</v>
      </c>
      <c r="I259" s="4" t="str">
        <f t="shared" ref="I259:X259" si="7">+IF($E8=1,I8,"")</f>
        <v/>
      </c>
      <c r="J259" s="4" t="str">
        <f t="shared" si="7"/>
        <v/>
      </c>
      <c r="K259" s="4" t="str">
        <f t="shared" si="7"/>
        <v/>
      </c>
      <c r="L259" s="4" t="str">
        <f t="shared" si="7"/>
        <v/>
      </c>
      <c r="M259" s="4" t="str">
        <f t="shared" si="7"/>
        <v/>
      </c>
      <c r="N259" s="4" t="str">
        <f t="shared" si="7"/>
        <v/>
      </c>
      <c r="O259" s="4" t="str">
        <f t="shared" si="7"/>
        <v/>
      </c>
      <c r="P259" s="4" t="str">
        <f t="shared" si="7"/>
        <v/>
      </c>
      <c r="Q259" s="4" t="str">
        <f t="shared" si="7"/>
        <v/>
      </c>
      <c r="R259" s="4" t="str">
        <f t="shared" si="7"/>
        <v/>
      </c>
      <c r="S259" s="4" t="str">
        <f t="shared" si="7"/>
        <v/>
      </c>
      <c r="T259" s="4" t="str">
        <f t="shared" si="7"/>
        <v/>
      </c>
      <c r="U259" s="4" t="str">
        <f t="shared" si="7"/>
        <v/>
      </c>
      <c r="V259" s="4" t="str">
        <f t="shared" si="7"/>
        <v/>
      </c>
      <c r="W259" s="4" t="str">
        <f t="shared" si="7"/>
        <v/>
      </c>
      <c r="X259" s="4" t="str">
        <f t="shared" si="7"/>
        <v/>
      </c>
    </row>
    <row r="260" spans="1:24" ht="15.75" customHeight="1" x14ac:dyDescent="0.25">
      <c r="A260" s="4" t="s">
        <v>413</v>
      </c>
      <c r="B260" s="4" t="s">
        <v>414</v>
      </c>
      <c r="C260" s="4" t="s">
        <v>181</v>
      </c>
      <c r="D260" s="4" t="s">
        <v>412</v>
      </c>
      <c r="E260" s="4">
        <f t="shared" si="3"/>
        <v>1</v>
      </c>
      <c r="I260" s="4">
        <f t="shared" ref="I260:X260" si="8">+IF($E9=1,I9,"")</f>
        <v>77142</v>
      </c>
      <c r="J260" s="85">
        <f t="shared" si="8"/>
        <v>298.15146094215862</v>
      </c>
      <c r="K260" s="85">
        <f t="shared" si="8"/>
        <v>67.408156386922826</v>
      </c>
      <c r="L260" s="85" t="str">
        <f t="shared" si="8"/>
        <v/>
      </c>
      <c r="M260" s="85" t="str">
        <f t="shared" si="8"/>
        <v/>
      </c>
      <c r="N260" s="85" t="str">
        <f t="shared" si="8"/>
        <v/>
      </c>
      <c r="O260" s="85">
        <f t="shared" si="8"/>
        <v>8.4615384615384617</v>
      </c>
      <c r="P260" s="85">
        <f t="shared" si="8"/>
        <v>0.33333333333333331</v>
      </c>
      <c r="Q260" s="85">
        <f t="shared" si="8"/>
        <v>0.5</v>
      </c>
      <c r="R260" s="85">
        <f t="shared" si="8"/>
        <v>0</v>
      </c>
      <c r="S260" s="85">
        <f t="shared" si="8"/>
        <v>9.5909090909090917</v>
      </c>
      <c r="T260" s="85">
        <f t="shared" si="8"/>
        <v>44</v>
      </c>
      <c r="U260" s="4">
        <f t="shared" si="8"/>
        <v>0</v>
      </c>
      <c r="V260" s="4">
        <f t="shared" si="8"/>
        <v>0</v>
      </c>
      <c r="W260" s="4">
        <f t="shared" si="8"/>
        <v>0</v>
      </c>
      <c r="X260" s="4">
        <f t="shared" si="8"/>
        <v>0</v>
      </c>
    </row>
    <row r="261" spans="1:24" ht="15.75" customHeight="1" x14ac:dyDescent="0.25">
      <c r="A261" s="4" t="s">
        <v>229</v>
      </c>
      <c r="B261" s="4" t="s">
        <v>230</v>
      </c>
      <c r="C261" s="4" t="s">
        <v>118</v>
      </c>
      <c r="D261" s="4" t="s">
        <v>231</v>
      </c>
      <c r="E261" s="4">
        <f t="shared" si="3"/>
        <v>0</v>
      </c>
      <c r="I261" s="4" t="str">
        <f t="shared" ref="I261:X261" si="9">+IF($E10=1,I10,"")</f>
        <v/>
      </c>
      <c r="J261" s="4" t="str">
        <f t="shared" si="9"/>
        <v/>
      </c>
      <c r="K261" s="4" t="str">
        <f t="shared" si="9"/>
        <v/>
      </c>
      <c r="L261" s="4" t="str">
        <f t="shared" si="9"/>
        <v/>
      </c>
      <c r="M261" s="4" t="str">
        <f t="shared" si="9"/>
        <v/>
      </c>
      <c r="N261" s="4" t="str">
        <f t="shared" si="9"/>
        <v/>
      </c>
      <c r="O261" s="4" t="str">
        <f t="shared" si="9"/>
        <v/>
      </c>
      <c r="P261" s="4" t="str">
        <f t="shared" si="9"/>
        <v/>
      </c>
      <c r="Q261" s="4" t="str">
        <f t="shared" si="9"/>
        <v/>
      </c>
      <c r="R261" s="4" t="str">
        <f t="shared" si="9"/>
        <v/>
      </c>
      <c r="S261" s="4" t="str">
        <f t="shared" si="9"/>
        <v/>
      </c>
      <c r="T261" s="4" t="str">
        <f t="shared" si="9"/>
        <v/>
      </c>
      <c r="U261" s="4" t="str">
        <f t="shared" si="9"/>
        <v/>
      </c>
      <c r="V261" s="4" t="str">
        <f t="shared" si="9"/>
        <v/>
      </c>
      <c r="W261" s="4" t="str">
        <f t="shared" si="9"/>
        <v/>
      </c>
      <c r="X261" s="4" t="str">
        <f t="shared" si="9"/>
        <v/>
      </c>
    </row>
    <row r="262" spans="1:24" ht="15.75" customHeight="1" x14ac:dyDescent="0.25">
      <c r="A262" s="4" t="s">
        <v>26</v>
      </c>
      <c r="B262" s="4" t="s">
        <v>27</v>
      </c>
      <c r="C262" s="4" t="s">
        <v>28</v>
      </c>
      <c r="D262" s="4" t="s">
        <v>29</v>
      </c>
      <c r="E262" s="4">
        <f t="shared" si="3"/>
        <v>0</v>
      </c>
      <c r="I262" s="4" t="str">
        <f t="shared" ref="I262:X262" si="10">+IF($E11=1,I11,"")</f>
        <v/>
      </c>
      <c r="J262" s="4" t="str">
        <f t="shared" si="10"/>
        <v/>
      </c>
      <c r="K262" s="4" t="str">
        <f t="shared" si="10"/>
        <v/>
      </c>
      <c r="L262" s="4" t="str">
        <f t="shared" si="10"/>
        <v/>
      </c>
      <c r="M262" s="4" t="str">
        <f t="shared" si="10"/>
        <v/>
      </c>
      <c r="N262" s="4" t="str">
        <f t="shared" si="10"/>
        <v/>
      </c>
      <c r="O262" s="4" t="str">
        <f t="shared" si="10"/>
        <v/>
      </c>
      <c r="P262" s="4" t="str">
        <f t="shared" si="10"/>
        <v/>
      </c>
      <c r="Q262" s="4" t="str">
        <f t="shared" si="10"/>
        <v/>
      </c>
      <c r="R262" s="4" t="str">
        <f t="shared" si="10"/>
        <v/>
      </c>
      <c r="S262" s="4" t="str">
        <f t="shared" si="10"/>
        <v/>
      </c>
      <c r="T262" s="4" t="str">
        <f t="shared" si="10"/>
        <v/>
      </c>
      <c r="U262" s="4" t="str">
        <f t="shared" si="10"/>
        <v/>
      </c>
      <c r="V262" s="4" t="str">
        <f t="shared" si="10"/>
        <v/>
      </c>
      <c r="W262" s="4" t="str">
        <f t="shared" si="10"/>
        <v/>
      </c>
      <c r="X262" s="4" t="str">
        <f t="shared" si="10"/>
        <v/>
      </c>
    </row>
    <row r="263" spans="1:24" ht="15.75" customHeight="1" x14ac:dyDescent="0.25">
      <c r="A263" s="4" t="s">
        <v>30</v>
      </c>
      <c r="B263" s="4" t="s">
        <v>31</v>
      </c>
      <c r="C263" s="4" t="s">
        <v>28</v>
      </c>
      <c r="D263" s="4" t="s">
        <v>29</v>
      </c>
      <c r="E263" s="4">
        <f t="shared" si="3"/>
        <v>0</v>
      </c>
      <c r="I263" s="4" t="str">
        <f t="shared" ref="I263:X263" si="11">+IF($E12=1,I12,"")</f>
        <v/>
      </c>
      <c r="J263" s="4" t="str">
        <f t="shared" si="11"/>
        <v/>
      </c>
      <c r="K263" s="4" t="str">
        <f t="shared" si="11"/>
        <v/>
      </c>
      <c r="L263" s="4" t="str">
        <f t="shared" si="11"/>
        <v/>
      </c>
      <c r="M263" s="4" t="str">
        <f t="shared" si="11"/>
        <v/>
      </c>
      <c r="N263" s="4" t="str">
        <f t="shared" si="11"/>
        <v/>
      </c>
      <c r="O263" s="4" t="str">
        <f t="shared" si="11"/>
        <v/>
      </c>
      <c r="P263" s="4" t="str">
        <f t="shared" si="11"/>
        <v/>
      </c>
      <c r="Q263" s="4" t="str">
        <f t="shared" si="11"/>
        <v/>
      </c>
      <c r="R263" s="4" t="str">
        <f t="shared" si="11"/>
        <v/>
      </c>
      <c r="S263" s="4" t="str">
        <f t="shared" si="11"/>
        <v/>
      </c>
      <c r="T263" s="4" t="str">
        <f t="shared" si="11"/>
        <v/>
      </c>
      <c r="U263" s="4" t="str">
        <f t="shared" si="11"/>
        <v/>
      </c>
      <c r="V263" s="4" t="str">
        <f t="shared" si="11"/>
        <v/>
      </c>
      <c r="W263" s="4" t="str">
        <f t="shared" si="11"/>
        <v/>
      </c>
      <c r="X263" s="4" t="str">
        <f t="shared" si="11"/>
        <v/>
      </c>
    </row>
    <row r="264" spans="1:24" ht="15.75" customHeight="1" x14ac:dyDescent="0.25">
      <c r="A264" s="4" t="s">
        <v>326</v>
      </c>
      <c r="B264" s="4" t="s">
        <v>327</v>
      </c>
      <c r="C264" s="4" t="s">
        <v>28</v>
      </c>
      <c r="D264" s="4" t="s">
        <v>328</v>
      </c>
      <c r="E264" s="4">
        <f t="shared" si="3"/>
        <v>0</v>
      </c>
      <c r="I264" s="4" t="str">
        <f t="shared" ref="I264:X264" si="12">+IF($E13=1,I13,"")</f>
        <v/>
      </c>
      <c r="J264" s="4" t="str">
        <f t="shared" si="12"/>
        <v/>
      </c>
      <c r="K264" s="4" t="str">
        <f t="shared" si="12"/>
        <v/>
      </c>
      <c r="L264" s="4" t="str">
        <f t="shared" si="12"/>
        <v/>
      </c>
      <c r="M264" s="4" t="str">
        <f t="shared" si="12"/>
        <v/>
      </c>
      <c r="N264" s="4" t="str">
        <f t="shared" si="12"/>
        <v/>
      </c>
      <c r="O264" s="4" t="str">
        <f t="shared" si="12"/>
        <v/>
      </c>
      <c r="P264" s="4" t="str">
        <f t="shared" si="12"/>
        <v/>
      </c>
      <c r="Q264" s="4" t="str">
        <f t="shared" si="12"/>
        <v/>
      </c>
      <c r="R264" s="4" t="str">
        <f t="shared" si="12"/>
        <v/>
      </c>
      <c r="S264" s="4" t="str">
        <f t="shared" si="12"/>
        <v/>
      </c>
      <c r="T264" s="4" t="str">
        <f t="shared" si="12"/>
        <v/>
      </c>
      <c r="U264" s="4" t="str">
        <f t="shared" si="12"/>
        <v/>
      </c>
      <c r="V264" s="4" t="str">
        <f t="shared" si="12"/>
        <v/>
      </c>
      <c r="W264" s="4" t="str">
        <f t="shared" si="12"/>
        <v/>
      </c>
      <c r="X264" s="4" t="str">
        <f t="shared" si="12"/>
        <v/>
      </c>
    </row>
    <row r="265" spans="1:24" ht="15.75" customHeight="1" x14ac:dyDescent="0.25">
      <c r="A265" s="4" t="s">
        <v>482</v>
      </c>
      <c r="B265" s="4" t="s">
        <v>483</v>
      </c>
      <c r="C265" s="4" t="s">
        <v>106</v>
      </c>
      <c r="D265" s="4" t="s">
        <v>484</v>
      </c>
      <c r="E265" s="4">
        <f t="shared" si="3"/>
        <v>1</v>
      </c>
      <c r="I265" s="4">
        <f t="shared" ref="I265:X265" si="13">+IF($E14=1,I14,"")</f>
        <v>2957731</v>
      </c>
      <c r="J265" s="85" t="str">
        <f t="shared" si="13"/>
        <v/>
      </c>
      <c r="K265" s="85">
        <f t="shared" si="13"/>
        <v>119.5511018412425</v>
      </c>
      <c r="L265" s="85" t="str">
        <f t="shared" si="13"/>
        <v/>
      </c>
      <c r="M265" s="85" t="str">
        <f t="shared" si="13"/>
        <v/>
      </c>
      <c r="N265" s="85">
        <f t="shared" si="13"/>
        <v>7.6409923688124453</v>
      </c>
      <c r="O265" s="85">
        <f t="shared" si="13"/>
        <v>12.867256637168142</v>
      </c>
      <c r="P265" s="85">
        <f t="shared" si="13"/>
        <v>1.3959731543624161</v>
      </c>
      <c r="Q265" s="85">
        <f t="shared" si="13"/>
        <v>0.36679864253393663</v>
      </c>
      <c r="R265" s="85">
        <f t="shared" si="13"/>
        <v>2.3666790522870405</v>
      </c>
      <c r="S265" s="85">
        <f t="shared" si="13"/>
        <v>3.8493810178817056</v>
      </c>
      <c r="T265" s="85">
        <f t="shared" si="13"/>
        <v>9.661129568106313</v>
      </c>
      <c r="U265" s="4">
        <f t="shared" si="13"/>
        <v>0</v>
      </c>
      <c r="V265" s="4">
        <f t="shared" si="13"/>
        <v>0</v>
      </c>
      <c r="W265" s="4">
        <f t="shared" si="13"/>
        <v>0</v>
      </c>
      <c r="X265" s="4">
        <f t="shared" si="13"/>
        <v>0</v>
      </c>
    </row>
    <row r="266" spans="1:24" ht="15.75" customHeight="1" x14ac:dyDescent="0.25">
      <c r="A266" s="4" t="s">
        <v>32</v>
      </c>
      <c r="B266" s="4" t="s">
        <v>33</v>
      </c>
      <c r="C266" s="4" t="s">
        <v>28</v>
      </c>
      <c r="D266" s="4" t="s">
        <v>29</v>
      </c>
      <c r="E266" s="4">
        <f t="shared" si="3"/>
        <v>0</v>
      </c>
      <c r="I266" s="4" t="str">
        <f t="shared" ref="I266:X266" si="14">+IF($E15=1,I15,"")</f>
        <v/>
      </c>
      <c r="J266" s="4" t="str">
        <f t="shared" si="14"/>
        <v/>
      </c>
      <c r="K266" s="4" t="str">
        <f t="shared" si="14"/>
        <v/>
      </c>
      <c r="L266" s="4" t="str">
        <f t="shared" si="14"/>
        <v/>
      </c>
      <c r="M266" s="4" t="str">
        <f t="shared" si="14"/>
        <v/>
      </c>
      <c r="N266" s="4" t="str">
        <f t="shared" si="14"/>
        <v/>
      </c>
      <c r="O266" s="4" t="str">
        <f t="shared" si="14"/>
        <v/>
      </c>
      <c r="P266" s="4" t="str">
        <f t="shared" si="14"/>
        <v/>
      </c>
      <c r="Q266" s="4" t="str">
        <f t="shared" si="14"/>
        <v/>
      </c>
      <c r="R266" s="4" t="str">
        <f t="shared" si="14"/>
        <v/>
      </c>
      <c r="S266" s="4" t="str">
        <f t="shared" si="14"/>
        <v/>
      </c>
      <c r="T266" s="4" t="str">
        <f t="shared" si="14"/>
        <v/>
      </c>
      <c r="U266" s="4" t="str">
        <f t="shared" si="14"/>
        <v/>
      </c>
      <c r="V266" s="4" t="str">
        <f t="shared" si="14"/>
        <v/>
      </c>
      <c r="W266" s="4" t="str">
        <f t="shared" si="14"/>
        <v/>
      </c>
      <c r="X266" s="4" t="str">
        <f t="shared" si="14"/>
        <v/>
      </c>
    </row>
    <row r="267" spans="1:24" ht="15.75" customHeight="1" x14ac:dyDescent="0.25">
      <c r="A267" s="4" t="s">
        <v>20</v>
      </c>
      <c r="B267" s="4" t="s">
        <v>21</v>
      </c>
      <c r="C267" s="4" t="s">
        <v>22</v>
      </c>
      <c r="D267" s="4" t="s">
        <v>23</v>
      </c>
      <c r="E267" s="4">
        <f t="shared" si="3"/>
        <v>1</v>
      </c>
      <c r="I267" s="4">
        <f t="shared" ref="I267:X267" si="15">+IF($E16=1,I16,"")</f>
        <v>25203.198</v>
      </c>
      <c r="J267" s="85">
        <f t="shared" si="15"/>
        <v>265394.89155304816</v>
      </c>
      <c r="K267" s="85">
        <f t="shared" si="15"/>
        <v>163479.25370423228</v>
      </c>
      <c r="L267" s="85" t="str">
        <f t="shared" si="15"/>
        <v/>
      </c>
      <c r="M267" s="85" t="str">
        <f t="shared" si="15"/>
        <v/>
      </c>
      <c r="N267" s="85">
        <f t="shared" si="15"/>
        <v>4277.234976291501</v>
      </c>
      <c r="O267" s="85">
        <f t="shared" si="15"/>
        <v>559.14564007421154</v>
      </c>
      <c r="P267" s="85">
        <f t="shared" si="15"/>
        <v>0.13012171474409587</v>
      </c>
      <c r="Q267" s="85">
        <f t="shared" si="15"/>
        <v>0.31335857482646473</v>
      </c>
      <c r="R267" s="85">
        <f t="shared" si="15"/>
        <v>805.45333969125659</v>
      </c>
      <c r="S267" s="85">
        <f t="shared" si="15"/>
        <v>0.70022513143727427</v>
      </c>
      <c r="T267" s="85" t="str">
        <f t="shared" si="15"/>
        <v/>
      </c>
      <c r="U267" s="4">
        <f t="shared" si="15"/>
        <v>0.78</v>
      </c>
      <c r="V267" s="4">
        <f t="shared" si="15"/>
        <v>0.87</v>
      </c>
      <c r="W267" s="4">
        <f t="shared" si="15"/>
        <v>0.76</v>
      </c>
      <c r="X267" s="4">
        <f t="shared" si="15"/>
        <v>0.76</v>
      </c>
    </row>
    <row r="268" spans="1:24" ht="15.75" customHeight="1" x14ac:dyDescent="0.25">
      <c r="A268" s="4" t="s">
        <v>523</v>
      </c>
      <c r="B268" s="4" t="s">
        <v>524</v>
      </c>
      <c r="C268" s="4" t="s">
        <v>181</v>
      </c>
      <c r="D268" s="4" t="s">
        <v>525</v>
      </c>
      <c r="E268" s="4">
        <f t="shared" si="3"/>
        <v>1</v>
      </c>
      <c r="I268" s="4">
        <f t="shared" ref="I268:X268" si="16">+IF($E17=1,I17,"")</f>
        <v>8955102</v>
      </c>
      <c r="J268" s="85">
        <f t="shared" si="16"/>
        <v>312.19074891609279</v>
      </c>
      <c r="K268" s="85">
        <f t="shared" si="16"/>
        <v>97.061987680318992</v>
      </c>
      <c r="L268" s="85">
        <f t="shared" si="16"/>
        <v>46.431631934510627</v>
      </c>
      <c r="M268" s="85">
        <f t="shared" si="16"/>
        <v>478.37091578462952</v>
      </c>
      <c r="N268" s="85">
        <f t="shared" si="16"/>
        <v>4.3997265469449705</v>
      </c>
      <c r="O268" s="85">
        <f t="shared" si="16"/>
        <v>168.7741116751269</v>
      </c>
      <c r="P268" s="85">
        <f t="shared" si="16"/>
        <v>0.28545155993431853</v>
      </c>
      <c r="Q268" s="85">
        <f t="shared" si="16"/>
        <v>0.21318453750575242</v>
      </c>
      <c r="R268" s="85">
        <f t="shared" si="16"/>
        <v>0.63650866288290187</v>
      </c>
      <c r="S268" s="85">
        <f t="shared" si="16"/>
        <v>4.0627396724664271</v>
      </c>
      <c r="T268" s="85">
        <f t="shared" si="16"/>
        <v>129.3715953307393</v>
      </c>
      <c r="U268" s="4">
        <f t="shared" si="16"/>
        <v>0.82</v>
      </c>
      <c r="V268" s="4">
        <f t="shared" si="16"/>
        <v>0.84</v>
      </c>
      <c r="W268" s="4">
        <f t="shared" si="16"/>
        <v>0.82</v>
      </c>
      <c r="X268" s="4">
        <f t="shared" si="16"/>
        <v>0.82</v>
      </c>
    </row>
    <row r="269" spans="1:24" ht="15.75" customHeight="1" x14ac:dyDescent="0.25">
      <c r="A269" s="4" t="s">
        <v>485</v>
      </c>
      <c r="B269" s="4" t="s">
        <v>486</v>
      </c>
      <c r="C269" s="4" t="s">
        <v>106</v>
      </c>
      <c r="D269" s="4" t="s">
        <v>484</v>
      </c>
      <c r="E269" s="4">
        <f t="shared" si="3"/>
        <v>1</v>
      </c>
      <c r="I269" s="4">
        <f t="shared" ref="I269:X269" si="17">+IF($E18=1,I18,"")</f>
        <v>10047718</v>
      </c>
      <c r="J269" s="85">
        <f t="shared" si="17"/>
        <v>116.40454081215258</v>
      </c>
      <c r="K269" s="85">
        <f t="shared" si="17"/>
        <v>232.08254849509115</v>
      </c>
      <c r="L269" s="85" t="str">
        <f t="shared" si="17"/>
        <v/>
      </c>
      <c r="M269" s="85" t="str">
        <f t="shared" si="17"/>
        <v/>
      </c>
      <c r="N269" s="85">
        <f t="shared" si="17"/>
        <v>4.8070616631557535</v>
      </c>
      <c r="O269" s="85">
        <f t="shared" si="17"/>
        <v>33.424430641821949</v>
      </c>
      <c r="P269" s="85">
        <f t="shared" si="17"/>
        <v>1.6949411251635411</v>
      </c>
      <c r="Q269" s="85">
        <f t="shared" si="17"/>
        <v>0.15060680132081136</v>
      </c>
      <c r="R269" s="85">
        <f t="shared" si="17"/>
        <v>2.0004542324933881</v>
      </c>
      <c r="S269" s="85">
        <f t="shared" si="17"/>
        <v>0.86465559960356786</v>
      </c>
      <c r="T269" s="85" t="str">
        <f t="shared" si="17"/>
        <v/>
      </c>
      <c r="U269" s="4">
        <f t="shared" si="17"/>
        <v>0</v>
      </c>
      <c r="V269" s="4">
        <f t="shared" si="17"/>
        <v>0</v>
      </c>
      <c r="W269" s="4">
        <f t="shared" si="17"/>
        <v>0</v>
      </c>
      <c r="X269" s="4">
        <f t="shared" si="17"/>
        <v>0</v>
      </c>
    </row>
    <row r="270" spans="1:24" ht="15.75" customHeight="1" x14ac:dyDescent="0.25">
      <c r="A270" s="4" t="s">
        <v>34</v>
      </c>
      <c r="B270" s="4" t="s">
        <v>35</v>
      </c>
      <c r="C270" s="4" t="s">
        <v>28</v>
      </c>
      <c r="D270" s="4" t="s">
        <v>29</v>
      </c>
      <c r="E270" s="4">
        <f t="shared" si="3"/>
        <v>0</v>
      </c>
      <c r="I270" s="4" t="str">
        <f t="shared" ref="I270:X270" si="18">+IF($E19=1,I19,"")</f>
        <v/>
      </c>
      <c r="J270" s="4" t="str">
        <f t="shared" si="18"/>
        <v/>
      </c>
      <c r="K270" s="4" t="str">
        <f t="shared" si="18"/>
        <v/>
      </c>
      <c r="L270" s="4" t="str">
        <f t="shared" si="18"/>
        <v/>
      </c>
      <c r="M270" s="4" t="str">
        <f t="shared" si="18"/>
        <v/>
      </c>
      <c r="N270" s="4" t="str">
        <f t="shared" si="18"/>
        <v/>
      </c>
      <c r="O270" s="4" t="str">
        <f t="shared" si="18"/>
        <v/>
      </c>
      <c r="P270" s="4" t="str">
        <f t="shared" si="18"/>
        <v/>
      </c>
      <c r="Q270" s="4" t="str">
        <f t="shared" si="18"/>
        <v/>
      </c>
      <c r="R270" s="4" t="str">
        <f t="shared" si="18"/>
        <v/>
      </c>
      <c r="S270" s="4" t="str">
        <f t="shared" si="18"/>
        <v/>
      </c>
      <c r="T270" s="4" t="str">
        <f t="shared" si="18"/>
        <v/>
      </c>
      <c r="U270" s="4" t="str">
        <f t="shared" si="18"/>
        <v/>
      </c>
      <c r="V270" s="4" t="str">
        <f t="shared" si="18"/>
        <v/>
      </c>
      <c r="W270" s="4" t="str">
        <f t="shared" si="18"/>
        <v/>
      </c>
      <c r="X270" s="4" t="str">
        <f t="shared" si="18"/>
        <v/>
      </c>
    </row>
    <row r="271" spans="1:24" ht="15.75" customHeight="1" x14ac:dyDescent="0.25">
      <c r="A271" s="4" t="s">
        <v>487</v>
      </c>
      <c r="B271" s="4" t="s">
        <v>488</v>
      </c>
      <c r="C271" s="4" t="s">
        <v>106</v>
      </c>
      <c r="D271" s="4" t="s">
        <v>484</v>
      </c>
      <c r="E271" s="4">
        <f t="shared" si="3"/>
        <v>1</v>
      </c>
      <c r="I271" s="4">
        <f t="shared" ref="I271:X271" si="19">+IF($E20=1,I20,"")</f>
        <v>1641172</v>
      </c>
      <c r="J271" s="85">
        <f t="shared" si="19"/>
        <v>809.48249178026435</v>
      </c>
      <c r="K271" s="85">
        <f t="shared" si="19"/>
        <v>212.34824869056993</v>
      </c>
      <c r="L271" s="85" t="str">
        <f t="shared" si="19"/>
        <v/>
      </c>
      <c r="M271" s="85" t="str">
        <f t="shared" si="19"/>
        <v/>
      </c>
      <c r="N271" s="85" t="str">
        <f t="shared" si="19"/>
        <v/>
      </c>
      <c r="O271" s="85">
        <f t="shared" si="19"/>
        <v>1.7844827586206897</v>
      </c>
      <c r="P271" s="85">
        <f t="shared" si="19"/>
        <v>1.6194237918215613</v>
      </c>
      <c r="Q271" s="85">
        <f t="shared" si="19"/>
        <v>0.25700000000000001</v>
      </c>
      <c r="R271" s="85">
        <f t="shared" si="19"/>
        <v>0.42652445934978173</v>
      </c>
      <c r="S271" s="85">
        <f t="shared" si="19"/>
        <v>64.164251207729464</v>
      </c>
      <c r="T271" s="85" t="str">
        <f t="shared" si="19"/>
        <v/>
      </c>
      <c r="U271" s="4">
        <f t="shared" si="19"/>
        <v>0</v>
      </c>
      <c r="V271" s="4">
        <f t="shared" si="19"/>
        <v>0</v>
      </c>
      <c r="W271" s="4">
        <f t="shared" si="19"/>
        <v>0</v>
      </c>
      <c r="X271" s="4">
        <f t="shared" si="19"/>
        <v>0</v>
      </c>
    </row>
    <row r="272" spans="1:24" ht="15.75" customHeight="1" x14ac:dyDescent="0.25">
      <c r="A272" s="4" t="s">
        <v>394</v>
      </c>
      <c r="B272" s="4" t="s">
        <v>395</v>
      </c>
      <c r="C272" s="4" t="s">
        <v>106</v>
      </c>
      <c r="D272" s="4" t="s">
        <v>393</v>
      </c>
      <c r="E272" s="4">
        <f t="shared" si="3"/>
        <v>0</v>
      </c>
      <c r="I272" s="4" t="str">
        <f t="shared" ref="I272:X272" si="20">+IF($E21=1,I21,"")</f>
        <v/>
      </c>
      <c r="J272" s="4" t="str">
        <f t="shared" si="20"/>
        <v/>
      </c>
      <c r="K272" s="4" t="str">
        <f t="shared" si="20"/>
        <v/>
      </c>
      <c r="L272" s="4" t="str">
        <f t="shared" si="20"/>
        <v/>
      </c>
      <c r="M272" s="4" t="str">
        <f t="shared" si="20"/>
        <v/>
      </c>
      <c r="N272" s="4" t="str">
        <f t="shared" si="20"/>
        <v/>
      </c>
      <c r="O272" s="4" t="str">
        <f t="shared" si="20"/>
        <v/>
      </c>
      <c r="P272" s="4" t="str">
        <f t="shared" si="20"/>
        <v/>
      </c>
      <c r="Q272" s="4" t="str">
        <f t="shared" si="20"/>
        <v/>
      </c>
      <c r="R272" s="4" t="str">
        <f t="shared" si="20"/>
        <v/>
      </c>
      <c r="S272" s="4" t="str">
        <f t="shared" si="20"/>
        <v/>
      </c>
      <c r="T272" s="4" t="str">
        <f t="shared" si="20"/>
        <v/>
      </c>
      <c r="U272" s="4" t="str">
        <f t="shared" si="20"/>
        <v/>
      </c>
      <c r="V272" s="4" t="str">
        <f t="shared" si="20"/>
        <v/>
      </c>
      <c r="W272" s="4" t="str">
        <f t="shared" si="20"/>
        <v/>
      </c>
      <c r="X272" s="4" t="str">
        <f t="shared" si="20"/>
        <v/>
      </c>
    </row>
    <row r="273" spans="1:24" ht="15.75" customHeight="1" x14ac:dyDescent="0.25">
      <c r="A273" s="4" t="s">
        <v>36</v>
      </c>
      <c r="B273" s="4" t="s">
        <v>37</v>
      </c>
      <c r="C273" s="4" t="s">
        <v>28</v>
      </c>
      <c r="D273" s="4" t="s">
        <v>29</v>
      </c>
      <c r="E273" s="4">
        <f t="shared" si="3"/>
        <v>1</v>
      </c>
      <c r="I273" s="4">
        <f t="shared" ref="I273:X273" si="21">+IF($E22=1,I22,"")</f>
        <v>287025</v>
      </c>
      <c r="J273" s="85">
        <f t="shared" si="21"/>
        <v>489.504398571553</v>
      </c>
      <c r="K273" s="85">
        <f t="shared" si="21"/>
        <v>304.50309206515112</v>
      </c>
      <c r="L273" s="85" t="str">
        <f t="shared" si="21"/>
        <v/>
      </c>
      <c r="M273" s="85" t="str">
        <f t="shared" si="21"/>
        <v/>
      </c>
      <c r="N273" s="85" t="str">
        <f t="shared" si="21"/>
        <v/>
      </c>
      <c r="O273" s="85">
        <f t="shared" si="21"/>
        <v>103.54166666666667</v>
      </c>
      <c r="P273" s="85">
        <f t="shared" si="21"/>
        <v>0.65370231862378458</v>
      </c>
      <c r="Q273" s="85">
        <f t="shared" si="21"/>
        <v>0.5778032036613272</v>
      </c>
      <c r="R273" s="85">
        <f t="shared" si="21"/>
        <v>10.452051215050954</v>
      </c>
      <c r="S273" s="85">
        <f t="shared" si="21"/>
        <v>1.0828973843058349</v>
      </c>
      <c r="T273" s="85" t="str">
        <f t="shared" si="21"/>
        <v/>
      </c>
      <c r="U273" s="4">
        <f t="shared" si="21"/>
        <v>0.45</v>
      </c>
      <c r="V273" s="4">
        <f t="shared" si="21"/>
        <v>0.71</v>
      </c>
      <c r="W273" s="4">
        <f t="shared" si="21"/>
        <v>0.56999999999999995</v>
      </c>
      <c r="X273" s="4">
        <f t="shared" si="21"/>
        <v>0.56999999999999995</v>
      </c>
    </row>
    <row r="274" spans="1:24" ht="15.75" customHeight="1" x14ac:dyDescent="0.25">
      <c r="A274" s="4" t="s">
        <v>179</v>
      </c>
      <c r="B274" s="4" t="s">
        <v>180</v>
      </c>
      <c r="C274" s="4" t="s">
        <v>181</v>
      </c>
      <c r="D274" s="4" t="s">
        <v>182</v>
      </c>
      <c r="E274" s="4">
        <f t="shared" si="3"/>
        <v>1</v>
      </c>
      <c r="I274" s="4">
        <f t="shared" ref="I274:X274" si="22">+IF($E23=1,I23,"")</f>
        <v>9452411</v>
      </c>
      <c r="J274" s="85">
        <f t="shared" si="22"/>
        <v>339.59589780850621</v>
      </c>
      <c r="K274" s="85">
        <f t="shared" si="22"/>
        <v>343.82762239178976</v>
      </c>
      <c r="L274" s="85" t="str">
        <f t="shared" si="22"/>
        <v/>
      </c>
      <c r="M274" s="85" t="str">
        <f t="shared" si="22"/>
        <v/>
      </c>
      <c r="N274" s="85">
        <f t="shared" si="22"/>
        <v>12.705753061308908</v>
      </c>
      <c r="O274" s="85">
        <f t="shared" si="22"/>
        <v>37.502081598667779</v>
      </c>
      <c r="P274" s="85">
        <f t="shared" si="22"/>
        <v>0.80015756949060735</v>
      </c>
      <c r="Q274" s="85">
        <f t="shared" si="22"/>
        <v>0.15384615384615385</v>
      </c>
      <c r="R274" s="85">
        <f t="shared" si="22"/>
        <v>3.5969658957910311</v>
      </c>
      <c r="S274" s="85">
        <f t="shared" si="22"/>
        <v>1.1088587921847246</v>
      </c>
      <c r="T274" s="85" t="str">
        <f t="shared" si="22"/>
        <v/>
      </c>
      <c r="U274" s="4">
        <f t="shared" si="22"/>
        <v>0.56000000000000005</v>
      </c>
      <c r="V274" s="4">
        <f t="shared" si="22"/>
        <v>0.39</v>
      </c>
      <c r="W274" s="4">
        <f t="shared" si="22"/>
        <v>0.46</v>
      </c>
      <c r="X274" s="4">
        <f t="shared" si="22"/>
        <v>0.46</v>
      </c>
    </row>
    <row r="275" spans="1:24" ht="15.75" customHeight="1" x14ac:dyDescent="0.25">
      <c r="A275" s="4" t="s">
        <v>526</v>
      </c>
      <c r="B275" s="4" t="s">
        <v>527</v>
      </c>
      <c r="C275" s="4" t="s">
        <v>181</v>
      </c>
      <c r="D275" s="4" t="s">
        <v>525</v>
      </c>
      <c r="E275" s="4">
        <f t="shared" si="3"/>
        <v>1</v>
      </c>
      <c r="I275" s="4">
        <f t="shared" ref="I275:X275" si="23">+IF($E24=1,I24,"")</f>
        <v>11539328</v>
      </c>
      <c r="J275" s="85">
        <f t="shared" si="23"/>
        <v>329.75923727967518</v>
      </c>
      <c r="K275" s="85">
        <f t="shared" si="23"/>
        <v>87.292778227640298</v>
      </c>
      <c r="L275" s="85" t="str">
        <f t="shared" si="23"/>
        <v/>
      </c>
      <c r="M275" s="85" t="str">
        <f t="shared" si="23"/>
        <v/>
      </c>
      <c r="N275" s="85" t="str">
        <f t="shared" si="23"/>
        <v/>
      </c>
      <c r="O275" s="85">
        <f t="shared" si="23"/>
        <v>138.22118126272912</v>
      </c>
      <c r="P275" s="85">
        <f t="shared" si="23"/>
        <v>7.6240141687228466E-2</v>
      </c>
      <c r="Q275" s="85">
        <f t="shared" si="23"/>
        <v>0.35600119130348457</v>
      </c>
      <c r="R275" s="85">
        <f t="shared" si="23"/>
        <v>1.6725410699825847</v>
      </c>
      <c r="S275" s="85">
        <f t="shared" si="23"/>
        <v>0.72140345913895787</v>
      </c>
      <c r="T275" s="85" t="str">
        <f t="shared" si="23"/>
        <v/>
      </c>
      <c r="U275" s="4">
        <f t="shared" si="23"/>
        <v>0.74</v>
      </c>
      <c r="V275" s="4">
        <f t="shared" si="23"/>
        <v>0.85</v>
      </c>
      <c r="W275" s="4">
        <f t="shared" si="23"/>
        <v>0.8</v>
      </c>
      <c r="X275" s="4">
        <f t="shared" si="23"/>
        <v>0.8</v>
      </c>
    </row>
    <row r="276" spans="1:24" ht="15.75" customHeight="1" x14ac:dyDescent="0.25">
      <c r="A276" s="4" t="s">
        <v>87</v>
      </c>
      <c r="B276" s="4" t="s">
        <v>88</v>
      </c>
      <c r="C276" s="4" t="s">
        <v>28</v>
      </c>
      <c r="D276" s="4" t="s">
        <v>89</v>
      </c>
      <c r="E276" s="4">
        <f t="shared" si="3"/>
        <v>1</v>
      </c>
      <c r="I276" s="4">
        <f t="shared" ref="I276:X276" si="24">+IF($E25=1,I25,"")</f>
        <v>390353</v>
      </c>
      <c r="J276" s="85">
        <f t="shared" si="24"/>
        <v>442.16388755818451</v>
      </c>
      <c r="K276" s="85">
        <f t="shared" si="24"/>
        <v>332.26336162396603</v>
      </c>
      <c r="L276" s="85" t="str">
        <f t="shared" si="24"/>
        <v/>
      </c>
      <c r="M276" s="85" t="str">
        <f t="shared" si="24"/>
        <v/>
      </c>
      <c r="N276" s="85" t="str">
        <f t="shared" si="24"/>
        <v/>
      </c>
      <c r="O276" s="85">
        <f t="shared" si="24"/>
        <v>1157.4000000000001</v>
      </c>
      <c r="P276" s="85">
        <f t="shared" si="24"/>
        <v>0.19966133004926109</v>
      </c>
      <c r="Q276" s="85">
        <f t="shared" si="24"/>
        <v>0.83269082498072478</v>
      </c>
      <c r="R276" s="85">
        <f t="shared" si="24"/>
        <v>36.37733026260846</v>
      </c>
      <c r="S276" s="85">
        <f t="shared" si="24"/>
        <v>0.35363746327976497</v>
      </c>
      <c r="T276" s="85" t="str">
        <f t="shared" si="24"/>
        <v/>
      </c>
      <c r="U276" s="4">
        <f t="shared" si="24"/>
        <v>0.24</v>
      </c>
      <c r="V276" s="4">
        <f t="shared" si="24"/>
        <v>0.37</v>
      </c>
      <c r="W276" s="4">
        <f t="shared" si="24"/>
        <v>0.35</v>
      </c>
      <c r="X276" s="4">
        <f t="shared" si="24"/>
        <v>0.35</v>
      </c>
    </row>
    <row r="277" spans="1:24" ht="15.75" customHeight="1" x14ac:dyDescent="0.25">
      <c r="A277" s="4" t="s">
        <v>447</v>
      </c>
      <c r="B277" s="4" t="s">
        <v>448</v>
      </c>
      <c r="C277" s="4" t="s">
        <v>118</v>
      </c>
      <c r="D277" s="4" t="s">
        <v>449</v>
      </c>
      <c r="E277" s="4">
        <f t="shared" si="3"/>
        <v>0</v>
      </c>
      <c r="I277" s="4" t="str">
        <f t="shared" ref="I277:X277" si="25">+IF($E26=1,I26,"")</f>
        <v/>
      </c>
      <c r="J277" s="4" t="str">
        <f t="shared" si="25"/>
        <v/>
      </c>
      <c r="K277" s="4" t="str">
        <f t="shared" si="25"/>
        <v/>
      </c>
      <c r="L277" s="4" t="str">
        <f t="shared" si="25"/>
        <v/>
      </c>
      <c r="M277" s="4" t="str">
        <f t="shared" si="25"/>
        <v/>
      </c>
      <c r="N277" s="4" t="str">
        <f t="shared" si="25"/>
        <v/>
      </c>
      <c r="O277" s="4" t="str">
        <f t="shared" si="25"/>
        <v/>
      </c>
      <c r="P277" s="4" t="str">
        <f t="shared" si="25"/>
        <v/>
      </c>
      <c r="Q277" s="4" t="str">
        <f t="shared" si="25"/>
        <v/>
      </c>
      <c r="R277" s="4" t="str">
        <f t="shared" si="25"/>
        <v/>
      </c>
      <c r="S277" s="4" t="str">
        <f t="shared" si="25"/>
        <v/>
      </c>
      <c r="T277" s="4" t="str">
        <f t="shared" si="25"/>
        <v/>
      </c>
      <c r="U277" s="4" t="str">
        <f t="shared" si="25"/>
        <v/>
      </c>
      <c r="V277" s="4" t="str">
        <f t="shared" si="25"/>
        <v/>
      </c>
      <c r="W277" s="4" t="str">
        <f t="shared" si="25"/>
        <v/>
      </c>
      <c r="X277" s="4" t="str">
        <f t="shared" si="25"/>
        <v/>
      </c>
    </row>
    <row r="278" spans="1:24" ht="15.75" customHeight="1" x14ac:dyDescent="0.25">
      <c r="A278" s="4" t="s">
        <v>263</v>
      </c>
      <c r="B278" s="4" t="s">
        <v>264</v>
      </c>
      <c r="C278" s="4" t="s">
        <v>28</v>
      </c>
      <c r="D278" s="4" t="s">
        <v>265</v>
      </c>
      <c r="E278" s="4">
        <f t="shared" si="3"/>
        <v>1</v>
      </c>
      <c r="I278" s="4">
        <f t="shared" ref="I278:X278" si="26">+IF($E27=1,I27,"")</f>
        <v>62506</v>
      </c>
      <c r="J278" s="85">
        <f t="shared" si="26"/>
        <v>764.72658624772021</v>
      </c>
      <c r="K278" s="85">
        <f t="shared" si="26"/>
        <v>334.36790068153454</v>
      </c>
      <c r="L278" s="85">
        <f t="shared" si="26"/>
        <v>323.16897577832526</v>
      </c>
      <c r="M278" s="85">
        <f t="shared" si="26"/>
        <v>966.50717703349289</v>
      </c>
      <c r="N278" s="85" t="str">
        <f t="shared" si="26"/>
        <v/>
      </c>
      <c r="O278" s="85">
        <f t="shared" si="26"/>
        <v>931.83333333333337</v>
      </c>
      <c r="P278" s="85">
        <f t="shared" si="26"/>
        <v>2.6385557379118799E-2</v>
      </c>
      <c r="Q278" s="85">
        <f t="shared" si="26"/>
        <v>0.11961722488038277</v>
      </c>
      <c r="R278" s="85">
        <f t="shared" si="26"/>
        <v>7.9992320737209228</v>
      </c>
      <c r="S278" s="85">
        <f t="shared" si="26"/>
        <v>0.46503308889286354</v>
      </c>
      <c r="T278" s="85">
        <f t="shared" si="26"/>
        <v>931.83333333333337</v>
      </c>
      <c r="U278" s="4">
        <f t="shared" si="26"/>
        <v>0</v>
      </c>
      <c r="V278" s="4">
        <f t="shared" si="26"/>
        <v>0</v>
      </c>
      <c r="W278" s="4">
        <f t="shared" si="26"/>
        <v>0</v>
      </c>
      <c r="X278" s="4">
        <f t="shared" si="26"/>
        <v>0</v>
      </c>
    </row>
    <row r="279" spans="1:24" ht="15.75" customHeight="1" x14ac:dyDescent="0.25">
      <c r="A279" s="4" t="s">
        <v>396</v>
      </c>
      <c r="B279" s="4" t="s">
        <v>397</v>
      </c>
      <c r="C279" s="4" t="s">
        <v>106</v>
      </c>
      <c r="D279" s="4" t="s">
        <v>393</v>
      </c>
      <c r="E279" s="4">
        <f t="shared" si="3"/>
        <v>0</v>
      </c>
      <c r="I279" s="4" t="str">
        <f t="shared" ref="I279:X279" si="27">+IF($E28=1,I28,"")</f>
        <v/>
      </c>
      <c r="J279" s="4" t="str">
        <f t="shared" si="27"/>
        <v/>
      </c>
      <c r="K279" s="4" t="str">
        <f t="shared" si="27"/>
        <v/>
      </c>
      <c r="L279" s="4" t="str">
        <f t="shared" si="27"/>
        <v/>
      </c>
      <c r="M279" s="4" t="str">
        <f t="shared" si="27"/>
        <v/>
      </c>
      <c r="N279" s="4" t="str">
        <f t="shared" si="27"/>
        <v/>
      </c>
      <c r="O279" s="4" t="str">
        <f t="shared" si="27"/>
        <v/>
      </c>
      <c r="P279" s="4" t="str">
        <f t="shared" si="27"/>
        <v/>
      </c>
      <c r="Q279" s="4" t="str">
        <f t="shared" si="27"/>
        <v/>
      </c>
      <c r="R279" s="4" t="str">
        <f t="shared" si="27"/>
        <v/>
      </c>
      <c r="S279" s="4" t="str">
        <f t="shared" si="27"/>
        <v/>
      </c>
      <c r="T279" s="4" t="str">
        <f t="shared" si="27"/>
        <v/>
      </c>
      <c r="U279" s="4" t="str">
        <f t="shared" si="27"/>
        <v/>
      </c>
      <c r="V279" s="4" t="str">
        <f t="shared" si="27"/>
        <v/>
      </c>
      <c r="W279" s="4" t="str">
        <f t="shared" si="27"/>
        <v/>
      </c>
      <c r="X279" s="4" t="str">
        <f t="shared" si="27"/>
        <v/>
      </c>
    </row>
    <row r="280" spans="1:24" ht="15.75" customHeight="1" x14ac:dyDescent="0.25">
      <c r="A280" s="4" t="s">
        <v>329</v>
      </c>
      <c r="B280" s="4" t="s">
        <v>330</v>
      </c>
      <c r="C280" s="4" t="s">
        <v>28</v>
      </c>
      <c r="D280" s="4" t="s">
        <v>328</v>
      </c>
      <c r="E280" s="4">
        <f t="shared" si="3"/>
        <v>0</v>
      </c>
      <c r="I280" s="4" t="str">
        <f t="shared" ref="I280:X280" si="28">+IF($E29=1,I29,"")</f>
        <v/>
      </c>
      <c r="J280" s="4" t="str">
        <f t="shared" si="28"/>
        <v/>
      </c>
      <c r="K280" s="4" t="str">
        <f t="shared" si="28"/>
        <v/>
      </c>
      <c r="L280" s="4" t="str">
        <f t="shared" si="28"/>
        <v/>
      </c>
      <c r="M280" s="4" t="str">
        <f t="shared" si="28"/>
        <v/>
      </c>
      <c r="N280" s="4" t="str">
        <f t="shared" si="28"/>
        <v/>
      </c>
      <c r="O280" s="4" t="str">
        <f t="shared" si="28"/>
        <v/>
      </c>
      <c r="P280" s="4" t="str">
        <f t="shared" si="28"/>
        <v/>
      </c>
      <c r="Q280" s="4" t="str">
        <f t="shared" si="28"/>
        <v/>
      </c>
      <c r="R280" s="4" t="str">
        <f t="shared" si="28"/>
        <v/>
      </c>
      <c r="S280" s="4" t="str">
        <f t="shared" si="28"/>
        <v/>
      </c>
      <c r="T280" s="4" t="str">
        <f t="shared" si="28"/>
        <v/>
      </c>
      <c r="U280" s="4" t="str">
        <f t="shared" si="28"/>
        <v/>
      </c>
      <c r="V280" s="4" t="str">
        <f t="shared" si="28"/>
        <v/>
      </c>
      <c r="W280" s="4" t="str">
        <f t="shared" si="28"/>
        <v/>
      </c>
      <c r="X280" s="4" t="str">
        <f t="shared" si="28"/>
        <v/>
      </c>
    </row>
    <row r="281" spans="1:24" ht="15.75" customHeight="1" x14ac:dyDescent="0.25">
      <c r="A281" s="4" t="s">
        <v>38</v>
      </c>
      <c r="B281" s="4" t="s">
        <v>39</v>
      </c>
      <c r="C281" s="4" t="s">
        <v>28</v>
      </c>
      <c r="D281" s="4" t="s">
        <v>29</v>
      </c>
      <c r="E281" s="4">
        <f t="shared" si="3"/>
        <v>0</v>
      </c>
      <c r="I281" s="4" t="str">
        <f t="shared" ref="I281:X281" si="29">+IF($E30=1,I30,"")</f>
        <v/>
      </c>
      <c r="J281" s="4" t="str">
        <f t="shared" si="29"/>
        <v/>
      </c>
      <c r="K281" s="4" t="str">
        <f t="shared" si="29"/>
        <v/>
      </c>
      <c r="L281" s="4" t="str">
        <f t="shared" si="29"/>
        <v/>
      </c>
      <c r="M281" s="4" t="str">
        <f t="shared" si="29"/>
        <v/>
      </c>
      <c r="N281" s="4" t="str">
        <f t="shared" si="29"/>
        <v/>
      </c>
      <c r="O281" s="4" t="str">
        <f t="shared" si="29"/>
        <v/>
      </c>
      <c r="P281" s="4" t="str">
        <f t="shared" si="29"/>
        <v/>
      </c>
      <c r="Q281" s="4" t="str">
        <f t="shared" si="29"/>
        <v/>
      </c>
      <c r="R281" s="4" t="str">
        <f t="shared" si="29"/>
        <v/>
      </c>
      <c r="S281" s="4" t="str">
        <f t="shared" si="29"/>
        <v/>
      </c>
      <c r="T281" s="4" t="str">
        <f t="shared" si="29"/>
        <v/>
      </c>
      <c r="U281" s="4" t="str">
        <f t="shared" si="29"/>
        <v/>
      </c>
      <c r="V281" s="4" t="str">
        <f t="shared" si="29"/>
        <v/>
      </c>
      <c r="W281" s="4" t="str">
        <f t="shared" si="29"/>
        <v/>
      </c>
      <c r="X281" s="4" t="str">
        <f t="shared" si="29"/>
        <v/>
      </c>
    </row>
    <row r="282" spans="1:24" ht="15.75" customHeight="1" x14ac:dyDescent="0.25">
      <c r="A282" s="4" t="s">
        <v>415</v>
      </c>
      <c r="B282" s="4" t="s">
        <v>416</v>
      </c>
      <c r="C282" s="4" t="s">
        <v>181</v>
      </c>
      <c r="D282" s="4" t="s">
        <v>412</v>
      </c>
      <c r="E282" s="4">
        <f t="shared" si="3"/>
        <v>1</v>
      </c>
      <c r="I282" s="4">
        <f t="shared" ref="I282:X282" si="30">+IF($E31=1,I31,"")</f>
        <v>3301000</v>
      </c>
      <c r="J282" s="85">
        <f t="shared" si="30"/>
        <v>463.16267797637084</v>
      </c>
      <c r="K282" s="85">
        <f t="shared" si="30"/>
        <v>85.792184186610129</v>
      </c>
      <c r="L282" s="85" t="str">
        <f t="shared" si="30"/>
        <v/>
      </c>
      <c r="M282" s="85" t="str">
        <f t="shared" si="30"/>
        <v/>
      </c>
      <c r="N282" s="85">
        <f t="shared" si="30"/>
        <v>33.898818539836412</v>
      </c>
      <c r="O282" s="85">
        <f t="shared" si="30"/>
        <v>15.592493297587131</v>
      </c>
      <c r="P282" s="85">
        <f t="shared" si="30"/>
        <v>0.17068466730954676</v>
      </c>
      <c r="Q282" s="85">
        <f t="shared" si="30"/>
        <v>0.15360169491525424</v>
      </c>
      <c r="R282" s="85">
        <f t="shared" si="30"/>
        <v>1.2723417146319298</v>
      </c>
      <c r="S282" s="85">
        <f t="shared" si="30"/>
        <v>1.237333791838606</v>
      </c>
      <c r="T282" s="85">
        <f t="shared" si="30"/>
        <v>46.652406417112303</v>
      </c>
      <c r="U282" s="4">
        <f t="shared" si="30"/>
        <v>0.35</v>
      </c>
      <c r="V282" s="4">
        <f t="shared" si="30"/>
        <v>0.49</v>
      </c>
      <c r="W282" s="4">
        <f t="shared" si="30"/>
        <v>0.64</v>
      </c>
      <c r="X282" s="4">
        <f t="shared" si="30"/>
        <v>0.64</v>
      </c>
    </row>
    <row r="283" spans="1:24" ht="15.75" customHeight="1" x14ac:dyDescent="0.25">
      <c r="A283" s="4" t="s">
        <v>378</v>
      </c>
      <c r="B283" s="4" t="s">
        <v>379</v>
      </c>
      <c r="C283" s="4" t="s">
        <v>118</v>
      </c>
      <c r="D283" s="4" t="s">
        <v>380</v>
      </c>
      <c r="E283" s="4">
        <f t="shared" si="3"/>
        <v>0</v>
      </c>
      <c r="I283" s="4" t="str">
        <f t="shared" ref="I283:X283" si="31">+IF($E32=1,I32,"")</f>
        <v/>
      </c>
      <c r="J283" s="4" t="str">
        <f t="shared" si="31"/>
        <v/>
      </c>
      <c r="K283" s="4" t="str">
        <f t="shared" si="31"/>
        <v/>
      </c>
      <c r="L283" s="4" t="str">
        <f t="shared" si="31"/>
        <v/>
      </c>
      <c r="M283" s="4" t="str">
        <f t="shared" si="31"/>
        <v/>
      </c>
      <c r="N283" s="4" t="str">
        <f t="shared" si="31"/>
        <v/>
      </c>
      <c r="O283" s="4" t="str">
        <f t="shared" si="31"/>
        <v/>
      </c>
      <c r="P283" s="4" t="str">
        <f t="shared" si="31"/>
        <v/>
      </c>
      <c r="Q283" s="4" t="str">
        <f t="shared" si="31"/>
        <v/>
      </c>
      <c r="R283" s="4" t="str">
        <f t="shared" si="31"/>
        <v/>
      </c>
      <c r="S283" s="4" t="str">
        <f t="shared" si="31"/>
        <v/>
      </c>
      <c r="T283" s="4" t="str">
        <f t="shared" si="31"/>
        <v/>
      </c>
      <c r="U283" s="4" t="str">
        <f t="shared" si="31"/>
        <v/>
      </c>
      <c r="V283" s="4" t="str">
        <f t="shared" si="31"/>
        <v/>
      </c>
      <c r="W283" s="4" t="str">
        <f t="shared" si="31"/>
        <v/>
      </c>
      <c r="X283" s="4" t="str">
        <f t="shared" si="31"/>
        <v/>
      </c>
    </row>
    <row r="284" spans="1:24" ht="15.75" customHeight="1" x14ac:dyDescent="0.25">
      <c r="A284" s="4" t="s">
        <v>331</v>
      </c>
      <c r="B284" s="4" t="s">
        <v>332</v>
      </c>
      <c r="C284" s="4" t="s">
        <v>28</v>
      </c>
      <c r="D284" s="4" t="s">
        <v>328</v>
      </c>
      <c r="E284" s="4">
        <f t="shared" si="3"/>
        <v>0</v>
      </c>
      <c r="I284" s="4" t="str">
        <f t="shared" ref="I284:X284" si="32">+IF($E33=1,I33,"")</f>
        <v/>
      </c>
      <c r="J284" s="4" t="str">
        <f t="shared" si="32"/>
        <v/>
      </c>
      <c r="K284" s="4" t="str">
        <f t="shared" si="32"/>
        <v/>
      </c>
      <c r="L284" s="4" t="str">
        <f t="shared" si="32"/>
        <v/>
      </c>
      <c r="M284" s="4" t="str">
        <f t="shared" si="32"/>
        <v/>
      </c>
      <c r="N284" s="4" t="str">
        <f t="shared" si="32"/>
        <v/>
      </c>
      <c r="O284" s="4" t="str">
        <f t="shared" si="32"/>
        <v/>
      </c>
      <c r="P284" s="4" t="str">
        <f t="shared" si="32"/>
        <v/>
      </c>
      <c r="Q284" s="4" t="str">
        <f t="shared" si="32"/>
        <v/>
      </c>
      <c r="R284" s="4" t="str">
        <f t="shared" si="32"/>
        <v/>
      </c>
      <c r="S284" s="4" t="str">
        <f t="shared" si="32"/>
        <v/>
      </c>
      <c r="T284" s="4" t="str">
        <f t="shared" si="32"/>
        <v/>
      </c>
      <c r="U284" s="4" t="str">
        <f t="shared" si="32"/>
        <v/>
      </c>
      <c r="V284" s="4" t="str">
        <f t="shared" si="32"/>
        <v/>
      </c>
      <c r="W284" s="4" t="str">
        <f t="shared" si="32"/>
        <v/>
      </c>
      <c r="X284" s="4" t="str">
        <f t="shared" si="32"/>
        <v/>
      </c>
    </row>
    <row r="285" spans="1:24" ht="15.75" customHeight="1" x14ac:dyDescent="0.25">
      <c r="A285" s="4" t="s">
        <v>41</v>
      </c>
      <c r="B285" s="4" t="s">
        <v>42</v>
      </c>
      <c r="C285" s="4" t="s">
        <v>28</v>
      </c>
      <c r="D285" s="4" t="s">
        <v>29</v>
      </c>
      <c r="E285" s="4">
        <f t="shared" si="3"/>
        <v>0</v>
      </c>
      <c r="I285" s="4" t="str">
        <f t="shared" ref="I285:X285" si="33">+IF($E34=1,I34,"")</f>
        <v/>
      </c>
      <c r="J285" s="4" t="str">
        <f t="shared" si="33"/>
        <v/>
      </c>
      <c r="K285" s="4" t="str">
        <f t="shared" si="33"/>
        <v/>
      </c>
      <c r="L285" s="4" t="str">
        <f t="shared" si="33"/>
        <v/>
      </c>
      <c r="M285" s="4" t="str">
        <f t="shared" si="33"/>
        <v/>
      </c>
      <c r="N285" s="4" t="str">
        <f t="shared" si="33"/>
        <v/>
      </c>
      <c r="O285" s="4" t="str">
        <f t="shared" si="33"/>
        <v/>
      </c>
      <c r="P285" s="4" t="str">
        <f t="shared" si="33"/>
        <v/>
      </c>
      <c r="Q285" s="4" t="str">
        <f t="shared" si="33"/>
        <v/>
      </c>
      <c r="R285" s="4" t="str">
        <f t="shared" si="33"/>
        <v/>
      </c>
      <c r="S285" s="4" t="str">
        <f t="shared" si="33"/>
        <v/>
      </c>
      <c r="T285" s="4" t="str">
        <f t="shared" si="33"/>
        <v/>
      </c>
      <c r="U285" s="4" t="str">
        <f t="shared" si="33"/>
        <v/>
      </c>
      <c r="V285" s="4" t="str">
        <f t="shared" si="33"/>
        <v/>
      </c>
      <c r="W285" s="4" t="str">
        <f t="shared" si="33"/>
        <v/>
      </c>
      <c r="X285" s="4" t="str">
        <f t="shared" si="33"/>
        <v/>
      </c>
    </row>
    <row r="286" spans="1:24" ht="15.75" customHeight="1" x14ac:dyDescent="0.25">
      <c r="A286" s="4" t="s">
        <v>355</v>
      </c>
      <c r="B286" s="4" t="s">
        <v>356</v>
      </c>
      <c r="C286" s="4" t="s">
        <v>106</v>
      </c>
      <c r="D286" s="4" t="s">
        <v>357</v>
      </c>
      <c r="E286" s="4">
        <f t="shared" si="3"/>
        <v>0</v>
      </c>
      <c r="I286" s="4" t="str">
        <f t="shared" ref="I286:X286" si="34">+IF($E35=1,I35,"")</f>
        <v/>
      </c>
      <c r="J286" s="4" t="str">
        <f t="shared" si="34"/>
        <v/>
      </c>
      <c r="K286" s="4" t="str">
        <f t="shared" si="34"/>
        <v/>
      </c>
      <c r="L286" s="4" t="str">
        <f t="shared" si="34"/>
        <v/>
      </c>
      <c r="M286" s="4" t="str">
        <f t="shared" si="34"/>
        <v/>
      </c>
      <c r="N286" s="4" t="str">
        <f t="shared" si="34"/>
        <v/>
      </c>
      <c r="O286" s="4" t="str">
        <f t="shared" si="34"/>
        <v/>
      </c>
      <c r="P286" s="4" t="str">
        <f t="shared" si="34"/>
        <v/>
      </c>
      <c r="Q286" s="4" t="str">
        <f t="shared" si="34"/>
        <v/>
      </c>
      <c r="R286" s="4" t="str">
        <f t="shared" si="34"/>
        <v/>
      </c>
      <c r="S286" s="4" t="str">
        <f t="shared" si="34"/>
        <v/>
      </c>
      <c r="T286" s="4" t="str">
        <f t="shared" si="34"/>
        <v/>
      </c>
      <c r="U286" s="4" t="str">
        <f t="shared" si="34"/>
        <v/>
      </c>
      <c r="V286" s="4" t="str">
        <f t="shared" si="34"/>
        <v/>
      </c>
      <c r="W286" s="4" t="str">
        <f t="shared" si="34"/>
        <v/>
      </c>
      <c r="X286" s="4" t="str">
        <f t="shared" si="34"/>
        <v/>
      </c>
    </row>
    <row r="287" spans="1:24" ht="15.75" customHeight="1" x14ac:dyDescent="0.25">
      <c r="A287" s="4" t="s">
        <v>183</v>
      </c>
      <c r="B287" s="4" t="s">
        <v>184</v>
      </c>
      <c r="C287" s="4" t="s">
        <v>181</v>
      </c>
      <c r="D287" s="4" t="s">
        <v>182</v>
      </c>
      <c r="E287" s="4">
        <f t="shared" si="3"/>
        <v>1</v>
      </c>
      <c r="I287" s="4">
        <f t="shared" ref="I287:X287" si="35">+IF($E36=1,I36,"")</f>
        <v>7000119</v>
      </c>
      <c r="J287" s="85">
        <f t="shared" si="35"/>
        <v>404.26455607397531</v>
      </c>
      <c r="K287" s="85">
        <f t="shared" si="35"/>
        <v>99.826874371707106</v>
      </c>
      <c r="L287" s="85">
        <f t="shared" si="35"/>
        <v>23.471029563925985</v>
      </c>
      <c r="M287" s="85">
        <f t="shared" si="35"/>
        <v>235.11734401831711</v>
      </c>
      <c r="N287" s="85">
        <f t="shared" si="35"/>
        <v>31.928028652084343</v>
      </c>
      <c r="O287" s="85">
        <f t="shared" si="35"/>
        <v>15.25771812080537</v>
      </c>
      <c r="P287" s="85">
        <f t="shared" si="35"/>
        <v>0.24691707006819547</v>
      </c>
      <c r="Q287" s="85">
        <f t="shared" si="35"/>
        <v>9.1442472810532346E-2</v>
      </c>
      <c r="R287" s="85">
        <f t="shared" si="35"/>
        <v>1.4714035575680928</v>
      </c>
      <c r="S287" s="85">
        <f t="shared" si="35"/>
        <v>1.3545350576229436</v>
      </c>
      <c r="T287" s="85">
        <f t="shared" si="35"/>
        <v>17.532647814910025</v>
      </c>
      <c r="U287" s="4">
        <f t="shared" si="35"/>
        <v>0.28999999999999998</v>
      </c>
      <c r="V287" s="4">
        <f t="shared" si="35"/>
        <v>0.37</v>
      </c>
      <c r="W287" s="4">
        <f t="shared" si="35"/>
        <v>0.55000000000000004</v>
      </c>
      <c r="X287" s="4">
        <f t="shared" si="35"/>
        <v>0.55000000000000004</v>
      </c>
    </row>
    <row r="288" spans="1:24" ht="15.75" customHeight="1" x14ac:dyDescent="0.25">
      <c r="A288" s="4" t="s">
        <v>450</v>
      </c>
      <c r="B288" s="4" t="s">
        <v>451</v>
      </c>
      <c r="C288" s="4" t="s">
        <v>118</v>
      </c>
      <c r="D288" s="4" t="s">
        <v>449</v>
      </c>
      <c r="E288" s="4">
        <f t="shared" si="3"/>
        <v>0</v>
      </c>
      <c r="I288" s="4" t="str">
        <f t="shared" ref="I288:X288" si="36">+IF($E37=1,I37,"")</f>
        <v/>
      </c>
      <c r="J288" s="4" t="str">
        <f t="shared" si="36"/>
        <v/>
      </c>
      <c r="K288" s="4" t="str">
        <f t="shared" si="36"/>
        <v/>
      </c>
      <c r="L288" s="4" t="str">
        <f t="shared" si="36"/>
        <v/>
      </c>
      <c r="M288" s="4" t="str">
        <f t="shared" si="36"/>
        <v/>
      </c>
      <c r="N288" s="4" t="str">
        <f t="shared" si="36"/>
        <v/>
      </c>
      <c r="O288" s="4" t="str">
        <f t="shared" si="36"/>
        <v/>
      </c>
      <c r="P288" s="4" t="str">
        <f t="shared" si="36"/>
        <v/>
      </c>
      <c r="Q288" s="4" t="str">
        <f t="shared" si="36"/>
        <v/>
      </c>
      <c r="R288" s="4" t="str">
        <f t="shared" si="36"/>
        <v/>
      </c>
      <c r="S288" s="4" t="str">
        <f t="shared" si="36"/>
        <v/>
      </c>
      <c r="T288" s="4" t="str">
        <f t="shared" si="36"/>
        <v/>
      </c>
      <c r="U288" s="4" t="str">
        <f t="shared" si="36"/>
        <v/>
      </c>
      <c r="V288" s="4" t="str">
        <f t="shared" si="36"/>
        <v/>
      </c>
      <c r="W288" s="4" t="str">
        <f t="shared" si="36"/>
        <v/>
      </c>
      <c r="X288" s="4" t="str">
        <f t="shared" si="36"/>
        <v/>
      </c>
    </row>
    <row r="289" spans="1:24" ht="15.75" customHeight="1" x14ac:dyDescent="0.25">
      <c r="A289" s="4" t="s">
        <v>116</v>
      </c>
      <c r="B289" s="4" t="s">
        <v>117</v>
      </c>
      <c r="C289" s="4" t="s">
        <v>118</v>
      </c>
      <c r="D289" s="4" t="s">
        <v>119</v>
      </c>
      <c r="E289" s="4">
        <f t="shared" si="3"/>
        <v>0</v>
      </c>
      <c r="I289" s="4" t="str">
        <f t="shared" ref="I289:X289" si="37">+IF($E38=1,I38,"")</f>
        <v/>
      </c>
      <c r="J289" s="4" t="str">
        <f t="shared" si="37"/>
        <v/>
      </c>
      <c r="K289" s="4" t="str">
        <f t="shared" si="37"/>
        <v/>
      </c>
      <c r="L289" s="4" t="str">
        <f t="shared" si="37"/>
        <v/>
      </c>
      <c r="M289" s="4" t="str">
        <f t="shared" si="37"/>
        <v/>
      </c>
      <c r="N289" s="4" t="str">
        <f t="shared" si="37"/>
        <v/>
      </c>
      <c r="O289" s="4" t="str">
        <f t="shared" si="37"/>
        <v/>
      </c>
      <c r="P289" s="4" t="str">
        <f t="shared" si="37"/>
        <v/>
      </c>
      <c r="Q289" s="4" t="str">
        <f t="shared" si="37"/>
        <v/>
      </c>
      <c r="R289" s="4" t="str">
        <f t="shared" si="37"/>
        <v/>
      </c>
      <c r="S289" s="4" t="str">
        <f t="shared" si="37"/>
        <v/>
      </c>
      <c r="T289" s="4" t="str">
        <f t="shared" si="37"/>
        <v/>
      </c>
      <c r="U289" s="4" t="str">
        <f t="shared" si="37"/>
        <v/>
      </c>
      <c r="V289" s="4" t="str">
        <f t="shared" si="37"/>
        <v/>
      </c>
      <c r="W289" s="4" t="str">
        <f t="shared" si="37"/>
        <v/>
      </c>
      <c r="X289" s="4" t="str">
        <f t="shared" si="37"/>
        <v/>
      </c>
    </row>
    <row r="290" spans="1:24" ht="15.75" customHeight="1" x14ac:dyDescent="0.25">
      <c r="A290" s="4" t="s">
        <v>452</v>
      </c>
      <c r="B290" s="4" t="s">
        <v>453</v>
      </c>
      <c r="C290" s="4" t="s">
        <v>118</v>
      </c>
      <c r="D290" s="4" t="s">
        <v>449</v>
      </c>
      <c r="E290" s="4">
        <f t="shared" si="3"/>
        <v>0</v>
      </c>
      <c r="I290" s="4" t="str">
        <f t="shared" ref="I290:X290" si="38">+IF($E39=1,I39,"")</f>
        <v/>
      </c>
      <c r="J290" s="4" t="str">
        <f t="shared" si="38"/>
        <v/>
      </c>
      <c r="K290" s="4" t="str">
        <f t="shared" si="38"/>
        <v/>
      </c>
      <c r="L290" s="4" t="str">
        <f t="shared" si="38"/>
        <v/>
      </c>
      <c r="M290" s="4" t="str">
        <f t="shared" si="38"/>
        <v/>
      </c>
      <c r="N290" s="4" t="str">
        <f t="shared" si="38"/>
        <v/>
      </c>
      <c r="O290" s="4" t="str">
        <f t="shared" si="38"/>
        <v/>
      </c>
      <c r="P290" s="4" t="str">
        <f t="shared" si="38"/>
        <v/>
      </c>
      <c r="Q290" s="4" t="str">
        <f t="shared" si="38"/>
        <v/>
      </c>
      <c r="R290" s="4" t="str">
        <f t="shared" si="38"/>
        <v/>
      </c>
      <c r="S290" s="4" t="str">
        <f t="shared" si="38"/>
        <v/>
      </c>
      <c r="T290" s="4" t="str">
        <f t="shared" si="38"/>
        <v/>
      </c>
      <c r="U290" s="4" t="str">
        <f t="shared" si="38"/>
        <v/>
      </c>
      <c r="V290" s="4" t="str">
        <f t="shared" si="38"/>
        <v/>
      </c>
      <c r="W290" s="4" t="str">
        <f t="shared" si="38"/>
        <v/>
      </c>
      <c r="X290" s="4" t="str">
        <f t="shared" si="38"/>
        <v/>
      </c>
    </row>
    <row r="291" spans="1:24" ht="15.75" customHeight="1" x14ac:dyDescent="0.25">
      <c r="A291" s="4" t="s">
        <v>358</v>
      </c>
      <c r="B291" s="4" t="s">
        <v>359</v>
      </c>
      <c r="C291" s="4" t="s">
        <v>106</v>
      </c>
      <c r="D291" s="4" t="s">
        <v>357</v>
      </c>
      <c r="E291" s="4">
        <f t="shared" si="3"/>
        <v>0</v>
      </c>
      <c r="I291" s="4" t="str">
        <f t="shared" ref="I291:X291" si="39">+IF($E40=1,I40,"")</f>
        <v/>
      </c>
      <c r="J291" s="4" t="str">
        <f t="shared" si="39"/>
        <v/>
      </c>
      <c r="K291" s="4" t="str">
        <f t="shared" si="39"/>
        <v/>
      </c>
      <c r="L291" s="4" t="str">
        <f t="shared" si="39"/>
        <v/>
      </c>
      <c r="M291" s="4" t="str">
        <f t="shared" si="39"/>
        <v/>
      </c>
      <c r="N291" s="4" t="str">
        <f t="shared" si="39"/>
        <v/>
      </c>
      <c r="O291" s="4" t="str">
        <f t="shared" si="39"/>
        <v/>
      </c>
      <c r="P291" s="4" t="str">
        <f t="shared" si="39"/>
        <v/>
      </c>
      <c r="Q291" s="4" t="str">
        <f t="shared" si="39"/>
        <v/>
      </c>
      <c r="R291" s="4" t="str">
        <f t="shared" si="39"/>
        <v/>
      </c>
      <c r="S291" s="4" t="str">
        <f t="shared" si="39"/>
        <v/>
      </c>
      <c r="T291" s="4" t="str">
        <f t="shared" si="39"/>
        <v/>
      </c>
      <c r="U291" s="4" t="str">
        <f t="shared" si="39"/>
        <v/>
      </c>
      <c r="V291" s="4" t="str">
        <f t="shared" si="39"/>
        <v/>
      </c>
      <c r="W291" s="4" t="str">
        <f t="shared" si="39"/>
        <v/>
      </c>
      <c r="X291" s="4" t="str">
        <f t="shared" si="39"/>
        <v/>
      </c>
    </row>
    <row r="292" spans="1:24" ht="15.75" customHeight="1" x14ac:dyDescent="0.25">
      <c r="A292" s="4" t="s">
        <v>232</v>
      </c>
      <c r="B292" s="4" t="s">
        <v>233</v>
      </c>
      <c r="C292" s="4" t="s">
        <v>118</v>
      </c>
      <c r="D292" s="4" t="s">
        <v>231</v>
      </c>
      <c r="E292" s="4">
        <f t="shared" si="3"/>
        <v>1</v>
      </c>
      <c r="I292" s="4">
        <f t="shared" ref="I292:X292" si="40">+IF($E41=1,I41,"")</f>
        <v>25876380</v>
      </c>
      <c r="J292" s="85">
        <f t="shared" si="40"/>
        <v>14.835923726579992</v>
      </c>
      <c r="K292" s="85">
        <f t="shared" si="40"/>
        <v>113.38912166230361</v>
      </c>
      <c r="L292" s="85">
        <f t="shared" si="40"/>
        <v>25.911661522979646</v>
      </c>
      <c r="M292" s="85">
        <f t="shared" si="40"/>
        <v>228.51981868375313</v>
      </c>
      <c r="N292" s="85" t="str">
        <f t="shared" si="40"/>
        <v/>
      </c>
      <c r="O292" s="85">
        <f t="shared" si="40"/>
        <v>58.527325023969318</v>
      </c>
      <c r="P292" s="85">
        <f t="shared" si="40"/>
        <v>0.95102424478153769</v>
      </c>
      <c r="Q292" s="85">
        <f t="shared" si="40"/>
        <v>0.56027401929041276</v>
      </c>
      <c r="R292" s="85">
        <f t="shared" si="40"/>
        <v>1.3178041132492258</v>
      </c>
      <c r="S292" s="85" t="str">
        <f t="shared" si="40"/>
        <v/>
      </c>
      <c r="T292" s="85" t="str">
        <f t="shared" si="40"/>
        <v/>
      </c>
      <c r="U292" s="4">
        <f t="shared" si="40"/>
        <v>0.4</v>
      </c>
      <c r="V292" s="4">
        <f t="shared" si="40"/>
        <v>0.41</v>
      </c>
      <c r="W292" s="4">
        <f t="shared" si="40"/>
        <v>0.34</v>
      </c>
      <c r="X292" s="4">
        <f t="shared" si="40"/>
        <v>0.34</v>
      </c>
    </row>
    <row r="293" spans="1:24" ht="15.75" customHeight="1" x14ac:dyDescent="0.25">
      <c r="A293" s="4" t="s">
        <v>266</v>
      </c>
      <c r="B293" s="4" t="s">
        <v>267</v>
      </c>
      <c r="C293" s="4" t="s">
        <v>28</v>
      </c>
      <c r="D293" s="4" t="s">
        <v>265</v>
      </c>
      <c r="E293" s="4">
        <f t="shared" si="3"/>
        <v>1</v>
      </c>
      <c r="I293" s="4">
        <f t="shared" ref="I293:X293" si="41">+IF($E42=1,I42,"")</f>
        <v>37411047</v>
      </c>
      <c r="J293" s="85">
        <f t="shared" si="41"/>
        <v>184.50967170205101</v>
      </c>
      <c r="K293" s="85">
        <f t="shared" si="41"/>
        <v>109.98088345402363</v>
      </c>
      <c r="L293" s="85">
        <f t="shared" si="41"/>
        <v>75.23446216300762</v>
      </c>
      <c r="M293" s="85">
        <f t="shared" si="41"/>
        <v>684.06853809697407</v>
      </c>
      <c r="N293" s="85" t="str">
        <f t="shared" si="41"/>
        <v/>
      </c>
      <c r="O293" s="85">
        <f t="shared" si="41"/>
        <v>180.67553191489361</v>
      </c>
      <c r="P293" s="85">
        <f t="shared" si="41"/>
        <v>0.18910546611084811</v>
      </c>
      <c r="Q293" s="85">
        <f t="shared" si="41"/>
        <v>0.38636529347429821</v>
      </c>
      <c r="R293" s="85">
        <f t="shared" si="41"/>
        <v>1.7641847874506158</v>
      </c>
      <c r="S293" s="85">
        <f t="shared" si="41"/>
        <v>2.6910236405923396</v>
      </c>
      <c r="T293" s="85" t="str">
        <f t="shared" si="41"/>
        <v/>
      </c>
      <c r="U293" s="4">
        <f t="shared" si="41"/>
        <v>0.78</v>
      </c>
      <c r="V293" s="4">
        <f t="shared" si="41"/>
        <v>0.86</v>
      </c>
      <c r="W293" s="4">
        <f t="shared" si="41"/>
        <v>0.79</v>
      </c>
      <c r="X293" s="4">
        <f t="shared" si="41"/>
        <v>0.79</v>
      </c>
    </row>
    <row r="294" spans="1:24" ht="15.75" customHeight="1" x14ac:dyDescent="0.25">
      <c r="A294" s="4" t="s">
        <v>43</v>
      </c>
      <c r="B294" s="4" t="s">
        <v>44</v>
      </c>
      <c r="C294" s="4" t="s">
        <v>28</v>
      </c>
      <c r="D294" s="4" t="s">
        <v>29</v>
      </c>
      <c r="E294" s="4">
        <f t="shared" si="3"/>
        <v>0</v>
      </c>
      <c r="I294" s="4" t="str">
        <f t="shared" ref="I294:X294" si="42">+IF($E43=1,I43,"")</f>
        <v/>
      </c>
      <c r="J294" s="4" t="str">
        <f t="shared" si="42"/>
        <v/>
      </c>
      <c r="K294" s="4" t="str">
        <f t="shared" si="42"/>
        <v/>
      </c>
      <c r="L294" s="4" t="str">
        <f t="shared" si="42"/>
        <v/>
      </c>
      <c r="M294" s="4" t="str">
        <f t="shared" si="42"/>
        <v/>
      </c>
      <c r="N294" s="4" t="str">
        <f t="shared" si="42"/>
        <v/>
      </c>
      <c r="O294" s="4" t="str">
        <f t="shared" si="42"/>
        <v/>
      </c>
      <c r="P294" s="4" t="str">
        <f t="shared" si="42"/>
        <v/>
      </c>
      <c r="Q294" s="4" t="str">
        <f t="shared" si="42"/>
        <v/>
      </c>
      <c r="R294" s="4" t="str">
        <f t="shared" si="42"/>
        <v/>
      </c>
      <c r="S294" s="4" t="str">
        <f t="shared" si="42"/>
        <v/>
      </c>
      <c r="T294" s="4" t="str">
        <f t="shared" si="42"/>
        <v/>
      </c>
      <c r="U294" s="4" t="str">
        <f t="shared" si="42"/>
        <v/>
      </c>
      <c r="V294" s="4" t="str">
        <f t="shared" si="42"/>
        <v/>
      </c>
      <c r="W294" s="4" t="str">
        <f t="shared" si="42"/>
        <v/>
      </c>
      <c r="X294" s="4" t="str">
        <f t="shared" si="42"/>
        <v/>
      </c>
    </row>
    <row r="295" spans="1:24" ht="15.75" customHeight="1" x14ac:dyDescent="0.25">
      <c r="A295" s="4" t="s">
        <v>234</v>
      </c>
      <c r="B295" s="4" t="s">
        <v>235</v>
      </c>
      <c r="C295" s="4" t="s">
        <v>118</v>
      </c>
      <c r="D295" s="4" t="s">
        <v>231</v>
      </c>
      <c r="E295" s="4">
        <f t="shared" si="3"/>
        <v>0</v>
      </c>
      <c r="I295" s="4" t="str">
        <f t="shared" ref="I295:X295" si="43">+IF($E44=1,I44,"")</f>
        <v/>
      </c>
      <c r="J295" s="4" t="str">
        <f t="shared" si="43"/>
        <v/>
      </c>
      <c r="K295" s="4" t="str">
        <f t="shared" si="43"/>
        <v/>
      </c>
      <c r="L295" s="4" t="str">
        <f t="shared" si="43"/>
        <v/>
      </c>
      <c r="M295" s="4" t="str">
        <f t="shared" si="43"/>
        <v/>
      </c>
      <c r="N295" s="4" t="str">
        <f t="shared" si="43"/>
        <v/>
      </c>
      <c r="O295" s="4" t="str">
        <f t="shared" si="43"/>
        <v/>
      </c>
      <c r="P295" s="4" t="str">
        <f t="shared" si="43"/>
        <v/>
      </c>
      <c r="Q295" s="4" t="str">
        <f t="shared" si="43"/>
        <v/>
      </c>
      <c r="R295" s="4" t="str">
        <f t="shared" si="43"/>
        <v/>
      </c>
      <c r="S295" s="4" t="str">
        <f t="shared" si="43"/>
        <v/>
      </c>
      <c r="T295" s="4" t="str">
        <f t="shared" si="43"/>
        <v/>
      </c>
      <c r="U295" s="4" t="str">
        <f t="shared" si="43"/>
        <v/>
      </c>
      <c r="V295" s="4" t="str">
        <f t="shared" si="43"/>
        <v/>
      </c>
      <c r="W295" s="4" t="str">
        <f t="shared" si="43"/>
        <v/>
      </c>
      <c r="X295" s="4" t="str">
        <f t="shared" si="43"/>
        <v/>
      </c>
    </row>
    <row r="296" spans="1:24" ht="15.75" customHeight="1" x14ac:dyDescent="0.25">
      <c r="A296" s="4" t="s">
        <v>236</v>
      </c>
      <c r="B296" s="4" t="s">
        <v>237</v>
      </c>
      <c r="C296" s="4" t="s">
        <v>118</v>
      </c>
      <c r="D296" s="4" t="s">
        <v>231</v>
      </c>
      <c r="E296" s="4">
        <f t="shared" si="3"/>
        <v>0</v>
      </c>
      <c r="I296" s="4" t="str">
        <f t="shared" ref="I296:X296" si="44">+IF($E45=1,I45,"")</f>
        <v/>
      </c>
      <c r="J296" s="4" t="str">
        <f t="shared" si="44"/>
        <v/>
      </c>
      <c r="K296" s="4" t="str">
        <f t="shared" si="44"/>
        <v/>
      </c>
      <c r="L296" s="4" t="str">
        <f t="shared" si="44"/>
        <v/>
      </c>
      <c r="M296" s="4" t="str">
        <f t="shared" si="44"/>
        <v/>
      </c>
      <c r="N296" s="4" t="str">
        <f t="shared" si="44"/>
        <v/>
      </c>
      <c r="O296" s="4" t="str">
        <f t="shared" si="44"/>
        <v/>
      </c>
      <c r="P296" s="4" t="str">
        <f t="shared" si="44"/>
        <v/>
      </c>
      <c r="Q296" s="4" t="str">
        <f t="shared" si="44"/>
        <v/>
      </c>
      <c r="R296" s="4" t="str">
        <f t="shared" si="44"/>
        <v/>
      </c>
      <c r="S296" s="4" t="str">
        <f t="shared" si="44"/>
        <v/>
      </c>
      <c r="T296" s="4" t="str">
        <f t="shared" si="44"/>
        <v/>
      </c>
      <c r="U296" s="4" t="str">
        <f t="shared" si="44"/>
        <v/>
      </c>
      <c r="V296" s="4" t="str">
        <f t="shared" si="44"/>
        <v/>
      </c>
      <c r="W296" s="4" t="str">
        <f t="shared" si="44"/>
        <v/>
      </c>
      <c r="X296" s="4" t="str">
        <f t="shared" si="44"/>
        <v/>
      </c>
    </row>
    <row r="297" spans="1:24" ht="15.75" customHeight="1" x14ac:dyDescent="0.25">
      <c r="A297" s="4" t="s">
        <v>274</v>
      </c>
      <c r="B297" s="4" t="s">
        <v>275</v>
      </c>
      <c r="C297" s="4" t="s">
        <v>181</v>
      </c>
      <c r="D297" s="4" t="s">
        <v>276</v>
      </c>
      <c r="E297" s="4">
        <f t="shared" si="3"/>
        <v>0</v>
      </c>
      <c r="I297" s="4" t="str">
        <f t="shared" ref="I297:X297" si="45">+IF($E46=1,I46,"")</f>
        <v/>
      </c>
      <c r="J297" s="4" t="str">
        <f t="shared" si="45"/>
        <v/>
      </c>
      <c r="K297" s="4" t="str">
        <f t="shared" si="45"/>
        <v/>
      </c>
      <c r="L297" s="4" t="str">
        <f t="shared" si="45"/>
        <v/>
      </c>
      <c r="M297" s="4" t="str">
        <f t="shared" si="45"/>
        <v/>
      </c>
      <c r="N297" s="4" t="str">
        <f t="shared" si="45"/>
        <v/>
      </c>
      <c r="O297" s="4" t="str">
        <f t="shared" si="45"/>
        <v/>
      </c>
      <c r="P297" s="4" t="str">
        <f t="shared" si="45"/>
        <v/>
      </c>
      <c r="Q297" s="4" t="str">
        <f t="shared" si="45"/>
        <v/>
      </c>
      <c r="R297" s="4" t="str">
        <f t="shared" si="45"/>
        <v/>
      </c>
      <c r="S297" s="4" t="str">
        <f t="shared" si="45"/>
        <v/>
      </c>
      <c r="T297" s="4" t="str">
        <f t="shared" si="45"/>
        <v/>
      </c>
      <c r="U297" s="4" t="str">
        <f t="shared" si="45"/>
        <v/>
      </c>
      <c r="V297" s="4" t="str">
        <f t="shared" si="45"/>
        <v/>
      </c>
      <c r="W297" s="4" t="str">
        <f t="shared" si="45"/>
        <v/>
      </c>
      <c r="X297" s="4" t="str">
        <f t="shared" si="45"/>
        <v/>
      </c>
    </row>
    <row r="298" spans="1:24" ht="15.75" customHeight="1" x14ac:dyDescent="0.25">
      <c r="A298" s="4" t="s">
        <v>333</v>
      </c>
      <c r="B298" s="4" t="s">
        <v>334</v>
      </c>
      <c r="C298" s="4" t="s">
        <v>28</v>
      </c>
      <c r="D298" s="4" t="s">
        <v>328</v>
      </c>
      <c r="E298" s="4">
        <f t="shared" si="3"/>
        <v>1</v>
      </c>
      <c r="I298" s="4">
        <f t="shared" ref="I298:X298" si="46">+IF($E47=1,I47,"")</f>
        <v>18952038</v>
      </c>
      <c r="J298" s="85">
        <f t="shared" si="46"/>
        <v>306.48418919379543</v>
      </c>
      <c r="K298" s="85">
        <f t="shared" si="46"/>
        <v>220.35624875804913</v>
      </c>
      <c r="L298" s="85">
        <f t="shared" si="46"/>
        <v>119.15341241928704</v>
      </c>
      <c r="M298" s="85">
        <f t="shared" si="46"/>
        <v>540.73080791149857</v>
      </c>
      <c r="N298" s="85">
        <f t="shared" si="46"/>
        <v>5.1234595456172043</v>
      </c>
      <c r="O298" s="85">
        <f t="shared" si="46"/>
        <v>414.524201853759</v>
      </c>
      <c r="P298" s="85">
        <f t="shared" si="46"/>
        <v>1.6467665615141955</v>
      </c>
      <c r="Q298" s="85">
        <f t="shared" si="46"/>
        <v>0.36458981849528277</v>
      </c>
      <c r="R298" s="85">
        <f t="shared" si="46"/>
        <v>4.1103758867515987</v>
      </c>
      <c r="S298" s="85">
        <f t="shared" si="46"/>
        <v>1.0733286459976696</v>
      </c>
      <c r="T298" s="85">
        <f t="shared" si="46"/>
        <v>325.38641875505255</v>
      </c>
      <c r="U298" s="4">
        <f t="shared" si="46"/>
        <v>0.59</v>
      </c>
      <c r="V298" s="4">
        <f t="shared" si="46"/>
        <v>0.53</v>
      </c>
      <c r="W298" s="4">
        <f t="shared" si="46"/>
        <v>0.64</v>
      </c>
      <c r="X298" s="4">
        <f t="shared" si="46"/>
        <v>0.64</v>
      </c>
    </row>
    <row r="299" spans="1:24" ht="15.75" customHeight="1" x14ac:dyDescent="0.25">
      <c r="A299" s="4" t="s">
        <v>158</v>
      </c>
      <c r="B299" s="4" t="s">
        <v>159</v>
      </c>
      <c r="C299" s="4" t="s">
        <v>106</v>
      </c>
      <c r="D299" s="4" t="s">
        <v>160</v>
      </c>
      <c r="E299" s="4">
        <f t="shared" si="3"/>
        <v>0</v>
      </c>
      <c r="I299" s="4" t="str">
        <f t="shared" ref="I299:X299" si="47">+IF($E48=1,I48,"")</f>
        <v/>
      </c>
      <c r="J299" s="4" t="str">
        <f t="shared" si="47"/>
        <v/>
      </c>
      <c r="K299" s="4" t="str">
        <f t="shared" si="47"/>
        <v/>
      </c>
      <c r="L299" s="4" t="str">
        <f t="shared" si="47"/>
        <v/>
      </c>
      <c r="M299" s="4" t="str">
        <f t="shared" si="47"/>
        <v/>
      </c>
      <c r="N299" s="4" t="str">
        <f t="shared" si="47"/>
        <v/>
      </c>
      <c r="O299" s="4" t="str">
        <f t="shared" si="47"/>
        <v/>
      </c>
      <c r="P299" s="4" t="str">
        <f t="shared" si="47"/>
        <v/>
      </c>
      <c r="Q299" s="4" t="str">
        <f t="shared" si="47"/>
        <v/>
      </c>
      <c r="R299" s="4" t="str">
        <f t="shared" si="47"/>
        <v/>
      </c>
      <c r="S299" s="4" t="str">
        <f t="shared" si="47"/>
        <v/>
      </c>
      <c r="T299" s="4" t="str">
        <f t="shared" si="47"/>
        <v/>
      </c>
      <c r="U299" s="4" t="str">
        <f t="shared" si="47"/>
        <v/>
      </c>
      <c r="V299" s="4" t="str">
        <f t="shared" si="47"/>
        <v/>
      </c>
      <c r="W299" s="4" t="str">
        <f t="shared" si="47"/>
        <v/>
      </c>
      <c r="X299" s="4" t="str">
        <f t="shared" si="47"/>
        <v/>
      </c>
    </row>
    <row r="300" spans="1:24" ht="15.75" customHeight="1" x14ac:dyDescent="0.25">
      <c r="A300" s="4" t="s">
        <v>161</v>
      </c>
      <c r="B300" s="4" t="s">
        <v>162</v>
      </c>
      <c r="C300" s="4" t="s">
        <v>106</v>
      </c>
      <c r="D300" s="4" t="s">
        <v>160</v>
      </c>
      <c r="E300" s="4">
        <f t="shared" si="3"/>
        <v>0</v>
      </c>
      <c r="I300" s="4" t="str">
        <f t="shared" ref="I300:X300" si="48">+IF($E49=1,I49,"")</f>
        <v/>
      </c>
      <c r="J300" s="4" t="str">
        <f t="shared" si="48"/>
        <v/>
      </c>
      <c r="K300" s="4" t="str">
        <f t="shared" si="48"/>
        <v/>
      </c>
      <c r="L300" s="4" t="str">
        <f t="shared" si="48"/>
        <v/>
      </c>
      <c r="M300" s="4" t="str">
        <f t="shared" si="48"/>
        <v/>
      </c>
      <c r="N300" s="4" t="str">
        <f t="shared" si="48"/>
        <v/>
      </c>
      <c r="O300" s="4" t="str">
        <f t="shared" si="48"/>
        <v/>
      </c>
      <c r="P300" s="4" t="str">
        <f t="shared" si="48"/>
        <v/>
      </c>
      <c r="Q300" s="4" t="str">
        <f t="shared" si="48"/>
        <v/>
      </c>
      <c r="R300" s="4" t="str">
        <f t="shared" si="48"/>
        <v/>
      </c>
      <c r="S300" s="4" t="str">
        <f t="shared" si="48"/>
        <v/>
      </c>
      <c r="T300" s="4" t="str">
        <f t="shared" si="48"/>
        <v/>
      </c>
      <c r="U300" s="4" t="str">
        <f t="shared" si="48"/>
        <v/>
      </c>
      <c r="V300" s="4" t="str">
        <f t="shared" si="48"/>
        <v/>
      </c>
      <c r="W300" s="4" t="str">
        <f t="shared" si="48"/>
        <v/>
      </c>
      <c r="X300" s="4" t="str">
        <f t="shared" si="48"/>
        <v/>
      </c>
    </row>
    <row r="301" spans="1:24" ht="15.75" customHeight="1" x14ac:dyDescent="0.25">
      <c r="A301" s="4" t="s">
        <v>163</v>
      </c>
      <c r="B301" s="4" t="s">
        <v>164</v>
      </c>
      <c r="C301" s="4" t="s">
        <v>106</v>
      </c>
      <c r="D301" s="4" t="s">
        <v>160</v>
      </c>
      <c r="E301" s="4">
        <f t="shared" si="3"/>
        <v>0</v>
      </c>
      <c r="I301" s="4" t="str">
        <f t="shared" ref="I301:X301" si="49">+IF($E50=1,I50,"")</f>
        <v/>
      </c>
      <c r="J301" s="4" t="str">
        <f t="shared" si="49"/>
        <v/>
      </c>
      <c r="K301" s="4" t="str">
        <f t="shared" si="49"/>
        <v/>
      </c>
      <c r="L301" s="4" t="str">
        <f t="shared" si="49"/>
        <v/>
      </c>
      <c r="M301" s="4" t="str">
        <f t="shared" si="49"/>
        <v/>
      </c>
      <c r="N301" s="4" t="str">
        <f t="shared" si="49"/>
        <v/>
      </c>
      <c r="O301" s="4" t="str">
        <f t="shared" si="49"/>
        <v/>
      </c>
      <c r="P301" s="4" t="str">
        <f t="shared" si="49"/>
        <v/>
      </c>
      <c r="Q301" s="4" t="str">
        <f t="shared" si="49"/>
        <v/>
      </c>
      <c r="R301" s="4" t="str">
        <f t="shared" si="49"/>
        <v/>
      </c>
      <c r="S301" s="4" t="str">
        <f t="shared" si="49"/>
        <v/>
      </c>
      <c r="T301" s="4" t="str">
        <f t="shared" si="49"/>
        <v/>
      </c>
      <c r="U301" s="4" t="str">
        <f t="shared" si="49"/>
        <v/>
      </c>
      <c r="V301" s="4" t="str">
        <f t="shared" si="49"/>
        <v/>
      </c>
      <c r="W301" s="4" t="str">
        <f t="shared" si="49"/>
        <v/>
      </c>
      <c r="X301" s="4" t="str">
        <f t="shared" si="49"/>
        <v/>
      </c>
    </row>
    <row r="302" spans="1:24" ht="15.75" customHeight="1" x14ac:dyDescent="0.25">
      <c r="A302" s="4" t="s">
        <v>165</v>
      </c>
      <c r="B302" s="4" t="s">
        <v>166</v>
      </c>
      <c r="C302" s="4" t="s">
        <v>106</v>
      </c>
      <c r="D302" s="4" t="s">
        <v>160</v>
      </c>
      <c r="E302" s="4">
        <f t="shared" si="3"/>
        <v>0</v>
      </c>
      <c r="I302" s="4" t="str">
        <f t="shared" ref="I302:X302" si="50">+IF($E51=1,I51,"")</f>
        <v/>
      </c>
      <c r="J302" s="4" t="str">
        <f t="shared" si="50"/>
        <v/>
      </c>
      <c r="K302" s="4" t="str">
        <f t="shared" si="50"/>
        <v/>
      </c>
      <c r="L302" s="4" t="str">
        <f t="shared" si="50"/>
        <v/>
      </c>
      <c r="M302" s="4" t="str">
        <f t="shared" si="50"/>
        <v/>
      </c>
      <c r="N302" s="4" t="str">
        <f t="shared" si="50"/>
        <v/>
      </c>
      <c r="O302" s="4" t="str">
        <f t="shared" si="50"/>
        <v/>
      </c>
      <c r="P302" s="4" t="str">
        <f t="shared" si="50"/>
        <v/>
      </c>
      <c r="Q302" s="4" t="str">
        <f t="shared" si="50"/>
        <v/>
      </c>
      <c r="R302" s="4" t="str">
        <f t="shared" si="50"/>
        <v/>
      </c>
      <c r="S302" s="4" t="str">
        <f t="shared" si="50"/>
        <v/>
      </c>
      <c r="T302" s="4" t="str">
        <f t="shared" si="50"/>
        <v/>
      </c>
      <c r="U302" s="4" t="str">
        <f t="shared" si="50"/>
        <v/>
      </c>
      <c r="V302" s="4" t="str">
        <f t="shared" si="50"/>
        <v/>
      </c>
      <c r="W302" s="4" t="str">
        <f t="shared" si="50"/>
        <v/>
      </c>
      <c r="X302" s="4" t="str">
        <f t="shared" si="50"/>
        <v/>
      </c>
    </row>
    <row r="303" spans="1:24" ht="15.75" customHeight="1" x14ac:dyDescent="0.25">
      <c r="A303" s="4" t="s">
        <v>335</v>
      </c>
      <c r="B303" s="4" t="s">
        <v>336</v>
      </c>
      <c r="C303" s="4" t="s">
        <v>28</v>
      </c>
      <c r="D303" s="4" t="s">
        <v>328</v>
      </c>
      <c r="E303" s="4">
        <f t="shared" si="3"/>
        <v>1</v>
      </c>
      <c r="I303" s="4">
        <f t="shared" ref="I303:X303" si="51">+IF($E52=1,I52,"")</f>
        <v>50339443</v>
      </c>
      <c r="J303" s="85">
        <f t="shared" si="51"/>
        <v>357.32417619320898</v>
      </c>
      <c r="K303" s="85">
        <f t="shared" si="51"/>
        <v>237.37052473941756</v>
      </c>
      <c r="L303" s="85">
        <f t="shared" si="51"/>
        <v>29.503703487541571</v>
      </c>
      <c r="M303" s="85">
        <f t="shared" si="51"/>
        <v>124.29387987379803</v>
      </c>
      <c r="N303" s="85">
        <f t="shared" si="51"/>
        <v>5.5284680047016019</v>
      </c>
      <c r="O303" s="85">
        <f t="shared" si="51"/>
        <v>26.268774703557312</v>
      </c>
      <c r="P303" s="85">
        <f t="shared" si="51"/>
        <v>1.8848350053631144</v>
      </c>
      <c r="Q303" s="85">
        <f t="shared" si="51"/>
        <v>0.33533906319304385</v>
      </c>
      <c r="R303" s="85">
        <f t="shared" si="51"/>
        <v>24.308969807234458</v>
      </c>
      <c r="S303" s="85">
        <f t="shared" si="51"/>
        <v>3.5639072032391321</v>
      </c>
      <c r="T303" s="85">
        <f t="shared" si="51"/>
        <v>3.1681906825568795</v>
      </c>
      <c r="U303" s="4">
        <f t="shared" si="51"/>
        <v>0.41</v>
      </c>
      <c r="V303" s="4">
        <f t="shared" si="51"/>
        <v>0.42</v>
      </c>
      <c r="W303" s="4">
        <f t="shared" si="51"/>
        <v>0.4</v>
      </c>
      <c r="X303" s="4">
        <f t="shared" si="51"/>
        <v>0.4</v>
      </c>
    </row>
    <row r="304" spans="1:24" ht="15.75" customHeight="1" x14ac:dyDescent="0.25">
      <c r="A304" s="4" t="s">
        <v>120</v>
      </c>
      <c r="B304" s="4" t="s">
        <v>121</v>
      </c>
      <c r="C304" s="4" t="s">
        <v>118</v>
      </c>
      <c r="D304" s="4" t="s">
        <v>119</v>
      </c>
      <c r="E304" s="4">
        <f t="shared" si="3"/>
        <v>0</v>
      </c>
      <c r="I304" s="4" t="str">
        <f t="shared" ref="I304:X304" si="52">+IF($E53=1,I53,"")</f>
        <v/>
      </c>
      <c r="J304" s="4" t="str">
        <f t="shared" si="52"/>
        <v/>
      </c>
      <c r="K304" s="4" t="str">
        <f t="shared" si="52"/>
        <v/>
      </c>
      <c r="L304" s="4" t="str">
        <f t="shared" si="52"/>
        <v/>
      </c>
      <c r="M304" s="4" t="str">
        <f t="shared" si="52"/>
        <v/>
      </c>
      <c r="N304" s="4" t="str">
        <f t="shared" si="52"/>
        <v/>
      </c>
      <c r="O304" s="4" t="str">
        <f t="shared" si="52"/>
        <v/>
      </c>
      <c r="P304" s="4" t="str">
        <f t="shared" si="52"/>
        <v/>
      </c>
      <c r="Q304" s="4" t="str">
        <f t="shared" si="52"/>
        <v/>
      </c>
      <c r="R304" s="4" t="str">
        <f t="shared" si="52"/>
        <v/>
      </c>
      <c r="S304" s="4" t="str">
        <f t="shared" si="52"/>
        <v/>
      </c>
      <c r="T304" s="4" t="str">
        <f t="shared" si="52"/>
        <v/>
      </c>
      <c r="U304" s="4" t="str">
        <f t="shared" si="52"/>
        <v/>
      </c>
      <c r="V304" s="4" t="str">
        <f t="shared" si="52"/>
        <v/>
      </c>
      <c r="W304" s="4" t="str">
        <f t="shared" si="52"/>
        <v/>
      </c>
      <c r="X304" s="4" t="str">
        <f t="shared" si="52"/>
        <v/>
      </c>
    </row>
    <row r="305" spans="1:24" ht="15.75" customHeight="1" x14ac:dyDescent="0.25">
      <c r="A305" s="4" t="s">
        <v>238</v>
      </c>
      <c r="B305" s="4" t="s">
        <v>239</v>
      </c>
      <c r="C305" s="4" t="s">
        <v>118</v>
      </c>
      <c r="D305" s="4" t="s">
        <v>231</v>
      </c>
      <c r="E305" s="4">
        <f t="shared" si="3"/>
        <v>0</v>
      </c>
      <c r="I305" s="4" t="str">
        <f t="shared" ref="I305:X305" si="53">+IF($E54=1,I54,"")</f>
        <v/>
      </c>
      <c r="J305" s="4" t="str">
        <f t="shared" si="53"/>
        <v/>
      </c>
      <c r="K305" s="4" t="str">
        <f t="shared" si="53"/>
        <v/>
      </c>
      <c r="L305" s="4" t="str">
        <f t="shared" si="53"/>
        <v/>
      </c>
      <c r="M305" s="4" t="str">
        <f t="shared" si="53"/>
        <v/>
      </c>
      <c r="N305" s="4" t="str">
        <f t="shared" si="53"/>
        <v/>
      </c>
      <c r="O305" s="4" t="str">
        <f t="shared" si="53"/>
        <v/>
      </c>
      <c r="P305" s="4" t="str">
        <f t="shared" si="53"/>
        <v/>
      </c>
      <c r="Q305" s="4" t="str">
        <f t="shared" si="53"/>
        <v/>
      </c>
      <c r="R305" s="4" t="str">
        <f t="shared" si="53"/>
        <v/>
      </c>
      <c r="S305" s="4" t="str">
        <f t="shared" si="53"/>
        <v/>
      </c>
      <c r="T305" s="4" t="str">
        <f t="shared" si="53"/>
        <v/>
      </c>
      <c r="U305" s="4" t="str">
        <f t="shared" si="53"/>
        <v/>
      </c>
      <c r="V305" s="4" t="str">
        <f t="shared" si="53"/>
        <v/>
      </c>
      <c r="W305" s="4" t="str">
        <f t="shared" si="53"/>
        <v/>
      </c>
      <c r="X305" s="4" t="str">
        <f t="shared" si="53"/>
        <v/>
      </c>
    </row>
    <row r="306" spans="1:24" ht="15.75" customHeight="1" x14ac:dyDescent="0.25">
      <c r="A306" s="4" t="s">
        <v>310</v>
      </c>
      <c r="B306" s="4" t="s">
        <v>311</v>
      </c>
      <c r="C306" s="4" t="s">
        <v>22</v>
      </c>
      <c r="D306" s="4" t="s">
        <v>309</v>
      </c>
      <c r="E306" s="4">
        <f t="shared" si="3"/>
        <v>0</v>
      </c>
      <c r="I306" s="4" t="str">
        <f t="shared" ref="I306:X306" si="54">+IF($E55=1,I55,"")</f>
        <v/>
      </c>
      <c r="J306" s="4" t="str">
        <f t="shared" si="54"/>
        <v/>
      </c>
      <c r="K306" s="4" t="str">
        <f t="shared" si="54"/>
        <v/>
      </c>
      <c r="L306" s="4" t="str">
        <f t="shared" si="54"/>
        <v/>
      </c>
      <c r="M306" s="4" t="str">
        <f t="shared" si="54"/>
        <v/>
      </c>
      <c r="N306" s="4" t="str">
        <f t="shared" si="54"/>
        <v/>
      </c>
      <c r="O306" s="4" t="str">
        <f t="shared" si="54"/>
        <v/>
      </c>
      <c r="P306" s="4" t="str">
        <f t="shared" si="54"/>
        <v/>
      </c>
      <c r="Q306" s="4" t="str">
        <f t="shared" si="54"/>
        <v/>
      </c>
      <c r="R306" s="4" t="str">
        <f t="shared" si="54"/>
        <v/>
      </c>
      <c r="S306" s="4" t="str">
        <f t="shared" si="54"/>
        <v/>
      </c>
      <c r="T306" s="4" t="str">
        <f t="shared" si="54"/>
        <v/>
      </c>
      <c r="U306" s="4" t="str">
        <f t="shared" si="54"/>
        <v/>
      </c>
      <c r="V306" s="4" t="str">
        <f t="shared" si="54"/>
        <v/>
      </c>
      <c r="W306" s="4" t="str">
        <f t="shared" si="54"/>
        <v/>
      </c>
      <c r="X306" s="4" t="str">
        <f t="shared" si="54"/>
        <v/>
      </c>
    </row>
    <row r="307" spans="1:24" ht="15.75" customHeight="1" x14ac:dyDescent="0.25">
      <c r="A307" s="4" t="s">
        <v>90</v>
      </c>
      <c r="B307" s="4" t="s">
        <v>91</v>
      </c>
      <c r="C307" s="4" t="s">
        <v>28</v>
      </c>
      <c r="D307" s="4" t="s">
        <v>89</v>
      </c>
      <c r="E307" s="4">
        <f t="shared" si="3"/>
        <v>1</v>
      </c>
      <c r="I307" s="4">
        <f t="shared" ref="I307:X307" si="55">+IF($E56=1,I56,"")</f>
        <v>5047561</v>
      </c>
      <c r="J307" s="85">
        <f t="shared" si="55"/>
        <v>266.5643862451588</v>
      </c>
      <c r="K307" s="85">
        <f t="shared" si="55"/>
        <v>281.7994671089661</v>
      </c>
      <c r="L307" s="85">
        <f t="shared" si="55"/>
        <v>99.711524041017029</v>
      </c>
      <c r="M307" s="85">
        <f t="shared" si="55"/>
        <v>353.83858267716533</v>
      </c>
      <c r="N307" s="85">
        <f t="shared" si="55"/>
        <v>5.4877989587446292</v>
      </c>
      <c r="O307" s="85">
        <f t="shared" si="55"/>
        <v>48.516245487364621</v>
      </c>
      <c r="P307" s="85">
        <f t="shared" si="55"/>
        <v>1.6037884767166535</v>
      </c>
      <c r="Q307" s="85">
        <f t="shared" si="55"/>
        <v>0.21674634420697414</v>
      </c>
      <c r="R307" s="85">
        <f t="shared" si="55"/>
        <v>11.94636379827802</v>
      </c>
      <c r="S307" s="85">
        <f t="shared" si="55"/>
        <v>0.68040776843515138</v>
      </c>
      <c r="T307" s="85">
        <f t="shared" si="55"/>
        <v>23.170689655172414</v>
      </c>
      <c r="U307" s="4">
        <f t="shared" si="55"/>
        <v>0.57999999999999996</v>
      </c>
      <c r="V307" s="4">
        <f t="shared" si="55"/>
        <v>0.7</v>
      </c>
      <c r="W307" s="4">
        <f t="shared" si="55"/>
        <v>0.7</v>
      </c>
      <c r="X307" s="4">
        <f t="shared" si="55"/>
        <v>0.7</v>
      </c>
    </row>
    <row r="308" spans="1:24" ht="15.75" customHeight="1" x14ac:dyDescent="0.25">
      <c r="A308" s="4" t="s">
        <v>454</v>
      </c>
      <c r="B308" s="4" t="s">
        <v>455</v>
      </c>
      <c r="C308" s="4" t="s">
        <v>118</v>
      </c>
      <c r="D308" s="4" t="s">
        <v>449</v>
      </c>
      <c r="E308" s="4">
        <f t="shared" si="3"/>
        <v>0</v>
      </c>
      <c r="I308" s="4" t="str">
        <f t="shared" ref="I308:X308" si="56">+IF($E57=1,I57,"")</f>
        <v/>
      </c>
      <c r="J308" s="4" t="str">
        <f t="shared" si="56"/>
        <v/>
      </c>
      <c r="K308" s="4" t="str">
        <f t="shared" si="56"/>
        <v/>
      </c>
      <c r="L308" s="4" t="str">
        <f t="shared" si="56"/>
        <v/>
      </c>
      <c r="M308" s="4" t="str">
        <f t="shared" si="56"/>
        <v/>
      </c>
      <c r="N308" s="4" t="str">
        <f t="shared" si="56"/>
        <v/>
      </c>
      <c r="O308" s="4" t="str">
        <f t="shared" si="56"/>
        <v/>
      </c>
      <c r="P308" s="4" t="str">
        <f t="shared" si="56"/>
        <v/>
      </c>
      <c r="Q308" s="4" t="str">
        <f t="shared" si="56"/>
        <v/>
      </c>
      <c r="R308" s="4" t="str">
        <f t="shared" si="56"/>
        <v/>
      </c>
      <c r="S308" s="4" t="str">
        <f t="shared" si="56"/>
        <v/>
      </c>
      <c r="T308" s="4" t="str">
        <f t="shared" si="56"/>
        <v/>
      </c>
      <c r="U308" s="4" t="str">
        <f t="shared" si="56"/>
        <v/>
      </c>
      <c r="V308" s="4" t="str">
        <f t="shared" si="56"/>
        <v/>
      </c>
      <c r="W308" s="4" t="str">
        <f t="shared" si="56"/>
        <v/>
      </c>
      <c r="X308" s="4" t="str">
        <f t="shared" si="56"/>
        <v/>
      </c>
    </row>
    <row r="309" spans="1:24" ht="15.75" customHeight="1" x14ac:dyDescent="0.25">
      <c r="A309" s="4" t="s">
        <v>417</v>
      </c>
      <c r="B309" s="4" t="s">
        <v>418</v>
      </c>
      <c r="C309" s="4" t="s">
        <v>181</v>
      </c>
      <c r="D309" s="4" t="s">
        <v>412</v>
      </c>
      <c r="E309" s="4">
        <f t="shared" si="3"/>
        <v>1</v>
      </c>
      <c r="I309" s="4">
        <f t="shared" ref="I309:X309" si="57">+IF($E58=1,I58,"")</f>
        <v>4130304</v>
      </c>
      <c r="J309" s="85">
        <f t="shared" si="57"/>
        <v>496.23465972480471</v>
      </c>
      <c r="K309" s="85">
        <f t="shared" si="57"/>
        <v>75.248698400892522</v>
      </c>
      <c r="L309" s="85" t="str">
        <f t="shared" si="57"/>
        <v/>
      </c>
      <c r="M309" s="85" t="str">
        <f t="shared" si="57"/>
        <v/>
      </c>
      <c r="N309" s="85">
        <f t="shared" si="57"/>
        <v>43.289791744142804</v>
      </c>
      <c r="O309" s="85">
        <f t="shared" si="57"/>
        <v>9.1224832214765108</v>
      </c>
      <c r="P309" s="85">
        <f t="shared" si="57"/>
        <v>0.22559338027146694</v>
      </c>
      <c r="Q309" s="85">
        <f t="shared" si="57"/>
        <v>0.24774774774774774</v>
      </c>
      <c r="R309" s="85">
        <f t="shared" si="57"/>
        <v>1.1137194744018843</v>
      </c>
      <c r="S309" s="85">
        <f t="shared" si="57"/>
        <v>1.1481822083256699</v>
      </c>
      <c r="T309" s="85">
        <f t="shared" si="57"/>
        <v>26.608482871125613</v>
      </c>
      <c r="U309" s="4">
        <f t="shared" si="57"/>
        <v>0.48</v>
      </c>
      <c r="V309" s="4">
        <f t="shared" si="57"/>
        <v>0.39</v>
      </c>
      <c r="W309" s="4">
        <f t="shared" si="57"/>
        <v>0.62</v>
      </c>
      <c r="X309" s="4">
        <f t="shared" si="57"/>
        <v>0.62</v>
      </c>
    </row>
    <row r="310" spans="1:24" ht="15.75" customHeight="1" x14ac:dyDescent="0.25">
      <c r="A310" s="4" t="s">
        <v>45</v>
      </c>
      <c r="B310" s="4" t="s">
        <v>46</v>
      </c>
      <c r="C310" s="4" t="s">
        <v>28</v>
      </c>
      <c r="D310" s="4" t="s">
        <v>29</v>
      </c>
      <c r="E310" s="4">
        <f t="shared" si="3"/>
        <v>0</v>
      </c>
      <c r="I310" s="4" t="str">
        <f t="shared" ref="I310:X310" si="58">+IF($E59=1,I59,"")</f>
        <v/>
      </c>
      <c r="J310" s="4" t="str">
        <f t="shared" si="58"/>
        <v/>
      </c>
      <c r="K310" s="4" t="str">
        <f t="shared" si="58"/>
        <v/>
      </c>
      <c r="L310" s="4" t="str">
        <f t="shared" si="58"/>
        <v/>
      </c>
      <c r="M310" s="4" t="str">
        <f t="shared" si="58"/>
        <v/>
      </c>
      <c r="N310" s="4" t="str">
        <f t="shared" si="58"/>
        <v/>
      </c>
      <c r="O310" s="4" t="str">
        <f t="shared" si="58"/>
        <v/>
      </c>
      <c r="P310" s="4" t="str">
        <f t="shared" si="58"/>
        <v/>
      </c>
      <c r="Q310" s="4" t="str">
        <f t="shared" si="58"/>
        <v/>
      </c>
      <c r="R310" s="4" t="str">
        <f t="shared" si="58"/>
        <v/>
      </c>
      <c r="S310" s="4" t="str">
        <f t="shared" si="58"/>
        <v/>
      </c>
      <c r="T310" s="4" t="str">
        <f t="shared" si="58"/>
        <v/>
      </c>
      <c r="U310" s="4" t="str">
        <f t="shared" si="58"/>
        <v/>
      </c>
      <c r="V310" s="4" t="str">
        <f t="shared" si="58"/>
        <v/>
      </c>
      <c r="W310" s="4" t="str">
        <f t="shared" si="58"/>
        <v/>
      </c>
      <c r="X310" s="4" t="str">
        <f t="shared" si="58"/>
        <v/>
      </c>
    </row>
    <row r="311" spans="1:24" ht="15.75" customHeight="1" x14ac:dyDescent="0.25">
      <c r="A311" s="4" t="s">
        <v>47</v>
      </c>
      <c r="B311" s="4" t="s">
        <v>48</v>
      </c>
      <c r="C311" s="4" t="s">
        <v>28</v>
      </c>
      <c r="D311" s="4" t="s">
        <v>29</v>
      </c>
      <c r="E311" s="4">
        <f t="shared" si="3"/>
        <v>0</v>
      </c>
      <c r="I311" s="4" t="str">
        <f t="shared" ref="I311:X311" si="59">+IF($E60=1,I60,"")</f>
        <v/>
      </c>
      <c r="J311" s="4" t="str">
        <f t="shared" si="59"/>
        <v/>
      </c>
      <c r="K311" s="4" t="str">
        <f t="shared" si="59"/>
        <v/>
      </c>
      <c r="L311" s="4" t="str">
        <f t="shared" si="59"/>
        <v/>
      </c>
      <c r="M311" s="4" t="str">
        <f t="shared" si="59"/>
        <v/>
      </c>
      <c r="N311" s="4" t="str">
        <f t="shared" si="59"/>
        <v/>
      </c>
      <c r="O311" s="4" t="str">
        <f t="shared" si="59"/>
        <v/>
      </c>
      <c r="P311" s="4" t="str">
        <f t="shared" si="59"/>
        <v/>
      </c>
      <c r="Q311" s="4" t="str">
        <f t="shared" si="59"/>
        <v/>
      </c>
      <c r="R311" s="4" t="str">
        <f t="shared" si="59"/>
        <v/>
      </c>
      <c r="S311" s="4" t="str">
        <f t="shared" si="59"/>
        <v/>
      </c>
      <c r="T311" s="4" t="str">
        <f t="shared" si="59"/>
        <v/>
      </c>
      <c r="U311" s="4" t="str">
        <f t="shared" si="59"/>
        <v/>
      </c>
      <c r="V311" s="4" t="str">
        <f t="shared" si="59"/>
        <v/>
      </c>
      <c r="W311" s="4" t="str">
        <f t="shared" si="59"/>
        <v/>
      </c>
      <c r="X311" s="4" t="str">
        <f t="shared" si="59"/>
        <v/>
      </c>
    </row>
    <row r="312" spans="1:24" ht="15.75" customHeight="1" x14ac:dyDescent="0.25">
      <c r="A312" s="4" t="s">
        <v>489</v>
      </c>
      <c r="B312" s="4" t="s">
        <v>490</v>
      </c>
      <c r="C312" s="4" t="s">
        <v>106</v>
      </c>
      <c r="D312" s="4" t="s">
        <v>484</v>
      </c>
      <c r="E312" s="4">
        <f t="shared" si="3"/>
        <v>1</v>
      </c>
      <c r="I312" s="4">
        <f t="shared" ref="I312:X312" si="60">+IF($E61=1,I61,"")</f>
        <v>1198575</v>
      </c>
      <c r="J312" s="85">
        <f t="shared" si="60"/>
        <v>417.24547900631995</v>
      </c>
      <c r="K312" s="85">
        <f t="shared" si="60"/>
        <v>49.391986317084871</v>
      </c>
      <c r="L312" s="85">
        <f t="shared" si="60"/>
        <v>34.207287820954051</v>
      </c>
      <c r="M312" s="85">
        <f t="shared" si="60"/>
        <v>692.56756756756749</v>
      </c>
      <c r="N312" s="85">
        <f t="shared" si="60"/>
        <v>9.9284567090086142</v>
      </c>
      <c r="O312" s="85">
        <f t="shared" si="60"/>
        <v>696.56302521008399</v>
      </c>
      <c r="P312" s="85">
        <f t="shared" si="60"/>
        <v>1.3061512664372077E-2</v>
      </c>
      <c r="Q312" s="85">
        <f t="shared" si="60"/>
        <v>0.25506756756756754</v>
      </c>
      <c r="R312" s="85">
        <f t="shared" si="60"/>
        <v>0.58402686523580083</v>
      </c>
      <c r="S312" s="85">
        <f t="shared" si="60"/>
        <v>5.3974496628101963E-2</v>
      </c>
      <c r="T312" s="85" t="str">
        <f t="shared" si="60"/>
        <v/>
      </c>
      <c r="U312" s="4">
        <f t="shared" si="60"/>
        <v>0</v>
      </c>
      <c r="V312" s="4">
        <f t="shared" si="60"/>
        <v>0</v>
      </c>
      <c r="W312" s="4">
        <f t="shared" si="60"/>
        <v>0</v>
      </c>
      <c r="X312" s="4">
        <f t="shared" si="60"/>
        <v>0</v>
      </c>
    </row>
    <row r="313" spans="1:24" ht="15.75" customHeight="1" x14ac:dyDescent="0.25">
      <c r="A313" s="4" t="s">
        <v>185</v>
      </c>
      <c r="B313" s="4" t="s">
        <v>186</v>
      </c>
      <c r="C313" s="4" t="s">
        <v>181</v>
      </c>
      <c r="D313" s="4" t="s">
        <v>182</v>
      </c>
      <c r="E313" s="4">
        <f t="shared" si="3"/>
        <v>0</v>
      </c>
      <c r="I313" s="4" t="str">
        <f t="shared" ref="I313:X313" si="61">+IF($E62=1,I62,"")</f>
        <v/>
      </c>
      <c r="J313" s="4" t="str">
        <f t="shared" si="61"/>
        <v/>
      </c>
      <c r="K313" s="4" t="str">
        <f t="shared" si="61"/>
        <v/>
      </c>
      <c r="L313" s="4" t="str">
        <f t="shared" si="61"/>
        <v/>
      </c>
      <c r="M313" s="4" t="str">
        <f t="shared" si="61"/>
        <v/>
      </c>
      <c r="N313" s="4" t="str">
        <f t="shared" si="61"/>
        <v/>
      </c>
      <c r="O313" s="4" t="str">
        <f t="shared" si="61"/>
        <v/>
      </c>
      <c r="P313" s="4" t="str">
        <f t="shared" si="61"/>
        <v/>
      </c>
      <c r="Q313" s="4" t="str">
        <f t="shared" si="61"/>
        <v/>
      </c>
      <c r="R313" s="4" t="str">
        <f t="shared" si="61"/>
        <v/>
      </c>
      <c r="S313" s="4" t="str">
        <f t="shared" si="61"/>
        <v/>
      </c>
      <c r="T313" s="4" t="str">
        <f t="shared" si="61"/>
        <v/>
      </c>
      <c r="U313" s="4" t="str">
        <f t="shared" si="61"/>
        <v/>
      </c>
      <c r="V313" s="4" t="str">
        <f t="shared" si="61"/>
        <v/>
      </c>
      <c r="W313" s="4" t="str">
        <f t="shared" si="61"/>
        <v/>
      </c>
      <c r="X313" s="4" t="str">
        <f t="shared" si="61"/>
        <v/>
      </c>
    </row>
    <row r="314" spans="1:24" ht="15.75" customHeight="1" x14ac:dyDescent="0.25">
      <c r="A314" s="5" t="s">
        <v>187</v>
      </c>
      <c r="B314" s="5" t="s">
        <v>188</v>
      </c>
      <c r="C314" s="4" t="s">
        <v>181</v>
      </c>
      <c r="D314" s="4" t="s">
        <v>182</v>
      </c>
      <c r="E314" s="4">
        <f t="shared" si="3"/>
        <v>0</v>
      </c>
      <c r="I314" s="4" t="str">
        <f t="shared" ref="I314:X314" si="62">+IF($E63=1,I63,"")</f>
        <v/>
      </c>
      <c r="J314" s="4" t="str">
        <f t="shared" si="62"/>
        <v/>
      </c>
      <c r="K314" s="4" t="str">
        <f t="shared" si="62"/>
        <v/>
      </c>
      <c r="L314" s="4" t="str">
        <f t="shared" si="62"/>
        <v/>
      </c>
      <c r="M314" s="4" t="str">
        <f t="shared" si="62"/>
        <v/>
      </c>
      <c r="N314" s="4" t="str">
        <f t="shared" si="62"/>
        <v/>
      </c>
      <c r="O314" s="4" t="str">
        <f t="shared" si="62"/>
        <v/>
      </c>
      <c r="P314" s="4" t="str">
        <f t="shared" si="62"/>
        <v/>
      </c>
      <c r="Q314" s="4" t="str">
        <f t="shared" si="62"/>
        <v/>
      </c>
      <c r="R314" s="4" t="str">
        <f t="shared" si="62"/>
        <v/>
      </c>
      <c r="S314" s="4" t="str">
        <f t="shared" si="62"/>
        <v/>
      </c>
      <c r="T314" s="4" t="str">
        <f t="shared" si="62"/>
        <v/>
      </c>
      <c r="U314" s="4" t="str">
        <f t="shared" si="62"/>
        <v/>
      </c>
      <c r="V314" s="4" t="str">
        <f t="shared" si="62"/>
        <v/>
      </c>
      <c r="W314" s="4" t="str">
        <f t="shared" si="62"/>
        <v/>
      </c>
      <c r="X314" s="4" t="str">
        <f t="shared" si="62"/>
        <v/>
      </c>
    </row>
    <row r="315" spans="1:24" ht="15.75" customHeight="1" x14ac:dyDescent="0.25">
      <c r="A315" s="4" t="s">
        <v>167</v>
      </c>
      <c r="B315" s="4" t="s">
        <v>168</v>
      </c>
      <c r="C315" s="4" t="s">
        <v>106</v>
      </c>
      <c r="D315" s="4" t="s">
        <v>160</v>
      </c>
      <c r="E315" s="4">
        <f t="shared" si="3"/>
        <v>0</v>
      </c>
      <c r="I315" s="4" t="str">
        <f t="shared" ref="I315:X315" si="63">+IF($E64=1,I64,"")</f>
        <v/>
      </c>
      <c r="J315" s="4" t="str">
        <f t="shared" si="63"/>
        <v/>
      </c>
      <c r="K315" s="4" t="str">
        <f t="shared" si="63"/>
        <v/>
      </c>
      <c r="L315" s="4" t="str">
        <f t="shared" si="63"/>
        <v/>
      </c>
      <c r="M315" s="4" t="str">
        <f t="shared" si="63"/>
        <v/>
      </c>
      <c r="N315" s="4" t="str">
        <f t="shared" si="63"/>
        <v/>
      </c>
      <c r="O315" s="4" t="str">
        <f t="shared" si="63"/>
        <v/>
      </c>
      <c r="P315" s="4" t="str">
        <f t="shared" si="63"/>
        <v/>
      </c>
      <c r="Q315" s="4" t="str">
        <f t="shared" si="63"/>
        <v/>
      </c>
      <c r="R315" s="4" t="str">
        <f t="shared" si="63"/>
        <v/>
      </c>
      <c r="S315" s="4" t="str">
        <f t="shared" si="63"/>
        <v/>
      </c>
      <c r="T315" s="4" t="str">
        <f t="shared" si="63"/>
        <v/>
      </c>
      <c r="U315" s="4" t="str">
        <f t="shared" si="63"/>
        <v/>
      </c>
      <c r="V315" s="4" t="str">
        <f t="shared" si="63"/>
        <v/>
      </c>
      <c r="W315" s="4" t="str">
        <f t="shared" si="63"/>
        <v/>
      </c>
      <c r="X315" s="4" t="str">
        <f t="shared" si="63"/>
        <v/>
      </c>
    </row>
    <row r="316" spans="1:24" ht="15.75" customHeight="1" x14ac:dyDescent="0.25">
      <c r="A316" s="4" t="s">
        <v>240</v>
      </c>
      <c r="B316" s="4" t="s">
        <v>241</v>
      </c>
      <c r="C316" s="4" t="s">
        <v>118</v>
      </c>
      <c r="D316" s="4" t="s">
        <v>231</v>
      </c>
      <c r="E316" s="4">
        <f t="shared" si="3"/>
        <v>0</v>
      </c>
      <c r="I316" s="4" t="str">
        <f t="shared" ref="I316:X316" si="64">+IF($E65=1,I65,"")</f>
        <v/>
      </c>
      <c r="J316" s="4" t="str">
        <f t="shared" si="64"/>
        <v/>
      </c>
      <c r="K316" s="4" t="str">
        <f t="shared" si="64"/>
        <v/>
      </c>
      <c r="L316" s="4" t="str">
        <f t="shared" si="64"/>
        <v/>
      </c>
      <c r="M316" s="4" t="str">
        <f t="shared" si="64"/>
        <v/>
      </c>
      <c r="N316" s="4" t="str">
        <f t="shared" si="64"/>
        <v/>
      </c>
      <c r="O316" s="4" t="str">
        <f t="shared" si="64"/>
        <v/>
      </c>
      <c r="P316" s="4" t="str">
        <f t="shared" si="64"/>
        <v/>
      </c>
      <c r="Q316" s="4" t="str">
        <f t="shared" si="64"/>
        <v/>
      </c>
      <c r="R316" s="4" t="str">
        <f t="shared" si="64"/>
        <v/>
      </c>
      <c r="S316" s="4" t="str">
        <f t="shared" si="64"/>
        <v/>
      </c>
      <c r="T316" s="4" t="str">
        <f t="shared" si="64"/>
        <v/>
      </c>
      <c r="U316" s="4" t="str">
        <f t="shared" si="64"/>
        <v/>
      </c>
      <c r="V316" s="4" t="str">
        <f t="shared" si="64"/>
        <v/>
      </c>
      <c r="W316" s="4" t="str">
        <f t="shared" si="64"/>
        <v/>
      </c>
      <c r="X316" s="4" t="str">
        <f t="shared" si="64"/>
        <v/>
      </c>
    </row>
    <row r="317" spans="1:24" ht="15.75" customHeight="1" x14ac:dyDescent="0.25">
      <c r="A317" s="4" t="s">
        <v>277</v>
      </c>
      <c r="B317" s="4" t="s">
        <v>278</v>
      </c>
      <c r="C317" s="4" t="s">
        <v>181</v>
      </c>
      <c r="D317" s="4" t="s">
        <v>276</v>
      </c>
      <c r="E317" s="4">
        <f t="shared" si="3"/>
        <v>1</v>
      </c>
      <c r="I317" s="4">
        <f t="shared" ref="I317:X317" si="65">+IF($E66=1,I66,"")</f>
        <v>5771876</v>
      </c>
      <c r="J317" s="85">
        <f t="shared" si="65"/>
        <v>187.51269084782831</v>
      </c>
      <c r="K317" s="85">
        <f t="shared" si="65"/>
        <v>62.977790929673468</v>
      </c>
      <c r="L317" s="85">
        <f t="shared" si="65"/>
        <v>54.696254735895224</v>
      </c>
      <c r="M317" s="85">
        <f t="shared" si="65"/>
        <v>868.50068775790919</v>
      </c>
      <c r="N317" s="85">
        <f t="shared" si="65"/>
        <v>13.149970650790143</v>
      </c>
      <c r="O317" s="85">
        <f t="shared" si="65"/>
        <v>277.82213438735175</v>
      </c>
      <c r="P317" s="85">
        <f t="shared" si="65"/>
        <v>1.8500045804790165E-2</v>
      </c>
      <c r="Q317" s="85">
        <f t="shared" si="65"/>
        <v>0.35488308115543327</v>
      </c>
      <c r="R317" s="85">
        <f t="shared" si="65"/>
        <v>1.2301026563980237</v>
      </c>
      <c r="S317" s="85">
        <f t="shared" si="65"/>
        <v>0.16527005173877374</v>
      </c>
      <c r="T317" s="85">
        <f t="shared" si="65"/>
        <v>170.60436893203882</v>
      </c>
      <c r="U317" s="4">
        <f t="shared" si="65"/>
        <v>0.93</v>
      </c>
      <c r="V317" s="4">
        <f t="shared" si="65"/>
        <v>0.92</v>
      </c>
      <c r="W317" s="4">
        <f t="shared" si="65"/>
        <v>0.88</v>
      </c>
      <c r="X317" s="4">
        <f t="shared" si="65"/>
        <v>0.88</v>
      </c>
    </row>
    <row r="318" spans="1:24" ht="15.75" customHeight="1" x14ac:dyDescent="0.25">
      <c r="A318" s="4" t="s">
        <v>122</v>
      </c>
      <c r="B318" s="4" t="s">
        <v>123</v>
      </c>
      <c r="C318" s="4" t="s">
        <v>118</v>
      </c>
      <c r="D318" s="4" t="s">
        <v>119</v>
      </c>
      <c r="E318" s="4">
        <f t="shared" si="3"/>
        <v>0</v>
      </c>
      <c r="I318" s="4" t="str">
        <f t="shared" ref="I318:X318" si="66">+IF($E67=1,I67,"")</f>
        <v/>
      </c>
      <c r="J318" s="4" t="str">
        <f t="shared" si="66"/>
        <v/>
      </c>
      <c r="K318" s="4" t="str">
        <f t="shared" si="66"/>
        <v/>
      </c>
      <c r="L318" s="4" t="str">
        <f t="shared" si="66"/>
        <v/>
      </c>
      <c r="M318" s="4" t="str">
        <f t="shared" si="66"/>
        <v/>
      </c>
      <c r="N318" s="4" t="str">
        <f t="shared" si="66"/>
        <v/>
      </c>
      <c r="O318" s="4" t="str">
        <f t="shared" si="66"/>
        <v/>
      </c>
      <c r="P318" s="4" t="str">
        <f t="shared" si="66"/>
        <v/>
      </c>
      <c r="Q318" s="4" t="str">
        <f t="shared" si="66"/>
        <v/>
      </c>
      <c r="R318" s="4" t="str">
        <f t="shared" si="66"/>
        <v/>
      </c>
      <c r="S318" s="4" t="str">
        <f t="shared" si="66"/>
        <v/>
      </c>
      <c r="T318" s="4" t="str">
        <f t="shared" si="66"/>
        <v/>
      </c>
      <c r="U318" s="4" t="str">
        <f t="shared" si="66"/>
        <v/>
      </c>
      <c r="V318" s="4" t="str">
        <f t="shared" si="66"/>
        <v/>
      </c>
      <c r="W318" s="4" t="str">
        <f t="shared" si="66"/>
        <v/>
      </c>
      <c r="X318" s="4" t="str">
        <f t="shared" si="66"/>
        <v/>
      </c>
    </row>
    <row r="319" spans="1:24" ht="15.75" customHeight="1" x14ac:dyDescent="0.25">
      <c r="A319" s="4" t="s">
        <v>49</v>
      </c>
      <c r="B319" s="4" t="s">
        <v>50</v>
      </c>
      <c r="C319" s="4" t="s">
        <v>28</v>
      </c>
      <c r="D319" s="4" t="s">
        <v>29</v>
      </c>
      <c r="E319" s="4">
        <f t="shared" si="3"/>
        <v>0</v>
      </c>
      <c r="I319" s="4" t="str">
        <f t="shared" ref="I319:X319" si="67">+IF($E68=1,I68,"")</f>
        <v/>
      </c>
      <c r="J319" s="4" t="str">
        <f t="shared" si="67"/>
        <v/>
      </c>
      <c r="K319" s="4" t="str">
        <f t="shared" si="67"/>
        <v/>
      </c>
      <c r="L319" s="4" t="str">
        <f t="shared" si="67"/>
        <v/>
      </c>
      <c r="M319" s="4" t="str">
        <f t="shared" si="67"/>
        <v/>
      </c>
      <c r="N319" s="4" t="str">
        <f t="shared" si="67"/>
        <v/>
      </c>
      <c r="O319" s="4" t="str">
        <f t="shared" si="67"/>
        <v/>
      </c>
      <c r="P319" s="4" t="str">
        <f t="shared" si="67"/>
        <v/>
      </c>
      <c r="Q319" s="4" t="str">
        <f t="shared" si="67"/>
        <v/>
      </c>
      <c r="R319" s="4" t="str">
        <f t="shared" si="67"/>
        <v/>
      </c>
      <c r="S319" s="4" t="str">
        <f t="shared" si="67"/>
        <v/>
      </c>
      <c r="T319" s="4" t="str">
        <f t="shared" si="67"/>
        <v/>
      </c>
      <c r="U319" s="4" t="str">
        <f t="shared" si="67"/>
        <v/>
      </c>
      <c r="V319" s="4" t="str">
        <f t="shared" si="67"/>
        <v/>
      </c>
      <c r="W319" s="4" t="str">
        <f t="shared" si="67"/>
        <v/>
      </c>
      <c r="X319" s="4" t="str">
        <f t="shared" si="67"/>
        <v/>
      </c>
    </row>
    <row r="320" spans="1:24" ht="15.75" customHeight="1" x14ac:dyDescent="0.25">
      <c r="A320" s="4" t="s">
        <v>51</v>
      </c>
      <c r="B320" s="4" t="s">
        <v>52</v>
      </c>
      <c r="C320" s="4" t="s">
        <v>28</v>
      </c>
      <c r="D320" s="4" t="s">
        <v>29</v>
      </c>
      <c r="E320" s="4">
        <f t="shared" si="3"/>
        <v>1</v>
      </c>
      <c r="I320" s="4">
        <f t="shared" ref="I320:X320" si="68">+IF($E69=1,I69,"")</f>
        <v>10738958</v>
      </c>
      <c r="J320" s="85">
        <f t="shared" si="68"/>
        <v>327.56436890804491</v>
      </c>
      <c r="K320" s="85">
        <f t="shared" si="68"/>
        <v>244.77235128398863</v>
      </c>
      <c r="L320" s="85" t="str">
        <f t="shared" si="68"/>
        <v/>
      </c>
      <c r="M320" s="85" t="str">
        <f t="shared" si="68"/>
        <v/>
      </c>
      <c r="N320" s="85" t="str">
        <f t="shared" si="68"/>
        <v/>
      </c>
      <c r="O320" s="85">
        <f t="shared" si="68"/>
        <v>30.274480712166174</v>
      </c>
      <c r="P320" s="85">
        <f t="shared" si="68"/>
        <v>7.2433177183797186</v>
      </c>
      <c r="Q320" s="85">
        <f t="shared" si="68"/>
        <v>0.60313474853534199</v>
      </c>
      <c r="R320" s="85">
        <f t="shared" si="68"/>
        <v>11.323258737020854</v>
      </c>
      <c r="S320" s="85">
        <f t="shared" si="68"/>
        <v>1.9287429551580495</v>
      </c>
      <c r="T320" s="85" t="str">
        <f t="shared" si="68"/>
        <v/>
      </c>
      <c r="U320" s="4">
        <f t="shared" si="68"/>
        <v>0.33</v>
      </c>
      <c r="V320" s="4">
        <f t="shared" si="68"/>
        <v>0.19</v>
      </c>
      <c r="W320" s="4">
        <f t="shared" si="68"/>
        <v>0.4</v>
      </c>
      <c r="X320" s="4">
        <f t="shared" si="68"/>
        <v>0.4</v>
      </c>
    </row>
    <row r="321" spans="1:24" ht="15.75" customHeight="1" x14ac:dyDescent="0.25">
      <c r="A321" s="4" t="s">
        <v>337</v>
      </c>
      <c r="B321" s="4" t="s">
        <v>338</v>
      </c>
      <c r="C321" s="4" t="s">
        <v>28</v>
      </c>
      <c r="D321" s="4" t="s">
        <v>328</v>
      </c>
      <c r="E321" s="4">
        <f t="shared" si="3"/>
        <v>1</v>
      </c>
      <c r="I321" s="4">
        <f t="shared" ref="I321:X321" si="69">+IF($E70=1,I70,"")</f>
        <v>17373662</v>
      </c>
      <c r="J321" s="85">
        <f t="shared" si="69"/>
        <v>250.91428623395575</v>
      </c>
      <c r="K321" s="85">
        <f t="shared" si="69"/>
        <v>215.82669215045166</v>
      </c>
      <c r="L321" s="85" t="str">
        <f t="shared" si="69"/>
        <v/>
      </c>
      <c r="M321" s="85" t="str">
        <f t="shared" si="69"/>
        <v/>
      </c>
      <c r="N321" s="85" t="str">
        <f t="shared" si="69"/>
        <v/>
      </c>
      <c r="O321" s="85">
        <f t="shared" si="69"/>
        <v>28.196969696969695</v>
      </c>
      <c r="P321" s="85">
        <f t="shared" si="69"/>
        <v>15.990191897654585</v>
      </c>
      <c r="Q321" s="85">
        <f t="shared" si="69"/>
        <v>0.34864122463130381</v>
      </c>
      <c r="R321" s="85">
        <f t="shared" si="69"/>
        <v>5.5946754345744729</v>
      </c>
      <c r="S321" s="85">
        <f t="shared" si="69"/>
        <v>8.8108543793659315</v>
      </c>
      <c r="T321" s="85" t="str">
        <f t="shared" si="69"/>
        <v/>
      </c>
      <c r="U321" s="4">
        <f t="shared" si="69"/>
        <v>0.38</v>
      </c>
      <c r="V321" s="4">
        <f t="shared" si="69"/>
        <v>0.36</v>
      </c>
      <c r="W321" s="4">
        <f t="shared" si="69"/>
        <v>0.42</v>
      </c>
      <c r="X321" s="4">
        <f t="shared" si="69"/>
        <v>0.42</v>
      </c>
    </row>
    <row r="322" spans="1:24" ht="15.75" customHeight="1" x14ac:dyDescent="0.25">
      <c r="A322" s="4" t="s">
        <v>251</v>
      </c>
      <c r="B322" s="4" t="s">
        <v>252</v>
      </c>
      <c r="C322" s="4" t="s">
        <v>118</v>
      </c>
      <c r="D322" s="4" t="s">
        <v>250</v>
      </c>
      <c r="E322" s="4">
        <f t="shared" si="3"/>
        <v>0</v>
      </c>
      <c r="I322" s="4" t="str">
        <f t="shared" ref="I322:X322" si="70">+IF($E71=1,I71,"")</f>
        <v/>
      </c>
      <c r="J322" s="4" t="str">
        <f t="shared" si="70"/>
        <v/>
      </c>
      <c r="K322" s="4" t="str">
        <f t="shared" si="70"/>
        <v/>
      </c>
      <c r="L322" s="4" t="str">
        <f t="shared" si="70"/>
        <v/>
      </c>
      <c r="M322" s="4" t="str">
        <f t="shared" si="70"/>
        <v/>
      </c>
      <c r="N322" s="4" t="str">
        <f t="shared" si="70"/>
        <v/>
      </c>
      <c r="O322" s="4" t="str">
        <f t="shared" si="70"/>
        <v/>
      </c>
      <c r="P322" s="4" t="str">
        <f t="shared" si="70"/>
        <v/>
      </c>
      <c r="Q322" s="4" t="str">
        <f t="shared" si="70"/>
        <v/>
      </c>
      <c r="R322" s="4" t="str">
        <f t="shared" si="70"/>
        <v/>
      </c>
      <c r="S322" s="4" t="str">
        <f t="shared" si="70"/>
        <v/>
      </c>
      <c r="T322" s="4" t="str">
        <f t="shared" si="70"/>
        <v/>
      </c>
      <c r="U322" s="4" t="str">
        <f t="shared" si="70"/>
        <v/>
      </c>
      <c r="V322" s="4" t="str">
        <f t="shared" si="70"/>
        <v/>
      </c>
      <c r="W322" s="4" t="str">
        <f t="shared" si="70"/>
        <v/>
      </c>
      <c r="X322" s="4" t="str">
        <f t="shared" si="70"/>
        <v/>
      </c>
    </row>
    <row r="323" spans="1:24" ht="15.75" customHeight="1" x14ac:dyDescent="0.25">
      <c r="A323" s="4" t="s">
        <v>92</v>
      </c>
      <c r="B323" s="4" t="s">
        <v>93</v>
      </c>
      <c r="C323" s="4" t="s">
        <v>28</v>
      </c>
      <c r="D323" s="4" t="s">
        <v>89</v>
      </c>
      <c r="E323" s="4">
        <f t="shared" si="3"/>
        <v>1</v>
      </c>
      <c r="I323" s="4">
        <f t="shared" ref="I323:X323" si="71">+IF($E72=1,I72,"")</f>
        <v>6453553</v>
      </c>
      <c r="J323" s="85">
        <f t="shared" si="71"/>
        <v>357.83389398057164</v>
      </c>
      <c r="K323" s="85">
        <f t="shared" si="71"/>
        <v>593.93639441715288</v>
      </c>
      <c r="L323" s="85" t="str">
        <f t="shared" si="71"/>
        <v/>
      </c>
      <c r="M323" s="85" t="str">
        <f t="shared" si="71"/>
        <v/>
      </c>
      <c r="N323" s="85" t="str">
        <f t="shared" si="71"/>
        <v/>
      </c>
      <c r="O323" s="85">
        <f t="shared" si="71"/>
        <v>56.790935672514621</v>
      </c>
      <c r="P323" s="85">
        <f t="shared" si="71"/>
        <v>6.3755821689953427</v>
      </c>
      <c r="Q323" s="85">
        <f t="shared" si="71"/>
        <v>0.28134620401774069</v>
      </c>
      <c r="R323" s="85">
        <f t="shared" si="71"/>
        <v>61.082631536457512</v>
      </c>
      <c r="S323" s="85">
        <f t="shared" si="71"/>
        <v>1.0205946711288454</v>
      </c>
      <c r="T323" s="85" t="str">
        <f t="shared" si="71"/>
        <v/>
      </c>
      <c r="U323" s="4">
        <f t="shared" si="71"/>
        <v>0.35</v>
      </c>
      <c r="V323" s="4">
        <f t="shared" si="71"/>
        <v>0.37</v>
      </c>
      <c r="W323" s="4">
        <f t="shared" si="71"/>
        <v>0.32</v>
      </c>
      <c r="X323" s="4">
        <f t="shared" si="71"/>
        <v>0.32</v>
      </c>
    </row>
    <row r="324" spans="1:24" ht="15.75" customHeight="1" x14ac:dyDescent="0.25">
      <c r="A324" s="4" t="s">
        <v>242</v>
      </c>
      <c r="B324" s="4" t="s">
        <v>243</v>
      </c>
      <c r="C324" s="4" t="s">
        <v>118</v>
      </c>
      <c r="D324" s="4" t="s">
        <v>231</v>
      </c>
      <c r="E324" s="4">
        <f t="shared" si="3"/>
        <v>0</v>
      </c>
      <c r="I324" s="4" t="str">
        <f t="shared" ref="I324:X324" si="72">+IF($E73=1,I73,"")</f>
        <v/>
      </c>
      <c r="J324" s="4" t="str">
        <f t="shared" si="72"/>
        <v/>
      </c>
      <c r="K324" s="4" t="str">
        <f t="shared" si="72"/>
        <v/>
      </c>
      <c r="L324" s="4" t="str">
        <f t="shared" si="72"/>
        <v/>
      </c>
      <c r="M324" s="4" t="str">
        <f t="shared" si="72"/>
        <v/>
      </c>
      <c r="N324" s="4" t="str">
        <f t="shared" si="72"/>
        <v/>
      </c>
      <c r="O324" s="4" t="str">
        <f t="shared" si="72"/>
        <v/>
      </c>
      <c r="P324" s="4" t="str">
        <f t="shared" si="72"/>
        <v/>
      </c>
      <c r="Q324" s="4" t="str">
        <f t="shared" si="72"/>
        <v/>
      </c>
      <c r="R324" s="4" t="str">
        <f t="shared" si="72"/>
        <v/>
      </c>
      <c r="S324" s="4" t="str">
        <f t="shared" si="72"/>
        <v/>
      </c>
      <c r="T324" s="4" t="str">
        <f t="shared" si="72"/>
        <v/>
      </c>
      <c r="U324" s="4" t="str">
        <f t="shared" si="72"/>
        <v/>
      </c>
      <c r="V324" s="4" t="str">
        <f t="shared" si="72"/>
        <v/>
      </c>
      <c r="W324" s="4" t="str">
        <f t="shared" si="72"/>
        <v/>
      </c>
      <c r="X324" s="4" t="str">
        <f t="shared" si="72"/>
        <v/>
      </c>
    </row>
    <row r="325" spans="1:24" ht="15.75" customHeight="1" x14ac:dyDescent="0.25">
      <c r="A325" s="4" t="s">
        <v>124</v>
      </c>
      <c r="B325" s="4" t="s">
        <v>125</v>
      </c>
      <c r="C325" s="4" t="s">
        <v>118</v>
      </c>
      <c r="D325" s="4" t="s">
        <v>119</v>
      </c>
      <c r="E325" s="4">
        <f t="shared" si="3"/>
        <v>0</v>
      </c>
      <c r="I325" s="4" t="str">
        <f t="shared" ref="I325:X325" si="73">+IF($E74=1,I74,"")</f>
        <v/>
      </c>
      <c r="J325" s="4" t="str">
        <f t="shared" si="73"/>
        <v/>
      </c>
      <c r="K325" s="4" t="str">
        <f t="shared" si="73"/>
        <v/>
      </c>
      <c r="L325" s="4" t="str">
        <f t="shared" si="73"/>
        <v/>
      </c>
      <c r="M325" s="4" t="str">
        <f t="shared" si="73"/>
        <v/>
      </c>
      <c r="N325" s="4" t="str">
        <f t="shared" si="73"/>
        <v/>
      </c>
      <c r="O325" s="4" t="str">
        <f t="shared" si="73"/>
        <v/>
      </c>
      <c r="P325" s="4" t="str">
        <f t="shared" si="73"/>
        <v/>
      </c>
      <c r="Q325" s="4" t="str">
        <f t="shared" si="73"/>
        <v/>
      </c>
      <c r="R325" s="4" t="str">
        <f t="shared" si="73"/>
        <v/>
      </c>
      <c r="S325" s="4" t="str">
        <f t="shared" si="73"/>
        <v/>
      </c>
      <c r="T325" s="4" t="str">
        <f t="shared" si="73"/>
        <v/>
      </c>
      <c r="U325" s="4" t="str">
        <f t="shared" si="73"/>
        <v/>
      </c>
      <c r="V325" s="4" t="str">
        <f t="shared" si="73"/>
        <v/>
      </c>
      <c r="W325" s="4" t="str">
        <f t="shared" si="73"/>
        <v/>
      </c>
      <c r="X325" s="4" t="str">
        <f t="shared" si="73"/>
        <v/>
      </c>
    </row>
    <row r="326" spans="1:24" ht="15.75" customHeight="1" x14ac:dyDescent="0.25">
      <c r="A326" s="4" t="s">
        <v>279</v>
      </c>
      <c r="B326" s="4" t="s">
        <v>280</v>
      </c>
      <c r="C326" s="4" t="s">
        <v>181</v>
      </c>
      <c r="D326" s="4" t="s">
        <v>276</v>
      </c>
      <c r="E326" s="4">
        <f t="shared" si="3"/>
        <v>1</v>
      </c>
      <c r="I326" s="4">
        <f t="shared" ref="I326:X326" si="74">+IF($E75=1,I75,"")</f>
        <v>1325648</v>
      </c>
      <c r="J326" s="85">
        <f t="shared" si="74"/>
        <v>293.81857023885675</v>
      </c>
      <c r="K326" s="85">
        <f t="shared" si="74"/>
        <v>194.32006083062774</v>
      </c>
      <c r="L326" s="85">
        <f t="shared" si="74"/>
        <v>91.351550336137493</v>
      </c>
      <c r="M326" s="85">
        <f t="shared" si="74"/>
        <v>470.10869565217388</v>
      </c>
      <c r="N326" s="85">
        <f t="shared" si="74"/>
        <v>17.350005431306048</v>
      </c>
      <c r="O326" s="85">
        <f t="shared" si="74"/>
        <v>64.3</v>
      </c>
      <c r="P326" s="85">
        <f t="shared" si="74"/>
        <v>0.34928813559322036</v>
      </c>
      <c r="Q326" s="85">
        <f t="shared" si="74"/>
        <v>0.20574534161490685</v>
      </c>
      <c r="R326" s="85">
        <f t="shared" si="74"/>
        <v>2.1876093804690235</v>
      </c>
      <c r="S326" s="85">
        <f t="shared" si="74"/>
        <v>1.3350463182094801</v>
      </c>
      <c r="T326" s="85">
        <f t="shared" si="74"/>
        <v>88.029761904761898</v>
      </c>
      <c r="U326" s="4">
        <f t="shared" si="74"/>
        <v>0.8</v>
      </c>
      <c r="V326" s="4">
        <f t="shared" si="74"/>
        <v>0.66</v>
      </c>
      <c r="W326" s="4">
        <f t="shared" si="74"/>
        <v>0.78</v>
      </c>
      <c r="X326" s="4">
        <f t="shared" si="74"/>
        <v>0.78</v>
      </c>
    </row>
    <row r="327" spans="1:24" ht="15.75" customHeight="1" x14ac:dyDescent="0.25">
      <c r="A327" s="4" t="s">
        <v>381</v>
      </c>
      <c r="B327" s="4" t="s">
        <v>382</v>
      </c>
      <c r="C327" s="4" t="s">
        <v>118</v>
      </c>
      <c r="D327" s="4" t="s">
        <v>380</v>
      </c>
      <c r="E327" s="4">
        <f t="shared" si="3"/>
        <v>0</v>
      </c>
      <c r="I327" s="4" t="str">
        <f t="shared" ref="I327:X327" si="75">+IF($E76=1,I76,"")</f>
        <v/>
      </c>
      <c r="J327" s="4" t="str">
        <f t="shared" si="75"/>
        <v/>
      </c>
      <c r="K327" s="4" t="str">
        <f t="shared" si="75"/>
        <v/>
      </c>
      <c r="L327" s="4" t="str">
        <f t="shared" si="75"/>
        <v/>
      </c>
      <c r="M327" s="4" t="str">
        <f t="shared" si="75"/>
        <v/>
      </c>
      <c r="N327" s="4" t="str">
        <f t="shared" si="75"/>
        <v/>
      </c>
      <c r="O327" s="4" t="str">
        <f t="shared" si="75"/>
        <v/>
      </c>
      <c r="P327" s="4" t="str">
        <f t="shared" si="75"/>
        <v/>
      </c>
      <c r="Q327" s="4" t="str">
        <f t="shared" si="75"/>
        <v/>
      </c>
      <c r="R327" s="4" t="str">
        <f t="shared" si="75"/>
        <v/>
      </c>
      <c r="S327" s="4" t="str">
        <f t="shared" si="75"/>
        <v/>
      </c>
      <c r="T327" s="4" t="str">
        <f t="shared" si="75"/>
        <v/>
      </c>
      <c r="U327" s="4" t="str">
        <f t="shared" si="75"/>
        <v/>
      </c>
      <c r="V327" s="4" t="str">
        <f t="shared" si="75"/>
        <v/>
      </c>
      <c r="W327" s="4" t="str">
        <f t="shared" si="75"/>
        <v/>
      </c>
      <c r="X327" s="4" t="str">
        <f t="shared" si="75"/>
        <v/>
      </c>
    </row>
    <row r="328" spans="1:24" ht="15.75" customHeight="1" x14ac:dyDescent="0.25">
      <c r="A328" s="4" t="s">
        <v>126</v>
      </c>
      <c r="B328" s="4" t="s">
        <v>127</v>
      </c>
      <c r="C328" s="4" t="s">
        <v>118</v>
      </c>
      <c r="D328" s="4" t="s">
        <v>119</v>
      </c>
      <c r="E328" s="4">
        <f t="shared" si="3"/>
        <v>0</v>
      </c>
      <c r="I328" s="4" t="str">
        <f t="shared" ref="I328:X328" si="76">+IF($E77=1,I77,"")</f>
        <v/>
      </c>
      <c r="J328" s="4" t="str">
        <f t="shared" si="76"/>
        <v/>
      </c>
      <c r="K328" s="4" t="str">
        <f t="shared" si="76"/>
        <v/>
      </c>
      <c r="L328" s="4" t="str">
        <f t="shared" si="76"/>
        <v/>
      </c>
      <c r="M328" s="4" t="str">
        <f t="shared" si="76"/>
        <v/>
      </c>
      <c r="N328" s="4" t="str">
        <f t="shared" si="76"/>
        <v/>
      </c>
      <c r="O328" s="4" t="str">
        <f t="shared" si="76"/>
        <v/>
      </c>
      <c r="P328" s="4" t="str">
        <f t="shared" si="76"/>
        <v/>
      </c>
      <c r="Q328" s="4" t="str">
        <f t="shared" si="76"/>
        <v/>
      </c>
      <c r="R328" s="4" t="str">
        <f t="shared" si="76"/>
        <v/>
      </c>
      <c r="S328" s="4" t="str">
        <f t="shared" si="76"/>
        <v/>
      </c>
      <c r="T328" s="4" t="str">
        <f t="shared" si="76"/>
        <v/>
      </c>
      <c r="U328" s="4" t="str">
        <f t="shared" si="76"/>
        <v/>
      </c>
      <c r="V328" s="4" t="str">
        <f t="shared" si="76"/>
        <v/>
      </c>
      <c r="W328" s="4" t="str">
        <f t="shared" si="76"/>
        <v/>
      </c>
      <c r="X328" s="4" t="str">
        <f t="shared" si="76"/>
        <v/>
      </c>
    </row>
    <row r="329" spans="1:24" ht="15.75" customHeight="1" x14ac:dyDescent="0.25">
      <c r="A329" s="4" t="s">
        <v>281</v>
      </c>
      <c r="B329" s="5" t="s">
        <v>282</v>
      </c>
      <c r="C329" s="4" t="s">
        <v>181</v>
      </c>
      <c r="D329" s="4" t="s">
        <v>276</v>
      </c>
      <c r="E329" s="4">
        <f t="shared" si="3"/>
        <v>0</v>
      </c>
      <c r="I329" s="4" t="str">
        <f t="shared" ref="I329:X329" si="77">+IF($E78=1,I78,"")</f>
        <v/>
      </c>
      <c r="J329" s="4" t="str">
        <f t="shared" si="77"/>
        <v/>
      </c>
      <c r="K329" s="4" t="str">
        <f t="shared" si="77"/>
        <v/>
      </c>
      <c r="L329" s="4" t="str">
        <f t="shared" si="77"/>
        <v/>
      </c>
      <c r="M329" s="4" t="str">
        <f t="shared" si="77"/>
        <v/>
      </c>
      <c r="N329" s="4" t="str">
        <f t="shared" si="77"/>
        <v/>
      </c>
      <c r="O329" s="4" t="str">
        <f t="shared" si="77"/>
        <v/>
      </c>
      <c r="P329" s="4" t="str">
        <f t="shared" si="77"/>
        <v/>
      </c>
      <c r="Q329" s="4" t="str">
        <f t="shared" si="77"/>
        <v/>
      </c>
      <c r="R329" s="4" t="str">
        <f t="shared" si="77"/>
        <v/>
      </c>
      <c r="S329" s="4" t="str">
        <f t="shared" si="77"/>
        <v/>
      </c>
      <c r="T329" s="4" t="str">
        <f t="shared" si="77"/>
        <v/>
      </c>
      <c r="U329" s="4" t="str">
        <f t="shared" si="77"/>
        <v/>
      </c>
      <c r="V329" s="4" t="str">
        <f t="shared" si="77"/>
        <v/>
      </c>
      <c r="W329" s="4" t="str">
        <f t="shared" si="77"/>
        <v/>
      </c>
      <c r="X329" s="4" t="str">
        <f t="shared" si="77"/>
        <v/>
      </c>
    </row>
    <row r="330" spans="1:24" ht="15.75" customHeight="1" x14ac:dyDescent="0.25">
      <c r="A330" s="4" t="s">
        <v>339</v>
      </c>
      <c r="B330" s="4" t="s">
        <v>340</v>
      </c>
      <c r="C330" s="4" t="s">
        <v>28</v>
      </c>
      <c r="D330" s="4" t="s">
        <v>328</v>
      </c>
      <c r="E330" s="4">
        <f t="shared" si="3"/>
        <v>0</v>
      </c>
      <c r="I330" s="4" t="str">
        <f t="shared" ref="I330:X330" si="78">+IF($E79=1,I79,"")</f>
        <v/>
      </c>
      <c r="J330" s="4" t="str">
        <f t="shared" si="78"/>
        <v/>
      </c>
      <c r="K330" s="4" t="str">
        <f t="shared" si="78"/>
        <v/>
      </c>
      <c r="L330" s="4" t="str">
        <f t="shared" si="78"/>
        <v/>
      </c>
      <c r="M330" s="4" t="str">
        <f t="shared" si="78"/>
        <v/>
      </c>
      <c r="N330" s="4" t="str">
        <f t="shared" si="78"/>
        <v/>
      </c>
      <c r="O330" s="4" t="str">
        <f t="shared" si="78"/>
        <v/>
      </c>
      <c r="P330" s="4" t="str">
        <f t="shared" si="78"/>
        <v/>
      </c>
      <c r="Q330" s="4" t="str">
        <f t="shared" si="78"/>
        <v/>
      </c>
      <c r="R330" s="4" t="str">
        <f t="shared" si="78"/>
        <v/>
      </c>
      <c r="S330" s="4" t="str">
        <f t="shared" si="78"/>
        <v/>
      </c>
      <c r="T330" s="4" t="str">
        <f t="shared" si="78"/>
        <v/>
      </c>
      <c r="U330" s="4" t="str">
        <f t="shared" si="78"/>
        <v/>
      </c>
      <c r="V330" s="4" t="str">
        <f t="shared" si="78"/>
        <v/>
      </c>
      <c r="W330" s="4" t="str">
        <f t="shared" si="78"/>
        <v/>
      </c>
      <c r="X330" s="4" t="str">
        <f t="shared" si="78"/>
        <v/>
      </c>
    </row>
    <row r="331" spans="1:24" ht="15.75" customHeight="1" x14ac:dyDescent="0.25">
      <c r="A331" s="4" t="s">
        <v>203</v>
      </c>
      <c r="B331" s="4" t="s">
        <v>204</v>
      </c>
      <c r="C331" s="4" t="s">
        <v>22</v>
      </c>
      <c r="D331" s="4" t="s">
        <v>205</v>
      </c>
      <c r="E331" s="4">
        <f t="shared" si="3"/>
        <v>0</v>
      </c>
      <c r="I331" s="4" t="str">
        <f t="shared" ref="I331:X331" si="79">+IF($E80=1,I80,"")</f>
        <v/>
      </c>
      <c r="J331" s="4" t="str">
        <f t="shared" si="79"/>
        <v/>
      </c>
      <c r="K331" s="4" t="str">
        <f t="shared" si="79"/>
        <v/>
      </c>
      <c r="L331" s="4" t="str">
        <f t="shared" si="79"/>
        <v/>
      </c>
      <c r="M331" s="4" t="str">
        <f t="shared" si="79"/>
        <v/>
      </c>
      <c r="N331" s="4" t="str">
        <f t="shared" si="79"/>
        <v/>
      </c>
      <c r="O331" s="4" t="str">
        <f t="shared" si="79"/>
        <v/>
      </c>
      <c r="P331" s="4" t="str">
        <f t="shared" si="79"/>
        <v/>
      </c>
      <c r="Q331" s="4" t="str">
        <f t="shared" si="79"/>
        <v/>
      </c>
      <c r="R331" s="4" t="str">
        <f t="shared" si="79"/>
        <v/>
      </c>
      <c r="S331" s="4" t="str">
        <f t="shared" si="79"/>
        <v/>
      </c>
      <c r="T331" s="4" t="str">
        <f t="shared" si="79"/>
        <v/>
      </c>
      <c r="U331" s="4" t="str">
        <f t="shared" si="79"/>
        <v/>
      </c>
      <c r="V331" s="4" t="str">
        <f t="shared" si="79"/>
        <v/>
      </c>
      <c r="W331" s="4" t="str">
        <f t="shared" si="79"/>
        <v/>
      </c>
      <c r="X331" s="4" t="str">
        <f t="shared" si="79"/>
        <v/>
      </c>
    </row>
    <row r="332" spans="1:24" ht="15.75" customHeight="1" x14ac:dyDescent="0.25">
      <c r="A332" s="4" t="s">
        <v>283</v>
      </c>
      <c r="B332" s="4" t="s">
        <v>284</v>
      </c>
      <c r="C332" s="4" t="s">
        <v>181</v>
      </c>
      <c r="D332" s="4" t="s">
        <v>276</v>
      </c>
      <c r="E332" s="4">
        <f t="shared" si="3"/>
        <v>1</v>
      </c>
      <c r="I332" s="4">
        <f t="shared" ref="I332:X332" si="80">+IF($E81=1,I81,"")</f>
        <v>5532156</v>
      </c>
      <c r="J332" s="85">
        <f t="shared" si="80"/>
        <v>135.84215629494179</v>
      </c>
      <c r="K332" s="85">
        <f t="shared" si="80"/>
        <v>55.710648795876324</v>
      </c>
      <c r="L332" s="85">
        <f t="shared" si="80"/>
        <v>37.652589695590656</v>
      </c>
      <c r="M332" s="85">
        <f t="shared" si="80"/>
        <v>675.85983127839063</v>
      </c>
      <c r="N332" s="85">
        <f t="shared" si="80"/>
        <v>18.88956132111965</v>
      </c>
      <c r="O332" s="85">
        <f t="shared" si="80"/>
        <v>151.95693779904306</v>
      </c>
      <c r="P332" s="85">
        <f t="shared" si="80"/>
        <v>1.9752105310381071E-2</v>
      </c>
      <c r="Q332" s="85">
        <f t="shared" si="80"/>
        <v>0.19954574951330306</v>
      </c>
      <c r="R332" s="85">
        <f t="shared" si="80"/>
        <v>1.2472533312509626</v>
      </c>
      <c r="S332" s="85">
        <f t="shared" si="80"/>
        <v>2.5312635788280486</v>
      </c>
      <c r="T332" s="85">
        <f t="shared" si="80"/>
        <v>288.19419237749548</v>
      </c>
      <c r="U332" s="4">
        <f t="shared" si="80"/>
        <v>0.93</v>
      </c>
      <c r="V332" s="4">
        <f t="shared" si="80"/>
        <v>0.94</v>
      </c>
      <c r="W332" s="4">
        <f t="shared" si="80"/>
        <v>0.92</v>
      </c>
      <c r="X332" s="4">
        <f t="shared" si="80"/>
        <v>0.92</v>
      </c>
    </row>
    <row r="333" spans="1:24" ht="15.75" customHeight="1" x14ac:dyDescent="0.25">
      <c r="A333" s="4" t="s">
        <v>528</v>
      </c>
      <c r="B333" s="4" t="s">
        <v>529</v>
      </c>
      <c r="C333" s="4" t="s">
        <v>181</v>
      </c>
      <c r="D333" s="4" t="s">
        <v>525</v>
      </c>
      <c r="E333" s="4">
        <f t="shared" si="3"/>
        <v>1</v>
      </c>
      <c r="I333" s="4">
        <f t="shared" ref="I333:X333" si="81">+IF($E82=1,I82,"")</f>
        <v>65129728</v>
      </c>
      <c r="J333" s="85">
        <f t="shared" si="81"/>
        <v>329.69429873866511</v>
      </c>
      <c r="K333" s="85">
        <f t="shared" si="81"/>
        <v>105.90248434631877</v>
      </c>
      <c r="L333" s="85" t="str">
        <f t="shared" si="81"/>
        <v/>
      </c>
      <c r="M333" s="85" t="str">
        <f t="shared" si="81"/>
        <v/>
      </c>
      <c r="N333" s="85" t="str">
        <f t="shared" si="81"/>
        <v/>
      </c>
      <c r="O333" s="85">
        <f t="shared" si="81"/>
        <v>184.79493006993007</v>
      </c>
      <c r="P333" s="85">
        <f t="shared" si="81"/>
        <v>0.10688075669108806</v>
      </c>
      <c r="Q333" s="85">
        <f t="shared" si="81"/>
        <v>0.28728216429379189</v>
      </c>
      <c r="R333" s="85">
        <f t="shared" si="81"/>
        <v>1.2651672673959271</v>
      </c>
      <c r="S333" s="85">
        <f t="shared" si="81"/>
        <v>1.0020907696775958</v>
      </c>
      <c r="T333" s="85" t="str">
        <f t="shared" si="81"/>
        <v/>
      </c>
      <c r="U333" s="4">
        <f t="shared" si="81"/>
        <v>0.66</v>
      </c>
      <c r="V333" s="4">
        <f t="shared" si="81"/>
        <v>0.77</v>
      </c>
      <c r="W333" s="4">
        <f t="shared" si="81"/>
        <v>0.68</v>
      </c>
      <c r="X333" s="4">
        <f t="shared" si="81"/>
        <v>0.68</v>
      </c>
    </row>
    <row r="334" spans="1:24" ht="15.75" customHeight="1" x14ac:dyDescent="0.25">
      <c r="A334" s="4" t="s">
        <v>341</v>
      </c>
      <c r="B334" s="4" t="s">
        <v>342</v>
      </c>
      <c r="C334" s="4" t="s">
        <v>28</v>
      </c>
      <c r="D334" s="4" t="s">
        <v>328</v>
      </c>
      <c r="E334" s="4">
        <f t="shared" si="3"/>
        <v>0</v>
      </c>
      <c r="I334" s="4" t="str">
        <f t="shared" ref="I334:X334" si="82">+IF($E83=1,I83,"")</f>
        <v/>
      </c>
      <c r="J334" s="4" t="str">
        <f t="shared" si="82"/>
        <v/>
      </c>
      <c r="K334" s="4" t="str">
        <f t="shared" si="82"/>
        <v/>
      </c>
      <c r="L334" s="4" t="str">
        <f t="shared" si="82"/>
        <v/>
      </c>
      <c r="M334" s="4" t="str">
        <f t="shared" si="82"/>
        <v/>
      </c>
      <c r="N334" s="4" t="str">
        <f t="shared" si="82"/>
        <v/>
      </c>
      <c r="O334" s="4" t="str">
        <f t="shared" si="82"/>
        <v/>
      </c>
      <c r="P334" s="4" t="str">
        <f t="shared" si="82"/>
        <v/>
      </c>
      <c r="Q334" s="4" t="str">
        <f t="shared" si="82"/>
        <v/>
      </c>
      <c r="R334" s="4" t="str">
        <f t="shared" si="82"/>
        <v/>
      </c>
      <c r="S334" s="4" t="str">
        <f t="shared" si="82"/>
        <v/>
      </c>
      <c r="T334" s="4" t="str">
        <f t="shared" si="82"/>
        <v/>
      </c>
      <c r="U334" s="4" t="str">
        <f t="shared" si="82"/>
        <v/>
      </c>
      <c r="V334" s="4" t="str">
        <f t="shared" si="82"/>
        <v/>
      </c>
      <c r="W334" s="4" t="str">
        <f t="shared" si="82"/>
        <v/>
      </c>
      <c r="X334" s="4" t="str">
        <f t="shared" si="82"/>
        <v/>
      </c>
    </row>
    <row r="335" spans="1:24" ht="15.75" customHeight="1" x14ac:dyDescent="0.25">
      <c r="A335" s="4" t="s">
        <v>312</v>
      </c>
      <c r="B335" s="4" t="s">
        <v>313</v>
      </c>
      <c r="C335" s="4" t="s">
        <v>22</v>
      </c>
      <c r="D335" s="4" t="s">
        <v>309</v>
      </c>
      <c r="E335" s="4">
        <f t="shared" si="3"/>
        <v>0</v>
      </c>
      <c r="I335" s="4" t="str">
        <f t="shared" ref="I335:X335" si="83">+IF($E84=1,I84,"")</f>
        <v/>
      </c>
      <c r="J335" s="4" t="str">
        <f t="shared" si="83"/>
        <v/>
      </c>
      <c r="K335" s="4" t="str">
        <f t="shared" si="83"/>
        <v/>
      </c>
      <c r="L335" s="4" t="str">
        <f t="shared" si="83"/>
        <v/>
      </c>
      <c r="M335" s="4" t="str">
        <f t="shared" si="83"/>
        <v/>
      </c>
      <c r="N335" s="4" t="str">
        <f t="shared" si="83"/>
        <v/>
      </c>
      <c r="O335" s="4" t="str">
        <f t="shared" si="83"/>
        <v/>
      </c>
      <c r="P335" s="4" t="str">
        <f t="shared" si="83"/>
        <v/>
      </c>
      <c r="Q335" s="4" t="str">
        <f t="shared" si="83"/>
        <v/>
      </c>
      <c r="R335" s="4" t="str">
        <f t="shared" si="83"/>
        <v/>
      </c>
      <c r="S335" s="4" t="str">
        <f t="shared" si="83"/>
        <v/>
      </c>
      <c r="T335" s="4" t="str">
        <f t="shared" si="83"/>
        <v/>
      </c>
      <c r="U335" s="4" t="str">
        <f t="shared" si="83"/>
        <v/>
      </c>
      <c r="V335" s="4" t="str">
        <f t="shared" si="83"/>
        <v/>
      </c>
      <c r="W335" s="4" t="str">
        <f t="shared" si="83"/>
        <v/>
      </c>
      <c r="X335" s="4" t="str">
        <f t="shared" si="83"/>
        <v/>
      </c>
    </row>
    <row r="336" spans="1:24" ht="15.75" customHeight="1" x14ac:dyDescent="0.25">
      <c r="A336" s="4" t="s">
        <v>244</v>
      </c>
      <c r="B336" s="4" t="s">
        <v>245</v>
      </c>
      <c r="C336" s="4" t="s">
        <v>118</v>
      </c>
      <c r="D336" s="4" t="s">
        <v>231</v>
      </c>
      <c r="E336" s="4">
        <f t="shared" si="3"/>
        <v>0</v>
      </c>
      <c r="I336" s="4" t="str">
        <f t="shared" ref="I336:X336" si="84">+IF($E85=1,I85,"")</f>
        <v/>
      </c>
      <c r="J336" s="4" t="str">
        <f t="shared" si="84"/>
        <v/>
      </c>
      <c r="K336" s="4" t="str">
        <f t="shared" si="84"/>
        <v/>
      </c>
      <c r="L336" s="4" t="str">
        <f t="shared" si="84"/>
        <v/>
      </c>
      <c r="M336" s="4" t="str">
        <f t="shared" si="84"/>
        <v/>
      </c>
      <c r="N336" s="4" t="str">
        <f t="shared" si="84"/>
        <v/>
      </c>
      <c r="O336" s="4" t="str">
        <f t="shared" si="84"/>
        <v/>
      </c>
      <c r="P336" s="4" t="str">
        <f t="shared" si="84"/>
        <v/>
      </c>
      <c r="Q336" s="4" t="str">
        <f t="shared" si="84"/>
        <v/>
      </c>
      <c r="R336" s="4" t="str">
        <f t="shared" si="84"/>
        <v/>
      </c>
      <c r="S336" s="4" t="str">
        <f t="shared" si="84"/>
        <v/>
      </c>
      <c r="T336" s="4" t="str">
        <f t="shared" si="84"/>
        <v/>
      </c>
      <c r="U336" s="4" t="str">
        <f t="shared" si="84"/>
        <v/>
      </c>
      <c r="V336" s="4" t="str">
        <f t="shared" si="84"/>
        <v/>
      </c>
      <c r="W336" s="4" t="str">
        <f t="shared" si="84"/>
        <v/>
      </c>
      <c r="X336" s="4" t="str">
        <f t="shared" si="84"/>
        <v/>
      </c>
    </row>
    <row r="337" spans="1:24" ht="15.75" customHeight="1" x14ac:dyDescent="0.25">
      <c r="A337" s="4" t="s">
        <v>456</v>
      </c>
      <c r="B337" s="4" t="s">
        <v>457</v>
      </c>
      <c r="C337" s="4" t="s">
        <v>118</v>
      </c>
      <c r="D337" s="4" t="s">
        <v>449</v>
      </c>
      <c r="E337" s="4">
        <f t="shared" si="3"/>
        <v>0</v>
      </c>
      <c r="I337" s="4" t="str">
        <f t="shared" ref="I337:X337" si="85">+IF($E86=1,I86,"")</f>
        <v/>
      </c>
      <c r="J337" s="4" t="str">
        <f t="shared" si="85"/>
        <v/>
      </c>
      <c r="K337" s="4" t="str">
        <f t="shared" si="85"/>
        <v/>
      </c>
      <c r="L337" s="4" t="str">
        <f t="shared" si="85"/>
        <v/>
      </c>
      <c r="M337" s="4" t="str">
        <f t="shared" si="85"/>
        <v/>
      </c>
      <c r="N337" s="4" t="str">
        <f t="shared" si="85"/>
        <v/>
      </c>
      <c r="O337" s="4" t="str">
        <f t="shared" si="85"/>
        <v/>
      </c>
      <c r="P337" s="4" t="str">
        <f t="shared" si="85"/>
        <v/>
      </c>
      <c r="Q337" s="4" t="str">
        <f t="shared" si="85"/>
        <v/>
      </c>
      <c r="R337" s="4" t="str">
        <f t="shared" si="85"/>
        <v/>
      </c>
      <c r="S337" s="4" t="str">
        <f t="shared" si="85"/>
        <v/>
      </c>
      <c r="T337" s="4" t="str">
        <f t="shared" si="85"/>
        <v/>
      </c>
      <c r="U337" s="4" t="str">
        <f t="shared" si="85"/>
        <v/>
      </c>
      <c r="V337" s="4" t="str">
        <f t="shared" si="85"/>
        <v/>
      </c>
      <c r="W337" s="4" t="str">
        <f t="shared" si="85"/>
        <v/>
      </c>
      <c r="X337" s="4" t="str">
        <f t="shared" si="85"/>
        <v/>
      </c>
    </row>
    <row r="338" spans="1:24" ht="15.75" customHeight="1" x14ac:dyDescent="0.25">
      <c r="A338" s="4" t="s">
        <v>491</v>
      </c>
      <c r="B338" s="4" t="s">
        <v>492</v>
      </c>
      <c r="C338" s="4" t="s">
        <v>106</v>
      </c>
      <c r="D338" s="4" t="s">
        <v>484</v>
      </c>
      <c r="E338" s="4">
        <f t="shared" si="3"/>
        <v>1</v>
      </c>
      <c r="I338" s="4">
        <f t="shared" ref="I338:X338" si="86">+IF($E87=1,I87,"")</f>
        <v>3996765</v>
      </c>
      <c r="J338" s="85">
        <f t="shared" si="86"/>
        <v>240.76972251308246</v>
      </c>
      <c r="K338" s="85">
        <f t="shared" si="86"/>
        <v>249.95214880034226</v>
      </c>
      <c r="L338" s="85" t="str">
        <f t="shared" si="86"/>
        <v/>
      </c>
      <c r="M338" s="85" t="str">
        <f t="shared" si="86"/>
        <v/>
      </c>
      <c r="N338" s="85">
        <f t="shared" si="86"/>
        <v>7.3559491238539163</v>
      </c>
      <c r="O338" s="85">
        <f t="shared" si="86"/>
        <v>54.503401360544217</v>
      </c>
      <c r="P338" s="85">
        <f t="shared" si="86"/>
        <v>0.63874680306905374</v>
      </c>
      <c r="Q338" s="85">
        <f t="shared" si="86"/>
        <v>0.11051051051051052</v>
      </c>
      <c r="R338" s="85">
        <f t="shared" si="86"/>
        <v>0.97578916949082561</v>
      </c>
      <c r="S338" s="85">
        <f t="shared" si="86"/>
        <v>1.1369820269595607</v>
      </c>
      <c r="T338" s="85" t="str">
        <f t="shared" si="86"/>
        <v/>
      </c>
      <c r="U338" s="4">
        <f t="shared" si="86"/>
        <v>0.41</v>
      </c>
      <c r="V338" s="4">
        <f t="shared" si="86"/>
        <v>0.36</v>
      </c>
      <c r="W338" s="4">
        <f t="shared" si="86"/>
        <v>0.59</v>
      </c>
      <c r="X338" s="4">
        <f t="shared" si="86"/>
        <v>0.59</v>
      </c>
    </row>
    <row r="339" spans="1:24" ht="15.75" customHeight="1" x14ac:dyDescent="0.25">
      <c r="A339" s="4" t="s">
        <v>530</v>
      </c>
      <c r="B339" s="4" t="s">
        <v>531</v>
      </c>
      <c r="C339" s="4" t="s">
        <v>181</v>
      </c>
      <c r="D339" s="4" t="s">
        <v>525</v>
      </c>
      <c r="E339" s="4">
        <f t="shared" si="3"/>
        <v>1</v>
      </c>
      <c r="I339" s="4">
        <f t="shared" ref="I339:X339" si="87">+IF($E88=1,I88,"")</f>
        <v>83517045</v>
      </c>
      <c r="J339" s="85">
        <f t="shared" si="87"/>
        <v>295.27385697135236</v>
      </c>
      <c r="K339" s="85">
        <f t="shared" si="87"/>
        <v>75.316362067168441</v>
      </c>
      <c r="L339" s="85">
        <f t="shared" si="87"/>
        <v>43.445023707436007</v>
      </c>
      <c r="M339" s="85">
        <f t="shared" si="87"/>
        <v>576.83380496645577</v>
      </c>
      <c r="N339" s="85" t="str">
        <f t="shared" si="87"/>
        <v/>
      </c>
      <c r="O339" s="85">
        <f t="shared" si="87"/>
        <v>43.426153623607696</v>
      </c>
      <c r="P339" s="85">
        <f t="shared" si="87"/>
        <v>8.5247732333341916E-2</v>
      </c>
      <c r="Q339" s="85">
        <f t="shared" si="87"/>
        <v>0.2166544783949636</v>
      </c>
      <c r="R339" s="85">
        <f t="shared" si="87"/>
        <v>0.97345398175905284</v>
      </c>
      <c r="S339" s="85">
        <f t="shared" si="87"/>
        <v>2.6213265379768269</v>
      </c>
      <c r="T339" s="85">
        <f t="shared" si="87"/>
        <v>163.65891332000726</v>
      </c>
      <c r="U339" s="4">
        <f t="shared" si="87"/>
        <v>0.79</v>
      </c>
      <c r="V339" s="4">
        <f t="shared" si="87"/>
        <v>0.87</v>
      </c>
      <c r="W339" s="4">
        <f t="shared" si="87"/>
        <v>0.82</v>
      </c>
      <c r="X339" s="4">
        <f t="shared" si="87"/>
        <v>0.82</v>
      </c>
    </row>
    <row r="340" spans="1:24" ht="15.75" customHeight="1" x14ac:dyDescent="0.25">
      <c r="A340" s="4" t="s">
        <v>458</v>
      </c>
      <c r="B340" s="4" t="s">
        <v>459</v>
      </c>
      <c r="C340" s="4" t="s">
        <v>118</v>
      </c>
      <c r="D340" s="4" t="s">
        <v>449</v>
      </c>
      <c r="E340" s="4">
        <f t="shared" si="3"/>
        <v>0</v>
      </c>
      <c r="I340" s="4" t="str">
        <f t="shared" ref="I340:X340" si="88">+IF($E89=1,I89,"")</f>
        <v/>
      </c>
      <c r="J340" s="4" t="str">
        <f t="shared" si="88"/>
        <v/>
      </c>
      <c r="K340" s="4" t="str">
        <f t="shared" si="88"/>
        <v/>
      </c>
      <c r="L340" s="4" t="str">
        <f t="shared" si="88"/>
        <v/>
      </c>
      <c r="M340" s="4" t="str">
        <f t="shared" si="88"/>
        <v/>
      </c>
      <c r="N340" s="4" t="str">
        <f t="shared" si="88"/>
        <v/>
      </c>
      <c r="O340" s="4" t="str">
        <f t="shared" si="88"/>
        <v/>
      </c>
      <c r="P340" s="4" t="str">
        <f t="shared" si="88"/>
        <v/>
      </c>
      <c r="Q340" s="4" t="str">
        <f t="shared" si="88"/>
        <v/>
      </c>
      <c r="R340" s="4" t="str">
        <f t="shared" si="88"/>
        <v/>
      </c>
      <c r="S340" s="4" t="str">
        <f t="shared" si="88"/>
        <v/>
      </c>
      <c r="T340" s="4" t="str">
        <f t="shared" si="88"/>
        <v/>
      </c>
      <c r="U340" s="4" t="str">
        <f t="shared" si="88"/>
        <v/>
      </c>
      <c r="V340" s="4" t="str">
        <f t="shared" si="88"/>
        <v/>
      </c>
      <c r="W340" s="4" t="str">
        <f t="shared" si="88"/>
        <v/>
      </c>
      <c r="X340" s="4" t="str">
        <f t="shared" si="88"/>
        <v/>
      </c>
    </row>
    <row r="341" spans="1:24" ht="15.75" customHeight="1" x14ac:dyDescent="0.25">
      <c r="A341" s="4" t="s">
        <v>419</v>
      </c>
      <c r="B341" s="4" t="s">
        <v>420</v>
      </c>
      <c r="C341" s="4" t="s">
        <v>181</v>
      </c>
      <c r="D341" s="4" t="s">
        <v>412</v>
      </c>
      <c r="E341" s="4">
        <f t="shared" si="3"/>
        <v>0</v>
      </c>
      <c r="I341" s="4" t="str">
        <f t="shared" ref="I341:X341" si="89">+IF($E90=1,I90,"")</f>
        <v/>
      </c>
      <c r="J341" s="4" t="str">
        <f t="shared" si="89"/>
        <v/>
      </c>
      <c r="K341" s="4" t="str">
        <f t="shared" si="89"/>
        <v/>
      </c>
      <c r="L341" s="4" t="str">
        <f t="shared" si="89"/>
        <v/>
      </c>
      <c r="M341" s="4" t="str">
        <f t="shared" si="89"/>
        <v/>
      </c>
      <c r="N341" s="4" t="str">
        <f t="shared" si="89"/>
        <v/>
      </c>
      <c r="O341" s="4" t="str">
        <f t="shared" si="89"/>
        <v/>
      </c>
      <c r="P341" s="4" t="str">
        <f t="shared" si="89"/>
        <v/>
      </c>
      <c r="Q341" s="4" t="str">
        <f t="shared" si="89"/>
        <v/>
      </c>
      <c r="R341" s="4" t="str">
        <f t="shared" si="89"/>
        <v/>
      </c>
      <c r="S341" s="4" t="str">
        <f t="shared" si="89"/>
        <v/>
      </c>
      <c r="T341" s="4" t="str">
        <f t="shared" si="89"/>
        <v/>
      </c>
      <c r="U341" s="4" t="str">
        <f t="shared" si="89"/>
        <v/>
      </c>
      <c r="V341" s="4" t="str">
        <f t="shared" si="89"/>
        <v/>
      </c>
      <c r="W341" s="4" t="str">
        <f t="shared" si="89"/>
        <v/>
      </c>
      <c r="X341" s="4" t="str">
        <f t="shared" si="89"/>
        <v/>
      </c>
    </row>
    <row r="342" spans="1:24" ht="15.75" customHeight="1" x14ac:dyDescent="0.25">
      <c r="A342" s="4" t="s">
        <v>421</v>
      </c>
      <c r="B342" s="4" t="s">
        <v>422</v>
      </c>
      <c r="C342" s="4" t="s">
        <v>181</v>
      </c>
      <c r="D342" s="4" t="s">
        <v>412</v>
      </c>
      <c r="E342" s="4">
        <f t="shared" si="3"/>
        <v>1</v>
      </c>
      <c r="I342" s="4">
        <f t="shared" ref="I342:X342" si="90">+IF($E91=1,I91,"")</f>
        <v>10473455</v>
      </c>
      <c r="J342" s="85">
        <f t="shared" si="90"/>
        <v>510.65288388597645</v>
      </c>
      <c r="K342" s="85">
        <f t="shared" si="90"/>
        <v>95.584503871931474</v>
      </c>
      <c r="L342" s="85">
        <f t="shared" si="90"/>
        <v>42.984860296817047</v>
      </c>
      <c r="M342" s="85">
        <f t="shared" si="90"/>
        <v>449.70532414344223</v>
      </c>
      <c r="N342" s="85">
        <f t="shared" si="90"/>
        <v>41.333065354269436</v>
      </c>
      <c r="O342" s="85" t="str">
        <f t="shared" si="90"/>
        <v/>
      </c>
      <c r="P342" s="85" t="str">
        <f t="shared" si="90"/>
        <v/>
      </c>
      <c r="Q342" s="85">
        <f t="shared" si="90"/>
        <v>0.32564179402657079</v>
      </c>
      <c r="R342" s="85">
        <f t="shared" si="90"/>
        <v>0.78293170687227864</v>
      </c>
      <c r="S342" s="85" t="str">
        <f t="shared" si="90"/>
        <v/>
      </c>
      <c r="T342" s="85" t="str">
        <f t="shared" si="90"/>
        <v/>
      </c>
      <c r="U342" s="4">
        <f t="shared" si="90"/>
        <v>0.55000000000000004</v>
      </c>
      <c r="V342" s="4">
        <f t="shared" si="90"/>
        <v>0.44</v>
      </c>
      <c r="W342" s="4">
        <f t="shared" si="90"/>
        <v>0.56000000000000005</v>
      </c>
      <c r="X342" s="4">
        <f t="shared" si="90"/>
        <v>0.56000000000000005</v>
      </c>
    </row>
    <row r="343" spans="1:24" ht="15.75" customHeight="1" x14ac:dyDescent="0.25">
      <c r="A343" s="4" t="s">
        <v>268</v>
      </c>
      <c r="B343" s="4" t="s">
        <v>269</v>
      </c>
      <c r="C343" s="4" t="s">
        <v>28</v>
      </c>
      <c r="D343" s="4" t="s">
        <v>265</v>
      </c>
      <c r="E343" s="4">
        <f t="shared" si="3"/>
        <v>0</v>
      </c>
      <c r="I343" s="4" t="str">
        <f t="shared" ref="I343:X343" si="91">+IF($E92=1,I92,"")</f>
        <v/>
      </c>
      <c r="J343" s="4" t="str">
        <f t="shared" si="91"/>
        <v/>
      </c>
      <c r="K343" s="4" t="str">
        <f t="shared" si="91"/>
        <v/>
      </c>
      <c r="L343" s="4" t="str">
        <f t="shared" si="91"/>
        <v/>
      </c>
      <c r="M343" s="4" t="str">
        <f t="shared" si="91"/>
        <v/>
      </c>
      <c r="N343" s="4" t="str">
        <f t="shared" si="91"/>
        <v/>
      </c>
      <c r="O343" s="4" t="str">
        <f t="shared" si="91"/>
        <v/>
      </c>
      <c r="P343" s="4" t="str">
        <f t="shared" si="91"/>
        <v/>
      </c>
      <c r="Q343" s="4" t="str">
        <f t="shared" si="91"/>
        <v/>
      </c>
      <c r="R343" s="4" t="str">
        <f t="shared" si="91"/>
        <v/>
      </c>
      <c r="S343" s="4" t="str">
        <f t="shared" si="91"/>
        <v/>
      </c>
      <c r="T343" s="4" t="str">
        <f t="shared" si="91"/>
        <v/>
      </c>
      <c r="U343" s="4" t="str">
        <f t="shared" si="91"/>
        <v/>
      </c>
      <c r="V343" s="4" t="str">
        <f t="shared" si="91"/>
        <v/>
      </c>
      <c r="W343" s="4" t="str">
        <f t="shared" si="91"/>
        <v/>
      </c>
      <c r="X343" s="4" t="str">
        <f t="shared" si="91"/>
        <v/>
      </c>
    </row>
    <row r="344" spans="1:24" ht="15.75" customHeight="1" x14ac:dyDescent="0.25">
      <c r="A344" s="4" t="s">
        <v>53</v>
      </c>
      <c r="B344" s="4" t="s">
        <v>54</v>
      </c>
      <c r="C344" s="4" t="s">
        <v>28</v>
      </c>
      <c r="D344" s="4" t="s">
        <v>29</v>
      </c>
      <c r="E344" s="4">
        <f t="shared" si="3"/>
        <v>1</v>
      </c>
      <c r="I344" s="4">
        <f t="shared" ref="I344:X344" si="92">+IF($E93=1,I93,"")</f>
        <v>112003</v>
      </c>
      <c r="J344" s="85">
        <f t="shared" si="92"/>
        <v>832.12056819906616</v>
      </c>
      <c r="K344" s="85">
        <f t="shared" si="92"/>
        <v>408.02478505040045</v>
      </c>
      <c r="L344" s="85">
        <f t="shared" si="92"/>
        <v>147.31748256743123</v>
      </c>
      <c r="M344" s="85">
        <f t="shared" si="92"/>
        <v>361.05032822757113</v>
      </c>
      <c r="N344" s="85" t="str">
        <f t="shared" si="92"/>
        <v/>
      </c>
      <c r="O344" s="85" t="str">
        <f t="shared" si="92"/>
        <v/>
      </c>
      <c r="P344" s="85">
        <f t="shared" si="92"/>
        <v>0.37644151565074135</v>
      </c>
      <c r="Q344" s="85">
        <f t="shared" si="92"/>
        <v>0.1925601750547046</v>
      </c>
      <c r="R344" s="85">
        <f t="shared" si="92"/>
        <v>10.713998732176817</v>
      </c>
      <c r="S344" s="85" t="str">
        <f t="shared" si="92"/>
        <v/>
      </c>
      <c r="T344" s="85" t="str">
        <f t="shared" si="92"/>
        <v/>
      </c>
      <c r="U344" s="4">
        <f t="shared" si="92"/>
        <v>0.45</v>
      </c>
      <c r="V344" s="4">
        <f t="shared" si="92"/>
        <v>0.42</v>
      </c>
      <c r="W344" s="4">
        <f t="shared" si="92"/>
        <v>0.43</v>
      </c>
      <c r="X344" s="4">
        <f t="shared" si="92"/>
        <v>0.43</v>
      </c>
    </row>
    <row r="345" spans="1:24" ht="15.75" customHeight="1" x14ac:dyDescent="0.25">
      <c r="A345" s="4" t="s">
        <v>55</v>
      </c>
      <c r="B345" s="4" t="s">
        <v>56</v>
      </c>
      <c r="C345" s="4" t="s">
        <v>28</v>
      </c>
      <c r="D345" s="4" t="s">
        <v>29</v>
      </c>
      <c r="E345" s="4">
        <f t="shared" si="3"/>
        <v>0</v>
      </c>
      <c r="I345" s="4" t="str">
        <f t="shared" ref="I345:X345" si="93">+IF($E94=1,I94,"")</f>
        <v/>
      </c>
      <c r="J345" s="4" t="str">
        <f t="shared" si="93"/>
        <v/>
      </c>
      <c r="K345" s="4" t="str">
        <f t="shared" si="93"/>
        <v/>
      </c>
      <c r="L345" s="4" t="str">
        <f t="shared" si="93"/>
        <v/>
      </c>
      <c r="M345" s="4" t="str">
        <f t="shared" si="93"/>
        <v/>
      </c>
      <c r="N345" s="4" t="str">
        <f t="shared" si="93"/>
        <v/>
      </c>
      <c r="O345" s="4" t="str">
        <f t="shared" si="93"/>
        <v/>
      </c>
      <c r="P345" s="4" t="str">
        <f t="shared" si="93"/>
        <v/>
      </c>
      <c r="Q345" s="4" t="str">
        <f t="shared" si="93"/>
        <v/>
      </c>
      <c r="R345" s="4" t="str">
        <f t="shared" si="93"/>
        <v/>
      </c>
      <c r="S345" s="4" t="str">
        <f t="shared" si="93"/>
        <v/>
      </c>
      <c r="T345" s="4" t="str">
        <f t="shared" si="93"/>
        <v/>
      </c>
      <c r="U345" s="4" t="str">
        <f t="shared" si="93"/>
        <v/>
      </c>
      <c r="V345" s="4" t="str">
        <f t="shared" si="93"/>
        <v/>
      </c>
      <c r="W345" s="4" t="str">
        <f t="shared" si="93"/>
        <v/>
      </c>
      <c r="X345" s="4" t="str">
        <f t="shared" si="93"/>
        <v/>
      </c>
    </row>
    <row r="346" spans="1:24" ht="15.75" customHeight="1" x14ac:dyDescent="0.25">
      <c r="A346" s="4" t="s">
        <v>214</v>
      </c>
      <c r="B346" s="4" t="s">
        <v>215</v>
      </c>
      <c r="C346" s="4" t="s">
        <v>22</v>
      </c>
      <c r="D346" s="4" t="s">
        <v>216</v>
      </c>
      <c r="E346" s="4">
        <f t="shared" si="3"/>
        <v>0</v>
      </c>
      <c r="I346" s="4" t="str">
        <f t="shared" ref="I346:X346" si="94">+IF($E95=1,I95,"")</f>
        <v/>
      </c>
      <c r="J346" s="4" t="str">
        <f t="shared" si="94"/>
        <v/>
      </c>
      <c r="K346" s="4" t="str">
        <f t="shared" si="94"/>
        <v/>
      </c>
      <c r="L346" s="4" t="str">
        <f t="shared" si="94"/>
        <v/>
      </c>
      <c r="M346" s="4" t="str">
        <f t="shared" si="94"/>
        <v/>
      </c>
      <c r="N346" s="4" t="str">
        <f t="shared" si="94"/>
        <v/>
      </c>
      <c r="O346" s="4" t="str">
        <f t="shared" si="94"/>
        <v/>
      </c>
      <c r="P346" s="4" t="str">
        <f t="shared" si="94"/>
        <v/>
      </c>
      <c r="Q346" s="4" t="str">
        <f t="shared" si="94"/>
        <v/>
      </c>
      <c r="R346" s="4" t="str">
        <f t="shared" si="94"/>
        <v/>
      </c>
      <c r="S346" s="4" t="str">
        <f t="shared" si="94"/>
        <v/>
      </c>
      <c r="T346" s="4" t="str">
        <f t="shared" si="94"/>
        <v/>
      </c>
      <c r="U346" s="4" t="str">
        <f t="shared" si="94"/>
        <v/>
      </c>
      <c r="V346" s="4" t="str">
        <f t="shared" si="94"/>
        <v/>
      </c>
      <c r="W346" s="4" t="str">
        <f t="shared" si="94"/>
        <v/>
      </c>
      <c r="X346" s="4" t="str">
        <f t="shared" si="94"/>
        <v/>
      </c>
    </row>
    <row r="347" spans="1:24" ht="15.75" customHeight="1" x14ac:dyDescent="0.25">
      <c r="A347" s="4" t="s">
        <v>94</v>
      </c>
      <c r="B347" s="4" t="s">
        <v>95</v>
      </c>
      <c r="C347" s="4" t="s">
        <v>28</v>
      </c>
      <c r="D347" s="4" t="s">
        <v>89</v>
      </c>
      <c r="E347" s="4">
        <f t="shared" si="3"/>
        <v>1</v>
      </c>
      <c r="I347" s="4">
        <f t="shared" ref="I347:X347" si="95">+IF($E96=1,I96,"")</f>
        <v>17581472</v>
      </c>
      <c r="J347" s="85">
        <f t="shared" si="95"/>
        <v>175.4176214596821</v>
      </c>
      <c r="K347" s="85">
        <f t="shared" si="95"/>
        <v>138.7028344384361</v>
      </c>
      <c r="L347" s="85" t="str">
        <f t="shared" si="95"/>
        <v/>
      </c>
      <c r="M347" s="85" t="str">
        <f t="shared" si="95"/>
        <v/>
      </c>
      <c r="N347" s="85" t="str">
        <f t="shared" si="95"/>
        <v/>
      </c>
      <c r="O347" s="85">
        <f t="shared" si="95"/>
        <v>99.976519337016569</v>
      </c>
      <c r="P347" s="85">
        <f t="shared" si="95"/>
        <v>1.098320046840517</v>
      </c>
      <c r="Q347" s="85">
        <f t="shared" si="95"/>
        <v>0.51816616091199874</v>
      </c>
      <c r="R347" s="85">
        <f t="shared" si="95"/>
        <v>25.083223975785419</v>
      </c>
      <c r="S347" s="85">
        <f t="shared" si="95"/>
        <v>0.75052153129878563</v>
      </c>
      <c r="T347" s="85" t="str">
        <f t="shared" si="95"/>
        <v/>
      </c>
      <c r="U347" s="4">
        <f t="shared" si="95"/>
        <v>0.4</v>
      </c>
      <c r="V347" s="4">
        <f t="shared" si="95"/>
        <v>0.3</v>
      </c>
      <c r="W347" s="4">
        <f t="shared" si="95"/>
        <v>0.4</v>
      </c>
      <c r="X347" s="4">
        <f t="shared" si="95"/>
        <v>0.4</v>
      </c>
    </row>
    <row r="348" spans="1:24" ht="15.75" customHeight="1" x14ac:dyDescent="0.25">
      <c r="A348" s="4" t="s">
        <v>460</v>
      </c>
      <c r="B348" s="4" t="s">
        <v>461</v>
      </c>
      <c r="C348" s="4" t="s">
        <v>118</v>
      </c>
      <c r="D348" s="4" t="s">
        <v>449</v>
      </c>
      <c r="E348" s="4">
        <f t="shared" si="3"/>
        <v>0</v>
      </c>
      <c r="I348" s="4" t="str">
        <f t="shared" ref="I348:X348" si="96">+IF($E97=1,I97,"")</f>
        <v/>
      </c>
      <c r="J348" s="4" t="str">
        <f t="shared" si="96"/>
        <v/>
      </c>
      <c r="K348" s="4" t="str">
        <f t="shared" si="96"/>
        <v/>
      </c>
      <c r="L348" s="4" t="str">
        <f t="shared" si="96"/>
        <v/>
      </c>
      <c r="M348" s="4" t="str">
        <f t="shared" si="96"/>
        <v/>
      </c>
      <c r="N348" s="4" t="str">
        <f t="shared" si="96"/>
        <v/>
      </c>
      <c r="O348" s="4" t="str">
        <f t="shared" si="96"/>
        <v/>
      </c>
      <c r="P348" s="4" t="str">
        <f t="shared" si="96"/>
        <v/>
      </c>
      <c r="Q348" s="4" t="str">
        <f t="shared" si="96"/>
        <v/>
      </c>
      <c r="R348" s="4" t="str">
        <f t="shared" si="96"/>
        <v/>
      </c>
      <c r="S348" s="4" t="str">
        <f t="shared" si="96"/>
        <v/>
      </c>
      <c r="T348" s="4" t="str">
        <f t="shared" si="96"/>
        <v/>
      </c>
      <c r="U348" s="4" t="str">
        <f t="shared" si="96"/>
        <v/>
      </c>
      <c r="V348" s="4" t="str">
        <f t="shared" si="96"/>
        <v/>
      </c>
      <c r="W348" s="4" t="str">
        <f t="shared" si="96"/>
        <v/>
      </c>
      <c r="X348" s="4" t="str">
        <f t="shared" si="96"/>
        <v/>
      </c>
    </row>
    <row r="349" spans="1:24" ht="15.75" customHeight="1" x14ac:dyDescent="0.25">
      <c r="A349" s="4" t="s">
        <v>462</v>
      </c>
      <c r="B349" s="4" t="s">
        <v>463</v>
      </c>
      <c r="C349" s="4" t="s">
        <v>118</v>
      </c>
      <c r="D349" s="4" t="s">
        <v>449</v>
      </c>
      <c r="E349" s="4">
        <f t="shared" si="3"/>
        <v>0</v>
      </c>
      <c r="I349" s="4" t="str">
        <f t="shared" ref="I349:X349" si="97">+IF($E98=1,I98,"")</f>
        <v/>
      </c>
      <c r="J349" s="4" t="str">
        <f t="shared" si="97"/>
        <v/>
      </c>
      <c r="K349" s="4" t="str">
        <f t="shared" si="97"/>
        <v/>
      </c>
      <c r="L349" s="4" t="str">
        <f t="shared" si="97"/>
        <v/>
      </c>
      <c r="M349" s="4" t="str">
        <f t="shared" si="97"/>
        <v/>
      </c>
      <c r="N349" s="4" t="str">
        <f t="shared" si="97"/>
        <v/>
      </c>
      <c r="O349" s="4" t="str">
        <f t="shared" si="97"/>
        <v/>
      </c>
      <c r="P349" s="4" t="str">
        <f t="shared" si="97"/>
        <v/>
      </c>
      <c r="Q349" s="4" t="str">
        <f t="shared" si="97"/>
        <v/>
      </c>
      <c r="R349" s="4" t="str">
        <f t="shared" si="97"/>
        <v/>
      </c>
      <c r="S349" s="4" t="str">
        <f t="shared" si="97"/>
        <v/>
      </c>
      <c r="T349" s="4" t="str">
        <f t="shared" si="97"/>
        <v/>
      </c>
      <c r="U349" s="4" t="str">
        <f t="shared" si="97"/>
        <v/>
      </c>
      <c r="V349" s="4" t="str">
        <f t="shared" si="97"/>
        <v/>
      </c>
      <c r="W349" s="4" t="str">
        <f t="shared" si="97"/>
        <v/>
      </c>
      <c r="X349" s="4" t="str">
        <f t="shared" si="97"/>
        <v/>
      </c>
    </row>
    <row r="350" spans="1:24" ht="15.75" customHeight="1" x14ac:dyDescent="0.25">
      <c r="A350" s="4" t="s">
        <v>343</v>
      </c>
      <c r="B350" s="4" t="s">
        <v>344</v>
      </c>
      <c r="C350" s="4" t="s">
        <v>28</v>
      </c>
      <c r="D350" s="4" t="s">
        <v>328</v>
      </c>
      <c r="E350" s="4">
        <f t="shared" si="3"/>
        <v>1</v>
      </c>
      <c r="I350" s="4">
        <f t="shared" ref="I350:X350" si="98">+IF($E99=1,I99,"")</f>
        <v>782766</v>
      </c>
      <c r="J350" s="85">
        <f t="shared" si="98"/>
        <v>465.01764256495551</v>
      </c>
      <c r="K350" s="85">
        <f t="shared" si="98"/>
        <v>284.3761737224151</v>
      </c>
      <c r="L350" s="85">
        <f t="shared" si="98"/>
        <v>65.153570798936073</v>
      </c>
      <c r="M350" s="85">
        <f t="shared" si="98"/>
        <v>229.11051212938006</v>
      </c>
      <c r="N350" s="85" t="str">
        <f t="shared" si="98"/>
        <v/>
      </c>
      <c r="O350" s="85">
        <f t="shared" si="98"/>
        <v>101.09756097560975</v>
      </c>
      <c r="P350" s="85">
        <f t="shared" si="98"/>
        <v>7.528663712923192E-2</v>
      </c>
      <c r="Q350" s="85">
        <f t="shared" si="98"/>
        <v>0.31401617250673852</v>
      </c>
      <c r="R350" s="85">
        <f t="shared" si="98"/>
        <v>14.691491454662058</v>
      </c>
      <c r="S350" s="85">
        <f t="shared" si="98"/>
        <v>13.233534378769601</v>
      </c>
      <c r="T350" s="85">
        <f t="shared" si="98"/>
        <v>376.81818181818181</v>
      </c>
      <c r="U350" s="4">
        <f t="shared" si="98"/>
        <v>0.41</v>
      </c>
      <c r="V350" s="4">
        <f t="shared" si="98"/>
        <v>0.37</v>
      </c>
      <c r="W350" s="4">
        <f t="shared" si="98"/>
        <v>0.37</v>
      </c>
      <c r="X350" s="4">
        <f t="shared" si="98"/>
        <v>0.37</v>
      </c>
    </row>
    <row r="351" spans="1:24" ht="15.75" customHeight="1" x14ac:dyDescent="0.25">
      <c r="A351" s="4" t="s">
        <v>57</v>
      </c>
      <c r="B351" s="4" t="s">
        <v>58</v>
      </c>
      <c r="C351" s="4" t="s">
        <v>28</v>
      </c>
      <c r="D351" s="4" t="s">
        <v>29</v>
      </c>
      <c r="E351" s="4">
        <f t="shared" si="3"/>
        <v>0</v>
      </c>
      <c r="I351" s="4" t="str">
        <f t="shared" ref="I351:X351" si="99">+IF($E100=1,I100,"")</f>
        <v/>
      </c>
      <c r="J351" s="4" t="str">
        <f t="shared" si="99"/>
        <v/>
      </c>
      <c r="K351" s="4" t="str">
        <f t="shared" si="99"/>
        <v/>
      </c>
      <c r="L351" s="4" t="str">
        <f t="shared" si="99"/>
        <v/>
      </c>
      <c r="M351" s="4" t="str">
        <f t="shared" si="99"/>
        <v/>
      </c>
      <c r="N351" s="4" t="str">
        <f t="shared" si="99"/>
        <v/>
      </c>
      <c r="O351" s="4" t="str">
        <f t="shared" si="99"/>
        <v/>
      </c>
      <c r="P351" s="4" t="str">
        <f t="shared" si="99"/>
        <v/>
      </c>
      <c r="Q351" s="4" t="str">
        <f t="shared" si="99"/>
        <v/>
      </c>
      <c r="R351" s="4" t="str">
        <f t="shared" si="99"/>
        <v/>
      </c>
      <c r="S351" s="4" t="str">
        <f t="shared" si="99"/>
        <v/>
      </c>
      <c r="T351" s="4" t="str">
        <f t="shared" si="99"/>
        <v/>
      </c>
      <c r="U351" s="4" t="str">
        <f t="shared" si="99"/>
        <v/>
      </c>
      <c r="V351" s="4" t="str">
        <f t="shared" si="99"/>
        <v/>
      </c>
      <c r="W351" s="4" t="str">
        <f t="shared" si="99"/>
        <v/>
      </c>
      <c r="X351" s="4" t="str">
        <f t="shared" si="99"/>
        <v/>
      </c>
    </row>
    <row r="352" spans="1:24" ht="15.75" customHeight="1" x14ac:dyDescent="0.25">
      <c r="A352" s="4" t="s">
        <v>423</v>
      </c>
      <c r="B352" s="4" t="s">
        <v>424</v>
      </c>
      <c r="C352" s="4" t="s">
        <v>181</v>
      </c>
      <c r="D352" s="4" t="s">
        <v>412</v>
      </c>
      <c r="E352" s="4">
        <f t="shared" si="3"/>
        <v>1</v>
      </c>
      <c r="I352" s="4">
        <f t="shared" ref="I352:X352" si="100">+IF($E101=1,I101,"")</f>
        <v>799</v>
      </c>
      <c r="J352" s="85">
        <f t="shared" si="100"/>
        <v>18147.684605757197</v>
      </c>
      <c r="K352" s="85">
        <f t="shared" si="100"/>
        <v>125.15644555694618</v>
      </c>
      <c r="L352" s="85" t="str">
        <f t="shared" si="100"/>
        <v/>
      </c>
      <c r="M352" s="85" t="str">
        <f t="shared" si="100"/>
        <v/>
      </c>
      <c r="N352" s="85" t="str">
        <f t="shared" si="100"/>
        <v/>
      </c>
      <c r="O352" s="85">
        <f t="shared" si="100"/>
        <v>1.2666666666666666</v>
      </c>
      <c r="P352" s="85">
        <f t="shared" si="100"/>
        <v>0.125</v>
      </c>
      <c r="Q352" s="85">
        <f t="shared" si="100"/>
        <v>0</v>
      </c>
      <c r="R352" s="85">
        <f t="shared" si="100"/>
        <v>0</v>
      </c>
      <c r="S352" s="85">
        <f t="shared" si="100"/>
        <v>0</v>
      </c>
      <c r="T352" s="85" t="str">
        <f t="shared" si="100"/>
        <v/>
      </c>
      <c r="U352" s="4">
        <f t="shared" si="100"/>
        <v>0</v>
      </c>
      <c r="V352" s="4">
        <f t="shared" si="100"/>
        <v>0</v>
      </c>
      <c r="W352" s="4">
        <f t="shared" si="100"/>
        <v>0</v>
      </c>
      <c r="X352" s="4">
        <f t="shared" si="100"/>
        <v>0</v>
      </c>
    </row>
    <row r="353" spans="1:24" ht="15.75" customHeight="1" x14ac:dyDescent="0.25">
      <c r="A353" s="4" t="s">
        <v>96</v>
      </c>
      <c r="B353" s="4" t="s">
        <v>97</v>
      </c>
      <c r="C353" s="4" t="s">
        <v>28</v>
      </c>
      <c r="D353" s="4" t="s">
        <v>89</v>
      </c>
      <c r="E353" s="4">
        <f t="shared" si="3"/>
        <v>1</v>
      </c>
      <c r="I353" s="4">
        <f t="shared" ref="I353:X353" si="101">+IF($E102=1,I102,"")</f>
        <v>9746117</v>
      </c>
      <c r="J353" s="85">
        <f t="shared" si="101"/>
        <v>154.60516224051077</v>
      </c>
      <c r="K353" s="85">
        <f t="shared" si="101"/>
        <v>198.38670108310828</v>
      </c>
      <c r="L353" s="85">
        <f t="shared" si="101"/>
        <v>22.788562870730978</v>
      </c>
      <c r="M353" s="85">
        <f t="shared" si="101"/>
        <v>114.86940780967159</v>
      </c>
      <c r="N353" s="85" t="str">
        <f t="shared" si="101"/>
        <v/>
      </c>
      <c r="O353" s="85">
        <f t="shared" si="101"/>
        <v>26.835891381345927</v>
      </c>
      <c r="P353" s="85">
        <f t="shared" si="101"/>
        <v>3.2771186440677966</v>
      </c>
      <c r="Q353" s="85">
        <f t="shared" si="101"/>
        <v>0.58572536850271528</v>
      </c>
      <c r="R353" s="85">
        <f t="shared" si="101"/>
        <v>39.646558726926834</v>
      </c>
      <c r="S353" s="85">
        <f t="shared" si="101"/>
        <v>0.96326440827100746</v>
      </c>
      <c r="T353" s="85">
        <f t="shared" si="101"/>
        <v>366.61290322580646</v>
      </c>
      <c r="U353" s="4">
        <f t="shared" si="101"/>
        <v>0.27</v>
      </c>
      <c r="V353" s="4">
        <f t="shared" si="101"/>
        <v>0.2</v>
      </c>
      <c r="W353" s="4">
        <f t="shared" si="101"/>
        <v>0.31</v>
      </c>
      <c r="X353" s="4">
        <f t="shared" si="101"/>
        <v>0.31</v>
      </c>
    </row>
    <row r="354" spans="1:24" ht="15.75" customHeight="1" x14ac:dyDescent="0.25">
      <c r="A354" s="5" t="s">
        <v>169</v>
      </c>
      <c r="B354" s="5" t="s">
        <v>170</v>
      </c>
      <c r="C354" s="5" t="s">
        <v>106</v>
      </c>
      <c r="D354" s="4" t="s">
        <v>160</v>
      </c>
      <c r="E354" s="4">
        <f t="shared" si="3"/>
        <v>0</v>
      </c>
      <c r="I354" s="4" t="str">
        <f t="shared" ref="I354:X354" si="102">+IF($E103=1,I103,"")</f>
        <v/>
      </c>
      <c r="J354" s="4" t="str">
        <f t="shared" si="102"/>
        <v/>
      </c>
      <c r="K354" s="4" t="str">
        <f t="shared" si="102"/>
        <v/>
      </c>
      <c r="L354" s="4" t="str">
        <f t="shared" si="102"/>
        <v/>
      </c>
      <c r="M354" s="4" t="str">
        <f t="shared" si="102"/>
        <v/>
      </c>
      <c r="N354" s="4" t="str">
        <f t="shared" si="102"/>
        <v/>
      </c>
      <c r="O354" s="4" t="str">
        <f t="shared" si="102"/>
        <v/>
      </c>
      <c r="P354" s="4" t="str">
        <f t="shared" si="102"/>
        <v/>
      </c>
      <c r="Q354" s="4" t="str">
        <f t="shared" si="102"/>
        <v/>
      </c>
      <c r="R354" s="4" t="str">
        <f t="shared" si="102"/>
        <v/>
      </c>
      <c r="S354" s="4" t="str">
        <f t="shared" si="102"/>
        <v/>
      </c>
      <c r="T354" s="4" t="str">
        <f t="shared" si="102"/>
        <v/>
      </c>
      <c r="U354" s="4" t="str">
        <f t="shared" si="102"/>
        <v/>
      </c>
      <c r="V354" s="4" t="str">
        <f t="shared" si="102"/>
        <v/>
      </c>
      <c r="W354" s="4" t="str">
        <f t="shared" si="102"/>
        <v/>
      </c>
      <c r="X354" s="4" t="str">
        <f t="shared" si="102"/>
        <v/>
      </c>
    </row>
    <row r="355" spans="1:24" ht="15.75" customHeight="1" x14ac:dyDescent="0.25">
      <c r="A355" s="4" t="s">
        <v>189</v>
      </c>
      <c r="B355" s="4" t="s">
        <v>190</v>
      </c>
      <c r="C355" s="4" t="s">
        <v>181</v>
      </c>
      <c r="D355" s="4" t="s">
        <v>182</v>
      </c>
      <c r="E355" s="4">
        <f t="shared" si="3"/>
        <v>1</v>
      </c>
      <c r="I355" s="4">
        <f t="shared" ref="I355:X355" si="103">+IF($E104=1,I104,"")</f>
        <v>9684679</v>
      </c>
      <c r="J355" s="85">
        <f t="shared" si="103"/>
        <v>411.09261339482703</v>
      </c>
      <c r="K355" s="85">
        <f t="shared" si="103"/>
        <v>179.07666325337163</v>
      </c>
      <c r="L355" s="85">
        <f t="shared" si="103"/>
        <v>90.885820789723638</v>
      </c>
      <c r="M355" s="85">
        <f t="shared" si="103"/>
        <v>507.52464971458221</v>
      </c>
      <c r="N355" s="85">
        <f t="shared" si="103"/>
        <v>29.551831299726089</v>
      </c>
      <c r="O355" s="85">
        <f t="shared" si="103"/>
        <v>25.837526205450732</v>
      </c>
      <c r="P355" s="85">
        <f t="shared" si="103"/>
        <v>0.25000360381139092</v>
      </c>
      <c r="Q355" s="85">
        <f t="shared" si="103"/>
        <v>0.19610217378769532</v>
      </c>
      <c r="R355" s="85">
        <f t="shared" si="103"/>
        <v>2.4987921644073077</v>
      </c>
      <c r="S355" s="85">
        <f t="shared" si="103"/>
        <v>1.3137923107090212</v>
      </c>
      <c r="T355" s="85">
        <f t="shared" si="103"/>
        <v>33.41482150926344</v>
      </c>
      <c r="U355" s="4">
        <f t="shared" si="103"/>
        <v>0.33</v>
      </c>
      <c r="V355" s="4">
        <f t="shared" si="103"/>
        <v>0.32</v>
      </c>
      <c r="W355" s="4">
        <f t="shared" si="103"/>
        <v>0.57999999999999996</v>
      </c>
      <c r="X355" s="4">
        <f t="shared" si="103"/>
        <v>0.57999999999999996</v>
      </c>
    </row>
    <row r="356" spans="1:24" ht="15.75" customHeight="1" x14ac:dyDescent="0.25">
      <c r="A356" s="4" t="s">
        <v>285</v>
      </c>
      <c r="B356" s="4" t="s">
        <v>286</v>
      </c>
      <c r="C356" s="4" t="s">
        <v>181</v>
      </c>
      <c r="D356" s="4" t="s">
        <v>276</v>
      </c>
      <c r="E356" s="4">
        <f t="shared" si="3"/>
        <v>1</v>
      </c>
      <c r="I356" s="4">
        <f t="shared" ref="I356:X356" si="104">+IF($E105=1,I105,"")</f>
        <v>339031</v>
      </c>
      <c r="J356" s="85">
        <f t="shared" si="104"/>
        <v>191.13296424220792</v>
      </c>
      <c r="K356" s="85">
        <f t="shared" si="104"/>
        <v>38.639534437853769</v>
      </c>
      <c r="L356" s="85">
        <f t="shared" si="104"/>
        <v>33.330285431125773</v>
      </c>
      <c r="M356" s="85">
        <f t="shared" si="104"/>
        <v>862.59541984732823</v>
      </c>
      <c r="N356" s="85">
        <f t="shared" si="104"/>
        <v>15.04287218572933</v>
      </c>
      <c r="O356" s="85">
        <f t="shared" si="104"/>
        <v>36.078431372549019</v>
      </c>
      <c r="P356" s="85">
        <f t="shared" si="104"/>
        <v>5.101246105919003E-2</v>
      </c>
      <c r="Q356" s="85">
        <f t="shared" si="104"/>
        <v>0.17557251908396945</v>
      </c>
      <c r="R356" s="85">
        <f t="shared" si="104"/>
        <v>0.88487483445466641</v>
      </c>
      <c r="S356" s="85">
        <f t="shared" si="104"/>
        <v>2.0891304347826085</v>
      </c>
      <c r="T356" s="85">
        <f t="shared" si="104"/>
        <v>230</v>
      </c>
      <c r="U356" s="4">
        <f t="shared" si="104"/>
        <v>0</v>
      </c>
      <c r="V356" s="4">
        <f t="shared" si="104"/>
        <v>0</v>
      </c>
      <c r="W356" s="4">
        <f t="shared" si="104"/>
        <v>0</v>
      </c>
      <c r="X356" s="4">
        <f t="shared" si="104"/>
        <v>0</v>
      </c>
    </row>
    <row r="357" spans="1:24" ht="15.75" customHeight="1" x14ac:dyDescent="0.25">
      <c r="A357" s="4" t="s">
        <v>398</v>
      </c>
      <c r="B357" s="4" t="s">
        <v>399</v>
      </c>
      <c r="C357" s="4" t="s">
        <v>106</v>
      </c>
      <c r="D357" s="4" t="s">
        <v>393</v>
      </c>
      <c r="E357" s="4">
        <f t="shared" si="3"/>
        <v>0</v>
      </c>
      <c r="I357" s="4" t="str">
        <f t="shared" ref="I357:X357" si="105">+IF($E106=1,I106,"")</f>
        <v/>
      </c>
      <c r="J357" s="4" t="str">
        <f t="shared" si="105"/>
        <v/>
      </c>
      <c r="K357" s="4" t="str">
        <f t="shared" si="105"/>
        <v/>
      </c>
      <c r="L357" s="4" t="str">
        <f t="shared" si="105"/>
        <v/>
      </c>
      <c r="M357" s="4" t="str">
        <f t="shared" si="105"/>
        <v/>
      </c>
      <c r="N357" s="4" t="str">
        <f t="shared" si="105"/>
        <v/>
      </c>
      <c r="O357" s="4" t="str">
        <f t="shared" si="105"/>
        <v/>
      </c>
      <c r="P357" s="4" t="str">
        <f t="shared" si="105"/>
        <v/>
      </c>
      <c r="Q357" s="4" t="str">
        <f t="shared" si="105"/>
        <v/>
      </c>
      <c r="R357" s="4" t="str">
        <f t="shared" si="105"/>
        <v/>
      </c>
      <c r="S357" s="4" t="str">
        <f t="shared" si="105"/>
        <v/>
      </c>
      <c r="T357" s="4" t="str">
        <f t="shared" si="105"/>
        <v/>
      </c>
      <c r="U357" s="4" t="str">
        <f t="shared" si="105"/>
        <v/>
      </c>
      <c r="V357" s="4" t="str">
        <f t="shared" si="105"/>
        <v/>
      </c>
      <c r="W357" s="4" t="str">
        <f t="shared" si="105"/>
        <v/>
      </c>
      <c r="X357" s="4" t="str">
        <f t="shared" si="105"/>
        <v/>
      </c>
    </row>
    <row r="358" spans="1:24" ht="15.75" customHeight="1" x14ac:dyDescent="0.25">
      <c r="A358" s="4" t="s">
        <v>360</v>
      </c>
      <c r="B358" s="4" t="s">
        <v>361</v>
      </c>
      <c r="C358" s="4" t="s">
        <v>106</v>
      </c>
      <c r="D358" s="4" t="s">
        <v>357</v>
      </c>
      <c r="E358" s="4">
        <f t="shared" si="3"/>
        <v>0</v>
      </c>
      <c r="I358" s="4" t="str">
        <f t="shared" ref="I358:X358" si="106">+IF($E107=1,I107,"")</f>
        <v/>
      </c>
      <c r="J358" s="4" t="str">
        <f t="shared" si="106"/>
        <v/>
      </c>
      <c r="K358" s="4" t="str">
        <f t="shared" si="106"/>
        <v/>
      </c>
      <c r="L358" s="4" t="str">
        <f t="shared" si="106"/>
        <v/>
      </c>
      <c r="M358" s="4" t="str">
        <f t="shared" si="106"/>
        <v/>
      </c>
      <c r="N358" s="4" t="str">
        <f t="shared" si="106"/>
        <v/>
      </c>
      <c r="O358" s="4" t="str">
        <f t="shared" si="106"/>
        <v/>
      </c>
      <c r="P358" s="4" t="str">
        <f t="shared" si="106"/>
        <v/>
      </c>
      <c r="Q358" s="4" t="str">
        <f t="shared" si="106"/>
        <v/>
      </c>
      <c r="R358" s="4" t="str">
        <f t="shared" si="106"/>
        <v/>
      </c>
      <c r="S358" s="4" t="str">
        <f t="shared" si="106"/>
        <v/>
      </c>
      <c r="T358" s="4" t="str">
        <f t="shared" si="106"/>
        <v/>
      </c>
      <c r="U358" s="4" t="str">
        <f t="shared" si="106"/>
        <v/>
      </c>
      <c r="V358" s="4" t="str">
        <f t="shared" si="106"/>
        <v/>
      </c>
      <c r="W358" s="4" t="str">
        <f t="shared" si="106"/>
        <v/>
      </c>
      <c r="X358" s="4" t="str">
        <f t="shared" si="106"/>
        <v/>
      </c>
    </row>
    <row r="359" spans="1:24" ht="15.75" customHeight="1" x14ac:dyDescent="0.25">
      <c r="A359" s="4" t="s">
        <v>400</v>
      </c>
      <c r="B359" s="4" t="s">
        <v>401</v>
      </c>
      <c r="C359" s="4" t="s">
        <v>106</v>
      </c>
      <c r="D359" s="4" t="s">
        <v>393</v>
      </c>
      <c r="E359" s="4">
        <f t="shared" si="3"/>
        <v>0</v>
      </c>
      <c r="I359" s="4" t="str">
        <f t="shared" ref="I359:X359" si="107">+IF($E108=1,I108,"")</f>
        <v/>
      </c>
      <c r="J359" s="4" t="str">
        <f t="shared" si="107"/>
        <v/>
      </c>
      <c r="K359" s="4" t="str">
        <f t="shared" si="107"/>
        <v/>
      </c>
      <c r="L359" s="4" t="str">
        <f t="shared" si="107"/>
        <v/>
      </c>
      <c r="M359" s="4" t="str">
        <f t="shared" si="107"/>
        <v/>
      </c>
      <c r="N359" s="4" t="str">
        <f t="shared" si="107"/>
        <v/>
      </c>
      <c r="O359" s="4" t="str">
        <f t="shared" si="107"/>
        <v/>
      </c>
      <c r="P359" s="4" t="str">
        <f t="shared" si="107"/>
        <v/>
      </c>
      <c r="Q359" s="4" t="str">
        <f t="shared" si="107"/>
        <v/>
      </c>
      <c r="R359" s="4" t="str">
        <f t="shared" si="107"/>
        <v/>
      </c>
      <c r="S359" s="4" t="str">
        <f t="shared" si="107"/>
        <v/>
      </c>
      <c r="T359" s="4" t="str">
        <f t="shared" si="107"/>
        <v/>
      </c>
      <c r="U359" s="4" t="str">
        <f t="shared" si="107"/>
        <v/>
      </c>
      <c r="V359" s="4" t="str">
        <f t="shared" si="107"/>
        <v/>
      </c>
      <c r="W359" s="4" t="str">
        <f t="shared" si="107"/>
        <v/>
      </c>
      <c r="X359" s="4" t="str">
        <f t="shared" si="107"/>
        <v/>
      </c>
    </row>
    <row r="360" spans="1:24" ht="15.75" customHeight="1" x14ac:dyDescent="0.25">
      <c r="A360" s="4" t="s">
        <v>493</v>
      </c>
      <c r="B360" s="4" t="s">
        <v>494</v>
      </c>
      <c r="C360" s="4" t="s">
        <v>106</v>
      </c>
      <c r="D360" s="4" t="s">
        <v>484</v>
      </c>
      <c r="E360" s="4">
        <f t="shared" si="3"/>
        <v>0</v>
      </c>
      <c r="I360" s="4" t="str">
        <f t="shared" ref="I360:X360" si="108">+IF($E109=1,I109,"")</f>
        <v/>
      </c>
      <c r="J360" s="4" t="str">
        <f t="shared" si="108"/>
        <v/>
      </c>
      <c r="K360" s="4" t="str">
        <f t="shared" si="108"/>
        <v/>
      </c>
      <c r="L360" s="4" t="str">
        <f t="shared" si="108"/>
        <v/>
      </c>
      <c r="M360" s="4" t="str">
        <f t="shared" si="108"/>
        <v/>
      </c>
      <c r="N360" s="4" t="str">
        <f t="shared" si="108"/>
        <v/>
      </c>
      <c r="O360" s="4" t="str">
        <f t="shared" si="108"/>
        <v/>
      </c>
      <c r="P360" s="4" t="str">
        <f t="shared" si="108"/>
        <v/>
      </c>
      <c r="Q360" s="4" t="str">
        <f t="shared" si="108"/>
        <v/>
      </c>
      <c r="R360" s="4" t="str">
        <f t="shared" si="108"/>
        <v/>
      </c>
      <c r="S360" s="4" t="str">
        <f t="shared" si="108"/>
        <v/>
      </c>
      <c r="T360" s="4" t="str">
        <f t="shared" si="108"/>
        <v/>
      </c>
      <c r="U360" s="4" t="str">
        <f t="shared" si="108"/>
        <v/>
      </c>
      <c r="V360" s="4" t="str">
        <f t="shared" si="108"/>
        <v/>
      </c>
      <c r="W360" s="4" t="str">
        <f t="shared" si="108"/>
        <v/>
      </c>
      <c r="X360" s="4" t="str">
        <f t="shared" si="108"/>
        <v/>
      </c>
    </row>
    <row r="361" spans="1:24" ht="15.75" customHeight="1" x14ac:dyDescent="0.25">
      <c r="A361" s="4" t="s">
        <v>495</v>
      </c>
      <c r="B361" s="4" t="s">
        <v>496</v>
      </c>
      <c r="C361" s="4" t="s">
        <v>106</v>
      </c>
      <c r="D361" s="4" t="s">
        <v>484</v>
      </c>
      <c r="E361" s="4">
        <f t="shared" si="3"/>
        <v>0</v>
      </c>
      <c r="I361" s="4" t="str">
        <f t="shared" ref="I361:X361" si="109">+IF($E110=1,I110,"")</f>
        <v/>
      </c>
      <c r="J361" s="4" t="str">
        <f t="shared" si="109"/>
        <v/>
      </c>
      <c r="K361" s="4" t="str">
        <f t="shared" si="109"/>
        <v/>
      </c>
      <c r="L361" s="4" t="str">
        <f t="shared" si="109"/>
        <v/>
      </c>
      <c r="M361" s="4" t="str">
        <f t="shared" si="109"/>
        <v/>
      </c>
      <c r="N361" s="4" t="str">
        <f t="shared" si="109"/>
        <v/>
      </c>
      <c r="O361" s="4" t="str">
        <f t="shared" si="109"/>
        <v/>
      </c>
      <c r="P361" s="4" t="str">
        <f t="shared" si="109"/>
        <v/>
      </c>
      <c r="Q361" s="4" t="str">
        <f t="shared" si="109"/>
        <v/>
      </c>
      <c r="R361" s="4" t="str">
        <f t="shared" si="109"/>
        <v/>
      </c>
      <c r="S361" s="4" t="str">
        <f t="shared" si="109"/>
        <v/>
      </c>
      <c r="T361" s="4" t="str">
        <f t="shared" si="109"/>
        <v/>
      </c>
      <c r="U361" s="4" t="str">
        <f t="shared" si="109"/>
        <v/>
      </c>
      <c r="V361" s="4" t="str">
        <f t="shared" si="109"/>
        <v/>
      </c>
      <c r="W361" s="4" t="str">
        <f t="shared" si="109"/>
        <v/>
      </c>
      <c r="X361" s="4" t="str">
        <f t="shared" si="109"/>
        <v/>
      </c>
    </row>
    <row r="362" spans="1:24" ht="15.75" customHeight="1" x14ac:dyDescent="0.25">
      <c r="A362" s="4" t="s">
        <v>497</v>
      </c>
      <c r="B362" s="4" t="s">
        <v>498</v>
      </c>
      <c r="C362" s="4" t="s">
        <v>106</v>
      </c>
      <c r="D362" s="4" t="s">
        <v>484</v>
      </c>
      <c r="E362" s="4">
        <f t="shared" si="3"/>
        <v>0</v>
      </c>
      <c r="I362" s="4" t="str">
        <f t="shared" ref="I362:X362" si="110">+IF($E111=1,I111,"")</f>
        <v/>
      </c>
      <c r="J362" s="4" t="str">
        <f t="shared" si="110"/>
        <v/>
      </c>
      <c r="K362" s="4" t="str">
        <f t="shared" si="110"/>
        <v/>
      </c>
      <c r="L362" s="4" t="str">
        <f t="shared" si="110"/>
        <v/>
      </c>
      <c r="M362" s="4" t="str">
        <f t="shared" si="110"/>
        <v/>
      </c>
      <c r="N362" s="4" t="str">
        <f t="shared" si="110"/>
        <v/>
      </c>
      <c r="O362" s="4" t="str">
        <f t="shared" si="110"/>
        <v/>
      </c>
      <c r="P362" s="4" t="str">
        <f t="shared" si="110"/>
        <v/>
      </c>
      <c r="Q362" s="4" t="str">
        <f t="shared" si="110"/>
        <v/>
      </c>
      <c r="R362" s="4" t="str">
        <f t="shared" si="110"/>
        <v/>
      </c>
      <c r="S362" s="4" t="str">
        <f t="shared" si="110"/>
        <v/>
      </c>
      <c r="T362" s="4" t="str">
        <f t="shared" si="110"/>
        <v/>
      </c>
      <c r="U362" s="4" t="str">
        <f t="shared" si="110"/>
        <v/>
      </c>
      <c r="V362" s="4" t="str">
        <f t="shared" si="110"/>
        <v/>
      </c>
      <c r="W362" s="4" t="str">
        <f t="shared" si="110"/>
        <v/>
      </c>
      <c r="X362" s="4" t="str">
        <f t="shared" si="110"/>
        <v/>
      </c>
    </row>
    <row r="363" spans="1:24" ht="15.75" customHeight="1" x14ac:dyDescent="0.25">
      <c r="A363" s="4" t="s">
        <v>287</v>
      </c>
      <c r="B363" s="4" t="s">
        <v>288</v>
      </c>
      <c r="C363" s="4" t="s">
        <v>181</v>
      </c>
      <c r="D363" s="4" t="s">
        <v>276</v>
      </c>
      <c r="E363" s="4">
        <f t="shared" si="3"/>
        <v>0</v>
      </c>
      <c r="I363" s="4" t="str">
        <f t="shared" ref="I363:X363" si="111">+IF($E112=1,I112,"")</f>
        <v/>
      </c>
      <c r="J363" s="4" t="str">
        <f t="shared" si="111"/>
        <v/>
      </c>
      <c r="K363" s="4" t="str">
        <f t="shared" si="111"/>
        <v/>
      </c>
      <c r="L363" s="4" t="str">
        <f t="shared" si="111"/>
        <v/>
      </c>
      <c r="M363" s="4" t="str">
        <f t="shared" si="111"/>
        <v/>
      </c>
      <c r="N363" s="4" t="str">
        <f t="shared" si="111"/>
        <v/>
      </c>
      <c r="O363" s="4" t="str">
        <f t="shared" si="111"/>
        <v/>
      </c>
      <c r="P363" s="4" t="str">
        <f t="shared" si="111"/>
        <v/>
      </c>
      <c r="Q363" s="4" t="str">
        <f t="shared" si="111"/>
        <v/>
      </c>
      <c r="R363" s="4" t="str">
        <f t="shared" si="111"/>
        <v/>
      </c>
      <c r="S363" s="4" t="str">
        <f t="shared" si="111"/>
        <v/>
      </c>
      <c r="T363" s="4" t="str">
        <f t="shared" si="111"/>
        <v/>
      </c>
      <c r="U363" s="4" t="str">
        <f t="shared" si="111"/>
        <v/>
      </c>
      <c r="V363" s="4" t="str">
        <f t="shared" si="111"/>
        <v/>
      </c>
      <c r="W363" s="4" t="str">
        <f t="shared" si="111"/>
        <v/>
      </c>
      <c r="X363" s="4" t="str">
        <f t="shared" si="111"/>
        <v/>
      </c>
    </row>
    <row r="364" spans="1:24" ht="15.75" customHeight="1" x14ac:dyDescent="0.25">
      <c r="A364" s="4" t="s">
        <v>289</v>
      </c>
      <c r="B364" s="4" t="s">
        <v>290</v>
      </c>
      <c r="C364" s="4" t="s">
        <v>181</v>
      </c>
      <c r="D364" s="4" t="s">
        <v>276</v>
      </c>
      <c r="E364" s="4">
        <f t="shared" si="3"/>
        <v>0</v>
      </c>
      <c r="I364" s="4" t="str">
        <f t="shared" ref="I364:X364" si="112">+IF($E113=1,I113,"")</f>
        <v/>
      </c>
      <c r="J364" s="4" t="str">
        <f t="shared" si="112"/>
        <v/>
      </c>
      <c r="K364" s="4" t="str">
        <f t="shared" si="112"/>
        <v/>
      </c>
      <c r="L364" s="4" t="str">
        <f t="shared" si="112"/>
        <v/>
      </c>
      <c r="M364" s="4" t="str">
        <f t="shared" si="112"/>
        <v/>
      </c>
      <c r="N364" s="4" t="str">
        <f t="shared" si="112"/>
        <v/>
      </c>
      <c r="O364" s="4" t="str">
        <f t="shared" si="112"/>
        <v/>
      </c>
      <c r="P364" s="4" t="str">
        <f t="shared" si="112"/>
        <v/>
      </c>
      <c r="Q364" s="4" t="str">
        <f t="shared" si="112"/>
        <v/>
      </c>
      <c r="R364" s="4" t="str">
        <f t="shared" si="112"/>
        <v/>
      </c>
      <c r="S364" s="4" t="str">
        <f t="shared" si="112"/>
        <v/>
      </c>
      <c r="T364" s="4" t="str">
        <f t="shared" si="112"/>
        <v/>
      </c>
      <c r="U364" s="4" t="str">
        <f t="shared" si="112"/>
        <v/>
      </c>
      <c r="V364" s="4" t="str">
        <f t="shared" si="112"/>
        <v/>
      </c>
      <c r="W364" s="4" t="str">
        <f t="shared" si="112"/>
        <v/>
      </c>
      <c r="X364" s="4" t="str">
        <f t="shared" si="112"/>
        <v/>
      </c>
    </row>
    <row r="365" spans="1:24" ht="15.75" customHeight="1" x14ac:dyDescent="0.25">
      <c r="A365" s="4" t="s">
        <v>499</v>
      </c>
      <c r="B365" s="4" t="s">
        <v>500</v>
      </c>
      <c r="C365" s="4" t="s">
        <v>106</v>
      </c>
      <c r="D365" s="4" t="s">
        <v>484</v>
      </c>
      <c r="E365" s="4">
        <f t="shared" si="3"/>
        <v>1</v>
      </c>
      <c r="I365" s="4">
        <f t="shared" ref="I365:X365" si="113">+IF($E114=1,I114,"")</f>
        <v>8519377</v>
      </c>
      <c r="J365" s="85">
        <f t="shared" si="113"/>
        <v>318.42703991148647</v>
      </c>
      <c r="K365" s="85">
        <f t="shared" si="113"/>
        <v>226.8358355311662</v>
      </c>
      <c r="L365" s="85" t="str">
        <f t="shared" si="113"/>
        <v/>
      </c>
      <c r="M365" s="85" t="str">
        <f t="shared" si="113"/>
        <v/>
      </c>
      <c r="N365" s="85" t="str">
        <f t="shared" si="113"/>
        <v/>
      </c>
      <c r="O365" s="85">
        <f t="shared" si="113"/>
        <v>72.273301737756711</v>
      </c>
      <c r="P365" s="85">
        <f t="shared" si="113"/>
        <v>0.58982419728970825</v>
      </c>
      <c r="Q365" s="85">
        <f t="shared" si="113"/>
        <v>0.27135834411384219</v>
      </c>
      <c r="R365" s="85">
        <f t="shared" si="113"/>
        <v>1.291174225533158</v>
      </c>
      <c r="S365" s="85">
        <f t="shared" si="113"/>
        <v>4.5629631248770464</v>
      </c>
      <c r="T365" s="85" t="str">
        <f t="shared" si="113"/>
        <v/>
      </c>
      <c r="U365" s="4">
        <f t="shared" si="113"/>
        <v>0</v>
      </c>
      <c r="V365" s="4">
        <f t="shared" si="113"/>
        <v>0</v>
      </c>
      <c r="W365" s="4">
        <f t="shared" si="113"/>
        <v>0</v>
      </c>
      <c r="X365" s="4">
        <f t="shared" si="113"/>
        <v>0</v>
      </c>
    </row>
    <row r="366" spans="1:24" ht="15.75" customHeight="1" x14ac:dyDescent="0.25">
      <c r="A366" s="4" t="s">
        <v>425</v>
      </c>
      <c r="B366" s="4" t="s">
        <v>426</v>
      </c>
      <c r="C366" s="4" t="s">
        <v>181</v>
      </c>
      <c r="D366" s="4" t="s">
        <v>412</v>
      </c>
      <c r="E366" s="4">
        <f t="shared" si="3"/>
        <v>1</v>
      </c>
      <c r="I366" s="4">
        <f t="shared" ref="I366:X366" si="114">+IF($E115=1,I115,"")</f>
        <v>60550075</v>
      </c>
      <c r="J366" s="85">
        <f t="shared" si="114"/>
        <v>453.59646540487353</v>
      </c>
      <c r="K366" s="85">
        <f t="shared" si="114"/>
        <v>98.521760707976</v>
      </c>
      <c r="L366" s="85">
        <f t="shared" si="114"/>
        <v>68.777784338004537</v>
      </c>
      <c r="M366" s="85">
        <f t="shared" si="114"/>
        <v>698.09739334506753</v>
      </c>
      <c r="N366" s="85">
        <f t="shared" si="114"/>
        <v>17.426898315154851</v>
      </c>
      <c r="O366" s="85">
        <f t="shared" si="114"/>
        <v>67.791603487490519</v>
      </c>
      <c r="P366" s="85">
        <f t="shared" si="114"/>
        <v>0.28417833375412654</v>
      </c>
      <c r="Q366" s="85">
        <f t="shared" si="114"/>
        <v>0.17227390830609338</v>
      </c>
      <c r="R366" s="85">
        <f t="shared" si="114"/>
        <v>0.66061024697326964</v>
      </c>
      <c r="S366" s="85">
        <f t="shared" si="114"/>
        <v>1.2505112974723802</v>
      </c>
      <c r="T366" s="85">
        <f t="shared" si="114"/>
        <v>211.63816568047338</v>
      </c>
      <c r="U366" s="4">
        <f t="shared" si="114"/>
        <v>0.61</v>
      </c>
      <c r="V366" s="4">
        <f t="shared" si="114"/>
        <v>0.56999999999999995</v>
      </c>
      <c r="W366" s="4">
        <f t="shared" si="114"/>
        <v>0.7</v>
      </c>
      <c r="X366" s="4">
        <f t="shared" si="114"/>
        <v>0.7</v>
      </c>
    </row>
    <row r="367" spans="1:24" ht="15.75" customHeight="1" x14ac:dyDescent="0.25">
      <c r="A367" s="4" t="s">
        <v>59</v>
      </c>
      <c r="B367" s="4" t="s">
        <v>60</v>
      </c>
      <c r="C367" s="4" t="s">
        <v>28</v>
      </c>
      <c r="D367" s="4" t="s">
        <v>29</v>
      </c>
      <c r="E367" s="4">
        <f t="shared" si="3"/>
        <v>1</v>
      </c>
      <c r="I367" s="4">
        <f t="shared" ref="I367:X367" si="115">+IF($E116=1,I116,"")</f>
        <v>2948279</v>
      </c>
      <c r="J367" s="85">
        <f t="shared" si="115"/>
        <v>400.74226353747389</v>
      </c>
      <c r="K367" s="85">
        <f t="shared" si="115"/>
        <v>130.82208298468362</v>
      </c>
      <c r="L367" s="85" t="str">
        <f t="shared" si="115"/>
        <v/>
      </c>
      <c r="M367" s="85" t="str">
        <f t="shared" si="115"/>
        <v/>
      </c>
      <c r="N367" s="85" t="str">
        <f t="shared" si="115"/>
        <v/>
      </c>
      <c r="O367" s="85">
        <f t="shared" si="115"/>
        <v>334.60824742268039</v>
      </c>
      <c r="P367" s="85">
        <f t="shared" si="115"/>
        <v>0.21779885933706025</v>
      </c>
      <c r="Q367" s="85">
        <f t="shared" si="115"/>
        <v>0.32330827067669171</v>
      </c>
      <c r="R367" s="85">
        <f t="shared" si="115"/>
        <v>55.863098438105752</v>
      </c>
      <c r="S367" s="85">
        <f t="shared" si="115"/>
        <v>0.584989370551807</v>
      </c>
      <c r="T367" s="85" t="str">
        <f t="shared" si="115"/>
        <v/>
      </c>
      <c r="U367" s="4">
        <f t="shared" si="115"/>
        <v>0.44</v>
      </c>
      <c r="V367" s="4">
        <f t="shared" si="115"/>
        <v>0.52</v>
      </c>
      <c r="W367" s="4">
        <f t="shared" si="115"/>
        <v>0.5</v>
      </c>
      <c r="X367" s="4">
        <f t="shared" si="115"/>
        <v>0.5</v>
      </c>
    </row>
    <row r="368" spans="1:24" ht="15.75" customHeight="1" x14ac:dyDescent="0.25">
      <c r="A368" s="4" t="s">
        <v>171</v>
      </c>
      <c r="B368" s="4" t="s">
        <v>172</v>
      </c>
      <c r="C368" s="4" t="s">
        <v>106</v>
      </c>
      <c r="D368" s="4" t="s">
        <v>160</v>
      </c>
      <c r="E368" s="4">
        <f t="shared" si="3"/>
        <v>1</v>
      </c>
      <c r="I368" s="4">
        <f t="shared" ref="I368:X368" si="116">+IF($E117=1,I117,"")</f>
        <v>126860301</v>
      </c>
      <c r="J368" s="85">
        <f t="shared" si="116"/>
        <v>202.58504668060027</v>
      </c>
      <c r="K368" s="85">
        <f t="shared" si="116"/>
        <v>40.836258145091428</v>
      </c>
      <c r="L368" s="85" t="str">
        <f t="shared" si="116"/>
        <v/>
      </c>
      <c r="M368" s="85" t="str">
        <f t="shared" si="116"/>
        <v/>
      </c>
      <c r="N368" s="85" t="str">
        <f t="shared" si="116"/>
        <v/>
      </c>
      <c r="O368" s="85">
        <f t="shared" si="116"/>
        <v>93.197333333333333</v>
      </c>
      <c r="P368" s="85">
        <f t="shared" si="116"/>
        <v>0.8997360102817048</v>
      </c>
      <c r="Q368" s="85">
        <f t="shared" si="116"/>
        <v>0.10802046134542997</v>
      </c>
      <c r="R368" s="85">
        <f t="shared" si="116"/>
        <v>0.24121021122281586</v>
      </c>
      <c r="S368" s="85">
        <f t="shared" si="116"/>
        <v>0.82696500615182122</v>
      </c>
      <c r="T368" s="85">
        <f t="shared" si="116"/>
        <v>133.03768557289683</v>
      </c>
      <c r="U368" s="4">
        <f t="shared" si="116"/>
        <v>0.73</v>
      </c>
      <c r="V368" s="4">
        <f t="shared" si="116"/>
        <v>0.73</v>
      </c>
      <c r="W368" s="4">
        <f t="shared" si="116"/>
        <v>0.74</v>
      </c>
      <c r="X368" s="4">
        <f t="shared" si="116"/>
        <v>0.74</v>
      </c>
    </row>
    <row r="369" spans="1:24" ht="15.75" customHeight="1" x14ac:dyDescent="0.25">
      <c r="A369" s="4" t="s">
        <v>501</v>
      </c>
      <c r="B369" s="4" t="s">
        <v>502</v>
      </c>
      <c r="C369" s="4" t="s">
        <v>106</v>
      </c>
      <c r="D369" s="4" t="s">
        <v>484</v>
      </c>
      <c r="E369" s="4">
        <f t="shared" si="3"/>
        <v>0</v>
      </c>
      <c r="I369" s="4" t="str">
        <f t="shared" ref="I369:X369" si="117">+IF($E118=1,I118,"")</f>
        <v/>
      </c>
      <c r="J369" s="4" t="str">
        <f t="shared" si="117"/>
        <v/>
      </c>
      <c r="K369" s="4" t="str">
        <f t="shared" si="117"/>
        <v/>
      </c>
      <c r="L369" s="4" t="str">
        <f t="shared" si="117"/>
        <v/>
      </c>
      <c r="M369" s="4" t="str">
        <f t="shared" si="117"/>
        <v/>
      </c>
      <c r="N369" s="4" t="str">
        <f t="shared" si="117"/>
        <v/>
      </c>
      <c r="O369" s="4" t="str">
        <f t="shared" si="117"/>
        <v/>
      </c>
      <c r="P369" s="4" t="str">
        <f t="shared" si="117"/>
        <v/>
      </c>
      <c r="Q369" s="4" t="str">
        <f t="shared" si="117"/>
        <v/>
      </c>
      <c r="R369" s="4" t="str">
        <f t="shared" si="117"/>
        <v/>
      </c>
      <c r="S369" s="4" t="str">
        <f t="shared" si="117"/>
        <v/>
      </c>
      <c r="T369" s="4" t="str">
        <f t="shared" si="117"/>
        <v/>
      </c>
      <c r="U369" s="4" t="str">
        <f t="shared" si="117"/>
        <v/>
      </c>
      <c r="V369" s="4" t="str">
        <f t="shared" si="117"/>
        <v/>
      </c>
      <c r="W369" s="4" t="str">
        <f t="shared" si="117"/>
        <v/>
      </c>
      <c r="X369" s="4" t="str">
        <f t="shared" si="117"/>
        <v/>
      </c>
    </row>
    <row r="370" spans="1:24" ht="15.75" customHeight="1" x14ac:dyDescent="0.25">
      <c r="A370" s="4" t="s">
        <v>104</v>
      </c>
      <c r="B370" s="4" t="s">
        <v>105</v>
      </c>
      <c r="C370" s="4" t="s">
        <v>106</v>
      </c>
      <c r="D370" s="4" t="s">
        <v>107</v>
      </c>
      <c r="E370" s="4">
        <f t="shared" si="3"/>
        <v>1</v>
      </c>
      <c r="I370" s="4">
        <f t="shared" ref="I370:X370" si="118">+IF($E119=1,I119,"")</f>
        <v>18551427</v>
      </c>
      <c r="J370" s="85">
        <f t="shared" si="118"/>
        <v>234.34854903614692</v>
      </c>
      <c r="K370" s="85">
        <f t="shared" si="118"/>
        <v>183.21501628958248</v>
      </c>
      <c r="L370" s="85" t="str">
        <f t="shared" si="118"/>
        <v/>
      </c>
      <c r="M370" s="85" t="str">
        <f t="shared" si="118"/>
        <v/>
      </c>
      <c r="N370" s="85" t="str">
        <f t="shared" si="118"/>
        <v/>
      </c>
      <c r="O370" s="85">
        <f t="shared" si="118"/>
        <v>16.079437476244774</v>
      </c>
      <c r="P370" s="85">
        <f t="shared" si="118"/>
        <v>1.1657634792152558</v>
      </c>
      <c r="Q370" s="85">
        <f t="shared" si="118"/>
        <v>0.1695254346994616</v>
      </c>
      <c r="R370" s="85">
        <f t="shared" si="118"/>
        <v>4.9322351321006197</v>
      </c>
      <c r="S370" s="85">
        <f t="shared" si="118"/>
        <v>2.5636449592246779</v>
      </c>
      <c r="T370" s="85" t="str">
        <f t="shared" si="118"/>
        <v/>
      </c>
      <c r="U370" s="4">
        <f t="shared" si="118"/>
        <v>0.45</v>
      </c>
      <c r="V370" s="4">
        <f t="shared" si="118"/>
        <v>0.26</v>
      </c>
      <c r="W370" s="4">
        <f t="shared" si="118"/>
        <v>0.45</v>
      </c>
      <c r="X370" s="4">
        <f t="shared" si="118"/>
        <v>0.45</v>
      </c>
    </row>
    <row r="371" spans="1:24" ht="15.75" customHeight="1" x14ac:dyDescent="0.25">
      <c r="A371" s="4" t="s">
        <v>128</v>
      </c>
      <c r="B371" s="4" t="s">
        <v>129</v>
      </c>
      <c r="C371" s="4" t="s">
        <v>118</v>
      </c>
      <c r="D371" s="4" t="s">
        <v>119</v>
      </c>
      <c r="E371" s="4">
        <f t="shared" si="3"/>
        <v>1</v>
      </c>
      <c r="I371" s="4">
        <f t="shared" ref="I371:X371" si="119">+IF($E120=1,I120,"")</f>
        <v>52573973</v>
      </c>
      <c r="J371" s="85">
        <f t="shared" si="119"/>
        <v>74.030927812893268</v>
      </c>
      <c r="K371" s="85">
        <f t="shared" si="119"/>
        <v>97.046118238011047</v>
      </c>
      <c r="L371" s="85" t="str">
        <f t="shared" si="119"/>
        <v/>
      </c>
      <c r="M371" s="85" t="str">
        <f t="shared" si="119"/>
        <v/>
      </c>
      <c r="N371" s="85" t="str">
        <f t="shared" si="119"/>
        <v/>
      </c>
      <c r="O371" s="85">
        <f t="shared" si="119"/>
        <v>807.61476725521675</v>
      </c>
      <c r="P371" s="85">
        <f t="shared" si="119"/>
        <v>0.12351001713903925</v>
      </c>
      <c r="Q371" s="85">
        <f t="shared" si="119"/>
        <v>0.37772681836890692</v>
      </c>
      <c r="R371" s="85">
        <f t="shared" si="119"/>
        <v>4.6905338502760676</v>
      </c>
      <c r="S371" s="85">
        <f t="shared" si="119"/>
        <v>0.1401487446933681</v>
      </c>
      <c r="T371" s="85">
        <f t="shared" si="119"/>
        <v>824.82622950819677</v>
      </c>
      <c r="U371" s="4">
        <f t="shared" si="119"/>
        <v>0.32</v>
      </c>
      <c r="V371" s="4">
        <f t="shared" si="119"/>
        <v>0.36</v>
      </c>
      <c r="W371" s="4">
        <f t="shared" si="119"/>
        <v>0.38</v>
      </c>
      <c r="X371" s="4">
        <f t="shared" si="119"/>
        <v>0.38</v>
      </c>
    </row>
    <row r="372" spans="1:24" ht="15.75" customHeight="1" x14ac:dyDescent="0.25">
      <c r="A372" s="4" t="s">
        <v>217</v>
      </c>
      <c r="B372" s="4" t="s">
        <v>218</v>
      </c>
      <c r="C372" s="4" t="s">
        <v>22</v>
      </c>
      <c r="D372" s="4" t="s">
        <v>216</v>
      </c>
      <c r="E372" s="4">
        <f t="shared" si="3"/>
        <v>0</v>
      </c>
      <c r="I372" s="4" t="str">
        <f t="shared" ref="I372:X372" si="120">+IF($E121=1,I121,"")</f>
        <v/>
      </c>
      <c r="J372" s="4" t="str">
        <f t="shared" si="120"/>
        <v/>
      </c>
      <c r="K372" s="4" t="str">
        <f t="shared" si="120"/>
        <v/>
      </c>
      <c r="L372" s="4" t="str">
        <f t="shared" si="120"/>
        <v/>
      </c>
      <c r="M372" s="4" t="str">
        <f t="shared" si="120"/>
        <v/>
      </c>
      <c r="N372" s="4" t="str">
        <f t="shared" si="120"/>
        <v/>
      </c>
      <c r="O372" s="4" t="str">
        <f t="shared" si="120"/>
        <v/>
      </c>
      <c r="P372" s="4" t="str">
        <f t="shared" si="120"/>
        <v/>
      </c>
      <c r="Q372" s="4" t="str">
        <f t="shared" si="120"/>
        <v/>
      </c>
      <c r="R372" s="4" t="str">
        <f t="shared" si="120"/>
        <v/>
      </c>
      <c r="S372" s="4" t="str">
        <f t="shared" si="120"/>
        <v/>
      </c>
      <c r="T372" s="4" t="str">
        <f t="shared" si="120"/>
        <v/>
      </c>
      <c r="U372" s="4" t="str">
        <f t="shared" si="120"/>
        <v/>
      </c>
      <c r="V372" s="4" t="str">
        <f t="shared" si="120"/>
        <v/>
      </c>
      <c r="W372" s="4" t="str">
        <f t="shared" si="120"/>
        <v/>
      </c>
      <c r="X372" s="4" t="str">
        <f t="shared" si="120"/>
        <v/>
      </c>
    </row>
    <row r="373" spans="1:24" ht="15.75" customHeight="1" x14ac:dyDescent="0.25">
      <c r="A373" s="4" t="s">
        <v>427</v>
      </c>
      <c r="B373" s="4" t="s">
        <v>428</v>
      </c>
      <c r="C373" s="4" t="s">
        <v>181</v>
      </c>
      <c r="D373" s="4" t="s">
        <v>412</v>
      </c>
      <c r="E373" s="4">
        <f t="shared" si="3"/>
        <v>1</v>
      </c>
      <c r="I373" s="4">
        <f t="shared" ref="I373:X373" si="121">+IF($E122=1,I122,"")</f>
        <v>1845300</v>
      </c>
      <c r="J373" s="85">
        <f t="shared" si="121"/>
        <v>474.28602395274481</v>
      </c>
      <c r="K373" s="85">
        <f t="shared" si="121"/>
        <v>89.307971603533304</v>
      </c>
      <c r="L373" s="85">
        <f t="shared" si="121"/>
        <v>37.392293935945375</v>
      </c>
      <c r="M373" s="85">
        <f t="shared" si="121"/>
        <v>418.68932038834947</v>
      </c>
      <c r="N373" s="85">
        <f t="shared" si="121"/>
        <v>21.351541754728228</v>
      </c>
      <c r="O373" s="85">
        <f t="shared" si="121"/>
        <v>72.654822335025386</v>
      </c>
      <c r="P373" s="85">
        <f t="shared" si="121"/>
        <v>8.8836181337933265E-2</v>
      </c>
      <c r="Q373" s="85">
        <f t="shared" si="121"/>
        <v>0.25182038834951459</v>
      </c>
      <c r="R373" s="85">
        <f t="shared" si="121"/>
        <v>2.0592857529940933</v>
      </c>
      <c r="S373" s="85" t="str">
        <f t="shared" si="121"/>
        <v/>
      </c>
      <c r="T373" s="85">
        <f t="shared" si="121"/>
        <v>204.47142857142856</v>
      </c>
      <c r="U373" s="4">
        <f t="shared" si="121"/>
        <v>0</v>
      </c>
      <c r="V373" s="4">
        <f t="shared" si="121"/>
        <v>0</v>
      </c>
      <c r="W373" s="4">
        <f t="shared" si="121"/>
        <v>0</v>
      </c>
      <c r="X373" s="4">
        <f t="shared" si="121"/>
        <v>0</v>
      </c>
    </row>
    <row r="374" spans="1:24" ht="15.75" customHeight="1" x14ac:dyDescent="0.25">
      <c r="A374" s="4" t="s">
        <v>503</v>
      </c>
      <c r="B374" s="4" t="s">
        <v>504</v>
      </c>
      <c r="C374" s="4" t="s">
        <v>106</v>
      </c>
      <c r="D374" s="4" t="s">
        <v>484</v>
      </c>
      <c r="E374" s="4">
        <f t="shared" si="3"/>
        <v>0</v>
      </c>
      <c r="I374" s="4" t="str">
        <f t="shared" ref="I374:X374" si="122">+IF($E123=1,I123,"")</f>
        <v/>
      </c>
      <c r="J374" s="4" t="str">
        <f t="shared" si="122"/>
        <v/>
      </c>
      <c r="K374" s="4" t="str">
        <f t="shared" si="122"/>
        <v/>
      </c>
      <c r="L374" s="4" t="str">
        <f t="shared" si="122"/>
        <v/>
      </c>
      <c r="M374" s="4" t="str">
        <f t="shared" si="122"/>
        <v/>
      </c>
      <c r="N374" s="4" t="str">
        <f t="shared" si="122"/>
        <v/>
      </c>
      <c r="O374" s="4" t="str">
        <f t="shared" si="122"/>
        <v/>
      </c>
      <c r="P374" s="4" t="str">
        <f t="shared" si="122"/>
        <v/>
      </c>
      <c r="Q374" s="4" t="str">
        <f t="shared" si="122"/>
        <v/>
      </c>
      <c r="R374" s="4" t="str">
        <f t="shared" si="122"/>
        <v/>
      </c>
      <c r="S374" s="4" t="str">
        <f t="shared" si="122"/>
        <v/>
      </c>
      <c r="T374" s="4" t="str">
        <f t="shared" si="122"/>
        <v/>
      </c>
      <c r="U374" s="4" t="str">
        <f t="shared" si="122"/>
        <v/>
      </c>
      <c r="V374" s="4" t="str">
        <f t="shared" si="122"/>
        <v/>
      </c>
      <c r="W374" s="4" t="str">
        <f t="shared" si="122"/>
        <v/>
      </c>
      <c r="X374" s="4" t="str">
        <f t="shared" si="122"/>
        <v/>
      </c>
    </row>
    <row r="375" spans="1:24" ht="15.75" customHeight="1" x14ac:dyDescent="0.25">
      <c r="A375" s="4" t="s">
        <v>108</v>
      </c>
      <c r="B375" s="4" t="s">
        <v>109</v>
      </c>
      <c r="C375" s="4" t="s">
        <v>106</v>
      </c>
      <c r="D375" s="4" t="s">
        <v>107</v>
      </c>
      <c r="E375" s="4">
        <f t="shared" si="3"/>
        <v>1</v>
      </c>
      <c r="I375" s="4">
        <f t="shared" ref="I375:X375" si="123">+IF($E124=1,I124,"")</f>
        <v>6415850</v>
      </c>
      <c r="J375" s="85" t="str">
        <f t="shared" si="123"/>
        <v/>
      </c>
      <c r="K375" s="85">
        <f t="shared" si="123"/>
        <v>164.81058628240996</v>
      </c>
      <c r="L375" s="85" t="str">
        <f t="shared" si="123"/>
        <v/>
      </c>
      <c r="M375" s="85" t="str">
        <f t="shared" si="123"/>
        <v/>
      </c>
      <c r="N375" s="85" t="str">
        <f t="shared" si="123"/>
        <v/>
      </c>
      <c r="O375" s="85">
        <f t="shared" si="123"/>
        <v>57.092537313432835</v>
      </c>
      <c r="P375" s="85">
        <f t="shared" si="123"/>
        <v>1.3435832274459976</v>
      </c>
      <c r="Q375" s="85">
        <f t="shared" si="123"/>
        <v>0.18432003026290902</v>
      </c>
      <c r="R375" s="85">
        <f t="shared" si="123"/>
        <v>3.9901182228387508</v>
      </c>
      <c r="S375" s="85">
        <f t="shared" si="123"/>
        <v>0.86829446826309731</v>
      </c>
      <c r="T375" s="85">
        <f t="shared" si="123"/>
        <v>22.741973840665874</v>
      </c>
      <c r="U375" s="4">
        <f t="shared" si="123"/>
        <v>0.47</v>
      </c>
      <c r="V375" s="4">
        <f t="shared" si="123"/>
        <v>0.32</v>
      </c>
      <c r="W375" s="4">
        <f t="shared" si="123"/>
        <v>0.33</v>
      </c>
      <c r="X375" s="4">
        <f t="shared" si="123"/>
        <v>0.33</v>
      </c>
    </row>
    <row r="376" spans="1:24" ht="15.75" customHeight="1" x14ac:dyDescent="0.25">
      <c r="A376" s="4" t="s">
        <v>362</v>
      </c>
      <c r="B376" s="4" t="s">
        <v>363</v>
      </c>
      <c r="C376" s="4" t="s">
        <v>106</v>
      </c>
      <c r="D376" s="4" t="s">
        <v>357</v>
      </c>
      <c r="E376" s="4">
        <f t="shared" si="3"/>
        <v>0</v>
      </c>
      <c r="I376" s="4" t="str">
        <f t="shared" ref="I376:X376" si="124">+IF($E125=1,I125,"")</f>
        <v/>
      </c>
      <c r="J376" s="4" t="str">
        <f t="shared" si="124"/>
        <v/>
      </c>
      <c r="K376" s="4" t="str">
        <f t="shared" si="124"/>
        <v/>
      </c>
      <c r="L376" s="4" t="str">
        <f t="shared" si="124"/>
        <v/>
      </c>
      <c r="M376" s="4" t="str">
        <f t="shared" si="124"/>
        <v/>
      </c>
      <c r="N376" s="4" t="str">
        <f t="shared" si="124"/>
        <v/>
      </c>
      <c r="O376" s="4" t="str">
        <f t="shared" si="124"/>
        <v/>
      </c>
      <c r="P376" s="4" t="str">
        <f t="shared" si="124"/>
        <v/>
      </c>
      <c r="Q376" s="4" t="str">
        <f t="shared" si="124"/>
        <v/>
      </c>
      <c r="R376" s="4" t="str">
        <f t="shared" si="124"/>
        <v/>
      </c>
      <c r="S376" s="4" t="str">
        <f t="shared" si="124"/>
        <v/>
      </c>
      <c r="T376" s="4" t="str">
        <f t="shared" si="124"/>
        <v/>
      </c>
      <c r="U376" s="4" t="str">
        <f t="shared" si="124"/>
        <v/>
      </c>
      <c r="V376" s="4" t="str">
        <f t="shared" si="124"/>
        <v/>
      </c>
      <c r="W376" s="4" t="str">
        <f t="shared" si="124"/>
        <v/>
      </c>
      <c r="X376" s="4" t="str">
        <f t="shared" si="124"/>
        <v/>
      </c>
    </row>
    <row r="377" spans="1:24" ht="15.75" customHeight="1" x14ac:dyDescent="0.25">
      <c r="A377" s="4" t="s">
        <v>291</v>
      </c>
      <c r="B377" s="4" t="s">
        <v>292</v>
      </c>
      <c r="C377" s="4" t="s">
        <v>181</v>
      </c>
      <c r="D377" s="4" t="s">
        <v>276</v>
      </c>
      <c r="E377" s="4">
        <f t="shared" si="3"/>
        <v>1</v>
      </c>
      <c r="I377" s="4">
        <f t="shared" ref="I377:X377" si="125">+IF($E126=1,I126,"")</f>
        <v>1906743</v>
      </c>
      <c r="J377" s="85">
        <f t="shared" si="125"/>
        <v>459.31727558459636</v>
      </c>
      <c r="K377" s="85">
        <f t="shared" si="125"/>
        <v>197.45712977574848</v>
      </c>
      <c r="L377" s="85">
        <f t="shared" si="125"/>
        <v>134.26035915694985</v>
      </c>
      <c r="M377" s="85">
        <f t="shared" si="125"/>
        <v>679.94687915006637</v>
      </c>
      <c r="N377" s="85">
        <f t="shared" si="125"/>
        <v>23.810235569240323</v>
      </c>
      <c r="O377" s="85">
        <f t="shared" si="125"/>
        <v>25.057268722466961</v>
      </c>
      <c r="P377" s="85">
        <f t="shared" si="125"/>
        <v>0.4216597603315041</v>
      </c>
      <c r="Q377" s="85">
        <f t="shared" si="125"/>
        <v>0.27915006640106244</v>
      </c>
      <c r="R377" s="85">
        <f t="shared" si="125"/>
        <v>4.2480816764503659</v>
      </c>
      <c r="S377" s="85">
        <f t="shared" si="125"/>
        <v>1.318301687763713</v>
      </c>
      <c r="T377" s="85">
        <f t="shared" si="125"/>
        <v>25.336302895322941</v>
      </c>
      <c r="U377" s="4">
        <f t="shared" si="125"/>
        <v>0</v>
      </c>
      <c r="V377" s="4">
        <f t="shared" si="125"/>
        <v>0</v>
      </c>
      <c r="W377" s="4">
        <f t="shared" si="125"/>
        <v>0</v>
      </c>
      <c r="X377" s="4">
        <f t="shared" si="125"/>
        <v>0</v>
      </c>
    </row>
    <row r="378" spans="1:24" ht="15.75" customHeight="1" x14ac:dyDescent="0.25">
      <c r="A378" s="4" t="s">
        <v>505</v>
      </c>
      <c r="B378" s="4" t="s">
        <v>506</v>
      </c>
      <c r="C378" s="4" t="s">
        <v>106</v>
      </c>
      <c r="D378" s="4" t="s">
        <v>484</v>
      </c>
      <c r="E378" s="4">
        <f t="shared" si="3"/>
        <v>0</v>
      </c>
      <c r="I378" s="4" t="str">
        <f t="shared" ref="I378:X378" si="126">+IF($E127=1,I127,"")</f>
        <v/>
      </c>
      <c r="J378" s="4" t="str">
        <f t="shared" si="126"/>
        <v/>
      </c>
      <c r="K378" s="4" t="str">
        <f t="shared" si="126"/>
        <v/>
      </c>
      <c r="L378" s="4" t="str">
        <f t="shared" si="126"/>
        <v/>
      </c>
      <c r="M378" s="4" t="str">
        <f t="shared" si="126"/>
        <v/>
      </c>
      <c r="N378" s="4" t="str">
        <f t="shared" si="126"/>
        <v/>
      </c>
      <c r="O378" s="4" t="str">
        <f t="shared" si="126"/>
        <v/>
      </c>
      <c r="P378" s="4" t="str">
        <f t="shared" si="126"/>
        <v/>
      </c>
      <c r="Q378" s="4" t="str">
        <f t="shared" si="126"/>
        <v/>
      </c>
      <c r="R378" s="4" t="str">
        <f t="shared" si="126"/>
        <v/>
      </c>
      <c r="S378" s="4" t="str">
        <f t="shared" si="126"/>
        <v/>
      </c>
      <c r="T378" s="4" t="str">
        <f t="shared" si="126"/>
        <v/>
      </c>
      <c r="U378" s="4" t="str">
        <f t="shared" si="126"/>
        <v/>
      </c>
      <c r="V378" s="4" t="str">
        <f t="shared" si="126"/>
        <v/>
      </c>
      <c r="W378" s="4" t="str">
        <f t="shared" si="126"/>
        <v/>
      </c>
      <c r="X378" s="4" t="str">
        <f t="shared" si="126"/>
        <v/>
      </c>
    </row>
    <row r="379" spans="1:24" ht="15.75" customHeight="1" x14ac:dyDescent="0.25">
      <c r="A379" s="4" t="s">
        <v>383</v>
      </c>
      <c r="B379" s="4" t="s">
        <v>384</v>
      </c>
      <c r="C379" s="4" t="s">
        <v>118</v>
      </c>
      <c r="D379" s="4" t="s">
        <v>380</v>
      </c>
      <c r="E379" s="4">
        <f t="shared" si="3"/>
        <v>0</v>
      </c>
      <c r="I379" s="4" t="str">
        <f t="shared" ref="I379:X379" si="127">+IF($E128=1,I128,"")</f>
        <v/>
      </c>
      <c r="J379" s="4" t="str">
        <f t="shared" si="127"/>
        <v/>
      </c>
      <c r="K379" s="4" t="str">
        <f t="shared" si="127"/>
        <v/>
      </c>
      <c r="L379" s="4" t="str">
        <f t="shared" si="127"/>
        <v/>
      </c>
      <c r="M379" s="4" t="str">
        <f t="shared" si="127"/>
        <v/>
      </c>
      <c r="N379" s="4" t="str">
        <f t="shared" si="127"/>
        <v/>
      </c>
      <c r="O379" s="4" t="str">
        <f t="shared" si="127"/>
        <v/>
      </c>
      <c r="P379" s="4" t="str">
        <f t="shared" si="127"/>
        <v/>
      </c>
      <c r="Q379" s="4" t="str">
        <f t="shared" si="127"/>
        <v/>
      </c>
      <c r="R379" s="4" t="str">
        <f t="shared" si="127"/>
        <v/>
      </c>
      <c r="S379" s="4" t="str">
        <f t="shared" si="127"/>
        <v/>
      </c>
      <c r="T379" s="4" t="str">
        <f t="shared" si="127"/>
        <v/>
      </c>
      <c r="U379" s="4" t="str">
        <f t="shared" si="127"/>
        <v/>
      </c>
      <c r="V379" s="4" t="str">
        <f t="shared" si="127"/>
        <v/>
      </c>
      <c r="W379" s="4" t="str">
        <f t="shared" si="127"/>
        <v/>
      </c>
      <c r="X379" s="4" t="str">
        <f t="shared" si="127"/>
        <v/>
      </c>
    </row>
    <row r="380" spans="1:24" ht="15.75" customHeight="1" x14ac:dyDescent="0.25">
      <c r="A380" s="4" t="s">
        <v>464</v>
      </c>
      <c r="B380" s="4" t="s">
        <v>465</v>
      </c>
      <c r="C380" s="4" t="s">
        <v>118</v>
      </c>
      <c r="D380" s="4" t="s">
        <v>449</v>
      </c>
      <c r="E380" s="4">
        <f t="shared" si="3"/>
        <v>0</v>
      </c>
      <c r="I380" s="4" t="str">
        <f t="shared" ref="I380:X380" si="128">+IF($E129=1,I129,"")</f>
        <v/>
      </c>
      <c r="J380" s="4" t="str">
        <f t="shared" si="128"/>
        <v/>
      </c>
      <c r="K380" s="4" t="str">
        <f t="shared" si="128"/>
        <v/>
      </c>
      <c r="L380" s="4" t="str">
        <f t="shared" si="128"/>
        <v/>
      </c>
      <c r="M380" s="4" t="str">
        <f t="shared" si="128"/>
        <v/>
      </c>
      <c r="N380" s="4" t="str">
        <f t="shared" si="128"/>
        <v/>
      </c>
      <c r="O380" s="4" t="str">
        <f t="shared" si="128"/>
        <v/>
      </c>
      <c r="P380" s="4" t="str">
        <f t="shared" si="128"/>
        <v/>
      </c>
      <c r="Q380" s="4" t="str">
        <f t="shared" si="128"/>
        <v/>
      </c>
      <c r="R380" s="4" t="str">
        <f t="shared" si="128"/>
        <v/>
      </c>
      <c r="S380" s="4" t="str">
        <f t="shared" si="128"/>
        <v/>
      </c>
      <c r="T380" s="4" t="str">
        <f t="shared" si="128"/>
        <v/>
      </c>
      <c r="U380" s="4" t="str">
        <f t="shared" si="128"/>
        <v/>
      </c>
      <c r="V380" s="4" t="str">
        <f t="shared" si="128"/>
        <v/>
      </c>
      <c r="W380" s="4" t="str">
        <f t="shared" si="128"/>
        <v/>
      </c>
      <c r="X380" s="4" t="str">
        <f t="shared" si="128"/>
        <v/>
      </c>
    </row>
    <row r="381" spans="1:24" ht="15.75" customHeight="1" x14ac:dyDescent="0.25">
      <c r="A381" s="4" t="s">
        <v>253</v>
      </c>
      <c r="B381" s="4" t="s">
        <v>254</v>
      </c>
      <c r="C381" s="4" t="s">
        <v>118</v>
      </c>
      <c r="D381" s="4" t="s">
        <v>250</v>
      </c>
      <c r="E381" s="4">
        <f t="shared" si="3"/>
        <v>0</v>
      </c>
      <c r="I381" s="4" t="str">
        <f t="shared" ref="I381:X381" si="129">+IF($E130=1,I130,"")</f>
        <v/>
      </c>
      <c r="J381" s="4" t="str">
        <f t="shared" si="129"/>
        <v/>
      </c>
      <c r="K381" s="4" t="str">
        <f t="shared" si="129"/>
        <v/>
      </c>
      <c r="L381" s="4" t="str">
        <f t="shared" si="129"/>
        <v/>
      </c>
      <c r="M381" s="4" t="str">
        <f t="shared" si="129"/>
        <v/>
      </c>
      <c r="N381" s="4" t="str">
        <f t="shared" si="129"/>
        <v/>
      </c>
      <c r="O381" s="4" t="str">
        <f t="shared" si="129"/>
        <v/>
      </c>
      <c r="P381" s="4" t="str">
        <f t="shared" si="129"/>
        <v/>
      </c>
      <c r="Q381" s="4" t="str">
        <f t="shared" si="129"/>
        <v/>
      </c>
      <c r="R381" s="4" t="str">
        <f t="shared" si="129"/>
        <v/>
      </c>
      <c r="S381" s="4" t="str">
        <f t="shared" si="129"/>
        <v/>
      </c>
      <c r="T381" s="4" t="str">
        <f t="shared" si="129"/>
        <v/>
      </c>
      <c r="U381" s="4" t="str">
        <f t="shared" si="129"/>
        <v/>
      </c>
      <c r="V381" s="4" t="str">
        <f t="shared" si="129"/>
        <v/>
      </c>
      <c r="W381" s="4" t="str">
        <f t="shared" si="129"/>
        <v/>
      </c>
      <c r="X381" s="4" t="str">
        <f t="shared" si="129"/>
        <v/>
      </c>
    </row>
    <row r="382" spans="1:24" ht="15.75" customHeight="1" x14ac:dyDescent="0.25">
      <c r="A382" s="4" t="s">
        <v>532</v>
      </c>
      <c r="B382" s="4" t="s">
        <v>533</v>
      </c>
      <c r="C382" s="4" t="s">
        <v>181</v>
      </c>
      <c r="D382" s="4" t="s">
        <v>525</v>
      </c>
      <c r="E382" s="4">
        <f t="shared" si="3"/>
        <v>1</v>
      </c>
      <c r="I382" s="4">
        <f t="shared" ref="I382:X382" si="130">+IF($E131=1,I131,"")</f>
        <v>38019</v>
      </c>
      <c r="J382" s="85">
        <f t="shared" si="130"/>
        <v>220.94216049869803</v>
      </c>
      <c r="K382" s="85">
        <f t="shared" si="130"/>
        <v>192.00925852863043</v>
      </c>
      <c r="L382" s="85" t="str">
        <f t="shared" si="130"/>
        <v/>
      </c>
      <c r="M382" s="85" t="str">
        <f t="shared" si="130"/>
        <v/>
      </c>
      <c r="N382" s="85" t="str">
        <f t="shared" si="130"/>
        <v/>
      </c>
      <c r="O382" s="85">
        <f t="shared" si="130"/>
        <v>2.6333333333333333</v>
      </c>
      <c r="P382" s="85" t="str">
        <f t="shared" si="130"/>
        <v/>
      </c>
      <c r="Q382" s="85">
        <f t="shared" si="130"/>
        <v>0.17808219178082191</v>
      </c>
      <c r="R382" s="85">
        <f t="shared" si="130"/>
        <v>0</v>
      </c>
      <c r="S382" s="85">
        <f t="shared" si="130"/>
        <v>10.424050632911392</v>
      </c>
      <c r="T382" s="85">
        <f t="shared" si="130"/>
        <v>22.571428571428573</v>
      </c>
      <c r="U382" s="4">
        <f t="shared" si="130"/>
        <v>0</v>
      </c>
      <c r="V382" s="4">
        <f t="shared" si="130"/>
        <v>0</v>
      </c>
      <c r="W382" s="4">
        <f t="shared" si="130"/>
        <v>0</v>
      </c>
      <c r="X382" s="4">
        <f t="shared" si="130"/>
        <v>0</v>
      </c>
    </row>
    <row r="383" spans="1:24" ht="15.75" customHeight="1" x14ac:dyDescent="0.25">
      <c r="A383" s="4" t="s">
        <v>293</v>
      </c>
      <c r="B383" s="4" t="s">
        <v>294</v>
      </c>
      <c r="C383" s="4" t="s">
        <v>181</v>
      </c>
      <c r="D383" s="4" t="s">
        <v>276</v>
      </c>
      <c r="E383" s="4">
        <f t="shared" si="3"/>
        <v>1</v>
      </c>
      <c r="I383" s="4">
        <f t="shared" ref="I383:X383" si="131">+IF($E132=1,I132,"")</f>
        <v>2759627</v>
      </c>
      <c r="J383" s="85">
        <f t="shared" si="131"/>
        <v>298.26494667576452</v>
      </c>
      <c r="K383" s="85">
        <f t="shared" si="131"/>
        <v>239.12651963471876</v>
      </c>
      <c r="L383" s="85">
        <f t="shared" si="131"/>
        <v>107.22463579317059</v>
      </c>
      <c r="M383" s="85">
        <f t="shared" si="131"/>
        <v>448.40127292013943</v>
      </c>
      <c r="N383" s="85">
        <f t="shared" si="131"/>
        <v>27.902321581865955</v>
      </c>
      <c r="O383" s="85">
        <f t="shared" si="131"/>
        <v>26.164935064935065</v>
      </c>
      <c r="P383" s="85">
        <f t="shared" si="131"/>
        <v>0.42552231106525662</v>
      </c>
      <c r="Q383" s="85">
        <f t="shared" si="131"/>
        <v>9.2589786331262316E-2</v>
      </c>
      <c r="R383" s="85">
        <f t="shared" si="131"/>
        <v>4.6745447844944259</v>
      </c>
      <c r="S383" s="85">
        <f t="shared" si="131"/>
        <v>1.047004516801509</v>
      </c>
      <c r="T383" s="85">
        <f t="shared" si="131"/>
        <v>29.980654761904763</v>
      </c>
      <c r="U383" s="4">
        <f t="shared" si="131"/>
        <v>0</v>
      </c>
      <c r="V383" s="4">
        <f t="shared" si="131"/>
        <v>0</v>
      </c>
      <c r="W383" s="4">
        <f t="shared" si="131"/>
        <v>0</v>
      </c>
      <c r="X383" s="4">
        <f t="shared" si="131"/>
        <v>0</v>
      </c>
    </row>
    <row r="384" spans="1:24" ht="15.75" customHeight="1" x14ac:dyDescent="0.25">
      <c r="A384" s="4" t="s">
        <v>534</v>
      </c>
      <c r="B384" s="4" t="s">
        <v>535</v>
      </c>
      <c r="C384" s="4" t="s">
        <v>181</v>
      </c>
      <c r="D384" s="4" t="s">
        <v>525</v>
      </c>
      <c r="E384" s="4">
        <f t="shared" si="3"/>
        <v>1</v>
      </c>
      <c r="I384" s="4">
        <f t="shared" ref="I384:X384" si="132">+IF($E133=1,I133,"")</f>
        <v>615729</v>
      </c>
      <c r="J384" s="85">
        <f t="shared" si="132"/>
        <v>289.57544634084149</v>
      </c>
      <c r="K384" s="85">
        <f t="shared" si="132"/>
        <v>105.56592267052551</v>
      </c>
      <c r="L384" s="85">
        <f t="shared" si="132"/>
        <v>75.68264609917675</v>
      </c>
      <c r="M384" s="85">
        <f t="shared" si="132"/>
        <v>716.92307692307691</v>
      </c>
      <c r="N384" s="85">
        <f t="shared" si="132"/>
        <v>23.062093875714805</v>
      </c>
      <c r="O384" s="85" t="str">
        <f t="shared" si="132"/>
        <v/>
      </c>
      <c r="P384" s="85">
        <f t="shared" si="132"/>
        <v>7.7078145381240359E-2</v>
      </c>
      <c r="Q384" s="85">
        <f t="shared" si="132"/>
        <v>0.44461538461538463</v>
      </c>
      <c r="R384" s="85">
        <f t="shared" si="132"/>
        <v>0.32481822360161694</v>
      </c>
      <c r="S384" s="85" t="str">
        <f t="shared" si="132"/>
        <v/>
      </c>
      <c r="T384" s="85" t="str">
        <f t="shared" si="132"/>
        <v/>
      </c>
      <c r="U384" s="4">
        <f t="shared" si="132"/>
        <v>0</v>
      </c>
      <c r="V384" s="4">
        <f t="shared" si="132"/>
        <v>0</v>
      </c>
      <c r="W384" s="4">
        <f t="shared" si="132"/>
        <v>0</v>
      </c>
      <c r="X384" s="4">
        <f t="shared" si="132"/>
        <v>0</v>
      </c>
    </row>
    <row r="385" spans="1:40" ht="15.75" customHeight="1" x14ac:dyDescent="0.25">
      <c r="A385" s="5" t="s">
        <v>173</v>
      </c>
      <c r="B385" s="5" t="s">
        <v>174</v>
      </c>
      <c r="C385" s="4" t="s">
        <v>106</v>
      </c>
      <c r="D385" s="4" t="s">
        <v>160</v>
      </c>
      <c r="E385" s="4">
        <f t="shared" si="3"/>
        <v>0</v>
      </c>
      <c r="I385" s="4" t="str">
        <f t="shared" ref="I385:X385" si="133">+IF($E134=1,I134,"")</f>
        <v/>
      </c>
      <c r="J385" s="4" t="str">
        <f t="shared" si="133"/>
        <v/>
      </c>
      <c r="K385" s="4" t="str">
        <f t="shared" si="133"/>
        <v/>
      </c>
      <c r="L385" s="4" t="str">
        <f t="shared" si="133"/>
        <v/>
      </c>
      <c r="M385" s="4" t="str">
        <f t="shared" si="133"/>
        <v/>
      </c>
      <c r="N385" s="4" t="str">
        <f t="shared" si="133"/>
        <v/>
      </c>
      <c r="O385" s="4" t="str">
        <f t="shared" si="133"/>
        <v/>
      </c>
      <c r="P385" s="4" t="str">
        <f t="shared" si="133"/>
        <v/>
      </c>
      <c r="Q385" s="4" t="str">
        <f t="shared" si="133"/>
        <v/>
      </c>
      <c r="R385" s="4" t="str">
        <f t="shared" si="133"/>
        <v/>
      </c>
      <c r="S385" s="4" t="str">
        <f t="shared" si="133"/>
        <v/>
      </c>
      <c r="T385" s="4" t="str">
        <f t="shared" si="133"/>
        <v/>
      </c>
      <c r="U385" s="4" t="str">
        <f t="shared" si="133"/>
        <v/>
      </c>
      <c r="V385" s="4" t="str">
        <f t="shared" si="133"/>
        <v/>
      </c>
      <c r="W385" s="4" t="str">
        <f t="shared" si="133"/>
        <v/>
      </c>
      <c r="X385" s="4" t="str">
        <f t="shared" si="133"/>
        <v/>
      </c>
    </row>
    <row r="386" spans="1:40" ht="15.75" customHeight="1" x14ac:dyDescent="0.25">
      <c r="A386" s="4" t="s">
        <v>130</v>
      </c>
      <c r="B386" s="4" t="s">
        <v>131</v>
      </c>
      <c r="C386" s="4" t="s">
        <v>118</v>
      </c>
      <c r="D386" s="4" t="s">
        <v>119</v>
      </c>
      <c r="E386" s="4">
        <f t="shared" si="3"/>
        <v>0</v>
      </c>
      <c r="I386" s="4" t="str">
        <f t="shared" ref="I386:X386" si="134">+IF($E135=1,I135,"")</f>
        <v/>
      </c>
      <c r="J386" s="4" t="str">
        <f t="shared" si="134"/>
        <v/>
      </c>
      <c r="K386" s="4" t="str">
        <f t="shared" si="134"/>
        <v/>
      </c>
      <c r="L386" s="4" t="str">
        <f t="shared" si="134"/>
        <v/>
      </c>
      <c r="M386" s="4" t="str">
        <f t="shared" si="134"/>
        <v/>
      </c>
      <c r="N386" s="4" t="str">
        <f t="shared" si="134"/>
        <v/>
      </c>
      <c r="O386" s="4" t="str">
        <f t="shared" si="134"/>
        <v/>
      </c>
      <c r="P386" s="4" t="str">
        <f t="shared" si="134"/>
        <v/>
      </c>
      <c r="Q386" s="4" t="str">
        <f t="shared" si="134"/>
        <v/>
      </c>
      <c r="R386" s="4" t="str">
        <f t="shared" si="134"/>
        <v/>
      </c>
      <c r="S386" s="4" t="str">
        <f t="shared" si="134"/>
        <v/>
      </c>
      <c r="T386" s="4" t="str">
        <f t="shared" si="134"/>
        <v/>
      </c>
      <c r="U386" s="4" t="str">
        <f t="shared" si="134"/>
        <v/>
      </c>
      <c r="V386" s="4" t="str">
        <f t="shared" si="134"/>
        <v/>
      </c>
      <c r="W386" s="4" t="str">
        <f t="shared" si="134"/>
        <v/>
      </c>
      <c r="X386" s="4" t="str">
        <f t="shared" si="134"/>
        <v/>
      </c>
    </row>
    <row r="387" spans="1:40" ht="15.75" customHeight="1" x14ac:dyDescent="0.25">
      <c r="A387" s="4" t="s">
        <v>132</v>
      </c>
      <c r="B387" s="4" t="s">
        <v>133</v>
      </c>
      <c r="C387" s="4" t="s">
        <v>118</v>
      </c>
      <c r="D387" s="4" t="s">
        <v>119</v>
      </c>
      <c r="E387" s="4">
        <f t="shared" si="3"/>
        <v>0</v>
      </c>
      <c r="I387" s="4" t="str">
        <f t="shared" ref="I387:X387" si="135">+IF($E136=1,I136,"")</f>
        <v/>
      </c>
      <c r="J387" s="4" t="str">
        <f t="shared" si="135"/>
        <v/>
      </c>
      <c r="K387" s="4" t="str">
        <f t="shared" si="135"/>
        <v/>
      </c>
      <c r="L387" s="4" t="str">
        <f t="shared" si="135"/>
        <v/>
      </c>
      <c r="M387" s="4" t="str">
        <f t="shared" si="135"/>
        <v/>
      </c>
      <c r="N387" s="4" t="str">
        <f t="shared" si="135"/>
        <v/>
      </c>
      <c r="O387" s="4" t="str">
        <f t="shared" si="135"/>
        <v/>
      </c>
      <c r="P387" s="4" t="str">
        <f t="shared" si="135"/>
        <v/>
      </c>
      <c r="Q387" s="4" t="str">
        <f t="shared" si="135"/>
        <v/>
      </c>
      <c r="R387" s="4" t="str">
        <f t="shared" si="135"/>
        <v/>
      </c>
      <c r="S387" s="4" t="str">
        <f t="shared" si="135"/>
        <v/>
      </c>
      <c r="T387" s="4" t="str">
        <f t="shared" si="135"/>
        <v/>
      </c>
      <c r="U387" s="4" t="str">
        <f t="shared" si="135"/>
        <v/>
      </c>
      <c r="V387" s="4" t="str">
        <f t="shared" si="135"/>
        <v/>
      </c>
      <c r="W387" s="4" t="str">
        <f t="shared" si="135"/>
        <v/>
      </c>
      <c r="X387" s="4" t="str">
        <f t="shared" si="135"/>
        <v/>
      </c>
    </row>
    <row r="388" spans="1:40" ht="15.75" customHeight="1" x14ac:dyDescent="0.25">
      <c r="A388" s="4" t="s">
        <v>364</v>
      </c>
      <c r="B388" s="4" t="s">
        <v>365</v>
      </c>
      <c r="C388" s="4" t="s">
        <v>106</v>
      </c>
      <c r="D388" s="4" t="s">
        <v>357</v>
      </c>
      <c r="E388" s="4">
        <f t="shared" si="3"/>
        <v>0</v>
      </c>
      <c r="I388" s="4" t="str">
        <f t="shared" ref="I388:X388" si="136">+IF($E137=1,I137,"")</f>
        <v/>
      </c>
      <c r="J388" s="4" t="str">
        <f t="shared" si="136"/>
        <v/>
      </c>
      <c r="K388" s="4" t="str">
        <f t="shared" si="136"/>
        <v/>
      </c>
      <c r="L388" s="4" t="str">
        <f t="shared" si="136"/>
        <v/>
      </c>
      <c r="M388" s="4" t="str">
        <f t="shared" si="136"/>
        <v/>
      </c>
      <c r="N388" s="4" t="str">
        <f t="shared" si="136"/>
        <v/>
      </c>
      <c r="O388" s="4" t="str">
        <f t="shared" si="136"/>
        <v/>
      </c>
      <c r="P388" s="4" t="str">
        <f t="shared" si="136"/>
        <v/>
      </c>
      <c r="Q388" s="4" t="str">
        <f t="shared" si="136"/>
        <v/>
      </c>
      <c r="R388" s="4" t="str">
        <f t="shared" si="136"/>
        <v/>
      </c>
      <c r="S388" s="4" t="str">
        <f t="shared" si="136"/>
        <v/>
      </c>
      <c r="T388" s="4" t="str">
        <f t="shared" si="136"/>
        <v/>
      </c>
      <c r="U388" s="4" t="str">
        <f t="shared" si="136"/>
        <v/>
      </c>
      <c r="V388" s="4" t="str">
        <f t="shared" si="136"/>
        <v/>
      </c>
      <c r="W388" s="4" t="str">
        <f t="shared" si="136"/>
        <v/>
      </c>
      <c r="X388" s="4" t="str">
        <f t="shared" si="136"/>
        <v/>
      </c>
    </row>
    <row r="389" spans="1:40" ht="15.75" customHeight="1" x14ac:dyDescent="0.25">
      <c r="A389" s="4" t="s">
        <v>402</v>
      </c>
      <c r="B389" s="4" t="s">
        <v>403</v>
      </c>
      <c r="C389" s="4" t="s">
        <v>106</v>
      </c>
      <c r="D389" s="4" t="s">
        <v>393</v>
      </c>
      <c r="E389" s="4">
        <f t="shared" si="3"/>
        <v>0</v>
      </c>
      <c r="I389" s="4" t="str">
        <f t="shared" ref="I389:X389" si="137">+IF($E138=1,I138,"")</f>
        <v/>
      </c>
      <c r="J389" s="4" t="str">
        <f t="shared" si="137"/>
        <v/>
      </c>
      <c r="K389" s="4" t="str">
        <f t="shared" si="137"/>
        <v/>
      </c>
      <c r="L389" s="4" t="str">
        <f t="shared" si="137"/>
        <v/>
      </c>
      <c r="M389" s="4" t="str">
        <f t="shared" si="137"/>
        <v/>
      </c>
      <c r="N389" s="4" t="str">
        <f t="shared" si="137"/>
        <v/>
      </c>
      <c r="O389" s="4" t="str">
        <f t="shared" si="137"/>
        <v/>
      </c>
      <c r="P389" s="4" t="str">
        <f t="shared" si="137"/>
        <v/>
      </c>
      <c r="Q389" s="4" t="str">
        <f t="shared" si="137"/>
        <v/>
      </c>
      <c r="R389" s="4" t="str">
        <f t="shared" si="137"/>
        <v/>
      </c>
      <c r="S389" s="4" t="str">
        <f t="shared" si="137"/>
        <v/>
      </c>
      <c r="T389" s="4" t="str">
        <f t="shared" si="137"/>
        <v/>
      </c>
      <c r="U389" s="4" t="str">
        <f t="shared" si="137"/>
        <v/>
      </c>
      <c r="V389" s="4" t="str">
        <f t="shared" si="137"/>
        <v/>
      </c>
      <c r="W389" s="4" t="str">
        <f t="shared" si="137"/>
        <v/>
      </c>
      <c r="X389" s="4" t="str">
        <f t="shared" si="137"/>
        <v/>
      </c>
    </row>
    <row r="390" spans="1:40" ht="15.75" customHeight="1" x14ac:dyDescent="0.25">
      <c r="A390" s="4" t="s">
        <v>466</v>
      </c>
      <c r="B390" s="4" t="s">
        <v>467</v>
      </c>
      <c r="C390" s="4" t="s">
        <v>118</v>
      </c>
      <c r="D390" s="4" t="s">
        <v>449</v>
      </c>
      <c r="E390" s="4">
        <f t="shared" si="3"/>
        <v>0</v>
      </c>
      <c r="I390" s="4" t="str">
        <f t="shared" ref="I390:X390" si="138">+IF($E139=1,I139,"")</f>
        <v/>
      </c>
      <c r="J390" s="4" t="str">
        <f t="shared" si="138"/>
        <v/>
      </c>
      <c r="K390" s="4" t="str">
        <f t="shared" si="138"/>
        <v/>
      </c>
      <c r="L390" s="4" t="str">
        <f t="shared" si="138"/>
        <v/>
      </c>
      <c r="M390" s="4" t="str">
        <f t="shared" si="138"/>
        <v/>
      </c>
      <c r="N390" s="4" t="str">
        <f t="shared" si="138"/>
        <v/>
      </c>
      <c r="O390" s="4" t="str">
        <f t="shared" si="138"/>
        <v/>
      </c>
      <c r="P390" s="4" t="str">
        <f t="shared" si="138"/>
        <v/>
      </c>
      <c r="Q390" s="4" t="str">
        <f t="shared" si="138"/>
        <v/>
      </c>
      <c r="R390" s="4" t="str">
        <f t="shared" si="138"/>
        <v/>
      </c>
      <c r="S390" s="4" t="str">
        <f t="shared" si="138"/>
        <v/>
      </c>
      <c r="T390" s="4" t="str">
        <f t="shared" si="138"/>
        <v/>
      </c>
      <c r="U390" s="4" t="str">
        <f t="shared" si="138"/>
        <v/>
      </c>
      <c r="V390" s="4" t="str">
        <f t="shared" si="138"/>
        <v/>
      </c>
      <c r="W390" s="4" t="str">
        <f t="shared" si="138"/>
        <v/>
      </c>
      <c r="X390" s="4" t="str">
        <f t="shared" si="138"/>
        <v/>
      </c>
    </row>
    <row r="391" spans="1:40" ht="15.75" customHeight="1" x14ac:dyDescent="0.25">
      <c r="A391" s="4" t="s">
        <v>429</v>
      </c>
      <c r="B391" s="4" t="s">
        <v>430</v>
      </c>
      <c r="C391" s="4" t="s">
        <v>181</v>
      </c>
      <c r="D391" s="4" t="s">
        <v>412</v>
      </c>
      <c r="E391" s="4">
        <f t="shared" si="3"/>
        <v>1</v>
      </c>
      <c r="I391" s="4">
        <f t="shared" ref="I391:X391" si="139">+IF($E140=1,I140,"")</f>
        <v>440372</v>
      </c>
      <c r="J391" s="85">
        <f t="shared" si="139"/>
        <v>490.94856167058765</v>
      </c>
      <c r="K391" s="85">
        <f t="shared" si="139"/>
        <v>133.52347560698681</v>
      </c>
      <c r="L391" s="85" t="str">
        <f t="shared" si="139"/>
        <v/>
      </c>
      <c r="M391" s="85" t="str">
        <f t="shared" si="139"/>
        <v/>
      </c>
      <c r="N391" s="85" t="str">
        <f t="shared" si="139"/>
        <v/>
      </c>
      <c r="O391" s="85">
        <f t="shared" si="139"/>
        <v>343.07142857142856</v>
      </c>
      <c r="P391" s="85">
        <f t="shared" si="139"/>
        <v>18.375</v>
      </c>
      <c r="Q391" s="85">
        <f t="shared" si="139"/>
        <v>0.26530612244897961</v>
      </c>
      <c r="R391" s="85">
        <f t="shared" si="139"/>
        <v>0.90832296331283546</v>
      </c>
      <c r="S391" s="85">
        <f t="shared" si="139"/>
        <v>0.37733361093760842</v>
      </c>
      <c r="T391" s="85" t="str">
        <f t="shared" si="139"/>
        <v/>
      </c>
      <c r="U391" s="4">
        <f t="shared" si="139"/>
        <v>0</v>
      </c>
      <c r="V391" s="4">
        <f t="shared" si="139"/>
        <v>0</v>
      </c>
      <c r="W391" s="4">
        <f t="shared" si="139"/>
        <v>0</v>
      </c>
      <c r="X391" s="4">
        <f t="shared" si="139"/>
        <v>0</v>
      </c>
    </row>
    <row r="392" spans="1:40" ht="15.75" customHeight="1" x14ac:dyDescent="0.25">
      <c r="A392" s="4" t="s">
        <v>219</v>
      </c>
      <c r="B392" s="4" t="s">
        <v>220</v>
      </c>
      <c r="C392" s="4" t="s">
        <v>22</v>
      </c>
      <c r="D392" s="4" t="s">
        <v>216</v>
      </c>
      <c r="E392" s="4">
        <f t="shared" si="3"/>
        <v>0</v>
      </c>
      <c r="I392" s="4" t="str">
        <f t="shared" ref="I392:X392" si="140">+IF($E141=1,I141,"")</f>
        <v/>
      </c>
      <c r="J392" s="4" t="str">
        <f t="shared" si="140"/>
        <v/>
      </c>
      <c r="K392" s="4" t="str">
        <f t="shared" si="140"/>
        <v/>
      </c>
      <c r="L392" s="4" t="str">
        <f t="shared" si="140"/>
        <v/>
      </c>
      <c r="M392" s="4" t="str">
        <f t="shared" si="140"/>
        <v/>
      </c>
      <c r="N392" s="4" t="str">
        <f t="shared" si="140"/>
        <v/>
      </c>
      <c r="O392" s="4" t="str">
        <f t="shared" si="140"/>
        <v/>
      </c>
      <c r="P392" s="4" t="str">
        <f t="shared" si="140"/>
        <v/>
      </c>
      <c r="Q392" s="4" t="str">
        <f t="shared" si="140"/>
        <v/>
      </c>
      <c r="R392" s="4" t="str">
        <f t="shared" si="140"/>
        <v/>
      </c>
      <c r="S392" s="4" t="str">
        <f t="shared" si="140"/>
        <v/>
      </c>
      <c r="T392" s="4" t="str">
        <f t="shared" si="140"/>
        <v/>
      </c>
      <c r="U392" s="4" t="str">
        <f t="shared" si="140"/>
        <v/>
      </c>
      <c r="V392" s="4" t="str">
        <f t="shared" si="140"/>
        <v/>
      </c>
      <c r="W392" s="4" t="str">
        <f t="shared" si="140"/>
        <v/>
      </c>
      <c r="X392" s="4" t="str">
        <f t="shared" si="140"/>
        <v/>
      </c>
    </row>
    <row r="393" spans="1:40" ht="15.75" customHeight="1" x14ac:dyDescent="0.25">
      <c r="A393" s="4" t="s">
        <v>61</v>
      </c>
      <c r="B393" s="4" t="s">
        <v>62</v>
      </c>
      <c r="C393" s="4" t="s">
        <v>28</v>
      </c>
      <c r="D393" s="4" t="s">
        <v>29</v>
      </c>
      <c r="E393" s="4">
        <f t="shared" si="3"/>
        <v>0</v>
      </c>
      <c r="I393" s="4" t="str">
        <f t="shared" ref="I393:X393" si="141">+IF($E142=1,I142,"")</f>
        <v/>
      </c>
      <c r="J393" s="4" t="str">
        <f t="shared" si="141"/>
        <v/>
      </c>
      <c r="K393" s="4" t="str">
        <f t="shared" si="141"/>
        <v/>
      </c>
      <c r="L393" s="4" t="str">
        <f t="shared" si="141"/>
        <v/>
      </c>
      <c r="M393" s="4" t="str">
        <f t="shared" si="141"/>
        <v/>
      </c>
      <c r="N393" s="4" t="str">
        <f t="shared" si="141"/>
        <v/>
      </c>
      <c r="O393" s="4" t="str">
        <f t="shared" si="141"/>
        <v/>
      </c>
      <c r="P393" s="4" t="str">
        <f t="shared" si="141"/>
        <v/>
      </c>
      <c r="Q393" s="4" t="str">
        <f t="shared" si="141"/>
        <v/>
      </c>
      <c r="R393" s="4" t="str">
        <f t="shared" si="141"/>
        <v/>
      </c>
      <c r="S393" s="4" t="str">
        <f t="shared" si="141"/>
        <v/>
      </c>
      <c r="T393" s="4" t="str">
        <f t="shared" si="141"/>
        <v/>
      </c>
      <c r="U393" s="4" t="str">
        <f t="shared" si="141"/>
        <v/>
      </c>
      <c r="V393" s="4" t="str">
        <f t="shared" si="141"/>
        <v/>
      </c>
      <c r="W393" s="4" t="str">
        <f t="shared" si="141"/>
        <v/>
      </c>
      <c r="X393" s="4" t="str">
        <f t="shared" si="141"/>
        <v/>
      </c>
    </row>
    <row r="394" spans="1:40" ht="15.75" customHeight="1" x14ac:dyDescent="0.25">
      <c r="A394" s="4" t="s">
        <v>468</v>
      </c>
      <c r="B394" s="4" t="s">
        <v>469</v>
      </c>
      <c r="C394" s="4" t="s">
        <v>118</v>
      </c>
      <c r="D394" s="4" t="s">
        <v>449</v>
      </c>
      <c r="E394" s="4">
        <f t="shared" si="3"/>
        <v>0</v>
      </c>
      <c r="I394" s="4" t="str">
        <f t="shared" ref="I394:X394" si="142">+IF($E143=1,I143,"")</f>
        <v/>
      </c>
      <c r="J394" s="4" t="str">
        <f t="shared" si="142"/>
        <v/>
      </c>
      <c r="K394" s="4" t="str">
        <f t="shared" si="142"/>
        <v/>
      </c>
      <c r="L394" s="4" t="str">
        <f t="shared" si="142"/>
        <v/>
      </c>
      <c r="M394" s="4" t="str">
        <f t="shared" si="142"/>
        <v/>
      </c>
      <c r="N394" s="4" t="str">
        <f t="shared" si="142"/>
        <v/>
      </c>
      <c r="O394" s="4" t="str">
        <f t="shared" si="142"/>
        <v/>
      </c>
      <c r="P394" s="4" t="str">
        <f t="shared" si="142"/>
        <v/>
      </c>
      <c r="Q394" s="4" t="str">
        <f t="shared" si="142"/>
        <v/>
      </c>
      <c r="R394" s="4" t="str">
        <f t="shared" si="142"/>
        <v/>
      </c>
      <c r="S394" s="4" t="str">
        <f t="shared" si="142"/>
        <v/>
      </c>
      <c r="T394" s="4" t="str">
        <f t="shared" si="142"/>
        <v/>
      </c>
      <c r="U394" s="4" t="str">
        <f t="shared" si="142"/>
        <v/>
      </c>
      <c r="V394" s="4" t="str">
        <f t="shared" si="142"/>
        <v/>
      </c>
      <c r="W394" s="4" t="str">
        <f t="shared" si="142"/>
        <v/>
      </c>
      <c r="X394" s="4" t="str">
        <f t="shared" si="142"/>
        <v/>
      </c>
    </row>
    <row r="395" spans="1:40" ht="15.75" customHeight="1" x14ac:dyDescent="0.25">
      <c r="A395" s="4" t="s">
        <v>134</v>
      </c>
      <c r="B395" s="4" t="s">
        <v>135</v>
      </c>
      <c r="C395" s="4" t="s">
        <v>118</v>
      </c>
      <c r="D395" s="4" t="s">
        <v>119</v>
      </c>
      <c r="E395" s="4">
        <f t="shared" si="3"/>
        <v>1</v>
      </c>
      <c r="I395" s="4">
        <f t="shared" ref="I395:X395" si="143">+IF($E144=1,I144,"")</f>
        <v>1269668</v>
      </c>
      <c r="J395" s="85">
        <f t="shared" si="143"/>
        <v>843.44883859402614</v>
      </c>
      <c r="K395" s="85">
        <f t="shared" si="143"/>
        <v>201.62751207402252</v>
      </c>
      <c r="L395" s="85" t="str">
        <f t="shared" si="143"/>
        <v/>
      </c>
      <c r="M395" s="85" t="str">
        <f t="shared" si="143"/>
        <v/>
      </c>
      <c r="N395" s="85" t="str">
        <f t="shared" si="143"/>
        <v/>
      </c>
      <c r="O395" s="85">
        <f t="shared" si="143"/>
        <v>612.61428571428576</v>
      </c>
      <c r="P395" s="85">
        <f t="shared" si="143"/>
        <v>9.141551206970433E-2</v>
      </c>
      <c r="Q395" s="85">
        <f t="shared" si="143"/>
        <v>0.43046875000000001</v>
      </c>
      <c r="R395" s="85">
        <f t="shared" si="143"/>
        <v>1.8114971787900458</v>
      </c>
      <c r="S395" s="85">
        <f t="shared" si="143"/>
        <v>0.45628803954947184</v>
      </c>
      <c r="T395" s="85" t="str">
        <f t="shared" si="143"/>
        <v/>
      </c>
      <c r="U395" s="4">
        <f t="shared" si="143"/>
        <v>0.53</v>
      </c>
      <c r="V395" s="4">
        <f t="shared" si="143"/>
        <v>0.54</v>
      </c>
      <c r="W395" s="4">
        <f t="shared" si="143"/>
        <v>0.56000000000000005</v>
      </c>
      <c r="X395" s="4">
        <f t="shared" si="143"/>
        <v>0.56000000000000005</v>
      </c>
    </row>
    <row r="396" spans="1:40" ht="15.75" customHeight="1" x14ac:dyDescent="0.25">
      <c r="A396" s="4" t="s">
        <v>136</v>
      </c>
      <c r="B396" s="4" t="s">
        <v>137</v>
      </c>
      <c r="C396" s="4" t="s">
        <v>118</v>
      </c>
      <c r="D396" s="4" t="s">
        <v>119</v>
      </c>
      <c r="E396" s="4">
        <f t="shared" si="3"/>
        <v>0</v>
      </c>
      <c r="I396" s="4" t="str">
        <f t="shared" ref="I396:X396" si="144">+IF($E145=1,I145,"")</f>
        <v/>
      </c>
      <c r="J396" s="4" t="str">
        <f t="shared" si="144"/>
        <v/>
      </c>
      <c r="K396" s="4" t="str">
        <f t="shared" si="144"/>
        <v/>
      </c>
      <c r="L396" s="4" t="str">
        <f t="shared" si="144"/>
        <v/>
      </c>
      <c r="M396" s="4" t="str">
        <f t="shared" si="144"/>
        <v/>
      </c>
      <c r="N396" s="4" t="str">
        <f t="shared" si="144"/>
        <v/>
      </c>
      <c r="O396" s="4" t="str">
        <f t="shared" si="144"/>
        <v/>
      </c>
      <c r="P396" s="4" t="str">
        <f t="shared" si="144"/>
        <v/>
      </c>
      <c r="Q396" s="4" t="str">
        <f t="shared" si="144"/>
        <v/>
      </c>
      <c r="R396" s="4" t="str">
        <f t="shared" si="144"/>
        <v/>
      </c>
      <c r="S396" s="4" t="str">
        <f t="shared" si="144"/>
        <v/>
      </c>
      <c r="T396" s="4" t="str">
        <f t="shared" si="144"/>
        <v/>
      </c>
      <c r="U396" s="4" t="str">
        <f t="shared" si="144"/>
        <v/>
      </c>
      <c r="V396" s="4" t="str">
        <f t="shared" si="144"/>
        <v/>
      </c>
      <c r="W396" s="4" t="str">
        <f t="shared" si="144"/>
        <v/>
      </c>
      <c r="X396" s="4" t="str">
        <f t="shared" si="144"/>
        <v/>
      </c>
    </row>
    <row r="397" spans="1:40" ht="15.75" customHeight="1" x14ac:dyDescent="0.25">
      <c r="A397" s="6" t="s">
        <v>98</v>
      </c>
      <c r="B397" s="6" t="s">
        <v>99</v>
      </c>
      <c r="C397" s="6" t="s">
        <v>28</v>
      </c>
      <c r="D397" s="6" t="s">
        <v>89</v>
      </c>
      <c r="E397" s="4">
        <f t="shared" si="3"/>
        <v>1</v>
      </c>
      <c r="I397" s="4">
        <f t="shared" ref="I397:X397" si="145">+IF($E146=1,I146,"")</f>
        <v>127575529</v>
      </c>
      <c r="J397" s="85">
        <f t="shared" si="145"/>
        <v>347.7618344815956</v>
      </c>
      <c r="K397" s="85">
        <f t="shared" si="145"/>
        <v>142.65980429522654</v>
      </c>
      <c r="L397" s="85">
        <f t="shared" si="145"/>
        <v>31.755306301728133</v>
      </c>
      <c r="M397" s="85">
        <f t="shared" si="145"/>
        <v>222.59462964082218</v>
      </c>
      <c r="N397" s="85">
        <f t="shared" si="145"/>
        <v>2.1696950988147576</v>
      </c>
      <c r="O397" s="85">
        <f t="shared" si="145"/>
        <v>62.153901734104046</v>
      </c>
      <c r="P397" s="85">
        <f t="shared" si="145"/>
        <v>4.6224316155741247</v>
      </c>
      <c r="Q397" s="85">
        <f t="shared" si="145"/>
        <v>0.30924895191731822</v>
      </c>
      <c r="R397" s="85">
        <f t="shared" si="145"/>
        <v>25.145104434565972</v>
      </c>
      <c r="S397" s="85">
        <f t="shared" si="145"/>
        <v>0.53743853245137818</v>
      </c>
      <c r="T397" s="85">
        <f t="shared" si="145"/>
        <v>18.77163120567376</v>
      </c>
      <c r="U397" s="4">
        <f t="shared" si="145"/>
        <v>0.26</v>
      </c>
      <c r="V397" s="4">
        <f t="shared" si="145"/>
        <v>0.37</v>
      </c>
      <c r="W397" s="4">
        <f t="shared" si="145"/>
        <v>0.42</v>
      </c>
      <c r="X397" s="4">
        <f t="shared" si="145"/>
        <v>0.42</v>
      </c>
      <c r="Y397" s="6"/>
      <c r="Z397" s="6"/>
      <c r="AA397" s="6"/>
      <c r="AB397" s="6"/>
      <c r="AC397" s="6"/>
      <c r="AD397" s="6"/>
      <c r="AE397" s="6"/>
      <c r="AF397" s="6"/>
      <c r="AG397" s="6"/>
      <c r="AH397" s="6"/>
      <c r="AI397" s="6"/>
      <c r="AJ397" s="6"/>
      <c r="AK397" s="6"/>
      <c r="AL397" s="6"/>
      <c r="AM397" s="6"/>
      <c r="AN397" s="6"/>
    </row>
    <row r="398" spans="1:40" ht="15.75" customHeight="1" x14ac:dyDescent="0.25">
      <c r="A398" s="4" t="s">
        <v>221</v>
      </c>
      <c r="B398" s="4" t="s">
        <v>222</v>
      </c>
      <c r="C398" s="4" t="s">
        <v>22</v>
      </c>
      <c r="D398" s="4" t="s">
        <v>216</v>
      </c>
      <c r="E398" s="4">
        <f t="shared" si="3"/>
        <v>0</v>
      </c>
      <c r="I398" s="4" t="str">
        <f t="shared" ref="I398:X398" si="146">+IF($E147=1,I147,"")</f>
        <v/>
      </c>
      <c r="J398" s="4" t="str">
        <f t="shared" si="146"/>
        <v/>
      </c>
      <c r="K398" s="4" t="str">
        <f t="shared" si="146"/>
        <v/>
      </c>
      <c r="L398" s="4" t="str">
        <f t="shared" si="146"/>
        <v/>
      </c>
      <c r="M398" s="4" t="str">
        <f t="shared" si="146"/>
        <v/>
      </c>
      <c r="N398" s="4" t="str">
        <f t="shared" si="146"/>
        <v/>
      </c>
      <c r="O398" s="4" t="str">
        <f t="shared" si="146"/>
        <v/>
      </c>
      <c r="P398" s="4" t="str">
        <f t="shared" si="146"/>
        <v/>
      </c>
      <c r="Q398" s="4" t="str">
        <f t="shared" si="146"/>
        <v/>
      </c>
      <c r="R398" s="4" t="str">
        <f t="shared" si="146"/>
        <v/>
      </c>
      <c r="S398" s="4" t="str">
        <f t="shared" si="146"/>
        <v/>
      </c>
      <c r="T398" s="4" t="str">
        <f t="shared" si="146"/>
        <v/>
      </c>
      <c r="U398" s="4" t="str">
        <f t="shared" si="146"/>
        <v/>
      </c>
      <c r="V398" s="4" t="str">
        <f t="shared" si="146"/>
        <v/>
      </c>
      <c r="W398" s="4" t="str">
        <f t="shared" si="146"/>
        <v/>
      </c>
      <c r="X398" s="4" t="str">
        <f t="shared" si="146"/>
        <v/>
      </c>
    </row>
    <row r="399" spans="1:40" ht="15.75" customHeight="1" x14ac:dyDescent="0.25">
      <c r="A399" s="4" t="s">
        <v>536</v>
      </c>
      <c r="B399" s="4" t="s">
        <v>537</v>
      </c>
      <c r="C399" s="4" t="s">
        <v>181</v>
      </c>
      <c r="D399" s="4" t="s">
        <v>525</v>
      </c>
      <c r="E399" s="4">
        <f t="shared" si="3"/>
        <v>1</v>
      </c>
      <c r="I399" s="4">
        <f t="shared" ref="I399:X399" si="147">+IF($E148=1,I148,"")</f>
        <v>38964</v>
      </c>
      <c r="J399" s="85">
        <f t="shared" si="147"/>
        <v>1326.865824863977</v>
      </c>
      <c r="K399" s="85">
        <f t="shared" si="147"/>
        <v>74.427676829894253</v>
      </c>
      <c r="L399" s="85" t="str">
        <f t="shared" si="147"/>
        <v/>
      </c>
      <c r="M399" s="85" t="str">
        <f t="shared" si="147"/>
        <v/>
      </c>
      <c r="N399" s="85" t="str">
        <f t="shared" si="147"/>
        <v/>
      </c>
      <c r="O399" s="85">
        <f t="shared" si="147"/>
        <v>26.818181818181817</v>
      </c>
      <c r="P399" s="85">
        <f t="shared" si="147"/>
        <v>5.1236749116607777E-2</v>
      </c>
      <c r="Q399" s="85">
        <f t="shared" si="147"/>
        <v>0.37931034482758619</v>
      </c>
      <c r="R399" s="85">
        <f t="shared" si="147"/>
        <v>0</v>
      </c>
      <c r="S399" s="85">
        <f t="shared" si="147"/>
        <v>1.8745762711864407</v>
      </c>
      <c r="T399" s="85">
        <f t="shared" si="147"/>
        <v>118</v>
      </c>
      <c r="U399" s="4">
        <f t="shared" si="147"/>
        <v>0</v>
      </c>
      <c r="V399" s="4">
        <f t="shared" si="147"/>
        <v>0</v>
      </c>
      <c r="W399" s="4">
        <f t="shared" si="147"/>
        <v>0</v>
      </c>
      <c r="X399" s="4">
        <f t="shared" si="147"/>
        <v>0</v>
      </c>
    </row>
    <row r="400" spans="1:40" ht="15.75" customHeight="1" x14ac:dyDescent="0.25">
      <c r="A400" s="4" t="s">
        <v>175</v>
      </c>
      <c r="B400" s="4" t="s">
        <v>176</v>
      </c>
      <c r="C400" s="4" t="s">
        <v>106</v>
      </c>
      <c r="D400" s="4" t="s">
        <v>160</v>
      </c>
      <c r="E400" s="4">
        <f t="shared" si="3"/>
        <v>1</v>
      </c>
      <c r="I400" s="4">
        <f t="shared" ref="I400:X400" si="148">+IF($E149=1,I149,"")</f>
        <v>3225167</v>
      </c>
      <c r="J400" s="85">
        <f t="shared" si="148"/>
        <v>216.4229015117667</v>
      </c>
      <c r="K400" s="85">
        <f t="shared" si="148"/>
        <v>119.9627802219234</v>
      </c>
      <c r="L400" s="85">
        <f t="shared" si="148"/>
        <v>93.452525094049392</v>
      </c>
      <c r="M400" s="85">
        <f t="shared" si="148"/>
        <v>779.01266477125876</v>
      </c>
      <c r="N400" s="85">
        <f t="shared" si="148"/>
        <v>15.844140784027617</v>
      </c>
      <c r="O400" s="85">
        <f t="shared" si="148"/>
        <v>19.804305283757337</v>
      </c>
      <c r="P400" s="85">
        <f t="shared" si="148"/>
        <v>0.58924763935424918</v>
      </c>
      <c r="Q400" s="85">
        <f t="shared" si="148"/>
        <v>0.22977513569397778</v>
      </c>
      <c r="R400" s="85">
        <f t="shared" si="148"/>
        <v>5.9221739525426127</v>
      </c>
      <c r="S400" s="85">
        <f t="shared" si="148"/>
        <v>2.3522727272727271</v>
      </c>
      <c r="T400" s="85">
        <f t="shared" si="148"/>
        <v>19.276190476190475</v>
      </c>
      <c r="U400" s="4">
        <f t="shared" si="148"/>
        <v>0.4</v>
      </c>
      <c r="V400" s="4">
        <f t="shared" si="148"/>
        <v>0.34</v>
      </c>
      <c r="W400" s="4">
        <f t="shared" si="148"/>
        <v>0.49</v>
      </c>
      <c r="X400" s="4">
        <f t="shared" si="148"/>
        <v>0.49</v>
      </c>
    </row>
    <row r="401" spans="1:24" ht="15.75" customHeight="1" x14ac:dyDescent="0.25">
      <c r="A401" s="4" t="s">
        <v>431</v>
      </c>
      <c r="B401" s="4" t="s">
        <v>432</v>
      </c>
      <c r="C401" s="4" t="s">
        <v>181</v>
      </c>
      <c r="D401" s="4" t="s">
        <v>412</v>
      </c>
      <c r="E401" s="4">
        <f t="shared" si="3"/>
        <v>1</v>
      </c>
      <c r="I401" s="4">
        <f t="shared" ref="I401:X401" si="149">+IF($E150=1,I150,"")</f>
        <v>627987</v>
      </c>
      <c r="J401" s="85">
        <f t="shared" si="149"/>
        <v>651.76508430907018</v>
      </c>
      <c r="K401" s="85">
        <f t="shared" si="149"/>
        <v>178.18840198921313</v>
      </c>
      <c r="L401" s="85">
        <f t="shared" si="149"/>
        <v>78.027092917528549</v>
      </c>
      <c r="M401" s="85">
        <f t="shared" si="149"/>
        <v>437.89097408400357</v>
      </c>
      <c r="N401" s="85">
        <f t="shared" si="149"/>
        <v>49.841796088135581</v>
      </c>
      <c r="O401" s="85">
        <f t="shared" si="149"/>
        <v>13.511182108626198</v>
      </c>
      <c r="P401" s="85">
        <f t="shared" si="149"/>
        <v>0.30145474137931033</v>
      </c>
      <c r="Q401" s="85">
        <f t="shared" si="149"/>
        <v>0.27613941018766758</v>
      </c>
      <c r="R401" s="85">
        <f t="shared" si="149"/>
        <v>2.3885844770672002</v>
      </c>
      <c r="S401" s="85">
        <f t="shared" si="149"/>
        <v>0.85268384960983679</v>
      </c>
      <c r="T401" s="85">
        <f t="shared" si="149"/>
        <v>35.83898305084746</v>
      </c>
      <c r="U401" s="4">
        <f t="shared" si="149"/>
        <v>0</v>
      </c>
      <c r="V401" s="4">
        <f t="shared" si="149"/>
        <v>0</v>
      </c>
      <c r="W401" s="4">
        <f t="shared" si="149"/>
        <v>0</v>
      </c>
      <c r="X401" s="4">
        <f t="shared" si="149"/>
        <v>0</v>
      </c>
    </row>
    <row r="402" spans="1:24" ht="15.75" customHeight="1" x14ac:dyDescent="0.25">
      <c r="A402" s="4" t="s">
        <v>63</v>
      </c>
      <c r="B402" s="4" t="s">
        <v>64</v>
      </c>
      <c r="C402" s="4" t="s">
        <v>28</v>
      </c>
      <c r="D402" s="4" t="s">
        <v>29</v>
      </c>
      <c r="E402" s="4">
        <f t="shared" si="3"/>
        <v>0</v>
      </c>
      <c r="I402" s="4" t="str">
        <f t="shared" ref="I402:X402" si="150">+IF($E151=1,I151,"")</f>
        <v/>
      </c>
      <c r="J402" s="4" t="str">
        <f t="shared" si="150"/>
        <v/>
      </c>
      <c r="K402" s="4" t="str">
        <f t="shared" si="150"/>
        <v/>
      </c>
      <c r="L402" s="4" t="str">
        <f t="shared" si="150"/>
        <v/>
      </c>
      <c r="M402" s="4" t="str">
        <f t="shared" si="150"/>
        <v/>
      </c>
      <c r="N402" s="4" t="str">
        <f t="shared" si="150"/>
        <v/>
      </c>
      <c r="O402" s="4" t="str">
        <f t="shared" si="150"/>
        <v/>
      </c>
      <c r="P402" s="4" t="str">
        <f t="shared" si="150"/>
        <v/>
      </c>
      <c r="Q402" s="4" t="str">
        <f t="shared" si="150"/>
        <v/>
      </c>
      <c r="R402" s="4" t="str">
        <f t="shared" si="150"/>
        <v/>
      </c>
      <c r="S402" s="4" t="str">
        <f t="shared" si="150"/>
        <v/>
      </c>
      <c r="T402" s="4" t="str">
        <f t="shared" si="150"/>
        <v/>
      </c>
      <c r="U402" s="4" t="str">
        <f t="shared" si="150"/>
        <v/>
      </c>
      <c r="V402" s="4" t="str">
        <f t="shared" si="150"/>
        <v/>
      </c>
      <c r="W402" s="4" t="str">
        <f t="shared" si="150"/>
        <v/>
      </c>
      <c r="X402" s="4" t="str">
        <f t="shared" si="150"/>
        <v/>
      </c>
    </row>
    <row r="403" spans="1:24" ht="15.75" customHeight="1" x14ac:dyDescent="0.25">
      <c r="A403" s="4" t="s">
        <v>255</v>
      </c>
      <c r="B403" s="4" t="s">
        <v>256</v>
      </c>
      <c r="C403" s="4" t="s">
        <v>118</v>
      </c>
      <c r="D403" s="4" t="s">
        <v>250</v>
      </c>
      <c r="E403" s="4">
        <f t="shared" si="3"/>
        <v>1</v>
      </c>
      <c r="I403" s="4">
        <f t="shared" ref="I403:X403" si="151">+IF($E152=1,I152,"")</f>
        <v>36471769</v>
      </c>
      <c r="J403" s="85">
        <f t="shared" si="151"/>
        <v>153.47486983699639</v>
      </c>
      <c r="K403" s="85">
        <f t="shared" si="151"/>
        <v>227.85294565777713</v>
      </c>
      <c r="L403" s="85">
        <f t="shared" si="151"/>
        <v>25.803519428958875</v>
      </c>
      <c r="M403" s="85">
        <f t="shared" si="151"/>
        <v>113.24637192847344</v>
      </c>
      <c r="N403" s="85">
        <f t="shared" si="151"/>
        <v>8.3708580189790087</v>
      </c>
      <c r="O403" s="85">
        <f t="shared" si="151"/>
        <v>154.48051097281362</v>
      </c>
      <c r="P403" s="85" t="str">
        <f t="shared" si="151"/>
        <v/>
      </c>
      <c r="Q403" s="85">
        <f t="shared" si="151"/>
        <v>0.14909388462371542</v>
      </c>
      <c r="R403" s="85">
        <f t="shared" si="151"/>
        <v>2.0865453496374142</v>
      </c>
      <c r="S403" s="85">
        <f t="shared" si="151"/>
        <v>1.6729357185414806</v>
      </c>
      <c r="T403" s="85">
        <f t="shared" si="151"/>
        <v>481.74565883554646</v>
      </c>
      <c r="U403" s="4">
        <f t="shared" si="151"/>
        <v>0.48</v>
      </c>
      <c r="V403" s="4">
        <f t="shared" si="151"/>
        <v>0.5</v>
      </c>
      <c r="W403" s="4">
        <f t="shared" si="151"/>
        <v>0.38</v>
      </c>
      <c r="X403" s="4">
        <f t="shared" si="151"/>
        <v>0.38</v>
      </c>
    </row>
    <row r="404" spans="1:24" ht="15.75" customHeight="1" x14ac:dyDescent="0.25">
      <c r="A404" s="4" t="s">
        <v>138</v>
      </c>
      <c r="B404" s="4" t="s">
        <v>139</v>
      </c>
      <c r="C404" s="4" t="s">
        <v>118</v>
      </c>
      <c r="D404" s="4" t="s">
        <v>119</v>
      </c>
      <c r="E404" s="4">
        <f t="shared" si="3"/>
        <v>0</v>
      </c>
      <c r="I404" s="4" t="str">
        <f t="shared" ref="I404:X404" si="152">+IF($E153=1,I153,"")</f>
        <v/>
      </c>
      <c r="J404" s="4" t="str">
        <f t="shared" si="152"/>
        <v/>
      </c>
      <c r="K404" s="4" t="str">
        <f t="shared" si="152"/>
        <v/>
      </c>
      <c r="L404" s="4" t="str">
        <f t="shared" si="152"/>
        <v/>
      </c>
      <c r="M404" s="4" t="str">
        <f t="shared" si="152"/>
        <v/>
      </c>
      <c r="N404" s="4" t="str">
        <f t="shared" si="152"/>
        <v/>
      </c>
      <c r="O404" s="4" t="str">
        <f t="shared" si="152"/>
        <v/>
      </c>
      <c r="P404" s="4" t="str">
        <f t="shared" si="152"/>
        <v/>
      </c>
      <c r="Q404" s="4" t="str">
        <f t="shared" si="152"/>
        <v/>
      </c>
      <c r="R404" s="4" t="str">
        <f t="shared" si="152"/>
        <v/>
      </c>
      <c r="S404" s="4" t="str">
        <f t="shared" si="152"/>
        <v/>
      </c>
      <c r="T404" s="4" t="str">
        <f t="shared" si="152"/>
        <v/>
      </c>
      <c r="U404" s="4" t="str">
        <f t="shared" si="152"/>
        <v/>
      </c>
      <c r="V404" s="4" t="str">
        <f t="shared" si="152"/>
        <v/>
      </c>
      <c r="W404" s="4" t="str">
        <f t="shared" si="152"/>
        <v/>
      </c>
      <c r="X404" s="4" t="str">
        <f t="shared" si="152"/>
        <v/>
      </c>
    </row>
    <row r="405" spans="1:24" ht="15.75" customHeight="1" x14ac:dyDescent="0.25">
      <c r="A405" s="4" t="s">
        <v>366</v>
      </c>
      <c r="B405" s="4" t="s">
        <v>367</v>
      </c>
      <c r="C405" s="4" t="s">
        <v>106</v>
      </c>
      <c r="D405" s="4" t="s">
        <v>357</v>
      </c>
      <c r="E405" s="4">
        <f t="shared" si="3"/>
        <v>0</v>
      </c>
      <c r="I405" s="4" t="str">
        <f t="shared" ref="I405:X405" si="153">+IF($E154=1,I154,"")</f>
        <v/>
      </c>
      <c r="J405" s="4" t="str">
        <f t="shared" si="153"/>
        <v/>
      </c>
      <c r="K405" s="4" t="str">
        <f t="shared" si="153"/>
        <v/>
      </c>
      <c r="L405" s="4" t="str">
        <f t="shared" si="153"/>
        <v/>
      </c>
      <c r="M405" s="4" t="str">
        <f t="shared" si="153"/>
        <v/>
      </c>
      <c r="N405" s="4" t="str">
        <f t="shared" si="153"/>
        <v/>
      </c>
      <c r="O405" s="4" t="str">
        <f t="shared" si="153"/>
        <v/>
      </c>
      <c r="P405" s="4" t="str">
        <f t="shared" si="153"/>
        <v/>
      </c>
      <c r="Q405" s="4" t="str">
        <f t="shared" si="153"/>
        <v/>
      </c>
      <c r="R405" s="4" t="str">
        <f t="shared" si="153"/>
        <v/>
      </c>
      <c r="S405" s="4" t="str">
        <f t="shared" si="153"/>
        <v/>
      </c>
      <c r="T405" s="4" t="str">
        <f t="shared" si="153"/>
        <v/>
      </c>
      <c r="U405" s="4" t="str">
        <f t="shared" si="153"/>
        <v/>
      </c>
      <c r="V405" s="4" t="str">
        <f t="shared" si="153"/>
        <v/>
      </c>
      <c r="W405" s="4" t="str">
        <f t="shared" si="153"/>
        <v/>
      </c>
      <c r="X405" s="4" t="str">
        <f t="shared" si="153"/>
        <v/>
      </c>
    </row>
    <row r="406" spans="1:24" ht="15.75" customHeight="1" x14ac:dyDescent="0.25">
      <c r="A406" s="4" t="s">
        <v>385</v>
      </c>
      <c r="B406" s="4" t="s">
        <v>386</v>
      </c>
      <c r="C406" s="4" t="s">
        <v>118</v>
      </c>
      <c r="D406" s="4" t="s">
        <v>380</v>
      </c>
      <c r="E406" s="4">
        <f t="shared" si="3"/>
        <v>0</v>
      </c>
      <c r="I406" s="4" t="str">
        <f t="shared" ref="I406:X406" si="154">+IF($E155=1,I155,"")</f>
        <v/>
      </c>
      <c r="J406" s="4" t="str">
        <f t="shared" si="154"/>
        <v/>
      </c>
      <c r="K406" s="4" t="str">
        <f t="shared" si="154"/>
        <v/>
      </c>
      <c r="L406" s="4" t="str">
        <f t="shared" si="154"/>
        <v/>
      </c>
      <c r="M406" s="4" t="str">
        <f t="shared" si="154"/>
        <v/>
      </c>
      <c r="N406" s="4" t="str">
        <f t="shared" si="154"/>
        <v/>
      </c>
      <c r="O406" s="4" t="str">
        <f t="shared" si="154"/>
        <v/>
      </c>
      <c r="P406" s="4" t="str">
        <f t="shared" si="154"/>
        <v/>
      </c>
      <c r="Q406" s="4" t="str">
        <f t="shared" si="154"/>
        <v/>
      </c>
      <c r="R406" s="4" t="str">
        <f t="shared" si="154"/>
        <v/>
      </c>
      <c r="S406" s="4" t="str">
        <f t="shared" si="154"/>
        <v/>
      </c>
      <c r="T406" s="4" t="str">
        <f t="shared" si="154"/>
        <v/>
      </c>
      <c r="U406" s="4" t="str">
        <f t="shared" si="154"/>
        <v/>
      </c>
      <c r="V406" s="4" t="str">
        <f t="shared" si="154"/>
        <v/>
      </c>
      <c r="W406" s="4" t="str">
        <f t="shared" si="154"/>
        <v/>
      </c>
      <c r="X406" s="4" t="str">
        <f t="shared" si="154"/>
        <v/>
      </c>
    </row>
    <row r="407" spans="1:24" ht="15.75" customHeight="1" x14ac:dyDescent="0.25">
      <c r="A407" s="4" t="s">
        <v>223</v>
      </c>
      <c r="B407" s="4" t="s">
        <v>224</v>
      </c>
      <c r="C407" s="4" t="s">
        <v>22</v>
      </c>
      <c r="D407" s="4" t="s">
        <v>216</v>
      </c>
      <c r="E407" s="4">
        <f t="shared" si="3"/>
        <v>0</v>
      </c>
      <c r="I407" s="4" t="str">
        <f t="shared" ref="I407:X407" si="155">+IF($E156=1,I156,"")</f>
        <v/>
      </c>
      <c r="J407" s="4" t="str">
        <f t="shared" si="155"/>
        <v/>
      </c>
      <c r="K407" s="4" t="str">
        <f t="shared" si="155"/>
        <v/>
      </c>
      <c r="L407" s="4" t="str">
        <f t="shared" si="155"/>
        <v/>
      </c>
      <c r="M407" s="4" t="str">
        <f t="shared" si="155"/>
        <v/>
      </c>
      <c r="N407" s="4" t="str">
        <f t="shared" si="155"/>
        <v/>
      </c>
      <c r="O407" s="4" t="str">
        <f t="shared" si="155"/>
        <v/>
      </c>
      <c r="P407" s="4" t="str">
        <f t="shared" si="155"/>
        <v/>
      </c>
      <c r="Q407" s="4" t="str">
        <f t="shared" si="155"/>
        <v/>
      </c>
      <c r="R407" s="4" t="str">
        <f t="shared" si="155"/>
        <v/>
      </c>
      <c r="S407" s="4" t="str">
        <f t="shared" si="155"/>
        <v/>
      </c>
      <c r="T407" s="4" t="str">
        <f t="shared" si="155"/>
        <v/>
      </c>
      <c r="U407" s="4" t="str">
        <f t="shared" si="155"/>
        <v/>
      </c>
      <c r="V407" s="4" t="str">
        <f t="shared" si="155"/>
        <v/>
      </c>
      <c r="W407" s="4" t="str">
        <f t="shared" si="155"/>
        <v/>
      </c>
      <c r="X407" s="4" t="str">
        <f t="shared" si="155"/>
        <v/>
      </c>
    </row>
    <row r="408" spans="1:24" ht="15.75" customHeight="1" x14ac:dyDescent="0.25">
      <c r="A408" s="4" t="s">
        <v>404</v>
      </c>
      <c r="B408" s="4" t="s">
        <v>405</v>
      </c>
      <c r="C408" s="4" t="s">
        <v>106</v>
      </c>
      <c r="D408" s="4" t="s">
        <v>393</v>
      </c>
      <c r="E408" s="4">
        <f t="shared" si="3"/>
        <v>1</v>
      </c>
      <c r="I408" s="4">
        <f t="shared" ref="I408:X408" si="156">+IF($E157=1,I157,"")</f>
        <v>28608710</v>
      </c>
      <c r="J408" s="85">
        <f t="shared" si="156"/>
        <v>195.96829077578124</v>
      </c>
      <c r="K408" s="85">
        <f t="shared" si="156"/>
        <v>65.997383314382233</v>
      </c>
      <c r="L408" s="85" t="str">
        <f t="shared" si="156"/>
        <v/>
      </c>
      <c r="M408" s="85" t="str">
        <f t="shared" si="156"/>
        <v/>
      </c>
      <c r="N408" s="85" t="str">
        <f t="shared" si="156"/>
        <v/>
      </c>
      <c r="O408" s="85">
        <f t="shared" si="156"/>
        <v>91.959641255605376</v>
      </c>
      <c r="P408" s="85">
        <f t="shared" si="156"/>
        <v>6.4418287273967927</v>
      </c>
      <c r="Q408" s="85">
        <f t="shared" si="156"/>
        <v>0.26497537206715743</v>
      </c>
      <c r="R408" s="85">
        <f t="shared" si="156"/>
        <v>2.1916402382351388</v>
      </c>
      <c r="S408" s="85">
        <f t="shared" si="156"/>
        <v>0.3021407324328278</v>
      </c>
      <c r="T408" s="85" t="str">
        <f t="shared" si="156"/>
        <v/>
      </c>
      <c r="U408" s="4">
        <f t="shared" si="156"/>
        <v>0.44</v>
      </c>
      <c r="V408" s="4">
        <f t="shared" si="156"/>
        <v>0.43</v>
      </c>
      <c r="W408" s="4">
        <f t="shared" si="156"/>
        <v>0.4</v>
      </c>
      <c r="X408" s="4">
        <f t="shared" si="156"/>
        <v>0.4</v>
      </c>
    </row>
    <row r="409" spans="1:24" ht="15.75" customHeight="1" x14ac:dyDescent="0.25">
      <c r="A409" s="4" t="s">
        <v>538</v>
      </c>
      <c r="B409" s="4" t="s">
        <v>539</v>
      </c>
      <c r="C409" s="4" t="s">
        <v>181</v>
      </c>
      <c r="D409" s="4" t="s">
        <v>525</v>
      </c>
      <c r="E409" s="4">
        <f t="shared" si="3"/>
        <v>1</v>
      </c>
      <c r="I409" s="4">
        <f t="shared" ref="I409:X409" si="157">+IF($E158=1,I158,"")</f>
        <v>17097130</v>
      </c>
      <c r="J409" s="85">
        <f t="shared" si="157"/>
        <v>356.31711287216041</v>
      </c>
      <c r="K409" s="85">
        <f t="shared" si="157"/>
        <v>61.203254581324465</v>
      </c>
      <c r="L409" s="85" t="str">
        <f t="shared" si="157"/>
        <v/>
      </c>
      <c r="M409" s="85" t="str">
        <f t="shared" si="157"/>
        <v/>
      </c>
      <c r="N409" s="85" t="str">
        <f t="shared" si="157"/>
        <v/>
      </c>
      <c r="O409" s="85">
        <f t="shared" si="157"/>
        <v>44.445481544336019</v>
      </c>
      <c r="P409" s="85">
        <f t="shared" si="157"/>
        <v>0.12792332424601768</v>
      </c>
      <c r="Q409" s="85">
        <f t="shared" si="157"/>
        <v>0.26261467889908258</v>
      </c>
      <c r="R409" s="85">
        <f t="shared" si="157"/>
        <v>0.7720594041222123</v>
      </c>
      <c r="S409" s="85">
        <f t="shared" si="157"/>
        <v>2.7063326905821037</v>
      </c>
      <c r="T409" s="85" t="str">
        <f t="shared" si="157"/>
        <v/>
      </c>
      <c r="U409" s="4">
        <f t="shared" si="157"/>
        <v>0.84</v>
      </c>
      <c r="V409" s="4">
        <f t="shared" si="157"/>
        <v>0.83</v>
      </c>
      <c r="W409" s="4">
        <f t="shared" si="157"/>
        <v>0.84</v>
      </c>
      <c r="X409" s="4">
        <f t="shared" si="157"/>
        <v>0.84</v>
      </c>
    </row>
    <row r="410" spans="1:24" ht="15.75" customHeight="1" x14ac:dyDescent="0.25">
      <c r="A410" s="4" t="s">
        <v>206</v>
      </c>
      <c r="B410" s="4" t="s">
        <v>207</v>
      </c>
      <c r="C410" s="4" t="s">
        <v>22</v>
      </c>
      <c r="D410" s="4" t="s">
        <v>205</v>
      </c>
      <c r="E410" s="4">
        <f t="shared" si="3"/>
        <v>0</v>
      </c>
      <c r="I410" s="4" t="str">
        <f t="shared" ref="I410:X410" si="158">+IF($E159=1,I159,"")</f>
        <v/>
      </c>
      <c r="J410" s="4" t="str">
        <f t="shared" si="158"/>
        <v/>
      </c>
      <c r="K410" s="4" t="str">
        <f t="shared" si="158"/>
        <v/>
      </c>
      <c r="L410" s="4" t="str">
        <f t="shared" si="158"/>
        <v/>
      </c>
      <c r="M410" s="4" t="str">
        <f t="shared" si="158"/>
        <v/>
      </c>
      <c r="N410" s="4" t="str">
        <f t="shared" si="158"/>
        <v/>
      </c>
      <c r="O410" s="4" t="str">
        <f t="shared" si="158"/>
        <v/>
      </c>
      <c r="P410" s="4" t="str">
        <f t="shared" si="158"/>
        <v/>
      </c>
      <c r="Q410" s="4" t="str">
        <f t="shared" si="158"/>
        <v/>
      </c>
      <c r="R410" s="4" t="str">
        <f t="shared" si="158"/>
        <v/>
      </c>
      <c r="S410" s="4" t="str">
        <f t="shared" si="158"/>
        <v/>
      </c>
      <c r="T410" s="4" t="str">
        <f t="shared" si="158"/>
        <v/>
      </c>
      <c r="U410" s="4" t="str">
        <f t="shared" si="158"/>
        <v/>
      </c>
      <c r="V410" s="4" t="str">
        <f t="shared" si="158"/>
        <v/>
      </c>
      <c r="W410" s="4" t="str">
        <f t="shared" si="158"/>
        <v/>
      </c>
      <c r="X410" s="4" t="str">
        <f t="shared" si="158"/>
        <v/>
      </c>
    </row>
    <row r="411" spans="1:24" ht="15.75" customHeight="1" x14ac:dyDescent="0.25">
      <c r="A411" s="4" t="s">
        <v>24</v>
      </c>
      <c r="B411" s="4" t="s">
        <v>25</v>
      </c>
      <c r="C411" s="4" t="s">
        <v>22</v>
      </c>
      <c r="D411" s="4" t="s">
        <v>23</v>
      </c>
      <c r="E411" s="4">
        <f t="shared" si="3"/>
        <v>1</v>
      </c>
      <c r="I411" s="4">
        <f t="shared" ref="I411:X411" si="159">+IF($E160=1,I160,"")</f>
        <v>4783063</v>
      </c>
      <c r="J411" s="85">
        <f t="shared" si="159"/>
        <v>183.62710254914057</v>
      </c>
      <c r="K411" s="85">
        <f t="shared" si="159"/>
        <v>218.16563988389868</v>
      </c>
      <c r="L411" s="85" t="str">
        <f t="shared" si="159"/>
        <v/>
      </c>
      <c r="M411" s="85" t="str">
        <f t="shared" si="159"/>
        <v/>
      </c>
      <c r="N411" s="85" t="str">
        <f t="shared" si="159"/>
        <v/>
      </c>
      <c r="O411" s="85">
        <f t="shared" si="159"/>
        <v>302.481884057971</v>
      </c>
      <c r="P411" s="85">
        <f t="shared" si="159"/>
        <v>0.15278855586628989</v>
      </c>
      <c r="Q411" s="85">
        <f t="shared" si="159"/>
        <v>0.30627695256348825</v>
      </c>
      <c r="R411" s="85">
        <f t="shared" si="159"/>
        <v>0.73174867234656948</v>
      </c>
      <c r="S411" s="85">
        <f t="shared" si="159"/>
        <v>2.058345810624663</v>
      </c>
      <c r="T411" s="85" t="str">
        <f t="shared" si="159"/>
        <v/>
      </c>
      <c r="U411" s="4">
        <f t="shared" si="159"/>
        <v>0.81</v>
      </c>
      <c r="V411" s="4">
        <f t="shared" si="159"/>
        <v>0.87</v>
      </c>
      <c r="W411" s="4">
        <f t="shared" si="159"/>
        <v>0.76</v>
      </c>
      <c r="X411" s="4">
        <f t="shared" si="159"/>
        <v>0.76</v>
      </c>
    </row>
    <row r="412" spans="1:24" ht="15.75" customHeight="1" x14ac:dyDescent="0.25">
      <c r="A412" s="4" t="s">
        <v>100</v>
      </c>
      <c r="B412" s="4" t="s">
        <v>101</v>
      </c>
      <c r="C412" s="4" t="s">
        <v>28</v>
      </c>
      <c r="D412" s="4" t="s">
        <v>89</v>
      </c>
      <c r="E412" s="4">
        <f t="shared" si="3"/>
        <v>0</v>
      </c>
      <c r="I412" s="4" t="str">
        <f t="shared" ref="I412:X412" si="160">+IF($E161=1,I161,"")</f>
        <v/>
      </c>
      <c r="J412" s="4" t="str">
        <f t="shared" si="160"/>
        <v/>
      </c>
      <c r="K412" s="4" t="str">
        <f t="shared" si="160"/>
        <v/>
      </c>
      <c r="L412" s="4" t="str">
        <f t="shared" si="160"/>
        <v/>
      </c>
      <c r="M412" s="4" t="str">
        <f t="shared" si="160"/>
        <v/>
      </c>
      <c r="N412" s="4" t="str">
        <f t="shared" si="160"/>
        <v/>
      </c>
      <c r="O412" s="4" t="str">
        <f t="shared" si="160"/>
        <v/>
      </c>
      <c r="P412" s="4" t="str">
        <f t="shared" si="160"/>
        <v/>
      </c>
      <c r="Q412" s="4" t="str">
        <f t="shared" si="160"/>
        <v/>
      </c>
      <c r="R412" s="4" t="str">
        <f t="shared" si="160"/>
        <v/>
      </c>
      <c r="S412" s="4" t="str">
        <f t="shared" si="160"/>
        <v/>
      </c>
      <c r="T412" s="4" t="str">
        <f t="shared" si="160"/>
        <v/>
      </c>
      <c r="U412" s="4" t="str">
        <f t="shared" si="160"/>
        <v/>
      </c>
      <c r="V412" s="4" t="str">
        <f t="shared" si="160"/>
        <v/>
      </c>
      <c r="W412" s="4" t="str">
        <f t="shared" si="160"/>
        <v/>
      </c>
      <c r="X412" s="4" t="str">
        <f t="shared" si="160"/>
        <v/>
      </c>
    </row>
    <row r="413" spans="1:24" ht="15.75" customHeight="1" x14ac:dyDescent="0.25">
      <c r="A413" s="4" t="s">
        <v>470</v>
      </c>
      <c r="B413" s="4" t="s">
        <v>471</v>
      </c>
      <c r="C413" s="4" t="s">
        <v>118</v>
      </c>
      <c r="D413" s="4" t="s">
        <v>449</v>
      </c>
      <c r="E413" s="4">
        <f t="shared" si="3"/>
        <v>0</v>
      </c>
      <c r="I413" s="4" t="str">
        <f t="shared" ref="I413:X413" si="161">+IF($E162=1,I162,"")</f>
        <v/>
      </c>
      <c r="J413" s="4" t="str">
        <f t="shared" si="161"/>
        <v/>
      </c>
      <c r="K413" s="4" t="str">
        <f t="shared" si="161"/>
        <v/>
      </c>
      <c r="L413" s="4" t="str">
        <f t="shared" si="161"/>
        <v/>
      </c>
      <c r="M413" s="4" t="str">
        <f t="shared" si="161"/>
        <v/>
      </c>
      <c r="N413" s="4" t="str">
        <f t="shared" si="161"/>
        <v/>
      </c>
      <c r="O413" s="4" t="str">
        <f t="shared" si="161"/>
        <v/>
      </c>
      <c r="P413" s="4" t="str">
        <f t="shared" si="161"/>
        <v/>
      </c>
      <c r="Q413" s="4" t="str">
        <f t="shared" si="161"/>
        <v/>
      </c>
      <c r="R413" s="4" t="str">
        <f t="shared" si="161"/>
        <v/>
      </c>
      <c r="S413" s="4" t="str">
        <f t="shared" si="161"/>
        <v/>
      </c>
      <c r="T413" s="4" t="str">
        <f t="shared" si="161"/>
        <v/>
      </c>
      <c r="U413" s="4" t="str">
        <f t="shared" si="161"/>
        <v/>
      </c>
      <c r="V413" s="4" t="str">
        <f t="shared" si="161"/>
        <v/>
      </c>
      <c r="W413" s="4" t="str">
        <f t="shared" si="161"/>
        <v/>
      </c>
      <c r="X413" s="4" t="str">
        <f t="shared" si="161"/>
        <v/>
      </c>
    </row>
    <row r="414" spans="1:24" ht="15.75" customHeight="1" x14ac:dyDescent="0.25">
      <c r="A414" s="4" t="s">
        <v>472</v>
      </c>
      <c r="B414" s="4" t="s">
        <v>473</v>
      </c>
      <c r="C414" s="4" t="s">
        <v>118</v>
      </c>
      <c r="D414" s="4" t="s">
        <v>449</v>
      </c>
      <c r="E414" s="4">
        <f t="shared" si="3"/>
        <v>0</v>
      </c>
      <c r="I414" s="4" t="str">
        <f t="shared" ref="I414:X414" si="162">+IF($E163=1,I163,"")</f>
        <v/>
      </c>
      <c r="J414" s="4" t="str">
        <f t="shared" si="162"/>
        <v/>
      </c>
      <c r="K414" s="4" t="str">
        <f t="shared" si="162"/>
        <v/>
      </c>
      <c r="L414" s="4" t="str">
        <f t="shared" si="162"/>
        <v/>
      </c>
      <c r="M414" s="4" t="str">
        <f t="shared" si="162"/>
        <v/>
      </c>
      <c r="N414" s="4" t="str">
        <f t="shared" si="162"/>
        <v/>
      </c>
      <c r="O414" s="4" t="str">
        <f t="shared" si="162"/>
        <v/>
      </c>
      <c r="P414" s="4" t="str">
        <f t="shared" si="162"/>
        <v/>
      </c>
      <c r="Q414" s="4" t="str">
        <f t="shared" si="162"/>
        <v/>
      </c>
      <c r="R414" s="4" t="str">
        <f t="shared" si="162"/>
        <v/>
      </c>
      <c r="S414" s="4" t="str">
        <f t="shared" si="162"/>
        <v/>
      </c>
      <c r="T414" s="4" t="str">
        <f t="shared" si="162"/>
        <v/>
      </c>
      <c r="U414" s="4" t="str">
        <f t="shared" si="162"/>
        <v/>
      </c>
      <c r="V414" s="4" t="str">
        <f t="shared" si="162"/>
        <v/>
      </c>
      <c r="W414" s="4" t="str">
        <f t="shared" si="162"/>
        <v/>
      </c>
      <c r="X414" s="4" t="str">
        <f t="shared" si="162"/>
        <v/>
      </c>
    </row>
    <row r="415" spans="1:24" ht="15.75" customHeight="1" x14ac:dyDescent="0.25">
      <c r="A415" s="4" t="s">
        <v>314</v>
      </c>
      <c r="B415" s="4" t="s">
        <v>315</v>
      </c>
      <c r="C415" s="4" t="s">
        <v>22</v>
      </c>
      <c r="D415" s="4" t="s">
        <v>309</v>
      </c>
      <c r="E415" s="4">
        <f t="shared" si="3"/>
        <v>0</v>
      </c>
      <c r="I415" s="4" t="str">
        <f t="shared" ref="I415:X415" si="163">+IF($E164=1,I164,"")</f>
        <v/>
      </c>
      <c r="J415" s="4" t="str">
        <f t="shared" si="163"/>
        <v/>
      </c>
      <c r="K415" s="4" t="str">
        <f t="shared" si="163"/>
        <v/>
      </c>
      <c r="L415" s="4" t="str">
        <f t="shared" si="163"/>
        <v/>
      </c>
      <c r="M415" s="4" t="str">
        <f t="shared" si="163"/>
        <v/>
      </c>
      <c r="N415" s="4" t="str">
        <f t="shared" si="163"/>
        <v/>
      </c>
      <c r="O415" s="4" t="str">
        <f t="shared" si="163"/>
        <v/>
      </c>
      <c r="P415" s="4" t="str">
        <f t="shared" si="163"/>
        <v/>
      </c>
      <c r="Q415" s="4" t="str">
        <f t="shared" si="163"/>
        <v/>
      </c>
      <c r="R415" s="4" t="str">
        <f t="shared" si="163"/>
        <v/>
      </c>
      <c r="S415" s="4" t="str">
        <f t="shared" si="163"/>
        <v/>
      </c>
      <c r="T415" s="4" t="str">
        <f t="shared" si="163"/>
        <v/>
      </c>
      <c r="U415" s="4" t="str">
        <f t="shared" si="163"/>
        <v/>
      </c>
      <c r="V415" s="4" t="str">
        <f t="shared" si="163"/>
        <v/>
      </c>
      <c r="W415" s="4" t="str">
        <f t="shared" si="163"/>
        <v/>
      </c>
      <c r="X415" s="4" t="str">
        <f t="shared" si="163"/>
        <v/>
      </c>
    </row>
    <row r="416" spans="1:24" ht="15.75" customHeight="1" x14ac:dyDescent="0.25">
      <c r="A416" s="4" t="s">
        <v>433</v>
      </c>
      <c r="B416" s="4" t="s">
        <v>434</v>
      </c>
      <c r="C416" s="4" t="s">
        <v>181</v>
      </c>
      <c r="D416" s="4" t="s">
        <v>412</v>
      </c>
      <c r="E416" s="4">
        <f t="shared" si="3"/>
        <v>0</v>
      </c>
      <c r="I416" s="4" t="str">
        <f t="shared" ref="I416:X416" si="164">+IF($E165=1,I165,"")</f>
        <v/>
      </c>
      <c r="J416" s="4" t="str">
        <f t="shared" si="164"/>
        <v/>
      </c>
      <c r="K416" s="4" t="str">
        <f t="shared" si="164"/>
        <v/>
      </c>
      <c r="L416" s="4" t="str">
        <f t="shared" si="164"/>
        <v/>
      </c>
      <c r="M416" s="4" t="str">
        <f t="shared" si="164"/>
        <v/>
      </c>
      <c r="N416" s="4" t="str">
        <f t="shared" si="164"/>
        <v/>
      </c>
      <c r="O416" s="4" t="str">
        <f t="shared" si="164"/>
        <v/>
      </c>
      <c r="P416" s="4" t="str">
        <f t="shared" si="164"/>
        <v/>
      </c>
      <c r="Q416" s="4" t="str">
        <f t="shared" si="164"/>
        <v/>
      </c>
      <c r="R416" s="4" t="str">
        <f t="shared" si="164"/>
        <v/>
      </c>
      <c r="S416" s="4" t="str">
        <f t="shared" si="164"/>
        <v/>
      </c>
      <c r="T416" s="4" t="str">
        <f t="shared" si="164"/>
        <v/>
      </c>
      <c r="U416" s="4" t="str">
        <f t="shared" si="164"/>
        <v/>
      </c>
      <c r="V416" s="4" t="str">
        <f t="shared" si="164"/>
        <v/>
      </c>
      <c r="W416" s="4" t="str">
        <f t="shared" si="164"/>
        <v/>
      </c>
      <c r="X416" s="4" t="str">
        <f t="shared" si="164"/>
        <v/>
      </c>
    </row>
    <row r="417" spans="1:24" ht="15.75" customHeight="1" x14ac:dyDescent="0.25">
      <c r="A417" s="4" t="s">
        <v>225</v>
      </c>
      <c r="B417" s="4" t="s">
        <v>226</v>
      </c>
      <c r="C417" s="4" t="s">
        <v>22</v>
      </c>
      <c r="D417" s="4" t="s">
        <v>216</v>
      </c>
      <c r="E417" s="4">
        <f t="shared" si="3"/>
        <v>0</v>
      </c>
      <c r="I417" s="4" t="str">
        <f t="shared" ref="I417:X417" si="165">+IF($E166=1,I166,"")</f>
        <v/>
      </c>
      <c r="J417" s="4" t="str">
        <f t="shared" si="165"/>
        <v/>
      </c>
      <c r="K417" s="4" t="str">
        <f t="shared" si="165"/>
        <v/>
      </c>
      <c r="L417" s="4" t="str">
        <f t="shared" si="165"/>
        <v/>
      </c>
      <c r="M417" s="4" t="str">
        <f t="shared" si="165"/>
        <v/>
      </c>
      <c r="N417" s="4" t="str">
        <f t="shared" si="165"/>
        <v/>
      </c>
      <c r="O417" s="4" t="str">
        <f t="shared" si="165"/>
        <v/>
      </c>
      <c r="P417" s="4" t="str">
        <f t="shared" si="165"/>
        <v/>
      </c>
      <c r="Q417" s="4" t="str">
        <f t="shared" si="165"/>
        <v/>
      </c>
      <c r="R417" s="4" t="str">
        <f t="shared" si="165"/>
        <v/>
      </c>
      <c r="S417" s="4" t="str">
        <f t="shared" si="165"/>
        <v/>
      </c>
      <c r="T417" s="4" t="str">
        <f t="shared" si="165"/>
        <v/>
      </c>
      <c r="U417" s="4" t="str">
        <f t="shared" si="165"/>
        <v/>
      </c>
      <c r="V417" s="4" t="str">
        <f t="shared" si="165"/>
        <v/>
      </c>
      <c r="W417" s="4" t="str">
        <f t="shared" si="165"/>
        <v/>
      </c>
      <c r="X417" s="4" t="str">
        <f t="shared" si="165"/>
        <v/>
      </c>
    </row>
    <row r="418" spans="1:24" ht="15.75" customHeight="1" x14ac:dyDescent="0.25">
      <c r="A418" s="4" t="s">
        <v>295</v>
      </c>
      <c r="B418" s="4" t="s">
        <v>296</v>
      </c>
      <c r="C418" s="4" t="s">
        <v>181</v>
      </c>
      <c r="D418" s="4" t="s">
        <v>276</v>
      </c>
      <c r="E418" s="4">
        <f t="shared" si="3"/>
        <v>1</v>
      </c>
      <c r="I418" s="4">
        <f t="shared" ref="I418:X418" si="166">+IF($E167=1,I167,"")</f>
        <v>5378857</v>
      </c>
      <c r="J418" s="85">
        <f t="shared" si="166"/>
        <v>159.94104323650919</v>
      </c>
      <c r="K418" s="85">
        <f t="shared" si="166"/>
        <v>62.708489926391429</v>
      </c>
      <c r="L418" s="85">
        <f t="shared" si="166"/>
        <v>85.464253836828149</v>
      </c>
      <c r="M418" s="85">
        <f t="shared" si="166"/>
        <v>1362.8817076786245</v>
      </c>
      <c r="N418" s="85" t="str">
        <f t="shared" si="166"/>
        <v/>
      </c>
      <c r="O418" s="85" t="str">
        <f t="shared" si="166"/>
        <v/>
      </c>
      <c r="P418" s="85">
        <f t="shared" si="166"/>
        <v>5.0773723506743737E-2</v>
      </c>
      <c r="Q418" s="85">
        <f t="shared" si="166"/>
        <v>0.22857989919952565</v>
      </c>
      <c r="R418" s="85">
        <f t="shared" si="166"/>
        <v>0.52055669076162459</v>
      </c>
      <c r="S418" s="85" t="str">
        <f t="shared" si="166"/>
        <v/>
      </c>
      <c r="T418" s="85" t="str">
        <f t="shared" si="166"/>
        <v/>
      </c>
      <c r="U418" s="4">
        <f t="shared" si="166"/>
        <v>0.88</v>
      </c>
      <c r="V418" s="4">
        <f t="shared" si="166"/>
        <v>0.83</v>
      </c>
      <c r="W418" s="4">
        <f t="shared" si="166"/>
        <v>0.91</v>
      </c>
      <c r="X418" s="4">
        <f t="shared" si="166"/>
        <v>0.91</v>
      </c>
    </row>
    <row r="419" spans="1:24" ht="15.75" customHeight="1" x14ac:dyDescent="0.25">
      <c r="A419" s="4" t="s">
        <v>507</v>
      </c>
      <c r="B419" s="4" t="s">
        <v>508</v>
      </c>
      <c r="C419" s="4" t="s">
        <v>106</v>
      </c>
      <c r="D419" s="4" t="s">
        <v>484</v>
      </c>
      <c r="E419" s="4">
        <f t="shared" si="3"/>
        <v>0</v>
      </c>
      <c r="I419" s="4" t="str">
        <f t="shared" ref="I419:X419" si="167">+IF($E168=1,I168,"")</f>
        <v/>
      </c>
      <c r="J419" s="4" t="str">
        <f t="shared" si="167"/>
        <v/>
      </c>
      <c r="K419" s="4" t="str">
        <f t="shared" si="167"/>
        <v/>
      </c>
      <c r="L419" s="4" t="str">
        <f t="shared" si="167"/>
        <v/>
      </c>
      <c r="M419" s="4" t="str">
        <f t="shared" si="167"/>
        <v/>
      </c>
      <c r="N419" s="4" t="str">
        <f t="shared" si="167"/>
        <v/>
      </c>
      <c r="O419" s="4" t="str">
        <f t="shared" si="167"/>
        <v/>
      </c>
      <c r="P419" s="4" t="str">
        <f t="shared" si="167"/>
        <v/>
      </c>
      <c r="Q419" s="4" t="str">
        <f t="shared" si="167"/>
        <v/>
      </c>
      <c r="R419" s="4" t="str">
        <f t="shared" si="167"/>
        <v/>
      </c>
      <c r="S419" s="4" t="str">
        <f t="shared" si="167"/>
        <v/>
      </c>
      <c r="T419" s="4" t="str">
        <f t="shared" si="167"/>
        <v/>
      </c>
      <c r="U419" s="4" t="str">
        <f t="shared" si="167"/>
        <v/>
      </c>
      <c r="V419" s="4" t="str">
        <f t="shared" si="167"/>
        <v/>
      </c>
      <c r="W419" s="4" t="str">
        <f t="shared" si="167"/>
        <v/>
      </c>
      <c r="X419" s="4" t="str">
        <f t="shared" si="167"/>
        <v/>
      </c>
    </row>
    <row r="420" spans="1:24" ht="15.75" customHeight="1" x14ac:dyDescent="0.25">
      <c r="A420" s="4" t="s">
        <v>406</v>
      </c>
      <c r="B420" s="4" t="s">
        <v>407</v>
      </c>
      <c r="C420" s="4" t="s">
        <v>106</v>
      </c>
      <c r="D420" s="4" t="s">
        <v>393</v>
      </c>
      <c r="E420" s="4">
        <f t="shared" si="3"/>
        <v>0</v>
      </c>
      <c r="I420" s="4" t="str">
        <f t="shared" ref="I420:X420" si="168">+IF($E169=1,I169,"")</f>
        <v/>
      </c>
      <c r="J420" s="4" t="str">
        <f t="shared" si="168"/>
        <v/>
      </c>
      <c r="K420" s="4" t="str">
        <f t="shared" si="168"/>
        <v/>
      </c>
      <c r="L420" s="4" t="str">
        <f t="shared" si="168"/>
        <v/>
      </c>
      <c r="M420" s="4" t="str">
        <f t="shared" si="168"/>
        <v/>
      </c>
      <c r="N420" s="4" t="str">
        <f t="shared" si="168"/>
        <v/>
      </c>
      <c r="O420" s="4" t="str">
        <f t="shared" si="168"/>
        <v/>
      </c>
      <c r="P420" s="4" t="str">
        <f t="shared" si="168"/>
        <v/>
      </c>
      <c r="Q420" s="4" t="str">
        <f t="shared" si="168"/>
        <v/>
      </c>
      <c r="R420" s="4" t="str">
        <f t="shared" si="168"/>
        <v/>
      </c>
      <c r="S420" s="4" t="str">
        <f t="shared" si="168"/>
        <v/>
      </c>
      <c r="T420" s="4" t="str">
        <f t="shared" si="168"/>
        <v/>
      </c>
      <c r="U420" s="4" t="str">
        <f t="shared" si="168"/>
        <v/>
      </c>
      <c r="V420" s="4" t="str">
        <f t="shared" si="168"/>
        <v/>
      </c>
      <c r="W420" s="4" t="str">
        <f t="shared" si="168"/>
        <v/>
      </c>
      <c r="X420" s="4" t="str">
        <f t="shared" si="168"/>
        <v/>
      </c>
    </row>
    <row r="421" spans="1:24" ht="15.75" customHeight="1" x14ac:dyDescent="0.25">
      <c r="A421" s="4" t="s">
        <v>227</v>
      </c>
      <c r="B421" s="4" t="s">
        <v>228</v>
      </c>
      <c r="C421" s="4" t="s">
        <v>22</v>
      </c>
      <c r="D421" s="4" t="s">
        <v>216</v>
      </c>
      <c r="E421" s="4">
        <f t="shared" si="3"/>
        <v>0</v>
      </c>
      <c r="I421" s="4" t="str">
        <f t="shared" ref="I421:X421" si="169">+IF($E170=1,I170,"")</f>
        <v/>
      </c>
      <c r="J421" s="4" t="str">
        <f t="shared" si="169"/>
        <v/>
      </c>
      <c r="K421" s="4" t="str">
        <f t="shared" si="169"/>
        <v/>
      </c>
      <c r="L421" s="4" t="str">
        <f t="shared" si="169"/>
        <v/>
      </c>
      <c r="M421" s="4" t="str">
        <f t="shared" si="169"/>
        <v/>
      </c>
      <c r="N421" s="4" t="str">
        <f t="shared" si="169"/>
        <v/>
      </c>
      <c r="O421" s="4" t="str">
        <f t="shared" si="169"/>
        <v/>
      </c>
      <c r="P421" s="4" t="str">
        <f t="shared" si="169"/>
        <v/>
      </c>
      <c r="Q421" s="4" t="str">
        <f t="shared" si="169"/>
        <v/>
      </c>
      <c r="R421" s="4" t="str">
        <f t="shared" si="169"/>
        <v/>
      </c>
      <c r="S421" s="4" t="str">
        <f t="shared" si="169"/>
        <v/>
      </c>
      <c r="T421" s="4" t="str">
        <f t="shared" si="169"/>
        <v/>
      </c>
      <c r="U421" s="4" t="str">
        <f t="shared" si="169"/>
        <v/>
      </c>
      <c r="V421" s="4" t="str">
        <f t="shared" si="169"/>
        <v/>
      </c>
      <c r="W421" s="4" t="str">
        <f t="shared" si="169"/>
        <v/>
      </c>
      <c r="X421" s="4" t="str">
        <f t="shared" si="169"/>
        <v/>
      </c>
    </row>
    <row r="422" spans="1:24" ht="15.75" customHeight="1" x14ac:dyDescent="0.25">
      <c r="A422" s="4" t="s">
        <v>102</v>
      </c>
      <c r="B422" s="4" t="s">
        <v>103</v>
      </c>
      <c r="C422" s="4" t="s">
        <v>28</v>
      </c>
      <c r="D422" s="4" t="s">
        <v>89</v>
      </c>
      <c r="E422" s="4">
        <f t="shared" si="3"/>
        <v>1</v>
      </c>
      <c r="I422" s="4">
        <f t="shared" ref="I422:X422" si="170">+IF($E171=1,I171,"")</f>
        <v>4246439</v>
      </c>
      <c r="J422" s="85">
        <f t="shared" si="170"/>
        <v>399.20507512294421</v>
      </c>
      <c r="K422" s="85">
        <f t="shared" si="170"/>
        <v>380.4364080115127</v>
      </c>
      <c r="L422" s="85" t="str">
        <f t="shared" si="170"/>
        <v/>
      </c>
      <c r="M422" s="85" t="str">
        <f t="shared" si="170"/>
        <v/>
      </c>
      <c r="N422" s="85">
        <f t="shared" si="170"/>
        <v>11.845219017628652</v>
      </c>
      <c r="O422" s="85">
        <f t="shared" si="170"/>
        <v>119.03578528827038</v>
      </c>
      <c r="P422" s="85">
        <f t="shared" si="170"/>
        <v>2.2406380027739252</v>
      </c>
      <c r="Q422" s="85">
        <f t="shared" si="170"/>
        <v>0.54218508201795113</v>
      </c>
      <c r="R422" s="85">
        <f t="shared" si="170"/>
        <v>9.3490098409514424</v>
      </c>
      <c r="S422" s="85">
        <f t="shared" si="170"/>
        <v>1.0302129436325678</v>
      </c>
      <c r="T422" s="85">
        <f t="shared" si="170"/>
        <v>19.227681438664099</v>
      </c>
      <c r="U422" s="4">
        <f t="shared" si="170"/>
        <v>0.32</v>
      </c>
      <c r="V422" s="4">
        <f t="shared" si="170"/>
        <v>0.47</v>
      </c>
      <c r="W422" s="4">
        <f t="shared" si="170"/>
        <v>0.48</v>
      </c>
      <c r="X422" s="4">
        <f t="shared" si="170"/>
        <v>0.48</v>
      </c>
    </row>
    <row r="423" spans="1:24" ht="15.75" customHeight="1" x14ac:dyDescent="0.25">
      <c r="A423" s="4" t="s">
        <v>208</v>
      </c>
      <c r="B423" s="4" t="s">
        <v>209</v>
      </c>
      <c r="C423" s="4" t="s">
        <v>22</v>
      </c>
      <c r="D423" s="4" t="s">
        <v>205</v>
      </c>
      <c r="E423" s="4">
        <f t="shared" si="3"/>
        <v>0</v>
      </c>
      <c r="I423" s="4" t="str">
        <f t="shared" ref="I423:X423" si="171">+IF($E172=1,I172,"")</f>
        <v/>
      </c>
      <c r="J423" s="4" t="str">
        <f t="shared" si="171"/>
        <v/>
      </c>
      <c r="K423" s="4" t="str">
        <f t="shared" si="171"/>
        <v/>
      </c>
      <c r="L423" s="4" t="str">
        <f t="shared" si="171"/>
        <v/>
      </c>
      <c r="M423" s="4" t="str">
        <f t="shared" si="171"/>
        <v/>
      </c>
      <c r="N423" s="4" t="str">
        <f t="shared" si="171"/>
        <v/>
      </c>
      <c r="O423" s="4" t="str">
        <f t="shared" si="171"/>
        <v/>
      </c>
      <c r="P423" s="4" t="str">
        <f t="shared" si="171"/>
        <v/>
      </c>
      <c r="Q423" s="4" t="str">
        <f t="shared" si="171"/>
        <v/>
      </c>
      <c r="R423" s="4" t="str">
        <f t="shared" si="171"/>
        <v/>
      </c>
      <c r="S423" s="4" t="str">
        <f t="shared" si="171"/>
        <v/>
      </c>
      <c r="T423" s="4" t="str">
        <f t="shared" si="171"/>
        <v/>
      </c>
      <c r="U423" s="4" t="str">
        <f t="shared" si="171"/>
        <v/>
      </c>
      <c r="V423" s="4" t="str">
        <f t="shared" si="171"/>
        <v/>
      </c>
      <c r="W423" s="4" t="str">
        <f t="shared" si="171"/>
        <v/>
      </c>
      <c r="X423" s="4" t="str">
        <f t="shared" si="171"/>
        <v/>
      </c>
    </row>
    <row r="424" spans="1:24" ht="15.75" customHeight="1" x14ac:dyDescent="0.25">
      <c r="A424" s="4" t="s">
        <v>345</v>
      </c>
      <c r="B424" s="4" t="s">
        <v>346</v>
      </c>
      <c r="C424" s="4" t="s">
        <v>28</v>
      </c>
      <c r="D424" s="4" t="s">
        <v>328</v>
      </c>
      <c r="E424" s="4">
        <f t="shared" si="3"/>
        <v>1</v>
      </c>
      <c r="I424" s="4">
        <f t="shared" ref="I424:X424" si="172">+IF($E173=1,I173,"")</f>
        <v>7044636</v>
      </c>
      <c r="J424" s="85">
        <f t="shared" si="172"/>
        <v>230.43064254845814</v>
      </c>
      <c r="K424" s="85">
        <f t="shared" si="172"/>
        <v>199.59867337361365</v>
      </c>
      <c r="L424" s="85" t="str">
        <f t="shared" si="172"/>
        <v/>
      </c>
      <c r="M424" s="85" t="str">
        <f t="shared" si="172"/>
        <v/>
      </c>
      <c r="N424" s="85">
        <f t="shared" si="172"/>
        <v>10.944497345214147</v>
      </c>
      <c r="O424" s="85">
        <f t="shared" si="172"/>
        <v>51.003891050583661</v>
      </c>
      <c r="P424" s="85">
        <f t="shared" si="172"/>
        <v>3.7890056588520613</v>
      </c>
      <c r="Q424" s="85">
        <f t="shared" si="172"/>
        <v>0.76594836782590148</v>
      </c>
      <c r="R424" s="85">
        <f t="shared" si="172"/>
        <v>8.5029233589925717</v>
      </c>
      <c r="S424" s="85">
        <f t="shared" si="172"/>
        <v>0.39474621096531382</v>
      </c>
      <c r="T424" s="85">
        <f t="shared" si="172"/>
        <v>9.065006915629322</v>
      </c>
      <c r="U424" s="4">
        <f t="shared" si="172"/>
        <v>0</v>
      </c>
      <c r="V424" s="4">
        <f t="shared" si="172"/>
        <v>0</v>
      </c>
      <c r="W424" s="4">
        <f t="shared" si="172"/>
        <v>0</v>
      </c>
      <c r="X424" s="4">
        <f t="shared" si="172"/>
        <v>0</v>
      </c>
    </row>
    <row r="425" spans="1:24" ht="15.75" customHeight="1" x14ac:dyDescent="0.25">
      <c r="A425" s="4" t="s">
        <v>347</v>
      </c>
      <c r="B425" s="4" t="s">
        <v>348</v>
      </c>
      <c r="C425" s="4" t="s">
        <v>28</v>
      </c>
      <c r="D425" s="4" t="s">
        <v>328</v>
      </c>
      <c r="E425" s="4">
        <f t="shared" si="3"/>
        <v>1</v>
      </c>
      <c r="I425" s="4">
        <f t="shared" ref="I425:X425" si="173">+IF($E174=1,I174,"")</f>
        <v>32510453</v>
      </c>
      <c r="J425" s="85">
        <f t="shared" si="173"/>
        <v>370.05328716889915</v>
      </c>
      <c r="K425" s="85">
        <f t="shared" si="173"/>
        <v>275.27761609473725</v>
      </c>
      <c r="L425" s="85">
        <f t="shared" si="173"/>
        <v>30.094935927223162</v>
      </c>
      <c r="M425" s="85">
        <f t="shared" si="173"/>
        <v>109.32576485574452</v>
      </c>
      <c r="N425" s="85">
        <f t="shared" si="173"/>
        <v>9.4892556557117178</v>
      </c>
      <c r="O425" s="85" t="str">
        <f t="shared" si="173"/>
        <v/>
      </c>
      <c r="P425" s="85">
        <f t="shared" si="173"/>
        <v>1.0483319276543903</v>
      </c>
      <c r="Q425" s="85">
        <f t="shared" si="173"/>
        <v>0.39322189197041141</v>
      </c>
      <c r="R425" s="85">
        <f t="shared" si="173"/>
        <v>7.6498472660470158</v>
      </c>
      <c r="S425" s="85" t="str">
        <f t="shared" si="173"/>
        <v/>
      </c>
      <c r="T425" s="85" t="str">
        <f t="shared" si="173"/>
        <v/>
      </c>
      <c r="U425" s="4">
        <f t="shared" si="173"/>
        <v>0.42</v>
      </c>
      <c r="V425" s="4">
        <f t="shared" si="173"/>
        <v>0.41</v>
      </c>
      <c r="W425" s="4">
        <f t="shared" si="173"/>
        <v>0.41</v>
      </c>
      <c r="X425" s="4">
        <f t="shared" si="173"/>
        <v>0.41</v>
      </c>
    </row>
    <row r="426" spans="1:24" ht="15.75" customHeight="1" x14ac:dyDescent="0.25">
      <c r="A426" s="4" t="s">
        <v>368</v>
      </c>
      <c r="B426" s="4" t="s">
        <v>369</v>
      </c>
      <c r="C426" s="4" t="s">
        <v>106</v>
      </c>
      <c r="D426" s="4" t="s">
        <v>357</v>
      </c>
      <c r="E426" s="4">
        <f t="shared" si="3"/>
        <v>1</v>
      </c>
      <c r="I426" s="4">
        <f t="shared" ref="I426:X426" si="174">+IF($E175=1,I175,"")</f>
        <v>108116615</v>
      </c>
      <c r="J426" s="85">
        <f t="shared" si="174"/>
        <v>168.47271809240419</v>
      </c>
      <c r="K426" s="85">
        <f t="shared" si="174"/>
        <v>157.73986264738309</v>
      </c>
      <c r="L426" s="85">
        <f t="shared" si="174"/>
        <v>2.3030687743969787</v>
      </c>
      <c r="M426" s="85">
        <f t="shared" si="174"/>
        <v>14.600423353641016</v>
      </c>
      <c r="N426" s="85">
        <f t="shared" si="174"/>
        <v>1.7804848958691502</v>
      </c>
      <c r="O426" s="85">
        <f t="shared" si="174"/>
        <v>256.48415584415585</v>
      </c>
      <c r="P426" s="85">
        <f t="shared" si="174"/>
        <v>32.348823975720791</v>
      </c>
      <c r="Q426" s="85">
        <f t="shared" si="174"/>
        <v>0.7466679957547363</v>
      </c>
      <c r="R426" s="85">
        <f t="shared" si="174"/>
        <v>8.1634076316577247</v>
      </c>
      <c r="S426" s="85">
        <f t="shared" si="174"/>
        <v>4.9500538753817859E-2</v>
      </c>
      <c r="T426" s="85">
        <f t="shared" si="174"/>
        <v>122.05982694684796</v>
      </c>
      <c r="U426" s="4">
        <f t="shared" si="174"/>
        <v>0.42</v>
      </c>
      <c r="V426" s="4">
        <f t="shared" si="174"/>
        <v>0.4</v>
      </c>
      <c r="W426" s="4">
        <f t="shared" si="174"/>
        <v>0.31</v>
      </c>
      <c r="X426" s="4">
        <f t="shared" si="174"/>
        <v>0.31</v>
      </c>
    </row>
    <row r="427" spans="1:24" ht="15.75" customHeight="1" x14ac:dyDescent="0.25">
      <c r="A427" s="4" t="s">
        <v>191</v>
      </c>
      <c r="B427" s="4" t="s">
        <v>192</v>
      </c>
      <c r="C427" s="4" t="s">
        <v>181</v>
      </c>
      <c r="D427" s="4" t="s">
        <v>182</v>
      </c>
      <c r="E427" s="4">
        <f t="shared" si="3"/>
        <v>1</v>
      </c>
      <c r="I427" s="4">
        <f t="shared" ref="I427:X427" si="175">+IF($E176=1,I176,"")</f>
        <v>37887768</v>
      </c>
      <c r="J427" s="85">
        <f t="shared" si="175"/>
        <v>260.6936360041056</v>
      </c>
      <c r="K427" s="85">
        <f t="shared" si="175"/>
        <v>196.58059561597821</v>
      </c>
      <c r="L427" s="85">
        <f t="shared" si="175"/>
        <v>79.780366053761739</v>
      </c>
      <c r="M427" s="85">
        <f t="shared" si="175"/>
        <v>405.84049409237377</v>
      </c>
      <c r="N427" s="85">
        <f t="shared" si="175"/>
        <v>25.414534844068932</v>
      </c>
      <c r="O427" s="85">
        <f t="shared" si="175"/>
        <v>92.960432028248007</v>
      </c>
      <c r="P427" s="85">
        <f t="shared" si="175"/>
        <v>0.24755124357274144</v>
      </c>
      <c r="Q427" s="85">
        <f t="shared" si="175"/>
        <v>9.7193877551020408E-2</v>
      </c>
      <c r="R427" s="85">
        <f t="shared" si="175"/>
        <v>0.75750041543751012</v>
      </c>
      <c r="S427" s="85">
        <f t="shared" si="175"/>
        <v>0.34903074014988</v>
      </c>
      <c r="T427" s="85">
        <f t="shared" si="175"/>
        <v>148.22255340288126</v>
      </c>
      <c r="U427" s="4">
        <f t="shared" si="175"/>
        <v>0.56000000000000005</v>
      </c>
      <c r="V427" s="4">
        <f t="shared" si="175"/>
        <v>0.49</v>
      </c>
      <c r="W427" s="4">
        <f t="shared" si="175"/>
        <v>0.64</v>
      </c>
      <c r="X427" s="4">
        <f t="shared" si="175"/>
        <v>0.64</v>
      </c>
    </row>
    <row r="428" spans="1:24" ht="15.75" customHeight="1" x14ac:dyDescent="0.25">
      <c r="A428" s="4" t="s">
        <v>435</v>
      </c>
      <c r="B428" s="4" t="s">
        <v>436</v>
      </c>
      <c r="C428" s="4" t="s">
        <v>181</v>
      </c>
      <c r="D428" s="4" t="s">
        <v>412</v>
      </c>
      <c r="E428" s="4">
        <f t="shared" si="3"/>
        <v>1</v>
      </c>
      <c r="I428" s="4">
        <f t="shared" ref="I428:X428" si="176">+IF($E177=1,I177,"")</f>
        <v>10226187</v>
      </c>
      <c r="J428" s="85">
        <f t="shared" si="176"/>
        <v>452.91563707958795</v>
      </c>
      <c r="K428" s="85">
        <f t="shared" si="176"/>
        <v>132.86477159081875</v>
      </c>
      <c r="L428" s="85">
        <f t="shared" si="176"/>
        <v>52.864278738497546</v>
      </c>
      <c r="M428" s="85">
        <f t="shared" si="176"/>
        <v>397.88032678295434</v>
      </c>
      <c r="N428" s="85">
        <f t="shared" si="176"/>
        <v>17.318282953362775</v>
      </c>
      <c r="O428" s="85">
        <f t="shared" si="176"/>
        <v>48.304347826086953</v>
      </c>
      <c r="P428" s="85">
        <f t="shared" si="176"/>
        <v>0.24062693704064464</v>
      </c>
      <c r="Q428" s="85">
        <f t="shared" si="176"/>
        <v>0.15492750423198645</v>
      </c>
      <c r="R428" s="85">
        <f t="shared" si="176"/>
        <v>0.74319000816237757</v>
      </c>
      <c r="S428" s="85">
        <f t="shared" si="176"/>
        <v>2.0304160286158486</v>
      </c>
      <c r="T428" s="85">
        <f t="shared" si="176"/>
        <v>63.651041666666664</v>
      </c>
      <c r="U428" s="4">
        <f t="shared" si="176"/>
        <v>0.64</v>
      </c>
      <c r="V428" s="4">
        <f t="shared" si="176"/>
        <v>0.52</v>
      </c>
      <c r="W428" s="4">
        <f t="shared" si="176"/>
        <v>0.66</v>
      </c>
      <c r="X428" s="4">
        <f t="shared" si="176"/>
        <v>0.66</v>
      </c>
    </row>
    <row r="429" spans="1:24" ht="15.75" customHeight="1" x14ac:dyDescent="0.25">
      <c r="A429" s="4" t="s">
        <v>65</v>
      </c>
      <c r="B429" s="4" t="s">
        <v>66</v>
      </c>
      <c r="C429" s="4" t="s">
        <v>28</v>
      </c>
      <c r="D429" s="4" t="s">
        <v>29</v>
      </c>
      <c r="E429" s="4">
        <f t="shared" si="3"/>
        <v>0</v>
      </c>
      <c r="I429" s="4" t="str">
        <f t="shared" ref="I429:X429" si="177">+IF($E178=1,I178,"")</f>
        <v/>
      </c>
      <c r="J429" s="4" t="str">
        <f t="shared" si="177"/>
        <v/>
      </c>
      <c r="K429" s="4" t="str">
        <f t="shared" si="177"/>
        <v/>
      </c>
      <c r="L429" s="4" t="str">
        <f t="shared" si="177"/>
        <v/>
      </c>
      <c r="M429" s="4" t="str">
        <f t="shared" si="177"/>
        <v/>
      </c>
      <c r="N429" s="4" t="str">
        <f t="shared" si="177"/>
        <v/>
      </c>
      <c r="O429" s="4" t="str">
        <f t="shared" si="177"/>
        <v/>
      </c>
      <c r="P429" s="4" t="str">
        <f t="shared" si="177"/>
        <v/>
      </c>
      <c r="Q429" s="4" t="str">
        <f t="shared" si="177"/>
        <v/>
      </c>
      <c r="R429" s="4" t="str">
        <f t="shared" si="177"/>
        <v/>
      </c>
      <c r="S429" s="4" t="str">
        <f t="shared" si="177"/>
        <v/>
      </c>
      <c r="T429" s="4" t="str">
        <f t="shared" si="177"/>
        <v/>
      </c>
      <c r="U429" s="4" t="str">
        <f t="shared" si="177"/>
        <v/>
      </c>
      <c r="V429" s="4" t="str">
        <f t="shared" si="177"/>
        <v/>
      </c>
      <c r="W429" s="4" t="str">
        <f t="shared" si="177"/>
        <v/>
      </c>
      <c r="X429" s="4" t="str">
        <f t="shared" si="177"/>
        <v/>
      </c>
    </row>
    <row r="430" spans="1:24" ht="15.75" customHeight="1" x14ac:dyDescent="0.25">
      <c r="A430" s="4" t="s">
        <v>509</v>
      </c>
      <c r="B430" s="4" t="s">
        <v>510</v>
      </c>
      <c r="C430" s="4" t="s">
        <v>106</v>
      </c>
      <c r="D430" s="4" t="s">
        <v>484</v>
      </c>
      <c r="E430" s="4">
        <f t="shared" si="3"/>
        <v>0</v>
      </c>
      <c r="I430" s="4" t="str">
        <f t="shared" ref="I430:X430" si="178">+IF($E179=1,I179,"")</f>
        <v/>
      </c>
      <c r="J430" s="4" t="str">
        <f t="shared" si="178"/>
        <v/>
      </c>
      <c r="K430" s="4" t="str">
        <f t="shared" si="178"/>
        <v/>
      </c>
      <c r="L430" s="4" t="str">
        <f t="shared" si="178"/>
        <v/>
      </c>
      <c r="M430" s="4" t="str">
        <f t="shared" si="178"/>
        <v/>
      </c>
      <c r="N430" s="4" t="str">
        <f t="shared" si="178"/>
        <v/>
      </c>
      <c r="O430" s="4" t="str">
        <f t="shared" si="178"/>
        <v/>
      </c>
      <c r="P430" s="4" t="str">
        <f t="shared" si="178"/>
        <v/>
      </c>
      <c r="Q430" s="4" t="str">
        <f t="shared" si="178"/>
        <v/>
      </c>
      <c r="R430" s="4" t="str">
        <f t="shared" si="178"/>
        <v/>
      </c>
      <c r="S430" s="4" t="str">
        <f t="shared" si="178"/>
        <v/>
      </c>
      <c r="T430" s="4" t="str">
        <f t="shared" si="178"/>
        <v/>
      </c>
      <c r="U430" s="4" t="str">
        <f t="shared" si="178"/>
        <v/>
      </c>
      <c r="V430" s="4" t="str">
        <f t="shared" si="178"/>
        <v/>
      </c>
      <c r="W430" s="4" t="str">
        <f t="shared" si="178"/>
        <v/>
      </c>
      <c r="X430" s="4" t="str">
        <f t="shared" si="178"/>
        <v/>
      </c>
    </row>
    <row r="431" spans="1:24" ht="15.75" customHeight="1" x14ac:dyDescent="0.25">
      <c r="A431" s="4" t="s">
        <v>177</v>
      </c>
      <c r="B431" s="4" t="s">
        <v>178</v>
      </c>
      <c r="C431" s="4" t="s">
        <v>106</v>
      </c>
      <c r="D431" s="4" t="s">
        <v>160</v>
      </c>
      <c r="E431" s="4">
        <f t="shared" si="3"/>
        <v>1</v>
      </c>
      <c r="I431" s="4">
        <f t="shared" ref="I431:X431" si="179">+IF($E180=1,I180,"")</f>
        <v>51225308</v>
      </c>
      <c r="J431" s="85">
        <f t="shared" si="179"/>
        <v>227.59062766396642</v>
      </c>
      <c r="K431" s="85">
        <f t="shared" si="179"/>
        <v>107.75533062680658</v>
      </c>
      <c r="L431" s="85">
        <f t="shared" si="179"/>
        <v>30.881219884514895</v>
      </c>
      <c r="M431" s="85">
        <f t="shared" si="179"/>
        <v>286.58647052429438</v>
      </c>
      <c r="N431" s="85">
        <f t="shared" si="179"/>
        <v>5.8506236799981766</v>
      </c>
      <c r="O431" s="85">
        <f t="shared" si="179"/>
        <v>89.592926259592929</v>
      </c>
      <c r="P431" s="85">
        <f t="shared" si="179"/>
        <v>0.2390776120825194</v>
      </c>
      <c r="Q431" s="85">
        <f t="shared" si="179"/>
        <v>0.34477698467335771</v>
      </c>
      <c r="R431" s="85">
        <f t="shared" si="179"/>
        <v>0.58760017606921955</v>
      </c>
      <c r="S431" s="85">
        <f t="shared" si="179"/>
        <v>6.8809541544076573</v>
      </c>
      <c r="T431" s="85">
        <f t="shared" si="179"/>
        <v>134.99748617395676</v>
      </c>
      <c r="U431" s="4">
        <f t="shared" si="179"/>
        <v>0.69</v>
      </c>
      <c r="V431" s="4">
        <f t="shared" si="179"/>
        <v>0.71</v>
      </c>
      <c r="W431" s="4">
        <f t="shared" si="179"/>
        <v>0.78</v>
      </c>
      <c r="X431" s="4">
        <f t="shared" si="179"/>
        <v>0.78</v>
      </c>
    </row>
    <row r="432" spans="1:24" ht="15.75" customHeight="1" x14ac:dyDescent="0.25">
      <c r="A432" s="4" t="s">
        <v>193</v>
      </c>
      <c r="B432" s="4" t="s">
        <v>194</v>
      </c>
      <c r="C432" s="4" t="s">
        <v>181</v>
      </c>
      <c r="D432" s="4" t="s">
        <v>182</v>
      </c>
      <c r="E432" s="4">
        <f t="shared" si="3"/>
        <v>1</v>
      </c>
      <c r="I432" s="4">
        <f t="shared" ref="I432:X432" si="180">+IF($E181=1,I181,"")</f>
        <v>4043263</v>
      </c>
      <c r="J432" s="85">
        <f t="shared" si="180"/>
        <v>273.81350161985506</v>
      </c>
      <c r="K432" s="85">
        <f t="shared" si="180"/>
        <v>185.74107101121049</v>
      </c>
      <c r="L432" s="85" t="str">
        <f t="shared" si="180"/>
        <v/>
      </c>
      <c r="M432" s="85" t="str">
        <f t="shared" si="180"/>
        <v/>
      </c>
      <c r="N432" s="85" t="str">
        <f t="shared" si="180"/>
        <v/>
      </c>
      <c r="O432" s="85">
        <f t="shared" si="180"/>
        <v>31.857142857142858</v>
      </c>
      <c r="P432" s="85">
        <f t="shared" si="180"/>
        <v>0.7590458863957954</v>
      </c>
      <c r="Q432" s="85">
        <f t="shared" si="180"/>
        <v>0.16844207723035953</v>
      </c>
      <c r="R432" s="85">
        <f t="shared" si="180"/>
        <v>3.2152249309530445</v>
      </c>
      <c r="S432" s="85">
        <f t="shared" si="180"/>
        <v>1.4402772115776601</v>
      </c>
      <c r="T432" s="85" t="str">
        <f t="shared" si="180"/>
        <v/>
      </c>
      <c r="U432" s="4">
        <f t="shared" si="180"/>
        <v>0</v>
      </c>
      <c r="V432" s="4">
        <f t="shared" si="180"/>
        <v>0</v>
      </c>
      <c r="W432" s="4">
        <f t="shared" si="180"/>
        <v>0</v>
      </c>
      <c r="X432" s="4">
        <f t="shared" si="180"/>
        <v>0</v>
      </c>
    </row>
    <row r="433" spans="1:24" ht="15.75" customHeight="1" x14ac:dyDescent="0.25">
      <c r="A433" s="4" t="s">
        <v>140</v>
      </c>
      <c r="B433" s="4" t="s">
        <v>141</v>
      </c>
      <c r="C433" s="4" t="s">
        <v>118</v>
      </c>
      <c r="D433" s="4" t="s">
        <v>119</v>
      </c>
      <c r="E433" s="4">
        <f t="shared" si="3"/>
        <v>0</v>
      </c>
      <c r="I433" s="4" t="str">
        <f t="shared" ref="I433:X433" si="181">+IF($E182=1,I182,"")</f>
        <v/>
      </c>
      <c r="J433" s="4" t="str">
        <f t="shared" si="181"/>
        <v/>
      </c>
      <c r="K433" s="4" t="str">
        <f t="shared" si="181"/>
        <v/>
      </c>
      <c r="L433" s="4" t="str">
        <f t="shared" si="181"/>
        <v/>
      </c>
      <c r="M433" s="4" t="str">
        <f t="shared" si="181"/>
        <v/>
      </c>
      <c r="N433" s="4" t="str">
        <f t="shared" si="181"/>
        <v/>
      </c>
      <c r="O433" s="4" t="str">
        <f t="shared" si="181"/>
        <v/>
      </c>
      <c r="P433" s="4" t="str">
        <f t="shared" si="181"/>
        <v/>
      </c>
      <c r="Q433" s="4" t="str">
        <f t="shared" si="181"/>
        <v/>
      </c>
      <c r="R433" s="4" t="str">
        <f t="shared" si="181"/>
        <v/>
      </c>
      <c r="S433" s="4" t="str">
        <f t="shared" si="181"/>
        <v/>
      </c>
      <c r="T433" s="4" t="str">
        <f t="shared" si="181"/>
        <v/>
      </c>
      <c r="U433" s="4" t="str">
        <f t="shared" si="181"/>
        <v/>
      </c>
      <c r="V433" s="4" t="str">
        <f t="shared" si="181"/>
        <v/>
      </c>
      <c r="W433" s="4" t="str">
        <f t="shared" si="181"/>
        <v/>
      </c>
      <c r="X433" s="4" t="str">
        <f t="shared" si="181"/>
        <v/>
      </c>
    </row>
    <row r="434" spans="1:24" ht="15.75" customHeight="1" x14ac:dyDescent="0.25">
      <c r="A434" s="4" t="s">
        <v>195</v>
      </c>
      <c r="B434" s="4" t="s">
        <v>196</v>
      </c>
      <c r="C434" s="4" t="s">
        <v>181</v>
      </c>
      <c r="D434" s="4" t="s">
        <v>182</v>
      </c>
      <c r="E434" s="4">
        <f t="shared" si="3"/>
        <v>1</v>
      </c>
      <c r="I434" s="4">
        <f t="shared" ref="I434:X434" si="182">+IF($E183=1,I183,"")</f>
        <v>19364557</v>
      </c>
      <c r="J434" s="85">
        <f t="shared" si="182"/>
        <v>246.03196448026154</v>
      </c>
      <c r="K434" s="85">
        <f t="shared" si="182"/>
        <v>121.09752885129259</v>
      </c>
      <c r="L434" s="85">
        <f t="shared" si="182"/>
        <v>63.404497195572297</v>
      </c>
      <c r="M434" s="85">
        <f t="shared" si="182"/>
        <v>523.58208955223881</v>
      </c>
      <c r="N434" s="85">
        <f t="shared" si="182"/>
        <v>36.30343828676277</v>
      </c>
      <c r="O434" s="85">
        <f t="shared" si="182"/>
        <v>9.0642958748221911</v>
      </c>
      <c r="P434" s="85">
        <f t="shared" si="182"/>
        <v>0.71668704156479213</v>
      </c>
      <c r="Q434" s="85">
        <f t="shared" si="182"/>
        <v>5.8422174840085286E-2</v>
      </c>
      <c r="R434" s="85">
        <f t="shared" si="182"/>
        <v>1.4769250853505194</v>
      </c>
      <c r="S434" s="85">
        <f t="shared" si="182"/>
        <v>3.0411788707196887</v>
      </c>
      <c r="T434" s="85">
        <f t="shared" si="182"/>
        <v>24.97922383379067</v>
      </c>
      <c r="U434" s="4">
        <f t="shared" si="182"/>
        <v>0.55000000000000004</v>
      </c>
      <c r="V434" s="4">
        <f t="shared" si="182"/>
        <v>0.42</v>
      </c>
      <c r="W434" s="4">
        <f t="shared" si="182"/>
        <v>0.62</v>
      </c>
      <c r="X434" s="4">
        <f t="shared" si="182"/>
        <v>0.62</v>
      </c>
    </row>
    <row r="435" spans="1:24" ht="15.75" customHeight="1" x14ac:dyDescent="0.25">
      <c r="A435" s="4" t="s">
        <v>197</v>
      </c>
      <c r="B435" s="4" t="s">
        <v>198</v>
      </c>
      <c r="C435" s="4" t="s">
        <v>181</v>
      </c>
      <c r="D435" s="4" t="s">
        <v>182</v>
      </c>
      <c r="E435" s="4">
        <f t="shared" si="3"/>
        <v>1</v>
      </c>
      <c r="I435" s="4">
        <f t="shared" ref="I435:X435" si="183">+IF($E184=1,I184,"")</f>
        <v>145872256</v>
      </c>
      <c r="J435" s="85">
        <f t="shared" si="183"/>
        <v>411.02812586925376</v>
      </c>
      <c r="K435" s="85">
        <f t="shared" si="183"/>
        <v>412.81050729756316</v>
      </c>
      <c r="L435" s="85">
        <f t="shared" si="183"/>
        <v>177.72467987332698</v>
      </c>
      <c r="M435" s="85">
        <f t="shared" si="183"/>
        <v>430.52363428632162</v>
      </c>
      <c r="N435" s="85">
        <f t="shared" si="183"/>
        <v>22.680803675237598</v>
      </c>
      <c r="O435" s="85">
        <f t="shared" si="183"/>
        <v>29.654919147649991</v>
      </c>
      <c r="P435" s="85">
        <f t="shared" si="183"/>
        <v>0.81333369350873874</v>
      </c>
      <c r="Q435" s="85">
        <f t="shared" si="183"/>
        <v>8.8583736316292905E-2</v>
      </c>
      <c r="R435" s="85">
        <f t="shared" si="183"/>
        <v>9.1127678178912923</v>
      </c>
      <c r="S435" s="85">
        <f t="shared" si="183"/>
        <v>1.0354100820174228</v>
      </c>
      <c r="T435" s="85">
        <f t="shared" si="183"/>
        <v>28.56282387190684</v>
      </c>
      <c r="U435" s="4">
        <f t="shared" si="183"/>
        <v>0</v>
      </c>
      <c r="V435" s="4">
        <f t="shared" si="183"/>
        <v>0</v>
      </c>
      <c r="W435" s="4">
        <f t="shared" si="183"/>
        <v>0</v>
      </c>
      <c r="X435" s="4">
        <f t="shared" si="183"/>
        <v>0</v>
      </c>
    </row>
    <row r="436" spans="1:24" ht="15.75" customHeight="1" x14ac:dyDescent="0.25">
      <c r="A436" s="4" t="s">
        <v>142</v>
      </c>
      <c r="B436" s="4" t="s">
        <v>143</v>
      </c>
      <c r="C436" s="4" t="s">
        <v>118</v>
      </c>
      <c r="D436" s="4" t="s">
        <v>119</v>
      </c>
      <c r="E436" s="4">
        <f t="shared" si="3"/>
        <v>0</v>
      </c>
      <c r="I436" s="4" t="str">
        <f t="shared" ref="I436:X436" si="184">+IF($E185=1,I185,"")</f>
        <v/>
      </c>
      <c r="J436" s="4" t="str">
        <f t="shared" si="184"/>
        <v/>
      </c>
      <c r="K436" s="4" t="str">
        <f t="shared" si="184"/>
        <v/>
      </c>
      <c r="L436" s="4" t="str">
        <f t="shared" si="184"/>
        <v/>
      </c>
      <c r="M436" s="4" t="str">
        <f t="shared" si="184"/>
        <v/>
      </c>
      <c r="N436" s="4" t="str">
        <f t="shared" si="184"/>
        <v/>
      </c>
      <c r="O436" s="4" t="str">
        <f t="shared" si="184"/>
        <v/>
      </c>
      <c r="P436" s="4" t="str">
        <f t="shared" si="184"/>
        <v/>
      </c>
      <c r="Q436" s="4" t="str">
        <f t="shared" si="184"/>
        <v/>
      </c>
      <c r="R436" s="4" t="str">
        <f t="shared" si="184"/>
        <v/>
      </c>
      <c r="S436" s="4" t="str">
        <f t="shared" si="184"/>
        <v/>
      </c>
      <c r="T436" s="4" t="str">
        <f t="shared" si="184"/>
        <v/>
      </c>
      <c r="U436" s="4" t="str">
        <f t="shared" si="184"/>
        <v/>
      </c>
      <c r="V436" s="4" t="str">
        <f t="shared" si="184"/>
        <v/>
      </c>
      <c r="W436" s="4" t="str">
        <f t="shared" si="184"/>
        <v/>
      </c>
      <c r="X436" s="4" t="str">
        <f t="shared" si="184"/>
        <v/>
      </c>
    </row>
    <row r="437" spans="1:24" ht="15.75" customHeight="1" x14ac:dyDescent="0.25">
      <c r="A437" s="4" t="s">
        <v>474</v>
      </c>
      <c r="B437" s="4" t="s">
        <v>475</v>
      </c>
      <c r="C437" s="4" t="s">
        <v>118</v>
      </c>
      <c r="D437" s="4" t="s">
        <v>449</v>
      </c>
      <c r="E437" s="4">
        <f t="shared" si="3"/>
        <v>0</v>
      </c>
      <c r="I437" s="4" t="str">
        <f t="shared" ref="I437:X437" si="185">+IF($E186=1,I186,"")</f>
        <v/>
      </c>
      <c r="J437" s="4" t="str">
        <f t="shared" si="185"/>
        <v/>
      </c>
      <c r="K437" s="4" t="str">
        <f t="shared" si="185"/>
        <v/>
      </c>
      <c r="L437" s="4" t="str">
        <f t="shared" si="185"/>
        <v/>
      </c>
      <c r="M437" s="4" t="str">
        <f t="shared" si="185"/>
        <v/>
      </c>
      <c r="N437" s="4" t="str">
        <f t="shared" si="185"/>
        <v/>
      </c>
      <c r="O437" s="4" t="str">
        <f t="shared" si="185"/>
        <v/>
      </c>
      <c r="P437" s="4" t="str">
        <f t="shared" si="185"/>
        <v/>
      </c>
      <c r="Q437" s="4" t="str">
        <f t="shared" si="185"/>
        <v/>
      </c>
      <c r="R437" s="4" t="str">
        <f t="shared" si="185"/>
        <v/>
      </c>
      <c r="S437" s="4" t="str">
        <f t="shared" si="185"/>
        <v/>
      </c>
      <c r="T437" s="4" t="str">
        <f t="shared" si="185"/>
        <v/>
      </c>
      <c r="U437" s="4" t="str">
        <f t="shared" si="185"/>
        <v/>
      </c>
      <c r="V437" s="4" t="str">
        <f t="shared" si="185"/>
        <v/>
      </c>
      <c r="W437" s="4" t="str">
        <f t="shared" si="185"/>
        <v/>
      </c>
      <c r="X437" s="4" t="str">
        <f t="shared" si="185"/>
        <v/>
      </c>
    </row>
    <row r="438" spans="1:24" ht="15.75" customHeight="1" x14ac:dyDescent="0.25">
      <c r="A438" s="6" t="s">
        <v>67</v>
      </c>
      <c r="B438" s="4" t="s">
        <v>68</v>
      </c>
      <c r="C438" s="4" t="s">
        <v>28</v>
      </c>
      <c r="D438" s="4" t="s">
        <v>29</v>
      </c>
      <c r="E438" s="4">
        <f t="shared" si="3"/>
        <v>0</v>
      </c>
      <c r="I438" s="4" t="str">
        <f t="shared" ref="I438:X438" si="186">+IF($E187=1,I187,"")</f>
        <v/>
      </c>
      <c r="J438" s="4" t="str">
        <f t="shared" si="186"/>
        <v/>
      </c>
      <c r="K438" s="4" t="str">
        <f t="shared" si="186"/>
        <v/>
      </c>
      <c r="L438" s="4" t="str">
        <f t="shared" si="186"/>
        <v/>
      </c>
      <c r="M438" s="4" t="str">
        <f t="shared" si="186"/>
        <v/>
      </c>
      <c r="N438" s="4" t="str">
        <f t="shared" si="186"/>
        <v/>
      </c>
      <c r="O438" s="4" t="str">
        <f t="shared" si="186"/>
        <v/>
      </c>
      <c r="P438" s="4" t="str">
        <f t="shared" si="186"/>
        <v/>
      </c>
      <c r="Q438" s="4" t="str">
        <f t="shared" si="186"/>
        <v/>
      </c>
      <c r="R438" s="4" t="str">
        <f t="shared" si="186"/>
        <v/>
      </c>
      <c r="S438" s="4" t="str">
        <f t="shared" si="186"/>
        <v/>
      </c>
      <c r="T438" s="4" t="str">
        <f t="shared" si="186"/>
        <v/>
      </c>
      <c r="U438" s="4" t="str">
        <f t="shared" si="186"/>
        <v/>
      </c>
      <c r="V438" s="4" t="str">
        <f t="shared" si="186"/>
        <v/>
      </c>
      <c r="W438" s="4" t="str">
        <f t="shared" si="186"/>
        <v/>
      </c>
      <c r="X438" s="4" t="str">
        <f t="shared" si="186"/>
        <v/>
      </c>
    </row>
    <row r="439" spans="1:24" ht="15.75" customHeight="1" x14ac:dyDescent="0.25">
      <c r="A439" s="4" t="s">
        <v>69</v>
      </c>
      <c r="B439" s="4" t="s">
        <v>70</v>
      </c>
      <c r="C439" s="4" t="s">
        <v>28</v>
      </c>
      <c r="D439" s="4" t="s">
        <v>29</v>
      </c>
      <c r="E439" s="4">
        <f t="shared" si="3"/>
        <v>0</v>
      </c>
      <c r="I439" s="4" t="str">
        <f t="shared" ref="I439:X439" si="187">+IF($E188=1,I188,"")</f>
        <v/>
      </c>
      <c r="J439" s="4" t="str">
        <f t="shared" si="187"/>
        <v/>
      </c>
      <c r="K439" s="4" t="str">
        <f t="shared" si="187"/>
        <v/>
      </c>
      <c r="L439" s="4" t="str">
        <f t="shared" si="187"/>
        <v/>
      </c>
      <c r="M439" s="4" t="str">
        <f t="shared" si="187"/>
        <v/>
      </c>
      <c r="N439" s="4" t="str">
        <f t="shared" si="187"/>
        <v/>
      </c>
      <c r="O439" s="4" t="str">
        <f t="shared" si="187"/>
        <v/>
      </c>
      <c r="P439" s="4" t="str">
        <f t="shared" si="187"/>
        <v/>
      </c>
      <c r="Q439" s="4" t="str">
        <f t="shared" si="187"/>
        <v/>
      </c>
      <c r="R439" s="4" t="str">
        <f t="shared" si="187"/>
        <v/>
      </c>
      <c r="S439" s="4" t="str">
        <f t="shared" si="187"/>
        <v/>
      </c>
      <c r="T439" s="4" t="str">
        <f t="shared" si="187"/>
        <v/>
      </c>
      <c r="U439" s="4" t="str">
        <f t="shared" si="187"/>
        <v/>
      </c>
      <c r="V439" s="4" t="str">
        <f t="shared" si="187"/>
        <v/>
      </c>
      <c r="W439" s="4" t="str">
        <f t="shared" si="187"/>
        <v/>
      </c>
      <c r="X439" s="4" t="str">
        <f t="shared" si="187"/>
        <v/>
      </c>
    </row>
    <row r="440" spans="1:24" ht="15.75" customHeight="1" x14ac:dyDescent="0.25">
      <c r="A440" s="4" t="s">
        <v>71</v>
      </c>
      <c r="B440" s="4" t="s">
        <v>72</v>
      </c>
      <c r="C440" s="4" t="s">
        <v>28</v>
      </c>
      <c r="D440" s="4" t="s">
        <v>29</v>
      </c>
      <c r="E440" s="4">
        <f t="shared" si="3"/>
        <v>0</v>
      </c>
      <c r="I440" s="4" t="str">
        <f t="shared" ref="I440:X440" si="188">+IF($E189=1,I189,"")</f>
        <v/>
      </c>
      <c r="J440" s="4" t="str">
        <f t="shared" si="188"/>
        <v/>
      </c>
      <c r="K440" s="4" t="str">
        <f t="shared" si="188"/>
        <v/>
      </c>
      <c r="L440" s="4" t="str">
        <f t="shared" si="188"/>
        <v/>
      </c>
      <c r="M440" s="4" t="str">
        <f t="shared" si="188"/>
        <v/>
      </c>
      <c r="N440" s="4" t="str">
        <f t="shared" si="188"/>
        <v/>
      </c>
      <c r="O440" s="4" t="str">
        <f t="shared" si="188"/>
        <v/>
      </c>
      <c r="P440" s="4" t="str">
        <f t="shared" si="188"/>
        <v/>
      </c>
      <c r="Q440" s="4" t="str">
        <f t="shared" si="188"/>
        <v/>
      </c>
      <c r="R440" s="4" t="str">
        <f t="shared" si="188"/>
        <v/>
      </c>
      <c r="S440" s="4" t="str">
        <f t="shared" si="188"/>
        <v/>
      </c>
      <c r="T440" s="4" t="str">
        <f t="shared" si="188"/>
        <v/>
      </c>
      <c r="U440" s="4" t="str">
        <f t="shared" si="188"/>
        <v/>
      </c>
      <c r="V440" s="4" t="str">
        <f t="shared" si="188"/>
        <v/>
      </c>
      <c r="W440" s="4" t="str">
        <f t="shared" si="188"/>
        <v/>
      </c>
      <c r="X440" s="4" t="str">
        <f t="shared" si="188"/>
        <v/>
      </c>
    </row>
    <row r="441" spans="1:24" ht="15.75" customHeight="1" x14ac:dyDescent="0.25">
      <c r="A441" s="4" t="s">
        <v>270</v>
      </c>
      <c r="B441" s="4" t="s">
        <v>271</v>
      </c>
      <c r="C441" s="4" t="s">
        <v>28</v>
      </c>
      <c r="D441" s="4" t="s">
        <v>265</v>
      </c>
      <c r="E441" s="4">
        <f t="shared" si="3"/>
        <v>0</v>
      </c>
      <c r="I441" s="4" t="str">
        <f t="shared" ref="I441:X441" si="189">+IF($E190=1,I190,"")</f>
        <v/>
      </c>
      <c r="J441" s="4" t="str">
        <f t="shared" si="189"/>
        <v/>
      </c>
      <c r="K441" s="4" t="str">
        <f t="shared" si="189"/>
        <v/>
      </c>
      <c r="L441" s="4" t="str">
        <f t="shared" si="189"/>
        <v/>
      </c>
      <c r="M441" s="4" t="str">
        <f t="shared" si="189"/>
        <v/>
      </c>
      <c r="N441" s="4" t="str">
        <f t="shared" si="189"/>
        <v/>
      </c>
      <c r="O441" s="4" t="str">
        <f t="shared" si="189"/>
        <v/>
      </c>
      <c r="P441" s="4" t="str">
        <f t="shared" si="189"/>
        <v/>
      </c>
      <c r="Q441" s="4" t="str">
        <f t="shared" si="189"/>
        <v/>
      </c>
      <c r="R441" s="4" t="str">
        <f t="shared" si="189"/>
        <v/>
      </c>
      <c r="S441" s="4" t="str">
        <f t="shared" si="189"/>
        <v/>
      </c>
      <c r="T441" s="4" t="str">
        <f t="shared" si="189"/>
        <v/>
      </c>
      <c r="U441" s="4" t="str">
        <f t="shared" si="189"/>
        <v/>
      </c>
      <c r="V441" s="4" t="str">
        <f t="shared" si="189"/>
        <v/>
      </c>
      <c r="W441" s="4" t="str">
        <f t="shared" si="189"/>
        <v/>
      </c>
      <c r="X441" s="4" t="str">
        <f t="shared" si="189"/>
        <v/>
      </c>
    </row>
    <row r="442" spans="1:24" ht="15.75" customHeight="1" x14ac:dyDescent="0.25">
      <c r="A442" s="6" t="s">
        <v>73</v>
      </c>
      <c r="B442" s="4" t="s">
        <v>74</v>
      </c>
      <c r="C442" s="4" t="s">
        <v>28</v>
      </c>
      <c r="D442" s="4" t="s">
        <v>29</v>
      </c>
      <c r="E442" s="4">
        <f t="shared" si="3"/>
        <v>0</v>
      </c>
      <c r="I442" s="4" t="str">
        <f t="shared" ref="I442:X442" si="190">+IF($E191=1,I191,"")</f>
        <v/>
      </c>
      <c r="J442" s="4" t="str">
        <f t="shared" si="190"/>
        <v/>
      </c>
      <c r="K442" s="4" t="str">
        <f t="shared" si="190"/>
        <v/>
      </c>
      <c r="L442" s="4" t="str">
        <f t="shared" si="190"/>
        <v/>
      </c>
      <c r="M442" s="4" t="str">
        <f t="shared" si="190"/>
        <v/>
      </c>
      <c r="N442" s="4" t="str">
        <f t="shared" si="190"/>
        <v/>
      </c>
      <c r="O442" s="4" t="str">
        <f t="shared" si="190"/>
        <v/>
      </c>
      <c r="P442" s="4" t="str">
        <f t="shared" si="190"/>
        <v/>
      </c>
      <c r="Q442" s="4" t="str">
        <f t="shared" si="190"/>
        <v/>
      </c>
      <c r="R442" s="4" t="str">
        <f t="shared" si="190"/>
        <v/>
      </c>
      <c r="S442" s="4" t="str">
        <f t="shared" si="190"/>
        <v/>
      </c>
      <c r="T442" s="4" t="str">
        <f t="shared" si="190"/>
        <v/>
      </c>
      <c r="U442" s="4" t="str">
        <f t="shared" si="190"/>
        <v/>
      </c>
      <c r="V442" s="4" t="str">
        <f t="shared" si="190"/>
        <v/>
      </c>
      <c r="W442" s="4" t="str">
        <f t="shared" si="190"/>
        <v/>
      </c>
      <c r="X442" s="4" t="str">
        <f t="shared" si="190"/>
        <v/>
      </c>
    </row>
    <row r="443" spans="1:24" ht="15.75" customHeight="1" x14ac:dyDescent="0.25">
      <c r="A443" s="4" t="s">
        <v>316</v>
      </c>
      <c r="B443" s="4" t="s">
        <v>317</v>
      </c>
      <c r="C443" s="4" t="s">
        <v>22</v>
      </c>
      <c r="D443" s="4" t="s">
        <v>309</v>
      </c>
      <c r="E443" s="4">
        <f t="shared" si="3"/>
        <v>0</v>
      </c>
      <c r="I443" s="4" t="str">
        <f t="shared" ref="I443:X443" si="191">+IF($E192=1,I192,"")</f>
        <v/>
      </c>
      <c r="J443" s="4" t="str">
        <f t="shared" si="191"/>
        <v/>
      </c>
      <c r="K443" s="4" t="str">
        <f t="shared" si="191"/>
        <v/>
      </c>
      <c r="L443" s="4" t="str">
        <f t="shared" si="191"/>
        <v/>
      </c>
      <c r="M443" s="4" t="str">
        <f t="shared" si="191"/>
        <v/>
      </c>
      <c r="N443" s="4" t="str">
        <f t="shared" si="191"/>
        <v/>
      </c>
      <c r="O443" s="4" t="str">
        <f t="shared" si="191"/>
        <v/>
      </c>
      <c r="P443" s="4" t="str">
        <f t="shared" si="191"/>
        <v/>
      </c>
      <c r="Q443" s="4" t="str">
        <f t="shared" si="191"/>
        <v/>
      </c>
      <c r="R443" s="4" t="str">
        <f t="shared" si="191"/>
        <v/>
      </c>
      <c r="S443" s="4" t="str">
        <f t="shared" si="191"/>
        <v/>
      </c>
      <c r="T443" s="4" t="str">
        <f t="shared" si="191"/>
        <v/>
      </c>
      <c r="U443" s="4" t="str">
        <f t="shared" si="191"/>
        <v/>
      </c>
      <c r="V443" s="4" t="str">
        <f t="shared" si="191"/>
        <v/>
      </c>
      <c r="W443" s="4" t="str">
        <f t="shared" si="191"/>
        <v/>
      </c>
      <c r="X443" s="4" t="str">
        <f t="shared" si="191"/>
        <v/>
      </c>
    </row>
    <row r="444" spans="1:24" ht="15.75" customHeight="1" x14ac:dyDescent="0.25">
      <c r="A444" s="4" t="s">
        <v>437</v>
      </c>
      <c r="B444" s="4" t="s">
        <v>438</v>
      </c>
      <c r="C444" s="4" t="s">
        <v>181</v>
      </c>
      <c r="D444" s="4" t="s">
        <v>412</v>
      </c>
      <c r="E444" s="4">
        <f t="shared" si="3"/>
        <v>0</v>
      </c>
      <c r="I444" s="4" t="str">
        <f t="shared" ref="I444:X444" si="192">+IF($E193=1,I193,"")</f>
        <v/>
      </c>
      <c r="J444" s="4" t="str">
        <f t="shared" si="192"/>
        <v/>
      </c>
      <c r="K444" s="4" t="str">
        <f t="shared" si="192"/>
        <v/>
      </c>
      <c r="L444" s="4" t="str">
        <f t="shared" si="192"/>
        <v/>
      </c>
      <c r="M444" s="4" t="str">
        <f t="shared" si="192"/>
        <v/>
      </c>
      <c r="N444" s="4" t="str">
        <f t="shared" si="192"/>
        <v/>
      </c>
      <c r="O444" s="4" t="str">
        <f t="shared" si="192"/>
        <v/>
      </c>
      <c r="P444" s="4" t="str">
        <f t="shared" si="192"/>
        <v/>
      </c>
      <c r="Q444" s="4" t="str">
        <f t="shared" si="192"/>
        <v/>
      </c>
      <c r="R444" s="4" t="str">
        <f t="shared" si="192"/>
        <v/>
      </c>
      <c r="S444" s="4" t="str">
        <f t="shared" si="192"/>
        <v/>
      </c>
      <c r="T444" s="4" t="str">
        <f t="shared" si="192"/>
        <v/>
      </c>
      <c r="U444" s="4" t="str">
        <f t="shared" si="192"/>
        <v/>
      </c>
      <c r="V444" s="4" t="str">
        <f t="shared" si="192"/>
        <v/>
      </c>
      <c r="W444" s="4" t="str">
        <f t="shared" si="192"/>
        <v/>
      </c>
      <c r="X444" s="4" t="str">
        <f t="shared" si="192"/>
        <v/>
      </c>
    </row>
    <row r="445" spans="1:24" ht="15.75" customHeight="1" x14ac:dyDescent="0.25">
      <c r="A445" s="4" t="s">
        <v>246</v>
      </c>
      <c r="B445" s="4" t="s">
        <v>247</v>
      </c>
      <c r="C445" s="4" t="s">
        <v>118</v>
      </c>
      <c r="D445" s="4" t="s">
        <v>231</v>
      </c>
      <c r="E445" s="4">
        <f t="shared" si="3"/>
        <v>0</v>
      </c>
      <c r="I445" s="4" t="str">
        <f t="shared" ref="I445:X445" si="193">+IF($E194=1,I194,"")</f>
        <v/>
      </c>
      <c r="J445" s="4" t="str">
        <f t="shared" si="193"/>
        <v/>
      </c>
      <c r="K445" s="4" t="str">
        <f t="shared" si="193"/>
        <v/>
      </c>
      <c r="L445" s="4" t="str">
        <f t="shared" si="193"/>
        <v/>
      </c>
      <c r="M445" s="4" t="str">
        <f t="shared" si="193"/>
        <v/>
      </c>
      <c r="N445" s="4" t="str">
        <f t="shared" si="193"/>
        <v/>
      </c>
      <c r="O445" s="4" t="str">
        <f t="shared" si="193"/>
        <v/>
      </c>
      <c r="P445" s="4" t="str">
        <f t="shared" si="193"/>
        <v/>
      </c>
      <c r="Q445" s="4" t="str">
        <f t="shared" si="193"/>
        <v/>
      </c>
      <c r="R445" s="4" t="str">
        <f t="shared" si="193"/>
        <v/>
      </c>
      <c r="S445" s="4" t="str">
        <f t="shared" si="193"/>
        <v/>
      </c>
      <c r="T445" s="4" t="str">
        <f t="shared" si="193"/>
        <v/>
      </c>
      <c r="U445" s="4" t="str">
        <f t="shared" si="193"/>
        <v/>
      </c>
      <c r="V445" s="4" t="str">
        <f t="shared" si="193"/>
        <v/>
      </c>
      <c r="W445" s="4" t="str">
        <f t="shared" si="193"/>
        <v/>
      </c>
      <c r="X445" s="4" t="str">
        <f t="shared" si="193"/>
        <v/>
      </c>
    </row>
    <row r="446" spans="1:24" ht="15.75" customHeight="1" x14ac:dyDescent="0.25">
      <c r="A446" s="4" t="s">
        <v>511</v>
      </c>
      <c r="B446" s="4" t="s">
        <v>512</v>
      </c>
      <c r="C446" s="4" t="s">
        <v>106</v>
      </c>
      <c r="D446" s="4" t="s">
        <v>484</v>
      </c>
      <c r="E446" s="4">
        <f t="shared" si="3"/>
        <v>0</v>
      </c>
      <c r="I446" s="4" t="str">
        <f t="shared" ref="I446:X446" si="194">+IF($E195=1,I195,"")</f>
        <v/>
      </c>
      <c r="J446" s="4" t="str">
        <f t="shared" si="194"/>
        <v/>
      </c>
      <c r="K446" s="4" t="str">
        <f t="shared" si="194"/>
        <v/>
      </c>
      <c r="L446" s="4" t="str">
        <f t="shared" si="194"/>
        <v/>
      </c>
      <c r="M446" s="4" t="str">
        <f t="shared" si="194"/>
        <v/>
      </c>
      <c r="N446" s="4" t="str">
        <f t="shared" si="194"/>
        <v/>
      </c>
      <c r="O446" s="4" t="str">
        <f t="shared" si="194"/>
        <v/>
      </c>
      <c r="P446" s="4" t="str">
        <f t="shared" si="194"/>
        <v/>
      </c>
      <c r="Q446" s="4" t="str">
        <f t="shared" si="194"/>
        <v/>
      </c>
      <c r="R446" s="4" t="str">
        <f t="shared" si="194"/>
        <v/>
      </c>
      <c r="S446" s="4" t="str">
        <f t="shared" si="194"/>
        <v/>
      </c>
      <c r="T446" s="4" t="str">
        <f t="shared" si="194"/>
        <v/>
      </c>
      <c r="U446" s="4" t="str">
        <f t="shared" si="194"/>
        <v/>
      </c>
      <c r="V446" s="4" t="str">
        <f t="shared" si="194"/>
        <v/>
      </c>
      <c r="W446" s="4" t="str">
        <f t="shared" si="194"/>
        <v/>
      </c>
      <c r="X446" s="4" t="str">
        <f t="shared" si="194"/>
        <v/>
      </c>
    </row>
    <row r="447" spans="1:24" ht="15.75" customHeight="1" x14ac:dyDescent="0.25">
      <c r="A447" s="4" t="s">
        <v>476</v>
      </c>
      <c r="B447" s="4" t="s">
        <v>477</v>
      </c>
      <c r="C447" s="4" t="s">
        <v>118</v>
      </c>
      <c r="D447" s="4" t="s">
        <v>449</v>
      </c>
      <c r="E447" s="4">
        <f t="shared" si="3"/>
        <v>0</v>
      </c>
      <c r="I447" s="4" t="str">
        <f t="shared" ref="I447:X447" si="195">+IF($E196=1,I196,"")</f>
        <v/>
      </c>
      <c r="J447" s="4" t="str">
        <f t="shared" si="195"/>
        <v/>
      </c>
      <c r="K447" s="4" t="str">
        <f t="shared" si="195"/>
        <v/>
      </c>
      <c r="L447" s="4" t="str">
        <f t="shared" si="195"/>
        <v/>
      </c>
      <c r="M447" s="4" t="str">
        <f t="shared" si="195"/>
        <v/>
      </c>
      <c r="N447" s="4" t="str">
        <f t="shared" si="195"/>
        <v/>
      </c>
      <c r="O447" s="4" t="str">
        <f t="shared" si="195"/>
        <v/>
      </c>
      <c r="P447" s="4" t="str">
        <f t="shared" si="195"/>
        <v/>
      </c>
      <c r="Q447" s="4" t="str">
        <f t="shared" si="195"/>
        <v/>
      </c>
      <c r="R447" s="4" t="str">
        <f t="shared" si="195"/>
        <v/>
      </c>
      <c r="S447" s="4" t="str">
        <f t="shared" si="195"/>
        <v/>
      </c>
      <c r="T447" s="4" t="str">
        <f t="shared" si="195"/>
        <v/>
      </c>
      <c r="U447" s="4" t="str">
        <f t="shared" si="195"/>
        <v/>
      </c>
      <c r="V447" s="4" t="str">
        <f t="shared" si="195"/>
        <v/>
      </c>
      <c r="W447" s="4" t="str">
        <f t="shared" si="195"/>
        <v/>
      </c>
      <c r="X447" s="4" t="str">
        <f t="shared" si="195"/>
        <v/>
      </c>
    </row>
    <row r="448" spans="1:24" ht="15.75" customHeight="1" x14ac:dyDescent="0.25">
      <c r="A448" s="4" t="s">
        <v>439</v>
      </c>
      <c r="B448" s="4" t="s">
        <v>440</v>
      </c>
      <c r="C448" s="4" t="s">
        <v>181</v>
      </c>
      <c r="D448" s="4" t="s">
        <v>412</v>
      </c>
      <c r="E448" s="4">
        <f t="shared" si="3"/>
        <v>1</v>
      </c>
      <c r="I448" s="4">
        <f t="shared" ref="I448:X448" si="196">+IF($E197=1,I197,"")</f>
        <v>8772235</v>
      </c>
      <c r="J448" s="85">
        <f t="shared" si="196"/>
        <v>483.63957417921426</v>
      </c>
      <c r="K448" s="85">
        <f t="shared" si="196"/>
        <v>123.19551402806695</v>
      </c>
      <c r="L448" s="85" t="str">
        <f t="shared" si="196"/>
        <v/>
      </c>
      <c r="M448" s="85" t="str">
        <f t="shared" si="196"/>
        <v/>
      </c>
      <c r="N448" s="85">
        <f t="shared" si="196"/>
        <v>30.687732373790713</v>
      </c>
      <c r="O448" s="85">
        <f t="shared" si="196"/>
        <v>15.644502228826152</v>
      </c>
      <c r="P448" s="85">
        <f t="shared" si="196"/>
        <v>0.31272969297103337</v>
      </c>
      <c r="Q448" s="85">
        <f t="shared" si="196"/>
        <v>0.14953271028037382</v>
      </c>
      <c r="R448" s="85">
        <f t="shared" si="196"/>
        <v>1.0715627203329596</v>
      </c>
      <c r="S448" s="85">
        <f t="shared" si="196"/>
        <v>1.1754244330998456</v>
      </c>
      <c r="T448" s="85">
        <f t="shared" si="196"/>
        <v>55.634081902245704</v>
      </c>
      <c r="U448" s="4">
        <f t="shared" si="196"/>
        <v>0.27</v>
      </c>
      <c r="V448" s="4">
        <f t="shared" si="196"/>
        <v>0.36</v>
      </c>
      <c r="W448" s="4">
        <f t="shared" si="196"/>
        <v>0.46</v>
      </c>
      <c r="X448" s="4">
        <f t="shared" si="196"/>
        <v>0.46</v>
      </c>
    </row>
    <row r="449" spans="1:24" ht="15.75" customHeight="1" x14ac:dyDescent="0.25">
      <c r="A449" s="4" t="s">
        <v>144</v>
      </c>
      <c r="B449" s="4" t="s">
        <v>145</v>
      </c>
      <c r="C449" s="4" t="s">
        <v>118</v>
      </c>
      <c r="D449" s="4" t="s">
        <v>119</v>
      </c>
      <c r="E449" s="4">
        <f t="shared" si="3"/>
        <v>0</v>
      </c>
      <c r="I449" s="4" t="str">
        <f t="shared" ref="I449:X449" si="197">+IF($E198=1,I198,"")</f>
        <v/>
      </c>
      <c r="J449" s="4" t="str">
        <f t="shared" si="197"/>
        <v/>
      </c>
      <c r="K449" s="4" t="str">
        <f t="shared" si="197"/>
        <v/>
      </c>
      <c r="L449" s="4" t="str">
        <f t="shared" si="197"/>
        <v/>
      </c>
      <c r="M449" s="4" t="str">
        <f t="shared" si="197"/>
        <v/>
      </c>
      <c r="N449" s="4" t="str">
        <f t="shared" si="197"/>
        <v/>
      </c>
      <c r="O449" s="4" t="str">
        <f t="shared" si="197"/>
        <v/>
      </c>
      <c r="P449" s="4" t="str">
        <f t="shared" si="197"/>
        <v/>
      </c>
      <c r="Q449" s="4" t="str">
        <f t="shared" si="197"/>
        <v/>
      </c>
      <c r="R449" s="4" t="str">
        <f t="shared" si="197"/>
        <v/>
      </c>
      <c r="S449" s="4" t="str">
        <f t="shared" si="197"/>
        <v/>
      </c>
      <c r="T449" s="4" t="str">
        <f t="shared" si="197"/>
        <v/>
      </c>
      <c r="U449" s="4" t="str">
        <f t="shared" si="197"/>
        <v/>
      </c>
      <c r="V449" s="4" t="str">
        <f t="shared" si="197"/>
        <v/>
      </c>
      <c r="W449" s="4" t="str">
        <f t="shared" si="197"/>
        <v/>
      </c>
      <c r="X449" s="4" t="str">
        <f t="shared" si="197"/>
        <v/>
      </c>
    </row>
    <row r="450" spans="1:24" ht="15.75" customHeight="1" x14ac:dyDescent="0.25">
      <c r="A450" s="4" t="s">
        <v>478</v>
      </c>
      <c r="B450" s="4" t="s">
        <v>479</v>
      </c>
      <c r="C450" s="4" t="s">
        <v>118</v>
      </c>
      <c r="D450" s="4" t="s">
        <v>449</v>
      </c>
      <c r="E450" s="4">
        <f t="shared" si="3"/>
        <v>0</v>
      </c>
      <c r="I450" s="4" t="str">
        <f t="shared" ref="I450:X450" si="198">+IF($E199=1,I199,"")</f>
        <v/>
      </c>
      <c r="J450" s="4" t="str">
        <f t="shared" si="198"/>
        <v/>
      </c>
      <c r="K450" s="4" t="str">
        <f t="shared" si="198"/>
        <v/>
      </c>
      <c r="L450" s="4" t="str">
        <f t="shared" si="198"/>
        <v/>
      </c>
      <c r="M450" s="4" t="str">
        <f t="shared" si="198"/>
        <v/>
      </c>
      <c r="N450" s="4" t="str">
        <f t="shared" si="198"/>
        <v/>
      </c>
      <c r="O450" s="4" t="str">
        <f t="shared" si="198"/>
        <v/>
      </c>
      <c r="P450" s="4" t="str">
        <f t="shared" si="198"/>
        <v/>
      </c>
      <c r="Q450" s="4" t="str">
        <f t="shared" si="198"/>
        <v/>
      </c>
      <c r="R450" s="4" t="str">
        <f t="shared" si="198"/>
        <v/>
      </c>
      <c r="S450" s="4" t="str">
        <f t="shared" si="198"/>
        <v/>
      </c>
      <c r="T450" s="4" t="str">
        <f t="shared" si="198"/>
        <v/>
      </c>
      <c r="U450" s="4" t="str">
        <f t="shared" si="198"/>
        <v/>
      </c>
      <c r="V450" s="4" t="str">
        <f t="shared" si="198"/>
        <v/>
      </c>
      <c r="W450" s="4" t="str">
        <f t="shared" si="198"/>
        <v/>
      </c>
      <c r="X450" s="4" t="str">
        <f t="shared" si="198"/>
        <v/>
      </c>
    </row>
    <row r="451" spans="1:24" ht="15.75" customHeight="1" x14ac:dyDescent="0.25">
      <c r="A451" s="4" t="s">
        <v>370</v>
      </c>
      <c r="B451" s="4" t="s">
        <v>371</v>
      </c>
      <c r="C451" s="4" t="s">
        <v>106</v>
      </c>
      <c r="D451" s="4" t="s">
        <v>357</v>
      </c>
      <c r="E451" s="4">
        <f t="shared" si="3"/>
        <v>1</v>
      </c>
      <c r="I451" s="4">
        <f t="shared" ref="I451:X451" si="199">+IF($E200=1,I200,"")</f>
        <v>5804337</v>
      </c>
      <c r="J451" s="85">
        <f t="shared" si="199"/>
        <v>169.66623405911821</v>
      </c>
      <c r="K451" s="85">
        <f t="shared" si="199"/>
        <v>201.41835320726551</v>
      </c>
      <c r="L451" s="85">
        <f t="shared" si="199"/>
        <v>35.28396094162003</v>
      </c>
      <c r="M451" s="85">
        <f t="shared" si="199"/>
        <v>175.17748695577794</v>
      </c>
      <c r="N451" s="85">
        <f t="shared" si="199"/>
        <v>1.9640486071018963</v>
      </c>
      <c r="O451" s="85">
        <f t="shared" si="199"/>
        <v>95.28947368421052</v>
      </c>
      <c r="P451" s="85" t="str">
        <f t="shared" si="199"/>
        <v/>
      </c>
      <c r="Q451" s="85">
        <f t="shared" si="199"/>
        <v>0.11487468993242665</v>
      </c>
      <c r="R451" s="85">
        <f t="shared" si="199"/>
        <v>0.18951346208877948</v>
      </c>
      <c r="S451" s="85">
        <f t="shared" si="199"/>
        <v>1.5883273497192305</v>
      </c>
      <c r="T451" s="85">
        <f t="shared" si="199"/>
        <v>55.707692307692305</v>
      </c>
      <c r="U451" s="4">
        <f t="shared" si="199"/>
        <v>0.9</v>
      </c>
      <c r="V451" s="4">
        <f t="shared" si="199"/>
        <v>0.87</v>
      </c>
      <c r="W451" s="4">
        <f t="shared" si="199"/>
        <v>0.74</v>
      </c>
      <c r="X451" s="4">
        <f t="shared" si="199"/>
        <v>0.74</v>
      </c>
    </row>
    <row r="452" spans="1:24" ht="15.75" customHeight="1" x14ac:dyDescent="0.25">
      <c r="A452" s="4" t="s">
        <v>75</v>
      </c>
      <c r="B452" s="4" t="s">
        <v>76</v>
      </c>
      <c r="C452" s="4" t="s">
        <v>28</v>
      </c>
      <c r="D452" s="4" t="s">
        <v>29</v>
      </c>
      <c r="E452" s="4">
        <f t="shared" si="3"/>
        <v>0</v>
      </c>
      <c r="I452" s="4" t="str">
        <f t="shared" ref="I452:X452" si="200">+IF($E201=1,I201,"")</f>
        <v/>
      </c>
      <c r="J452" s="4" t="str">
        <f t="shared" si="200"/>
        <v/>
      </c>
      <c r="K452" s="4" t="str">
        <f t="shared" si="200"/>
        <v/>
      </c>
      <c r="L452" s="4" t="str">
        <f t="shared" si="200"/>
        <v/>
      </c>
      <c r="M452" s="4" t="str">
        <f t="shared" si="200"/>
        <v/>
      </c>
      <c r="N452" s="4" t="str">
        <f t="shared" si="200"/>
        <v/>
      </c>
      <c r="O452" s="4" t="str">
        <f t="shared" si="200"/>
        <v/>
      </c>
      <c r="P452" s="4" t="str">
        <f t="shared" si="200"/>
        <v/>
      </c>
      <c r="Q452" s="4" t="str">
        <f t="shared" si="200"/>
        <v/>
      </c>
      <c r="R452" s="4" t="str">
        <f t="shared" si="200"/>
        <v/>
      </c>
      <c r="S452" s="4" t="str">
        <f t="shared" si="200"/>
        <v/>
      </c>
      <c r="T452" s="4" t="str">
        <f t="shared" si="200"/>
        <v/>
      </c>
      <c r="U452" s="4" t="str">
        <f t="shared" si="200"/>
        <v/>
      </c>
      <c r="V452" s="4" t="str">
        <f t="shared" si="200"/>
        <v/>
      </c>
      <c r="W452" s="4" t="str">
        <f t="shared" si="200"/>
        <v/>
      </c>
      <c r="X452" s="4" t="str">
        <f t="shared" si="200"/>
        <v/>
      </c>
    </row>
    <row r="453" spans="1:24" ht="15.75" customHeight="1" x14ac:dyDescent="0.25">
      <c r="A453" s="4" t="s">
        <v>199</v>
      </c>
      <c r="B453" s="4" t="s">
        <v>200</v>
      </c>
      <c r="C453" s="4" t="s">
        <v>181</v>
      </c>
      <c r="D453" s="4" t="s">
        <v>182</v>
      </c>
      <c r="E453" s="4">
        <f t="shared" si="3"/>
        <v>1</v>
      </c>
      <c r="I453" s="4">
        <f t="shared" ref="I453:X453" si="201">+IF($E202=1,I202,"")</f>
        <v>5457013</v>
      </c>
      <c r="J453" s="85">
        <f t="shared" si="201"/>
        <v>403.51745542845515</v>
      </c>
      <c r="K453" s="85">
        <f t="shared" si="201"/>
        <v>192.00980463121491</v>
      </c>
      <c r="L453" s="85">
        <f t="shared" si="201"/>
        <v>96.371403183389887</v>
      </c>
      <c r="M453" s="85">
        <f t="shared" si="201"/>
        <v>501.90876121397207</v>
      </c>
      <c r="N453" s="85">
        <f t="shared" si="201"/>
        <v>26.241462133221965</v>
      </c>
      <c r="O453" s="85">
        <f t="shared" si="201"/>
        <v>23.25418994413408</v>
      </c>
      <c r="P453" s="85">
        <f t="shared" si="201"/>
        <v>0.38540478905359177</v>
      </c>
      <c r="Q453" s="85">
        <f t="shared" si="201"/>
        <v>0.15890437106318001</v>
      </c>
      <c r="R453" s="85">
        <f t="shared" si="201"/>
        <v>1.4660034711297187</v>
      </c>
      <c r="S453" s="85">
        <f t="shared" si="201"/>
        <v>1.3040840840840842</v>
      </c>
      <c r="T453" s="85">
        <f t="shared" si="201"/>
        <v>35.501066098081026</v>
      </c>
      <c r="U453" s="4">
        <f t="shared" si="201"/>
        <v>0</v>
      </c>
      <c r="V453" s="4">
        <f t="shared" si="201"/>
        <v>0</v>
      </c>
      <c r="W453" s="4">
        <f t="shared" si="201"/>
        <v>0</v>
      </c>
      <c r="X453" s="4">
        <f t="shared" si="201"/>
        <v>0</v>
      </c>
    </row>
    <row r="454" spans="1:24" ht="15.75" customHeight="1" x14ac:dyDescent="0.25">
      <c r="A454" s="4" t="s">
        <v>441</v>
      </c>
      <c r="B454" s="4" t="s">
        <v>442</v>
      </c>
      <c r="C454" s="4" t="s">
        <v>181</v>
      </c>
      <c r="D454" s="4" t="s">
        <v>412</v>
      </c>
      <c r="E454" s="4">
        <f t="shared" si="3"/>
        <v>1</v>
      </c>
      <c r="I454" s="4">
        <f t="shared" ref="I454:X454" si="202">+IF($E203=1,I203,"")</f>
        <v>2078654</v>
      </c>
      <c r="J454" s="85">
        <f t="shared" si="202"/>
        <v>394.67847943909851</v>
      </c>
      <c r="K454" s="85">
        <f t="shared" si="202"/>
        <v>63.310199773507279</v>
      </c>
      <c r="L454" s="85" t="str">
        <f t="shared" si="202"/>
        <v/>
      </c>
      <c r="M454" s="85" t="str">
        <f t="shared" si="202"/>
        <v/>
      </c>
      <c r="N454" s="85">
        <f t="shared" si="202"/>
        <v>42.768060485294811</v>
      </c>
      <c r="O454" s="85">
        <f t="shared" si="202"/>
        <v>13.133858267716535</v>
      </c>
      <c r="P454" s="85">
        <f t="shared" si="202"/>
        <v>0.18783899514701685</v>
      </c>
      <c r="Q454" s="85">
        <f t="shared" si="202"/>
        <v>0.20820668693009117</v>
      </c>
      <c r="R454" s="85">
        <f t="shared" si="202"/>
        <v>0.91405303624364609</v>
      </c>
      <c r="S454" s="85">
        <f t="shared" si="202"/>
        <v>1.2053785542994175</v>
      </c>
      <c r="T454" s="85">
        <f t="shared" si="202"/>
        <v>54.055555555555557</v>
      </c>
      <c r="U454" s="4">
        <f t="shared" si="202"/>
        <v>0.51</v>
      </c>
      <c r="V454" s="4">
        <f t="shared" si="202"/>
        <v>0.48</v>
      </c>
      <c r="W454" s="4">
        <f t="shared" si="202"/>
        <v>0.7</v>
      </c>
      <c r="X454" s="4">
        <f t="shared" si="202"/>
        <v>0.7</v>
      </c>
    </row>
    <row r="455" spans="1:24" ht="15.75" customHeight="1" x14ac:dyDescent="0.25">
      <c r="A455" s="4" t="s">
        <v>210</v>
      </c>
      <c r="B455" s="4" t="s">
        <v>211</v>
      </c>
      <c r="C455" s="4" t="s">
        <v>22</v>
      </c>
      <c r="D455" s="4" t="s">
        <v>205</v>
      </c>
      <c r="E455" s="4">
        <f t="shared" si="3"/>
        <v>0</v>
      </c>
      <c r="I455" s="4" t="str">
        <f t="shared" ref="I455:X455" si="203">+IF($E204=1,I204,"")</f>
        <v/>
      </c>
      <c r="J455" s="4" t="str">
        <f t="shared" si="203"/>
        <v/>
      </c>
      <c r="K455" s="4" t="str">
        <f t="shared" si="203"/>
        <v/>
      </c>
      <c r="L455" s="4" t="str">
        <f t="shared" si="203"/>
        <v/>
      </c>
      <c r="M455" s="4" t="str">
        <f t="shared" si="203"/>
        <v/>
      </c>
      <c r="N455" s="4" t="str">
        <f t="shared" si="203"/>
        <v/>
      </c>
      <c r="O455" s="4" t="str">
        <f t="shared" si="203"/>
        <v/>
      </c>
      <c r="P455" s="4" t="str">
        <f t="shared" si="203"/>
        <v/>
      </c>
      <c r="Q455" s="4" t="str">
        <f t="shared" si="203"/>
        <v/>
      </c>
      <c r="R455" s="4" t="str">
        <f t="shared" si="203"/>
        <v/>
      </c>
      <c r="S455" s="4" t="str">
        <f t="shared" si="203"/>
        <v/>
      </c>
      <c r="T455" s="4" t="str">
        <f t="shared" si="203"/>
        <v/>
      </c>
      <c r="U455" s="4" t="str">
        <f t="shared" si="203"/>
        <v/>
      </c>
      <c r="V455" s="4" t="str">
        <f t="shared" si="203"/>
        <v/>
      </c>
      <c r="W455" s="4" t="str">
        <f t="shared" si="203"/>
        <v/>
      </c>
      <c r="X455" s="4" t="str">
        <f t="shared" si="203"/>
        <v/>
      </c>
    </row>
    <row r="456" spans="1:24" ht="15.75" customHeight="1" x14ac:dyDescent="0.25">
      <c r="A456" s="4" t="s">
        <v>146</v>
      </c>
      <c r="B456" s="4" t="s">
        <v>147</v>
      </c>
      <c r="C456" s="4" t="s">
        <v>118</v>
      </c>
      <c r="D456" s="4" t="s">
        <v>119</v>
      </c>
      <c r="E456" s="4">
        <f t="shared" si="3"/>
        <v>0</v>
      </c>
      <c r="I456" s="4" t="str">
        <f t="shared" ref="I456:X456" si="204">+IF($E205=1,I205,"")</f>
        <v/>
      </c>
      <c r="J456" s="4" t="str">
        <f t="shared" si="204"/>
        <v/>
      </c>
      <c r="K456" s="4" t="str">
        <f t="shared" si="204"/>
        <v/>
      </c>
      <c r="L456" s="4" t="str">
        <f t="shared" si="204"/>
        <v/>
      </c>
      <c r="M456" s="4" t="str">
        <f t="shared" si="204"/>
        <v/>
      </c>
      <c r="N456" s="4" t="str">
        <f t="shared" si="204"/>
        <v/>
      </c>
      <c r="O456" s="4" t="str">
        <f t="shared" si="204"/>
        <v/>
      </c>
      <c r="P456" s="4" t="str">
        <f t="shared" si="204"/>
        <v/>
      </c>
      <c r="Q456" s="4" t="str">
        <f t="shared" si="204"/>
        <v/>
      </c>
      <c r="R456" s="4" t="str">
        <f t="shared" si="204"/>
        <v/>
      </c>
      <c r="S456" s="4" t="str">
        <f t="shared" si="204"/>
        <v/>
      </c>
      <c r="T456" s="4" t="str">
        <f t="shared" si="204"/>
        <v/>
      </c>
      <c r="U456" s="4" t="str">
        <f t="shared" si="204"/>
        <v/>
      </c>
      <c r="V456" s="4" t="str">
        <f t="shared" si="204"/>
        <v/>
      </c>
      <c r="W456" s="4" t="str">
        <f t="shared" si="204"/>
        <v/>
      </c>
      <c r="X456" s="4" t="str">
        <f t="shared" si="204"/>
        <v/>
      </c>
    </row>
    <row r="457" spans="1:24" ht="15.75" customHeight="1" x14ac:dyDescent="0.25">
      <c r="A457" s="4" t="s">
        <v>387</v>
      </c>
      <c r="B457" s="4" t="s">
        <v>388</v>
      </c>
      <c r="C457" s="4" t="s">
        <v>118</v>
      </c>
      <c r="D457" s="4" t="s">
        <v>380</v>
      </c>
      <c r="E457" s="4">
        <f t="shared" si="3"/>
        <v>0</v>
      </c>
      <c r="I457" s="4" t="str">
        <f t="shared" ref="I457:X457" si="205">+IF($E206=1,I206,"")</f>
        <v/>
      </c>
      <c r="J457" s="4" t="str">
        <f t="shared" si="205"/>
        <v/>
      </c>
      <c r="K457" s="4" t="str">
        <f t="shared" si="205"/>
        <v/>
      </c>
      <c r="L457" s="4" t="str">
        <f t="shared" si="205"/>
        <v/>
      </c>
      <c r="M457" s="4" t="str">
        <f t="shared" si="205"/>
        <v/>
      </c>
      <c r="N457" s="4" t="str">
        <f t="shared" si="205"/>
        <v/>
      </c>
      <c r="O457" s="4" t="str">
        <f t="shared" si="205"/>
        <v/>
      </c>
      <c r="P457" s="4" t="str">
        <f t="shared" si="205"/>
        <v/>
      </c>
      <c r="Q457" s="4" t="str">
        <f t="shared" si="205"/>
        <v/>
      </c>
      <c r="R457" s="4" t="str">
        <f t="shared" si="205"/>
        <v/>
      </c>
      <c r="S457" s="4" t="str">
        <f t="shared" si="205"/>
        <v/>
      </c>
      <c r="T457" s="4" t="str">
        <f t="shared" si="205"/>
        <v/>
      </c>
      <c r="U457" s="4" t="str">
        <f t="shared" si="205"/>
        <v/>
      </c>
      <c r="V457" s="4" t="str">
        <f t="shared" si="205"/>
        <v/>
      </c>
      <c r="W457" s="4" t="str">
        <f t="shared" si="205"/>
        <v/>
      </c>
      <c r="X457" s="4" t="str">
        <f t="shared" si="205"/>
        <v/>
      </c>
    </row>
    <row r="458" spans="1:24" ht="15.75" customHeight="1" x14ac:dyDescent="0.25">
      <c r="A458" s="4" t="s">
        <v>148</v>
      </c>
      <c r="B458" s="4" t="s">
        <v>149</v>
      </c>
      <c r="C458" s="4" t="s">
        <v>118</v>
      </c>
      <c r="D458" s="4" t="s">
        <v>119</v>
      </c>
      <c r="E458" s="4">
        <f t="shared" si="3"/>
        <v>0</v>
      </c>
      <c r="I458" s="4" t="str">
        <f t="shared" ref="I458:X458" si="206">+IF($E207=1,I207,"")</f>
        <v/>
      </c>
      <c r="J458" s="4" t="str">
        <f t="shared" si="206"/>
        <v/>
      </c>
      <c r="K458" s="4" t="str">
        <f t="shared" si="206"/>
        <v/>
      </c>
      <c r="L458" s="4" t="str">
        <f t="shared" si="206"/>
        <v/>
      </c>
      <c r="M458" s="4" t="str">
        <f t="shared" si="206"/>
        <v/>
      </c>
      <c r="N458" s="4" t="str">
        <f t="shared" si="206"/>
        <v/>
      </c>
      <c r="O458" s="4" t="str">
        <f t="shared" si="206"/>
        <v/>
      </c>
      <c r="P458" s="4" t="str">
        <f t="shared" si="206"/>
        <v/>
      </c>
      <c r="Q458" s="4" t="str">
        <f t="shared" si="206"/>
        <v/>
      </c>
      <c r="R458" s="4" t="str">
        <f t="shared" si="206"/>
        <v/>
      </c>
      <c r="S458" s="4" t="str">
        <f t="shared" si="206"/>
        <v/>
      </c>
      <c r="T458" s="4" t="str">
        <f t="shared" si="206"/>
        <v/>
      </c>
      <c r="U458" s="4" t="str">
        <f t="shared" si="206"/>
        <v/>
      </c>
      <c r="V458" s="4" t="str">
        <f t="shared" si="206"/>
        <v/>
      </c>
      <c r="W458" s="4" t="str">
        <f t="shared" si="206"/>
        <v/>
      </c>
      <c r="X458" s="4" t="str">
        <f t="shared" si="206"/>
        <v/>
      </c>
    </row>
    <row r="459" spans="1:24" ht="15.75" customHeight="1" x14ac:dyDescent="0.25">
      <c r="A459" s="4" t="s">
        <v>148</v>
      </c>
      <c r="B459" s="4" t="s">
        <v>149</v>
      </c>
      <c r="C459" s="4" t="s">
        <v>118</v>
      </c>
      <c r="D459" s="4" t="s">
        <v>250</v>
      </c>
      <c r="E459" s="4">
        <f t="shared" si="3"/>
        <v>0</v>
      </c>
      <c r="I459" s="4" t="str">
        <f t="shared" ref="I459:X459" si="207">+IF($E208=1,I208,"")</f>
        <v/>
      </c>
      <c r="J459" s="4" t="str">
        <f t="shared" si="207"/>
        <v/>
      </c>
      <c r="K459" s="4" t="str">
        <f t="shared" si="207"/>
        <v/>
      </c>
      <c r="L459" s="4" t="str">
        <f t="shared" si="207"/>
        <v/>
      </c>
      <c r="M459" s="4" t="str">
        <f t="shared" si="207"/>
        <v/>
      </c>
      <c r="N459" s="4" t="str">
        <f t="shared" si="207"/>
        <v/>
      </c>
      <c r="O459" s="4" t="str">
        <f t="shared" si="207"/>
        <v/>
      </c>
      <c r="P459" s="4" t="str">
        <f t="shared" si="207"/>
        <v/>
      </c>
      <c r="Q459" s="4" t="str">
        <f t="shared" si="207"/>
        <v/>
      </c>
      <c r="R459" s="4" t="str">
        <f t="shared" si="207"/>
        <v/>
      </c>
      <c r="S459" s="4" t="str">
        <f t="shared" si="207"/>
        <v/>
      </c>
      <c r="T459" s="4" t="str">
        <f t="shared" si="207"/>
        <v/>
      </c>
      <c r="U459" s="4" t="str">
        <f t="shared" si="207"/>
        <v/>
      </c>
      <c r="V459" s="4" t="str">
        <f t="shared" si="207"/>
        <v/>
      </c>
      <c r="W459" s="4" t="str">
        <f t="shared" si="207"/>
        <v/>
      </c>
      <c r="X459" s="4" t="str">
        <f t="shared" si="207"/>
        <v/>
      </c>
    </row>
    <row r="460" spans="1:24" ht="15.75" customHeight="1" x14ac:dyDescent="0.25">
      <c r="A460" s="4" t="s">
        <v>443</v>
      </c>
      <c r="B460" s="4" t="s">
        <v>444</v>
      </c>
      <c r="C460" s="4" t="s">
        <v>181</v>
      </c>
      <c r="D460" s="4" t="s">
        <v>412</v>
      </c>
      <c r="E460" s="4">
        <f t="shared" si="3"/>
        <v>1</v>
      </c>
      <c r="I460" s="4">
        <f t="shared" ref="I460:X460" si="208">+IF($E209=1,I209,"")</f>
        <v>46736776</v>
      </c>
      <c r="J460" s="85">
        <f t="shared" si="208"/>
        <v>358.58699367709914</v>
      </c>
      <c r="K460" s="85">
        <f t="shared" si="208"/>
        <v>125.84094375701054</v>
      </c>
      <c r="L460" s="85">
        <f t="shared" si="208"/>
        <v>51.248721135578549</v>
      </c>
      <c r="M460" s="85">
        <f t="shared" si="208"/>
        <v>407.24997449586829</v>
      </c>
      <c r="N460" s="85">
        <f t="shared" si="208"/>
        <v>11.504858614980204</v>
      </c>
      <c r="O460" s="85">
        <f t="shared" si="208"/>
        <v>51.559791705411939</v>
      </c>
      <c r="P460" s="85">
        <f t="shared" si="208"/>
        <v>0.25344525937481149</v>
      </c>
      <c r="Q460" s="85">
        <f t="shared" si="208"/>
        <v>0.14217703267929405</v>
      </c>
      <c r="R460" s="85">
        <f t="shared" si="208"/>
        <v>0.65687029845618794</v>
      </c>
      <c r="S460" s="85">
        <f t="shared" si="208"/>
        <v>1.3168227906087571</v>
      </c>
      <c r="T460" s="85">
        <f t="shared" si="208"/>
        <v>111.74405481660621</v>
      </c>
      <c r="U460" s="4">
        <f t="shared" si="208"/>
        <v>0.65</v>
      </c>
      <c r="V460" s="4">
        <f t="shared" si="208"/>
        <v>0.71</v>
      </c>
      <c r="W460" s="4">
        <f t="shared" si="208"/>
        <v>0.78</v>
      </c>
      <c r="X460" s="4">
        <f t="shared" si="208"/>
        <v>0.78</v>
      </c>
    </row>
    <row r="461" spans="1:24" ht="15.75" customHeight="1" x14ac:dyDescent="0.25">
      <c r="A461" s="4" t="s">
        <v>408</v>
      </c>
      <c r="B461" s="4" t="s">
        <v>409</v>
      </c>
      <c r="C461" s="4" t="s">
        <v>106</v>
      </c>
      <c r="D461" s="4" t="s">
        <v>393</v>
      </c>
      <c r="E461" s="4">
        <f t="shared" si="3"/>
        <v>0</v>
      </c>
      <c r="I461" s="4" t="str">
        <f t="shared" ref="I461:X461" si="209">+IF($E210=1,I210,"")</f>
        <v/>
      </c>
      <c r="J461" s="4" t="str">
        <f t="shared" si="209"/>
        <v/>
      </c>
      <c r="K461" s="4" t="str">
        <f t="shared" si="209"/>
        <v/>
      </c>
      <c r="L461" s="4" t="str">
        <f t="shared" si="209"/>
        <v/>
      </c>
      <c r="M461" s="4" t="str">
        <f t="shared" si="209"/>
        <v/>
      </c>
      <c r="N461" s="4" t="str">
        <f t="shared" si="209"/>
        <v/>
      </c>
      <c r="O461" s="4" t="str">
        <f t="shared" si="209"/>
        <v/>
      </c>
      <c r="P461" s="4" t="str">
        <f t="shared" si="209"/>
        <v/>
      </c>
      <c r="Q461" s="4" t="str">
        <f t="shared" si="209"/>
        <v/>
      </c>
      <c r="R461" s="4" t="str">
        <f t="shared" si="209"/>
        <v/>
      </c>
      <c r="S461" s="4" t="str">
        <f t="shared" si="209"/>
        <v/>
      </c>
      <c r="T461" s="4" t="str">
        <f t="shared" si="209"/>
        <v/>
      </c>
      <c r="U461" s="4" t="str">
        <f t="shared" si="209"/>
        <v/>
      </c>
      <c r="V461" s="4" t="str">
        <f t="shared" si="209"/>
        <v/>
      </c>
      <c r="W461" s="4" t="str">
        <f t="shared" si="209"/>
        <v/>
      </c>
      <c r="X461" s="4" t="str">
        <f t="shared" si="209"/>
        <v/>
      </c>
    </row>
    <row r="462" spans="1:24" ht="15.75" customHeight="1" x14ac:dyDescent="0.25">
      <c r="A462" s="4" t="s">
        <v>77</v>
      </c>
      <c r="B462" s="4" t="s">
        <v>78</v>
      </c>
      <c r="C462" s="4" t="s">
        <v>28</v>
      </c>
      <c r="D462" s="4" t="s">
        <v>29</v>
      </c>
      <c r="E462" s="4">
        <f t="shared" si="3"/>
        <v>0</v>
      </c>
      <c r="I462" s="4" t="str">
        <f t="shared" ref="I462:X462" si="210">+IF($E211=1,I211,"")</f>
        <v/>
      </c>
      <c r="J462" s="4" t="str">
        <f t="shared" si="210"/>
        <v/>
      </c>
      <c r="K462" s="4" t="str">
        <f t="shared" si="210"/>
        <v/>
      </c>
      <c r="L462" s="4" t="str">
        <f t="shared" si="210"/>
        <v/>
      </c>
      <c r="M462" s="4" t="str">
        <f t="shared" si="210"/>
        <v/>
      </c>
      <c r="N462" s="4" t="str">
        <f t="shared" si="210"/>
        <v/>
      </c>
      <c r="O462" s="4" t="str">
        <f t="shared" si="210"/>
        <v/>
      </c>
      <c r="P462" s="4" t="str">
        <f t="shared" si="210"/>
        <v/>
      </c>
      <c r="Q462" s="4" t="str">
        <f t="shared" si="210"/>
        <v/>
      </c>
      <c r="R462" s="4" t="str">
        <f t="shared" si="210"/>
        <v/>
      </c>
      <c r="S462" s="4" t="str">
        <f t="shared" si="210"/>
        <v/>
      </c>
      <c r="T462" s="4" t="str">
        <f t="shared" si="210"/>
        <v/>
      </c>
      <c r="U462" s="4" t="str">
        <f t="shared" si="210"/>
        <v/>
      </c>
      <c r="V462" s="4" t="str">
        <f t="shared" si="210"/>
        <v/>
      </c>
      <c r="W462" s="4" t="str">
        <f t="shared" si="210"/>
        <v/>
      </c>
      <c r="X462" s="4" t="str">
        <f t="shared" si="210"/>
        <v/>
      </c>
    </row>
    <row r="463" spans="1:24" ht="15.75" customHeight="1" x14ac:dyDescent="0.25">
      <c r="A463" s="4" t="s">
        <v>79</v>
      </c>
      <c r="B463" s="4" t="s">
        <v>80</v>
      </c>
      <c r="C463" s="4" t="s">
        <v>28</v>
      </c>
      <c r="D463" s="4" t="s">
        <v>29</v>
      </c>
      <c r="E463" s="4">
        <f t="shared" si="3"/>
        <v>0</v>
      </c>
      <c r="I463" s="4" t="str">
        <f t="shared" ref="I463:X463" si="211">+IF($E212=1,I212,"")</f>
        <v/>
      </c>
      <c r="J463" s="4" t="str">
        <f t="shared" si="211"/>
        <v/>
      </c>
      <c r="K463" s="4" t="str">
        <f t="shared" si="211"/>
        <v/>
      </c>
      <c r="L463" s="4" t="str">
        <f t="shared" si="211"/>
        <v/>
      </c>
      <c r="M463" s="4" t="str">
        <f t="shared" si="211"/>
        <v/>
      </c>
      <c r="N463" s="4" t="str">
        <f t="shared" si="211"/>
        <v/>
      </c>
      <c r="O463" s="4" t="str">
        <f t="shared" si="211"/>
        <v/>
      </c>
      <c r="P463" s="4" t="str">
        <f t="shared" si="211"/>
        <v/>
      </c>
      <c r="Q463" s="4" t="str">
        <f t="shared" si="211"/>
        <v/>
      </c>
      <c r="R463" s="4" t="str">
        <f t="shared" si="211"/>
        <v/>
      </c>
      <c r="S463" s="4" t="str">
        <f t="shared" si="211"/>
        <v/>
      </c>
      <c r="T463" s="4" t="str">
        <f t="shared" si="211"/>
        <v/>
      </c>
      <c r="U463" s="4" t="str">
        <f t="shared" si="211"/>
        <v/>
      </c>
      <c r="V463" s="4" t="str">
        <f t="shared" si="211"/>
        <v/>
      </c>
      <c r="W463" s="4" t="str">
        <f t="shared" si="211"/>
        <v/>
      </c>
      <c r="X463" s="4" t="str">
        <f t="shared" si="211"/>
        <v/>
      </c>
    </row>
    <row r="464" spans="1:24" ht="15.75" customHeight="1" x14ac:dyDescent="0.25">
      <c r="A464" s="4" t="s">
        <v>513</v>
      </c>
      <c r="B464" s="4" t="s">
        <v>514</v>
      </c>
      <c r="C464" s="4" t="s">
        <v>106</v>
      </c>
      <c r="D464" s="4" t="s">
        <v>484</v>
      </c>
      <c r="E464" s="4">
        <f t="shared" si="3"/>
        <v>1</v>
      </c>
      <c r="I464" s="4">
        <f t="shared" ref="I464:X464" si="212">+IF($E213=1,I213,"")</f>
        <v>4981420</v>
      </c>
      <c r="J464" s="85">
        <f t="shared" si="212"/>
        <v>13.751099084196875</v>
      </c>
      <c r="K464" s="85">
        <f t="shared" si="212"/>
        <v>163.70834019215405</v>
      </c>
      <c r="L464" s="85" t="str">
        <f t="shared" si="212"/>
        <v/>
      </c>
      <c r="M464" s="85" t="str">
        <f t="shared" si="212"/>
        <v/>
      </c>
      <c r="N464" s="85" t="str">
        <f t="shared" si="212"/>
        <v/>
      </c>
      <c r="O464" s="85">
        <f t="shared" si="212"/>
        <v>10.615384615384615</v>
      </c>
      <c r="P464" s="85">
        <f t="shared" si="212"/>
        <v>0.66468334827614317</v>
      </c>
      <c r="Q464" s="85">
        <f t="shared" si="212"/>
        <v>0.73341508277130596</v>
      </c>
      <c r="R464" s="85">
        <f t="shared" si="212"/>
        <v>0.6624617077058349</v>
      </c>
      <c r="S464" s="85">
        <f t="shared" si="212"/>
        <v>2.5915678524374175</v>
      </c>
      <c r="T464" s="85" t="str">
        <f t="shared" si="212"/>
        <v/>
      </c>
      <c r="U464" s="4">
        <f t="shared" si="212"/>
        <v>0</v>
      </c>
      <c r="V464" s="4">
        <f t="shared" si="212"/>
        <v>0</v>
      </c>
      <c r="W464" s="4">
        <f t="shared" si="212"/>
        <v>0</v>
      </c>
      <c r="X464" s="4">
        <f t="shared" si="212"/>
        <v>0</v>
      </c>
    </row>
    <row r="465" spans="1:24" ht="15.75" customHeight="1" x14ac:dyDescent="0.25">
      <c r="A465" s="4" t="s">
        <v>257</v>
      </c>
      <c r="B465" s="4" t="s">
        <v>258</v>
      </c>
      <c r="C465" s="4" t="s">
        <v>118</v>
      </c>
      <c r="D465" s="4" t="s">
        <v>250</v>
      </c>
      <c r="E465" s="4">
        <f t="shared" si="3"/>
        <v>0</v>
      </c>
      <c r="I465" s="4" t="str">
        <f t="shared" ref="I465:X465" si="213">+IF($E214=1,I214,"")</f>
        <v/>
      </c>
      <c r="J465" s="4" t="str">
        <f t="shared" si="213"/>
        <v/>
      </c>
      <c r="K465" s="4" t="str">
        <f t="shared" si="213"/>
        <v/>
      </c>
      <c r="L465" s="4" t="str">
        <f t="shared" si="213"/>
        <v/>
      </c>
      <c r="M465" s="4" t="str">
        <f t="shared" si="213"/>
        <v/>
      </c>
      <c r="N465" s="4" t="str">
        <f t="shared" si="213"/>
        <v/>
      </c>
      <c r="O465" s="4" t="str">
        <f t="shared" si="213"/>
        <v/>
      </c>
      <c r="P465" s="4" t="str">
        <f t="shared" si="213"/>
        <v/>
      </c>
      <c r="Q465" s="4" t="str">
        <f t="shared" si="213"/>
        <v/>
      </c>
      <c r="R465" s="4" t="str">
        <f t="shared" si="213"/>
        <v/>
      </c>
      <c r="S465" s="4" t="str">
        <f t="shared" si="213"/>
        <v/>
      </c>
      <c r="T465" s="4" t="str">
        <f t="shared" si="213"/>
        <v/>
      </c>
      <c r="U465" s="4" t="str">
        <f t="shared" si="213"/>
        <v/>
      </c>
      <c r="V465" s="4" t="str">
        <f t="shared" si="213"/>
        <v/>
      </c>
      <c r="W465" s="4" t="str">
        <f t="shared" si="213"/>
        <v/>
      </c>
      <c r="X465" s="4" t="str">
        <f t="shared" si="213"/>
        <v/>
      </c>
    </row>
    <row r="466" spans="1:24" ht="15.75" customHeight="1" x14ac:dyDescent="0.25">
      <c r="A466" s="4" t="s">
        <v>349</v>
      </c>
      <c r="B466" s="4" t="s">
        <v>350</v>
      </c>
      <c r="C466" s="4" t="s">
        <v>28</v>
      </c>
      <c r="D466" s="4" t="s">
        <v>328</v>
      </c>
      <c r="E466" s="4">
        <f t="shared" si="3"/>
        <v>0</v>
      </c>
      <c r="I466" s="4" t="str">
        <f t="shared" ref="I466:X466" si="214">+IF($E215=1,I215,"")</f>
        <v/>
      </c>
      <c r="J466" s="4" t="str">
        <f t="shared" si="214"/>
        <v/>
      </c>
      <c r="K466" s="4" t="str">
        <f t="shared" si="214"/>
        <v/>
      </c>
      <c r="L466" s="4" t="str">
        <f t="shared" si="214"/>
        <v/>
      </c>
      <c r="M466" s="4" t="str">
        <f t="shared" si="214"/>
        <v/>
      </c>
      <c r="N466" s="4" t="str">
        <f t="shared" si="214"/>
        <v/>
      </c>
      <c r="O466" s="4" t="str">
        <f t="shared" si="214"/>
        <v/>
      </c>
      <c r="P466" s="4" t="str">
        <f t="shared" si="214"/>
        <v/>
      </c>
      <c r="Q466" s="4" t="str">
        <f t="shared" si="214"/>
        <v/>
      </c>
      <c r="R466" s="4" t="str">
        <f t="shared" si="214"/>
        <v/>
      </c>
      <c r="S466" s="4" t="str">
        <f t="shared" si="214"/>
        <v/>
      </c>
      <c r="T466" s="4" t="str">
        <f t="shared" si="214"/>
        <v/>
      </c>
      <c r="U466" s="4" t="str">
        <f t="shared" si="214"/>
        <v/>
      </c>
      <c r="V466" s="4" t="str">
        <f t="shared" si="214"/>
        <v/>
      </c>
      <c r="W466" s="4" t="str">
        <f t="shared" si="214"/>
        <v/>
      </c>
      <c r="X466" s="4" t="str">
        <f t="shared" si="214"/>
        <v/>
      </c>
    </row>
    <row r="467" spans="1:24" ht="15.75" customHeight="1" x14ac:dyDescent="0.25">
      <c r="A467" s="6" t="s">
        <v>389</v>
      </c>
      <c r="B467" s="6" t="s">
        <v>390</v>
      </c>
      <c r="C467" s="4" t="s">
        <v>118</v>
      </c>
      <c r="D467" s="4" t="s">
        <v>380</v>
      </c>
      <c r="E467" s="4">
        <f t="shared" si="3"/>
        <v>0</v>
      </c>
      <c r="I467" s="4" t="str">
        <f t="shared" ref="I467:X467" si="215">+IF($E216=1,I216,"")</f>
        <v/>
      </c>
      <c r="J467" s="4" t="str">
        <f t="shared" si="215"/>
        <v/>
      </c>
      <c r="K467" s="4" t="str">
        <f t="shared" si="215"/>
        <v/>
      </c>
      <c r="L467" s="4" t="str">
        <f t="shared" si="215"/>
        <v/>
      </c>
      <c r="M467" s="4" t="str">
        <f t="shared" si="215"/>
        <v/>
      </c>
      <c r="N467" s="4" t="str">
        <f t="shared" si="215"/>
        <v/>
      </c>
      <c r="O467" s="4" t="str">
        <f t="shared" si="215"/>
        <v/>
      </c>
      <c r="P467" s="4" t="str">
        <f t="shared" si="215"/>
        <v/>
      </c>
      <c r="Q467" s="4" t="str">
        <f t="shared" si="215"/>
        <v/>
      </c>
      <c r="R467" s="4" t="str">
        <f t="shared" si="215"/>
        <v/>
      </c>
      <c r="S467" s="4" t="str">
        <f t="shared" si="215"/>
        <v/>
      </c>
      <c r="T467" s="4" t="str">
        <f t="shared" si="215"/>
        <v/>
      </c>
      <c r="U467" s="4" t="str">
        <f t="shared" si="215"/>
        <v/>
      </c>
      <c r="V467" s="4" t="str">
        <f t="shared" si="215"/>
        <v/>
      </c>
      <c r="W467" s="4" t="str">
        <f t="shared" si="215"/>
        <v/>
      </c>
      <c r="X467" s="4" t="str">
        <f t="shared" si="215"/>
        <v/>
      </c>
    </row>
    <row r="468" spans="1:24" ht="15.75" customHeight="1" x14ac:dyDescent="0.25">
      <c r="A468" s="4" t="s">
        <v>297</v>
      </c>
      <c r="B468" s="4" t="s">
        <v>298</v>
      </c>
      <c r="C468" s="4" t="s">
        <v>181</v>
      </c>
      <c r="D468" s="4" t="s">
        <v>276</v>
      </c>
      <c r="E468" s="4">
        <f t="shared" si="3"/>
        <v>1</v>
      </c>
      <c r="I468" s="4">
        <f t="shared" ref="I468:X468" si="216">+IF($E217=1,I217,"")</f>
        <v>10036379</v>
      </c>
      <c r="J468" s="85">
        <f t="shared" si="216"/>
        <v>196.69444527752492</v>
      </c>
      <c r="K468" s="85">
        <f t="shared" si="216"/>
        <v>56.922920108935706</v>
      </c>
      <c r="L468" s="85">
        <f t="shared" si="216"/>
        <v>60.499907386917137</v>
      </c>
      <c r="M468" s="85">
        <f t="shared" si="216"/>
        <v>1062.8391388062314</v>
      </c>
      <c r="N468" s="85">
        <f t="shared" si="216"/>
        <v>23.036196620314954</v>
      </c>
      <c r="O468" s="85" t="str">
        <f t="shared" si="216"/>
        <v/>
      </c>
      <c r="P468" s="85">
        <f t="shared" si="216"/>
        <v>0.10083128893909175</v>
      </c>
      <c r="Q468" s="85">
        <f t="shared" si="216"/>
        <v>0.27393663574304217</v>
      </c>
      <c r="R468" s="85">
        <f t="shared" si="216"/>
        <v>1.1259040735707568</v>
      </c>
      <c r="S468" s="85" t="str">
        <f t="shared" si="216"/>
        <v/>
      </c>
      <c r="T468" s="85" t="str">
        <f t="shared" si="216"/>
        <v/>
      </c>
      <c r="U468" s="4">
        <f t="shared" si="216"/>
        <v>0.84</v>
      </c>
      <c r="V468" s="4">
        <f t="shared" si="216"/>
        <v>0.82</v>
      </c>
      <c r="W468" s="4">
        <f t="shared" si="216"/>
        <v>0.92</v>
      </c>
      <c r="X468" s="4">
        <f t="shared" si="216"/>
        <v>0.92</v>
      </c>
    </row>
    <row r="469" spans="1:24" ht="15.75" customHeight="1" x14ac:dyDescent="0.25">
      <c r="A469" s="4" t="s">
        <v>540</v>
      </c>
      <c r="B469" s="4" t="s">
        <v>541</v>
      </c>
      <c r="C469" s="4" t="s">
        <v>181</v>
      </c>
      <c r="D469" s="4" t="s">
        <v>525</v>
      </c>
      <c r="E469" s="4">
        <f t="shared" si="3"/>
        <v>1</v>
      </c>
      <c r="I469" s="4">
        <f t="shared" ref="I469:X469" si="217">+IF($E218=1,I218,"")</f>
        <v>8591365</v>
      </c>
      <c r="J469" s="85">
        <f t="shared" si="217"/>
        <v>215.46052344417916</v>
      </c>
      <c r="K469" s="85">
        <f t="shared" si="217"/>
        <v>76.402294629549559</v>
      </c>
      <c r="L469" s="85">
        <f t="shared" si="217"/>
        <v>48.525467140553332</v>
      </c>
      <c r="M469" s="85">
        <f t="shared" si="217"/>
        <v>635.13101767215107</v>
      </c>
      <c r="N469" s="85" t="str">
        <f t="shared" si="217"/>
        <v/>
      </c>
      <c r="O469" s="85" t="str">
        <f t="shared" si="217"/>
        <v/>
      </c>
      <c r="P469" s="85">
        <f t="shared" si="217"/>
        <v>6.1999395496448541E-2</v>
      </c>
      <c r="Q469" s="85">
        <f t="shared" si="217"/>
        <v>0.4198659354052407</v>
      </c>
      <c r="R469" s="85">
        <f t="shared" si="217"/>
        <v>0.52378172735065964</v>
      </c>
      <c r="S469" s="85" t="str">
        <f t="shared" si="217"/>
        <v/>
      </c>
      <c r="T469" s="85" t="str">
        <f t="shared" si="217"/>
        <v/>
      </c>
      <c r="U469" s="4">
        <f t="shared" si="217"/>
        <v>0</v>
      </c>
      <c r="V469" s="4">
        <f t="shared" si="217"/>
        <v>0</v>
      </c>
      <c r="W469" s="4">
        <f t="shared" si="217"/>
        <v>0</v>
      </c>
      <c r="X469" s="4">
        <f t="shared" si="217"/>
        <v>0</v>
      </c>
    </row>
    <row r="470" spans="1:24" ht="15.75" customHeight="1" x14ac:dyDescent="0.25">
      <c r="A470" s="4" t="s">
        <v>515</v>
      </c>
      <c r="B470" s="4" t="s">
        <v>516</v>
      </c>
      <c r="C470" s="4" t="s">
        <v>106</v>
      </c>
      <c r="D470" s="4" t="s">
        <v>484</v>
      </c>
      <c r="E470" s="4">
        <f t="shared" si="3"/>
        <v>0</v>
      </c>
      <c r="I470" s="4" t="str">
        <f t="shared" ref="I470:X470" si="218">+IF($E219=1,I219,"")</f>
        <v/>
      </c>
      <c r="J470" s="4" t="str">
        <f t="shared" si="218"/>
        <v/>
      </c>
      <c r="K470" s="4" t="str">
        <f t="shared" si="218"/>
        <v/>
      </c>
      <c r="L470" s="4" t="str">
        <f t="shared" si="218"/>
        <v/>
      </c>
      <c r="M470" s="4" t="str">
        <f t="shared" si="218"/>
        <v/>
      </c>
      <c r="N470" s="4" t="str">
        <f t="shared" si="218"/>
        <v/>
      </c>
      <c r="O470" s="4" t="str">
        <f t="shared" si="218"/>
        <v/>
      </c>
      <c r="P470" s="4" t="str">
        <f t="shared" si="218"/>
        <v/>
      </c>
      <c r="Q470" s="4" t="str">
        <f t="shared" si="218"/>
        <v/>
      </c>
      <c r="R470" s="4" t="str">
        <f t="shared" si="218"/>
        <v/>
      </c>
      <c r="S470" s="4" t="str">
        <f t="shared" si="218"/>
        <v/>
      </c>
      <c r="T470" s="4" t="str">
        <f t="shared" si="218"/>
        <v/>
      </c>
      <c r="U470" s="4" t="str">
        <f t="shared" si="218"/>
        <v/>
      </c>
      <c r="V470" s="4" t="str">
        <f t="shared" si="218"/>
        <v/>
      </c>
      <c r="W470" s="4" t="str">
        <f t="shared" si="218"/>
        <v/>
      </c>
      <c r="X470" s="4" t="str">
        <f t="shared" si="218"/>
        <v/>
      </c>
    </row>
    <row r="471" spans="1:24" ht="15.75" customHeight="1" x14ac:dyDescent="0.25">
      <c r="A471" s="4" t="s">
        <v>110</v>
      </c>
      <c r="B471" s="4" t="s">
        <v>111</v>
      </c>
      <c r="C471" s="4" t="s">
        <v>106</v>
      </c>
      <c r="D471" s="4" t="s">
        <v>107</v>
      </c>
      <c r="E471" s="4">
        <f t="shared" si="3"/>
        <v>0</v>
      </c>
      <c r="I471" s="4" t="str">
        <f t="shared" ref="I471:X471" si="219">+IF($E220=1,I220,"")</f>
        <v/>
      </c>
      <c r="J471" s="4" t="str">
        <f t="shared" si="219"/>
        <v/>
      </c>
      <c r="K471" s="4" t="str">
        <f t="shared" si="219"/>
        <v/>
      </c>
      <c r="L471" s="4" t="str">
        <f t="shared" si="219"/>
        <v/>
      </c>
      <c r="M471" s="4" t="str">
        <f t="shared" si="219"/>
        <v/>
      </c>
      <c r="N471" s="4" t="str">
        <f t="shared" si="219"/>
        <v/>
      </c>
      <c r="O471" s="4" t="str">
        <f t="shared" si="219"/>
        <v/>
      </c>
      <c r="P471" s="4" t="str">
        <f t="shared" si="219"/>
        <v/>
      </c>
      <c r="Q471" s="4" t="str">
        <f t="shared" si="219"/>
        <v/>
      </c>
      <c r="R471" s="4" t="str">
        <f t="shared" si="219"/>
        <v/>
      </c>
      <c r="S471" s="4" t="str">
        <f t="shared" si="219"/>
        <v/>
      </c>
      <c r="T471" s="4" t="str">
        <f t="shared" si="219"/>
        <v/>
      </c>
      <c r="U471" s="4" t="str">
        <f t="shared" si="219"/>
        <v/>
      </c>
      <c r="V471" s="4" t="str">
        <f t="shared" si="219"/>
        <v/>
      </c>
      <c r="W471" s="4" t="str">
        <f t="shared" si="219"/>
        <v/>
      </c>
      <c r="X471" s="4" t="str">
        <f t="shared" si="219"/>
        <v/>
      </c>
    </row>
    <row r="472" spans="1:24" ht="15.75" customHeight="1" x14ac:dyDescent="0.25">
      <c r="A472" s="4" t="s">
        <v>372</v>
      </c>
      <c r="B472" s="4" t="s">
        <v>373</v>
      </c>
      <c r="C472" s="4" t="s">
        <v>106</v>
      </c>
      <c r="D472" s="4" t="s">
        <v>357</v>
      </c>
      <c r="E472" s="4">
        <f t="shared" si="3"/>
        <v>1</v>
      </c>
      <c r="I472" s="4">
        <f t="shared" ref="I472:X472" si="220">+IF($E221=1,I221,"")</f>
        <v>69625582</v>
      </c>
      <c r="J472" s="85">
        <f t="shared" si="220"/>
        <v>315.65840268308278</v>
      </c>
      <c r="K472" s="85">
        <f t="shared" si="220"/>
        <v>535.69247004642625</v>
      </c>
      <c r="L472" s="85" t="str">
        <f t="shared" si="220"/>
        <v/>
      </c>
      <c r="M472" s="85" t="str">
        <f t="shared" si="220"/>
        <v/>
      </c>
      <c r="N472" s="85" t="str">
        <f t="shared" si="220"/>
        <v/>
      </c>
      <c r="O472" s="85">
        <f t="shared" si="220"/>
        <v>202.19603619129686</v>
      </c>
      <c r="P472" s="85">
        <f t="shared" si="220"/>
        <v>0.53646282808059187</v>
      </c>
      <c r="Q472" s="85">
        <f t="shared" si="220"/>
        <v>0.17159679231270394</v>
      </c>
      <c r="R472" s="85">
        <f t="shared" si="220"/>
        <v>3.2014095049144435</v>
      </c>
      <c r="S472" s="85">
        <f t="shared" si="220"/>
        <v>0.10189602746235327</v>
      </c>
      <c r="T472" s="85" t="str">
        <f t="shared" si="220"/>
        <v/>
      </c>
      <c r="U472" s="4">
        <f t="shared" si="220"/>
        <v>0.45</v>
      </c>
      <c r="V472" s="4">
        <f t="shared" si="220"/>
        <v>0.33</v>
      </c>
      <c r="W472" s="4">
        <f t="shared" si="220"/>
        <v>0.4</v>
      </c>
      <c r="X472" s="4">
        <f t="shared" si="220"/>
        <v>0.4</v>
      </c>
    </row>
    <row r="473" spans="1:24" ht="15.75" customHeight="1" x14ac:dyDescent="0.25">
      <c r="A473" s="4" t="s">
        <v>445</v>
      </c>
      <c r="B473" s="4" t="s">
        <v>446</v>
      </c>
      <c r="C473" s="4" t="s">
        <v>181</v>
      </c>
      <c r="D473" s="4" t="s">
        <v>412</v>
      </c>
      <c r="E473" s="4">
        <f t="shared" si="3"/>
        <v>0</v>
      </c>
      <c r="I473" s="4" t="str">
        <f t="shared" ref="I473:X473" si="221">+IF($E222=1,I222,"")</f>
        <v/>
      </c>
      <c r="J473" s="4" t="str">
        <f t="shared" si="221"/>
        <v/>
      </c>
      <c r="K473" s="4" t="str">
        <f t="shared" si="221"/>
        <v/>
      </c>
      <c r="L473" s="4" t="str">
        <f t="shared" si="221"/>
        <v/>
      </c>
      <c r="M473" s="4" t="str">
        <f t="shared" si="221"/>
        <v/>
      </c>
      <c r="N473" s="4" t="str">
        <f t="shared" si="221"/>
        <v/>
      </c>
      <c r="O473" s="4" t="str">
        <f t="shared" si="221"/>
        <v/>
      </c>
      <c r="P473" s="4" t="str">
        <f t="shared" si="221"/>
        <v/>
      </c>
      <c r="Q473" s="4" t="str">
        <f t="shared" si="221"/>
        <v/>
      </c>
      <c r="R473" s="4" t="str">
        <f t="shared" si="221"/>
        <v/>
      </c>
      <c r="S473" s="4" t="str">
        <f t="shared" si="221"/>
        <v/>
      </c>
      <c r="T473" s="4" t="str">
        <f t="shared" si="221"/>
        <v/>
      </c>
      <c r="U473" s="4" t="str">
        <f t="shared" si="221"/>
        <v/>
      </c>
      <c r="V473" s="4" t="str">
        <f t="shared" si="221"/>
        <v/>
      </c>
      <c r="W473" s="4" t="str">
        <f t="shared" si="221"/>
        <v/>
      </c>
      <c r="X473" s="4" t="str">
        <f t="shared" si="221"/>
        <v/>
      </c>
    </row>
    <row r="474" spans="1:24" ht="15.75" customHeight="1" x14ac:dyDescent="0.25">
      <c r="A474" s="4" t="s">
        <v>374</v>
      </c>
      <c r="B474" s="4" t="s">
        <v>375</v>
      </c>
      <c r="C474" s="4" t="s">
        <v>106</v>
      </c>
      <c r="D474" s="4" t="s">
        <v>357</v>
      </c>
      <c r="E474" s="4">
        <f t="shared" si="3"/>
        <v>1</v>
      </c>
      <c r="I474" s="4">
        <f t="shared" ref="I474:X474" si="222">+IF($E223=1,I223,"")</f>
        <v>1293119</v>
      </c>
      <c r="J474" s="85">
        <f t="shared" si="222"/>
        <v>310.72159638826741</v>
      </c>
      <c r="K474" s="85">
        <f t="shared" si="222"/>
        <v>50.962053763033417</v>
      </c>
      <c r="L474" s="85">
        <f t="shared" si="222"/>
        <v>13.378505767837298</v>
      </c>
      <c r="M474" s="85">
        <f t="shared" si="222"/>
        <v>262.51896813353562</v>
      </c>
      <c r="N474" s="85">
        <f t="shared" si="222"/>
        <v>2.3973045017511923</v>
      </c>
      <c r="O474" s="85" t="str">
        <f t="shared" si="222"/>
        <v/>
      </c>
      <c r="P474" s="85" t="str">
        <f t="shared" si="222"/>
        <v/>
      </c>
      <c r="Q474" s="85">
        <f t="shared" si="222"/>
        <v>0.23216995447647951</v>
      </c>
      <c r="R474" s="85">
        <f t="shared" si="222"/>
        <v>3.7892877608325293</v>
      </c>
      <c r="S474" s="85" t="str">
        <f t="shared" si="222"/>
        <v/>
      </c>
      <c r="T474" s="85" t="str">
        <f t="shared" si="222"/>
        <v/>
      </c>
      <c r="U474" s="4">
        <f t="shared" si="222"/>
        <v>0</v>
      </c>
      <c r="V474" s="4">
        <f t="shared" si="222"/>
        <v>0</v>
      </c>
      <c r="W474" s="4">
        <f t="shared" si="222"/>
        <v>0</v>
      </c>
      <c r="X474" s="4">
        <f t="shared" si="222"/>
        <v>0</v>
      </c>
    </row>
    <row r="475" spans="1:24" ht="15.75" customHeight="1" x14ac:dyDescent="0.25">
      <c r="A475" s="4" t="s">
        <v>480</v>
      </c>
      <c r="B475" s="4" t="s">
        <v>481</v>
      </c>
      <c r="C475" s="4" t="s">
        <v>118</v>
      </c>
      <c r="D475" s="4" t="s">
        <v>449</v>
      </c>
      <c r="E475" s="4">
        <f t="shared" si="3"/>
        <v>0</v>
      </c>
      <c r="I475" s="4" t="str">
        <f t="shared" ref="I475:X475" si="223">+IF($E224=1,I224,"")</f>
        <v/>
      </c>
      <c r="J475" s="4" t="str">
        <f t="shared" si="223"/>
        <v/>
      </c>
      <c r="K475" s="4" t="str">
        <f t="shared" si="223"/>
        <v/>
      </c>
      <c r="L475" s="4" t="str">
        <f t="shared" si="223"/>
        <v/>
      </c>
      <c r="M475" s="4" t="str">
        <f t="shared" si="223"/>
        <v/>
      </c>
      <c r="N475" s="4" t="str">
        <f t="shared" si="223"/>
        <v/>
      </c>
      <c r="O475" s="4" t="str">
        <f t="shared" si="223"/>
        <v/>
      </c>
      <c r="P475" s="4" t="str">
        <f t="shared" si="223"/>
        <v/>
      </c>
      <c r="Q475" s="4" t="str">
        <f t="shared" si="223"/>
        <v/>
      </c>
      <c r="R475" s="4" t="str">
        <f t="shared" si="223"/>
        <v/>
      </c>
      <c r="S475" s="4" t="str">
        <f t="shared" si="223"/>
        <v/>
      </c>
      <c r="T475" s="4" t="str">
        <f t="shared" si="223"/>
        <v/>
      </c>
      <c r="U475" s="4" t="str">
        <f t="shared" si="223"/>
        <v/>
      </c>
      <c r="V475" s="4" t="str">
        <f t="shared" si="223"/>
        <v/>
      </c>
      <c r="W475" s="4" t="str">
        <f t="shared" si="223"/>
        <v/>
      </c>
      <c r="X475" s="4" t="str">
        <f t="shared" si="223"/>
        <v/>
      </c>
    </row>
    <row r="476" spans="1:24" ht="15.75" customHeight="1" x14ac:dyDescent="0.25">
      <c r="A476" s="4" t="s">
        <v>318</v>
      </c>
      <c r="B476" s="4" t="s">
        <v>319</v>
      </c>
      <c r="C476" s="4" t="s">
        <v>22</v>
      </c>
      <c r="D476" s="4" t="s">
        <v>309</v>
      </c>
      <c r="E476" s="4">
        <f t="shared" si="3"/>
        <v>0</v>
      </c>
      <c r="I476" s="4" t="str">
        <f t="shared" ref="I476:X476" si="224">+IF($E225=1,I225,"")</f>
        <v/>
      </c>
      <c r="J476" s="4" t="str">
        <f t="shared" si="224"/>
        <v/>
      </c>
      <c r="K476" s="4" t="str">
        <f t="shared" si="224"/>
        <v/>
      </c>
      <c r="L476" s="4" t="str">
        <f t="shared" si="224"/>
        <v/>
      </c>
      <c r="M476" s="4" t="str">
        <f t="shared" si="224"/>
        <v/>
      </c>
      <c r="N476" s="4" t="str">
        <f t="shared" si="224"/>
        <v/>
      </c>
      <c r="O476" s="4" t="str">
        <f t="shared" si="224"/>
        <v/>
      </c>
      <c r="P476" s="4" t="str">
        <f t="shared" si="224"/>
        <v/>
      </c>
      <c r="Q476" s="4" t="str">
        <f t="shared" si="224"/>
        <v/>
      </c>
      <c r="R476" s="4" t="str">
        <f t="shared" si="224"/>
        <v/>
      </c>
      <c r="S476" s="4" t="str">
        <f t="shared" si="224"/>
        <v/>
      </c>
      <c r="T476" s="4" t="str">
        <f t="shared" si="224"/>
        <v/>
      </c>
      <c r="U476" s="4" t="str">
        <f t="shared" si="224"/>
        <v/>
      </c>
      <c r="V476" s="4" t="str">
        <f t="shared" si="224"/>
        <v/>
      </c>
      <c r="W476" s="4" t="str">
        <f t="shared" si="224"/>
        <v/>
      </c>
      <c r="X476" s="4" t="str">
        <f t="shared" si="224"/>
        <v/>
      </c>
    </row>
    <row r="477" spans="1:24" ht="15.75" customHeight="1" x14ac:dyDescent="0.25">
      <c r="A477" s="4" t="s">
        <v>320</v>
      </c>
      <c r="B477" s="4" t="s">
        <v>321</v>
      </c>
      <c r="C477" s="4" t="s">
        <v>22</v>
      </c>
      <c r="D477" s="4" t="s">
        <v>309</v>
      </c>
      <c r="E477" s="4">
        <f t="shared" si="3"/>
        <v>0</v>
      </c>
      <c r="I477" s="4" t="str">
        <f t="shared" ref="I477:X477" si="225">+IF($E226=1,I226,"")</f>
        <v/>
      </c>
      <c r="J477" s="4" t="str">
        <f t="shared" si="225"/>
        <v/>
      </c>
      <c r="K477" s="4" t="str">
        <f t="shared" si="225"/>
        <v/>
      </c>
      <c r="L477" s="4" t="str">
        <f t="shared" si="225"/>
        <v/>
      </c>
      <c r="M477" s="4" t="str">
        <f t="shared" si="225"/>
        <v/>
      </c>
      <c r="N477" s="4" t="str">
        <f t="shared" si="225"/>
        <v/>
      </c>
      <c r="O477" s="4" t="str">
        <f t="shared" si="225"/>
        <v/>
      </c>
      <c r="P477" s="4" t="str">
        <f t="shared" si="225"/>
        <v/>
      </c>
      <c r="Q477" s="4" t="str">
        <f t="shared" si="225"/>
        <v/>
      </c>
      <c r="R477" s="4" t="str">
        <f t="shared" si="225"/>
        <v/>
      </c>
      <c r="S477" s="4" t="str">
        <f t="shared" si="225"/>
        <v/>
      </c>
      <c r="T477" s="4" t="str">
        <f t="shared" si="225"/>
        <v/>
      </c>
      <c r="U477" s="4" t="str">
        <f t="shared" si="225"/>
        <v/>
      </c>
      <c r="V477" s="4" t="str">
        <f t="shared" si="225"/>
        <v/>
      </c>
      <c r="W477" s="4" t="str">
        <f t="shared" si="225"/>
        <v/>
      </c>
      <c r="X477" s="4" t="str">
        <f t="shared" si="225"/>
        <v/>
      </c>
    </row>
    <row r="478" spans="1:24" ht="15.75" customHeight="1" x14ac:dyDescent="0.25">
      <c r="A478" s="4" t="s">
        <v>81</v>
      </c>
      <c r="B478" s="4" t="s">
        <v>82</v>
      </c>
      <c r="C478" s="4" t="s">
        <v>28</v>
      </c>
      <c r="D478" s="4" t="s">
        <v>29</v>
      </c>
      <c r="E478" s="4">
        <f t="shared" si="3"/>
        <v>1</v>
      </c>
      <c r="I478" s="4">
        <f t="shared" ref="I478:X478" si="226">+IF($E227=1,I227,"")</f>
        <v>1394973</v>
      </c>
      <c r="J478" s="85">
        <f t="shared" si="226"/>
        <v>473.48586675154291</v>
      </c>
      <c r="K478" s="85">
        <f t="shared" si="226"/>
        <v>286.67221516115364</v>
      </c>
      <c r="L478" s="85" t="str">
        <f t="shared" si="226"/>
        <v/>
      </c>
      <c r="M478" s="85" t="str">
        <f t="shared" si="226"/>
        <v/>
      </c>
      <c r="N478" s="85" t="str">
        <f t="shared" si="226"/>
        <v/>
      </c>
      <c r="O478" s="85">
        <f t="shared" si="226"/>
        <v>2.9230769230769229</v>
      </c>
      <c r="P478" s="85">
        <f t="shared" si="226"/>
        <v>51.935064935064936</v>
      </c>
      <c r="Q478" s="85">
        <f t="shared" si="226"/>
        <v>1.2810702675668917</v>
      </c>
      <c r="R478" s="85">
        <f t="shared" si="226"/>
        <v>30.108109619325965</v>
      </c>
      <c r="S478" s="85">
        <f t="shared" si="226"/>
        <v>12.740601503759398</v>
      </c>
      <c r="T478" s="85" t="str">
        <f t="shared" si="226"/>
        <v/>
      </c>
      <c r="U478" s="4">
        <f t="shared" si="226"/>
        <v>0.37</v>
      </c>
      <c r="V478" s="4">
        <f t="shared" si="226"/>
        <v>0.51</v>
      </c>
      <c r="W478" s="4">
        <f t="shared" si="226"/>
        <v>0.31</v>
      </c>
      <c r="X478" s="4">
        <f t="shared" si="226"/>
        <v>0.31</v>
      </c>
    </row>
    <row r="479" spans="1:24" ht="15.75" customHeight="1" x14ac:dyDescent="0.25">
      <c r="A479" s="4" t="s">
        <v>259</v>
      </c>
      <c r="B479" s="4" t="s">
        <v>260</v>
      </c>
      <c r="C479" s="4" t="s">
        <v>118</v>
      </c>
      <c r="D479" s="4" t="s">
        <v>250</v>
      </c>
      <c r="E479" s="4">
        <f t="shared" si="3"/>
        <v>0</v>
      </c>
      <c r="I479" s="4" t="str">
        <f t="shared" ref="I479:X479" si="227">+IF($E228=1,I228,"")</f>
        <v/>
      </c>
      <c r="J479" s="4" t="str">
        <f t="shared" si="227"/>
        <v/>
      </c>
      <c r="K479" s="4" t="str">
        <f t="shared" si="227"/>
        <v/>
      </c>
      <c r="L479" s="4" t="str">
        <f t="shared" si="227"/>
        <v/>
      </c>
      <c r="M479" s="4" t="str">
        <f t="shared" si="227"/>
        <v/>
      </c>
      <c r="N479" s="4" t="str">
        <f t="shared" si="227"/>
        <v/>
      </c>
      <c r="O479" s="4" t="str">
        <f t="shared" si="227"/>
        <v/>
      </c>
      <c r="P479" s="4" t="str">
        <f t="shared" si="227"/>
        <v/>
      </c>
      <c r="Q479" s="4" t="str">
        <f t="shared" si="227"/>
        <v/>
      </c>
      <c r="R479" s="4" t="str">
        <f t="shared" si="227"/>
        <v/>
      </c>
      <c r="S479" s="4" t="str">
        <f t="shared" si="227"/>
        <v/>
      </c>
      <c r="T479" s="4" t="str">
        <f t="shared" si="227"/>
        <v/>
      </c>
      <c r="U479" s="4" t="str">
        <f t="shared" si="227"/>
        <v/>
      </c>
      <c r="V479" s="4" t="str">
        <f t="shared" si="227"/>
        <v/>
      </c>
      <c r="W479" s="4" t="str">
        <f t="shared" si="227"/>
        <v/>
      </c>
      <c r="X479" s="4" t="str">
        <f t="shared" si="227"/>
        <v/>
      </c>
    </row>
    <row r="480" spans="1:24" ht="15.75" customHeight="1" x14ac:dyDescent="0.25">
      <c r="A480" s="4" t="s">
        <v>517</v>
      </c>
      <c r="B480" s="4" t="s">
        <v>518</v>
      </c>
      <c r="C480" s="4" t="s">
        <v>106</v>
      </c>
      <c r="D480" s="4" t="s">
        <v>484</v>
      </c>
      <c r="E480" s="4">
        <f t="shared" si="3"/>
        <v>1</v>
      </c>
      <c r="I480" s="4">
        <f t="shared" ref="I480:X480" si="228">+IF($E229=1,I229,"")</f>
        <v>83429615</v>
      </c>
      <c r="J480" s="85">
        <f t="shared" si="228"/>
        <v>452.99382000024815</v>
      </c>
      <c r="K480" s="85">
        <f t="shared" si="228"/>
        <v>311.63993744907009</v>
      </c>
      <c r="L480" s="85" t="str">
        <f t="shared" si="228"/>
        <v/>
      </c>
      <c r="M480" s="85" t="str">
        <f t="shared" si="228"/>
        <v/>
      </c>
      <c r="N480" s="85" t="str">
        <f t="shared" si="228"/>
        <v/>
      </c>
      <c r="O480" s="85">
        <f t="shared" si="228"/>
        <v>312.17075732976792</v>
      </c>
      <c r="P480" s="85">
        <f t="shared" si="228"/>
        <v>0.5754160147129449</v>
      </c>
      <c r="Q480" s="85">
        <f t="shared" si="228"/>
        <v>0.27938846153846153</v>
      </c>
      <c r="R480" s="85">
        <f t="shared" si="228"/>
        <v>3.8547463032161904</v>
      </c>
      <c r="S480" s="85">
        <f t="shared" si="228"/>
        <v>0.5135119342621316</v>
      </c>
      <c r="T480" s="85" t="str">
        <f t="shared" si="228"/>
        <v/>
      </c>
      <c r="U480" s="4">
        <f t="shared" si="228"/>
        <v>0.28999999999999998</v>
      </c>
      <c r="V480" s="4">
        <f t="shared" si="228"/>
        <v>0.14000000000000001</v>
      </c>
      <c r="W480" s="4">
        <f t="shared" si="228"/>
        <v>0.42</v>
      </c>
      <c r="X480" s="4">
        <f t="shared" si="228"/>
        <v>0.42</v>
      </c>
    </row>
    <row r="481" spans="1:24" ht="15.75" customHeight="1" x14ac:dyDescent="0.25">
      <c r="A481" s="4" t="s">
        <v>112</v>
      </c>
      <c r="B481" s="4" t="s">
        <v>113</v>
      </c>
      <c r="C481" s="4" t="s">
        <v>106</v>
      </c>
      <c r="D481" s="4" t="s">
        <v>107</v>
      </c>
      <c r="E481" s="4">
        <f t="shared" si="3"/>
        <v>0</v>
      </c>
      <c r="I481" s="4" t="str">
        <f t="shared" ref="I481:X481" si="229">+IF($E230=1,I230,"")</f>
        <v/>
      </c>
      <c r="J481" s="4" t="str">
        <f t="shared" si="229"/>
        <v/>
      </c>
      <c r="K481" s="4" t="str">
        <f t="shared" si="229"/>
        <v/>
      </c>
      <c r="L481" s="4" t="str">
        <f t="shared" si="229"/>
        <v/>
      </c>
      <c r="M481" s="4" t="str">
        <f t="shared" si="229"/>
        <v/>
      </c>
      <c r="N481" s="4" t="str">
        <f t="shared" si="229"/>
        <v/>
      </c>
      <c r="O481" s="4" t="str">
        <f t="shared" si="229"/>
        <v/>
      </c>
      <c r="P481" s="4" t="str">
        <f t="shared" si="229"/>
        <v/>
      </c>
      <c r="Q481" s="4" t="str">
        <f t="shared" si="229"/>
        <v/>
      </c>
      <c r="R481" s="4" t="str">
        <f t="shared" si="229"/>
        <v/>
      </c>
      <c r="S481" s="4" t="str">
        <f t="shared" si="229"/>
        <v/>
      </c>
      <c r="T481" s="4" t="str">
        <f t="shared" si="229"/>
        <v/>
      </c>
      <c r="U481" s="4" t="str">
        <f t="shared" si="229"/>
        <v/>
      </c>
      <c r="V481" s="4" t="str">
        <f t="shared" si="229"/>
        <v/>
      </c>
      <c r="W481" s="4" t="str">
        <f t="shared" si="229"/>
        <v/>
      </c>
      <c r="X481" s="4" t="str">
        <f t="shared" si="229"/>
        <v/>
      </c>
    </row>
    <row r="482" spans="1:24" ht="15.75" customHeight="1" x14ac:dyDescent="0.25">
      <c r="A482" s="4" t="s">
        <v>83</v>
      </c>
      <c r="B482" s="4" t="s">
        <v>84</v>
      </c>
      <c r="C482" s="4" t="s">
        <v>28</v>
      </c>
      <c r="D482" s="4" t="s">
        <v>29</v>
      </c>
      <c r="E482" s="4">
        <f t="shared" si="3"/>
        <v>0</v>
      </c>
      <c r="I482" s="4" t="str">
        <f t="shared" ref="I482:X482" si="230">+IF($E231=1,I231,"")</f>
        <v/>
      </c>
      <c r="J482" s="4" t="str">
        <f t="shared" si="230"/>
        <v/>
      </c>
      <c r="K482" s="4" t="str">
        <f t="shared" si="230"/>
        <v/>
      </c>
      <c r="L482" s="4" t="str">
        <f t="shared" si="230"/>
        <v/>
      </c>
      <c r="M482" s="4" t="str">
        <f t="shared" si="230"/>
        <v/>
      </c>
      <c r="N482" s="4" t="str">
        <f t="shared" si="230"/>
        <v/>
      </c>
      <c r="O482" s="4" t="str">
        <f t="shared" si="230"/>
        <v/>
      </c>
      <c r="P482" s="4" t="str">
        <f t="shared" si="230"/>
        <v/>
      </c>
      <c r="Q482" s="4" t="str">
        <f t="shared" si="230"/>
        <v/>
      </c>
      <c r="R482" s="4" t="str">
        <f t="shared" si="230"/>
        <v/>
      </c>
      <c r="S482" s="4" t="str">
        <f t="shared" si="230"/>
        <v/>
      </c>
      <c r="T482" s="4" t="str">
        <f t="shared" si="230"/>
        <v/>
      </c>
      <c r="U482" s="4" t="str">
        <f t="shared" si="230"/>
        <v/>
      </c>
      <c r="V482" s="4" t="str">
        <f t="shared" si="230"/>
        <v/>
      </c>
      <c r="W482" s="4" t="str">
        <f t="shared" si="230"/>
        <v/>
      </c>
      <c r="X482" s="4" t="str">
        <f t="shared" si="230"/>
        <v/>
      </c>
    </row>
    <row r="483" spans="1:24" ht="15.75" customHeight="1" x14ac:dyDescent="0.25">
      <c r="A483" s="4" t="s">
        <v>322</v>
      </c>
      <c r="B483" s="4" t="s">
        <v>323</v>
      </c>
      <c r="C483" s="4" t="s">
        <v>22</v>
      </c>
      <c r="D483" s="4" t="s">
        <v>309</v>
      </c>
      <c r="E483" s="4">
        <f t="shared" si="3"/>
        <v>0</v>
      </c>
      <c r="I483" s="4" t="str">
        <f t="shared" ref="I483:X483" si="231">+IF($E232=1,I232,"")</f>
        <v/>
      </c>
      <c r="J483" s="4" t="str">
        <f t="shared" si="231"/>
        <v/>
      </c>
      <c r="K483" s="4" t="str">
        <f t="shared" si="231"/>
        <v/>
      </c>
      <c r="L483" s="4" t="str">
        <f t="shared" si="231"/>
        <v/>
      </c>
      <c r="M483" s="4" t="str">
        <f t="shared" si="231"/>
        <v/>
      </c>
      <c r="N483" s="4" t="str">
        <f t="shared" si="231"/>
        <v/>
      </c>
      <c r="O483" s="4" t="str">
        <f t="shared" si="231"/>
        <v/>
      </c>
      <c r="P483" s="4" t="str">
        <f t="shared" si="231"/>
        <v/>
      </c>
      <c r="Q483" s="4" t="str">
        <f t="shared" si="231"/>
        <v/>
      </c>
      <c r="R483" s="4" t="str">
        <f t="shared" si="231"/>
        <v/>
      </c>
      <c r="S483" s="4" t="str">
        <f t="shared" si="231"/>
        <v/>
      </c>
      <c r="T483" s="4" t="str">
        <f t="shared" si="231"/>
        <v/>
      </c>
      <c r="U483" s="4" t="str">
        <f t="shared" si="231"/>
        <v/>
      </c>
      <c r="V483" s="4" t="str">
        <f t="shared" si="231"/>
        <v/>
      </c>
      <c r="W483" s="4" t="str">
        <f t="shared" si="231"/>
        <v/>
      </c>
      <c r="X483" s="4" t="str">
        <f t="shared" si="231"/>
        <v/>
      </c>
    </row>
    <row r="484" spans="1:24" ht="15.75" customHeight="1" x14ac:dyDescent="0.25">
      <c r="A484" s="4" t="s">
        <v>150</v>
      </c>
      <c r="B484" s="4" t="s">
        <v>151</v>
      </c>
      <c r="C484" s="4" t="s">
        <v>118</v>
      </c>
      <c r="D484" s="4" t="s">
        <v>119</v>
      </c>
      <c r="E484" s="4">
        <f t="shared" si="3"/>
        <v>0</v>
      </c>
      <c r="I484" s="4" t="str">
        <f t="shared" ref="I484:X484" si="232">+IF($E233=1,I233,"")</f>
        <v/>
      </c>
      <c r="J484" s="4" t="str">
        <f t="shared" si="232"/>
        <v/>
      </c>
      <c r="K484" s="4" t="str">
        <f t="shared" si="232"/>
        <v/>
      </c>
      <c r="L484" s="4" t="str">
        <f t="shared" si="232"/>
        <v/>
      </c>
      <c r="M484" s="4" t="str">
        <f t="shared" si="232"/>
        <v/>
      </c>
      <c r="N484" s="4" t="str">
        <f t="shared" si="232"/>
        <v/>
      </c>
      <c r="O484" s="4" t="str">
        <f t="shared" si="232"/>
        <v/>
      </c>
      <c r="P484" s="4" t="str">
        <f t="shared" si="232"/>
        <v/>
      </c>
      <c r="Q484" s="4" t="str">
        <f t="shared" si="232"/>
        <v/>
      </c>
      <c r="R484" s="4" t="str">
        <f t="shared" si="232"/>
        <v/>
      </c>
      <c r="S484" s="4" t="str">
        <f t="shared" si="232"/>
        <v/>
      </c>
      <c r="T484" s="4" t="str">
        <f t="shared" si="232"/>
        <v/>
      </c>
      <c r="U484" s="4" t="str">
        <f t="shared" si="232"/>
        <v/>
      </c>
      <c r="V484" s="4" t="str">
        <f t="shared" si="232"/>
        <v/>
      </c>
      <c r="W484" s="4" t="str">
        <f t="shared" si="232"/>
        <v/>
      </c>
      <c r="X484" s="4" t="str">
        <f t="shared" si="232"/>
        <v/>
      </c>
    </row>
    <row r="485" spans="1:24" ht="15.75" customHeight="1" x14ac:dyDescent="0.25">
      <c r="A485" s="4" t="s">
        <v>201</v>
      </c>
      <c r="B485" s="4" t="s">
        <v>202</v>
      </c>
      <c r="C485" s="4" t="s">
        <v>181</v>
      </c>
      <c r="D485" s="4" t="s">
        <v>182</v>
      </c>
      <c r="E485" s="4">
        <f t="shared" si="3"/>
        <v>1</v>
      </c>
      <c r="I485" s="4">
        <f t="shared" ref="I485:X485" si="233">+IF($E234=1,I234,"")</f>
        <v>43993638</v>
      </c>
      <c r="J485" s="85">
        <f t="shared" si="233"/>
        <v>401.66034916230387</v>
      </c>
      <c r="K485" s="85">
        <f t="shared" si="233"/>
        <v>129.79149394282874</v>
      </c>
      <c r="L485" s="85">
        <f t="shared" si="233"/>
        <v>59.795009451139272</v>
      </c>
      <c r="M485" s="85">
        <f t="shared" si="233"/>
        <v>460.70052539404554</v>
      </c>
      <c r="N485" s="85" t="str">
        <f t="shared" si="233"/>
        <v/>
      </c>
      <c r="O485" s="85">
        <f t="shared" si="233"/>
        <v>34.826092020966804</v>
      </c>
      <c r="P485" s="85">
        <f t="shared" si="233"/>
        <v>0.33832225342766065</v>
      </c>
      <c r="Q485" s="85">
        <f t="shared" si="233"/>
        <v>0.33761821366024519</v>
      </c>
      <c r="R485" s="85">
        <f t="shared" si="233"/>
        <v>6.253176879802484</v>
      </c>
      <c r="S485" s="85">
        <f t="shared" si="233"/>
        <v>0.75718605133419403</v>
      </c>
      <c r="T485" s="85" t="str">
        <f t="shared" si="233"/>
        <v/>
      </c>
      <c r="U485" s="4">
        <f t="shared" si="233"/>
        <v>0.28000000000000003</v>
      </c>
      <c r="V485" s="4">
        <f t="shared" si="233"/>
        <v>0.37</v>
      </c>
      <c r="W485" s="4">
        <f t="shared" si="233"/>
        <v>0.45</v>
      </c>
      <c r="X485" s="4">
        <f t="shared" si="233"/>
        <v>0.45</v>
      </c>
    </row>
    <row r="486" spans="1:24" ht="15.75" customHeight="1" x14ac:dyDescent="0.25">
      <c r="A486" s="4" t="s">
        <v>519</v>
      </c>
      <c r="B486" s="4" t="s">
        <v>520</v>
      </c>
      <c r="C486" s="4" t="s">
        <v>106</v>
      </c>
      <c r="D486" s="4" t="s">
        <v>484</v>
      </c>
      <c r="E486" s="4">
        <f t="shared" si="3"/>
        <v>0</v>
      </c>
      <c r="I486" s="4" t="str">
        <f t="shared" ref="I486:X486" si="234">+IF($E235=1,I235,"")</f>
        <v/>
      </c>
      <c r="J486" s="4" t="str">
        <f t="shared" si="234"/>
        <v/>
      </c>
      <c r="K486" s="4" t="str">
        <f t="shared" si="234"/>
        <v/>
      </c>
      <c r="L486" s="4" t="str">
        <f t="shared" si="234"/>
        <v/>
      </c>
      <c r="M486" s="4" t="str">
        <f t="shared" si="234"/>
        <v/>
      </c>
      <c r="N486" s="4" t="str">
        <f t="shared" si="234"/>
        <v/>
      </c>
      <c r="O486" s="4" t="str">
        <f t="shared" si="234"/>
        <v/>
      </c>
      <c r="P486" s="4" t="str">
        <f t="shared" si="234"/>
        <v/>
      </c>
      <c r="Q486" s="4" t="str">
        <f t="shared" si="234"/>
        <v/>
      </c>
      <c r="R486" s="4" t="str">
        <f t="shared" si="234"/>
        <v/>
      </c>
      <c r="S486" s="4" t="str">
        <f t="shared" si="234"/>
        <v/>
      </c>
      <c r="T486" s="4" t="str">
        <f t="shared" si="234"/>
        <v/>
      </c>
      <c r="U486" s="4" t="str">
        <f t="shared" si="234"/>
        <v/>
      </c>
      <c r="V486" s="4" t="str">
        <f t="shared" si="234"/>
        <v/>
      </c>
      <c r="W486" s="4" t="str">
        <f t="shared" si="234"/>
        <v/>
      </c>
      <c r="X486" s="4" t="str">
        <f t="shared" si="234"/>
        <v/>
      </c>
    </row>
    <row r="487" spans="1:24" ht="15.75" customHeight="1" x14ac:dyDescent="0.25">
      <c r="A487" s="4" t="s">
        <v>299</v>
      </c>
      <c r="B487" s="4" t="s">
        <v>300</v>
      </c>
      <c r="C487" s="4" t="s">
        <v>181</v>
      </c>
      <c r="D487" s="4" t="s">
        <v>276</v>
      </c>
      <c r="E487" s="4">
        <f t="shared" si="3"/>
        <v>1</v>
      </c>
      <c r="I487" s="4">
        <f t="shared" ref="I487:X487" si="235">+IF($E236=1,I236,"")</f>
        <v>59115809</v>
      </c>
      <c r="J487" s="85">
        <f t="shared" si="235"/>
        <v>209.86941073579825</v>
      </c>
      <c r="K487" s="85">
        <f t="shared" si="235"/>
        <v>140.78467572016143</v>
      </c>
      <c r="L487" s="85" t="str">
        <f t="shared" si="235"/>
        <v/>
      </c>
      <c r="M487" s="85" t="str">
        <f t="shared" si="235"/>
        <v/>
      </c>
      <c r="N487" s="85" t="str">
        <f t="shared" si="235"/>
        <v/>
      </c>
      <c r="O487" s="85">
        <f t="shared" si="235"/>
        <v>55.172698121850665</v>
      </c>
      <c r="P487" s="85">
        <f t="shared" si="235"/>
        <v>6.7568598860460849E-2</v>
      </c>
      <c r="Q487" s="85">
        <f t="shared" si="235"/>
        <v>0.11500012015475933</v>
      </c>
      <c r="R487" s="85">
        <f t="shared" si="235"/>
        <v>1.2280978849498618</v>
      </c>
      <c r="S487" s="85">
        <f t="shared" si="235"/>
        <v>1.0208482090964945</v>
      </c>
      <c r="T487" s="85" t="str">
        <f t="shared" si="235"/>
        <v/>
      </c>
      <c r="U487" s="4">
        <f t="shared" si="235"/>
        <v>0</v>
      </c>
      <c r="V487" s="4">
        <f t="shared" si="235"/>
        <v>0</v>
      </c>
      <c r="W487" s="4">
        <f t="shared" si="235"/>
        <v>0</v>
      </c>
      <c r="X487" s="4">
        <f t="shared" si="235"/>
        <v>0.81</v>
      </c>
    </row>
    <row r="488" spans="1:24" ht="15.75" customHeight="1" x14ac:dyDescent="0.25">
      <c r="A488" s="4" t="s">
        <v>301</v>
      </c>
      <c r="B488" s="4" t="s">
        <v>302</v>
      </c>
      <c r="C488" s="4" t="s">
        <v>181</v>
      </c>
      <c r="D488" s="4" t="s">
        <v>276</v>
      </c>
      <c r="E488" s="4">
        <f t="shared" si="3"/>
        <v>1</v>
      </c>
      <c r="I488" s="4">
        <f t="shared" ref="I488:X488" si="236">+IF($E237=1,I237,"")</f>
        <v>1881641</v>
      </c>
      <c r="J488" s="85">
        <f t="shared" si="236"/>
        <v>357.45394578455722</v>
      </c>
      <c r="K488" s="85">
        <f t="shared" si="236"/>
        <v>80.780552719673949</v>
      </c>
      <c r="L488" s="85" t="str">
        <f t="shared" si="236"/>
        <v/>
      </c>
      <c r="M488" s="85" t="str">
        <f t="shared" si="236"/>
        <v/>
      </c>
      <c r="N488" s="85">
        <f t="shared" si="236"/>
        <v>7.1214434634449404</v>
      </c>
      <c r="O488" s="85">
        <f t="shared" si="236"/>
        <v>280.87313432835822</v>
      </c>
      <c r="P488" s="85">
        <f t="shared" si="236"/>
        <v>5.0815726129981281E-2</v>
      </c>
      <c r="Q488" s="85">
        <f t="shared" si="236"/>
        <v>0.30394736842105263</v>
      </c>
      <c r="R488" s="85">
        <f t="shared" si="236"/>
        <v>1.2754824113632728</v>
      </c>
      <c r="S488" s="85">
        <f t="shared" si="236"/>
        <v>2.1570529000717378</v>
      </c>
      <c r="T488" s="85">
        <f t="shared" si="236"/>
        <v>197.0523560209424</v>
      </c>
      <c r="U488" s="4">
        <f t="shared" si="236"/>
        <v>0</v>
      </c>
      <c r="V488" s="4">
        <f t="shared" si="236"/>
        <v>0</v>
      </c>
      <c r="W488" s="4">
        <f t="shared" si="236"/>
        <v>0</v>
      </c>
      <c r="X488" s="4">
        <f t="shared" si="236"/>
        <v>0.81</v>
      </c>
    </row>
    <row r="489" spans="1:24" ht="15.75" customHeight="1" x14ac:dyDescent="0.25">
      <c r="A489" s="4" t="s">
        <v>303</v>
      </c>
      <c r="B489" s="4" t="s">
        <v>304</v>
      </c>
      <c r="C489" s="4" t="s">
        <v>181</v>
      </c>
      <c r="D489" s="4" t="s">
        <v>276</v>
      </c>
      <c r="E489" s="4">
        <f t="shared" si="3"/>
        <v>1</v>
      </c>
      <c r="I489" s="4">
        <f t="shared" ref="I489:X489" si="237">+IF($E238=1,I238,"")</f>
        <v>5438100</v>
      </c>
      <c r="J489" s="85">
        <f t="shared" si="237"/>
        <v>317.2063772273404</v>
      </c>
      <c r="K489" s="85">
        <f t="shared" si="237"/>
        <v>143.83700189404388</v>
      </c>
      <c r="L489" s="85" t="str">
        <f t="shared" si="237"/>
        <v/>
      </c>
      <c r="M489" s="85" t="str">
        <f t="shared" si="237"/>
        <v/>
      </c>
      <c r="N489" s="85">
        <f t="shared" si="237"/>
        <v>4.8362479542487264</v>
      </c>
      <c r="O489" s="85">
        <f t="shared" si="237"/>
        <v>212.2167300380228</v>
      </c>
      <c r="P489" s="85">
        <f t="shared" si="237"/>
        <v>0.17131343218204517</v>
      </c>
      <c r="Q489" s="85">
        <f t="shared" si="237"/>
        <v>0.1815392482740987</v>
      </c>
      <c r="R489" s="85">
        <f t="shared" si="237"/>
        <v>1.0849377539949614</v>
      </c>
      <c r="S489" s="85">
        <f t="shared" si="237"/>
        <v>3.4541235912780177</v>
      </c>
      <c r="T489" s="85">
        <f t="shared" si="237"/>
        <v>106.51335877862596</v>
      </c>
      <c r="U489" s="4">
        <f t="shared" si="237"/>
        <v>0</v>
      </c>
      <c r="V489" s="4">
        <f t="shared" si="237"/>
        <v>0</v>
      </c>
      <c r="W489" s="4">
        <f t="shared" si="237"/>
        <v>0</v>
      </c>
      <c r="X489" s="4">
        <f t="shared" si="237"/>
        <v>0.81</v>
      </c>
    </row>
    <row r="490" spans="1:24" ht="15.75" customHeight="1" x14ac:dyDescent="0.25">
      <c r="A490" s="4" t="s">
        <v>305</v>
      </c>
      <c r="B490" s="4" t="s">
        <v>306</v>
      </c>
      <c r="C490" s="4" t="s">
        <v>181</v>
      </c>
      <c r="D490" s="4" t="s">
        <v>276</v>
      </c>
      <c r="E490" s="4">
        <f t="shared" si="3"/>
        <v>0</v>
      </c>
      <c r="I490" s="4" t="str">
        <f t="shared" ref="I490:X490" si="238">+IF($E239=1,I239,"")</f>
        <v/>
      </c>
      <c r="J490" s="4" t="str">
        <f t="shared" si="238"/>
        <v/>
      </c>
      <c r="K490" s="4" t="str">
        <f t="shared" si="238"/>
        <v/>
      </c>
      <c r="L490" s="4" t="str">
        <f t="shared" si="238"/>
        <v/>
      </c>
      <c r="M490" s="4" t="str">
        <f t="shared" si="238"/>
        <v/>
      </c>
      <c r="N490" s="4" t="str">
        <f t="shared" si="238"/>
        <v/>
      </c>
      <c r="O490" s="4" t="str">
        <f t="shared" si="238"/>
        <v/>
      </c>
      <c r="P490" s="4" t="str">
        <f t="shared" si="238"/>
        <v/>
      </c>
      <c r="Q490" s="4" t="str">
        <f t="shared" si="238"/>
        <v/>
      </c>
      <c r="R490" s="4" t="str">
        <f t="shared" si="238"/>
        <v/>
      </c>
      <c r="S490" s="4" t="str">
        <f t="shared" si="238"/>
        <v/>
      </c>
      <c r="T490" s="4" t="str">
        <f t="shared" si="238"/>
        <v/>
      </c>
      <c r="U490" s="4" t="str">
        <f t="shared" si="238"/>
        <v/>
      </c>
      <c r="V490" s="4" t="str">
        <f t="shared" si="238"/>
        <v/>
      </c>
      <c r="W490" s="4" t="str">
        <f t="shared" si="238"/>
        <v/>
      </c>
      <c r="X490" s="4" t="str">
        <f t="shared" si="238"/>
        <v/>
      </c>
    </row>
    <row r="491" spans="1:24" ht="15.75" customHeight="1" x14ac:dyDescent="0.25">
      <c r="A491" s="4" t="s">
        <v>152</v>
      </c>
      <c r="B491" s="4" t="s">
        <v>153</v>
      </c>
      <c r="C491" s="4" t="s">
        <v>118</v>
      </c>
      <c r="D491" s="4" t="s">
        <v>119</v>
      </c>
      <c r="E491" s="4">
        <f t="shared" si="3"/>
        <v>0</v>
      </c>
      <c r="I491" s="4" t="str">
        <f t="shared" ref="I491:X491" si="239">+IF($E240=1,I240,"")</f>
        <v/>
      </c>
      <c r="J491" s="4" t="str">
        <f t="shared" si="239"/>
        <v/>
      </c>
      <c r="K491" s="4" t="str">
        <f t="shared" si="239"/>
        <v/>
      </c>
      <c r="L491" s="4" t="str">
        <f t="shared" si="239"/>
        <v/>
      </c>
      <c r="M491" s="4" t="str">
        <f t="shared" si="239"/>
        <v/>
      </c>
      <c r="N491" s="4" t="str">
        <f t="shared" si="239"/>
        <v/>
      </c>
      <c r="O491" s="4" t="str">
        <f t="shared" si="239"/>
        <v/>
      </c>
      <c r="P491" s="4" t="str">
        <f t="shared" si="239"/>
        <v/>
      </c>
      <c r="Q491" s="4" t="str">
        <f t="shared" si="239"/>
        <v/>
      </c>
      <c r="R491" s="4" t="str">
        <f t="shared" si="239"/>
        <v/>
      </c>
      <c r="S491" s="4" t="str">
        <f t="shared" si="239"/>
        <v/>
      </c>
      <c r="T491" s="4" t="str">
        <f t="shared" si="239"/>
        <v/>
      </c>
      <c r="U491" s="4" t="str">
        <f t="shared" si="239"/>
        <v/>
      </c>
      <c r="V491" s="4" t="str">
        <f t="shared" si="239"/>
        <v/>
      </c>
      <c r="W491" s="4" t="str">
        <f t="shared" si="239"/>
        <v/>
      </c>
      <c r="X491" s="4" t="str">
        <f t="shared" si="239"/>
        <v/>
      </c>
    </row>
    <row r="492" spans="1:24" ht="15.75" customHeight="1" x14ac:dyDescent="0.25">
      <c r="A492" s="4" t="s">
        <v>272</v>
      </c>
      <c r="B492" s="4" t="s">
        <v>273</v>
      </c>
      <c r="C492" s="4" t="s">
        <v>28</v>
      </c>
      <c r="D492" s="4" t="s">
        <v>265</v>
      </c>
      <c r="E492" s="4">
        <f t="shared" si="3"/>
        <v>1</v>
      </c>
      <c r="I492" s="4">
        <f t="shared" ref="I492:X492" si="240">+IF($E241=1,I241,"")</f>
        <v>329064917</v>
      </c>
      <c r="J492" s="85">
        <f t="shared" si="240"/>
        <v>203.6920271266718</v>
      </c>
      <c r="K492" s="85">
        <f t="shared" si="240"/>
        <v>657.13477441291616</v>
      </c>
      <c r="L492" s="85" t="str">
        <f t="shared" si="240"/>
        <v/>
      </c>
      <c r="M492" s="85" t="str">
        <f t="shared" si="240"/>
        <v/>
      </c>
      <c r="N492" s="85">
        <f t="shared" si="240"/>
        <v>0.73055493788783321</v>
      </c>
      <c r="O492" s="85">
        <f t="shared" si="240"/>
        <v>32.093178036605657</v>
      </c>
      <c r="P492" s="85">
        <f t="shared" si="240"/>
        <v>30.882163922251895</v>
      </c>
      <c r="Q492" s="85">
        <f t="shared" si="240"/>
        <v>0.22266925638179799</v>
      </c>
      <c r="R492" s="85">
        <f t="shared" si="240"/>
        <v>5.2524590459456357</v>
      </c>
      <c r="S492" s="85">
        <f t="shared" si="240"/>
        <v>138.19799875570303</v>
      </c>
      <c r="T492" s="85">
        <f t="shared" si="240"/>
        <v>14.153733259952302</v>
      </c>
      <c r="U492" s="4">
        <f t="shared" si="240"/>
        <v>0</v>
      </c>
      <c r="V492" s="4">
        <f t="shared" si="240"/>
        <v>0</v>
      </c>
      <c r="W492" s="4">
        <f t="shared" si="240"/>
        <v>0</v>
      </c>
      <c r="X492" s="4">
        <f t="shared" si="240"/>
        <v>0</v>
      </c>
    </row>
    <row r="493" spans="1:24" ht="15.75" customHeight="1" x14ac:dyDescent="0.25">
      <c r="A493" s="4" t="s">
        <v>85</v>
      </c>
      <c r="B493" s="4" t="s">
        <v>86</v>
      </c>
      <c r="C493" s="4" t="s">
        <v>28</v>
      </c>
      <c r="D493" s="4" t="s">
        <v>29</v>
      </c>
      <c r="E493" s="4">
        <f t="shared" si="3"/>
        <v>0</v>
      </c>
      <c r="I493" s="4" t="str">
        <f t="shared" ref="I493:X493" si="241">+IF($E242=1,I242,"")</f>
        <v/>
      </c>
      <c r="J493" s="4" t="str">
        <f t="shared" si="241"/>
        <v/>
      </c>
      <c r="K493" s="4" t="str">
        <f t="shared" si="241"/>
        <v/>
      </c>
      <c r="L493" s="4" t="str">
        <f t="shared" si="241"/>
        <v/>
      </c>
      <c r="M493" s="4" t="str">
        <f t="shared" si="241"/>
        <v/>
      </c>
      <c r="N493" s="4" t="str">
        <f t="shared" si="241"/>
        <v/>
      </c>
      <c r="O493" s="4" t="str">
        <f t="shared" si="241"/>
        <v/>
      </c>
      <c r="P493" s="4" t="str">
        <f t="shared" si="241"/>
        <v/>
      </c>
      <c r="Q493" s="4" t="str">
        <f t="shared" si="241"/>
        <v/>
      </c>
      <c r="R493" s="4" t="str">
        <f t="shared" si="241"/>
        <v/>
      </c>
      <c r="S493" s="4" t="str">
        <f t="shared" si="241"/>
        <v/>
      </c>
      <c r="T493" s="4" t="str">
        <f t="shared" si="241"/>
        <v/>
      </c>
      <c r="U493" s="4" t="str">
        <f t="shared" si="241"/>
        <v/>
      </c>
      <c r="V493" s="4" t="str">
        <f t="shared" si="241"/>
        <v/>
      </c>
      <c r="W493" s="4" t="str">
        <f t="shared" si="241"/>
        <v/>
      </c>
      <c r="X493" s="4" t="str">
        <f t="shared" si="241"/>
        <v/>
      </c>
    </row>
    <row r="494" spans="1:24" ht="15.75" customHeight="1" x14ac:dyDescent="0.25">
      <c r="A494" s="4" t="s">
        <v>351</v>
      </c>
      <c r="B494" s="4" t="s">
        <v>352</v>
      </c>
      <c r="C494" s="4" t="s">
        <v>28</v>
      </c>
      <c r="D494" s="4" t="s">
        <v>328</v>
      </c>
      <c r="E494" s="4">
        <f t="shared" si="3"/>
        <v>0</v>
      </c>
      <c r="I494" s="4" t="str">
        <f t="shared" ref="I494:X494" si="242">+IF($E243=1,I243,"")</f>
        <v/>
      </c>
      <c r="J494" s="4" t="str">
        <f t="shared" si="242"/>
        <v/>
      </c>
      <c r="K494" s="4" t="str">
        <f t="shared" si="242"/>
        <v/>
      </c>
      <c r="L494" s="4" t="str">
        <f t="shared" si="242"/>
        <v/>
      </c>
      <c r="M494" s="4" t="str">
        <f t="shared" si="242"/>
        <v/>
      </c>
      <c r="N494" s="4" t="str">
        <f t="shared" si="242"/>
        <v/>
      </c>
      <c r="O494" s="4" t="str">
        <f t="shared" si="242"/>
        <v/>
      </c>
      <c r="P494" s="4" t="str">
        <f t="shared" si="242"/>
        <v/>
      </c>
      <c r="Q494" s="4" t="str">
        <f t="shared" si="242"/>
        <v/>
      </c>
      <c r="R494" s="4" t="str">
        <f t="shared" si="242"/>
        <v/>
      </c>
      <c r="S494" s="4" t="str">
        <f t="shared" si="242"/>
        <v/>
      </c>
      <c r="T494" s="4" t="str">
        <f t="shared" si="242"/>
        <v/>
      </c>
      <c r="U494" s="4" t="str">
        <f t="shared" si="242"/>
        <v/>
      </c>
      <c r="V494" s="4" t="str">
        <f t="shared" si="242"/>
        <v/>
      </c>
      <c r="W494" s="4" t="str">
        <f t="shared" si="242"/>
        <v/>
      </c>
      <c r="X494" s="4" t="str">
        <f t="shared" si="242"/>
        <v/>
      </c>
    </row>
    <row r="495" spans="1:24" ht="15.75" customHeight="1" x14ac:dyDescent="0.25">
      <c r="A495" s="4" t="s">
        <v>114</v>
      </c>
      <c r="B495" s="4" t="s">
        <v>115</v>
      </c>
      <c r="C495" s="4" t="s">
        <v>106</v>
      </c>
      <c r="D495" s="4" t="s">
        <v>107</v>
      </c>
      <c r="E495" s="4">
        <f t="shared" si="3"/>
        <v>0</v>
      </c>
      <c r="I495" s="4" t="str">
        <f t="shared" ref="I495:X495" si="243">+IF($E244=1,I244,"")</f>
        <v/>
      </c>
      <c r="J495" s="4" t="str">
        <f t="shared" si="243"/>
        <v/>
      </c>
      <c r="K495" s="4" t="str">
        <f t="shared" si="243"/>
        <v/>
      </c>
      <c r="L495" s="4" t="str">
        <f t="shared" si="243"/>
        <v/>
      </c>
      <c r="M495" s="4" t="str">
        <f t="shared" si="243"/>
        <v/>
      </c>
      <c r="N495" s="4" t="str">
        <f t="shared" si="243"/>
        <v/>
      </c>
      <c r="O495" s="4" t="str">
        <f t="shared" si="243"/>
        <v/>
      </c>
      <c r="P495" s="4" t="str">
        <f t="shared" si="243"/>
        <v/>
      </c>
      <c r="Q495" s="4" t="str">
        <f t="shared" si="243"/>
        <v/>
      </c>
      <c r="R495" s="4" t="str">
        <f t="shared" si="243"/>
        <v/>
      </c>
      <c r="S495" s="4" t="str">
        <f t="shared" si="243"/>
        <v/>
      </c>
      <c r="T495" s="4" t="str">
        <f t="shared" si="243"/>
        <v/>
      </c>
      <c r="U495" s="4" t="str">
        <f t="shared" si="243"/>
        <v/>
      </c>
      <c r="V495" s="4" t="str">
        <f t="shared" si="243"/>
        <v/>
      </c>
      <c r="W495" s="4" t="str">
        <f t="shared" si="243"/>
        <v/>
      </c>
      <c r="X495" s="4" t="str">
        <f t="shared" si="243"/>
        <v/>
      </c>
    </row>
    <row r="496" spans="1:24" ht="15.75" customHeight="1" x14ac:dyDescent="0.25">
      <c r="A496" s="4" t="s">
        <v>212</v>
      </c>
      <c r="B496" s="4" t="s">
        <v>213</v>
      </c>
      <c r="C496" s="4" t="s">
        <v>22</v>
      </c>
      <c r="D496" s="4" t="s">
        <v>205</v>
      </c>
      <c r="E496" s="4">
        <f t="shared" si="3"/>
        <v>0</v>
      </c>
      <c r="I496" s="4" t="str">
        <f t="shared" ref="I496:X496" si="244">+IF($E245=1,I245,"")</f>
        <v/>
      </c>
      <c r="J496" s="4" t="str">
        <f t="shared" si="244"/>
        <v/>
      </c>
      <c r="K496" s="4" t="str">
        <f t="shared" si="244"/>
        <v/>
      </c>
      <c r="L496" s="4" t="str">
        <f t="shared" si="244"/>
        <v/>
      </c>
      <c r="M496" s="4" t="str">
        <f t="shared" si="244"/>
        <v/>
      </c>
      <c r="N496" s="4" t="str">
        <f t="shared" si="244"/>
        <v/>
      </c>
      <c r="O496" s="4" t="str">
        <f t="shared" si="244"/>
        <v/>
      </c>
      <c r="P496" s="4" t="str">
        <f t="shared" si="244"/>
        <v/>
      </c>
      <c r="Q496" s="4" t="str">
        <f t="shared" si="244"/>
        <v/>
      </c>
      <c r="R496" s="4" t="str">
        <f t="shared" si="244"/>
        <v/>
      </c>
      <c r="S496" s="4" t="str">
        <f t="shared" si="244"/>
        <v/>
      </c>
      <c r="T496" s="4" t="str">
        <f t="shared" si="244"/>
        <v/>
      </c>
      <c r="U496" s="4" t="str">
        <f t="shared" si="244"/>
        <v/>
      </c>
      <c r="V496" s="4" t="str">
        <f t="shared" si="244"/>
        <v/>
      </c>
      <c r="W496" s="4" t="str">
        <f t="shared" si="244"/>
        <v/>
      </c>
      <c r="X496" s="4" t="str">
        <f t="shared" si="244"/>
        <v/>
      </c>
    </row>
    <row r="497" spans="1:24" ht="15.75" customHeight="1" x14ac:dyDescent="0.25">
      <c r="A497" s="4" t="s">
        <v>353</v>
      </c>
      <c r="B497" s="4" t="s">
        <v>354</v>
      </c>
      <c r="C497" s="4" t="s">
        <v>28</v>
      </c>
      <c r="D497" s="4" t="s">
        <v>328</v>
      </c>
      <c r="E497" s="4">
        <f t="shared" si="3"/>
        <v>0</v>
      </c>
      <c r="I497" s="4" t="str">
        <f t="shared" ref="I497:X497" si="245">+IF($E246=1,I246,"")</f>
        <v/>
      </c>
      <c r="J497" s="4" t="str">
        <f t="shared" si="245"/>
        <v/>
      </c>
      <c r="K497" s="4" t="str">
        <f t="shared" si="245"/>
        <v/>
      </c>
      <c r="L497" s="4" t="str">
        <f t="shared" si="245"/>
        <v/>
      </c>
      <c r="M497" s="4" t="str">
        <f t="shared" si="245"/>
        <v/>
      </c>
      <c r="N497" s="4" t="str">
        <f t="shared" si="245"/>
        <v/>
      </c>
      <c r="O497" s="4" t="str">
        <f t="shared" si="245"/>
        <v/>
      </c>
      <c r="P497" s="4" t="str">
        <f t="shared" si="245"/>
        <v/>
      </c>
      <c r="Q497" s="4" t="str">
        <f t="shared" si="245"/>
        <v/>
      </c>
      <c r="R497" s="4" t="str">
        <f t="shared" si="245"/>
        <v/>
      </c>
      <c r="S497" s="4" t="str">
        <f t="shared" si="245"/>
        <v/>
      </c>
      <c r="T497" s="4" t="str">
        <f t="shared" si="245"/>
        <v/>
      </c>
      <c r="U497" s="4" t="str">
        <f t="shared" si="245"/>
        <v/>
      </c>
      <c r="V497" s="4" t="str">
        <f t="shared" si="245"/>
        <v/>
      </c>
      <c r="W497" s="4" t="str">
        <f t="shared" si="245"/>
        <v/>
      </c>
      <c r="X497" s="4" t="str">
        <f t="shared" si="245"/>
        <v/>
      </c>
    </row>
    <row r="498" spans="1:24" ht="15.75" customHeight="1" x14ac:dyDescent="0.25">
      <c r="A498" s="4" t="s">
        <v>376</v>
      </c>
      <c r="B498" s="4" t="s">
        <v>377</v>
      </c>
      <c r="C498" s="4" t="s">
        <v>106</v>
      </c>
      <c r="D498" s="4" t="s">
        <v>357</v>
      </c>
      <c r="E498" s="4">
        <f t="shared" si="3"/>
        <v>0</v>
      </c>
      <c r="I498" s="4" t="str">
        <f t="shared" ref="I498:X498" si="246">+IF($E247=1,I247,"")</f>
        <v/>
      </c>
      <c r="J498" s="4" t="str">
        <f t="shared" si="246"/>
        <v/>
      </c>
      <c r="K498" s="4" t="str">
        <f t="shared" si="246"/>
        <v/>
      </c>
      <c r="L498" s="4" t="str">
        <f t="shared" si="246"/>
        <v/>
      </c>
      <c r="M498" s="4" t="str">
        <f t="shared" si="246"/>
        <v/>
      </c>
      <c r="N498" s="4" t="str">
        <f t="shared" si="246"/>
        <v/>
      </c>
      <c r="O498" s="4" t="str">
        <f t="shared" si="246"/>
        <v/>
      </c>
      <c r="P498" s="4" t="str">
        <f t="shared" si="246"/>
        <v/>
      </c>
      <c r="Q498" s="4" t="str">
        <f t="shared" si="246"/>
        <v/>
      </c>
      <c r="R498" s="4" t="str">
        <f t="shared" si="246"/>
        <v/>
      </c>
      <c r="S498" s="4" t="str">
        <f t="shared" si="246"/>
        <v/>
      </c>
      <c r="T498" s="4" t="str">
        <f t="shared" si="246"/>
        <v/>
      </c>
      <c r="U498" s="4" t="str">
        <f t="shared" si="246"/>
        <v/>
      </c>
      <c r="V498" s="4" t="str">
        <f t="shared" si="246"/>
        <v/>
      </c>
      <c r="W498" s="4" t="str">
        <f t="shared" si="246"/>
        <v/>
      </c>
      <c r="X498" s="4" t="str">
        <f t="shared" si="246"/>
        <v/>
      </c>
    </row>
    <row r="499" spans="1:24" ht="15.75" customHeight="1" x14ac:dyDescent="0.25">
      <c r="A499" s="4" t="s">
        <v>324</v>
      </c>
      <c r="B499" s="4" t="s">
        <v>325</v>
      </c>
      <c r="C499" s="4" t="s">
        <v>22</v>
      </c>
      <c r="D499" s="4" t="s">
        <v>309</v>
      </c>
      <c r="E499" s="4">
        <f t="shared" si="3"/>
        <v>0</v>
      </c>
      <c r="I499" s="4" t="str">
        <f t="shared" ref="I499:X499" si="247">+IF($E248=1,I248,"")</f>
        <v/>
      </c>
      <c r="J499" s="4" t="str">
        <f t="shared" si="247"/>
        <v/>
      </c>
      <c r="K499" s="4" t="str">
        <f t="shared" si="247"/>
        <v/>
      </c>
      <c r="L499" s="4" t="str">
        <f t="shared" si="247"/>
        <v/>
      </c>
      <c r="M499" s="4" t="str">
        <f t="shared" si="247"/>
        <v/>
      </c>
      <c r="N499" s="4" t="str">
        <f t="shared" si="247"/>
        <v/>
      </c>
      <c r="O499" s="4" t="str">
        <f t="shared" si="247"/>
        <v/>
      </c>
      <c r="P499" s="4" t="str">
        <f t="shared" si="247"/>
        <v/>
      </c>
      <c r="Q499" s="4" t="str">
        <f t="shared" si="247"/>
        <v/>
      </c>
      <c r="R499" s="4" t="str">
        <f t="shared" si="247"/>
        <v/>
      </c>
      <c r="S499" s="4" t="str">
        <f t="shared" si="247"/>
        <v/>
      </c>
      <c r="T499" s="4" t="str">
        <f t="shared" si="247"/>
        <v/>
      </c>
      <c r="U499" s="4" t="str">
        <f t="shared" si="247"/>
        <v/>
      </c>
      <c r="V499" s="4" t="str">
        <f t="shared" si="247"/>
        <v/>
      </c>
      <c r="W499" s="4" t="str">
        <f t="shared" si="247"/>
        <v/>
      </c>
      <c r="X499" s="4" t="str">
        <f t="shared" si="247"/>
        <v/>
      </c>
    </row>
    <row r="500" spans="1:24" ht="15.75" customHeight="1" x14ac:dyDescent="0.25">
      <c r="A500" s="4" t="s">
        <v>261</v>
      </c>
      <c r="B500" s="4" t="s">
        <v>262</v>
      </c>
      <c r="C500" s="4" t="s">
        <v>118</v>
      </c>
      <c r="D500" s="4" t="s">
        <v>250</v>
      </c>
      <c r="E500" s="4">
        <f t="shared" si="3"/>
        <v>0</v>
      </c>
      <c r="I500" s="4" t="str">
        <f t="shared" ref="I500:X500" si="248">+IF($E249=1,I249,"")</f>
        <v/>
      </c>
      <c r="J500" s="4" t="str">
        <f t="shared" si="248"/>
        <v/>
      </c>
      <c r="K500" s="4" t="str">
        <f t="shared" si="248"/>
        <v/>
      </c>
      <c r="L500" s="4" t="str">
        <f t="shared" si="248"/>
        <v/>
      </c>
      <c r="M500" s="4" t="str">
        <f t="shared" si="248"/>
        <v/>
      </c>
      <c r="N500" s="4" t="str">
        <f t="shared" si="248"/>
        <v/>
      </c>
      <c r="O500" s="4" t="str">
        <f t="shared" si="248"/>
        <v/>
      </c>
      <c r="P500" s="4" t="str">
        <f t="shared" si="248"/>
        <v/>
      </c>
      <c r="Q500" s="4" t="str">
        <f t="shared" si="248"/>
        <v/>
      </c>
      <c r="R500" s="4" t="str">
        <f t="shared" si="248"/>
        <v/>
      </c>
      <c r="S500" s="4" t="str">
        <f t="shared" si="248"/>
        <v/>
      </c>
      <c r="T500" s="4" t="str">
        <f t="shared" si="248"/>
        <v/>
      </c>
      <c r="U500" s="4" t="str">
        <f t="shared" si="248"/>
        <v/>
      </c>
      <c r="V500" s="4" t="str">
        <f t="shared" si="248"/>
        <v/>
      </c>
      <c r="W500" s="4" t="str">
        <f t="shared" si="248"/>
        <v/>
      </c>
      <c r="X500" s="4" t="str">
        <f t="shared" si="248"/>
        <v/>
      </c>
    </row>
    <row r="501" spans="1:24" ht="15.75" customHeight="1" x14ac:dyDescent="0.25">
      <c r="A501" s="4" t="s">
        <v>521</v>
      </c>
      <c r="B501" s="4" t="s">
        <v>522</v>
      </c>
      <c r="C501" s="4" t="s">
        <v>106</v>
      </c>
      <c r="D501" s="4" t="s">
        <v>484</v>
      </c>
      <c r="E501" s="4">
        <f t="shared" si="3"/>
        <v>0</v>
      </c>
      <c r="I501" s="4" t="str">
        <f t="shared" ref="I501:X501" si="249">+IF($E250=1,I250,"")</f>
        <v/>
      </c>
      <c r="J501" s="4" t="str">
        <f t="shared" si="249"/>
        <v/>
      </c>
      <c r="K501" s="4" t="str">
        <f t="shared" si="249"/>
        <v/>
      </c>
      <c r="L501" s="4" t="str">
        <f t="shared" si="249"/>
        <v/>
      </c>
      <c r="M501" s="4" t="str">
        <f t="shared" si="249"/>
        <v/>
      </c>
      <c r="N501" s="4" t="str">
        <f t="shared" si="249"/>
        <v/>
      </c>
      <c r="O501" s="4" t="str">
        <f t="shared" si="249"/>
        <v/>
      </c>
      <c r="P501" s="4" t="str">
        <f t="shared" si="249"/>
        <v/>
      </c>
      <c r="Q501" s="4" t="str">
        <f t="shared" si="249"/>
        <v/>
      </c>
      <c r="R501" s="4" t="str">
        <f t="shared" si="249"/>
        <v/>
      </c>
      <c r="S501" s="4" t="str">
        <f t="shared" si="249"/>
        <v/>
      </c>
      <c r="T501" s="4" t="str">
        <f t="shared" si="249"/>
        <v/>
      </c>
      <c r="U501" s="4" t="str">
        <f t="shared" si="249"/>
        <v/>
      </c>
      <c r="V501" s="4" t="str">
        <f t="shared" si="249"/>
        <v/>
      </c>
      <c r="W501" s="4" t="str">
        <f t="shared" si="249"/>
        <v/>
      </c>
      <c r="X501" s="4" t="str">
        <f t="shared" si="249"/>
        <v/>
      </c>
    </row>
    <row r="502" spans="1:24" ht="15.75" customHeight="1" x14ac:dyDescent="0.25">
      <c r="A502" s="4" t="s">
        <v>154</v>
      </c>
      <c r="B502" s="4" t="s">
        <v>155</v>
      </c>
      <c r="C502" s="4" t="s">
        <v>118</v>
      </c>
      <c r="D502" s="4" t="s">
        <v>119</v>
      </c>
      <c r="E502" s="4">
        <f t="shared" si="3"/>
        <v>0</v>
      </c>
      <c r="I502" s="4" t="str">
        <f t="shared" ref="I502:X502" si="250">+IF($E251=1,I251,"")</f>
        <v/>
      </c>
      <c r="J502" s="4" t="str">
        <f t="shared" si="250"/>
        <v/>
      </c>
      <c r="K502" s="4" t="str">
        <f t="shared" si="250"/>
        <v/>
      </c>
      <c r="L502" s="4" t="str">
        <f t="shared" si="250"/>
        <v/>
      </c>
      <c r="M502" s="4" t="str">
        <f t="shared" si="250"/>
        <v/>
      </c>
      <c r="N502" s="4" t="str">
        <f t="shared" si="250"/>
        <v/>
      </c>
      <c r="O502" s="4" t="str">
        <f t="shared" si="250"/>
        <v/>
      </c>
      <c r="P502" s="4" t="str">
        <f t="shared" si="250"/>
        <v/>
      </c>
      <c r="Q502" s="4" t="str">
        <f t="shared" si="250"/>
        <v/>
      </c>
      <c r="R502" s="4" t="str">
        <f t="shared" si="250"/>
        <v/>
      </c>
      <c r="S502" s="4" t="str">
        <f t="shared" si="250"/>
        <v/>
      </c>
      <c r="T502" s="4" t="str">
        <f t="shared" si="250"/>
        <v/>
      </c>
      <c r="U502" s="4" t="str">
        <f t="shared" si="250"/>
        <v/>
      </c>
      <c r="V502" s="4" t="str">
        <f t="shared" si="250"/>
        <v/>
      </c>
      <c r="W502" s="4" t="str">
        <f t="shared" si="250"/>
        <v/>
      </c>
      <c r="X502" s="4" t="str">
        <f t="shared" si="250"/>
        <v/>
      </c>
    </row>
    <row r="503" spans="1:24" ht="15.75" customHeight="1" x14ac:dyDescent="0.25">
      <c r="A503" s="4" t="s">
        <v>156</v>
      </c>
      <c r="B503" s="4" t="s">
        <v>157</v>
      </c>
      <c r="C503" s="4" t="s">
        <v>118</v>
      </c>
      <c r="D503" s="4" t="s">
        <v>119</v>
      </c>
      <c r="E503" s="4">
        <f t="shared" si="3"/>
        <v>0</v>
      </c>
      <c r="I503" s="4" t="str">
        <f t="shared" ref="I503:X503" si="251">+IF($E252=1,I252,"")</f>
        <v/>
      </c>
      <c r="J503" s="4" t="str">
        <f t="shared" si="251"/>
        <v/>
      </c>
      <c r="K503" s="4" t="str">
        <f t="shared" si="251"/>
        <v/>
      </c>
      <c r="L503" s="4" t="str">
        <f t="shared" si="251"/>
        <v/>
      </c>
      <c r="M503" s="4" t="str">
        <f t="shared" si="251"/>
        <v/>
      </c>
      <c r="N503" s="4" t="str">
        <f t="shared" si="251"/>
        <v/>
      </c>
      <c r="O503" s="4" t="str">
        <f t="shared" si="251"/>
        <v/>
      </c>
      <c r="P503" s="4" t="str">
        <f t="shared" si="251"/>
        <v/>
      </c>
      <c r="Q503" s="4" t="str">
        <f t="shared" si="251"/>
        <v/>
      </c>
      <c r="R503" s="4" t="str">
        <f t="shared" si="251"/>
        <v/>
      </c>
      <c r="S503" s="4" t="str">
        <f t="shared" si="251"/>
        <v/>
      </c>
      <c r="T503" s="4" t="str">
        <f t="shared" si="251"/>
        <v/>
      </c>
      <c r="U503" s="4" t="str">
        <f t="shared" si="251"/>
        <v/>
      </c>
      <c r="V503" s="4" t="str">
        <f t="shared" si="251"/>
        <v/>
      </c>
      <c r="W503" s="4" t="str">
        <f t="shared" si="251"/>
        <v/>
      </c>
      <c r="X503" s="4" t="str">
        <f t="shared" si="251"/>
        <v/>
      </c>
    </row>
    <row r="504" spans="1:24" ht="15.75" customHeight="1" x14ac:dyDescent="0.25"/>
    <row r="505" spans="1:24" ht="15.75" customHeight="1" x14ac:dyDescent="0.25"/>
    <row r="506" spans="1:24" ht="15.75" customHeight="1" x14ac:dyDescent="0.25">
      <c r="A506" s="291" t="s">
        <v>768</v>
      </c>
      <c r="B506" s="260"/>
      <c r="C506" s="261"/>
      <c r="D506" s="4" t="s">
        <v>393</v>
      </c>
      <c r="I506" s="4">
        <f t="shared" ref="I506:X506" si="252">+AVERAGEIFS(I$256:I$503,$E$256:$E$503,"=1",$D$256:$D$503,$D506)</f>
        <v>28608710</v>
      </c>
      <c r="J506" s="4">
        <f t="shared" si="252"/>
        <v>195.96829077578124</v>
      </c>
      <c r="K506" s="4">
        <f t="shared" si="252"/>
        <v>65.997383314382233</v>
      </c>
      <c r="L506" s="4" t="e">
        <f t="shared" si="252"/>
        <v>#DIV/0!</v>
      </c>
      <c r="M506" s="4" t="e">
        <f t="shared" si="252"/>
        <v>#DIV/0!</v>
      </c>
      <c r="N506" s="4" t="e">
        <f t="shared" si="252"/>
        <v>#DIV/0!</v>
      </c>
      <c r="O506" s="4">
        <f t="shared" si="252"/>
        <v>91.959641255605376</v>
      </c>
      <c r="P506" s="4">
        <f t="shared" si="252"/>
        <v>6.4418287273967927</v>
      </c>
      <c r="Q506" s="4">
        <f t="shared" si="252"/>
        <v>0.26497537206715743</v>
      </c>
      <c r="R506" s="4">
        <f t="shared" si="252"/>
        <v>2.1916402382351388</v>
      </c>
      <c r="S506" s="4">
        <f t="shared" si="252"/>
        <v>0.3021407324328278</v>
      </c>
      <c r="T506" s="4" t="e">
        <f t="shared" si="252"/>
        <v>#DIV/0!</v>
      </c>
      <c r="U506" s="4">
        <f t="shared" si="252"/>
        <v>0.44</v>
      </c>
      <c r="V506" s="4">
        <f t="shared" si="252"/>
        <v>0.43</v>
      </c>
      <c r="W506" s="4">
        <f t="shared" si="252"/>
        <v>0.4</v>
      </c>
      <c r="X506" s="4">
        <f t="shared" si="252"/>
        <v>0.4</v>
      </c>
    </row>
    <row r="507" spans="1:24" ht="15.75" customHeight="1" x14ac:dyDescent="0.25">
      <c r="A507" s="292"/>
      <c r="B507" s="293"/>
      <c r="C507" s="294"/>
      <c r="D507" s="4" t="s">
        <v>412</v>
      </c>
      <c r="I507" s="4">
        <f t="shared" ref="I507:X507" si="253">+AVERAGEIFS(I$256:I$503,$E$256:$E$503,"=1",$D$256:$D$503,$D507)</f>
        <v>10867228.785714285</v>
      </c>
      <c r="J507" s="4">
        <f t="shared" si="253"/>
        <v>1717.5722700442384</v>
      </c>
      <c r="K507" s="4">
        <f t="shared" si="253"/>
        <v>113.63530046762835</v>
      </c>
      <c r="L507" s="4">
        <f t="shared" si="253"/>
        <v>66.984301370877475</v>
      </c>
      <c r="M507" s="4">
        <f t="shared" si="253"/>
        <v>501.16266023772533</v>
      </c>
      <c r="N507" s="4">
        <f t="shared" si="253"/>
        <v>29.381925522647858</v>
      </c>
      <c r="O507" s="4">
        <f t="shared" si="253"/>
        <v>53.870285432400458</v>
      </c>
      <c r="P507" s="4">
        <f t="shared" si="253"/>
        <v>1.6374599505286158</v>
      </c>
      <c r="Q507" s="4">
        <f t="shared" si="253"/>
        <v>0.23326962272253987</v>
      </c>
      <c r="R507" s="4">
        <f t="shared" si="253"/>
        <v>1.0665594261083844</v>
      </c>
      <c r="S507" s="4">
        <f t="shared" si="253"/>
        <v>1.8631406816926115</v>
      </c>
      <c r="T507" s="4">
        <f t="shared" si="253"/>
        <v>79.344242606043295</v>
      </c>
      <c r="U507" s="4">
        <f t="shared" si="253"/>
        <v>0.31928571428571434</v>
      </c>
      <c r="V507" s="4">
        <f t="shared" si="253"/>
        <v>0.30928571428571427</v>
      </c>
      <c r="W507" s="4">
        <f t="shared" si="253"/>
        <v>0.40642857142857147</v>
      </c>
      <c r="X507" s="4">
        <f t="shared" si="253"/>
        <v>0.40642857142857147</v>
      </c>
    </row>
    <row r="508" spans="1:24" ht="15.75" customHeight="1" x14ac:dyDescent="0.25">
      <c r="D508" s="4" t="s">
        <v>250</v>
      </c>
      <c r="I508" s="4">
        <f t="shared" ref="I508:X508" si="254">+AVERAGEIFS(I$256:I$503,$E$256:$E$503,"=1",$D$256:$D$503,$D508)</f>
        <v>39762411.5</v>
      </c>
      <c r="J508" s="4">
        <f t="shared" si="254"/>
        <v>277.85905569829237</v>
      </c>
      <c r="K508" s="4">
        <f t="shared" si="254"/>
        <v>183.60794072196765</v>
      </c>
      <c r="L508" s="4">
        <f t="shared" si="254"/>
        <v>25.803519428958875</v>
      </c>
      <c r="M508" s="4">
        <f t="shared" si="254"/>
        <v>113.24637192847344</v>
      </c>
      <c r="N508" s="4">
        <f t="shared" si="254"/>
        <v>8.3708580189790087</v>
      </c>
      <c r="O508" s="4">
        <f t="shared" si="254"/>
        <v>175.3094108278828</v>
      </c>
      <c r="P508" s="4">
        <f t="shared" si="254"/>
        <v>3.9598732840549102</v>
      </c>
      <c r="Q508" s="4">
        <f t="shared" si="254"/>
        <v>0.11914694231185771</v>
      </c>
      <c r="R508" s="4">
        <f t="shared" si="254"/>
        <v>1.6727286014528548</v>
      </c>
      <c r="S508" s="4">
        <f t="shared" si="254"/>
        <v>0.97414380072416051</v>
      </c>
      <c r="T508" s="4">
        <f t="shared" si="254"/>
        <v>481.74565883554646</v>
      </c>
      <c r="U508" s="4">
        <f t="shared" si="254"/>
        <v>0.49</v>
      </c>
      <c r="V508" s="4">
        <f t="shared" si="254"/>
        <v>0.52500000000000002</v>
      </c>
      <c r="W508" s="4">
        <f t="shared" si="254"/>
        <v>0.45</v>
      </c>
      <c r="X508" s="4">
        <f t="shared" si="254"/>
        <v>0.45</v>
      </c>
    </row>
    <row r="509" spans="1:24" ht="15.75" customHeight="1" x14ac:dyDescent="0.25">
      <c r="D509" s="4" t="s">
        <v>309</v>
      </c>
      <c r="I509" s="4" t="e">
        <f t="shared" ref="I509:X509" si="255">+AVERAGEIFS(I$256:I$503,$E$256:$E$503,"=1",$D$256:$D$503,$D509)</f>
        <v>#DIV/0!</v>
      </c>
      <c r="J509" s="4" t="e">
        <f t="shared" si="255"/>
        <v>#DIV/0!</v>
      </c>
      <c r="K509" s="4" t="e">
        <f t="shared" si="255"/>
        <v>#DIV/0!</v>
      </c>
      <c r="L509" s="4" t="e">
        <f t="shared" si="255"/>
        <v>#DIV/0!</v>
      </c>
      <c r="M509" s="4" t="e">
        <f t="shared" si="255"/>
        <v>#DIV/0!</v>
      </c>
      <c r="N509" s="4" t="e">
        <f t="shared" si="255"/>
        <v>#DIV/0!</v>
      </c>
      <c r="O509" s="4" t="e">
        <f t="shared" si="255"/>
        <v>#DIV/0!</v>
      </c>
      <c r="P509" s="4" t="e">
        <f t="shared" si="255"/>
        <v>#DIV/0!</v>
      </c>
      <c r="Q509" s="4" t="e">
        <f t="shared" si="255"/>
        <v>#DIV/0!</v>
      </c>
      <c r="R509" s="4" t="e">
        <f t="shared" si="255"/>
        <v>#DIV/0!</v>
      </c>
      <c r="S509" s="4" t="e">
        <f t="shared" si="255"/>
        <v>#DIV/0!</v>
      </c>
      <c r="T509" s="4" t="e">
        <f t="shared" si="255"/>
        <v>#DIV/0!</v>
      </c>
      <c r="U509" s="4" t="e">
        <f t="shared" si="255"/>
        <v>#DIV/0!</v>
      </c>
      <c r="V509" s="4" t="e">
        <f t="shared" si="255"/>
        <v>#DIV/0!</v>
      </c>
      <c r="W509" s="4" t="e">
        <f t="shared" si="255"/>
        <v>#DIV/0!</v>
      </c>
      <c r="X509" s="4" t="e">
        <f t="shared" si="255"/>
        <v>#DIV/0!</v>
      </c>
    </row>
    <row r="510" spans="1:24" ht="15.75" customHeight="1" x14ac:dyDescent="0.25">
      <c r="D510" s="4" t="s">
        <v>231</v>
      </c>
      <c r="I510" s="4">
        <f t="shared" ref="I510:X510" si="256">+AVERAGEIFS(I$256:I$503,$E$256:$E$503,"=1",$D$256:$D$503,$D510)</f>
        <v>25876380</v>
      </c>
      <c r="J510" s="4">
        <f t="shared" si="256"/>
        <v>14.835923726579992</v>
      </c>
      <c r="K510" s="4">
        <f t="shared" si="256"/>
        <v>113.38912166230361</v>
      </c>
      <c r="L510" s="4">
        <f t="shared" si="256"/>
        <v>25.911661522979646</v>
      </c>
      <c r="M510" s="4">
        <f t="shared" si="256"/>
        <v>228.51981868375313</v>
      </c>
      <c r="N510" s="4" t="e">
        <f t="shared" si="256"/>
        <v>#DIV/0!</v>
      </c>
      <c r="O510" s="4">
        <f t="shared" si="256"/>
        <v>58.527325023969318</v>
      </c>
      <c r="P510" s="4">
        <f t="shared" si="256"/>
        <v>0.95102424478153769</v>
      </c>
      <c r="Q510" s="4">
        <f t="shared" si="256"/>
        <v>0.56027401929041276</v>
      </c>
      <c r="R510" s="4">
        <f t="shared" si="256"/>
        <v>1.3178041132492258</v>
      </c>
      <c r="S510" s="4" t="e">
        <f t="shared" si="256"/>
        <v>#DIV/0!</v>
      </c>
      <c r="T510" s="4" t="e">
        <f t="shared" si="256"/>
        <v>#DIV/0!</v>
      </c>
      <c r="U510" s="4">
        <f t="shared" si="256"/>
        <v>0.4</v>
      </c>
      <c r="V510" s="4">
        <f t="shared" si="256"/>
        <v>0.41</v>
      </c>
      <c r="W510" s="4">
        <f t="shared" si="256"/>
        <v>0.34</v>
      </c>
      <c r="X510" s="4">
        <f t="shared" si="256"/>
        <v>0.34</v>
      </c>
    </row>
    <row r="511" spans="1:24" ht="15.75" customHeight="1" x14ac:dyDescent="0.25">
      <c r="D511" s="4" t="s">
        <v>29</v>
      </c>
      <c r="I511" s="4">
        <f t="shared" ref="I511:X511" si="257">+AVERAGEIFS(I$256:I$503,$E$256:$E$503,"=1",$D$256:$D$503,$D511)</f>
        <v>3096247.6</v>
      </c>
      <c r="J511" s="4">
        <f t="shared" si="257"/>
        <v>504.68349319353609</v>
      </c>
      <c r="K511" s="4">
        <f t="shared" si="257"/>
        <v>274.95890530907548</v>
      </c>
      <c r="L511" s="4">
        <f t="shared" si="257"/>
        <v>147.31748256743123</v>
      </c>
      <c r="M511" s="4">
        <f t="shared" si="257"/>
        <v>361.05032822757113</v>
      </c>
      <c r="N511" s="4" t="e">
        <f t="shared" si="257"/>
        <v>#DIV/0!</v>
      </c>
      <c r="O511" s="4">
        <f t="shared" si="257"/>
        <v>117.83686793114754</v>
      </c>
      <c r="P511" s="4">
        <f t="shared" si="257"/>
        <v>12.085265069411248</v>
      </c>
      <c r="Q511" s="4">
        <f t="shared" si="257"/>
        <v>0.59557533309899147</v>
      </c>
      <c r="R511" s="4">
        <f t="shared" si="257"/>
        <v>23.692103348336069</v>
      </c>
      <c r="S511" s="4">
        <f t="shared" si="257"/>
        <v>4.0843078034437728</v>
      </c>
      <c r="T511" s="4" t="e">
        <f t="shared" si="257"/>
        <v>#DIV/0!</v>
      </c>
      <c r="U511" s="4">
        <f t="shared" si="257"/>
        <v>0.40800000000000003</v>
      </c>
      <c r="V511" s="4">
        <f t="shared" si="257"/>
        <v>0.46999999999999992</v>
      </c>
      <c r="W511" s="4">
        <f t="shared" si="257"/>
        <v>0.442</v>
      </c>
      <c r="X511" s="4">
        <f t="shared" si="257"/>
        <v>0.442</v>
      </c>
    </row>
    <row r="512" spans="1:24" ht="15.75" customHeight="1" x14ac:dyDescent="0.25">
      <c r="D512" s="4" t="s">
        <v>328</v>
      </c>
      <c r="I512" s="4">
        <f t="shared" ref="I512:X512" si="258">+AVERAGEIFS(I$256:I$503,$E$256:$E$503,"=1",$D$256:$D$503,$D512)</f>
        <v>21167166.333333332</v>
      </c>
      <c r="J512" s="4">
        <f t="shared" si="258"/>
        <v>330.03737065054548</v>
      </c>
      <c r="K512" s="4">
        <f t="shared" si="258"/>
        <v>238.80098813978074</v>
      </c>
      <c r="L512" s="4">
        <f t="shared" si="258"/>
        <v>60.976405658246961</v>
      </c>
      <c r="M512" s="4">
        <f t="shared" si="258"/>
        <v>250.86524119260528</v>
      </c>
      <c r="N512" s="4">
        <f t="shared" si="258"/>
        <v>7.7714201378111678</v>
      </c>
      <c r="O512" s="4">
        <f t="shared" si="258"/>
        <v>124.21827965609589</v>
      </c>
      <c r="P512" s="4">
        <f t="shared" si="258"/>
        <v>4.0724029480279302</v>
      </c>
      <c r="Q512" s="4">
        <f t="shared" si="258"/>
        <v>0.42029275643711367</v>
      </c>
      <c r="R512" s="4">
        <f t="shared" si="258"/>
        <v>10.809713868043696</v>
      </c>
      <c r="S512" s="4">
        <f t="shared" si="258"/>
        <v>5.4152741636675295</v>
      </c>
      <c r="T512" s="4">
        <f t="shared" si="258"/>
        <v>178.60944954285515</v>
      </c>
      <c r="U512" s="4">
        <f t="shared" si="258"/>
        <v>0.36833333333333335</v>
      </c>
      <c r="V512" s="4">
        <f t="shared" si="258"/>
        <v>0.34833333333333338</v>
      </c>
      <c r="W512" s="4">
        <f t="shared" si="258"/>
        <v>0.37333333333333335</v>
      </c>
      <c r="X512" s="4">
        <f t="shared" si="258"/>
        <v>0.37333333333333335</v>
      </c>
    </row>
    <row r="513" spans="4:24" ht="15.75" customHeight="1" x14ac:dyDescent="0.25">
      <c r="D513" s="4" t="s">
        <v>484</v>
      </c>
      <c r="I513" s="4">
        <f t="shared" ref="I513:X513" si="259">+AVERAGEIFS(I$256:I$503,$E$256:$E$503,"=1",$D$256:$D$503,$D513)</f>
        <v>14596546.625</v>
      </c>
      <c r="J513" s="4">
        <f t="shared" si="259"/>
        <v>338.43917044396437</v>
      </c>
      <c r="K513" s="4">
        <f t="shared" si="259"/>
        <v>195.68876841459013</v>
      </c>
      <c r="L513" s="4">
        <f t="shared" si="259"/>
        <v>34.207287820954051</v>
      </c>
      <c r="M513" s="4">
        <f t="shared" si="259"/>
        <v>692.56756756756749</v>
      </c>
      <c r="N513" s="4">
        <f t="shared" si="259"/>
        <v>7.4331149662076825</v>
      </c>
      <c r="O513" s="4">
        <f t="shared" si="259"/>
        <v>149.27525503639353</v>
      </c>
      <c r="P513" s="4">
        <f t="shared" si="259"/>
        <v>0.89900874341996762</v>
      </c>
      <c r="Q513" s="4">
        <f t="shared" si="259"/>
        <v>0.30301817629455441</v>
      </c>
      <c r="R513" s="4">
        <f t="shared" si="259"/>
        <v>1.5202320019140025</v>
      </c>
      <c r="S513" s="4">
        <f t="shared" si="259"/>
        <v>9.7171609075473739</v>
      </c>
      <c r="T513" s="4">
        <f t="shared" si="259"/>
        <v>9.661129568106313</v>
      </c>
      <c r="U513" s="4">
        <f t="shared" si="259"/>
        <v>8.7499999999999994E-2</v>
      </c>
      <c r="V513" s="4">
        <f t="shared" si="259"/>
        <v>6.25E-2</v>
      </c>
      <c r="W513" s="4">
        <f t="shared" si="259"/>
        <v>0.12625</v>
      </c>
      <c r="X513" s="4">
        <f t="shared" si="259"/>
        <v>0.12625</v>
      </c>
    </row>
    <row r="514" spans="4:24" ht="15.75" customHeight="1" x14ac:dyDescent="0.25">
      <c r="D514" s="4" t="s">
        <v>23</v>
      </c>
      <c r="I514" s="4">
        <f t="shared" ref="I514:X514" si="260">+AVERAGEIFS(I$256:I$503,$E$256:$E$503,"=1",$D$256:$D$503,$D514)</f>
        <v>2404133.0989999999</v>
      </c>
      <c r="J514" s="4">
        <f t="shared" si="260"/>
        <v>132789.25932779865</v>
      </c>
      <c r="K514" s="4">
        <f t="shared" si="260"/>
        <v>81848.709672058088</v>
      </c>
      <c r="L514" s="4" t="e">
        <f t="shared" si="260"/>
        <v>#DIV/0!</v>
      </c>
      <c r="M514" s="4" t="e">
        <f t="shared" si="260"/>
        <v>#DIV/0!</v>
      </c>
      <c r="N514" s="4">
        <f t="shared" si="260"/>
        <v>4277.234976291501</v>
      </c>
      <c r="O514" s="4">
        <f t="shared" si="260"/>
        <v>430.81376206609127</v>
      </c>
      <c r="P514" s="4">
        <f t="shared" si="260"/>
        <v>0.14145513530519288</v>
      </c>
      <c r="Q514" s="4">
        <f t="shared" si="260"/>
        <v>0.30981776369497649</v>
      </c>
      <c r="R514" s="4">
        <f t="shared" si="260"/>
        <v>403.0925441818016</v>
      </c>
      <c r="S514" s="4">
        <f t="shared" si="260"/>
        <v>1.3792854710309688</v>
      </c>
      <c r="T514" s="4" t="e">
        <f t="shared" si="260"/>
        <v>#DIV/0!</v>
      </c>
      <c r="U514" s="4">
        <f t="shared" si="260"/>
        <v>0.79500000000000004</v>
      </c>
      <c r="V514" s="4">
        <f t="shared" si="260"/>
        <v>0.87</v>
      </c>
      <c r="W514" s="4">
        <f t="shared" si="260"/>
        <v>0.76</v>
      </c>
      <c r="X514" s="4">
        <f t="shared" si="260"/>
        <v>0.76</v>
      </c>
    </row>
    <row r="515" spans="4:24" ht="15.75" customHeight="1" x14ac:dyDescent="0.25">
      <c r="D515" s="4" t="s">
        <v>525</v>
      </c>
      <c r="I515" s="4">
        <f t="shared" ref="I515:X515" si="261">+AVERAGEIFS(I$256:I$503,$E$256:$E$503,"=1",$D$256:$D$503,$D515)</f>
        <v>21724712.222222224</v>
      </c>
      <c r="J515" s="4">
        <f t="shared" si="261"/>
        <v>408.45324554729353</v>
      </c>
      <c r="K515" s="4">
        <f t="shared" si="261"/>
        <v>97.242446617930085</v>
      </c>
      <c r="L515" s="4">
        <f t="shared" si="261"/>
        <v>53.521192220419174</v>
      </c>
      <c r="M515" s="4">
        <f t="shared" si="261"/>
        <v>601.81470383657825</v>
      </c>
      <c r="N515" s="4">
        <f t="shared" si="261"/>
        <v>13.730910211329888</v>
      </c>
      <c r="O515" s="4">
        <f t="shared" si="261"/>
        <v>87.016196189606418</v>
      </c>
      <c r="P515" s="4">
        <f t="shared" si="261"/>
        <v>0.10900722561078642</v>
      </c>
      <c r="Q515" s="4">
        <f t="shared" si="261"/>
        <v>0.30640121189178982</v>
      </c>
      <c r="R515" s="4">
        <f t="shared" si="261"/>
        <v>0.68537003745499503</v>
      </c>
      <c r="S515" s="4">
        <f t="shared" si="261"/>
        <v>3.3446457191342494</v>
      </c>
      <c r="T515" s="4">
        <f t="shared" si="261"/>
        <v>108.40048430554378</v>
      </c>
      <c r="U515" s="4">
        <f t="shared" si="261"/>
        <v>0.42777777777777781</v>
      </c>
      <c r="V515" s="4">
        <f t="shared" si="261"/>
        <v>0.46222222222222226</v>
      </c>
      <c r="W515" s="4">
        <f t="shared" si="261"/>
        <v>0.44</v>
      </c>
      <c r="X515" s="4">
        <f t="shared" si="261"/>
        <v>0.44</v>
      </c>
    </row>
    <row r="516" spans="4:24" ht="15.75" customHeight="1" x14ac:dyDescent="0.25">
      <c r="D516" s="4" t="s">
        <v>182</v>
      </c>
      <c r="I516" s="4">
        <f t="shared" ref="I516:X516" si="262">+AVERAGEIFS(I$256:I$503,$E$256:$E$503,"=1",$D$256:$D$503,$D516)</f>
        <v>31417300.444444444</v>
      </c>
      <c r="J516" s="4">
        <f t="shared" si="262"/>
        <v>350.18867776017152</v>
      </c>
      <c r="K516" s="4">
        <f t="shared" si="262"/>
        <v>206.75135126299517</v>
      </c>
      <c r="L516" s="4">
        <f t="shared" si="262"/>
        <v>84.490400872977119</v>
      </c>
      <c r="M516" s="4">
        <f t="shared" si="262"/>
        <v>437.88535689597876</v>
      </c>
      <c r="N516" s="4">
        <f t="shared" si="262"/>
        <v>26.403693136058656</v>
      </c>
      <c r="O516" s="4">
        <f t="shared" si="262"/>
        <v>33.357155310876429</v>
      </c>
      <c r="P516" s="4">
        <f t="shared" si="262"/>
        <v>0.50638035009927929</v>
      </c>
      <c r="Q516" s="4">
        <f t="shared" si="262"/>
        <v>0.15006169456728499</v>
      </c>
      <c r="R516" s="4">
        <f t="shared" si="262"/>
        <v>3.3165289131478892</v>
      </c>
      <c r="S516" s="4">
        <f t="shared" si="262"/>
        <v>1.3004836889332911</v>
      </c>
      <c r="T516" s="4">
        <f t="shared" si="262"/>
        <v>48.035522755138878</v>
      </c>
      <c r="U516" s="4">
        <f t="shared" si="262"/>
        <v>0.28555555555555556</v>
      </c>
      <c r="V516" s="4">
        <f t="shared" si="262"/>
        <v>0.26222222222222219</v>
      </c>
      <c r="W516" s="4">
        <f t="shared" si="262"/>
        <v>0.3666666666666667</v>
      </c>
      <c r="X516" s="4">
        <f t="shared" si="262"/>
        <v>0.3666666666666667</v>
      </c>
    </row>
    <row r="517" spans="4:24" ht="15.75" customHeight="1" x14ac:dyDescent="0.25">
      <c r="D517" s="4" t="s">
        <v>89</v>
      </c>
      <c r="I517" s="4">
        <f t="shared" ref="I517:X517" si="263">+AVERAGEIFS(I$256:I$503,$E$256:$E$503,"=1",$D$256:$D$503,$D517)</f>
        <v>24434432</v>
      </c>
      <c r="J517" s="4">
        <f t="shared" si="263"/>
        <v>306.22169444123534</v>
      </c>
      <c r="K517" s="4">
        <f t="shared" si="263"/>
        <v>295.4549958540527</v>
      </c>
      <c r="L517" s="4">
        <f t="shared" si="263"/>
        <v>51.418464404492049</v>
      </c>
      <c r="M517" s="4">
        <f t="shared" si="263"/>
        <v>230.43420670921969</v>
      </c>
      <c r="N517" s="4">
        <f t="shared" si="263"/>
        <v>6.5009043583960135</v>
      </c>
      <c r="O517" s="4">
        <f t="shared" si="263"/>
        <v>224.38703984294514</v>
      </c>
      <c r="P517" s="4">
        <f t="shared" si="263"/>
        <v>2.7739343264310885</v>
      </c>
      <c r="Q517" s="4">
        <f t="shared" si="263"/>
        <v>0.46944413379363187</v>
      </c>
      <c r="R517" s="4">
        <f t="shared" si="263"/>
        <v>29.804317510796238</v>
      </c>
      <c r="S517" s="4">
        <f t="shared" si="263"/>
        <v>0.76229675978535738</v>
      </c>
      <c r="T517" s="4">
        <f t="shared" si="263"/>
        <v>106.94572638132918</v>
      </c>
      <c r="U517" s="4">
        <f t="shared" si="263"/>
        <v>0.34571428571428564</v>
      </c>
      <c r="V517" s="4">
        <f t="shared" si="263"/>
        <v>0.39714285714285719</v>
      </c>
      <c r="W517" s="4">
        <f t="shared" si="263"/>
        <v>0.42571428571428571</v>
      </c>
      <c r="X517" s="4">
        <f t="shared" si="263"/>
        <v>0.42571428571428571</v>
      </c>
    </row>
    <row r="518" spans="4:24" ht="15.75" customHeight="1" x14ac:dyDescent="0.25">
      <c r="D518" s="4" t="s">
        <v>449</v>
      </c>
      <c r="I518" s="4" t="e">
        <f t="shared" ref="I518:X518" si="264">+AVERAGEIFS(I$256:I$503,$E$256:$E$503,"=1",$D$256:$D$503,$D518)</f>
        <v>#DIV/0!</v>
      </c>
      <c r="J518" s="4" t="e">
        <f t="shared" si="264"/>
        <v>#DIV/0!</v>
      </c>
      <c r="K518" s="4" t="e">
        <f t="shared" si="264"/>
        <v>#DIV/0!</v>
      </c>
      <c r="L518" s="4" t="e">
        <f t="shared" si="264"/>
        <v>#DIV/0!</v>
      </c>
      <c r="M518" s="4" t="e">
        <f t="shared" si="264"/>
        <v>#DIV/0!</v>
      </c>
      <c r="N518" s="4" t="e">
        <f t="shared" si="264"/>
        <v>#DIV/0!</v>
      </c>
      <c r="O518" s="4" t="e">
        <f t="shared" si="264"/>
        <v>#DIV/0!</v>
      </c>
      <c r="P518" s="4" t="e">
        <f t="shared" si="264"/>
        <v>#DIV/0!</v>
      </c>
      <c r="Q518" s="4" t="e">
        <f t="shared" si="264"/>
        <v>#DIV/0!</v>
      </c>
      <c r="R518" s="4" t="e">
        <f t="shared" si="264"/>
        <v>#DIV/0!</v>
      </c>
      <c r="S518" s="4" t="e">
        <f t="shared" si="264"/>
        <v>#DIV/0!</v>
      </c>
      <c r="T518" s="4" t="e">
        <f t="shared" si="264"/>
        <v>#DIV/0!</v>
      </c>
      <c r="U518" s="4" t="e">
        <f t="shared" si="264"/>
        <v>#DIV/0!</v>
      </c>
      <c r="V518" s="4" t="e">
        <f t="shared" si="264"/>
        <v>#DIV/0!</v>
      </c>
      <c r="W518" s="4" t="e">
        <f t="shared" si="264"/>
        <v>#DIV/0!</v>
      </c>
      <c r="X518" s="4" t="e">
        <f t="shared" si="264"/>
        <v>#DIV/0!</v>
      </c>
    </row>
    <row r="519" spans="4:24" ht="15.75" customHeight="1" x14ac:dyDescent="0.25">
      <c r="D519" s="4" t="s">
        <v>265</v>
      </c>
      <c r="I519" s="4">
        <f t="shared" ref="I519:X519" si="265">+AVERAGEIFS(I$256:I$503,$E$256:$E$503,"=1",$D$256:$D$503,$D519)</f>
        <v>122179490</v>
      </c>
      <c r="J519" s="4">
        <f t="shared" si="265"/>
        <v>384.30942835881433</v>
      </c>
      <c r="K519" s="4">
        <f t="shared" si="265"/>
        <v>367.16118618282479</v>
      </c>
      <c r="L519" s="4">
        <f t="shared" si="265"/>
        <v>199.20171897066643</v>
      </c>
      <c r="M519" s="4">
        <f t="shared" si="265"/>
        <v>825.28785756523348</v>
      </c>
      <c r="N519" s="4">
        <f t="shared" si="265"/>
        <v>0.73055493788783321</v>
      </c>
      <c r="O519" s="4">
        <f t="shared" si="265"/>
        <v>381.53401442827754</v>
      </c>
      <c r="P519" s="4">
        <f t="shared" si="265"/>
        <v>10.365884981913954</v>
      </c>
      <c r="Q519" s="4">
        <f t="shared" si="265"/>
        <v>0.24288392491215968</v>
      </c>
      <c r="R519" s="4">
        <f t="shared" si="265"/>
        <v>5.0052919690390576</v>
      </c>
      <c r="S519" s="4">
        <f t="shared" si="265"/>
        <v>47.118018495062749</v>
      </c>
      <c r="T519" s="4">
        <f t="shared" si="265"/>
        <v>472.99353329664285</v>
      </c>
      <c r="U519" s="4">
        <f t="shared" si="265"/>
        <v>0.26</v>
      </c>
      <c r="V519" s="4">
        <f t="shared" si="265"/>
        <v>0.28666666666666668</v>
      </c>
      <c r="W519" s="4">
        <f t="shared" si="265"/>
        <v>0.26333333333333336</v>
      </c>
      <c r="X519" s="4">
        <f t="shared" si="265"/>
        <v>0.26333333333333336</v>
      </c>
    </row>
    <row r="520" spans="4:24" ht="15.75" customHeight="1" x14ac:dyDescent="0.25">
      <c r="D520" s="4" t="s">
        <v>380</v>
      </c>
      <c r="I520" s="4" t="e">
        <f t="shared" ref="I520:X520" si="266">+AVERAGEIFS(I$256:I$503,$E$256:$E$503,"=1",$D$256:$D$503,$D520)</f>
        <v>#DIV/0!</v>
      </c>
      <c r="J520" s="4" t="e">
        <f t="shared" si="266"/>
        <v>#DIV/0!</v>
      </c>
      <c r="K520" s="4" t="e">
        <f t="shared" si="266"/>
        <v>#DIV/0!</v>
      </c>
      <c r="L520" s="4" t="e">
        <f t="shared" si="266"/>
        <v>#DIV/0!</v>
      </c>
      <c r="M520" s="4" t="e">
        <f t="shared" si="266"/>
        <v>#DIV/0!</v>
      </c>
      <c r="N520" s="4" t="e">
        <f t="shared" si="266"/>
        <v>#DIV/0!</v>
      </c>
      <c r="O520" s="4" t="e">
        <f t="shared" si="266"/>
        <v>#DIV/0!</v>
      </c>
      <c r="P520" s="4" t="e">
        <f t="shared" si="266"/>
        <v>#DIV/0!</v>
      </c>
      <c r="Q520" s="4" t="e">
        <f t="shared" si="266"/>
        <v>#DIV/0!</v>
      </c>
      <c r="R520" s="4" t="e">
        <f t="shared" si="266"/>
        <v>#DIV/0!</v>
      </c>
      <c r="S520" s="4" t="e">
        <f t="shared" si="266"/>
        <v>#DIV/0!</v>
      </c>
      <c r="T520" s="4" t="e">
        <f t="shared" si="266"/>
        <v>#DIV/0!</v>
      </c>
      <c r="U520" s="4" t="e">
        <f t="shared" si="266"/>
        <v>#DIV/0!</v>
      </c>
      <c r="V520" s="4" t="e">
        <f t="shared" si="266"/>
        <v>#DIV/0!</v>
      </c>
      <c r="W520" s="4" t="e">
        <f t="shared" si="266"/>
        <v>#DIV/0!</v>
      </c>
      <c r="X520" s="4" t="e">
        <f t="shared" si="266"/>
        <v>#DIV/0!</v>
      </c>
    </row>
    <row r="521" spans="4:24" ht="15.75" customHeight="1" x14ac:dyDescent="0.25">
      <c r="D521" s="4" t="s">
        <v>357</v>
      </c>
      <c r="I521" s="4">
        <f t="shared" ref="I521:X521" si="267">+AVERAGEIFS(I$256:I$503,$E$256:$E$503,"=1",$D$256:$D$503,$D521)</f>
        <v>46209913.25</v>
      </c>
      <c r="J521" s="4">
        <f t="shared" si="267"/>
        <v>241.12973780571815</v>
      </c>
      <c r="K521" s="4">
        <f t="shared" si="267"/>
        <v>236.45318491602706</v>
      </c>
      <c r="L521" s="4">
        <f t="shared" si="267"/>
        <v>16.988511827951434</v>
      </c>
      <c r="M521" s="4">
        <f t="shared" si="267"/>
        <v>150.76562614765155</v>
      </c>
      <c r="N521" s="4">
        <f t="shared" si="267"/>
        <v>2.047279334907413</v>
      </c>
      <c r="O521" s="4">
        <f t="shared" si="267"/>
        <v>184.65655523988775</v>
      </c>
      <c r="P521" s="4">
        <f t="shared" si="267"/>
        <v>16.442643401900693</v>
      </c>
      <c r="Q521" s="4">
        <f t="shared" si="267"/>
        <v>0.31632735811908658</v>
      </c>
      <c r="R521" s="4">
        <f t="shared" si="267"/>
        <v>3.835904589873369</v>
      </c>
      <c r="S521" s="4">
        <f t="shared" si="267"/>
        <v>0.57990797197846722</v>
      </c>
      <c r="T521" s="4">
        <f t="shared" si="267"/>
        <v>88.883759627270138</v>
      </c>
      <c r="U521" s="4">
        <f t="shared" si="267"/>
        <v>0.4425</v>
      </c>
      <c r="V521" s="4">
        <f t="shared" si="267"/>
        <v>0.4</v>
      </c>
      <c r="W521" s="4">
        <f t="shared" si="267"/>
        <v>0.36250000000000004</v>
      </c>
      <c r="X521" s="4">
        <f t="shared" si="267"/>
        <v>0.36250000000000004</v>
      </c>
    </row>
    <row r="522" spans="4:24" ht="15.75" customHeight="1" x14ac:dyDescent="0.25">
      <c r="D522" s="4" t="s">
        <v>119</v>
      </c>
      <c r="I522" s="4">
        <f t="shared" ref="I522:X522" si="268">+AVERAGEIFS(I$256:I$503,$E$256:$E$503,"=1",$D$256:$D$503,$D522)</f>
        <v>26921820.5</v>
      </c>
      <c r="J522" s="4">
        <f t="shared" si="268"/>
        <v>458.73988320345973</v>
      </c>
      <c r="K522" s="4">
        <f t="shared" si="268"/>
        <v>149.33681515601677</v>
      </c>
      <c r="L522" s="4" t="e">
        <f t="shared" si="268"/>
        <v>#DIV/0!</v>
      </c>
      <c r="M522" s="4" t="e">
        <f t="shared" si="268"/>
        <v>#DIV/0!</v>
      </c>
      <c r="N522" s="4" t="e">
        <f t="shared" si="268"/>
        <v>#DIV/0!</v>
      </c>
      <c r="O522" s="4">
        <f t="shared" si="268"/>
        <v>710.1145264847512</v>
      </c>
      <c r="P522" s="4">
        <f t="shared" si="268"/>
        <v>0.10746276460437179</v>
      </c>
      <c r="Q522" s="4">
        <f t="shared" si="268"/>
        <v>0.40409778418445347</v>
      </c>
      <c r="R522" s="4">
        <f t="shared" si="268"/>
        <v>3.2510155145330568</v>
      </c>
      <c r="S522" s="4">
        <f t="shared" si="268"/>
        <v>0.29821839212141998</v>
      </c>
      <c r="T522" s="4">
        <f t="shared" si="268"/>
        <v>824.82622950819677</v>
      </c>
      <c r="U522" s="4">
        <f t="shared" si="268"/>
        <v>0.42500000000000004</v>
      </c>
      <c r="V522" s="4">
        <f t="shared" si="268"/>
        <v>0.45</v>
      </c>
      <c r="W522" s="4">
        <f t="shared" si="268"/>
        <v>0.47000000000000003</v>
      </c>
      <c r="X522" s="4">
        <f t="shared" si="268"/>
        <v>0.47000000000000003</v>
      </c>
    </row>
    <row r="523" spans="4:24" ht="15.75" customHeight="1" x14ac:dyDescent="0.25">
      <c r="D523" s="4" t="s">
        <v>276</v>
      </c>
      <c r="I523" s="4">
        <f t="shared" ref="I523:X523" si="269">+AVERAGEIFS(I$256:I$503,$E$256:$E$503,"=1",$D$256:$D$503,$D523)</f>
        <v>9044169.7272727266</v>
      </c>
      <c r="J523" s="4">
        <f t="shared" si="269"/>
        <v>255.18671146781142</v>
      </c>
      <c r="K523" s="4">
        <f t="shared" si="269"/>
        <v>115.7513931612459</v>
      </c>
      <c r="L523" s="4">
        <f t="shared" si="269"/>
        <v>75.559979546576855</v>
      </c>
      <c r="M523" s="4">
        <f t="shared" si="269"/>
        <v>803.89170413635793</v>
      </c>
      <c r="N523" s="4">
        <f t="shared" si="269"/>
        <v>16.793206086451118</v>
      </c>
      <c r="O523" s="4">
        <f t="shared" si="269"/>
        <v>125.5158077593975</v>
      </c>
      <c r="P523" s="4">
        <f t="shared" si="269"/>
        <v>0.15700341716206045</v>
      </c>
      <c r="Q523" s="4">
        <f t="shared" si="269"/>
        <v>0.21913543780840142</v>
      </c>
      <c r="R523" s="4">
        <f t="shared" si="269"/>
        <v>1.791585952559813</v>
      </c>
      <c r="S523" s="4">
        <f t="shared" si="269"/>
        <v>1.6797823653967092</v>
      </c>
      <c r="T523" s="4">
        <f t="shared" si="269"/>
        <v>141.96387445888655</v>
      </c>
      <c r="U523" s="4">
        <f t="shared" si="269"/>
        <v>0.39818181818181819</v>
      </c>
      <c r="V523" s="4">
        <f t="shared" si="269"/>
        <v>0.37909090909090909</v>
      </c>
      <c r="W523" s="4">
        <f t="shared" si="269"/>
        <v>0.40090909090909094</v>
      </c>
      <c r="X523" s="4">
        <f t="shared" si="269"/>
        <v>0.62181818181818194</v>
      </c>
    </row>
    <row r="524" spans="4:24" ht="15.75" customHeight="1" x14ac:dyDescent="0.25">
      <c r="D524" s="4" t="s">
        <v>160</v>
      </c>
      <c r="I524" s="4">
        <f t="shared" ref="I524:X524" si="270">+AVERAGEIFS(I$256:I$503,$E$256:$E$503,"=1",$D$256:$D$503,$D524)</f>
        <v>60436925.333333336</v>
      </c>
      <c r="J524" s="4">
        <f t="shared" si="270"/>
        <v>215.53285861877779</v>
      </c>
      <c r="K524" s="4">
        <f t="shared" si="270"/>
        <v>89.518122997940466</v>
      </c>
      <c r="L524" s="4">
        <f t="shared" si="270"/>
        <v>62.166872489282142</v>
      </c>
      <c r="M524" s="4">
        <f t="shared" si="270"/>
        <v>532.7995676477766</v>
      </c>
      <c r="N524" s="4">
        <f t="shared" si="270"/>
        <v>10.847382232012897</v>
      </c>
      <c r="O524" s="4">
        <f t="shared" si="270"/>
        <v>67.531521625561197</v>
      </c>
      <c r="P524" s="4">
        <f t="shared" si="270"/>
        <v>0.57602042057282443</v>
      </c>
      <c r="Q524" s="4">
        <f t="shared" si="270"/>
        <v>0.22752419390425516</v>
      </c>
      <c r="R524" s="4">
        <f t="shared" si="270"/>
        <v>2.2503281132782162</v>
      </c>
      <c r="S524" s="4">
        <f t="shared" si="270"/>
        <v>3.3533972959440685</v>
      </c>
      <c r="T524" s="4">
        <f t="shared" si="270"/>
        <v>95.770454074348024</v>
      </c>
      <c r="U524" s="4">
        <f t="shared" si="270"/>
        <v>0.60666666666666658</v>
      </c>
      <c r="V524" s="4">
        <f t="shared" si="270"/>
        <v>0.59333333333333338</v>
      </c>
      <c r="W524" s="4">
        <f t="shared" si="270"/>
        <v>0.66999999999999993</v>
      </c>
      <c r="X524" s="4">
        <f t="shared" si="270"/>
        <v>0.66999999999999993</v>
      </c>
    </row>
    <row r="525" spans="4:24" ht="15.75" customHeight="1" x14ac:dyDescent="0.25">
      <c r="D525" s="4" t="s">
        <v>205</v>
      </c>
      <c r="I525" s="4" t="e">
        <f t="shared" ref="I525:X525" si="271">+AVERAGEIFS(I$256:I$503,$E$256:$E$503,"=1",$D$256:$D$503,$D525)</f>
        <v>#DIV/0!</v>
      </c>
      <c r="J525" s="4" t="e">
        <f t="shared" si="271"/>
        <v>#DIV/0!</v>
      </c>
      <c r="K525" s="4" t="e">
        <f t="shared" si="271"/>
        <v>#DIV/0!</v>
      </c>
      <c r="L525" s="4" t="e">
        <f t="shared" si="271"/>
        <v>#DIV/0!</v>
      </c>
      <c r="M525" s="4" t="e">
        <f t="shared" si="271"/>
        <v>#DIV/0!</v>
      </c>
      <c r="N525" s="4" t="e">
        <f t="shared" si="271"/>
        <v>#DIV/0!</v>
      </c>
      <c r="O525" s="4" t="e">
        <f t="shared" si="271"/>
        <v>#DIV/0!</v>
      </c>
      <c r="P525" s="4" t="e">
        <f t="shared" si="271"/>
        <v>#DIV/0!</v>
      </c>
      <c r="Q525" s="4" t="e">
        <f t="shared" si="271"/>
        <v>#DIV/0!</v>
      </c>
      <c r="R525" s="4" t="e">
        <f t="shared" si="271"/>
        <v>#DIV/0!</v>
      </c>
      <c r="S525" s="4" t="e">
        <f t="shared" si="271"/>
        <v>#DIV/0!</v>
      </c>
      <c r="T525" s="4" t="e">
        <f t="shared" si="271"/>
        <v>#DIV/0!</v>
      </c>
      <c r="U525" s="4" t="e">
        <f t="shared" si="271"/>
        <v>#DIV/0!</v>
      </c>
      <c r="V525" s="4" t="e">
        <f t="shared" si="271"/>
        <v>#DIV/0!</v>
      </c>
      <c r="W525" s="4" t="e">
        <f t="shared" si="271"/>
        <v>#DIV/0!</v>
      </c>
      <c r="X525" s="4" t="e">
        <f t="shared" si="271"/>
        <v>#DIV/0!</v>
      </c>
    </row>
    <row r="526" spans="4:24" ht="15.75" customHeight="1" x14ac:dyDescent="0.25">
      <c r="D526" s="4" t="s">
        <v>216</v>
      </c>
      <c r="I526" s="4" t="e">
        <f t="shared" ref="I526:X526" si="272">+AVERAGEIFS(I$256:I$503,$E$256:$E$503,"=1",$D$256:$D$503,$D526)</f>
        <v>#DIV/0!</v>
      </c>
      <c r="J526" s="4" t="e">
        <f t="shared" si="272"/>
        <v>#DIV/0!</v>
      </c>
      <c r="K526" s="4" t="e">
        <f t="shared" si="272"/>
        <v>#DIV/0!</v>
      </c>
      <c r="L526" s="4" t="e">
        <f t="shared" si="272"/>
        <v>#DIV/0!</v>
      </c>
      <c r="M526" s="4" t="e">
        <f t="shared" si="272"/>
        <v>#DIV/0!</v>
      </c>
      <c r="N526" s="4" t="e">
        <f t="shared" si="272"/>
        <v>#DIV/0!</v>
      </c>
      <c r="O526" s="4" t="e">
        <f t="shared" si="272"/>
        <v>#DIV/0!</v>
      </c>
      <c r="P526" s="4" t="e">
        <f t="shared" si="272"/>
        <v>#DIV/0!</v>
      </c>
      <c r="Q526" s="4" t="e">
        <f t="shared" si="272"/>
        <v>#DIV/0!</v>
      </c>
      <c r="R526" s="4" t="e">
        <f t="shared" si="272"/>
        <v>#DIV/0!</v>
      </c>
      <c r="S526" s="4" t="e">
        <f t="shared" si="272"/>
        <v>#DIV/0!</v>
      </c>
      <c r="T526" s="4" t="e">
        <f t="shared" si="272"/>
        <v>#DIV/0!</v>
      </c>
      <c r="U526" s="4" t="e">
        <f t="shared" si="272"/>
        <v>#DIV/0!</v>
      </c>
      <c r="V526" s="4" t="e">
        <f t="shared" si="272"/>
        <v>#DIV/0!</v>
      </c>
      <c r="W526" s="4" t="e">
        <f t="shared" si="272"/>
        <v>#DIV/0!</v>
      </c>
      <c r="X526" s="4" t="e">
        <f t="shared" si="272"/>
        <v>#DIV/0!</v>
      </c>
    </row>
    <row r="527" spans="4:24" ht="15.75" customHeight="1" x14ac:dyDescent="0.25">
      <c r="D527" s="4" t="s">
        <v>107</v>
      </c>
      <c r="I527" s="4">
        <f t="shared" ref="I527:X527" si="273">+AVERAGEIFS(I$256:I$503,$E$256:$E$503,"=1",$D$256:$D$503,$D527)</f>
        <v>12483638.5</v>
      </c>
      <c r="J527" s="4">
        <f t="shared" si="273"/>
        <v>234.34854903614692</v>
      </c>
      <c r="K527" s="4">
        <f t="shared" si="273"/>
        <v>174.0128012859962</v>
      </c>
      <c r="L527" s="4" t="e">
        <f t="shared" si="273"/>
        <v>#DIV/0!</v>
      </c>
      <c r="M527" s="4" t="e">
        <f t="shared" si="273"/>
        <v>#DIV/0!</v>
      </c>
      <c r="N527" s="4" t="e">
        <f t="shared" si="273"/>
        <v>#DIV/0!</v>
      </c>
      <c r="O527" s="4">
        <f t="shared" si="273"/>
        <v>36.585987394838803</v>
      </c>
      <c r="P527" s="4">
        <f t="shared" si="273"/>
        <v>1.2546733533306267</v>
      </c>
      <c r="Q527" s="4">
        <f t="shared" si="273"/>
        <v>0.17692273248118531</v>
      </c>
      <c r="R527" s="4">
        <f t="shared" si="273"/>
        <v>4.4611766774696857</v>
      </c>
      <c r="S527" s="4">
        <f t="shared" si="273"/>
        <v>1.7159697137438876</v>
      </c>
      <c r="T527" s="4">
        <f t="shared" si="273"/>
        <v>22.741973840665874</v>
      </c>
      <c r="U527" s="4">
        <f t="shared" si="273"/>
        <v>0.45999999999999996</v>
      </c>
      <c r="V527" s="4">
        <f t="shared" si="273"/>
        <v>0.29000000000000004</v>
      </c>
      <c r="W527" s="4">
        <f t="shared" si="273"/>
        <v>0.39</v>
      </c>
      <c r="X527" s="4">
        <f t="shared" si="273"/>
        <v>0.39</v>
      </c>
    </row>
    <row r="528" spans="4:24" ht="15.75" customHeight="1" x14ac:dyDescent="0.25"/>
    <row r="529" spans="1:40" ht="15.75" customHeight="1" x14ac:dyDescent="0.25">
      <c r="A529" s="295" t="s">
        <v>784</v>
      </c>
      <c r="B529" s="247"/>
      <c r="C529" s="247"/>
      <c r="D529" s="243"/>
    </row>
    <row r="530" spans="1:40" ht="15.75" customHeight="1" x14ac:dyDescent="0.25">
      <c r="A530" s="60" t="s">
        <v>11</v>
      </c>
      <c r="B530" s="60" t="s">
        <v>712</v>
      </c>
      <c r="C530" s="60" t="s">
        <v>13</v>
      </c>
      <c r="D530" s="60" t="s">
        <v>713</v>
      </c>
      <c r="E530" s="79" t="s">
        <v>764</v>
      </c>
      <c r="F530" s="60"/>
      <c r="G530" s="60"/>
      <c r="H530" s="80"/>
      <c r="I530" s="81" t="s">
        <v>714</v>
      </c>
      <c r="J530" s="82" t="s">
        <v>717</v>
      </c>
      <c r="K530" s="82" t="s">
        <v>720</v>
      </c>
      <c r="L530" s="82" t="s">
        <v>723</v>
      </c>
      <c r="M530" s="82" t="s">
        <v>728</v>
      </c>
      <c r="N530" s="83" t="s">
        <v>731</v>
      </c>
      <c r="O530" s="56" t="s">
        <v>736</v>
      </c>
      <c r="P530" s="56" t="s">
        <v>741</v>
      </c>
      <c r="Q530" s="56" t="s">
        <v>746</v>
      </c>
      <c r="R530" s="56" t="s">
        <v>749</v>
      </c>
      <c r="S530" s="84" t="s">
        <v>754</v>
      </c>
      <c r="T530" s="84" t="s">
        <v>759</v>
      </c>
      <c r="U530" s="71" t="s">
        <v>760</v>
      </c>
      <c r="V530" s="71" t="s">
        <v>761</v>
      </c>
      <c r="W530" s="71" t="s">
        <v>762</v>
      </c>
      <c r="X530" s="71" t="s">
        <v>763</v>
      </c>
      <c r="Y530" s="12"/>
      <c r="Z530" s="12"/>
      <c r="AA530" s="12"/>
      <c r="AB530" s="12"/>
      <c r="AC530" s="12"/>
      <c r="AD530" s="12"/>
      <c r="AE530" s="12"/>
      <c r="AF530" s="12"/>
      <c r="AG530" s="12"/>
      <c r="AH530" s="12"/>
      <c r="AI530" s="12"/>
      <c r="AJ530" s="12"/>
      <c r="AK530" s="12"/>
      <c r="AL530" s="12"/>
      <c r="AM530" s="12"/>
      <c r="AN530" s="12"/>
    </row>
    <row r="531" spans="1:40" ht="15" customHeight="1" x14ac:dyDescent="0.25">
      <c r="A531" s="4" t="s">
        <v>391</v>
      </c>
      <c r="B531" s="4" t="s">
        <v>392</v>
      </c>
      <c r="C531" s="4" t="s">
        <v>106</v>
      </c>
      <c r="D531" s="4" t="s">
        <v>393</v>
      </c>
      <c r="E531" s="4">
        <f t="shared" ref="E531:E778" si="274">+E5</f>
        <v>0</v>
      </c>
      <c r="I531" s="4" t="str">
        <f t="shared" ref="I531:X531" si="275">+IF($E5=0,"",IF(I5&lt;&gt;"",I5,AVERAGEIFS(I$256:I$503,$D$256:$D$503,$D5)))</f>
        <v/>
      </c>
      <c r="J531" s="4" t="str">
        <f t="shared" si="275"/>
        <v/>
      </c>
      <c r="K531" s="4" t="str">
        <f t="shared" si="275"/>
        <v/>
      </c>
      <c r="L531" s="4" t="str">
        <f t="shared" si="275"/>
        <v/>
      </c>
      <c r="M531" s="4" t="str">
        <f t="shared" si="275"/>
        <v/>
      </c>
      <c r="N531" s="4" t="str">
        <f t="shared" si="275"/>
        <v/>
      </c>
      <c r="O531" s="4" t="str">
        <f t="shared" si="275"/>
        <v/>
      </c>
      <c r="P531" s="4" t="str">
        <f t="shared" si="275"/>
        <v/>
      </c>
      <c r="Q531" s="4" t="str">
        <f t="shared" si="275"/>
        <v/>
      </c>
      <c r="R531" s="4" t="str">
        <f t="shared" si="275"/>
        <v/>
      </c>
      <c r="S531" s="4" t="str">
        <f t="shared" si="275"/>
        <v/>
      </c>
      <c r="T531" s="4" t="str">
        <f t="shared" si="275"/>
        <v/>
      </c>
      <c r="U531" s="4" t="str">
        <f t="shared" si="275"/>
        <v/>
      </c>
      <c r="V531" s="4" t="str">
        <f t="shared" si="275"/>
        <v/>
      </c>
      <c r="W531" s="4" t="str">
        <f t="shared" si="275"/>
        <v/>
      </c>
      <c r="X531" s="4" t="str">
        <f t="shared" si="275"/>
        <v/>
      </c>
    </row>
    <row r="532" spans="1:40" ht="15.75" customHeight="1" x14ac:dyDescent="0.25">
      <c r="A532" s="4" t="s">
        <v>410</v>
      </c>
      <c r="B532" s="4" t="s">
        <v>411</v>
      </c>
      <c r="C532" s="4" t="s">
        <v>181</v>
      </c>
      <c r="D532" s="4" t="s">
        <v>412</v>
      </c>
      <c r="E532" s="4">
        <f t="shared" si="274"/>
        <v>1</v>
      </c>
      <c r="I532" s="4">
        <f t="shared" ref="I532:X532" si="276">+IF($E6=0,"",IF(I6&lt;&gt;"",I6,AVERAGEIFS(I$256:I$503,$D$256:$D$503,$D6)))</f>
        <v>2880917</v>
      </c>
      <c r="J532" s="85">
        <f t="shared" si="276"/>
        <v>369.70867262055799</v>
      </c>
      <c r="K532" s="85">
        <f t="shared" si="276"/>
        <v>196.95117908638116</v>
      </c>
      <c r="L532" s="85">
        <f t="shared" si="276"/>
        <v>137.59507823377072</v>
      </c>
      <c r="M532" s="85">
        <f t="shared" si="276"/>
        <v>698.62530842439196</v>
      </c>
      <c r="N532" s="85">
        <f t="shared" si="276"/>
        <v>13.78033452543062</v>
      </c>
      <c r="O532" s="85">
        <f t="shared" si="276"/>
        <v>40.19899244332494</v>
      </c>
      <c r="P532" s="85">
        <f t="shared" si="276"/>
        <v>0.38825783495278499</v>
      </c>
      <c r="Q532" s="85">
        <f t="shared" si="276"/>
        <v>0.4183997180119845</v>
      </c>
      <c r="R532" s="85">
        <f t="shared" si="276"/>
        <v>2.3603595660687207</v>
      </c>
      <c r="S532" s="85">
        <f t="shared" si="276"/>
        <v>2.172692524594273</v>
      </c>
      <c r="T532" s="85">
        <f t="shared" si="276"/>
        <v>18.492468134414832</v>
      </c>
      <c r="U532" s="4">
        <f t="shared" si="276"/>
        <v>0.41</v>
      </c>
      <c r="V532" s="4">
        <f t="shared" si="276"/>
        <v>0.37</v>
      </c>
      <c r="W532" s="4">
        <f t="shared" si="276"/>
        <v>0.56999999999999995</v>
      </c>
      <c r="X532" s="4">
        <f t="shared" si="276"/>
        <v>0.56999999999999995</v>
      </c>
    </row>
    <row r="533" spans="1:40" ht="15.75" customHeight="1" x14ac:dyDescent="0.25">
      <c r="A533" s="4" t="s">
        <v>248</v>
      </c>
      <c r="B533" s="4" t="s">
        <v>249</v>
      </c>
      <c r="C533" s="4" t="s">
        <v>118</v>
      </c>
      <c r="D533" s="4" t="s">
        <v>250</v>
      </c>
      <c r="E533" s="4">
        <f t="shared" si="274"/>
        <v>1</v>
      </c>
      <c r="I533" s="4">
        <f t="shared" ref="I533:X533" si="277">+IF($E7=0,"",IF(I7&lt;&gt;"",I7,AVERAGEIFS(I$256:I$503,$D$256:$D$503,$D7)))</f>
        <v>43053054</v>
      </c>
      <c r="J533" s="85">
        <f t="shared" si="277"/>
        <v>402.24324155958834</v>
      </c>
      <c r="K533" s="85">
        <f t="shared" si="277"/>
        <v>139.36293578615818</v>
      </c>
      <c r="L533" s="4">
        <f t="shared" si="277"/>
        <v>25.803519428958875</v>
      </c>
      <c r="M533" s="4">
        <f t="shared" si="277"/>
        <v>113.24637192847344</v>
      </c>
      <c r="N533" s="4">
        <f t="shared" si="277"/>
        <v>8.3708580189790087</v>
      </c>
      <c r="O533" s="85">
        <f t="shared" si="277"/>
        <v>196.13831068295201</v>
      </c>
      <c r="P533" s="85">
        <f t="shared" si="277"/>
        <v>3.9598732840549102</v>
      </c>
      <c r="Q533" s="85">
        <f t="shared" si="277"/>
        <v>8.9200000000000002E-2</v>
      </c>
      <c r="R533" s="85">
        <f t="shared" si="277"/>
        <v>1.2589118532682955</v>
      </c>
      <c r="S533" s="85">
        <f t="shared" si="277"/>
        <v>0.27535188290684048</v>
      </c>
      <c r="T533" s="4">
        <f t="shared" si="277"/>
        <v>481.74565883554646</v>
      </c>
      <c r="U533" s="4">
        <f t="shared" si="277"/>
        <v>0.5</v>
      </c>
      <c r="V533" s="4">
        <f t="shared" si="277"/>
        <v>0.55000000000000004</v>
      </c>
      <c r="W533" s="4">
        <f t="shared" si="277"/>
        <v>0.52</v>
      </c>
      <c r="X533" s="4">
        <f t="shared" si="277"/>
        <v>0.52</v>
      </c>
    </row>
    <row r="534" spans="1:40" ht="15.75" customHeight="1" x14ac:dyDescent="0.25">
      <c r="A534" s="4" t="s">
        <v>307</v>
      </c>
      <c r="B534" s="4" t="s">
        <v>308</v>
      </c>
      <c r="C534" s="4" t="s">
        <v>22</v>
      </c>
      <c r="D534" s="4" t="s">
        <v>309</v>
      </c>
      <c r="E534" s="4">
        <f t="shared" si="274"/>
        <v>0</v>
      </c>
      <c r="I534" s="4" t="str">
        <f t="shared" ref="I534:X534" si="278">+IF($E8=0,"",IF(I8&lt;&gt;"",I8,AVERAGEIFS(I$256:I$503,$D$256:$D$503,$D8)))</f>
        <v/>
      </c>
      <c r="J534" s="4" t="str">
        <f t="shared" si="278"/>
        <v/>
      </c>
      <c r="K534" s="4" t="str">
        <f t="shared" si="278"/>
        <v/>
      </c>
      <c r="L534" s="4" t="str">
        <f t="shared" si="278"/>
        <v/>
      </c>
      <c r="M534" s="4" t="str">
        <f t="shared" si="278"/>
        <v/>
      </c>
      <c r="N534" s="4" t="str">
        <f t="shared" si="278"/>
        <v/>
      </c>
      <c r="O534" s="4" t="str">
        <f t="shared" si="278"/>
        <v/>
      </c>
      <c r="P534" s="4" t="str">
        <f t="shared" si="278"/>
        <v/>
      </c>
      <c r="Q534" s="4" t="str">
        <f t="shared" si="278"/>
        <v/>
      </c>
      <c r="R534" s="4" t="str">
        <f t="shared" si="278"/>
        <v/>
      </c>
      <c r="S534" s="4" t="str">
        <f t="shared" si="278"/>
        <v/>
      </c>
      <c r="T534" s="4" t="str">
        <f t="shared" si="278"/>
        <v/>
      </c>
      <c r="U534" s="4" t="str">
        <f t="shared" si="278"/>
        <v/>
      </c>
      <c r="V534" s="4" t="str">
        <f t="shared" si="278"/>
        <v/>
      </c>
      <c r="W534" s="4" t="str">
        <f t="shared" si="278"/>
        <v/>
      </c>
      <c r="X534" s="4" t="str">
        <f t="shared" si="278"/>
        <v/>
      </c>
    </row>
    <row r="535" spans="1:40" ht="15.75" customHeight="1" x14ac:dyDescent="0.25">
      <c r="A535" s="4" t="s">
        <v>413</v>
      </c>
      <c r="B535" s="4" t="s">
        <v>414</v>
      </c>
      <c r="C535" s="4" t="s">
        <v>181</v>
      </c>
      <c r="D535" s="4" t="s">
        <v>412</v>
      </c>
      <c r="E535" s="4">
        <f t="shared" si="274"/>
        <v>1</v>
      </c>
      <c r="I535" s="4">
        <f t="shared" ref="I535:X535" si="279">+IF($E9=0,"",IF(I9&lt;&gt;"",I9,AVERAGEIFS(I$256:I$503,$D$256:$D$503,$D9)))</f>
        <v>77142</v>
      </c>
      <c r="J535" s="85">
        <f t="shared" si="279"/>
        <v>298.15146094215862</v>
      </c>
      <c r="K535" s="85">
        <f t="shared" si="279"/>
        <v>67.408156386922826</v>
      </c>
      <c r="L535" s="4">
        <f t="shared" si="279"/>
        <v>66.984301370877475</v>
      </c>
      <c r="M535" s="4">
        <f t="shared" si="279"/>
        <v>501.16266023772533</v>
      </c>
      <c r="N535" s="4">
        <f t="shared" si="279"/>
        <v>29.381925522647858</v>
      </c>
      <c r="O535" s="85">
        <f t="shared" si="279"/>
        <v>8.4615384615384617</v>
      </c>
      <c r="P535" s="85">
        <f t="shared" si="279"/>
        <v>0.33333333333333331</v>
      </c>
      <c r="Q535" s="85">
        <f t="shared" si="279"/>
        <v>0.5</v>
      </c>
      <c r="R535" s="85">
        <f t="shared" si="279"/>
        <v>0</v>
      </c>
      <c r="S535" s="85">
        <f t="shared" si="279"/>
        <v>9.5909090909090917</v>
      </c>
      <c r="T535" s="85">
        <f t="shared" si="279"/>
        <v>44</v>
      </c>
      <c r="U535" s="4">
        <f t="shared" si="279"/>
        <v>0</v>
      </c>
      <c r="V535" s="4">
        <f t="shared" si="279"/>
        <v>0</v>
      </c>
      <c r="W535" s="4">
        <f t="shared" si="279"/>
        <v>0</v>
      </c>
      <c r="X535" s="4">
        <f t="shared" si="279"/>
        <v>0</v>
      </c>
    </row>
    <row r="536" spans="1:40" ht="15.75" customHeight="1" x14ac:dyDescent="0.25">
      <c r="A536" s="4" t="s">
        <v>229</v>
      </c>
      <c r="B536" s="4" t="s">
        <v>230</v>
      </c>
      <c r="C536" s="4" t="s">
        <v>118</v>
      </c>
      <c r="D536" s="4" t="s">
        <v>231</v>
      </c>
      <c r="E536" s="4">
        <f t="shared" si="274"/>
        <v>0</v>
      </c>
      <c r="I536" s="4" t="str">
        <f t="shared" ref="I536:X536" si="280">+IF($E10=0,"",IF(I10&lt;&gt;"",I10,AVERAGEIFS(I$256:I$503,$D$256:$D$503,$D10)))</f>
        <v/>
      </c>
      <c r="J536" s="4" t="str">
        <f t="shared" si="280"/>
        <v/>
      </c>
      <c r="K536" s="4" t="str">
        <f t="shared" si="280"/>
        <v/>
      </c>
      <c r="L536" s="4" t="str">
        <f t="shared" si="280"/>
        <v/>
      </c>
      <c r="M536" s="4" t="str">
        <f t="shared" si="280"/>
        <v/>
      </c>
      <c r="N536" s="4" t="str">
        <f t="shared" si="280"/>
        <v/>
      </c>
      <c r="O536" s="4" t="str">
        <f t="shared" si="280"/>
        <v/>
      </c>
      <c r="P536" s="4" t="str">
        <f t="shared" si="280"/>
        <v/>
      </c>
      <c r="Q536" s="4" t="str">
        <f t="shared" si="280"/>
        <v/>
      </c>
      <c r="R536" s="4" t="str">
        <f t="shared" si="280"/>
        <v/>
      </c>
      <c r="S536" s="4" t="str">
        <f t="shared" si="280"/>
        <v/>
      </c>
      <c r="T536" s="4" t="str">
        <f t="shared" si="280"/>
        <v/>
      </c>
      <c r="U536" s="4" t="str">
        <f t="shared" si="280"/>
        <v/>
      </c>
      <c r="V536" s="4" t="str">
        <f t="shared" si="280"/>
        <v/>
      </c>
      <c r="W536" s="4" t="str">
        <f t="shared" si="280"/>
        <v/>
      </c>
      <c r="X536" s="4" t="str">
        <f t="shared" si="280"/>
        <v/>
      </c>
    </row>
    <row r="537" spans="1:40" ht="15.75" customHeight="1" x14ac:dyDescent="0.25">
      <c r="A537" s="4" t="s">
        <v>26</v>
      </c>
      <c r="B537" s="4" t="s">
        <v>27</v>
      </c>
      <c r="C537" s="4" t="s">
        <v>28</v>
      </c>
      <c r="D537" s="4" t="s">
        <v>29</v>
      </c>
      <c r="E537" s="4">
        <f t="shared" si="274"/>
        <v>0</v>
      </c>
      <c r="I537" s="4" t="str">
        <f t="shared" ref="I537:X537" si="281">+IF($E11=0,"",IF(I11&lt;&gt;"",I11,AVERAGEIFS(I$256:I$503,$D$256:$D$503,$D11)))</f>
        <v/>
      </c>
      <c r="J537" s="4" t="str">
        <f t="shared" si="281"/>
        <v/>
      </c>
      <c r="K537" s="4" t="str">
        <f t="shared" si="281"/>
        <v/>
      </c>
      <c r="L537" s="4" t="str">
        <f t="shared" si="281"/>
        <v/>
      </c>
      <c r="M537" s="4" t="str">
        <f t="shared" si="281"/>
        <v/>
      </c>
      <c r="N537" s="4" t="str">
        <f t="shared" si="281"/>
        <v/>
      </c>
      <c r="O537" s="4" t="str">
        <f t="shared" si="281"/>
        <v/>
      </c>
      <c r="P537" s="4" t="str">
        <f t="shared" si="281"/>
        <v/>
      </c>
      <c r="Q537" s="4" t="str">
        <f t="shared" si="281"/>
        <v/>
      </c>
      <c r="R537" s="4" t="str">
        <f t="shared" si="281"/>
        <v/>
      </c>
      <c r="S537" s="4" t="str">
        <f t="shared" si="281"/>
        <v/>
      </c>
      <c r="T537" s="4" t="str">
        <f t="shared" si="281"/>
        <v/>
      </c>
      <c r="U537" s="4" t="str">
        <f t="shared" si="281"/>
        <v/>
      </c>
      <c r="V537" s="4" t="str">
        <f t="shared" si="281"/>
        <v/>
      </c>
      <c r="W537" s="4" t="str">
        <f t="shared" si="281"/>
        <v/>
      </c>
      <c r="X537" s="4" t="str">
        <f t="shared" si="281"/>
        <v/>
      </c>
    </row>
    <row r="538" spans="1:40" ht="15.75" customHeight="1" x14ac:dyDescent="0.25">
      <c r="A538" s="4" t="s">
        <v>30</v>
      </c>
      <c r="B538" s="4" t="s">
        <v>31</v>
      </c>
      <c r="C538" s="4" t="s">
        <v>28</v>
      </c>
      <c r="D538" s="4" t="s">
        <v>29</v>
      </c>
      <c r="E538" s="4">
        <f t="shared" si="274"/>
        <v>0</v>
      </c>
      <c r="I538" s="4" t="str">
        <f t="shared" ref="I538:X538" si="282">+IF($E12=0,"",IF(I12&lt;&gt;"",I12,AVERAGEIFS(I$256:I$503,$D$256:$D$503,$D12)))</f>
        <v/>
      </c>
      <c r="J538" s="4" t="str">
        <f t="shared" si="282"/>
        <v/>
      </c>
      <c r="K538" s="4" t="str">
        <f t="shared" si="282"/>
        <v/>
      </c>
      <c r="L538" s="4" t="str">
        <f t="shared" si="282"/>
        <v/>
      </c>
      <c r="M538" s="4" t="str">
        <f t="shared" si="282"/>
        <v/>
      </c>
      <c r="N538" s="4" t="str">
        <f t="shared" si="282"/>
        <v/>
      </c>
      <c r="O538" s="4" t="str">
        <f t="shared" si="282"/>
        <v/>
      </c>
      <c r="P538" s="4" t="str">
        <f t="shared" si="282"/>
        <v/>
      </c>
      <c r="Q538" s="4" t="str">
        <f t="shared" si="282"/>
        <v/>
      </c>
      <c r="R538" s="4" t="str">
        <f t="shared" si="282"/>
        <v/>
      </c>
      <c r="S538" s="4" t="str">
        <f t="shared" si="282"/>
        <v/>
      </c>
      <c r="T538" s="4" t="str">
        <f t="shared" si="282"/>
        <v/>
      </c>
      <c r="U538" s="4" t="str">
        <f t="shared" si="282"/>
        <v/>
      </c>
      <c r="V538" s="4" t="str">
        <f t="shared" si="282"/>
        <v/>
      </c>
      <c r="W538" s="4" t="str">
        <f t="shared" si="282"/>
        <v/>
      </c>
      <c r="X538" s="4" t="str">
        <f t="shared" si="282"/>
        <v/>
      </c>
    </row>
    <row r="539" spans="1:40" ht="15.75" customHeight="1" x14ac:dyDescent="0.25">
      <c r="A539" s="4" t="s">
        <v>326</v>
      </c>
      <c r="B539" s="4" t="s">
        <v>327</v>
      </c>
      <c r="C539" s="4" t="s">
        <v>28</v>
      </c>
      <c r="D539" s="4" t="s">
        <v>328</v>
      </c>
      <c r="E539" s="4">
        <f t="shared" si="274"/>
        <v>0</v>
      </c>
      <c r="I539" s="4" t="str">
        <f t="shared" ref="I539:X539" si="283">+IF($E13=0,"",IF(I13&lt;&gt;"",I13,AVERAGEIFS(I$256:I$503,$D$256:$D$503,$D13)))</f>
        <v/>
      </c>
      <c r="J539" s="4" t="str">
        <f t="shared" si="283"/>
        <v/>
      </c>
      <c r="K539" s="4" t="str">
        <f t="shared" si="283"/>
        <v/>
      </c>
      <c r="L539" s="4" t="str">
        <f t="shared" si="283"/>
        <v/>
      </c>
      <c r="M539" s="4" t="str">
        <f t="shared" si="283"/>
        <v/>
      </c>
      <c r="N539" s="4" t="str">
        <f t="shared" si="283"/>
        <v/>
      </c>
      <c r="O539" s="4" t="str">
        <f t="shared" si="283"/>
        <v/>
      </c>
      <c r="P539" s="4" t="str">
        <f t="shared" si="283"/>
        <v/>
      </c>
      <c r="Q539" s="4" t="str">
        <f t="shared" si="283"/>
        <v/>
      </c>
      <c r="R539" s="4" t="str">
        <f t="shared" si="283"/>
        <v/>
      </c>
      <c r="S539" s="4" t="str">
        <f t="shared" si="283"/>
        <v/>
      </c>
      <c r="T539" s="4" t="str">
        <f t="shared" si="283"/>
        <v/>
      </c>
      <c r="U539" s="4" t="str">
        <f t="shared" si="283"/>
        <v/>
      </c>
      <c r="V539" s="4" t="str">
        <f t="shared" si="283"/>
        <v/>
      </c>
      <c r="W539" s="4" t="str">
        <f t="shared" si="283"/>
        <v/>
      </c>
      <c r="X539" s="4" t="str">
        <f t="shared" si="283"/>
        <v/>
      </c>
    </row>
    <row r="540" spans="1:40" ht="15.75" customHeight="1" x14ac:dyDescent="0.25">
      <c r="A540" s="4" t="s">
        <v>482</v>
      </c>
      <c r="B540" s="4" t="s">
        <v>483</v>
      </c>
      <c r="C540" s="4" t="s">
        <v>106</v>
      </c>
      <c r="D540" s="4" t="s">
        <v>484</v>
      </c>
      <c r="E540" s="4">
        <f t="shared" si="274"/>
        <v>1</v>
      </c>
      <c r="I540" s="4">
        <f t="shared" ref="I540:X540" si="284">+IF($E14=0,"",IF(I14&lt;&gt;"",I14,AVERAGEIFS(I$256:I$503,$D$256:$D$503,$D14)))</f>
        <v>2957731</v>
      </c>
      <c r="J540" s="4">
        <f t="shared" si="284"/>
        <v>338.43917044396437</v>
      </c>
      <c r="K540" s="85">
        <f t="shared" si="284"/>
        <v>119.5511018412425</v>
      </c>
      <c r="L540" s="4">
        <f t="shared" si="284"/>
        <v>34.207287820954051</v>
      </c>
      <c r="M540" s="4">
        <f t="shared" si="284"/>
        <v>692.56756756756749</v>
      </c>
      <c r="N540" s="85">
        <f t="shared" si="284"/>
        <v>7.6409923688124453</v>
      </c>
      <c r="O540" s="85">
        <f t="shared" si="284"/>
        <v>12.867256637168142</v>
      </c>
      <c r="P540" s="85">
        <f t="shared" si="284"/>
        <v>1.3959731543624161</v>
      </c>
      <c r="Q540" s="85">
        <f t="shared" si="284"/>
        <v>0.36679864253393663</v>
      </c>
      <c r="R540" s="85">
        <f t="shared" si="284"/>
        <v>2.3666790522870405</v>
      </c>
      <c r="S540" s="85">
        <f t="shared" si="284"/>
        <v>3.8493810178817056</v>
      </c>
      <c r="T540" s="85">
        <f t="shared" si="284"/>
        <v>9.661129568106313</v>
      </c>
      <c r="U540" s="4">
        <f t="shared" si="284"/>
        <v>0</v>
      </c>
      <c r="V540" s="4">
        <f t="shared" si="284"/>
        <v>0</v>
      </c>
      <c r="W540" s="4">
        <f t="shared" si="284"/>
        <v>0</v>
      </c>
      <c r="X540" s="4">
        <f t="shared" si="284"/>
        <v>0</v>
      </c>
    </row>
    <row r="541" spans="1:40" ht="15.75" customHeight="1" x14ac:dyDescent="0.25">
      <c r="A541" s="4" t="s">
        <v>32</v>
      </c>
      <c r="B541" s="4" t="s">
        <v>33</v>
      </c>
      <c r="C541" s="4" t="s">
        <v>28</v>
      </c>
      <c r="D541" s="4" t="s">
        <v>29</v>
      </c>
      <c r="E541" s="4">
        <f t="shared" si="274"/>
        <v>0</v>
      </c>
      <c r="I541" s="4" t="str">
        <f t="shared" ref="I541:X541" si="285">+IF($E15=0,"",IF(I15&lt;&gt;"",I15,AVERAGEIFS(I$256:I$503,$D$256:$D$503,$D15)))</f>
        <v/>
      </c>
      <c r="J541" s="4" t="str">
        <f t="shared" si="285"/>
        <v/>
      </c>
      <c r="K541" s="4" t="str">
        <f t="shared" si="285"/>
        <v/>
      </c>
      <c r="L541" s="4" t="str">
        <f t="shared" si="285"/>
        <v/>
      </c>
      <c r="M541" s="4" t="str">
        <f t="shared" si="285"/>
        <v/>
      </c>
      <c r="N541" s="4" t="str">
        <f t="shared" si="285"/>
        <v/>
      </c>
      <c r="O541" s="4" t="str">
        <f t="shared" si="285"/>
        <v/>
      </c>
      <c r="P541" s="4" t="str">
        <f t="shared" si="285"/>
        <v/>
      </c>
      <c r="Q541" s="4" t="str">
        <f t="shared" si="285"/>
        <v/>
      </c>
      <c r="R541" s="4" t="str">
        <f t="shared" si="285"/>
        <v/>
      </c>
      <c r="S541" s="4" t="str">
        <f t="shared" si="285"/>
        <v/>
      </c>
      <c r="T541" s="4" t="str">
        <f t="shared" si="285"/>
        <v/>
      </c>
      <c r="U541" s="4" t="str">
        <f t="shared" si="285"/>
        <v/>
      </c>
      <c r="V541" s="4" t="str">
        <f t="shared" si="285"/>
        <v/>
      </c>
      <c r="W541" s="4" t="str">
        <f t="shared" si="285"/>
        <v/>
      </c>
      <c r="X541" s="4" t="str">
        <f t="shared" si="285"/>
        <v/>
      </c>
    </row>
    <row r="542" spans="1:40" ht="15.75" customHeight="1" x14ac:dyDescent="0.25">
      <c r="A542" s="4" t="s">
        <v>20</v>
      </c>
      <c r="B542" s="4" t="s">
        <v>21</v>
      </c>
      <c r="C542" s="4" t="s">
        <v>22</v>
      </c>
      <c r="D542" s="4" t="s">
        <v>23</v>
      </c>
      <c r="E542" s="4">
        <f t="shared" si="274"/>
        <v>1</v>
      </c>
      <c r="I542" s="4">
        <f t="shared" ref="I542:X542" si="286">+IF($E16=0,"",IF(I16&lt;&gt;"",I16,AVERAGEIFS(I$256:I$503,$D$256:$D$503,$D16)))</f>
        <v>25203.198</v>
      </c>
      <c r="J542" s="85">
        <f t="shared" si="286"/>
        <v>265394.89155304816</v>
      </c>
      <c r="K542" s="85">
        <f t="shared" si="286"/>
        <v>163479.25370423228</v>
      </c>
      <c r="L542" s="4" t="e">
        <f t="shared" si="286"/>
        <v>#DIV/0!</v>
      </c>
      <c r="M542" s="4" t="e">
        <f t="shared" si="286"/>
        <v>#DIV/0!</v>
      </c>
      <c r="N542" s="85">
        <f t="shared" si="286"/>
        <v>4277.234976291501</v>
      </c>
      <c r="O542" s="85">
        <f t="shared" si="286"/>
        <v>559.14564007421154</v>
      </c>
      <c r="P542" s="85">
        <f t="shared" si="286"/>
        <v>0.13012171474409587</v>
      </c>
      <c r="Q542" s="85">
        <f t="shared" si="286"/>
        <v>0.31335857482646473</v>
      </c>
      <c r="R542" s="85">
        <f t="shared" si="286"/>
        <v>805.45333969125659</v>
      </c>
      <c r="S542" s="85">
        <f t="shared" si="286"/>
        <v>0.70022513143727427</v>
      </c>
      <c r="T542" s="4" t="e">
        <f t="shared" si="286"/>
        <v>#DIV/0!</v>
      </c>
      <c r="U542" s="4">
        <f t="shared" si="286"/>
        <v>0.78</v>
      </c>
      <c r="V542" s="4">
        <f t="shared" si="286"/>
        <v>0.87</v>
      </c>
      <c r="W542" s="4">
        <f t="shared" si="286"/>
        <v>0.76</v>
      </c>
      <c r="X542" s="4">
        <f t="shared" si="286"/>
        <v>0.76</v>
      </c>
    </row>
    <row r="543" spans="1:40" ht="15.75" customHeight="1" x14ac:dyDescent="0.25">
      <c r="A543" s="4" t="s">
        <v>523</v>
      </c>
      <c r="B543" s="4" t="s">
        <v>524</v>
      </c>
      <c r="C543" s="4" t="s">
        <v>181</v>
      </c>
      <c r="D543" s="4" t="s">
        <v>525</v>
      </c>
      <c r="E543" s="4">
        <f t="shared" si="274"/>
        <v>1</v>
      </c>
      <c r="I543" s="4">
        <f t="shared" ref="I543:X543" si="287">+IF($E17=0,"",IF(I17&lt;&gt;"",I17,AVERAGEIFS(I$256:I$503,$D$256:$D$503,$D17)))</f>
        <v>8955102</v>
      </c>
      <c r="J543" s="85">
        <f t="shared" si="287"/>
        <v>312.19074891609279</v>
      </c>
      <c r="K543" s="85">
        <f t="shared" si="287"/>
        <v>97.061987680318992</v>
      </c>
      <c r="L543" s="85">
        <f t="shared" si="287"/>
        <v>46.431631934510627</v>
      </c>
      <c r="M543" s="85">
        <f t="shared" si="287"/>
        <v>478.37091578462952</v>
      </c>
      <c r="N543" s="85">
        <f t="shared" si="287"/>
        <v>4.3997265469449705</v>
      </c>
      <c r="O543" s="85">
        <f t="shared" si="287"/>
        <v>168.7741116751269</v>
      </c>
      <c r="P543" s="85">
        <f t="shared" si="287"/>
        <v>0.28545155993431853</v>
      </c>
      <c r="Q543" s="85">
        <f t="shared" si="287"/>
        <v>0.21318453750575242</v>
      </c>
      <c r="R543" s="85">
        <f t="shared" si="287"/>
        <v>0.63650866288290187</v>
      </c>
      <c r="S543" s="85">
        <f t="shared" si="287"/>
        <v>4.0627396724664271</v>
      </c>
      <c r="T543" s="85">
        <f t="shared" si="287"/>
        <v>129.3715953307393</v>
      </c>
      <c r="U543" s="4">
        <f t="shared" si="287"/>
        <v>0.82</v>
      </c>
      <c r="V543" s="4">
        <f t="shared" si="287"/>
        <v>0.84</v>
      </c>
      <c r="W543" s="4">
        <f t="shared" si="287"/>
        <v>0.82</v>
      </c>
      <c r="X543" s="4">
        <f t="shared" si="287"/>
        <v>0.82</v>
      </c>
    </row>
    <row r="544" spans="1:40" ht="15.75" customHeight="1" x14ac:dyDescent="0.25">
      <c r="A544" s="4" t="s">
        <v>485</v>
      </c>
      <c r="B544" s="4" t="s">
        <v>486</v>
      </c>
      <c r="C544" s="4" t="s">
        <v>106</v>
      </c>
      <c r="D544" s="4" t="s">
        <v>484</v>
      </c>
      <c r="E544" s="4">
        <f t="shared" si="274"/>
        <v>1</v>
      </c>
      <c r="I544" s="4">
        <f t="shared" ref="I544:X544" si="288">+IF($E18=0,"",IF(I18&lt;&gt;"",I18,AVERAGEIFS(I$256:I$503,$D$256:$D$503,$D18)))</f>
        <v>10047718</v>
      </c>
      <c r="J544" s="85">
        <f t="shared" si="288"/>
        <v>116.40454081215258</v>
      </c>
      <c r="K544" s="85">
        <f t="shared" si="288"/>
        <v>232.08254849509115</v>
      </c>
      <c r="L544" s="4">
        <f t="shared" si="288"/>
        <v>34.207287820954051</v>
      </c>
      <c r="M544" s="4">
        <f t="shared" si="288"/>
        <v>692.56756756756749</v>
      </c>
      <c r="N544" s="85">
        <f t="shared" si="288"/>
        <v>4.8070616631557535</v>
      </c>
      <c r="O544" s="85">
        <f t="shared" si="288"/>
        <v>33.424430641821949</v>
      </c>
      <c r="P544" s="85">
        <f t="shared" si="288"/>
        <v>1.6949411251635411</v>
      </c>
      <c r="Q544" s="85">
        <f t="shared" si="288"/>
        <v>0.15060680132081136</v>
      </c>
      <c r="R544" s="85">
        <f t="shared" si="288"/>
        <v>2.0004542324933881</v>
      </c>
      <c r="S544" s="85">
        <f t="shared" si="288"/>
        <v>0.86465559960356786</v>
      </c>
      <c r="T544" s="4">
        <f t="shared" si="288"/>
        <v>9.661129568106313</v>
      </c>
      <c r="U544" s="4">
        <f t="shared" si="288"/>
        <v>0</v>
      </c>
      <c r="V544" s="4">
        <f t="shared" si="288"/>
        <v>0</v>
      </c>
      <c r="W544" s="4">
        <f t="shared" si="288"/>
        <v>0</v>
      </c>
      <c r="X544" s="4">
        <f t="shared" si="288"/>
        <v>0</v>
      </c>
    </row>
    <row r="545" spans="1:24" ht="15.75" customHeight="1" x14ac:dyDescent="0.25">
      <c r="A545" s="4" t="s">
        <v>34</v>
      </c>
      <c r="B545" s="4" t="s">
        <v>35</v>
      </c>
      <c r="C545" s="4" t="s">
        <v>28</v>
      </c>
      <c r="D545" s="4" t="s">
        <v>29</v>
      </c>
      <c r="E545" s="4">
        <f t="shared" si="274"/>
        <v>0</v>
      </c>
      <c r="I545" s="4" t="str">
        <f t="shared" ref="I545:X545" si="289">+IF($E19=0,"",IF(I19&lt;&gt;"",I19,AVERAGEIFS(I$256:I$503,$D$256:$D$503,$D19)))</f>
        <v/>
      </c>
      <c r="J545" s="4" t="str">
        <f t="shared" si="289"/>
        <v/>
      </c>
      <c r="K545" s="4" t="str">
        <f t="shared" si="289"/>
        <v/>
      </c>
      <c r="L545" s="4" t="str">
        <f t="shared" si="289"/>
        <v/>
      </c>
      <c r="M545" s="4" t="str">
        <f t="shared" si="289"/>
        <v/>
      </c>
      <c r="N545" s="4" t="str">
        <f t="shared" si="289"/>
        <v/>
      </c>
      <c r="O545" s="4" t="str">
        <f t="shared" si="289"/>
        <v/>
      </c>
      <c r="P545" s="4" t="str">
        <f t="shared" si="289"/>
        <v/>
      </c>
      <c r="Q545" s="4" t="str">
        <f t="shared" si="289"/>
        <v/>
      </c>
      <c r="R545" s="4" t="str">
        <f t="shared" si="289"/>
        <v/>
      </c>
      <c r="S545" s="4" t="str">
        <f t="shared" si="289"/>
        <v/>
      </c>
      <c r="T545" s="4" t="str">
        <f t="shared" si="289"/>
        <v/>
      </c>
      <c r="U545" s="4" t="str">
        <f t="shared" si="289"/>
        <v/>
      </c>
      <c r="V545" s="4" t="str">
        <f t="shared" si="289"/>
        <v/>
      </c>
      <c r="W545" s="4" t="str">
        <f t="shared" si="289"/>
        <v/>
      </c>
      <c r="X545" s="4" t="str">
        <f t="shared" si="289"/>
        <v/>
      </c>
    </row>
    <row r="546" spans="1:24" ht="15.75" customHeight="1" x14ac:dyDescent="0.25">
      <c r="A546" s="4" t="s">
        <v>487</v>
      </c>
      <c r="B546" s="4" t="s">
        <v>488</v>
      </c>
      <c r="C546" s="4" t="s">
        <v>106</v>
      </c>
      <c r="D546" s="4" t="s">
        <v>484</v>
      </c>
      <c r="E546" s="4">
        <f t="shared" si="274"/>
        <v>1</v>
      </c>
      <c r="I546" s="4">
        <f t="shared" ref="I546:X546" si="290">+IF($E20=0,"",IF(I20&lt;&gt;"",I20,AVERAGEIFS(I$256:I$503,$D$256:$D$503,$D20)))</f>
        <v>1641172</v>
      </c>
      <c r="J546" s="85">
        <f t="shared" si="290"/>
        <v>809.48249178026435</v>
      </c>
      <c r="K546" s="85">
        <f t="shared" si="290"/>
        <v>212.34824869056993</v>
      </c>
      <c r="L546" s="4">
        <f t="shared" si="290"/>
        <v>34.207287820954051</v>
      </c>
      <c r="M546" s="4">
        <f t="shared" si="290"/>
        <v>692.56756756756749</v>
      </c>
      <c r="N546" s="4">
        <f t="shared" si="290"/>
        <v>7.4331149662076825</v>
      </c>
      <c r="O546" s="85">
        <f t="shared" si="290"/>
        <v>1.7844827586206897</v>
      </c>
      <c r="P546" s="85">
        <f t="shared" si="290"/>
        <v>1.6194237918215613</v>
      </c>
      <c r="Q546" s="85">
        <f t="shared" si="290"/>
        <v>0.25700000000000001</v>
      </c>
      <c r="R546" s="85">
        <f t="shared" si="290"/>
        <v>0.42652445934978173</v>
      </c>
      <c r="S546" s="85">
        <f t="shared" si="290"/>
        <v>64.164251207729464</v>
      </c>
      <c r="T546" s="4">
        <f t="shared" si="290"/>
        <v>9.661129568106313</v>
      </c>
      <c r="U546" s="4">
        <f t="shared" si="290"/>
        <v>0</v>
      </c>
      <c r="V546" s="4">
        <f t="shared" si="290"/>
        <v>0</v>
      </c>
      <c r="W546" s="4">
        <f t="shared" si="290"/>
        <v>0</v>
      </c>
      <c r="X546" s="4">
        <f t="shared" si="290"/>
        <v>0</v>
      </c>
    </row>
    <row r="547" spans="1:24" ht="15.75" customHeight="1" x14ac:dyDescent="0.25">
      <c r="A547" s="4" t="s">
        <v>394</v>
      </c>
      <c r="B547" s="4" t="s">
        <v>395</v>
      </c>
      <c r="C547" s="4" t="s">
        <v>106</v>
      </c>
      <c r="D547" s="4" t="s">
        <v>393</v>
      </c>
      <c r="E547" s="4">
        <f t="shared" si="274"/>
        <v>0</v>
      </c>
      <c r="I547" s="4" t="str">
        <f t="shared" ref="I547:X547" si="291">+IF($E21=0,"",IF(I21&lt;&gt;"",I21,AVERAGEIFS(I$256:I$503,$D$256:$D$503,$D21)))</f>
        <v/>
      </c>
      <c r="J547" s="4" t="str">
        <f t="shared" si="291"/>
        <v/>
      </c>
      <c r="K547" s="4" t="str">
        <f t="shared" si="291"/>
        <v/>
      </c>
      <c r="L547" s="4" t="str">
        <f t="shared" si="291"/>
        <v/>
      </c>
      <c r="M547" s="4" t="str">
        <f t="shared" si="291"/>
        <v/>
      </c>
      <c r="N547" s="4" t="str">
        <f t="shared" si="291"/>
        <v/>
      </c>
      <c r="O547" s="4" t="str">
        <f t="shared" si="291"/>
        <v/>
      </c>
      <c r="P547" s="4" t="str">
        <f t="shared" si="291"/>
        <v/>
      </c>
      <c r="Q547" s="4" t="str">
        <f t="shared" si="291"/>
        <v/>
      </c>
      <c r="R547" s="4" t="str">
        <f t="shared" si="291"/>
        <v/>
      </c>
      <c r="S547" s="4" t="str">
        <f t="shared" si="291"/>
        <v/>
      </c>
      <c r="T547" s="4" t="str">
        <f t="shared" si="291"/>
        <v/>
      </c>
      <c r="U547" s="4" t="str">
        <f t="shared" si="291"/>
        <v/>
      </c>
      <c r="V547" s="4" t="str">
        <f t="shared" si="291"/>
        <v/>
      </c>
      <c r="W547" s="4" t="str">
        <f t="shared" si="291"/>
        <v/>
      </c>
      <c r="X547" s="4" t="str">
        <f t="shared" si="291"/>
        <v/>
      </c>
    </row>
    <row r="548" spans="1:24" ht="15.75" customHeight="1" x14ac:dyDescent="0.25">
      <c r="A548" s="4" t="s">
        <v>36</v>
      </c>
      <c r="B548" s="4" t="s">
        <v>37</v>
      </c>
      <c r="C548" s="4" t="s">
        <v>28</v>
      </c>
      <c r="D548" s="4" t="s">
        <v>29</v>
      </c>
      <c r="E548" s="4">
        <f t="shared" si="274"/>
        <v>1</v>
      </c>
      <c r="I548" s="4">
        <f t="shared" ref="I548:X548" si="292">+IF($E22=0,"",IF(I22&lt;&gt;"",I22,AVERAGEIFS(I$256:I$503,$D$256:$D$503,$D22)))</f>
        <v>287025</v>
      </c>
      <c r="J548" s="85">
        <f t="shared" si="292"/>
        <v>489.504398571553</v>
      </c>
      <c r="K548" s="85">
        <f t="shared" si="292"/>
        <v>304.50309206515112</v>
      </c>
      <c r="L548" s="4">
        <f t="shared" si="292"/>
        <v>147.31748256743123</v>
      </c>
      <c r="M548" s="4">
        <f t="shared" si="292"/>
        <v>361.05032822757113</v>
      </c>
      <c r="N548" s="4" t="e">
        <f t="shared" si="292"/>
        <v>#DIV/0!</v>
      </c>
      <c r="O548" s="85">
        <f t="shared" si="292"/>
        <v>103.54166666666667</v>
      </c>
      <c r="P548" s="85">
        <f t="shared" si="292"/>
        <v>0.65370231862378458</v>
      </c>
      <c r="Q548" s="85">
        <f t="shared" si="292"/>
        <v>0.5778032036613272</v>
      </c>
      <c r="R548" s="85">
        <f t="shared" si="292"/>
        <v>10.452051215050954</v>
      </c>
      <c r="S548" s="85">
        <f t="shared" si="292"/>
        <v>1.0828973843058349</v>
      </c>
      <c r="T548" s="4" t="e">
        <f t="shared" si="292"/>
        <v>#DIV/0!</v>
      </c>
      <c r="U548" s="4">
        <f t="shared" si="292"/>
        <v>0.45</v>
      </c>
      <c r="V548" s="4">
        <f t="shared" si="292"/>
        <v>0.71</v>
      </c>
      <c r="W548" s="4">
        <f t="shared" si="292"/>
        <v>0.56999999999999995</v>
      </c>
      <c r="X548" s="4">
        <f t="shared" si="292"/>
        <v>0.56999999999999995</v>
      </c>
    </row>
    <row r="549" spans="1:24" ht="15.75" customHeight="1" x14ac:dyDescent="0.25">
      <c r="A549" s="4" t="s">
        <v>179</v>
      </c>
      <c r="B549" s="4" t="s">
        <v>180</v>
      </c>
      <c r="C549" s="4" t="s">
        <v>181</v>
      </c>
      <c r="D549" s="4" t="s">
        <v>182</v>
      </c>
      <c r="E549" s="4">
        <f t="shared" si="274"/>
        <v>1</v>
      </c>
      <c r="I549" s="4">
        <f t="shared" ref="I549:X549" si="293">+IF($E23=0,"",IF(I23&lt;&gt;"",I23,AVERAGEIFS(I$256:I$503,$D$256:$D$503,$D23)))</f>
        <v>9452411</v>
      </c>
      <c r="J549" s="85">
        <f t="shared" si="293"/>
        <v>339.59589780850621</v>
      </c>
      <c r="K549" s="85">
        <f t="shared" si="293"/>
        <v>343.82762239178976</v>
      </c>
      <c r="L549" s="4">
        <f t="shared" si="293"/>
        <v>84.490400872977119</v>
      </c>
      <c r="M549" s="4">
        <f t="shared" si="293"/>
        <v>437.88535689597876</v>
      </c>
      <c r="N549" s="85">
        <f t="shared" si="293"/>
        <v>12.705753061308908</v>
      </c>
      <c r="O549" s="85">
        <f t="shared" si="293"/>
        <v>37.502081598667779</v>
      </c>
      <c r="P549" s="85">
        <f t="shared" si="293"/>
        <v>0.80015756949060735</v>
      </c>
      <c r="Q549" s="85">
        <f t="shared" si="293"/>
        <v>0.15384615384615385</v>
      </c>
      <c r="R549" s="85">
        <f t="shared" si="293"/>
        <v>3.5969658957910311</v>
      </c>
      <c r="S549" s="85">
        <f t="shared" si="293"/>
        <v>1.1088587921847246</v>
      </c>
      <c r="T549" s="4">
        <f t="shared" si="293"/>
        <v>48.035522755138878</v>
      </c>
      <c r="U549" s="4">
        <f t="shared" si="293"/>
        <v>0.56000000000000005</v>
      </c>
      <c r="V549" s="4">
        <f t="shared" si="293"/>
        <v>0.39</v>
      </c>
      <c r="W549" s="4">
        <f t="shared" si="293"/>
        <v>0.46</v>
      </c>
      <c r="X549" s="4">
        <f t="shared" si="293"/>
        <v>0.46</v>
      </c>
    </row>
    <row r="550" spans="1:24" ht="15.75" customHeight="1" x14ac:dyDescent="0.25">
      <c r="A550" s="4" t="s">
        <v>526</v>
      </c>
      <c r="B550" s="4" t="s">
        <v>527</v>
      </c>
      <c r="C550" s="4" t="s">
        <v>181</v>
      </c>
      <c r="D550" s="4" t="s">
        <v>525</v>
      </c>
      <c r="E550" s="4">
        <f t="shared" si="274"/>
        <v>1</v>
      </c>
      <c r="I550" s="4">
        <f t="shared" ref="I550:X550" si="294">+IF($E24=0,"",IF(I24&lt;&gt;"",I24,AVERAGEIFS(I$256:I$503,$D$256:$D$503,$D24)))</f>
        <v>11539328</v>
      </c>
      <c r="J550" s="85">
        <f t="shared" si="294"/>
        <v>329.75923727967518</v>
      </c>
      <c r="K550" s="85">
        <f t="shared" si="294"/>
        <v>87.292778227640298</v>
      </c>
      <c r="L550" s="4">
        <f t="shared" si="294"/>
        <v>53.521192220419174</v>
      </c>
      <c r="M550" s="4">
        <f t="shared" si="294"/>
        <v>601.81470383657825</v>
      </c>
      <c r="N550" s="4">
        <f t="shared" si="294"/>
        <v>13.730910211329888</v>
      </c>
      <c r="O550" s="85">
        <f t="shared" si="294"/>
        <v>138.22118126272912</v>
      </c>
      <c r="P550" s="85">
        <f t="shared" si="294"/>
        <v>7.6240141687228466E-2</v>
      </c>
      <c r="Q550" s="85">
        <f t="shared" si="294"/>
        <v>0.35600119130348457</v>
      </c>
      <c r="R550" s="85">
        <f t="shared" si="294"/>
        <v>1.6725410699825847</v>
      </c>
      <c r="S550" s="85">
        <f t="shared" si="294"/>
        <v>0.72140345913895787</v>
      </c>
      <c r="T550" s="4">
        <f t="shared" si="294"/>
        <v>108.40048430554378</v>
      </c>
      <c r="U550" s="4">
        <f t="shared" si="294"/>
        <v>0.74</v>
      </c>
      <c r="V550" s="4">
        <f t="shared" si="294"/>
        <v>0.85</v>
      </c>
      <c r="W550" s="4">
        <f t="shared" si="294"/>
        <v>0.8</v>
      </c>
      <c r="X550" s="4">
        <f t="shared" si="294"/>
        <v>0.8</v>
      </c>
    </row>
    <row r="551" spans="1:24" ht="15.75" customHeight="1" x14ac:dyDescent="0.25">
      <c r="A551" s="4" t="s">
        <v>87</v>
      </c>
      <c r="B551" s="4" t="s">
        <v>88</v>
      </c>
      <c r="C551" s="4" t="s">
        <v>28</v>
      </c>
      <c r="D551" s="4" t="s">
        <v>89</v>
      </c>
      <c r="E551" s="4">
        <f t="shared" si="274"/>
        <v>1</v>
      </c>
      <c r="I551" s="4">
        <f t="shared" ref="I551:X551" si="295">+IF($E25=0,"",IF(I25&lt;&gt;"",I25,AVERAGEIFS(I$256:I$503,$D$256:$D$503,$D25)))</f>
        <v>390353</v>
      </c>
      <c r="J551" s="85">
        <f t="shared" si="295"/>
        <v>442.16388755818451</v>
      </c>
      <c r="K551" s="85">
        <f t="shared" si="295"/>
        <v>332.26336162396603</v>
      </c>
      <c r="L551" s="4">
        <f t="shared" si="295"/>
        <v>51.418464404492049</v>
      </c>
      <c r="M551" s="4">
        <f t="shared" si="295"/>
        <v>230.43420670921969</v>
      </c>
      <c r="N551" s="4">
        <f t="shared" si="295"/>
        <v>6.5009043583960135</v>
      </c>
      <c r="O551" s="85">
        <f t="shared" si="295"/>
        <v>1157.4000000000001</v>
      </c>
      <c r="P551" s="85">
        <f t="shared" si="295"/>
        <v>0.19966133004926109</v>
      </c>
      <c r="Q551" s="85">
        <f t="shared" si="295"/>
        <v>0.83269082498072478</v>
      </c>
      <c r="R551" s="85">
        <f t="shared" si="295"/>
        <v>36.37733026260846</v>
      </c>
      <c r="S551" s="85">
        <f t="shared" si="295"/>
        <v>0.35363746327976497</v>
      </c>
      <c r="T551" s="4">
        <f t="shared" si="295"/>
        <v>106.94572638132918</v>
      </c>
      <c r="U551" s="4">
        <f t="shared" si="295"/>
        <v>0.24</v>
      </c>
      <c r="V551" s="4">
        <f t="shared" si="295"/>
        <v>0.37</v>
      </c>
      <c r="W551" s="4">
        <f t="shared" si="295"/>
        <v>0.35</v>
      </c>
      <c r="X551" s="4">
        <f t="shared" si="295"/>
        <v>0.35</v>
      </c>
    </row>
    <row r="552" spans="1:24" ht="15.75" customHeight="1" x14ac:dyDescent="0.25">
      <c r="A552" s="4" t="s">
        <v>447</v>
      </c>
      <c r="B552" s="4" t="s">
        <v>448</v>
      </c>
      <c r="C552" s="4" t="s">
        <v>118</v>
      </c>
      <c r="D552" s="4" t="s">
        <v>449</v>
      </c>
      <c r="E552" s="4">
        <f t="shared" si="274"/>
        <v>0</v>
      </c>
      <c r="I552" s="4" t="str">
        <f t="shared" ref="I552:X552" si="296">+IF($E26=0,"",IF(I26&lt;&gt;"",I26,AVERAGEIFS(I$256:I$503,$D$256:$D$503,$D26)))</f>
        <v/>
      </c>
      <c r="J552" s="4" t="str">
        <f t="shared" si="296"/>
        <v/>
      </c>
      <c r="K552" s="4" t="str">
        <f t="shared" si="296"/>
        <v/>
      </c>
      <c r="L552" s="4" t="str">
        <f t="shared" si="296"/>
        <v/>
      </c>
      <c r="M552" s="4" t="str">
        <f t="shared" si="296"/>
        <v/>
      </c>
      <c r="N552" s="4" t="str">
        <f t="shared" si="296"/>
        <v/>
      </c>
      <c r="O552" s="4" t="str">
        <f t="shared" si="296"/>
        <v/>
      </c>
      <c r="P552" s="4" t="str">
        <f t="shared" si="296"/>
        <v/>
      </c>
      <c r="Q552" s="4" t="str">
        <f t="shared" si="296"/>
        <v/>
      </c>
      <c r="R552" s="4" t="str">
        <f t="shared" si="296"/>
        <v/>
      </c>
      <c r="S552" s="4" t="str">
        <f t="shared" si="296"/>
        <v/>
      </c>
      <c r="T552" s="4" t="str">
        <f t="shared" si="296"/>
        <v/>
      </c>
      <c r="U552" s="4" t="str">
        <f t="shared" si="296"/>
        <v/>
      </c>
      <c r="V552" s="4" t="str">
        <f t="shared" si="296"/>
        <v/>
      </c>
      <c r="W552" s="4" t="str">
        <f t="shared" si="296"/>
        <v/>
      </c>
      <c r="X552" s="4" t="str">
        <f t="shared" si="296"/>
        <v/>
      </c>
    </row>
    <row r="553" spans="1:24" ht="15.75" customHeight="1" x14ac:dyDescent="0.25">
      <c r="A553" s="4" t="s">
        <v>263</v>
      </c>
      <c r="B553" s="4" t="s">
        <v>264</v>
      </c>
      <c r="C553" s="4" t="s">
        <v>28</v>
      </c>
      <c r="D553" s="4" t="s">
        <v>265</v>
      </c>
      <c r="E553" s="4">
        <f t="shared" si="274"/>
        <v>1</v>
      </c>
      <c r="I553" s="4">
        <f t="shared" ref="I553:X553" si="297">+IF($E27=0,"",IF(I27&lt;&gt;"",I27,AVERAGEIFS(I$256:I$503,$D$256:$D$503,$D27)))</f>
        <v>62506</v>
      </c>
      <c r="J553" s="85">
        <f t="shared" si="297"/>
        <v>764.72658624772021</v>
      </c>
      <c r="K553" s="85">
        <f t="shared" si="297"/>
        <v>334.36790068153454</v>
      </c>
      <c r="L553" s="85">
        <f t="shared" si="297"/>
        <v>323.16897577832526</v>
      </c>
      <c r="M553" s="85">
        <f t="shared" si="297"/>
        <v>966.50717703349289</v>
      </c>
      <c r="N553" s="4">
        <f t="shared" si="297"/>
        <v>0.73055493788783321</v>
      </c>
      <c r="O553" s="85">
        <f t="shared" si="297"/>
        <v>931.83333333333337</v>
      </c>
      <c r="P553" s="85">
        <f t="shared" si="297"/>
        <v>2.6385557379118799E-2</v>
      </c>
      <c r="Q553" s="85">
        <f t="shared" si="297"/>
        <v>0.11961722488038277</v>
      </c>
      <c r="R553" s="85">
        <f t="shared" si="297"/>
        <v>7.9992320737209228</v>
      </c>
      <c r="S553" s="85">
        <f t="shared" si="297"/>
        <v>0.46503308889286354</v>
      </c>
      <c r="T553" s="85">
        <f t="shared" si="297"/>
        <v>931.83333333333337</v>
      </c>
      <c r="U553" s="4">
        <f t="shared" si="297"/>
        <v>0</v>
      </c>
      <c r="V553" s="4">
        <f t="shared" si="297"/>
        <v>0</v>
      </c>
      <c r="W553" s="4">
        <f t="shared" si="297"/>
        <v>0</v>
      </c>
      <c r="X553" s="4">
        <f t="shared" si="297"/>
        <v>0</v>
      </c>
    </row>
    <row r="554" spans="1:24" ht="15.75" customHeight="1" x14ac:dyDescent="0.25">
      <c r="A554" s="4" t="s">
        <v>396</v>
      </c>
      <c r="B554" s="4" t="s">
        <v>397</v>
      </c>
      <c r="C554" s="4" t="s">
        <v>106</v>
      </c>
      <c r="D554" s="4" t="s">
        <v>393</v>
      </c>
      <c r="E554" s="4">
        <f t="shared" si="274"/>
        <v>0</v>
      </c>
      <c r="I554" s="4" t="str">
        <f t="shared" ref="I554:X554" si="298">+IF($E28=0,"",IF(I28&lt;&gt;"",I28,AVERAGEIFS(I$256:I$503,$D$256:$D$503,$D28)))</f>
        <v/>
      </c>
      <c r="J554" s="4" t="str">
        <f t="shared" si="298"/>
        <v/>
      </c>
      <c r="K554" s="4" t="str">
        <f t="shared" si="298"/>
        <v/>
      </c>
      <c r="L554" s="4" t="str">
        <f t="shared" si="298"/>
        <v/>
      </c>
      <c r="M554" s="4" t="str">
        <f t="shared" si="298"/>
        <v/>
      </c>
      <c r="N554" s="4" t="str">
        <f t="shared" si="298"/>
        <v/>
      </c>
      <c r="O554" s="4" t="str">
        <f t="shared" si="298"/>
        <v/>
      </c>
      <c r="P554" s="4" t="str">
        <f t="shared" si="298"/>
        <v/>
      </c>
      <c r="Q554" s="4" t="str">
        <f t="shared" si="298"/>
        <v/>
      </c>
      <c r="R554" s="4" t="str">
        <f t="shared" si="298"/>
        <v/>
      </c>
      <c r="S554" s="4" t="str">
        <f t="shared" si="298"/>
        <v/>
      </c>
      <c r="T554" s="4" t="str">
        <f t="shared" si="298"/>
        <v/>
      </c>
      <c r="U554" s="4" t="str">
        <f t="shared" si="298"/>
        <v/>
      </c>
      <c r="V554" s="4" t="str">
        <f t="shared" si="298"/>
        <v/>
      </c>
      <c r="W554" s="4" t="str">
        <f t="shared" si="298"/>
        <v/>
      </c>
      <c r="X554" s="4" t="str">
        <f t="shared" si="298"/>
        <v/>
      </c>
    </row>
    <row r="555" spans="1:24" ht="15.75" customHeight="1" x14ac:dyDescent="0.25">
      <c r="A555" s="4" t="s">
        <v>329</v>
      </c>
      <c r="B555" s="4" t="s">
        <v>330</v>
      </c>
      <c r="C555" s="4" t="s">
        <v>28</v>
      </c>
      <c r="D555" s="4" t="s">
        <v>328</v>
      </c>
      <c r="E555" s="4">
        <f t="shared" si="274"/>
        <v>0</v>
      </c>
      <c r="I555" s="4" t="str">
        <f t="shared" ref="I555:X555" si="299">+IF($E29=0,"",IF(I29&lt;&gt;"",I29,AVERAGEIFS(I$256:I$503,$D$256:$D$503,$D29)))</f>
        <v/>
      </c>
      <c r="J555" s="4" t="str">
        <f t="shared" si="299"/>
        <v/>
      </c>
      <c r="K555" s="4" t="str">
        <f t="shared" si="299"/>
        <v/>
      </c>
      <c r="L555" s="4" t="str">
        <f t="shared" si="299"/>
        <v/>
      </c>
      <c r="M555" s="4" t="str">
        <f t="shared" si="299"/>
        <v/>
      </c>
      <c r="N555" s="4" t="str">
        <f t="shared" si="299"/>
        <v/>
      </c>
      <c r="O555" s="4" t="str">
        <f t="shared" si="299"/>
        <v/>
      </c>
      <c r="P555" s="4" t="str">
        <f t="shared" si="299"/>
        <v/>
      </c>
      <c r="Q555" s="4" t="str">
        <f t="shared" si="299"/>
        <v/>
      </c>
      <c r="R555" s="4" t="str">
        <f t="shared" si="299"/>
        <v/>
      </c>
      <c r="S555" s="4" t="str">
        <f t="shared" si="299"/>
        <v/>
      </c>
      <c r="T555" s="4" t="str">
        <f t="shared" si="299"/>
        <v/>
      </c>
      <c r="U555" s="4" t="str">
        <f t="shared" si="299"/>
        <v/>
      </c>
      <c r="V555" s="4" t="str">
        <f t="shared" si="299"/>
        <v/>
      </c>
      <c r="W555" s="4" t="str">
        <f t="shared" si="299"/>
        <v/>
      </c>
      <c r="X555" s="4" t="str">
        <f t="shared" si="299"/>
        <v/>
      </c>
    </row>
    <row r="556" spans="1:24" ht="15.75" customHeight="1" x14ac:dyDescent="0.25">
      <c r="A556" s="4" t="s">
        <v>38</v>
      </c>
      <c r="B556" s="4" t="s">
        <v>39</v>
      </c>
      <c r="C556" s="4" t="s">
        <v>28</v>
      </c>
      <c r="D556" s="4" t="s">
        <v>29</v>
      </c>
      <c r="E556" s="4">
        <f t="shared" si="274"/>
        <v>0</v>
      </c>
      <c r="I556" s="4" t="str">
        <f t="shared" ref="I556:X556" si="300">+IF($E30=0,"",IF(I30&lt;&gt;"",I30,AVERAGEIFS(I$256:I$503,$D$256:$D$503,$D30)))</f>
        <v/>
      </c>
      <c r="J556" s="4" t="str">
        <f t="shared" si="300"/>
        <v/>
      </c>
      <c r="K556" s="4" t="str">
        <f t="shared" si="300"/>
        <v/>
      </c>
      <c r="L556" s="4" t="str">
        <f t="shared" si="300"/>
        <v/>
      </c>
      <c r="M556" s="4" t="str">
        <f t="shared" si="300"/>
        <v/>
      </c>
      <c r="N556" s="4" t="str">
        <f t="shared" si="300"/>
        <v/>
      </c>
      <c r="O556" s="4" t="str">
        <f t="shared" si="300"/>
        <v/>
      </c>
      <c r="P556" s="4" t="str">
        <f t="shared" si="300"/>
        <v/>
      </c>
      <c r="Q556" s="4" t="str">
        <f t="shared" si="300"/>
        <v/>
      </c>
      <c r="R556" s="4" t="str">
        <f t="shared" si="300"/>
        <v/>
      </c>
      <c r="S556" s="4" t="str">
        <f t="shared" si="300"/>
        <v/>
      </c>
      <c r="T556" s="4" t="str">
        <f t="shared" si="300"/>
        <v/>
      </c>
      <c r="U556" s="4" t="str">
        <f t="shared" si="300"/>
        <v/>
      </c>
      <c r="V556" s="4" t="str">
        <f t="shared" si="300"/>
        <v/>
      </c>
      <c r="W556" s="4" t="str">
        <f t="shared" si="300"/>
        <v/>
      </c>
      <c r="X556" s="4" t="str">
        <f t="shared" si="300"/>
        <v/>
      </c>
    </row>
    <row r="557" spans="1:24" ht="15.75" customHeight="1" x14ac:dyDescent="0.25">
      <c r="A557" s="4" t="s">
        <v>415</v>
      </c>
      <c r="B557" s="4" t="s">
        <v>416</v>
      </c>
      <c r="C557" s="4" t="s">
        <v>181</v>
      </c>
      <c r="D557" s="4" t="s">
        <v>412</v>
      </c>
      <c r="E557" s="4">
        <f t="shared" si="274"/>
        <v>1</v>
      </c>
      <c r="I557" s="4">
        <f t="shared" ref="I557:X557" si="301">+IF($E31=0,"",IF(I31&lt;&gt;"",I31,AVERAGEIFS(I$256:I$503,$D$256:$D$503,$D31)))</f>
        <v>3301000</v>
      </c>
      <c r="J557" s="85">
        <f t="shared" si="301"/>
        <v>463.16267797637084</v>
      </c>
      <c r="K557" s="85">
        <f t="shared" si="301"/>
        <v>85.792184186610129</v>
      </c>
      <c r="L557" s="4">
        <f t="shared" si="301"/>
        <v>66.984301370877475</v>
      </c>
      <c r="M557" s="4">
        <f t="shared" si="301"/>
        <v>501.16266023772533</v>
      </c>
      <c r="N557" s="85">
        <f t="shared" si="301"/>
        <v>33.898818539836412</v>
      </c>
      <c r="O557" s="85">
        <f t="shared" si="301"/>
        <v>15.592493297587131</v>
      </c>
      <c r="P557" s="85">
        <f t="shared" si="301"/>
        <v>0.17068466730954676</v>
      </c>
      <c r="Q557" s="85">
        <f t="shared" si="301"/>
        <v>0.15360169491525424</v>
      </c>
      <c r="R557" s="85">
        <f t="shared" si="301"/>
        <v>1.2723417146319298</v>
      </c>
      <c r="S557" s="85">
        <f t="shared" si="301"/>
        <v>1.237333791838606</v>
      </c>
      <c r="T557" s="85">
        <f t="shared" si="301"/>
        <v>46.652406417112303</v>
      </c>
      <c r="U557" s="4">
        <f t="shared" si="301"/>
        <v>0.35</v>
      </c>
      <c r="V557" s="4">
        <f t="shared" si="301"/>
        <v>0.49</v>
      </c>
      <c r="W557" s="4">
        <f t="shared" si="301"/>
        <v>0.64</v>
      </c>
      <c r="X557" s="4">
        <f t="shared" si="301"/>
        <v>0.64</v>
      </c>
    </row>
    <row r="558" spans="1:24" ht="15.75" customHeight="1" x14ac:dyDescent="0.25">
      <c r="A558" s="4" t="s">
        <v>378</v>
      </c>
      <c r="B558" s="4" t="s">
        <v>379</v>
      </c>
      <c r="C558" s="4" t="s">
        <v>118</v>
      </c>
      <c r="D558" s="4" t="s">
        <v>380</v>
      </c>
      <c r="E558" s="4">
        <f t="shared" si="274"/>
        <v>0</v>
      </c>
      <c r="I558" s="4" t="str">
        <f t="shared" ref="I558:X558" si="302">+IF($E32=0,"",IF(I32&lt;&gt;"",I32,AVERAGEIFS(I$256:I$503,$D$256:$D$503,$D32)))</f>
        <v/>
      </c>
      <c r="J558" s="4" t="str">
        <f t="shared" si="302"/>
        <v/>
      </c>
      <c r="K558" s="4" t="str">
        <f t="shared" si="302"/>
        <v/>
      </c>
      <c r="L558" s="4" t="str">
        <f t="shared" si="302"/>
        <v/>
      </c>
      <c r="M558" s="4" t="str">
        <f t="shared" si="302"/>
        <v/>
      </c>
      <c r="N558" s="4" t="str">
        <f t="shared" si="302"/>
        <v/>
      </c>
      <c r="O558" s="4" t="str">
        <f t="shared" si="302"/>
        <v/>
      </c>
      <c r="P558" s="4" t="str">
        <f t="shared" si="302"/>
        <v/>
      </c>
      <c r="Q558" s="4" t="str">
        <f t="shared" si="302"/>
        <v/>
      </c>
      <c r="R558" s="4" t="str">
        <f t="shared" si="302"/>
        <v/>
      </c>
      <c r="S558" s="4" t="str">
        <f t="shared" si="302"/>
        <v/>
      </c>
      <c r="T558" s="4" t="str">
        <f t="shared" si="302"/>
        <v/>
      </c>
      <c r="U558" s="4" t="str">
        <f t="shared" si="302"/>
        <v/>
      </c>
      <c r="V558" s="4" t="str">
        <f t="shared" si="302"/>
        <v/>
      </c>
      <c r="W558" s="4" t="str">
        <f t="shared" si="302"/>
        <v/>
      </c>
      <c r="X558" s="4" t="str">
        <f t="shared" si="302"/>
        <v/>
      </c>
    </row>
    <row r="559" spans="1:24" ht="15.75" customHeight="1" x14ac:dyDescent="0.25">
      <c r="A559" s="4" t="s">
        <v>331</v>
      </c>
      <c r="B559" s="4" t="s">
        <v>332</v>
      </c>
      <c r="C559" s="4" t="s">
        <v>28</v>
      </c>
      <c r="D559" s="4" t="s">
        <v>328</v>
      </c>
      <c r="E559" s="4">
        <f t="shared" si="274"/>
        <v>0</v>
      </c>
      <c r="I559" s="4" t="str">
        <f t="shared" ref="I559:X559" si="303">+IF($E33=0,"",IF(I33&lt;&gt;"",I33,AVERAGEIFS(I$256:I$503,$D$256:$D$503,$D33)))</f>
        <v/>
      </c>
      <c r="J559" s="4" t="str">
        <f t="shared" si="303"/>
        <v/>
      </c>
      <c r="K559" s="4" t="str">
        <f t="shared" si="303"/>
        <v/>
      </c>
      <c r="L559" s="4" t="str">
        <f t="shared" si="303"/>
        <v/>
      </c>
      <c r="M559" s="4" t="str">
        <f t="shared" si="303"/>
        <v/>
      </c>
      <c r="N559" s="4" t="str">
        <f t="shared" si="303"/>
        <v/>
      </c>
      <c r="O559" s="4" t="str">
        <f t="shared" si="303"/>
        <v/>
      </c>
      <c r="P559" s="4" t="str">
        <f t="shared" si="303"/>
        <v/>
      </c>
      <c r="Q559" s="4" t="str">
        <f t="shared" si="303"/>
        <v/>
      </c>
      <c r="R559" s="4" t="str">
        <f t="shared" si="303"/>
        <v/>
      </c>
      <c r="S559" s="4" t="str">
        <f t="shared" si="303"/>
        <v/>
      </c>
      <c r="T559" s="4" t="str">
        <f t="shared" si="303"/>
        <v/>
      </c>
      <c r="U559" s="4" t="str">
        <f t="shared" si="303"/>
        <v/>
      </c>
      <c r="V559" s="4" t="str">
        <f t="shared" si="303"/>
        <v/>
      </c>
      <c r="W559" s="4" t="str">
        <f t="shared" si="303"/>
        <v/>
      </c>
      <c r="X559" s="4" t="str">
        <f t="shared" si="303"/>
        <v/>
      </c>
    </row>
    <row r="560" spans="1:24" ht="15.75" customHeight="1" x14ac:dyDescent="0.25">
      <c r="A560" s="4" t="s">
        <v>41</v>
      </c>
      <c r="B560" s="4" t="s">
        <v>42</v>
      </c>
      <c r="C560" s="4" t="s">
        <v>28</v>
      </c>
      <c r="D560" s="4" t="s">
        <v>29</v>
      </c>
      <c r="E560" s="4">
        <f t="shared" si="274"/>
        <v>0</v>
      </c>
      <c r="I560" s="4" t="str">
        <f t="shared" ref="I560:X560" si="304">+IF($E34=0,"",IF(I34&lt;&gt;"",I34,AVERAGEIFS(I$256:I$503,$D$256:$D$503,$D34)))</f>
        <v/>
      </c>
      <c r="J560" s="4" t="str">
        <f t="shared" si="304"/>
        <v/>
      </c>
      <c r="K560" s="4" t="str">
        <f t="shared" si="304"/>
        <v/>
      </c>
      <c r="L560" s="4" t="str">
        <f t="shared" si="304"/>
        <v/>
      </c>
      <c r="M560" s="4" t="str">
        <f t="shared" si="304"/>
        <v/>
      </c>
      <c r="N560" s="4" t="str">
        <f t="shared" si="304"/>
        <v/>
      </c>
      <c r="O560" s="4" t="str">
        <f t="shared" si="304"/>
        <v/>
      </c>
      <c r="P560" s="4" t="str">
        <f t="shared" si="304"/>
        <v/>
      </c>
      <c r="Q560" s="4" t="str">
        <f t="shared" si="304"/>
        <v/>
      </c>
      <c r="R560" s="4" t="str">
        <f t="shared" si="304"/>
        <v/>
      </c>
      <c r="S560" s="4" t="str">
        <f t="shared" si="304"/>
        <v/>
      </c>
      <c r="T560" s="4" t="str">
        <f t="shared" si="304"/>
        <v/>
      </c>
      <c r="U560" s="4" t="str">
        <f t="shared" si="304"/>
        <v/>
      </c>
      <c r="V560" s="4" t="str">
        <f t="shared" si="304"/>
        <v/>
      </c>
      <c r="W560" s="4" t="str">
        <f t="shared" si="304"/>
        <v/>
      </c>
      <c r="X560" s="4" t="str">
        <f t="shared" si="304"/>
        <v/>
      </c>
    </row>
    <row r="561" spans="1:24" ht="15.75" customHeight="1" x14ac:dyDescent="0.25">
      <c r="A561" s="4" t="s">
        <v>355</v>
      </c>
      <c r="B561" s="4" t="s">
        <v>356</v>
      </c>
      <c r="C561" s="4" t="s">
        <v>106</v>
      </c>
      <c r="D561" s="4" t="s">
        <v>357</v>
      </c>
      <c r="E561" s="4">
        <f t="shared" si="274"/>
        <v>0</v>
      </c>
      <c r="I561" s="4" t="str">
        <f t="shared" ref="I561:X561" si="305">+IF($E35=0,"",IF(I35&lt;&gt;"",I35,AVERAGEIFS(I$256:I$503,$D$256:$D$503,$D35)))</f>
        <v/>
      </c>
      <c r="J561" s="4" t="str">
        <f t="shared" si="305"/>
        <v/>
      </c>
      <c r="K561" s="4" t="str">
        <f t="shared" si="305"/>
        <v/>
      </c>
      <c r="L561" s="4" t="str">
        <f t="shared" si="305"/>
        <v/>
      </c>
      <c r="M561" s="4" t="str">
        <f t="shared" si="305"/>
        <v/>
      </c>
      <c r="N561" s="4" t="str">
        <f t="shared" si="305"/>
        <v/>
      </c>
      <c r="O561" s="4" t="str">
        <f t="shared" si="305"/>
        <v/>
      </c>
      <c r="P561" s="4" t="str">
        <f t="shared" si="305"/>
        <v/>
      </c>
      <c r="Q561" s="4" t="str">
        <f t="shared" si="305"/>
        <v/>
      </c>
      <c r="R561" s="4" t="str">
        <f t="shared" si="305"/>
        <v/>
      </c>
      <c r="S561" s="4" t="str">
        <f t="shared" si="305"/>
        <v/>
      </c>
      <c r="T561" s="4" t="str">
        <f t="shared" si="305"/>
        <v/>
      </c>
      <c r="U561" s="4" t="str">
        <f t="shared" si="305"/>
        <v/>
      </c>
      <c r="V561" s="4" t="str">
        <f t="shared" si="305"/>
        <v/>
      </c>
      <c r="W561" s="4" t="str">
        <f t="shared" si="305"/>
        <v/>
      </c>
      <c r="X561" s="4" t="str">
        <f t="shared" si="305"/>
        <v/>
      </c>
    </row>
    <row r="562" spans="1:24" ht="15.75" customHeight="1" x14ac:dyDescent="0.25">
      <c r="A562" s="4" t="s">
        <v>183</v>
      </c>
      <c r="B562" s="4" t="s">
        <v>184</v>
      </c>
      <c r="C562" s="4" t="s">
        <v>181</v>
      </c>
      <c r="D562" s="4" t="s">
        <v>182</v>
      </c>
      <c r="E562" s="4">
        <f t="shared" si="274"/>
        <v>1</v>
      </c>
      <c r="I562" s="4">
        <f t="shared" ref="I562:X562" si="306">+IF($E36=0,"",IF(I36&lt;&gt;"",I36,AVERAGEIFS(I$256:I$503,$D$256:$D$503,$D36)))</f>
        <v>7000119</v>
      </c>
      <c r="J562" s="85">
        <f t="shared" si="306"/>
        <v>404.26455607397531</v>
      </c>
      <c r="K562" s="85">
        <f t="shared" si="306"/>
        <v>99.826874371707106</v>
      </c>
      <c r="L562" s="85">
        <f t="shared" si="306"/>
        <v>23.471029563925985</v>
      </c>
      <c r="M562" s="85">
        <f t="shared" si="306"/>
        <v>235.11734401831711</v>
      </c>
      <c r="N562" s="85">
        <f t="shared" si="306"/>
        <v>31.928028652084343</v>
      </c>
      <c r="O562" s="85">
        <f t="shared" si="306"/>
        <v>15.25771812080537</v>
      </c>
      <c r="P562" s="85">
        <f t="shared" si="306"/>
        <v>0.24691707006819547</v>
      </c>
      <c r="Q562" s="85">
        <f t="shared" si="306"/>
        <v>9.1442472810532346E-2</v>
      </c>
      <c r="R562" s="85">
        <f t="shared" si="306"/>
        <v>1.4714035575680928</v>
      </c>
      <c r="S562" s="85">
        <f t="shared" si="306"/>
        <v>1.3545350576229436</v>
      </c>
      <c r="T562" s="85">
        <f t="shared" si="306"/>
        <v>17.532647814910025</v>
      </c>
      <c r="U562" s="4">
        <f t="shared" si="306"/>
        <v>0.28999999999999998</v>
      </c>
      <c r="V562" s="4">
        <f t="shared" si="306"/>
        <v>0.37</v>
      </c>
      <c r="W562" s="4">
        <f t="shared" si="306"/>
        <v>0.55000000000000004</v>
      </c>
      <c r="X562" s="4">
        <f t="shared" si="306"/>
        <v>0.55000000000000004</v>
      </c>
    </row>
    <row r="563" spans="1:24" ht="15.75" customHeight="1" x14ac:dyDescent="0.25">
      <c r="A563" s="4" t="s">
        <v>450</v>
      </c>
      <c r="B563" s="4" t="s">
        <v>451</v>
      </c>
      <c r="C563" s="4" t="s">
        <v>118</v>
      </c>
      <c r="D563" s="4" t="s">
        <v>449</v>
      </c>
      <c r="E563" s="4">
        <f t="shared" si="274"/>
        <v>0</v>
      </c>
      <c r="I563" s="4" t="str">
        <f t="shared" ref="I563:X563" si="307">+IF($E37=0,"",IF(I37&lt;&gt;"",I37,AVERAGEIFS(I$256:I$503,$D$256:$D$503,$D37)))</f>
        <v/>
      </c>
      <c r="J563" s="4" t="str">
        <f t="shared" si="307"/>
        <v/>
      </c>
      <c r="K563" s="4" t="str">
        <f t="shared" si="307"/>
        <v/>
      </c>
      <c r="L563" s="4" t="str">
        <f t="shared" si="307"/>
        <v/>
      </c>
      <c r="M563" s="4" t="str">
        <f t="shared" si="307"/>
        <v/>
      </c>
      <c r="N563" s="4" t="str">
        <f t="shared" si="307"/>
        <v/>
      </c>
      <c r="O563" s="4" t="str">
        <f t="shared" si="307"/>
        <v/>
      </c>
      <c r="P563" s="4" t="str">
        <f t="shared" si="307"/>
        <v/>
      </c>
      <c r="Q563" s="4" t="str">
        <f t="shared" si="307"/>
        <v/>
      </c>
      <c r="R563" s="4" t="str">
        <f t="shared" si="307"/>
        <v/>
      </c>
      <c r="S563" s="4" t="str">
        <f t="shared" si="307"/>
        <v/>
      </c>
      <c r="T563" s="4" t="str">
        <f t="shared" si="307"/>
        <v/>
      </c>
      <c r="U563" s="4" t="str">
        <f t="shared" si="307"/>
        <v/>
      </c>
      <c r="V563" s="4" t="str">
        <f t="shared" si="307"/>
        <v/>
      </c>
      <c r="W563" s="4" t="str">
        <f t="shared" si="307"/>
        <v/>
      </c>
      <c r="X563" s="4" t="str">
        <f t="shared" si="307"/>
        <v/>
      </c>
    </row>
    <row r="564" spans="1:24" ht="15.75" customHeight="1" x14ac:dyDescent="0.25">
      <c r="A564" s="4" t="s">
        <v>116</v>
      </c>
      <c r="B564" s="4" t="s">
        <v>117</v>
      </c>
      <c r="C564" s="4" t="s">
        <v>118</v>
      </c>
      <c r="D564" s="4" t="s">
        <v>119</v>
      </c>
      <c r="E564" s="4">
        <f t="shared" si="274"/>
        <v>0</v>
      </c>
      <c r="I564" s="4" t="str">
        <f t="shared" ref="I564:X564" si="308">+IF($E38=0,"",IF(I38&lt;&gt;"",I38,AVERAGEIFS(I$256:I$503,$D$256:$D$503,$D38)))</f>
        <v/>
      </c>
      <c r="J564" s="4" t="str">
        <f t="shared" si="308"/>
        <v/>
      </c>
      <c r="K564" s="4" t="str">
        <f t="shared" si="308"/>
        <v/>
      </c>
      <c r="L564" s="4" t="str">
        <f t="shared" si="308"/>
        <v/>
      </c>
      <c r="M564" s="4" t="str">
        <f t="shared" si="308"/>
        <v/>
      </c>
      <c r="N564" s="4" t="str">
        <f t="shared" si="308"/>
        <v/>
      </c>
      <c r="O564" s="4" t="str">
        <f t="shared" si="308"/>
        <v/>
      </c>
      <c r="P564" s="4" t="str">
        <f t="shared" si="308"/>
        <v/>
      </c>
      <c r="Q564" s="4" t="str">
        <f t="shared" si="308"/>
        <v/>
      </c>
      <c r="R564" s="4" t="str">
        <f t="shared" si="308"/>
        <v/>
      </c>
      <c r="S564" s="4" t="str">
        <f t="shared" si="308"/>
        <v/>
      </c>
      <c r="T564" s="4" t="str">
        <f t="shared" si="308"/>
        <v/>
      </c>
      <c r="U564" s="4" t="str">
        <f t="shared" si="308"/>
        <v/>
      </c>
      <c r="V564" s="4" t="str">
        <f t="shared" si="308"/>
        <v/>
      </c>
      <c r="W564" s="4" t="str">
        <f t="shared" si="308"/>
        <v/>
      </c>
      <c r="X564" s="4" t="str">
        <f t="shared" si="308"/>
        <v/>
      </c>
    </row>
    <row r="565" spans="1:24" ht="15.75" customHeight="1" x14ac:dyDescent="0.25">
      <c r="A565" s="4" t="s">
        <v>452</v>
      </c>
      <c r="B565" s="4" t="s">
        <v>453</v>
      </c>
      <c r="C565" s="4" t="s">
        <v>118</v>
      </c>
      <c r="D565" s="4" t="s">
        <v>449</v>
      </c>
      <c r="E565" s="4">
        <f t="shared" si="274"/>
        <v>0</v>
      </c>
      <c r="I565" s="4" t="str">
        <f t="shared" ref="I565:X565" si="309">+IF($E39=0,"",IF(I39&lt;&gt;"",I39,AVERAGEIFS(I$256:I$503,$D$256:$D$503,$D39)))</f>
        <v/>
      </c>
      <c r="J565" s="4" t="str">
        <f t="shared" si="309"/>
        <v/>
      </c>
      <c r="K565" s="4" t="str">
        <f t="shared" si="309"/>
        <v/>
      </c>
      <c r="L565" s="4" t="str">
        <f t="shared" si="309"/>
        <v/>
      </c>
      <c r="M565" s="4" t="str">
        <f t="shared" si="309"/>
        <v/>
      </c>
      <c r="N565" s="4" t="str">
        <f t="shared" si="309"/>
        <v/>
      </c>
      <c r="O565" s="4" t="str">
        <f t="shared" si="309"/>
        <v/>
      </c>
      <c r="P565" s="4" t="str">
        <f t="shared" si="309"/>
        <v/>
      </c>
      <c r="Q565" s="4" t="str">
        <f t="shared" si="309"/>
        <v/>
      </c>
      <c r="R565" s="4" t="str">
        <f t="shared" si="309"/>
        <v/>
      </c>
      <c r="S565" s="4" t="str">
        <f t="shared" si="309"/>
        <v/>
      </c>
      <c r="T565" s="4" t="str">
        <f t="shared" si="309"/>
        <v/>
      </c>
      <c r="U565" s="4" t="str">
        <f t="shared" si="309"/>
        <v/>
      </c>
      <c r="V565" s="4" t="str">
        <f t="shared" si="309"/>
        <v/>
      </c>
      <c r="W565" s="4" t="str">
        <f t="shared" si="309"/>
        <v/>
      </c>
      <c r="X565" s="4" t="str">
        <f t="shared" si="309"/>
        <v/>
      </c>
    </row>
    <row r="566" spans="1:24" ht="15.75" customHeight="1" x14ac:dyDescent="0.25">
      <c r="A566" s="4" t="s">
        <v>358</v>
      </c>
      <c r="B566" s="4" t="s">
        <v>359</v>
      </c>
      <c r="C566" s="4" t="s">
        <v>106</v>
      </c>
      <c r="D566" s="4" t="s">
        <v>357</v>
      </c>
      <c r="E566" s="4">
        <f t="shared" si="274"/>
        <v>0</v>
      </c>
      <c r="I566" s="4" t="str">
        <f t="shared" ref="I566:X566" si="310">+IF($E40=0,"",IF(I40&lt;&gt;"",I40,AVERAGEIFS(I$256:I$503,$D$256:$D$503,$D40)))</f>
        <v/>
      </c>
      <c r="J566" s="4" t="str">
        <f t="shared" si="310"/>
        <v/>
      </c>
      <c r="K566" s="4" t="str">
        <f t="shared" si="310"/>
        <v/>
      </c>
      <c r="L566" s="4" t="str">
        <f t="shared" si="310"/>
        <v/>
      </c>
      <c r="M566" s="4" t="str">
        <f t="shared" si="310"/>
        <v/>
      </c>
      <c r="N566" s="4" t="str">
        <f t="shared" si="310"/>
        <v/>
      </c>
      <c r="O566" s="4" t="str">
        <f t="shared" si="310"/>
        <v/>
      </c>
      <c r="P566" s="4" t="str">
        <f t="shared" si="310"/>
        <v/>
      </c>
      <c r="Q566" s="4" t="str">
        <f t="shared" si="310"/>
        <v/>
      </c>
      <c r="R566" s="4" t="str">
        <f t="shared" si="310"/>
        <v/>
      </c>
      <c r="S566" s="4" t="str">
        <f t="shared" si="310"/>
        <v/>
      </c>
      <c r="T566" s="4" t="str">
        <f t="shared" si="310"/>
        <v/>
      </c>
      <c r="U566" s="4" t="str">
        <f t="shared" si="310"/>
        <v/>
      </c>
      <c r="V566" s="4" t="str">
        <f t="shared" si="310"/>
        <v/>
      </c>
      <c r="W566" s="4" t="str">
        <f t="shared" si="310"/>
        <v/>
      </c>
      <c r="X566" s="4" t="str">
        <f t="shared" si="310"/>
        <v/>
      </c>
    </row>
    <row r="567" spans="1:24" ht="15.75" customHeight="1" x14ac:dyDescent="0.25">
      <c r="A567" s="4" t="s">
        <v>232</v>
      </c>
      <c r="B567" s="4" t="s">
        <v>233</v>
      </c>
      <c r="C567" s="4" t="s">
        <v>118</v>
      </c>
      <c r="D567" s="4" t="s">
        <v>231</v>
      </c>
      <c r="E567" s="4">
        <f t="shared" si="274"/>
        <v>1</v>
      </c>
      <c r="I567" s="4">
        <f t="shared" ref="I567:X567" si="311">+IF($E41=0,"",IF(I41&lt;&gt;"",I41,AVERAGEIFS(I$256:I$503,$D$256:$D$503,$D41)))</f>
        <v>25876380</v>
      </c>
      <c r="J567" s="85">
        <f t="shared" si="311"/>
        <v>14.835923726579992</v>
      </c>
      <c r="K567" s="85">
        <f t="shared" si="311"/>
        <v>113.38912166230361</v>
      </c>
      <c r="L567" s="85">
        <f t="shared" si="311"/>
        <v>25.911661522979646</v>
      </c>
      <c r="M567" s="85">
        <f t="shared" si="311"/>
        <v>228.51981868375313</v>
      </c>
      <c r="N567" s="4" t="e">
        <f t="shared" si="311"/>
        <v>#DIV/0!</v>
      </c>
      <c r="O567" s="85">
        <f t="shared" si="311"/>
        <v>58.527325023969318</v>
      </c>
      <c r="P567" s="85">
        <f t="shared" si="311"/>
        <v>0.95102424478153769</v>
      </c>
      <c r="Q567" s="85">
        <f t="shared" si="311"/>
        <v>0.56027401929041276</v>
      </c>
      <c r="R567" s="85">
        <f t="shared" si="311"/>
        <v>1.3178041132492258</v>
      </c>
      <c r="S567" s="4" t="e">
        <f t="shared" si="311"/>
        <v>#DIV/0!</v>
      </c>
      <c r="T567" s="4" t="e">
        <f t="shared" si="311"/>
        <v>#DIV/0!</v>
      </c>
      <c r="U567" s="4">
        <f t="shared" si="311"/>
        <v>0.4</v>
      </c>
      <c r="V567" s="4">
        <f t="shared" si="311"/>
        <v>0.41</v>
      </c>
      <c r="W567" s="4">
        <f t="shared" si="311"/>
        <v>0.34</v>
      </c>
      <c r="X567" s="4">
        <f t="shared" si="311"/>
        <v>0.34</v>
      </c>
    </row>
    <row r="568" spans="1:24" ht="15.75" customHeight="1" x14ac:dyDescent="0.25">
      <c r="A568" s="4" t="s">
        <v>266</v>
      </c>
      <c r="B568" s="4" t="s">
        <v>267</v>
      </c>
      <c r="C568" s="4" t="s">
        <v>28</v>
      </c>
      <c r="D568" s="4" t="s">
        <v>265</v>
      </c>
      <c r="E568" s="4">
        <f t="shared" si="274"/>
        <v>1</v>
      </c>
      <c r="I568" s="4">
        <f t="shared" ref="I568:X568" si="312">+IF($E42=0,"",IF(I42&lt;&gt;"",I42,AVERAGEIFS(I$256:I$503,$D$256:$D$503,$D42)))</f>
        <v>37411047</v>
      </c>
      <c r="J568" s="85">
        <f t="shared" si="312"/>
        <v>184.50967170205101</v>
      </c>
      <c r="K568" s="85">
        <f t="shared" si="312"/>
        <v>109.98088345402363</v>
      </c>
      <c r="L568" s="85">
        <f t="shared" si="312"/>
        <v>75.23446216300762</v>
      </c>
      <c r="M568" s="85">
        <f t="shared" si="312"/>
        <v>684.06853809697407</v>
      </c>
      <c r="N568" s="4">
        <f t="shared" si="312"/>
        <v>0.73055493788783321</v>
      </c>
      <c r="O568" s="85">
        <f t="shared" si="312"/>
        <v>180.67553191489361</v>
      </c>
      <c r="P568" s="85">
        <f t="shared" si="312"/>
        <v>0.18910546611084811</v>
      </c>
      <c r="Q568" s="85">
        <f t="shared" si="312"/>
        <v>0.38636529347429821</v>
      </c>
      <c r="R568" s="85">
        <f t="shared" si="312"/>
        <v>1.7641847874506158</v>
      </c>
      <c r="S568" s="85">
        <f t="shared" si="312"/>
        <v>2.6910236405923396</v>
      </c>
      <c r="T568" s="4">
        <f t="shared" si="312"/>
        <v>472.99353329664285</v>
      </c>
      <c r="U568" s="4">
        <f t="shared" si="312"/>
        <v>0.78</v>
      </c>
      <c r="V568" s="4">
        <f t="shared" si="312"/>
        <v>0.86</v>
      </c>
      <c r="W568" s="4">
        <f t="shared" si="312"/>
        <v>0.79</v>
      </c>
      <c r="X568" s="4">
        <f t="shared" si="312"/>
        <v>0.79</v>
      </c>
    </row>
    <row r="569" spans="1:24" ht="15.75" customHeight="1" x14ac:dyDescent="0.25">
      <c r="A569" s="4" t="s">
        <v>43</v>
      </c>
      <c r="B569" s="4" t="s">
        <v>44</v>
      </c>
      <c r="C569" s="4" t="s">
        <v>28</v>
      </c>
      <c r="D569" s="4" t="s">
        <v>29</v>
      </c>
      <c r="E569" s="4">
        <f t="shared" si="274"/>
        <v>0</v>
      </c>
      <c r="I569" s="4" t="str">
        <f t="shared" ref="I569:X569" si="313">+IF($E43=0,"",IF(I43&lt;&gt;"",I43,AVERAGEIFS(I$256:I$503,$D$256:$D$503,$D43)))</f>
        <v/>
      </c>
      <c r="J569" s="4" t="str">
        <f t="shared" si="313"/>
        <v/>
      </c>
      <c r="K569" s="4" t="str">
        <f t="shared" si="313"/>
        <v/>
      </c>
      <c r="L569" s="4" t="str">
        <f t="shared" si="313"/>
        <v/>
      </c>
      <c r="M569" s="4" t="str">
        <f t="shared" si="313"/>
        <v/>
      </c>
      <c r="N569" s="4" t="str">
        <f t="shared" si="313"/>
        <v/>
      </c>
      <c r="O569" s="4" t="str">
        <f t="shared" si="313"/>
        <v/>
      </c>
      <c r="P569" s="4" t="str">
        <f t="shared" si="313"/>
        <v/>
      </c>
      <c r="Q569" s="4" t="str">
        <f t="shared" si="313"/>
        <v/>
      </c>
      <c r="R569" s="4" t="str">
        <f t="shared" si="313"/>
        <v/>
      </c>
      <c r="S569" s="4" t="str">
        <f t="shared" si="313"/>
        <v/>
      </c>
      <c r="T569" s="4" t="str">
        <f t="shared" si="313"/>
        <v/>
      </c>
      <c r="U569" s="4" t="str">
        <f t="shared" si="313"/>
        <v/>
      </c>
      <c r="V569" s="4" t="str">
        <f t="shared" si="313"/>
        <v/>
      </c>
      <c r="W569" s="4" t="str">
        <f t="shared" si="313"/>
        <v/>
      </c>
      <c r="X569" s="4" t="str">
        <f t="shared" si="313"/>
        <v/>
      </c>
    </row>
    <row r="570" spans="1:24" ht="15.75" customHeight="1" x14ac:dyDescent="0.25">
      <c r="A570" s="4" t="s">
        <v>234</v>
      </c>
      <c r="B570" s="4" t="s">
        <v>235</v>
      </c>
      <c r="C570" s="4" t="s">
        <v>118</v>
      </c>
      <c r="D570" s="4" t="s">
        <v>231</v>
      </c>
      <c r="E570" s="4">
        <f t="shared" si="274"/>
        <v>0</v>
      </c>
      <c r="I570" s="4" t="str">
        <f t="shared" ref="I570:X570" si="314">+IF($E44=0,"",IF(I44&lt;&gt;"",I44,AVERAGEIFS(I$256:I$503,$D$256:$D$503,$D44)))</f>
        <v/>
      </c>
      <c r="J570" s="4" t="str">
        <f t="shared" si="314"/>
        <v/>
      </c>
      <c r="K570" s="4" t="str">
        <f t="shared" si="314"/>
        <v/>
      </c>
      <c r="L570" s="4" t="str">
        <f t="shared" si="314"/>
        <v/>
      </c>
      <c r="M570" s="4" t="str">
        <f t="shared" si="314"/>
        <v/>
      </c>
      <c r="N570" s="4" t="str">
        <f t="shared" si="314"/>
        <v/>
      </c>
      <c r="O570" s="4" t="str">
        <f t="shared" si="314"/>
        <v/>
      </c>
      <c r="P570" s="4" t="str">
        <f t="shared" si="314"/>
        <v/>
      </c>
      <c r="Q570" s="4" t="str">
        <f t="shared" si="314"/>
        <v/>
      </c>
      <c r="R570" s="4" t="str">
        <f t="shared" si="314"/>
        <v/>
      </c>
      <c r="S570" s="4" t="str">
        <f t="shared" si="314"/>
        <v/>
      </c>
      <c r="T570" s="4" t="str">
        <f t="shared" si="314"/>
        <v/>
      </c>
      <c r="U570" s="4" t="str">
        <f t="shared" si="314"/>
        <v/>
      </c>
      <c r="V570" s="4" t="str">
        <f t="shared" si="314"/>
        <v/>
      </c>
      <c r="W570" s="4" t="str">
        <f t="shared" si="314"/>
        <v/>
      </c>
      <c r="X570" s="4" t="str">
        <f t="shared" si="314"/>
        <v/>
      </c>
    </row>
    <row r="571" spans="1:24" ht="15.75" customHeight="1" x14ac:dyDescent="0.25">
      <c r="A571" s="4" t="s">
        <v>236</v>
      </c>
      <c r="B571" s="4" t="s">
        <v>237</v>
      </c>
      <c r="C571" s="4" t="s">
        <v>118</v>
      </c>
      <c r="D571" s="4" t="s">
        <v>231</v>
      </c>
      <c r="E571" s="4">
        <f t="shared" si="274"/>
        <v>0</v>
      </c>
      <c r="I571" s="4" t="str">
        <f t="shared" ref="I571:X571" si="315">+IF($E45=0,"",IF(I45&lt;&gt;"",I45,AVERAGEIFS(I$256:I$503,$D$256:$D$503,$D45)))</f>
        <v/>
      </c>
      <c r="J571" s="4" t="str">
        <f t="shared" si="315"/>
        <v/>
      </c>
      <c r="K571" s="4" t="str">
        <f t="shared" si="315"/>
        <v/>
      </c>
      <c r="L571" s="4" t="str">
        <f t="shared" si="315"/>
        <v/>
      </c>
      <c r="M571" s="4" t="str">
        <f t="shared" si="315"/>
        <v/>
      </c>
      <c r="N571" s="4" t="str">
        <f t="shared" si="315"/>
        <v/>
      </c>
      <c r="O571" s="4" t="str">
        <f t="shared" si="315"/>
        <v/>
      </c>
      <c r="P571" s="4" t="str">
        <f t="shared" si="315"/>
        <v/>
      </c>
      <c r="Q571" s="4" t="str">
        <f t="shared" si="315"/>
        <v/>
      </c>
      <c r="R571" s="4" t="str">
        <f t="shared" si="315"/>
        <v/>
      </c>
      <c r="S571" s="4" t="str">
        <f t="shared" si="315"/>
        <v/>
      </c>
      <c r="T571" s="4" t="str">
        <f t="shared" si="315"/>
        <v/>
      </c>
      <c r="U571" s="4" t="str">
        <f t="shared" si="315"/>
        <v/>
      </c>
      <c r="V571" s="4" t="str">
        <f t="shared" si="315"/>
        <v/>
      </c>
      <c r="W571" s="4" t="str">
        <f t="shared" si="315"/>
        <v/>
      </c>
      <c r="X571" s="4" t="str">
        <f t="shared" si="315"/>
        <v/>
      </c>
    </row>
    <row r="572" spans="1:24" ht="15.75" customHeight="1" x14ac:dyDescent="0.25">
      <c r="A572" s="4" t="s">
        <v>274</v>
      </c>
      <c r="B572" s="4" t="s">
        <v>275</v>
      </c>
      <c r="C572" s="4" t="s">
        <v>181</v>
      </c>
      <c r="D572" s="4" t="s">
        <v>276</v>
      </c>
      <c r="E572" s="4">
        <f t="shared" si="274"/>
        <v>0</v>
      </c>
      <c r="I572" s="4" t="str">
        <f t="shared" ref="I572:X572" si="316">+IF($E46=0,"",IF(I46&lt;&gt;"",I46,AVERAGEIFS(I$256:I$503,$D$256:$D$503,$D46)))</f>
        <v/>
      </c>
      <c r="J572" s="4" t="str">
        <f t="shared" si="316"/>
        <v/>
      </c>
      <c r="K572" s="4" t="str">
        <f t="shared" si="316"/>
        <v/>
      </c>
      <c r="L572" s="4" t="str">
        <f t="shared" si="316"/>
        <v/>
      </c>
      <c r="M572" s="4" t="str">
        <f t="shared" si="316"/>
        <v/>
      </c>
      <c r="N572" s="4" t="str">
        <f t="shared" si="316"/>
        <v/>
      </c>
      <c r="O572" s="4" t="str">
        <f t="shared" si="316"/>
        <v/>
      </c>
      <c r="P572" s="4" t="str">
        <f t="shared" si="316"/>
        <v/>
      </c>
      <c r="Q572" s="4" t="str">
        <f t="shared" si="316"/>
        <v/>
      </c>
      <c r="R572" s="4" t="str">
        <f t="shared" si="316"/>
        <v/>
      </c>
      <c r="S572" s="4" t="str">
        <f t="shared" si="316"/>
        <v/>
      </c>
      <c r="T572" s="4" t="str">
        <f t="shared" si="316"/>
        <v/>
      </c>
      <c r="U572" s="4" t="str">
        <f t="shared" si="316"/>
        <v/>
      </c>
      <c r="V572" s="4" t="str">
        <f t="shared" si="316"/>
        <v/>
      </c>
      <c r="W572" s="4" t="str">
        <f t="shared" si="316"/>
        <v/>
      </c>
      <c r="X572" s="4" t="str">
        <f t="shared" si="316"/>
        <v/>
      </c>
    </row>
    <row r="573" spans="1:24" ht="15.75" customHeight="1" x14ac:dyDescent="0.25">
      <c r="A573" s="4" t="s">
        <v>333</v>
      </c>
      <c r="B573" s="4" t="s">
        <v>334</v>
      </c>
      <c r="C573" s="4" t="s">
        <v>28</v>
      </c>
      <c r="D573" s="4" t="s">
        <v>328</v>
      </c>
      <c r="E573" s="4">
        <f t="shared" si="274"/>
        <v>1</v>
      </c>
      <c r="I573" s="4">
        <f t="shared" ref="I573:X573" si="317">+IF($E47=0,"",IF(I47&lt;&gt;"",I47,AVERAGEIFS(I$256:I$503,$D$256:$D$503,$D47)))</f>
        <v>18952038</v>
      </c>
      <c r="J573" s="85">
        <f t="shared" si="317"/>
        <v>306.48418919379543</v>
      </c>
      <c r="K573" s="85">
        <f t="shared" si="317"/>
        <v>220.35624875804913</v>
      </c>
      <c r="L573" s="85">
        <f t="shared" si="317"/>
        <v>119.15341241928704</v>
      </c>
      <c r="M573" s="85">
        <f t="shared" si="317"/>
        <v>540.73080791149857</v>
      </c>
      <c r="N573" s="85">
        <f t="shared" si="317"/>
        <v>5.1234595456172043</v>
      </c>
      <c r="O573" s="85">
        <f t="shared" si="317"/>
        <v>414.524201853759</v>
      </c>
      <c r="P573" s="85">
        <f t="shared" si="317"/>
        <v>1.6467665615141955</v>
      </c>
      <c r="Q573" s="85">
        <f t="shared" si="317"/>
        <v>0.36458981849528277</v>
      </c>
      <c r="R573" s="85">
        <f t="shared" si="317"/>
        <v>4.1103758867515987</v>
      </c>
      <c r="S573" s="85">
        <f t="shared" si="317"/>
        <v>1.0733286459976696</v>
      </c>
      <c r="T573" s="85">
        <f t="shared" si="317"/>
        <v>325.38641875505255</v>
      </c>
      <c r="U573" s="4">
        <f t="shared" si="317"/>
        <v>0.59</v>
      </c>
      <c r="V573" s="4">
        <f t="shared" si="317"/>
        <v>0.53</v>
      </c>
      <c r="W573" s="4">
        <f t="shared" si="317"/>
        <v>0.64</v>
      </c>
      <c r="X573" s="4">
        <f t="shared" si="317"/>
        <v>0.64</v>
      </c>
    </row>
    <row r="574" spans="1:24" ht="15.75" customHeight="1" x14ac:dyDescent="0.25">
      <c r="A574" s="4" t="s">
        <v>158</v>
      </c>
      <c r="B574" s="4" t="s">
        <v>159</v>
      </c>
      <c r="C574" s="4" t="s">
        <v>106</v>
      </c>
      <c r="D574" s="4" t="s">
        <v>160</v>
      </c>
      <c r="E574" s="4">
        <f t="shared" si="274"/>
        <v>0</v>
      </c>
      <c r="I574" s="4" t="str">
        <f t="shared" ref="I574:X574" si="318">+IF($E48=0,"",IF(I48&lt;&gt;"",I48,AVERAGEIFS(I$256:I$503,$D$256:$D$503,$D48)))</f>
        <v/>
      </c>
      <c r="J574" s="4" t="str">
        <f t="shared" si="318"/>
        <v/>
      </c>
      <c r="K574" s="4" t="str">
        <f t="shared" si="318"/>
        <v/>
      </c>
      <c r="L574" s="4" t="str">
        <f t="shared" si="318"/>
        <v/>
      </c>
      <c r="M574" s="4" t="str">
        <f t="shared" si="318"/>
        <v/>
      </c>
      <c r="N574" s="4" t="str">
        <f t="shared" si="318"/>
        <v/>
      </c>
      <c r="O574" s="4" t="str">
        <f t="shared" si="318"/>
        <v/>
      </c>
      <c r="P574" s="4" t="str">
        <f t="shared" si="318"/>
        <v/>
      </c>
      <c r="Q574" s="4" t="str">
        <f t="shared" si="318"/>
        <v/>
      </c>
      <c r="R574" s="4" t="str">
        <f t="shared" si="318"/>
        <v/>
      </c>
      <c r="S574" s="4" t="str">
        <f t="shared" si="318"/>
        <v/>
      </c>
      <c r="T574" s="4" t="str">
        <f t="shared" si="318"/>
        <v/>
      </c>
      <c r="U574" s="4" t="str">
        <f t="shared" si="318"/>
        <v/>
      </c>
      <c r="V574" s="4" t="str">
        <f t="shared" si="318"/>
        <v/>
      </c>
      <c r="W574" s="4" t="str">
        <f t="shared" si="318"/>
        <v/>
      </c>
      <c r="X574" s="4" t="str">
        <f t="shared" si="318"/>
        <v/>
      </c>
    </row>
    <row r="575" spans="1:24" ht="15.75" customHeight="1" x14ac:dyDescent="0.25">
      <c r="A575" s="4" t="s">
        <v>161</v>
      </c>
      <c r="B575" s="4" t="s">
        <v>162</v>
      </c>
      <c r="C575" s="4" t="s">
        <v>106</v>
      </c>
      <c r="D575" s="4" t="s">
        <v>160</v>
      </c>
      <c r="E575" s="4">
        <f t="shared" si="274"/>
        <v>0</v>
      </c>
      <c r="I575" s="4" t="str">
        <f t="shared" ref="I575:X575" si="319">+IF($E49=0,"",IF(I49&lt;&gt;"",I49,AVERAGEIFS(I$256:I$503,$D$256:$D$503,$D49)))</f>
        <v/>
      </c>
      <c r="J575" s="4" t="str">
        <f t="shared" si="319"/>
        <v/>
      </c>
      <c r="K575" s="4" t="str">
        <f t="shared" si="319"/>
        <v/>
      </c>
      <c r="L575" s="4" t="str">
        <f t="shared" si="319"/>
        <v/>
      </c>
      <c r="M575" s="4" t="str">
        <f t="shared" si="319"/>
        <v/>
      </c>
      <c r="N575" s="4" t="str">
        <f t="shared" si="319"/>
        <v/>
      </c>
      <c r="O575" s="4" t="str">
        <f t="shared" si="319"/>
        <v/>
      </c>
      <c r="P575" s="4" t="str">
        <f t="shared" si="319"/>
        <v/>
      </c>
      <c r="Q575" s="4" t="str">
        <f t="shared" si="319"/>
        <v/>
      </c>
      <c r="R575" s="4" t="str">
        <f t="shared" si="319"/>
        <v/>
      </c>
      <c r="S575" s="4" t="str">
        <f t="shared" si="319"/>
        <v/>
      </c>
      <c r="T575" s="4" t="str">
        <f t="shared" si="319"/>
        <v/>
      </c>
      <c r="U575" s="4" t="str">
        <f t="shared" si="319"/>
        <v/>
      </c>
      <c r="V575" s="4" t="str">
        <f t="shared" si="319"/>
        <v/>
      </c>
      <c r="W575" s="4" t="str">
        <f t="shared" si="319"/>
        <v/>
      </c>
      <c r="X575" s="4" t="str">
        <f t="shared" si="319"/>
        <v/>
      </c>
    </row>
    <row r="576" spans="1:24" ht="15.75" customHeight="1" x14ac:dyDescent="0.25">
      <c r="A576" s="4" t="s">
        <v>163</v>
      </c>
      <c r="B576" s="4" t="s">
        <v>164</v>
      </c>
      <c r="C576" s="4" t="s">
        <v>106</v>
      </c>
      <c r="D576" s="4" t="s">
        <v>160</v>
      </c>
      <c r="E576" s="4">
        <f t="shared" si="274"/>
        <v>0</v>
      </c>
      <c r="I576" s="4" t="str">
        <f t="shared" ref="I576:X576" si="320">+IF($E50=0,"",IF(I50&lt;&gt;"",I50,AVERAGEIFS(I$256:I$503,$D$256:$D$503,$D50)))</f>
        <v/>
      </c>
      <c r="J576" s="4" t="str">
        <f t="shared" si="320"/>
        <v/>
      </c>
      <c r="K576" s="4" t="str">
        <f t="shared" si="320"/>
        <v/>
      </c>
      <c r="L576" s="4" t="str">
        <f t="shared" si="320"/>
        <v/>
      </c>
      <c r="M576" s="4" t="str">
        <f t="shared" si="320"/>
        <v/>
      </c>
      <c r="N576" s="4" t="str">
        <f t="shared" si="320"/>
        <v/>
      </c>
      <c r="O576" s="4" t="str">
        <f t="shared" si="320"/>
        <v/>
      </c>
      <c r="P576" s="4" t="str">
        <f t="shared" si="320"/>
        <v/>
      </c>
      <c r="Q576" s="4" t="str">
        <f t="shared" si="320"/>
        <v/>
      </c>
      <c r="R576" s="4" t="str">
        <f t="shared" si="320"/>
        <v/>
      </c>
      <c r="S576" s="4" t="str">
        <f t="shared" si="320"/>
        <v/>
      </c>
      <c r="T576" s="4" t="str">
        <f t="shared" si="320"/>
        <v/>
      </c>
      <c r="U576" s="4" t="str">
        <f t="shared" si="320"/>
        <v/>
      </c>
      <c r="V576" s="4" t="str">
        <f t="shared" si="320"/>
        <v/>
      </c>
      <c r="W576" s="4" t="str">
        <f t="shared" si="320"/>
        <v/>
      </c>
      <c r="X576" s="4" t="str">
        <f t="shared" si="320"/>
        <v/>
      </c>
    </row>
    <row r="577" spans="1:24" ht="15.75" customHeight="1" x14ac:dyDescent="0.25">
      <c r="A577" s="4" t="s">
        <v>165</v>
      </c>
      <c r="B577" s="4" t="s">
        <v>166</v>
      </c>
      <c r="C577" s="4" t="s">
        <v>106</v>
      </c>
      <c r="D577" s="4" t="s">
        <v>160</v>
      </c>
      <c r="E577" s="4">
        <f t="shared" si="274"/>
        <v>0</v>
      </c>
      <c r="I577" s="4" t="str">
        <f t="shared" ref="I577:X577" si="321">+IF($E51=0,"",IF(I51&lt;&gt;"",I51,AVERAGEIFS(I$256:I$503,$D$256:$D$503,$D51)))</f>
        <v/>
      </c>
      <c r="J577" s="4" t="str">
        <f t="shared" si="321"/>
        <v/>
      </c>
      <c r="K577" s="4" t="str">
        <f t="shared" si="321"/>
        <v/>
      </c>
      <c r="L577" s="4" t="str">
        <f t="shared" si="321"/>
        <v/>
      </c>
      <c r="M577" s="4" t="str">
        <f t="shared" si="321"/>
        <v/>
      </c>
      <c r="N577" s="4" t="str">
        <f t="shared" si="321"/>
        <v/>
      </c>
      <c r="O577" s="4" t="str">
        <f t="shared" si="321"/>
        <v/>
      </c>
      <c r="P577" s="4" t="str">
        <f t="shared" si="321"/>
        <v/>
      </c>
      <c r="Q577" s="4" t="str">
        <f t="shared" si="321"/>
        <v/>
      </c>
      <c r="R577" s="4" t="str">
        <f t="shared" si="321"/>
        <v/>
      </c>
      <c r="S577" s="4" t="str">
        <f t="shared" si="321"/>
        <v/>
      </c>
      <c r="T577" s="4" t="str">
        <f t="shared" si="321"/>
        <v/>
      </c>
      <c r="U577" s="4" t="str">
        <f t="shared" si="321"/>
        <v/>
      </c>
      <c r="V577" s="4" t="str">
        <f t="shared" si="321"/>
        <v/>
      </c>
      <c r="W577" s="4" t="str">
        <f t="shared" si="321"/>
        <v/>
      </c>
      <c r="X577" s="4" t="str">
        <f t="shared" si="321"/>
        <v/>
      </c>
    </row>
    <row r="578" spans="1:24" ht="15.75" customHeight="1" x14ac:dyDescent="0.25">
      <c r="A578" s="4" t="s">
        <v>335</v>
      </c>
      <c r="B578" s="4" t="s">
        <v>336</v>
      </c>
      <c r="C578" s="4" t="s">
        <v>28</v>
      </c>
      <c r="D578" s="4" t="s">
        <v>328</v>
      </c>
      <c r="E578" s="4">
        <f t="shared" si="274"/>
        <v>1</v>
      </c>
      <c r="I578" s="4">
        <f t="shared" ref="I578:X578" si="322">+IF($E52=0,"",IF(I52&lt;&gt;"",I52,AVERAGEIFS(I$256:I$503,$D$256:$D$503,$D52)))</f>
        <v>50339443</v>
      </c>
      <c r="J578" s="85">
        <f t="shared" si="322"/>
        <v>357.32417619320898</v>
      </c>
      <c r="K578" s="85">
        <f t="shared" si="322"/>
        <v>237.37052473941756</v>
      </c>
      <c r="L578" s="85">
        <f t="shared" si="322"/>
        <v>29.503703487541571</v>
      </c>
      <c r="M578" s="85">
        <f t="shared" si="322"/>
        <v>124.29387987379803</v>
      </c>
      <c r="N578" s="85">
        <f t="shared" si="322"/>
        <v>5.5284680047016019</v>
      </c>
      <c r="O578" s="85">
        <f t="shared" si="322"/>
        <v>26.268774703557312</v>
      </c>
      <c r="P578" s="85">
        <f t="shared" si="322"/>
        <v>1.8848350053631144</v>
      </c>
      <c r="Q578" s="85">
        <f t="shared" si="322"/>
        <v>0.33533906319304385</v>
      </c>
      <c r="R578" s="85">
        <f t="shared" si="322"/>
        <v>24.308969807234458</v>
      </c>
      <c r="S578" s="85">
        <f t="shared" si="322"/>
        <v>3.5639072032391321</v>
      </c>
      <c r="T578" s="85">
        <f t="shared" si="322"/>
        <v>3.1681906825568795</v>
      </c>
      <c r="U578" s="4">
        <f t="shared" si="322"/>
        <v>0.41</v>
      </c>
      <c r="V578" s="4">
        <f t="shared" si="322"/>
        <v>0.42</v>
      </c>
      <c r="W578" s="4">
        <f t="shared" si="322"/>
        <v>0.4</v>
      </c>
      <c r="X578" s="4">
        <f t="shared" si="322"/>
        <v>0.4</v>
      </c>
    </row>
    <row r="579" spans="1:24" ht="15.75" customHeight="1" x14ac:dyDescent="0.25">
      <c r="A579" s="4" t="s">
        <v>120</v>
      </c>
      <c r="B579" s="4" t="s">
        <v>121</v>
      </c>
      <c r="C579" s="4" t="s">
        <v>118</v>
      </c>
      <c r="D579" s="4" t="s">
        <v>119</v>
      </c>
      <c r="E579" s="4">
        <f t="shared" si="274"/>
        <v>0</v>
      </c>
      <c r="I579" s="4" t="str">
        <f t="shared" ref="I579:X579" si="323">+IF($E53=0,"",IF(I53&lt;&gt;"",I53,AVERAGEIFS(I$256:I$503,$D$256:$D$503,$D53)))</f>
        <v/>
      </c>
      <c r="J579" s="4" t="str">
        <f t="shared" si="323"/>
        <v/>
      </c>
      <c r="K579" s="4" t="str">
        <f t="shared" si="323"/>
        <v/>
      </c>
      <c r="L579" s="4" t="str">
        <f t="shared" si="323"/>
        <v/>
      </c>
      <c r="M579" s="4" t="str">
        <f t="shared" si="323"/>
        <v/>
      </c>
      <c r="N579" s="4" t="str">
        <f t="shared" si="323"/>
        <v/>
      </c>
      <c r="O579" s="4" t="str">
        <f t="shared" si="323"/>
        <v/>
      </c>
      <c r="P579" s="4" t="str">
        <f t="shared" si="323"/>
        <v/>
      </c>
      <c r="Q579" s="4" t="str">
        <f t="shared" si="323"/>
        <v/>
      </c>
      <c r="R579" s="4" t="str">
        <f t="shared" si="323"/>
        <v/>
      </c>
      <c r="S579" s="4" t="str">
        <f t="shared" si="323"/>
        <v/>
      </c>
      <c r="T579" s="4" t="str">
        <f t="shared" si="323"/>
        <v/>
      </c>
      <c r="U579" s="4" t="str">
        <f t="shared" si="323"/>
        <v/>
      </c>
      <c r="V579" s="4" t="str">
        <f t="shared" si="323"/>
        <v/>
      </c>
      <c r="W579" s="4" t="str">
        <f t="shared" si="323"/>
        <v/>
      </c>
      <c r="X579" s="4" t="str">
        <f t="shared" si="323"/>
        <v/>
      </c>
    </row>
    <row r="580" spans="1:24" ht="15.75" customHeight="1" x14ac:dyDescent="0.25">
      <c r="A580" s="4" t="s">
        <v>238</v>
      </c>
      <c r="B580" s="4" t="s">
        <v>239</v>
      </c>
      <c r="C580" s="4" t="s">
        <v>118</v>
      </c>
      <c r="D580" s="4" t="s">
        <v>231</v>
      </c>
      <c r="E580" s="4">
        <f t="shared" si="274"/>
        <v>0</v>
      </c>
      <c r="I580" s="4" t="str">
        <f t="shared" ref="I580:X580" si="324">+IF($E54=0,"",IF(I54&lt;&gt;"",I54,AVERAGEIFS(I$256:I$503,$D$256:$D$503,$D54)))</f>
        <v/>
      </c>
      <c r="J580" s="4" t="str">
        <f t="shared" si="324"/>
        <v/>
      </c>
      <c r="K580" s="4" t="str">
        <f t="shared" si="324"/>
        <v/>
      </c>
      <c r="L580" s="4" t="str">
        <f t="shared" si="324"/>
        <v/>
      </c>
      <c r="M580" s="4" t="str">
        <f t="shared" si="324"/>
        <v/>
      </c>
      <c r="N580" s="4" t="str">
        <f t="shared" si="324"/>
        <v/>
      </c>
      <c r="O580" s="4" t="str">
        <f t="shared" si="324"/>
        <v/>
      </c>
      <c r="P580" s="4" t="str">
        <f t="shared" si="324"/>
        <v/>
      </c>
      <c r="Q580" s="4" t="str">
        <f t="shared" si="324"/>
        <v/>
      </c>
      <c r="R580" s="4" t="str">
        <f t="shared" si="324"/>
        <v/>
      </c>
      <c r="S580" s="4" t="str">
        <f t="shared" si="324"/>
        <v/>
      </c>
      <c r="T580" s="4" t="str">
        <f t="shared" si="324"/>
        <v/>
      </c>
      <c r="U580" s="4" t="str">
        <f t="shared" si="324"/>
        <v/>
      </c>
      <c r="V580" s="4" t="str">
        <f t="shared" si="324"/>
        <v/>
      </c>
      <c r="W580" s="4" t="str">
        <f t="shared" si="324"/>
        <v/>
      </c>
      <c r="X580" s="4" t="str">
        <f t="shared" si="324"/>
        <v/>
      </c>
    </row>
    <row r="581" spans="1:24" ht="15.75" customHeight="1" x14ac:dyDescent="0.25">
      <c r="A581" s="4" t="s">
        <v>310</v>
      </c>
      <c r="B581" s="4" t="s">
        <v>311</v>
      </c>
      <c r="C581" s="4" t="s">
        <v>22</v>
      </c>
      <c r="D581" s="4" t="s">
        <v>309</v>
      </c>
      <c r="E581" s="4">
        <f t="shared" si="274"/>
        <v>0</v>
      </c>
      <c r="I581" s="4" t="str">
        <f t="shared" ref="I581:X581" si="325">+IF($E55=0,"",IF(I55&lt;&gt;"",I55,AVERAGEIFS(I$256:I$503,$D$256:$D$503,$D55)))</f>
        <v/>
      </c>
      <c r="J581" s="4" t="str">
        <f t="shared" si="325"/>
        <v/>
      </c>
      <c r="K581" s="4" t="str">
        <f t="shared" si="325"/>
        <v/>
      </c>
      <c r="L581" s="4" t="str">
        <f t="shared" si="325"/>
        <v/>
      </c>
      <c r="M581" s="4" t="str">
        <f t="shared" si="325"/>
        <v/>
      </c>
      <c r="N581" s="4" t="str">
        <f t="shared" si="325"/>
        <v/>
      </c>
      <c r="O581" s="4" t="str">
        <f t="shared" si="325"/>
        <v/>
      </c>
      <c r="P581" s="4" t="str">
        <f t="shared" si="325"/>
        <v/>
      </c>
      <c r="Q581" s="4" t="str">
        <f t="shared" si="325"/>
        <v/>
      </c>
      <c r="R581" s="4" t="str">
        <f t="shared" si="325"/>
        <v/>
      </c>
      <c r="S581" s="4" t="str">
        <f t="shared" si="325"/>
        <v/>
      </c>
      <c r="T581" s="4" t="str">
        <f t="shared" si="325"/>
        <v/>
      </c>
      <c r="U581" s="4" t="str">
        <f t="shared" si="325"/>
        <v/>
      </c>
      <c r="V581" s="4" t="str">
        <f t="shared" si="325"/>
        <v/>
      </c>
      <c r="W581" s="4" t="str">
        <f t="shared" si="325"/>
        <v/>
      </c>
      <c r="X581" s="4" t="str">
        <f t="shared" si="325"/>
        <v/>
      </c>
    </row>
    <row r="582" spans="1:24" ht="15.75" customHeight="1" x14ac:dyDescent="0.25">
      <c r="A582" s="4" t="s">
        <v>90</v>
      </c>
      <c r="B582" s="4" t="s">
        <v>91</v>
      </c>
      <c r="C582" s="4" t="s">
        <v>28</v>
      </c>
      <c r="D582" s="4" t="s">
        <v>89</v>
      </c>
      <c r="E582" s="4">
        <f t="shared" si="274"/>
        <v>1</v>
      </c>
      <c r="I582" s="4">
        <f t="shared" ref="I582:X582" si="326">+IF($E56=0,"",IF(I56&lt;&gt;"",I56,AVERAGEIFS(I$256:I$503,$D$256:$D$503,$D56)))</f>
        <v>5047561</v>
      </c>
      <c r="J582" s="85">
        <f t="shared" si="326"/>
        <v>266.5643862451588</v>
      </c>
      <c r="K582" s="85">
        <f t="shared" si="326"/>
        <v>281.7994671089661</v>
      </c>
      <c r="L582" s="85">
        <f t="shared" si="326"/>
        <v>99.711524041017029</v>
      </c>
      <c r="M582" s="85">
        <f t="shared" si="326"/>
        <v>353.83858267716533</v>
      </c>
      <c r="N582" s="85">
        <f t="shared" si="326"/>
        <v>5.4877989587446292</v>
      </c>
      <c r="O582" s="85">
        <f t="shared" si="326"/>
        <v>48.516245487364621</v>
      </c>
      <c r="P582" s="85">
        <f t="shared" si="326"/>
        <v>1.6037884767166535</v>
      </c>
      <c r="Q582" s="85">
        <f t="shared" si="326"/>
        <v>0.21674634420697414</v>
      </c>
      <c r="R582" s="85">
        <f t="shared" si="326"/>
        <v>11.94636379827802</v>
      </c>
      <c r="S582" s="85">
        <f t="shared" si="326"/>
        <v>0.68040776843515138</v>
      </c>
      <c r="T582" s="85">
        <f t="shared" si="326"/>
        <v>23.170689655172414</v>
      </c>
      <c r="U582" s="4">
        <f t="shared" si="326"/>
        <v>0.57999999999999996</v>
      </c>
      <c r="V582" s="4">
        <f t="shared" si="326"/>
        <v>0.7</v>
      </c>
      <c r="W582" s="4">
        <f t="shared" si="326"/>
        <v>0.7</v>
      </c>
      <c r="X582" s="4">
        <f t="shared" si="326"/>
        <v>0.7</v>
      </c>
    </row>
    <row r="583" spans="1:24" ht="15.75" customHeight="1" x14ac:dyDescent="0.25">
      <c r="A583" s="4" t="s">
        <v>454</v>
      </c>
      <c r="B583" s="4" t="s">
        <v>455</v>
      </c>
      <c r="C583" s="4" t="s">
        <v>118</v>
      </c>
      <c r="D583" s="4" t="s">
        <v>449</v>
      </c>
      <c r="E583" s="4">
        <f t="shared" si="274"/>
        <v>0</v>
      </c>
      <c r="I583" s="4" t="str">
        <f t="shared" ref="I583:X583" si="327">+IF($E57=0,"",IF(I57&lt;&gt;"",I57,AVERAGEIFS(I$256:I$503,$D$256:$D$503,$D57)))</f>
        <v/>
      </c>
      <c r="J583" s="4" t="str">
        <f t="shared" si="327"/>
        <v/>
      </c>
      <c r="K583" s="4" t="str">
        <f t="shared" si="327"/>
        <v/>
      </c>
      <c r="L583" s="4" t="str">
        <f t="shared" si="327"/>
        <v/>
      </c>
      <c r="M583" s="4" t="str">
        <f t="shared" si="327"/>
        <v/>
      </c>
      <c r="N583" s="4" t="str">
        <f t="shared" si="327"/>
        <v/>
      </c>
      <c r="O583" s="4" t="str">
        <f t="shared" si="327"/>
        <v/>
      </c>
      <c r="P583" s="4" t="str">
        <f t="shared" si="327"/>
        <v/>
      </c>
      <c r="Q583" s="4" t="str">
        <f t="shared" si="327"/>
        <v/>
      </c>
      <c r="R583" s="4" t="str">
        <f t="shared" si="327"/>
        <v/>
      </c>
      <c r="S583" s="4" t="str">
        <f t="shared" si="327"/>
        <v/>
      </c>
      <c r="T583" s="4" t="str">
        <f t="shared" si="327"/>
        <v/>
      </c>
      <c r="U583" s="4" t="str">
        <f t="shared" si="327"/>
        <v/>
      </c>
      <c r="V583" s="4" t="str">
        <f t="shared" si="327"/>
        <v/>
      </c>
      <c r="W583" s="4" t="str">
        <f t="shared" si="327"/>
        <v/>
      </c>
      <c r="X583" s="4" t="str">
        <f t="shared" si="327"/>
        <v/>
      </c>
    </row>
    <row r="584" spans="1:24" ht="15.75" customHeight="1" x14ac:dyDescent="0.25">
      <c r="A584" s="4" t="s">
        <v>417</v>
      </c>
      <c r="B584" s="4" t="s">
        <v>418</v>
      </c>
      <c r="C584" s="4" t="s">
        <v>181</v>
      </c>
      <c r="D584" s="4" t="s">
        <v>412</v>
      </c>
      <c r="E584" s="4">
        <f t="shared" si="274"/>
        <v>1</v>
      </c>
      <c r="I584" s="4">
        <f t="shared" ref="I584:X584" si="328">+IF($E58=0,"",IF(I58&lt;&gt;"",I58,AVERAGEIFS(I$256:I$503,$D$256:$D$503,$D58)))</f>
        <v>4130304</v>
      </c>
      <c r="J584" s="85">
        <f t="shared" si="328"/>
        <v>496.23465972480471</v>
      </c>
      <c r="K584" s="85">
        <f t="shared" si="328"/>
        <v>75.248698400892522</v>
      </c>
      <c r="L584" s="4">
        <f t="shared" si="328"/>
        <v>66.984301370877475</v>
      </c>
      <c r="M584" s="4">
        <f t="shared" si="328"/>
        <v>501.16266023772533</v>
      </c>
      <c r="N584" s="85">
        <f t="shared" si="328"/>
        <v>43.289791744142804</v>
      </c>
      <c r="O584" s="85">
        <f t="shared" si="328"/>
        <v>9.1224832214765108</v>
      </c>
      <c r="P584" s="85">
        <f t="shared" si="328"/>
        <v>0.22559338027146694</v>
      </c>
      <c r="Q584" s="85">
        <f t="shared" si="328"/>
        <v>0.24774774774774774</v>
      </c>
      <c r="R584" s="85">
        <f t="shared" si="328"/>
        <v>1.1137194744018843</v>
      </c>
      <c r="S584" s="85">
        <f t="shared" si="328"/>
        <v>1.1481822083256699</v>
      </c>
      <c r="T584" s="85">
        <f t="shared" si="328"/>
        <v>26.608482871125613</v>
      </c>
      <c r="U584" s="4">
        <f t="shared" si="328"/>
        <v>0.48</v>
      </c>
      <c r="V584" s="4">
        <f t="shared" si="328"/>
        <v>0.39</v>
      </c>
      <c r="W584" s="4">
        <f t="shared" si="328"/>
        <v>0.62</v>
      </c>
      <c r="X584" s="4">
        <f t="shared" si="328"/>
        <v>0.62</v>
      </c>
    </row>
    <row r="585" spans="1:24" ht="15.75" customHeight="1" x14ac:dyDescent="0.25">
      <c r="A585" s="4" t="s">
        <v>45</v>
      </c>
      <c r="B585" s="4" t="s">
        <v>46</v>
      </c>
      <c r="C585" s="4" t="s">
        <v>28</v>
      </c>
      <c r="D585" s="4" t="s">
        <v>29</v>
      </c>
      <c r="E585" s="4">
        <f t="shared" si="274"/>
        <v>0</v>
      </c>
      <c r="I585" s="4" t="str">
        <f t="shared" ref="I585:X585" si="329">+IF($E59=0,"",IF(I59&lt;&gt;"",I59,AVERAGEIFS(I$256:I$503,$D$256:$D$503,$D59)))</f>
        <v/>
      </c>
      <c r="J585" s="4" t="str">
        <f t="shared" si="329"/>
        <v/>
      </c>
      <c r="K585" s="4" t="str">
        <f t="shared" si="329"/>
        <v/>
      </c>
      <c r="L585" s="4" t="str">
        <f t="shared" si="329"/>
        <v/>
      </c>
      <c r="M585" s="4" t="str">
        <f t="shared" si="329"/>
        <v/>
      </c>
      <c r="N585" s="4" t="str">
        <f t="shared" si="329"/>
        <v/>
      </c>
      <c r="O585" s="4" t="str">
        <f t="shared" si="329"/>
        <v/>
      </c>
      <c r="P585" s="4" t="str">
        <f t="shared" si="329"/>
        <v/>
      </c>
      <c r="Q585" s="4" t="str">
        <f t="shared" si="329"/>
        <v/>
      </c>
      <c r="R585" s="4" t="str">
        <f t="shared" si="329"/>
        <v/>
      </c>
      <c r="S585" s="4" t="str">
        <f t="shared" si="329"/>
        <v/>
      </c>
      <c r="T585" s="4" t="str">
        <f t="shared" si="329"/>
        <v/>
      </c>
      <c r="U585" s="4" t="str">
        <f t="shared" si="329"/>
        <v/>
      </c>
      <c r="V585" s="4" t="str">
        <f t="shared" si="329"/>
        <v/>
      </c>
      <c r="W585" s="4" t="str">
        <f t="shared" si="329"/>
        <v/>
      </c>
      <c r="X585" s="4" t="str">
        <f t="shared" si="329"/>
        <v/>
      </c>
    </row>
    <row r="586" spans="1:24" ht="15.75" customHeight="1" x14ac:dyDescent="0.25">
      <c r="A586" s="4" t="s">
        <v>47</v>
      </c>
      <c r="B586" s="4" t="s">
        <v>48</v>
      </c>
      <c r="C586" s="4" t="s">
        <v>28</v>
      </c>
      <c r="D586" s="4" t="s">
        <v>29</v>
      </c>
      <c r="E586" s="4">
        <f t="shared" si="274"/>
        <v>0</v>
      </c>
      <c r="I586" s="4" t="str">
        <f t="shared" ref="I586:X586" si="330">+IF($E60=0,"",IF(I60&lt;&gt;"",I60,AVERAGEIFS(I$256:I$503,$D$256:$D$503,$D60)))</f>
        <v/>
      </c>
      <c r="J586" s="4" t="str">
        <f t="shared" si="330"/>
        <v/>
      </c>
      <c r="K586" s="4" t="str">
        <f t="shared" si="330"/>
        <v/>
      </c>
      <c r="L586" s="4" t="str">
        <f t="shared" si="330"/>
        <v/>
      </c>
      <c r="M586" s="4" t="str">
        <f t="shared" si="330"/>
        <v/>
      </c>
      <c r="N586" s="4" t="str">
        <f t="shared" si="330"/>
        <v/>
      </c>
      <c r="O586" s="4" t="str">
        <f t="shared" si="330"/>
        <v/>
      </c>
      <c r="P586" s="4" t="str">
        <f t="shared" si="330"/>
        <v/>
      </c>
      <c r="Q586" s="4" t="str">
        <f t="shared" si="330"/>
        <v/>
      </c>
      <c r="R586" s="4" t="str">
        <f t="shared" si="330"/>
        <v/>
      </c>
      <c r="S586" s="4" t="str">
        <f t="shared" si="330"/>
        <v/>
      </c>
      <c r="T586" s="4" t="str">
        <f t="shared" si="330"/>
        <v/>
      </c>
      <c r="U586" s="4" t="str">
        <f t="shared" si="330"/>
        <v/>
      </c>
      <c r="V586" s="4" t="str">
        <f t="shared" si="330"/>
        <v/>
      </c>
      <c r="W586" s="4" t="str">
        <f t="shared" si="330"/>
        <v/>
      </c>
      <c r="X586" s="4" t="str">
        <f t="shared" si="330"/>
        <v/>
      </c>
    </row>
    <row r="587" spans="1:24" ht="15.75" customHeight="1" x14ac:dyDescent="0.25">
      <c r="A587" s="4" t="s">
        <v>489</v>
      </c>
      <c r="B587" s="4" t="s">
        <v>490</v>
      </c>
      <c r="C587" s="4" t="s">
        <v>106</v>
      </c>
      <c r="D587" s="4" t="s">
        <v>484</v>
      </c>
      <c r="E587" s="4">
        <f t="shared" si="274"/>
        <v>1</v>
      </c>
      <c r="I587" s="4">
        <f t="shared" ref="I587:X587" si="331">+IF($E61=0,"",IF(I61&lt;&gt;"",I61,AVERAGEIFS(I$256:I$503,$D$256:$D$503,$D61)))</f>
        <v>1198575</v>
      </c>
      <c r="J587" s="85">
        <f t="shared" si="331"/>
        <v>417.24547900631995</v>
      </c>
      <c r="K587" s="85">
        <f t="shared" si="331"/>
        <v>49.391986317084871</v>
      </c>
      <c r="L587" s="85">
        <f t="shared" si="331"/>
        <v>34.207287820954051</v>
      </c>
      <c r="M587" s="85">
        <f t="shared" si="331"/>
        <v>692.56756756756749</v>
      </c>
      <c r="N587" s="85">
        <f t="shared" si="331"/>
        <v>9.9284567090086142</v>
      </c>
      <c r="O587" s="85">
        <f t="shared" si="331"/>
        <v>696.56302521008399</v>
      </c>
      <c r="P587" s="85">
        <f t="shared" si="331"/>
        <v>1.3061512664372077E-2</v>
      </c>
      <c r="Q587" s="85">
        <f t="shared" si="331"/>
        <v>0.25506756756756754</v>
      </c>
      <c r="R587" s="85">
        <f t="shared" si="331"/>
        <v>0.58402686523580083</v>
      </c>
      <c r="S587" s="85">
        <f t="shared" si="331"/>
        <v>5.3974496628101963E-2</v>
      </c>
      <c r="T587" s="4">
        <f t="shared" si="331"/>
        <v>9.661129568106313</v>
      </c>
      <c r="U587" s="4">
        <f t="shared" si="331"/>
        <v>0</v>
      </c>
      <c r="V587" s="4">
        <f t="shared" si="331"/>
        <v>0</v>
      </c>
      <c r="W587" s="4">
        <f t="shared" si="331"/>
        <v>0</v>
      </c>
      <c r="X587" s="4">
        <f t="shared" si="331"/>
        <v>0</v>
      </c>
    </row>
    <row r="588" spans="1:24" ht="15.75" customHeight="1" x14ac:dyDescent="0.25">
      <c r="A588" s="4" t="s">
        <v>185</v>
      </c>
      <c r="B588" s="4" t="s">
        <v>186</v>
      </c>
      <c r="C588" s="4" t="s">
        <v>181</v>
      </c>
      <c r="D588" s="4" t="s">
        <v>182</v>
      </c>
      <c r="E588" s="4">
        <f t="shared" si="274"/>
        <v>0</v>
      </c>
      <c r="I588" s="4" t="str">
        <f t="shared" ref="I588:X588" si="332">+IF($E62=0,"",IF(I62&lt;&gt;"",I62,AVERAGEIFS(I$256:I$503,$D$256:$D$503,$D62)))</f>
        <v/>
      </c>
      <c r="J588" s="4" t="str">
        <f t="shared" si="332"/>
        <v/>
      </c>
      <c r="K588" s="4" t="str">
        <f t="shared" si="332"/>
        <v/>
      </c>
      <c r="L588" s="4" t="str">
        <f t="shared" si="332"/>
        <v/>
      </c>
      <c r="M588" s="4" t="str">
        <f t="shared" si="332"/>
        <v/>
      </c>
      <c r="N588" s="4" t="str">
        <f t="shared" si="332"/>
        <v/>
      </c>
      <c r="O588" s="4" t="str">
        <f t="shared" si="332"/>
        <v/>
      </c>
      <c r="P588" s="4" t="str">
        <f t="shared" si="332"/>
        <v/>
      </c>
      <c r="Q588" s="4" t="str">
        <f t="shared" si="332"/>
        <v/>
      </c>
      <c r="R588" s="4" t="str">
        <f t="shared" si="332"/>
        <v/>
      </c>
      <c r="S588" s="4" t="str">
        <f t="shared" si="332"/>
        <v/>
      </c>
      <c r="T588" s="4" t="str">
        <f t="shared" si="332"/>
        <v/>
      </c>
      <c r="U588" s="4" t="str">
        <f t="shared" si="332"/>
        <v/>
      </c>
      <c r="V588" s="4" t="str">
        <f t="shared" si="332"/>
        <v/>
      </c>
      <c r="W588" s="4" t="str">
        <f t="shared" si="332"/>
        <v/>
      </c>
      <c r="X588" s="4" t="str">
        <f t="shared" si="332"/>
        <v/>
      </c>
    </row>
    <row r="589" spans="1:24" ht="15.75" customHeight="1" x14ac:dyDescent="0.25">
      <c r="A589" s="5" t="s">
        <v>187</v>
      </c>
      <c r="B589" s="5" t="s">
        <v>188</v>
      </c>
      <c r="C589" s="4" t="s">
        <v>181</v>
      </c>
      <c r="D589" s="4" t="s">
        <v>182</v>
      </c>
      <c r="E589" s="4">
        <f t="shared" si="274"/>
        <v>0</v>
      </c>
      <c r="I589" s="4" t="str">
        <f t="shared" ref="I589:X589" si="333">+IF($E63=0,"",IF(I63&lt;&gt;"",I63,AVERAGEIFS(I$256:I$503,$D$256:$D$503,$D63)))</f>
        <v/>
      </c>
      <c r="J589" s="4" t="str">
        <f t="shared" si="333"/>
        <v/>
      </c>
      <c r="K589" s="4" t="str">
        <f t="shared" si="333"/>
        <v/>
      </c>
      <c r="L589" s="4" t="str">
        <f t="shared" si="333"/>
        <v/>
      </c>
      <c r="M589" s="4" t="str">
        <f t="shared" si="333"/>
        <v/>
      </c>
      <c r="N589" s="4" t="str">
        <f t="shared" si="333"/>
        <v/>
      </c>
      <c r="O589" s="4" t="str">
        <f t="shared" si="333"/>
        <v/>
      </c>
      <c r="P589" s="4" t="str">
        <f t="shared" si="333"/>
        <v/>
      </c>
      <c r="Q589" s="4" t="str">
        <f t="shared" si="333"/>
        <v/>
      </c>
      <c r="R589" s="4" t="str">
        <f t="shared" si="333"/>
        <v/>
      </c>
      <c r="S589" s="4" t="str">
        <f t="shared" si="333"/>
        <v/>
      </c>
      <c r="T589" s="4" t="str">
        <f t="shared" si="333"/>
        <v/>
      </c>
      <c r="U589" s="4" t="str">
        <f t="shared" si="333"/>
        <v/>
      </c>
      <c r="V589" s="4" t="str">
        <f t="shared" si="333"/>
        <v/>
      </c>
      <c r="W589" s="4" t="str">
        <f t="shared" si="333"/>
        <v/>
      </c>
      <c r="X589" s="4" t="str">
        <f t="shared" si="333"/>
        <v/>
      </c>
    </row>
    <row r="590" spans="1:24" ht="15.75" customHeight="1" x14ac:dyDescent="0.25">
      <c r="A590" s="4" t="s">
        <v>167</v>
      </c>
      <c r="B590" s="4" t="s">
        <v>168</v>
      </c>
      <c r="C590" s="4" t="s">
        <v>106</v>
      </c>
      <c r="D590" s="4" t="s">
        <v>160</v>
      </c>
      <c r="E590" s="4">
        <f t="shared" si="274"/>
        <v>0</v>
      </c>
      <c r="I590" s="4" t="str">
        <f t="shared" ref="I590:X590" si="334">+IF($E64=0,"",IF(I64&lt;&gt;"",I64,AVERAGEIFS(I$256:I$503,$D$256:$D$503,$D64)))</f>
        <v/>
      </c>
      <c r="J590" s="4" t="str">
        <f t="shared" si="334"/>
        <v/>
      </c>
      <c r="K590" s="4" t="str">
        <f t="shared" si="334"/>
        <v/>
      </c>
      <c r="L590" s="4" t="str">
        <f t="shared" si="334"/>
        <v/>
      </c>
      <c r="M590" s="4" t="str">
        <f t="shared" si="334"/>
        <v/>
      </c>
      <c r="N590" s="4" t="str">
        <f t="shared" si="334"/>
        <v/>
      </c>
      <c r="O590" s="4" t="str">
        <f t="shared" si="334"/>
        <v/>
      </c>
      <c r="P590" s="4" t="str">
        <f t="shared" si="334"/>
        <v/>
      </c>
      <c r="Q590" s="4" t="str">
        <f t="shared" si="334"/>
        <v/>
      </c>
      <c r="R590" s="4" t="str">
        <f t="shared" si="334"/>
        <v/>
      </c>
      <c r="S590" s="4" t="str">
        <f t="shared" si="334"/>
        <v/>
      </c>
      <c r="T590" s="4" t="str">
        <f t="shared" si="334"/>
        <v/>
      </c>
      <c r="U590" s="4" t="str">
        <f t="shared" si="334"/>
        <v/>
      </c>
      <c r="V590" s="4" t="str">
        <f t="shared" si="334"/>
        <v/>
      </c>
      <c r="W590" s="4" t="str">
        <f t="shared" si="334"/>
        <v/>
      </c>
      <c r="X590" s="4" t="str">
        <f t="shared" si="334"/>
        <v/>
      </c>
    </row>
    <row r="591" spans="1:24" ht="15.75" customHeight="1" x14ac:dyDescent="0.25">
      <c r="A591" s="4" t="s">
        <v>240</v>
      </c>
      <c r="B591" s="4" t="s">
        <v>241</v>
      </c>
      <c r="C591" s="4" t="s">
        <v>118</v>
      </c>
      <c r="D591" s="4" t="s">
        <v>231</v>
      </c>
      <c r="E591" s="4">
        <f t="shared" si="274"/>
        <v>0</v>
      </c>
      <c r="I591" s="4" t="str">
        <f t="shared" ref="I591:X591" si="335">+IF($E65=0,"",IF(I65&lt;&gt;"",I65,AVERAGEIFS(I$256:I$503,$D$256:$D$503,$D65)))</f>
        <v/>
      </c>
      <c r="J591" s="4" t="str">
        <f t="shared" si="335"/>
        <v/>
      </c>
      <c r="K591" s="4" t="str">
        <f t="shared" si="335"/>
        <v/>
      </c>
      <c r="L591" s="4" t="str">
        <f t="shared" si="335"/>
        <v/>
      </c>
      <c r="M591" s="4" t="str">
        <f t="shared" si="335"/>
        <v/>
      </c>
      <c r="N591" s="4" t="str">
        <f t="shared" si="335"/>
        <v/>
      </c>
      <c r="O591" s="4" t="str">
        <f t="shared" si="335"/>
        <v/>
      </c>
      <c r="P591" s="4" t="str">
        <f t="shared" si="335"/>
        <v/>
      </c>
      <c r="Q591" s="4" t="str">
        <f t="shared" si="335"/>
        <v/>
      </c>
      <c r="R591" s="4" t="str">
        <f t="shared" si="335"/>
        <v/>
      </c>
      <c r="S591" s="4" t="str">
        <f t="shared" si="335"/>
        <v/>
      </c>
      <c r="T591" s="4" t="str">
        <f t="shared" si="335"/>
        <v/>
      </c>
      <c r="U591" s="4" t="str">
        <f t="shared" si="335"/>
        <v/>
      </c>
      <c r="V591" s="4" t="str">
        <f t="shared" si="335"/>
        <v/>
      </c>
      <c r="W591" s="4" t="str">
        <f t="shared" si="335"/>
        <v/>
      </c>
      <c r="X591" s="4" t="str">
        <f t="shared" si="335"/>
        <v/>
      </c>
    </row>
    <row r="592" spans="1:24" ht="15.75" customHeight="1" x14ac:dyDescent="0.25">
      <c r="A592" s="4" t="s">
        <v>277</v>
      </c>
      <c r="B592" s="4" t="s">
        <v>278</v>
      </c>
      <c r="C592" s="4" t="s">
        <v>181</v>
      </c>
      <c r="D592" s="4" t="s">
        <v>276</v>
      </c>
      <c r="E592" s="4">
        <f t="shared" si="274"/>
        <v>1</v>
      </c>
      <c r="I592" s="4">
        <f t="shared" ref="I592:X592" si="336">+IF($E66=0,"",IF(I66&lt;&gt;"",I66,AVERAGEIFS(I$256:I$503,$D$256:$D$503,$D66)))</f>
        <v>5771876</v>
      </c>
      <c r="J592" s="85">
        <f t="shared" si="336"/>
        <v>187.51269084782831</v>
      </c>
      <c r="K592" s="85">
        <f t="shared" si="336"/>
        <v>62.977790929673468</v>
      </c>
      <c r="L592" s="85">
        <f t="shared" si="336"/>
        <v>54.696254735895224</v>
      </c>
      <c r="M592" s="85">
        <f t="shared" si="336"/>
        <v>868.50068775790919</v>
      </c>
      <c r="N592" s="85">
        <f t="shared" si="336"/>
        <v>13.149970650790143</v>
      </c>
      <c r="O592" s="85">
        <f t="shared" si="336"/>
        <v>277.82213438735175</v>
      </c>
      <c r="P592" s="85">
        <f t="shared" si="336"/>
        <v>1.8500045804790165E-2</v>
      </c>
      <c r="Q592" s="85">
        <f t="shared" si="336"/>
        <v>0.35488308115543327</v>
      </c>
      <c r="R592" s="85">
        <f t="shared" si="336"/>
        <v>1.2301026563980237</v>
      </c>
      <c r="S592" s="85">
        <f t="shared" si="336"/>
        <v>0.16527005173877374</v>
      </c>
      <c r="T592" s="85">
        <f t="shared" si="336"/>
        <v>170.60436893203882</v>
      </c>
      <c r="U592" s="4">
        <f t="shared" si="336"/>
        <v>0.93</v>
      </c>
      <c r="V592" s="4">
        <f t="shared" si="336"/>
        <v>0.92</v>
      </c>
      <c r="W592" s="4">
        <f t="shared" si="336"/>
        <v>0.88</v>
      </c>
      <c r="X592" s="4">
        <f t="shared" si="336"/>
        <v>0.88</v>
      </c>
    </row>
    <row r="593" spans="1:24" ht="15.75" customHeight="1" x14ac:dyDescent="0.25">
      <c r="A593" s="4" t="s">
        <v>122</v>
      </c>
      <c r="B593" s="4" t="s">
        <v>123</v>
      </c>
      <c r="C593" s="4" t="s">
        <v>118</v>
      </c>
      <c r="D593" s="4" t="s">
        <v>119</v>
      </c>
      <c r="E593" s="4">
        <f t="shared" si="274"/>
        <v>0</v>
      </c>
      <c r="I593" s="4" t="str">
        <f t="shared" ref="I593:X593" si="337">+IF($E67=0,"",IF(I67&lt;&gt;"",I67,AVERAGEIFS(I$256:I$503,$D$256:$D$503,$D67)))</f>
        <v/>
      </c>
      <c r="J593" s="4" t="str">
        <f t="shared" si="337"/>
        <v/>
      </c>
      <c r="K593" s="4" t="str">
        <f t="shared" si="337"/>
        <v/>
      </c>
      <c r="L593" s="4" t="str">
        <f t="shared" si="337"/>
        <v/>
      </c>
      <c r="M593" s="4" t="str">
        <f t="shared" si="337"/>
        <v/>
      </c>
      <c r="N593" s="4" t="str">
        <f t="shared" si="337"/>
        <v/>
      </c>
      <c r="O593" s="4" t="str">
        <f t="shared" si="337"/>
        <v/>
      </c>
      <c r="P593" s="4" t="str">
        <f t="shared" si="337"/>
        <v/>
      </c>
      <c r="Q593" s="4" t="str">
        <f t="shared" si="337"/>
        <v/>
      </c>
      <c r="R593" s="4" t="str">
        <f t="shared" si="337"/>
        <v/>
      </c>
      <c r="S593" s="4" t="str">
        <f t="shared" si="337"/>
        <v/>
      </c>
      <c r="T593" s="4" t="str">
        <f t="shared" si="337"/>
        <v/>
      </c>
      <c r="U593" s="4" t="str">
        <f t="shared" si="337"/>
        <v/>
      </c>
      <c r="V593" s="4" t="str">
        <f t="shared" si="337"/>
        <v/>
      </c>
      <c r="W593" s="4" t="str">
        <f t="shared" si="337"/>
        <v/>
      </c>
      <c r="X593" s="4" t="str">
        <f t="shared" si="337"/>
        <v/>
      </c>
    </row>
    <row r="594" spans="1:24" ht="15.75" customHeight="1" x14ac:dyDescent="0.25">
      <c r="A594" s="4" t="s">
        <v>49</v>
      </c>
      <c r="B594" s="4" t="s">
        <v>50</v>
      </c>
      <c r="C594" s="4" t="s">
        <v>28</v>
      </c>
      <c r="D594" s="4" t="s">
        <v>29</v>
      </c>
      <c r="E594" s="4">
        <f t="shared" si="274"/>
        <v>0</v>
      </c>
      <c r="I594" s="4" t="str">
        <f t="shared" ref="I594:X594" si="338">+IF($E68=0,"",IF(I68&lt;&gt;"",I68,AVERAGEIFS(I$256:I$503,$D$256:$D$503,$D68)))</f>
        <v/>
      </c>
      <c r="J594" s="4" t="str">
        <f t="shared" si="338"/>
        <v/>
      </c>
      <c r="K594" s="4" t="str">
        <f t="shared" si="338"/>
        <v/>
      </c>
      <c r="L594" s="4" t="str">
        <f t="shared" si="338"/>
        <v/>
      </c>
      <c r="M594" s="4" t="str">
        <f t="shared" si="338"/>
        <v/>
      </c>
      <c r="N594" s="4" t="str">
        <f t="shared" si="338"/>
        <v/>
      </c>
      <c r="O594" s="4" t="str">
        <f t="shared" si="338"/>
        <v/>
      </c>
      <c r="P594" s="4" t="str">
        <f t="shared" si="338"/>
        <v/>
      </c>
      <c r="Q594" s="4" t="str">
        <f t="shared" si="338"/>
        <v/>
      </c>
      <c r="R594" s="4" t="str">
        <f t="shared" si="338"/>
        <v/>
      </c>
      <c r="S594" s="4" t="str">
        <f t="shared" si="338"/>
        <v/>
      </c>
      <c r="T594" s="4" t="str">
        <f t="shared" si="338"/>
        <v/>
      </c>
      <c r="U594" s="4" t="str">
        <f t="shared" si="338"/>
        <v/>
      </c>
      <c r="V594" s="4" t="str">
        <f t="shared" si="338"/>
        <v/>
      </c>
      <c r="W594" s="4" t="str">
        <f t="shared" si="338"/>
        <v/>
      </c>
      <c r="X594" s="4" t="str">
        <f t="shared" si="338"/>
        <v/>
      </c>
    </row>
    <row r="595" spans="1:24" ht="15.75" customHeight="1" x14ac:dyDescent="0.25">
      <c r="A595" s="4" t="s">
        <v>51</v>
      </c>
      <c r="B595" s="4" t="s">
        <v>52</v>
      </c>
      <c r="C595" s="4" t="s">
        <v>28</v>
      </c>
      <c r="D595" s="4" t="s">
        <v>29</v>
      </c>
      <c r="E595" s="4">
        <f t="shared" si="274"/>
        <v>1</v>
      </c>
      <c r="I595" s="4">
        <f t="shared" ref="I595:X595" si="339">+IF($E69=0,"",IF(I69&lt;&gt;"",I69,AVERAGEIFS(I$256:I$503,$D$256:$D$503,$D69)))</f>
        <v>10738958</v>
      </c>
      <c r="J595" s="85">
        <f t="shared" si="339"/>
        <v>327.56436890804491</v>
      </c>
      <c r="K595" s="85">
        <f t="shared" si="339"/>
        <v>244.77235128398863</v>
      </c>
      <c r="L595" s="4">
        <f t="shared" si="339"/>
        <v>147.31748256743123</v>
      </c>
      <c r="M595" s="4">
        <f t="shared" si="339"/>
        <v>361.05032822757113</v>
      </c>
      <c r="N595" s="4" t="e">
        <f t="shared" si="339"/>
        <v>#DIV/0!</v>
      </c>
      <c r="O595" s="85">
        <f t="shared" si="339"/>
        <v>30.274480712166174</v>
      </c>
      <c r="P595" s="85">
        <f t="shared" si="339"/>
        <v>7.2433177183797186</v>
      </c>
      <c r="Q595" s="85">
        <f t="shared" si="339"/>
        <v>0.60313474853534199</v>
      </c>
      <c r="R595" s="85">
        <f t="shared" si="339"/>
        <v>11.323258737020854</v>
      </c>
      <c r="S595" s="85">
        <f t="shared" si="339"/>
        <v>1.9287429551580495</v>
      </c>
      <c r="T595" s="4" t="e">
        <f t="shared" si="339"/>
        <v>#DIV/0!</v>
      </c>
      <c r="U595" s="4">
        <f t="shared" si="339"/>
        <v>0.33</v>
      </c>
      <c r="V595" s="4">
        <f t="shared" si="339"/>
        <v>0.19</v>
      </c>
      <c r="W595" s="4">
        <f t="shared" si="339"/>
        <v>0.4</v>
      </c>
      <c r="X595" s="4">
        <f t="shared" si="339"/>
        <v>0.4</v>
      </c>
    </row>
    <row r="596" spans="1:24" ht="15.75" customHeight="1" x14ac:dyDescent="0.25">
      <c r="A596" s="4" t="s">
        <v>337</v>
      </c>
      <c r="B596" s="4" t="s">
        <v>338</v>
      </c>
      <c r="C596" s="4" t="s">
        <v>28</v>
      </c>
      <c r="D596" s="4" t="s">
        <v>328</v>
      </c>
      <c r="E596" s="4">
        <f t="shared" si="274"/>
        <v>1</v>
      </c>
      <c r="I596" s="4">
        <f t="shared" ref="I596:X596" si="340">+IF($E70=0,"",IF(I70&lt;&gt;"",I70,AVERAGEIFS(I$256:I$503,$D$256:$D$503,$D70)))</f>
        <v>17373662</v>
      </c>
      <c r="J596" s="85">
        <f t="shared" si="340"/>
        <v>250.91428623395575</v>
      </c>
      <c r="K596" s="85">
        <f t="shared" si="340"/>
        <v>215.82669215045166</v>
      </c>
      <c r="L596" s="4">
        <f t="shared" si="340"/>
        <v>60.976405658246961</v>
      </c>
      <c r="M596" s="4">
        <f t="shared" si="340"/>
        <v>250.86524119260528</v>
      </c>
      <c r="N596" s="4">
        <f t="shared" si="340"/>
        <v>7.7714201378111678</v>
      </c>
      <c r="O596" s="85">
        <f t="shared" si="340"/>
        <v>28.196969696969695</v>
      </c>
      <c r="P596" s="85">
        <f t="shared" si="340"/>
        <v>15.990191897654585</v>
      </c>
      <c r="Q596" s="85">
        <f t="shared" si="340"/>
        <v>0.34864122463130381</v>
      </c>
      <c r="R596" s="85">
        <f t="shared" si="340"/>
        <v>5.5946754345744729</v>
      </c>
      <c r="S596" s="85">
        <f t="shared" si="340"/>
        <v>8.8108543793659315</v>
      </c>
      <c r="T596" s="4">
        <f t="shared" si="340"/>
        <v>178.60944954285515</v>
      </c>
      <c r="U596" s="4">
        <f t="shared" si="340"/>
        <v>0.38</v>
      </c>
      <c r="V596" s="4">
        <f t="shared" si="340"/>
        <v>0.36</v>
      </c>
      <c r="W596" s="4">
        <f t="shared" si="340"/>
        <v>0.42</v>
      </c>
      <c r="X596" s="4">
        <f t="shared" si="340"/>
        <v>0.42</v>
      </c>
    </row>
    <row r="597" spans="1:24" ht="15.75" customHeight="1" x14ac:dyDescent="0.25">
      <c r="A597" s="4" t="s">
        <v>251</v>
      </c>
      <c r="B597" s="4" t="s">
        <v>252</v>
      </c>
      <c r="C597" s="4" t="s">
        <v>118</v>
      </c>
      <c r="D597" s="4" t="s">
        <v>250</v>
      </c>
      <c r="E597" s="4">
        <f t="shared" si="274"/>
        <v>0</v>
      </c>
      <c r="I597" s="4" t="str">
        <f t="shared" ref="I597:X597" si="341">+IF($E71=0,"",IF(I71&lt;&gt;"",I71,AVERAGEIFS(I$256:I$503,$D$256:$D$503,$D71)))</f>
        <v/>
      </c>
      <c r="J597" s="4" t="str">
        <f t="shared" si="341"/>
        <v/>
      </c>
      <c r="K597" s="4" t="str">
        <f t="shared" si="341"/>
        <v/>
      </c>
      <c r="L597" s="4" t="str">
        <f t="shared" si="341"/>
        <v/>
      </c>
      <c r="M597" s="4" t="str">
        <f t="shared" si="341"/>
        <v/>
      </c>
      <c r="N597" s="4" t="str">
        <f t="shared" si="341"/>
        <v/>
      </c>
      <c r="O597" s="4" t="str">
        <f t="shared" si="341"/>
        <v/>
      </c>
      <c r="P597" s="4" t="str">
        <f t="shared" si="341"/>
        <v/>
      </c>
      <c r="Q597" s="4" t="str">
        <f t="shared" si="341"/>
        <v/>
      </c>
      <c r="R597" s="4" t="str">
        <f t="shared" si="341"/>
        <v/>
      </c>
      <c r="S597" s="4" t="str">
        <f t="shared" si="341"/>
        <v/>
      </c>
      <c r="T597" s="4" t="str">
        <f t="shared" si="341"/>
        <v/>
      </c>
      <c r="U597" s="4" t="str">
        <f t="shared" si="341"/>
        <v/>
      </c>
      <c r="V597" s="4" t="str">
        <f t="shared" si="341"/>
        <v/>
      </c>
      <c r="W597" s="4" t="str">
        <f t="shared" si="341"/>
        <v/>
      </c>
      <c r="X597" s="4" t="str">
        <f t="shared" si="341"/>
        <v/>
      </c>
    </row>
    <row r="598" spans="1:24" ht="15.75" customHeight="1" x14ac:dyDescent="0.25">
      <c r="A598" s="4" t="s">
        <v>92</v>
      </c>
      <c r="B598" s="4" t="s">
        <v>93</v>
      </c>
      <c r="C598" s="4" t="s">
        <v>28</v>
      </c>
      <c r="D598" s="4" t="s">
        <v>89</v>
      </c>
      <c r="E598" s="4">
        <f t="shared" si="274"/>
        <v>1</v>
      </c>
      <c r="I598" s="4">
        <f t="shared" ref="I598:X598" si="342">+IF($E72=0,"",IF(I72&lt;&gt;"",I72,AVERAGEIFS(I$256:I$503,$D$256:$D$503,$D72)))</f>
        <v>6453553</v>
      </c>
      <c r="J598" s="85">
        <f t="shared" si="342"/>
        <v>357.83389398057164</v>
      </c>
      <c r="K598" s="85">
        <f t="shared" si="342"/>
        <v>593.93639441715288</v>
      </c>
      <c r="L598" s="4">
        <f t="shared" si="342"/>
        <v>51.418464404492049</v>
      </c>
      <c r="M598" s="4">
        <f t="shared" si="342"/>
        <v>230.43420670921969</v>
      </c>
      <c r="N598" s="4">
        <f t="shared" si="342"/>
        <v>6.5009043583960135</v>
      </c>
      <c r="O598" s="85">
        <f t="shared" si="342"/>
        <v>56.790935672514621</v>
      </c>
      <c r="P598" s="85">
        <f t="shared" si="342"/>
        <v>6.3755821689953427</v>
      </c>
      <c r="Q598" s="85">
        <f t="shared" si="342"/>
        <v>0.28134620401774069</v>
      </c>
      <c r="R598" s="85">
        <f t="shared" si="342"/>
        <v>61.082631536457512</v>
      </c>
      <c r="S598" s="85">
        <f t="shared" si="342"/>
        <v>1.0205946711288454</v>
      </c>
      <c r="T598" s="4">
        <f t="shared" si="342"/>
        <v>106.94572638132918</v>
      </c>
      <c r="U598" s="4">
        <f t="shared" si="342"/>
        <v>0.35</v>
      </c>
      <c r="V598" s="4">
        <f t="shared" si="342"/>
        <v>0.37</v>
      </c>
      <c r="W598" s="4">
        <f t="shared" si="342"/>
        <v>0.32</v>
      </c>
      <c r="X598" s="4">
        <f t="shared" si="342"/>
        <v>0.32</v>
      </c>
    </row>
    <row r="599" spans="1:24" ht="15.75" customHeight="1" x14ac:dyDescent="0.25">
      <c r="A599" s="4" t="s">
        <v>242</v>
      </c>
      <c r="B599" s="4" t="s">
        <v>243</v>
      </c>
      <c r="C599" s="4" t="s">
        <v>118</v>
      </c>
      <c r="D599" s="4" t="s">
        <v>231</v>
      </c>
      <c r="E599" s="4">
        <f t="shared" si="274"/>
        <v>0</v>
      </c>
      <c r="I599" s="4" t="str">
        <f t="shared" ref="I599:X599" si="343">+IF($E73=0,"",IF(I73&lt;&gt;"",I73,AVERAGEIFS(I$256:I$503,$D$256:$D$503,$D73)))</f>
        <v/>
      </c>
      <c r="J599" s="4" t="str">
        <f t="shared" si="343"/>
        <v/>
      </c>
      <c r="K599" s="4" t="str">
        <f t="shared" si="343"/>
        <v/>
      </c>
      <c r="L599" s="4" t="str">
        <f t="shared" si="343"/>
        <v/>
      </c>
      <c r="M599" s="4" t="str">
        <f t="shared" si="343"/>
        <v/>
      </c>
      <c r="N599" s="4" t="str">
        <f t="shared" si="343"/>
        <v/>
      </c>
      <c r="O599" s="4" t="str">
        <f t="shared" si="343"/>
        <v/>
      </c>
      <c r="P599" s="4" t="str">
        <f t="shared" si="343"/>
        <v/>
      </c>
      <c r="Q599" s="4" t="str">
        <f t="shared" si="343"/>
        <v/>
      </c>
      <c r="R599" s="4" t="str">
        <f t="shared" si="343"/>
        <v/>
      </c>
      <c r="S599" s="4" t="str">
        <f t="shared" si="343"/>
        <v/>
      </c>
      <c r="T599" s="4" t="str">
        <f t="shared" si="343"/>
        <v/>
      </c>
      <c r="U599" s="4" t="str">
        <f t="shared" si="343"/>
        <v/>
      </c>
      <c r="V599" s="4" t="str">
        <f t="shared" si="343"/>
        <v/>
      </c>
      <c r="W599" s="4" t="str">
        <f t="shared" si="343"/>
        <v/>
      </c>
      <c r="X599" s="4" t="str">
        <f t="shared" si="343"/>
        <v/>
      </c>
    </row>
    <row r="600" spans="1:24" ht="15.75" customHeight="1" x14ac:dyDescent="0.25">
      <c r="A600" s="4" t="s">
        <v>124</v>
      </c>
      <c r="B600" s="4" t="s">
        <v>125</v>
      </c>
      <c r="C600" s="4" t="s">
        <v>118</v>
      </c>
      <c r="D600" s="4" t="s">
        <v>119</v>
      </c>
      <c r="E600" s="4">
        <f t="shared" si="274"/>
        <v>0</v>
      </c>
      <c r="I600" s="4" t="str">
        <f t="shared" ref="I600:X600" si="344">+IF($E74=0,"",IF(I74&lt;&gt;"",I74,AVERAGEIFS(I$256:I$503,$D$256:$D$503,$D74)))</f>
        <v/>
      </c>
      <c r="J600" s="4" t="str">
        <f t="shared" si="344"/>
        <v/>
      </c>
      <c r="K600" s="4" t="str">
        <f t="shared" si="344"/>
        <v/>
      </c>
      <c r="L600" s="4" t="str">
        <f t="shared" si="344"/>
        <v/>
      </c>
      <c r="M600" s="4" t="str">
        <f t="shared" si="344"/>
        <v/>
      </c>
      <c r="N600" s="4" t="str">
        <f t="shared" si="344"/>
        <v/>
      </c>
      <c r="O600" s="4" t="str">
        <f t="shared" si="344"/>
        <v/>
      </c>
      <c r="P600" s="4" t="str">
        <f t="shared" si="344"/>
        <v/>
      </c>
      <c r="Q600" s="4" t="str">
        <f t="shared" si="344"/>
        <v/>
      </c>
      <c r="R600" s="4" t="str">
        <f t="shared" si="344"/>
        <v/>
      </c>
      <c r="S600" s="4" t="str">
        <f t="shared" si="344"/>
        <v/>
      </c>
      <c r="T600" s="4" t="str">
        <f t="shared" si="344"/>
        <v/>
      </c>
      <c r="U600" s="4" t="str">
        <f t="shared" si="344"/>
        <v/>
      </c>
      <c r="V600" s="4" t="str">
        <f t="shared" si="344"/>
        <v/>
      </c>
      <c r="W600" s="4" t="str">
        <f t="shared" si="344"/>
        <v/>
      </c>
      <c r="X600" s="4" t="str">
        <f t="shared" si="344"/>
        <v/>
      </c>
    </row>
    <row r="601" spans="1:24" ht="15.75" customHeight="1" x14ac:dyDescent="0.25">
      <c r="A601" s="4" t="s">
        <v>279</v>
      </c>
      <c r="B601" s="4" t="s">
        <v>280</v>
      </c>
      <c r="C601" s="4" t="s">
        <v>181</v>
      </c>
      <c r="D601" s="4" t="s">
        <v>276</v>
      </c>
      <c r="E601" s="4">
        <f t="shared" si="274"/>
        <v>1</v>
      </c>
      <c r="I601" s="4">
        <f t="shared" ref="I601:X601" si="345">+IF($E75=0,"",IF(I75&lt;&gt;"",I75,AVERAGEIFS(I$256:I$503,$D$256:$D$503,$D75)))</f>
        <v>1325648</v>
      </c>
      <c r="J601" s="85">
        <f t="shared" si="345"/>
        <v>293.81857023885675</v>
      </c>
      <c r="K601" s="85">
        <f t="shared" si="345"/>
        <v>194.32006083062774</v>
      </c>
      <c r="L601" s="85">
        <f t="shared" si="345"/>
        <v>91.351550336137493</v>
      </c>
      <c r="M601" s="85">
        <f t="shared" si="345"/>
        <v>470.10869565217388</v>
      </c>
      <c r="N601" s="85">
        <f t="shared" si="345"/>
        <v>17.350005431306048</v>
      </c>
      <c r="O601" s="85">
        <f t="shared" si="345"/>
        <v>64.3</v>
      </c>
      <c r="P601" s="85">
        <f t="shared" si="345"/>
        <v>0.34928813559322036</v>
      </c>
      <c r="Q601" s="85">
        <f t="shared" si="345"/>
        <v>0.20574534161490685</v>
      </c>
      <c r="R601" s="85">
        <f t="shared" si="345"/>
        <v>2.1876093804690235</v>
      </c>
      <c r="S601" s="85">
        <f t="shared" si="345"/>
        <v>1.3350463182094801</v>
      </c>
      <c r="T601" s="85">
        <f t="shared" si="345"/>
        <v>88.029761904761898</v>
      </c>
      <c r="U601" s="4">
        <f t="shared" si="345"/>
        <v>0.8</v>
      </c>
      <c r="V601" s="4">
        <f t="shared" si="345"/>
        <v>0.66</v>
      </c>
      <c r="W601" s="4">
        <f t="shared" si="345"/>
        <v>0.78</v>
      </c>
      <c r="X601" s="4">
        <f t="shared" si="345"/>
        <v>0.78</v>
      </c>
    </row>
    <row r="602" spans="1:24" ht="15.75" customHeight="1" x14ac:dyDescent="0.25">
      <c r="A602" s="4" t="s">
        <v>381</v>
      </c>
      <c r="B602" s="4" t="s">
        <v>382</v>
      </c>
      <c r="C602" s="4" t="s">
        <v>118</v>
      </c>
      <c r="D602" s="4" t="s">
        <v>380</v>
      </c>
      <c r="E602" s="4">
        <f t="shared" si="274"/>
        <v>0</v>
      </c>
      <c r="I602" s="4" t="str">
        <f t="shared" ref="I602:X602" si="346">+IF($E76=0,"",IF(I76&lt;&gt;"",I76,AVERAGEIFS(I$256:I$503,$D$256:$D$503,$D76)))</f>
        <v/>
      </c>
      <c r="J602" s="4" t="str">
        <f t="shared" si="346"/>
        <v/>
      </c>
      <c r="K602" s="4" t="str">
        <f t="shared" si="346"/>
        <v/>
      </c>
      <c r="L602" s="4" t="str">
        <f t="shared" si="346"/>
        <v/>
      </c>
      <c r="M602" s="4" t="str">
        <f t="shared" si="346"/>
        <v/>
      </c>
      <c r="N602" s="4" t="str">
        <f t="shared" si="346"/>
        <v/>
      </c>
      <c r="O602" s="4" t="str">
        <f t="shared" si="346"/>
        <v/>
      </c>
      <c r="P602" s="4" t="str">
        <f t="shared" si="346"/>
        <v/>
      </c>
      <c r="Q602" s="4" t="str">
        <f t="shared" si="346"/>
        <v/>
      </c>
      <c r="R602" s="4" t="str">
        <f t="shared" si="346"/>
        <v/>
      </c>
      <c r="S602" s="4" t="str">
        <f t="shared" si="346"/>
        <v/>
      </c>
      <c r="T602" s="4" t="str">
        <f t="shared" si="346"/>
        <v/>
      </c>
      <c r="U602" s="4" t="str">
        <f t="shared" si="346"/>
        <v/>
      </c>
      <c r="V602" s="4" t="str">
        <f t="shared" si="346"/>
        <v/>
      </c>
      <c r="W602" s="4" t="str">
        <f t="shared" si="346"/>
        <v/>
      </c>
      <c r="X602" s="4" t="str">
        <f t="shared" si="346"/>
        <v/>
      </c>
    </row>
    <row r="603" spans="1:24" ht="15.75" customHeight="1" x14ac:dyDescent="0.25">
      <c r="A603" s="4" t="s">
        <v>126</v>
      </c>
      <c r="B603" s="4" t="s">
        <v>127</v>
      </c>
      <c r="C603" s="4" t="s">
        <v>118</v>
      </c>
      <c r="D603" s="4" t="s">
        <v>119</v>
      </c>
      <c r="E603" s="4">
        <f t="shared" si="274"/>
        <v>0</v>
      </c>
      <c r="I603" s="4" t="str">
        <f t="shared" ref="I603:X603" si="347">+IF($E77=0,"",IF(I77&lt;&gt;"",I77,AVERAGEIFS(I$256:I$503,$D$256:$D$503,$D77)))</f>
        <v/>
      </c>
      <c r="J603" s="4" t="str">
        <f t="shared" si="347"/>
        <v/>
      </c>
      <c r="K603" s="4" t="str">
        <f t="shared" si="347"/>
        <v/>
      </c>
      <c r="L603" s="4" t="str">
        <f t="shared" si="347"/>
        <v/>
      </c>
      <c r="M603" s="4" t="str">
        <f t="shared" si="347"/>
        <v/>
      </c>
      <c r="N603" s="4" t="str">
        <f t="shared" si="347"/>
        <v/>
      </c>
      <c r="O603" s="4" t="str">
        <f t="shared" si="347"/>
        <v/>
      </c>
      <c r="P603" s="4" t="str">
        <f t="shared" si="347"/>
        <v/>
      </c>
      <c r="Q603" s="4" t="str">
        <f t="shared" si="347"/>
        <v/>
      </c>
      <c r="R603" s="4" t="str">
        <f t="shared" si="347"/>
        <v/>
      </c>
      <c r="S603" s="4" t="str">
        <f t="shared" si="347"/>
        <v/>
      </c>
      <c r="T603" s="4" t="str">
        <f t="shared" si="347"/>
        <v/>
      </c>
      <c r="U603" s="4" t="str">
        <f t="shared" si="347"/>
        <v/>
      </c>
      <c r="V603" s="4" t="str">
        <f t="shared" si="347"/>
        <v/>
      </c>
      <c r="W603" s="4" t="str">
        <f t="shared" si="347"/>
        <v/>
      </c>
      <c r="X603" s="4" t="str">
        <f t="shared" si="347"/>
        <v/>
      </c>
    </row>
    <row r="604" spans="1:24" ht="15.75" customHeight="1" x14ac:dyDescent="0.25">
      <c r="A604" s="4" t="s">
        <v>281</v>
      </c>
      <c r="B604" s="5" t="s">
        <v>282</v>
      </c>
      <c r="C604" s="4" t="s">
        <v>181</v>
      </c>
      <c r="D604" s="4" t="s">
        <v>276</v>
      </c>
      <c r="E604" s="4">
        <f t="shared" si="274"/>
        <v>0</v>
      </c>
      <c r="I604" s="4" t="str">
        <f t="shared" ref="I604:X604" si="348">+IF($E78=0,"",IF(I78&lt;&gt;"",I78,AVERAGEIFS(I$256:I$503,$D$256:$D$503,$D78)))</f>
        <v/>
      </c>
      <c r="J604" s="4" t="str">
        <f t="shared" si="348"/>
        <v/>
      </c>
      <c r="K604" s="4" t="str">
        <f t="shared" si="348"/>
        <v/>
      </c>
      <c r="L604" s="4" t="str">
        <f t="shared" si="348"/>
        <v/>
      </c>
      <c r="M604" s="4" t="str">
        <f t="shared" si="348"/>
        <v/>
      </c>
      <c r="N604" s="4" t="str">
        <f t="shared" si="348"/>
        <v/>
      </c>
      <c r="O604" s="4" t="str">
        <f t="shared" si="348"/>
        <v/>
      </c>
      <c r="P604" s="4" t="str">
        <f t="shared" si="348"/>
        <v/>
      </c>
      <c r="Q604" s="4" t="str">
        <f t="shared" si="348"/>
        <v/>
      </c>
      <c r="R604" s="4" t="str">
        <f t="shared" si="348"/>
        <v/>
      </c>
      <c r="S604" s="4" t="str">
        <f t="shared" si="348"/>
        <v/>
      </c>
      <c r="T604" s="4" t="str">
        <f t="shared" si="348"/>
        <v/>
      </c>
      <c r="U604" s="4" t="str">
        <f t="shared" si="348"/>
        <v/>
      </c>
      <c r="V604" s="4" t="str">
        <f t="shared" si="348"/>
        <v/>
      </c>
      <c r="W604" s="4" t="str">
        <f t="shared" si="348"/>
        <v/>
      </c>
      <c r="X604" s="4" t="str">
        <f t="shared" si="348"/>
        <v/>
      </c>
    </row>
    <row r="605" spans="1:24" ht="15.75" customHeight="1" x14ac:dyDescent="0.25">
      <c r="A605" s="4" t="s">
        <v>339</v>
      </c>
      <c r="B605" s="4" t="s">
        <v>340</v>
      </c>
      <c r="C605" s="4" t="s">
        <v>28</v>
      </c>
      <c r="D605" s="4" t="s">
        <v>328</v>
      </c>
      <c r="E605" s="4">
        <f t="shared" si="274"/>
        <v>0</v>
      </c>
      <c r="I605" s="4" t="str">
        <f t="shared" ref="I605:X605" si="349">+IF($E79=0,"",IF(I79&lt;&gt;"",I79,AVERAGEIFS(I$256:I$503,$D$256:$D$503,$D79)))</f>
        <v/>
      </c>
      <c r="J605" s="4" t="str">
        <f t="shared" si="349"/>
        <v/>
      </c>
      <c r="K605" s="4" t="str">
        <f t="shared" si="349"/>
        <v/>
      </c>
      <c r="L605" s="4" t="str">
        <f t="shared" si="349"/>
        <v/>
      </c>
      <c r="M605" s="4" t="str">
        <f t="shared" si="349"/>
        <v/>
      </c>
      <c r="N605" s="4" t="str">
        <f t="shared" si="349"/>
        <v/>
      </c>
      <c r="O605" s="4" t="str">
        <f t="shared" si="349"/>
        <v/>
      </c>
      <c r="P605" s="4" t="str">
        <f t="shared" si="349"/>
        <v/>
      </c>
      <c r="Q605" s="4" t="str">
        <f t="shared" si="349"/>
        <v/>
      </c>
      <c r="R605" s="4" t="str">
        <f t="shared" si="349"/>
        <v/>
      </c>
      <c r="S605" s="4" t="str">
        <f t="shared" si="349"/>
        <v/>
      </c>
      <c r="T605" s="4" t="str">
        <f t="shared" si="349"/>
        <v/>
      </c>
      <c r="U605" s="4" t="str">
        <f t="shared" si="349"/>
        <v/>
      </c>
      <c r="V605" s="4" t="str">
        <f t="shared" si="349"/>
        <v/>
      </c>
      <c r="W605" s="4" t="str">
        <f t="shared" si="349"/>
        <v/>
      </c>
      <c r="X605" s="4" t="str">
        <f t="shared" si="349"/>
        <v/>
      </c>
    </row>
    <row r="606" spans="1:24" ht="15.75" customHeight="1" x14ac:dyDescent="0.25">
      <c r="A606" s="4" t="s">
        <v>203</v>
      </c>
      <c r="B606" s="4" t="s">
        <v>204</v>
      </c>
      <c r="C606" s="4" t="s">
        <v>22</v>
      </c>
      <c r="D606" s="4" t="s">
        <v>205</v>
      </c>
      <c r="E606" s="4">
        <f t="shared" si="274"/>
        <v>0</v>
      </c>
      <c r="I606" s="4" t="str">
        <f t="shared" ref="I606:X606" si="350">+IF($E80=0,"",IF(I80&lt;&gt;"",I80,AVERAGEIFS(I$256:I$503,$D$256:$D$503,$D80)))</f>
        <v/>
      </c>
      <c r="J606" s="4" t="str">
        <f t="shared" si="350"/>
        <v/>
      </c>
      <c r="K606" s="4" t="str">
        <f t="shared" si="350"/>
        <v/>
      </c>
      <c r="L606" s="4" t="str">
        <f t="shared" si="350"/>
        <v/>
      </c>
      <c r="M606" s="4" t="str">
        <f t="shared" si="350"/>
        <v/>
      </c>
      <c r="N606" s="4" t="str">
        <f t="shared" si="350"/>
        <v/>
      </c>
      <c r="O606" s="4" t="str">
        <f t="shared" si="350"/>
        <v/>
      </c>
      <c r="P606" s="4" t="str">
        <f t="shared" si="350"/>
        <v/>
      </c>
      <c r="Q606" s="4" t="str">
        <f t="shared" si="350"/>
        <v/>
      </c>
      <c r="R606" s="4" t="str">
        <f t="shared" si="350"/>
        <v/>
      </c>
      <c r="S606" s="4" t="str">
        <f t="shared" si="350"/>
        <v/>
      </c>
      <c r="T606" s="4" t="str">
        <f t="shared" si="350"/>
        <v/>
      </c>
      <c r="U606" s="4" t="str">
        <f t="shared" si="350"/>
        <v/>
      </c>
      <c r="V606" s="4" t="str">
        <f t="shared" si="350"/>
        <v/>
      </c>
      <c r="W606" s="4" t="str">
        <f t="shared" si="350"/>
        <v/>
      </c>
      <c r="X606" s="4" t="str">
        <f t="shared" si="350"/>
        <v/>
      </c>
    </row>
    <row r="607" spans="1:24" ht="15.75" customHeight="1" x14ac:dyDescent="0.25">
      <c r="A607" s="4" t="s">
        <v>283</v>
      </c>
      <c r="B607" s="4" t="s">
        <v>284</v>
      </c>
      <c r="C607" s="4" t="s">
        <v>181</v>
      </c>
      <c r="D607" s="4" t="s">
        <v>276</v>
      </c>
      <c r="E607" s="4">
        <f t="shared" si="274"/>
        <v>1</v>
      </c>
      <c r="I607" s="4">
        <f t="shared" ref="I607:X607" si="351">+IF($E81=0,"",IF(I81&lt;&gt;"",I81,AVERAGEIFS(I$256:I$503,$D$256:$D$503,$D81)))</f>
        <v>5532156</v>
      </c>
      <c r="J607" s="85">
        <f t="shared" si="351"/>
        <v>135.84215629494179</v>
      </c>
      <c r="K607" s="85">
        <f t="shared" si="351"/>
        <v>55.710648795876324</v>
      </c>
      <c r="L607" s="85">
        <f t="shared" si="351"/>
        <v>37.652589695590656</v>
      </c>
      <c r="M607" s="85">
        <f t="shared" si="351"/>
        <v>675.85983127839063</v>
      </c>
      <c r="N607" s="85">
        <f t="shared" si="351"/>
        <v>18.88956132111965</v>
      </c>
      <c r="O607" s="85">
        <f t="shared" si="351"/>
        <v>151.95693779904306</v>
      </c>
      <c r="P607" s="85">
        <f t="shared" si="351"/>
        <v>1.9752105310381071E-2</v>
      </c>
      <c r="Q607" s="85">
        <f t="shared" si="351"/>
        <v>0.19954574951330306</v>
      </c>
      <c r="R607" s="85">
        <f t="shared" si="351"/>
        <v>1.2472533312509626</v>
      </c>
      <c r="S607" s="85">
        <f t="shared" si="351"/>
        <v>2.5312635788280486</v>
      </c>
      <c r="T607" s="85">
        <f t="shared" si="351"/>
        <v>288.19419237749548</v>
      </c>
      <c r="U607" s="4">
        <f t="shared" si="351"/>
        <v>0.93</v>
      </c>
      <c r="V607" s="4">
        <f t="shared" si="351"/>
        <v>0.94</v>
      </c>
      <c r="W607" s="4">
        <f t="shared" si="351"/>
        <v>0.92</v>
      </c>
      <c r="X607" s="4">
        <f t="shared" si="351"/>
        <v>0.92</v>
      </c>
    </row>
    <row r="608" spans="1:24" ht="15.75" customHeight="1" x14ac:dyDescent="0.25">
      <c r="A608" s="4" t="s">
        <v>528</v>
      </c>
      <c r="B608" s="4" t="s">
        <v>529</v>
      </c>
      <c r="C608" s="4" t="s">
        <v>181</v>
      </c>
      <c r="D608" s="4" t="s">
        <v>525</v>
      </c>
      <c r="E608" s="4">
        <f t="shared" si="274"/>
        <v>1</v>
      </c>
      <c r="I608" s="4">
        <f t="shared" ref="I608:X608" si="352">+IF($E82=0,"",IF(I82&lt;&gt;"",I82,AVERAGEIFS(I$256:I$503,$D$256:$D$503,$D82)))</f>
        <v>65129728</v>
      </c>
      <c r="J608" s="85">
        <f t="shared" si="352"/>
        <v>329.69429873866511</v>
      </c>
      <c r="K608" s="85">
        <f t="shared" si="352"/>
        <v>105.90248434631877</v>
      </c>
      <c r="L608" s="4">
        <f t="shared" si="352"/>
        <v>53.521192220419174</v>
      </c>
      <c r="M608" s="4">
        <f t="shared" si="352"/>
        <v>601.81470383657825</v>
      </c>
      <c r="N608" s="4">
        <f t="shared" si="352"/>
        <v>13.730910211329888</v>
      </c>
      <c r="O608" s="85">
        <f t="shared" si="352"/>
        <v>184.79493006993007</v>
      </c>
      <c r="P608" s="85">
        <f t="shared" si="352"/>
        <v>0.10688075669108806</v>
      </c>
      <c r="Q608" s="85">
        <f t="shared" si="352"/>
        <v>0.28728216429379189</v>
      </c>
      <c r="R608" s="85">
        <f t="shared" si="352"/>
        <v>1.2651672673959271</v>
      </c>
      <c r="S608" s="85">
        <f t="shared" si="352"/>
        <v>1.0020907696775958</v>
      </c>
      <c r="T608" s="4">
        <f t="shared" si="352"/>
        <v>108.40048430554378</v>
      </c>
      <c r="U608" s="4">
        <f t="shared" si="352"/>
        <v>0.66</v>
      </c>
      <c r="V608" s="4">
        <f t="shared" si="352"/>
        <v>0.77</v>
      </c>
      <c r="W608" s="4">
        <f t="shared" si="352"/>
        <v>0.68</v>
      </c>
      <c r="X608" s="4">
        <f t="shared" si="352"/>
        <v>0.68</v>
      </c>
    </row>
    <row r="609" spans="1:24" ht="15.75" customHeight="1" x14ac:dyDescent="0.25">
      <c r="A609" s="4" t="s">
        <v>341</v>
      </c>
      <c r="B609" s="4" t="s">
        <v>342</v>
      </c>
      <c r="C609" s="4" t="s">
        <v>28</v>
      </c>
      <c r="D609" s="4" t="s">
        <v>328</v>
      </c>
      <c r="E609" s="4">
        <f t="shared" si="274"/>
        <v>0</v>
      </c>
      <c r="I609" s="4" t="str">
        <f t="shared" ref="I609:X609" si="353">+IF($E83=0,"",IF(I83&lt;&gt;"",I83,AVERAGEIFS(I$256:I$503,$D$256:$D$503,$D83)))</f>
        <v/>
      </c>
      <c r="J609" s="4" t="str">
        <f t="shared" si="353"/>
        <v/>
      </c>
      <c r="K609" s="4" t="str">
        <f t="shared" si="353"/>
        <v/>
      </c>
      <c r="L609" s="4" t="str">
        <f t="shared" si="353"/>
        <v/>
      </c>
      <c r="M609" s="4" t="str">
        <f t="shared" si="353"/>
        <v/>
      </c>
      <c r="N609" s="4" t="str">
        <f t="shared" si="353"/>
        <v/>
      </c>
      <c r="O609" s="4" t="str">
        <f t="shared" si="353"/>
        <v/>
      </c>
      <c r="P609" s="4" t="str">
        <f t="shared" si="353"/>
        <v/>
      </c>
      <c r="Q609" s="4" t="str">
        <f t="shared" si="353"/>
        <v/>
      </c>
      <c r="R609" s="4" t="str">
        <f t="shared" si="353"/>
        <v/>
      </c>
      <c r="S609" s="4" t="str">
        <f t="shared" si="353"/>
        <v/>
      </c>
      <c r="T609" s="4" t="str">
        <f t="shared" si="353"/>
        <v/>
      </c>
      <c r="U609" s="4" t="str">
        <f t="shared" si="353"/>
        <v/>
      </c>
      <c r="V609" s="4" t="str">
        <f t="shared" si="353"/>
        <v/>
      </c>
      <c r="W609" s="4" t="str">
        <f t="shared" si="353"/>
        <v/>
      </c>
      <c r="X609" s="4" t="str">
        <f t="shared" si="353"/>
        <v/>
      </c>
    </row>
    <row r="610" spans="1:24" ht="15.75" customHeight="1" x14ac:dyDescent="0.25">
      <c r="A610" s="4" t="s">
        <v>312</v>
      </c>
      <c r="B610" s="4" t="s">
        <v>313</v>
      </c>
      <c r="C610" s="4" t="s">
        <v>22</v>
      </c>
      <c r="D610" s="4" t="s">
        <v>309</v>
      </c>
      <c r="E610" s="4">
        <f t="shared" si="274"/>
        <v>0</v>
      </c>
      <c r="I610" s="4" t="str">
        <f t="shared" ref="I610:X610" si="354">+IF($E84=0,"",IF(I84&lt;&gt;"",I84,AVERAGEIFS(I$256:I$503,$D$256:$D$503,$D84)))</f>
        <v/>
      </c>
      <c r="J610" s="4" t="str">
        <f t="shared" si="354"/>
        <v/>
      </c>
      <c r="K610" s="4" t="str">
        <f t="shared" si="354"/>
        <v/>
      </c>
      <c r="L610" s="4" t="str">
        <f t="shared" si="354"/>
        <v/>
      </c>
      <c r="M610" s="4" t="str">
        <f t="shared" si="354"/>
        <v/>
      </c>
      <c r="N610" s="4" t="str">
        <f t="shared" si="354"/>
        <v/>
      </c>
      <c r="O610" s="4" t="str">
        <f t="shared" si="354"/>
        <v/>
      </c>
      <c r="P610" s="4" t="str">
        <f t="shared" si="354"/>
        <v/>
      </c>
      <c r="Q610" s="4" t="str">
        <f t="shared" si="354"/>
        <v/>
      </c>
      <c r="R610" s="4" t="str">
        <f t="shared" si="354"/>
        <v/>
      </c>
      <c r="S610" s="4" t="str">
        <f t="shared" si="354"/>
        <v/>
      </c>
      <c r="T610" s="4" t="str">
        <f t="shared" si="354"/>
        <v/>
      </c>
      <c r="U610" s="4" t="str">
        <f t="shared" si="354"/>
        <v/>
      </c>
      <c r="V610" s="4" t="str">
        <f t="shared" si="354"/>
        <v/>
      </c>
      <c r="W610" s="4" t="str">
        <f t="shared" si="354"/>
        <v/>
      </c>
      <c r="X610" s="4" t="str">
        <f t="shared" si="354"/>
        <v/>
      </c>
    </row>
    <row r="611" spans="1:24" ht="15.75" customHeight="1" x14ac:dyDescent="0.25">
      <c r="A611" s="4" t="s">
        <v>244</v>
      </c>
      <c r="B611" s="4" t="s">
        <v>245</v>
      </c>
      <c r="C611" s="4" t="s">
        <v>118</v>
      </c>
      <c r="D611" s="4" t="s">
        <v>231</v>
      </c>
      <c r="E611" s="4">
        <f t="shared" si="274"/>
        <v>0</v>
      </c>
      <c r="I611" s="4" t="str">
        <f t="shared" ref="I611:X611" si="355">+IF($E85=0,"",IF(I85&lt;&gt;"",I85,AVERAGEIFS(I$256:I$503,$D$256:$D$503,$D85)))</f>
        <v/>
      </c>
      <c r="J611" s="4" t="str">
        <f t="shared" si="355"/>
        <v/>
      </c>
      <c r="K611" s="4" t="str">
        <f t="shared" si="355"/>
        <v/>
      </c>
      <c r="L611" s="4" t="str">
        <f t="shared" si="355"/>
        <v/>
      </c>
      <c r="M611" s="4" t="str">
        <f t="shared" si="355"/>
        <v/>
      </c>
      <c r="N611" s="4" t="str">
        <f t="shared" si="355"/>
        <v/>
      </c>
      <c r="O611" s="4" t="str">
        <f t="shared" si="355"/>
        <v/>
      </c>
      <c r="P611" s="4" t="str">
        <f t="shared" si="355"/>
        <v/>
      </c>
      <c r="Q611" s="4" t="str">
        <f t="shared" si="355"/>
        <v/>
      </c>
      <c r="R611" s="4" t="str">
        <f t="shared" si="355"/>
        <v/>
      </c>
      <c r="S611" s="4" t="str">
        <f t="shared" si="355"/>
        <v/>
      </c>
      <c r="T611" s="4" t="str">
        <f t="shared" si="355"/>
        <v/>
      </c>
      <c r="U611" s="4" t="str">
        <f t="shared" si="355"/>
        <v/>
      </c>
      <c r="V611" s="4" t="str">
        <f t="shared" si="355"/>
        <v/>
      </c>
      <c r="W611" s="4" t="str">
        <f t="shared" si="355"/>
        <v/>
      </c>
      <c r="X611" s="4" t="str">
        <f t="shared" si="355"/>
        <v/>
      </c>
    </row>
    <row r="612" spans="1:24" ht="15.75" customHeight="1" x14ac:dyDescent="0.25">
      <c r="A612" s="4" t="s">
        <v>456</v>
      </c>
      <c r="B612" s="4" t="s">
        <v>457</v>
      </c>
      <c r="C612" s="4" t="s">
        <v>118</v>
      </c>
      <c r="D612" s="4" t="s">
        <v>449</v>
      </c>
      <c r="E612" s="4">
        <f t="shared" si="274"/>
        <v>0</v>
      </c>
      <c r="I612" s="4" t="str">
        <f t="shared" ref="I612:X612" si="356">+IF($E86=0,"",IF(I86&lt;&gt;"",I86,AVERAGEIFS(I$256:I$503,$D$256:$D$503,$D86)))</f>
        <v/>
      </c>
      <c r="J612" s="4" t="str">
        <f t="shared" si="356"/>
        <v/>
      </c>
      <c r="K612" s="4" t="str">
        <f t="shared" si="356"/>
        <v/>
      </c>
      <c r="L612" s="4" t="str">
        <f t="shared" si="356"/>
        <v/>
      </c>
      <c r="M612" s="4" t="str">
        <f t="shared" si="356"/>
        <v/>
      </c>
      <c r="N612" s="4" t="str">
        <f t="shared" si="356"/>
        <v/>
      </c>
      <c r="O612" s="4" t="str">
        <f t="shared" si="356"/>
        <v/>
      </c>
      <c r="P612" s="4" t="str">
        <f t="shared" si="356"/>
        <v/>
      </c>
      <c r="Q612" s="4" t="str">
        <f t="shared" si="356"/>
        <v/>
      </c>
      <c r="R612" s="4" t="str">
        <f t="shared" si="356"/>
        <v/>
      </c>
      <c r="S612" s="4" t="str">
        <f t="shared" si="356"/>
        <v/>
      </c>
      <c r="T612" s="4" t="str">
        <f t="shared" si="356"/>
        <v/>
      </c>
      <c r="U612" s="4" t="str">
        <f t="shared" si="356"/>
        <v/>
      </c>
      <c r="V612" s="4" t="str">
        <f t="shared" si="356"/>
        <v/>
      </c>
      <c r="W612" s="4" t="str">
        <f t="shared" si="356"/>
        <v/>
      </c>
      <c r="X612" s="4" t="str">
        <f t="shared" si="356"/>
        <v/>
      </c>
    </row>
    <row r="613" spans="1:24" ht="15.75" customHeight="1" x14ac:dyDescent="0.25">
      <c r="A613" s="4" t="s">
        <v>491</v>
      </c>
      <c r="B613" s="4" t="s">
        <v>492</v>
      </c>
      <c r="C613" s="4" t="s">
        <v>106</v>
      </c>
      <c r="D613" s="4" t="s">
        <v>484</v>
      </c>
      <c r="E613" s="4">
        <f t="shared" si="274"/>
        <v>1</v>
      </c>
      <c r="I613" s="4">
        <f t="shared" ref="I613:X613" si="357">+IF($E87=0,"",IF(I87&lt;&gt;"",I87,AVERAGEIFS(I$256:I$503,$D$256:$D$503,$D87)))</f>
        <v>3996765</v>
      </c>
      <c r="J613" s="85">
        <f t="shared" si="357"/>
        <v>240.76972251308246</v>
      </c>
      <c r="K613" s="85">
        <f t="shared" si="357"/>
        <v>249.95214880034226</v>
      </c>
      <c r="L613" s="4">
        <f t="shared" si="357"/>
        <v>34.207287820954051</v>
      </c>
      <c r="M613" s="4">
        <f t="shared" si="357"/>
        <v>692.56756756756749</v>
      </c>
      <c r="N613" s="85">
        <f t="shared" si="357"/>
        <v>7.3559491238539163</v>
      </c>
      <c r="O613" s="85">
        <f t="shared" si="357"/>
        <v>54.503401360544217</v>
      </c>
      <c r="P613" s="85">
        <f t="shared" si="357"/>
        <v>0.63874680306905374</v>
      </c>
      <c r="Q613" s="85">
        <f t="shared" si="357"/>
        <v>0.11051051051051052</v>
      </c>
      <c r="R613" s="85">
        <f t="shared" si="357"/>
        <v>0.97578916949082561</v>
      </c>
      <c r="S613" s="85">
        <f t="shared" si="357"/>
        <v>1.1369820269595607</v>
      </c>
      <c r="T613" s="4">
        <f t="shared" si="357"/>
        <v>9.661129568106313</v>
      </c>
      <c r="U613" s="4">
        <f t="shared" si="357"/>
        <v>0.41</v>
      </c>
      <c r="V613" s="4">
        <f t="shared" si="357"/>
        <v>0.36</v>
      </c>
      <c r="W613" s="4">
        <f t="shared" si="357"/>
        <v>0.59</v>
      </c>
      <c r="X613" s="4">
        <f t="shared" si="357"/>
        <v>0.59</v>
      </c>
    </row>
    <row r="614" spans="1:24" ht="15.75" customHeight="1" x14ac:dyDescent="0.25">
      <c r="A614" s="4" t="s">
        <v>530</v>
      </c>
      <c r="B614" s="4" t="s">
        <v>531</v>
      </c>
      <c r="C614" s="4" t="s">
        <v>181</v>
      </c>
      <c r="D614" s="4" t="s">
        <v>525</v>
      </c>
      <c r="E614" s="4">
        <f t="shared" si="274"/>
        <v>1</v>
      </c>
      <c r="I614" s="4">
        <f t="shared" ref="I614:X614" si="358">+IF($E88=0,"",IF(I88&lt;&gt;"",I88,AVERAGEIFS(I$256:I$503,$D$256:$D$503,$D88)))</f>
        <v>83517045</v>
      </c>
      <c r="J614" s="85">
        <f t="shared" si="358"/>
        <v>295.27385697135236</v>
      </c>
      <c r="K614" s="85">
        <f t="shared" si="358"/>
        <v>75.316362067168441</v>
      </c>
      <c r="L614" s="85">
        <f t="shared" si="358"/>
        <v>43.445023707436007</v>
      </c>
      <c r="M614" s="85">
        <f t="shared" si="358"/>
        <v>576.83380496645577</v>
      </c>
      <c r="N614" s="4">
        <f t="shared" si="358"/>
        <v>13.730910211329888</v>
      </c>
      <c r="O614" s="85">
        <f t="shared" si="358"/>
        <v>43.426153623607696</v>
      </c>
      <c r="P614" s="85">
        <f t="shared" si="358"/>
        <v>8.5247732333341916E-2</v>
      </c>
      <c r="Q614" s="85">
        <f t="shared" si="358"/>
        <v>0.2166544783949636</v>
      </c>
      <c r="R614" s="85">
        <f t="shared" si="358"/>
        <v>0.97345398175905284</v>
      </c>
      <c r="S614" s="85">
        <f t="shared" si="358"/>
        <v>2.6213265379768269</v>
      </c>
      <c r="T614" s="85">
        <f t="shared" si="358"/>
        <v>163.65891332000726</v>
      </c>
      <c r="U614" s="4">
        <f t="shared" si="358"/>
        <v>0.79</v>
      </c>
      <c r="V614" s="4">
        <f t="shared" si="358"/>
        <v>0.87</v>
      </c>
      <c r="W614" s="4">
        <f t="shared" si="358"/>
        <v>0.82</v>
      </c>
      <c r="X614" s="4">
        <f t="shared" si="358"/>
        <v>0.82</v>
      </c>
    </row>
    <row r="615" spans="1:24" ht="15.75" customHeight="1" x14ac:dyDescent="0.25">
      <c r="A615" s="4" t="s">
        <v>458</v>
      </c>
      <c r="B615" s="4" t="s">
        <v>459</v>
      </c>
      <c r="C615" s="4" t="s">
        <v>118</v>
      </c>
      <c r="D615" s="4" t="s">
        <v>449</v>
      </c>
      <c r="E615" s="4">
        <f t="shared" si="274"/>
        <v>0</v>
      </c>
      <c r="I615" s="4" t="str">
        <f t="shared" ref="I615:X615" si="359">+IF($E89=0,"",IF(I89&lt;&gt;"",I89,AVERAGEIFS(I$256:I$503,$D$256:$D$503,$D89)))</f>
        <v/>
      </c>
      <c r="J615" s="4" t="str">
        <f t="shared" si="359"/>
        <v/>
      </c>
      <c r="K615" s="4" t="str">
        <f t="shared" si="359"/>
        <v/>
      </c>
      <c r="L615" s="4" t="str">
        <f t="shared" si="359"/>
        <v/>
      </c>
      <c r="M615" s="4" t="str">
        <f t="shared" si="359"/>
        <v/>
      </c>
      <c r="N615" s="4" t="str">
        <f t="shared" si="359"/>
        <v/>
      </c>
      <c r="O615" s="4" t="str">
        <f t="shared" si="359"/>
        <v/>
      </c>
      <c r="P615" s="4" t="str">
        <f t="shared" si="359"/>
        <v/>
      </c>
      <c r="Q615" s="4" t="str">
        <f t="shared" si="359"/>
        <v/>
      </c>
      <c r="R615" s="4" t="str">
        <f t="shared" si="359"/>
        <v/>
      </c>
      <c r="S615" s="4" t="str">
        <f t="shared" si="359"/>
        <v/>
      </c>
      <c r="T615" s="4" t="str">
        <f t="shared" si="359"/>
        <v/>
      </c>
      <c r="U615" s="4" t="str">
        <f t="shared" si="359"/>
        <v/>
      </c>
      <c r="V615" s="4" t="str">
        <f t="shared" si="359"/>
        <v/>
      </c>
      <c r="W615" s="4" t="str">
        <f t="shared" si="359"/>
        <v/>
      </c>
      <c r="X615" s="4" t="str">
        <f t="shared" si="359"/>
        <v/>
      </c>
    </row>
    <row r="616" spans="1:24" ht="15.75" customHeight="1" x14ac:dyDescent="0.25">
      <c r="A616" s="4" t="s">
        <v>419</v>
      </c>
      <c r="B616" s="4" t="s">
        <v>420</v>
      </c>
      <c r="C616" s="4" t="s">
        <v>181</v>
      </c>
      <c r="D616" s="4" t="s">
        <v>412</v>
      </c>
      <c r="E616" s="4">
        <f t="shared" si="274"/>
        <v>0</v>
      </c>
      <c r="I616" s="4" t="str">
        <f t="shared" ref="I616:X616" si="360">+IF($E90=0,"",IF(I90&lt;&gt;"",I90,AVERAGEIFS(I$256:I$503,$D$256:$D$503,$D90)))</f>
        <v/>
      </c>
      <c r="J616" s="4" t="str">
        <f t="shared" si="360"/>
        <v/>
      </c>
      <c r="K616" s="4" t="str">
        <f t="shared" si="360"/>
        <v/>
      </c>
      <c r="L616" s="4" t="str">
        <f t="shared" si="360"/>
        <v/>
      </c>
      <c r="M616" s="4" t="str">
        <f t="shared" si="360"/>
        <v/>
      </c>
      <c r="N616" s="4" t="str">
        <f t="shared" si="360"/>
        <v/>
      </c>
      <c r="O616" s="4" t="str">
        <f t="shared" si="360"/>
        <v/>
      </c>
      <c r="P616" s="4" t="str">
        <f t="shared" si="360"/>
        <v/>
      </c>
      <c r="Q616" s="4" t="str">
        <f t="shared" si="360"/>
        <v/>
      </c>
      <c r="R616" s="4" t="str">
        <f t="shared" si="360"/>
        <v/>
      </c>
      <c r="S616" s="4" t="str">
        <f t="shared" si="360"/>
        <v/>
      </c>
      <c r="T616" s="4" t="str">
        <f t="shared" si="360"/>
        <v/>
      </c>
      <c r="U616" s="4" t="str">
        <f t="shared" si="360"/>
        <v/>
      </c>
      <c r="V616" s="4" t="str">
        <f t="shared" si="360"/>
        <v/>
      </c>
      <c r="W616" s="4" t="str">
        <f t="shared" si="360"/>
        <v/>
      </c>
      <c r="X616" s="4" t="str">
        <f t="shared" si="360"/>
        <v/>
      </c>
    </row>
    <row r="617" spans="1:24" ht="15.75" customHeight="1" x14ac:dyDescent="0.25">
      <c r="A617" s="4" t="s">
        <v>421</v>
      </c>
      <c r="B617" s="4" t="s">
        <v>422</v>
      </c>
      <c r="C617" s="4" t="s">
        <v>181</v>
      </c>
      <c r="D617" s="4" t="s">
        <v>412</v>
      </c>
      <c r="E617" s="4">
        <f t="shared" si="274"/>
        <v>1</v>
      </c>
      <c r="I617" s="4">
        <f t="shared" ref="I617:X617" si="361">+IF($E91=0,"",IF(I91&lt;&gt;"",I91,AVERAGEIFS(I$256:I$503,$D$256:$D$503,$D91)))</f>
        <v>10473455</v>
      </c>
      <c r="J617" s="85">
        <f t="shared" si="361"/>
        <v>510.65288388597645</v>
      </c>
      <c r="K617" s="85">
        <f t="shared" si="361"/>
        <v>95.584503871931474</v>
      </c>
      <c r="L617" s="85">
        <f t="shared" si="361"/>
        <v>42.984860296817047</v>
      </c>
      <c r="M617" s="85">
        <f t="shared" si="361"/>
        <v>449.70532414344223</v>
      </c>
      <c r="N617" s="85">
        <f t="shared" si="361"/>
        <v>41.333065354269436</v>
      </c>
      <c r="O617" s="4">
        <f t="shared" si="361"/>
        <v>53.870285432400458</v>
      </c>
      <c r="P617" s="4">
        <f t="shared" si="361"/>
        <v>1.6374599505286158</v>
      </c>
      <c r="Q617" s="85">
        <f t="shared" si="361"/>
        <v>0.32564179402657079</v>
      </c>
      <c r="R617" s="85">
        <f t="shared" si="361"/>
        <v>0.78293170687227864</v>
      </c>
      <c r="S617" s="4">
        <f t="shared" si="361"/>
        <v>1.8631406816926115</v>
      </c>
      <c r="T617" s="4">
        <f t="shared" si="361"/>
        <v>79.344242606043295</v>
      </c>
      <c r="U617" s="4">
        <f t="shared" si="361"/>
        <v>0.55000000000000004</v>
      </c>
      <c r="V617" s="4">
        <f t="shared" si="361"/>
        <v>0.44</v>
      </c>
      <c r="W617" s="4">
        <f t="shared" si="361"/>
        <v>0.56000000000000005</v>
      </c>
      <c r="X617" s="4">
        <f t="shared" si="361"/>
        <v>0.56000000000000005</v>
      </c>
    </row>
    <row r="618" spans="1:24" ht="15.75" customHeight="1" x14ac:dyDescent="0.25">
      <c r="A618" s="4" t="s">
        <v>268</v>
      </c>
      <c r="B618" s="4" t="s">
        <v>269</v>
      </c>
      <c r="C618" s="4" t="s">
        <v>28</v>
      </c>
      <c r="D618" s="4" t="s">
        <v>265</v>
      </c>
      <c r="E618" s="4">
        <f t="shared" si="274"/>
        <v>0</v>
      </c>
      <c r="I618" s="4" t="str">
        <f t="shared" ref="I618:X618" si="362">+IF($E92=0,"",IF(I92&lt;&gt;"",I92,AVERAGEIFS(I$256:I$503,$D$256:$D$503,$D92)))</f>
        <v/>
      </c>
      <c r="J618" s="4" t="str">
        <f t="shared" si="362"/>
        <v/>
      </c>
      <c r="K618" s="4" t="str">
        <f t="shared" si="362"/>
        <v/>
      </c>
      <c r="L618" s="4" t="str">
        <f t="shared" si="362"/>
        <v/>
      </c>
      <c r="M618" s="4" t="str">
        <f t="shared" si="362"/>
        <v/>
      </c>
      <c r="N618" s="4" t="str">
        <f t="shared" si="362"/>
        <v/>
      </c>
      <c r="O618" s="4" t="str">
        <f t="shared" si="362"/>
        <v/>
      </c>
      <c r="P618" s="4" t="str">
        <f t="shared" si="362"/>
        <v/>
      </c>
      <c r="Q618" s="4" t="str">
        <f t="shared" si="362"/>
        <v/>
      </c>
      <c r="R618" s="4" t="str">
        <f t="shared" si="362"/>
        <v/>
      </c>
      <c r="S618" s="4" t="str">
        <f t="shared" si="362"/>
        <v/>
      </c>
      <c r="T618" s="4" t="str">
        <f t="shared" si="362"/>
        <v/>
      </c>
      <c r="U618" s="4" t="str">
        <f t="shared" si="362"/>
        <v/>
      </c>
      <c r="V618" s="4" t="str">
        <f t="shared" si="362"/>
        <v/>
      </c>
      <c r="W618" s="4" t="str">
        <f t="shared" si="362"/>
        <v/>
      </c>
      <c r="X618" s="4" t="str">
        <f t="shared" si="362"/>
        <v/>
      </c>
    </row>
    <row r="619" spans="1:24" ht="15.75" customHeight="1" x14ac:dyDescent="0.25">
      <c r="A619" s="4" t="s">
        <v>53</v>
      </c>
      <c r="B619" s="4" t="s">
        <v>54</v>
      </c>
      <c r="C619" s="4" t="s">
        <v>28</v>
      </c>
      <c r="D619" s="4" t="s">
        <v>29</v>
      </c>
      <c r="E619" s="4">
        <f t="shared" si="274"/>
        <v>1</v>
      </c>
      <c r="I619" s="4">
        <f t="shared" ref="I619:X619" si="363">+IF($E93=0,"",IF(I93&lt;&gt;"",I93,AVERAGEIFS(I$256:I$503,$D$256:$D$503,$D93)))</f>
        <v>112003</v>
      </c>
      <c r="J619" s="85">
        <f t="shared" si="363"/>
        <v>832.12056819906616</v>
      </c>
      <c r="K619" s="85">
        <f t="shared" si="363"/>
        <v>408.02478505040045</v>
      </c>
      <c r="L619" s="85">
        <f t="shared" si="363"/>
        <v>147.31748256743123</v>
      </c>
      <c r="M619" s="85">
        <f t="shared" si="363"/>
        <v>361.05032822757113</v>
      </c>
      <c r="N619" s="4" t="e">
        <f t="shared" si="363"/>
        <v>#DIV/0!</v>
      </c>
      <c r="O619" s="4">
        <f t="shared" si="363"/>
        <v>117.83686793114754</v>
      </c>
      <c r="P619" s="85">
        <f t="shared" si="363"/>
        <v>0.37644151565074135</v>
      </c>
      <c r="Q619" s="85">
        <f t="shared" si="363"/>
        <v>0.1925601750547046</v>
      </c>
      <c r="R619" s="85">
        <f t="shared" si="363"/>
        <v>10.713998732176817</v>
      </c>
      <c r="S619" s="4">
        <f t="shared" si="363"/>
        <v>4.0843078034437728</v>
      </c>
      <c r="T619" s="4" t="e">
        <f t="shared" si="363"/>
        <v>#DIV/0!</v>
      </c>
      <c r="U619" s="4">
        <f t="shared" si="363"/>
        <v>0.45</v>
      </c>
      <c r="V619" s="4">
        <f t="shared" si="363"/>
        <v>0.42</v>
      </c>
      <c r="W619" s="4">
        <f t="shared" si="363"/>
        <v>0.43</v>
      </c>
      <c r="X619" s="4">
        <f t="shared" si="363"/>
        <v>0.43</v>
      </c>
    </row>
    <row r="620" spans="1:24" ht="15.75" customHeight="1" x14ac:dyDescent="0.25">
      <c r="A620" s="4" t="s">
        <v>55</v>
      </c>
      <c r="B620" s="4" t="s">
        <v>56</v>
      </c>
      <c r="C620" s="4" t="s">
        <v>28</v>
      </c>
      <c r="D620" s="4" t="s">
        <v>29</v>
      </c>
      <c r="E620" s="4">
        <f t="shared" si="274"/>
        <v>0</v>
      </c>
      <c r="I620" s="4" t="str">
        <f t="shared" ref="I620:X620" si="364">+IF($E94=0,"",IF(I94&lt;&gt;"",I94,AVERAGEIFS(I$256:I$503,$D$256:$D$503,$D94)))</f>
        <v/>
      </c>
      <c r="J620" s="4" t="str">
        <f t="shared" si="364"/>
        <v/>
      </c>
      <c r="K620" s="4" t="str">
        <f t="shared" si="364"/>
        <v/>
      </c>
      <c r="L620" s="4" t="str">
        <f t="shared" si="364"/>
        <v/>
      </c>
      <c r="M620" s="4" t="str">
        <f t="shared" si="364"/>
        <v/>
      </c>
      <c r="N620" s="4" t="str">
        <f t="shared" si="364"/>
        <v/>
      </c>
      <c r="O620" s="4" t="str">
        <f t="shared" si="364"/>
        <v/>
      </c>
      <c r="P620" s="4" t="str">
        <f t="shared" si="364"/>
        <v/>
      </c>
      <c r="Q620" s="4" t="str">
        <f t="shared" si="364"/>
        <v/>
      </c>
      <c r="R620" s="4" t="str">
        <f t="shared" si="364"/>
        <v/>
      </c>
      <c r="S620" s="4" t="str">
        <f t="shared" si="364"/>
        <v/>
      </c>
      <c r="T620" s="4" t="str">
        <f t="shared" si="364"/>
        <v/>
      </c>
      <c r="U620" s="4" t="str">
        <f t="shared" si="364"/>
        <v/>
      </c>
      <c r="V620" s="4" t="str">
        <f t="shared" si="364"/>
        <v/>
      </c>
      <c r="W620" s="4" t="str">
        <f t="shared" si="364"/>
        <v/>
      </c>
      <c r="X620" s="4" t="str">
        <f t="shared" si="364"/>
        <v/>
      </c>
    </row>
    <row r="621" spans="1:24" ht="15.75" customHeight="1" x14ac:dyDescent="0.25">
      <c r="A621" s="4" t="s">
        <v>214</v>
      </c>
      <c r="B621" s="4" t="s">
        <v>215</v>
      </c>
      <c r="C621" s="4" t="s">
        <v>22</v>
      </c>
      <c r="D621" s="4" t="s">
        <v>216</v>
      </c>
      <c r="E621" s="4">
        <f t="shared" si="274"/>
        <v>0</v>
      </c>
      <c r="I621" s="4" t="str">
        <f t="shared" ref="I621:X621" si="365">+IF($E95=0,"",IF(I95&lt;&gt;"",I95,AVERAGEIFS(I$256:I$503,$D$256:$D$503,$D95)))</f>
        <v/>
      </c>
      <c r="J621" s="4" t="str">
        <f t="shared" si="365"/>
        <v/>
      </c>
      <c r="K621" s="4" t="str">
        <f t="shared" si="365"/>
        <v/>
      </c>
      <c r="L621" s="4" t="str">
        <f t="shared" si="365"/>
        <v/>
      </c>
      <c r="M621" s="4" t="str">
        <f t="shared" si="365"/>
        <v/>
      </c>
      <c r="N621" s="4" t="str">
        <f t="shared" si="365"/>
        <v/>
      </c>
      <c r="O621" s="4" t="str">
        <f t="shared" si="365"/>
        <v/>
      </c>
      <c r="P621" s="4" t="str">
        <f t="shared" si="365"/>
        <v/>
      </c>
      <c r="Q621" s="4" t="str">
        <f t="shared" si="365"/>
        <v/>
      </c>
      <c r="R621" s="4" t="str">
        <f t="shared" si="365"/>
        <v/>
      </c>
      <c r="S621" s="4" t="str">
        <f t="shared" si="365"/>
        <v/>
      </c>
      <c r="T621" s="4" t="str">
        <f t="shared" si="365"/>
        <v/>
      </c>
      <c r="U621" s="4" t="str">
        <f t="shared" si="365"/>
        <v/>
      </c>
      <c r="V621" s="4" t="str">
        <f t="shared" si="365"/>
        <v/>
      </c>
      <c r="W621" s="4" t="str">
        <f t="shared" si="365"/>
        <v/>
      </c>
      <c r="X621" s="4" t="str">
        <f t="shared" si="365"/>
        <v/>
      </c>
    </row>
    <row r="622" spans="1:24" ht="15.75" customHeight="1" x14ac:dyDescent="0.25">
      <c r="A622" s="4" t="s">
        <v>94</v>
      </c>
      <c r="B622" s="4" t="s">
        <v>95</v>
      </c>
      <c r="C622" s="4" t="s">
        <v>28</v>
      </c>
      <c r="D622" s="4" t="s">
        <v>89</v>
      </c>
      <c r="E622" s="4">
        <f t="shared" si="274"/>
        <v>1</v>
      </c>
      <c r="I622" s="4">
        <f t="shared" ref="I622:X622" si="366">+IF($E96=0,"",IF(I96&lt;&gt;"",I96,AVERAGEIFS(I$256:I$503,$D$256:$D$503,$D96)))</f>
        <v>17581472</v>
      </c>
      <c r="J622" s="85">
        <f t="shared" si="366"/>
        <v>175.4176214596821</v>
      </c>
      <c r="K622" s="85">
        <f t="shared" si="366"/>
        <v>138.7028344384361</v>
      </c>
      <c r="L622" s="4">
        <f t="shared" si="366"/>
        <v>51.418464404492049</v>
      </c>
      <c r="M622" s="4">
        <f t="shared" si="366"/>
        <v>230.43420670921969</v>
      </c>
      <c r="N622" s="4">
        <f t="shared" si="366"/>
        <v>6.5009043583960135</v>
      </c>
      <c r="O622" s="85">
        <f t="shared" si="366"/>
        <v>99.976519337016569</v>
      </c>
      <c r="P622" s="85">
        <f t="shared" si="366"/>
        <v>1.098320046840517</v>
      </c>
      <c r="Q622" s="85">
        <f t="shared" si="366"/>
        <v>0.51816616091199874</v>
      </c>
      <c r="R622" s="85">
        <f t="shared" si="366"/>
        <v>25.083223975785419</v>
      </c>
      <c r="S622" s="85">
        <f t="shared" si="366"/>
        <v>0.75052153129878563</v>
      </c>
      <c r="T622" s="4">
        <f t="shared" si="366"/>
        <v>106.94572638132918</v>
      </c>
      <c r="U622" s="4">
        <f t="shared" si="366"/>
        <v>0.4</v>
      </c>
      <c r="V622" s="4">
        <f t="shared" si="366"/>
        <v>0.3</v>
      </c>
      <c r="W622" s="4">
        <f t="shared" si="366"/>
        <v>0.4</v>
      </c>
      <c r="X622" s="4">
        <f t="shared" si="366"/>
        <v>0.4</v>
      </c>
    </row>
    <row r="623" spans="1:24" ht="15.75" customHeight="1" x14ac:dyDescent="0.25">
      <c r="A623" s="4" t="s">
        <v>460</v>
      </c>
      <c r="B623" s="4" t="s">
        <v>461</v>
      </c>
      <c r="C623" s="4" t="s">
        <v>118</v>
      </c>
      <c r="D623" s="4" t="s">
        <v>449</v>
      </c>
      <c r="E623" s="4">
        <f t="shared" si="274"/>
        <v>0</v>
      </c>
      <c r="I623" s="4" t="str">
        <f t="shared" ref="I623:X623" si="367">+IF($E97=0,"",IF(I97&lt;&gt;"",I97,AVERAGEIFS(I$256:I$503,$D$256:$D$503,$D97)))</f>
        <v/>
      </c>
      <c r="J623" s="4" t="str">
        <f t="shared" si="367"/>
        <v/>
      </c>
      <c r="K623" s="4" t="str">
        <f t="shared" si="367"/>
        <v/>
      </c>
      <c r="L623" s="4" t="str">
        <f t="shared" si="367"/>
        <v/>
      </c>
      <c r="M623" s="4" t="str">
        <f t="shared" si="367"/>
        <v/>
      </c>
      <c r="N623" s="4" t="str">
        <f t="shared" si="367"/>
        <v/>
      </c>
      <c r="O623" s="4" t="str">
        <f t="shared" si="367"/>
        <v/>
      </c>
      <c r="P623" s="4" t="str">
        <f t="shared" si="367"/>
        <v/>
      </c>
      <c r="Q623" s="4" t="str">
        <f t="shared" si="367"/>
        <v/>
      </c>
      <c r="R623" s="4" t="str">
        <f t="shared" si="367"/>
        <v/>
      </c>
      <c r="S623" s="4" t="str">
        <f t="shared" si="367"/>
        <v/>
      </c>
      <c r="T623" s="4" t="str">
        <f t="shared" si="367"/>
        <v/>
      </c>
      <c r="U623" s="4" t="str">
        <f t="shared" si="367"/>
        <v/>
      </c>
      <c r="V623" s="4" t="str">
        <f t="shared" si="367"/>
        <v/>
      </c>
      <c r="W623" s="4" t="str">
        <f t="shared" si="367"/>
        <v/>
      </c>
      <c r="X623" s="4" t="str">
        <f t="shared" si="367"/>
        <v/>
      </c>
    </row>
    <row r="624" spans="1:24" ht="15.75" customHeight="1" x14ac:dyDescent="0.25">
      <c r="A624" s="4" t="s">
        <v>462</v>
      </c>
      <c r="B624" s="4" t="s">
        <v>463</v>
      </c>
      <c r="C624" s="4" t="s">
        <v>118</v>
      </c>
      <c r="D624" s="4" t="s">
        <v>449</v>
      </c>
      <c r="E624" s="4">
        <f t="shared" si="274"/>
        <v>0</v>
      </c>
      <c r="I624" s="4" t="str">
        <f t="shared" ref="I624:X624" si="368">+IF($E98=0,"",IF(I98&lt;&gt;"",I98,AVERAGEIFS(I$256:I$503,$D$256:$D$503,$D98)))</f>
        <v/>
      </c>
      <c r="J624" s="4" t="str">
        <f t="shared" si="368"/>
        <v/>
      </c>
      <c r="K624" s="4" t="str">
        <f t="shared" si="368"/>
        <v/>
      </c>
      <c r="L624" s="4" t="str">
        <f t="shared" si="368"/>
        <v/>
      </c>
      <c r="M624" s="4" t="str">
        <f t="shared" si="368"/>
        <v/>
      </c>
      <c r="N624" s="4" t="str">
        <f t="shared" si="368"/>
        <v/>
      </c>
      <c r="O624" s="4" t="str">
        <f t="shared" si="368"/>
        <v/>
      </c>
      <c r="P624" s="4" t="str">
        <f t="shared" si="368"/>
        <v/>
      </c>
      <c r="Q624" s="4" t="str">
        <f t="shared" si="368"/>
        <v/>
      </c>
      <c r="R624" s="4" t="str">
        <f t="shared" si="368"/>
        <v/>
      </c>
      <c r="S624" s="4" t="str">
        <f t="shared" si="368"/>
        <v/>
      </c>
      <c r="T624" s="4" t="str">
        <f t="shared" si="368"/>
        <v/>
      </c>
      <c r="U624" s="4" t="str">
        <f t="shared" si="368"/>
        <v/>
      </c>
      <c r="V624" s="4" t="str">
        <f t="shared" si="368"/>
        <v/>
      </c>
      <c r="W624" s="4" t="str">
        <f t="shared" si="368"/>
        <v/>
      </c>
      <c r="X624" s="4" t="str">
        <f t="shared" si="368"/>
        <v/>
      </c>
    </row>
    <row r="625" spans="1:24" ht="15.75" customHeight="1" x14ac:dyDescent="0.25">
      <c r="A625" s="4" t="s">
        <v>343</v>
      </c>
      <c r="B625" s="4" t="s">
        <v>344</v>
      </c>
      <c r="C625" s="4" t="s">
        <v>28</v>
      </c>
      <c r="D625" s="4" t="s">
        <v>328</v>
      </c>
      <c r="E625" s="4">
        <f t="shared" si="274"/>
        <v>1</v>
      </c>
      <c r="I625" s="4">
        <f t="shared" ref="I625:X625" si="369">+IF($E99=0,"",IF(I99&lt;&gt;"",I99,AVERAGEIFS(I$256:I$503,$D$256:$D$503,$D99)))</f>
        <v>782766</v>
      </c>
      <c r="J625" s="85">
        <f t="shared" si="369"/>
        <v>465.01764256495551</v>
      </c>
      <c r="K625" s="85">
        <f t="shared" si="369"/>
        <v>284.3761737224151</v>
      </c>
      <c r="L625" s="85">
        <f t="shared" si="369"/>
        <v>65.153570798936073</v>
      </c>
      <c r="M625" s="85">
        <f t="shared" si="369"/>
        <v>229.11051212938006</v>
      </c>
      <c r="N625" s="4">
        <f t="shared" si="369"/>
        <v>7.7714201378111678</v>
      </c>
      <c r="O625" s="85">
        <f t="shared" si="369"/>
        <v>101.09756097560975</v>
      </c>
      <c r="P625" s="85">
        <f t="shared" si="369"/>
        <v>7.528663712923192E-2</v>
      </c>
      <c r="Q625" s="85">
        <f t="shared" si="369"/>
        <v>0.31401617250673852</v>
      </c>
      <c r="R625" s="85">
        <f t="shared" si="369"/>
        <v>14.691491454662058</v>
      </c>
      <c r="S625" s="85">
        <f t="shared" si="369"/>
        <v>13.233534378769601</v>
      </c>
      <c r="T625" s="85">
        <f t="shared" si="369"/>
        <v>376.81818181818181</v>
      </c>
      <c r="U625" s="4">
        <f t="shared" si="369"/>
        <v>0.41</v>
      </c>
      <c r="V625" s="4">
        <f t="shared" si="369"/>
        <v>0.37</v>
      </c>
      <c r="W625" s="4">
        <f t="shared" si="369"/>
        <v>0.37</v>
      </c>
      <c r="X625" s="4">
        <f t="shared" si="369"/>
        <v>0.37</v>
      </c>
    </row>
    <row r="626" spans="1:24" ht="15.75" customHeight="1" x14ac:dyDescent="0.25">
      <c r="A626" s="4" t="s">
        <v>57</v>
      </c>
      <c r="B626" s="4" t="s">
        <v>58</v>
      </c>
      <c r="C626" s="4" t="s">
        <v>28</v>
      </c>
      <c r="D626" s="4" t="s">
        <v>29</v>
      </c>
      <c r="E626" s="4">
        <f t="shared" si="274"/>
        <v>0</v>
      </c>
      <c r="I626" s="4" t="str">
        <f t="shared" ref="I626:X626" si="370">+IF($E100=0,"",IF(I100&lt;&gt;"",I100,AVERAGEIFS(I$256:I$503,$D$256:$D$503,$D100)))</f>
        <v/>
      </c>
      <c r="J626" s="4" t="str">
        <f t="shared" si="370"/>
        <v/>
      </c>
      <c r="K626" s="4" t="str">
        <f t="shared" si="370"/>
        <v/>
      </c>
      <c r="L626" s="4" t="str">
        <f t="shared" si="370"/>
        <v/>
      </c>
      <c r="M626" s="4" t="str">
        <f t="shared" si="370"/>
        <v/>
      </c>
      <c r="N626" s="4" t="str">
        <f t="shared" si="370"/>
        <v/>
      </c>
      <c r="O626" s="4" t="str">
        <f t="shared" si="370"/>
        <v/>
      </c>
      <c r="P626" s="4" t="str">
        <f t="shared" si="370"/>
        <v/>
      </c>
      <c r="Q626" s="4" t="str">
        <f t="shared" si="370"/>
        <v/>
      </c>
      <c r="R626" s="4" t="str">
        <f t="shared" si="370"/>
        <v/>
      </c>
      <c r="S626" s="4" t="str">
        <f t="shared" si="370"/>
        <v/>
      </c>
      <c r="T626" s="4" t="str">
        <f t="shared" si="370"/>
        <v/>
      </c>
      <c r="U626" s="4" t="str">
        <f t="shared" si="370"/>
        <v/>
      </c>
      <c r="V626" s="4" t="str">
        <f t="shared" si="370"/>
        <v/>
      </c>
      <c r="W626" s="4" t="str">
        <f t="shared" si="370"/>
        <v/>
      </c>
      <c r="X626" s="4" t="str">
        <f t="shared" si="370"/>
        <v/>
      </c>
    </row>
    <row r="627" spans="1:24" ht="15.75" customHeight="1" x14ac:dyDescent="0.25">
      <c r="A627" s="4" t="s">
        <v>423</v>
      </c>
      <c r="B627" s="4" t="s">
        <v>424</v>
      </c>
      <c r="C627" s="4" t="s">
        <v>181</v>
      </c>
      <c r="D627" s="4" t="s">
        <v>412</v>
      </c>
      <c r="E627" s="4">
        <f t="shared" si="274"/>
        <v>1</v>
      </c>
      <c r="I627" s="4">
        <f t="shared" ref="I627:X627" si="371">+IF($E101=0,"",IF(I101&lt;&gt;"",I101,AVERAGEIFS(I$256:I$503,$D$256:$D$503,$D101)))</f>
        <v>799</v>
      </c>
      <c r="J627" s="85">
        <f t="shared" si="371"/>
        <v>18147.684605757197</v>
      </c>
      <c r="K627" s="85">
        <f t="shared" si="371"/>
        <v>125.15644555694618</v>
      </c>
      <c r="L627" s="4">
        <f t="shared" si="371"/>
        <v>66.984301370877475</v>
      </c>
      <c r="M627" s="4">
        <f t="shared" si="371"/>
        <v>501.16266023772533</v>
      </c>
      <c r="N627" s="4">
        <f t="shared" si="371"/>
        <v>29.381925522647858</v>
      </c>
      <c r="O627" s="85">
        <f t="shared" si="371"/>
        <v>1.2666666666666666</v>
      </c>
      <c r="P627" s="85">
        <f t="shared" si="371"/>
        <v>0.125</v>
      </c>
      <c r="Q627" s="85">
        <f t="shared" si="371"/>
        <v>0</v>
      </c>
      <c r="R627" s="85">
        <f t="shared" si="371"/>
        <v>0</v>
      </c>
      <c r="S627" s="85">
        <f t="shared" si="371"/>
        <v>0</v>
      </c>
      <c r="T627" s="4">
        <f t="shared" si="371"/>
        <v>79.344242606043295</v>
      </c>
      <c r="U627" s="4">
        <f t="shared" si="371"/>
        <v>0.31928571428571434</v>
      </c>
      <c r="V627" s="4">
        <f t="shared" si="371"/>
        <v>0.30928571428571427</v>
      </c>
      <c r="W627" s="4">
        <f t="shared" si="371"/>
        <v>0.40642857142857147</v>
      </c>
      <c r="X627" s="4">
        <f t="shared" si="371"/>
        <v>0.40642857142857147</v>
      </c>
    </row>
    <row r="628" spans="1:24" ht="15.75" customHeight="1" x14ac:dyDescent="0.25">
      <c r="A628" s="4" t="s">
        <v>96</v>
      </c>
      <c r="B628" s="4" t="s">
        <v>97</v>
      </c>
      <c r="C628" s="4" t="s">
        <v>28</v>
      </c>
      <c r="D628" s="4" t="s">
        <v>89</v>
      </c>
      <c r="E628" s="4">
        <f t="shared" si="274"/>
        <v>1</v>
      </c>
      <c r="I628" s="4">
        <f t="shared" ref="I628:X628" si="372">+IF($E102=0,"",IF(I102&lt;&gt;"",I102,AVERAGEIFS(I$256:I$503,$D$256:$D$503,$D102)))</f>
        <v>9746117</v>
      </c>
      <c r="J628" s="85">
        <f t="shared" si="372"/>
        <v>154.60516224051077</v>
      </c>
      <c r="K628" s="85">
        <f t="shared" si="372"/>
        <v>198.38670108310828</v>
      </c>
      <c r="L628" s="85">
        <f t="shared" si="372"/>
        <v>22.788562870730978</v>
      </c>
      <c r="M628" s="85">
        <f t="shared" si="372"/>
        <v>114.86940780967159</v>
      </c>
      <c r="N628" s="4">
        <f t="shared" si="372"/>
        <v>6.5009043583960135</v>
      </c>
      <c r="O628" s="85">
        <f t="shared" si="372"/>
        <v>26.835891381345927</v>
      </c>
      <c r="P628" s="85">
        <f t="shared" si="372"/>
        <v>3.2771186440677966</v>
      </c>
      <c r="Q628" s="85">
        <f t="shared" si="372"/>
        <v>0.58572536850271528</v>
      </c>
      <c r="R628" s="85">
        <f t="shared" si="372"/>
        <v>39.646558726926834</v>
      </c>
      <c r="S628" s="85">
        <f t="shared" si="372"/>
        <v>0.96326440827100746</v>
      </c>
      <c r="T628" s="85">
        <f t="shared" si="372"/>
        <v>366.61290322580646</v>
      </c>
      <c r="U628" s="4">
        <f t="shared" si="372"/>
        <v>0.27</v>
      </c>
      <c r="V628" s="4">
        <f t="shared" si="372"/>
        <v>0.2</v>
      </c>
      <c r="W628" s="4">
        <f t="shared" si="372"/>
        <v>0.31</v>
      </c>
      <c r="X628" s="4">
        <f t="shared" si="372"/>
        <v>0.31</v>
      </c>
    </row>
    <row r="629" spans="1:24" ht="15.75" customHeight="1" x14ac:dyDescent="0.25">
      <c r="A629" s="5" t="s">
        <v>169</v>
      </c>
      <c r="B629" s="5" t="s">
        <v>170</v>
      </c>
      <c r="C629" s="5" t="s">
        <v>106</v>
      </c>
      <c r="D629" s="4" t="s">
        <v>160</v>
      </c>
      <c r="E629" s="4">
        <f t="shared" si="274"/>
        <v>0</v>
      </c>
      <c r="I629" s="4" t="str">
        <f t="shared" ref="I629:X629" si="373">+IF($E103=0,"",IF(I103&lt;&gt;"",I103,AVERAGEIFS(I$256:I$503,$D$256:$D$503,$D103)))</f>
        <v/>
      </c>
      <c r="J629" s="4" t="str">
        <f t="shared" si="373"/>
        <v/>
      </c>
      <c r="K629" s="4" t="str">
        <f t="shared" si="373"/>
        <v/>
      </c>
      <c r="L629" s="4" t="str">
        <f t="shared" si="373"/>
        <v/>
      </c>
      <c r="M629" s="4" t="str">
        <f t="shared" si="373"/>
        <v/>
      </c>
      <c r="N629" s="4" t="str">
        <f t="shared" si="373"/>
        <v/>
      </c>
      <c r="O629" s="4" t="str">
        <f t="shared" si="373"/>
        <v/>
      </c>
      <c r="P629" s="4" t="str">
        <f t="shared" si="373"/>
        <v/>
      </c>
      <c r="Q629" s="4" t="str">
        <f t="shared" si="373"/>
        <v/>
      </c>
      <c r="R629" s="4" t="str">
        <f t="shared" si="373"/>
        <v/>
      </c>
      <c r="S629" s="4" t="str">
        <f t="shared" si="373"/>
        <v/>
      </c>
      <c r="T629" s="4" t="str">
        <f t="shared" si="373"/>
        <v/>
      </c>
      <c r="U629" s="4" t="str">
        <f t="shared" si="373"/>
        <v/>
      </c>
      <c r="V629" s="4" t="str">
        <f t="shared" si="373"/>
        <v/>
      </c>
      <c r="W629" s="4" t="str">
        <f t="shared" si="373"/>
        <v/>
      </c>
      <c r="X629" s="4" t="str">
        <f t="shared" si="373"/>
        <v/>
      </c>
    </row>
    <row r="630" spans="1:24" ht="15.75" customHeight="1" x14ac:dyDescent="0.25">
      <c r="A630" s="4" t="s">
        <v>189</v>
      </c>
      <c r="B630" s="4" t="s">
        <v>190</v>
      </c>
      <c r="C630" s="4" t="s">
        <v>181</v>
      </c>
      <c r="D630" s="4" t="s">
        <v>182</v>
      </c>
      <c r="E630" s="4">
        <f t="shared" si="274"/>
        <v>1</v>
      </c>
      <c r="I630" s="4">
        <f t="shared" ref="I630:X630" si="374">+IF($E104=0,"",IF(I104&lt;&gt;"",I104,AVERAGEIFS(I$256:I$503,$D$256:$D$503,$D104)))</f>
        <v>9684679</v>
      </c>
      <c r="J630" s="85">
        <f t="shared" si="374"/>
        <v>411.09261339482703</v>
      </c>
      <c r="K630" s="85">
        <f t="shared" si="374"/>
        <v>179.07666325337163</v>
      </c>
      <c r="L630" s="85">
        <f t="shared" si="374"/>
        <v>90.885820789723638</v>
      </c>
      <c r="M630" s="85">
        <f t="shared" si="374"/>
        <v>507.52464971458221</v>
      </c>
      <c r="N630" s="85">
        <f t="shared" si="374"/>
        <v>29.551831299726089</v>
      </c>
      <c r="O630" s="85">
        <f t="shared" si="374"/>
        <v>25.837526205450732</v>
      </c>
      <c r="P630" s="85">
        <f t="shared" si="374"/>
        <v>0.25000360381139092</v>
      </c>
      <c r="Q630" s="85">
        <f t="shared" si="374"/>
        <v>0.19610217378769532</v>
      </c>
      <c r="R630" s="85">
        <f t="shared" si="374"/>
        <v>2.4987921644073077</v>
      </c>
      <c r="S630" s="85">
        <f t="shared" si="374"/>
        <v>1.3137923107090212</v>
      </c>
      <c r="T630" s="85">
        <f t="shared" si="374"/>
        <v>33.41482150926344</v>
      </c>
      <c r="U630" s="4">
        <f t="shared" si="374"/>
        <v>0.33</v>
      </c>
      <c r="V630" s="4">
        <f t="shared" si="374"/>
        <v>0.32</v>
      </c>
      <c r="W630" s="4">
        <f t="shared" si="374"/>
        <v>0.57999999999999996</v>
      </c>
      <c r="X630" s="4">
        <f t="shared" si="374"/>
        <v>0.57999999999999996</v>
      </c>
    </row>
    <row r="631" spans="1:24" ht="15.75" customHeight="1" x14ac:dyDescent="0.25">
      <c r="A631" s="4" t="s">
        <v>285</v>
      </c>
      <c r="B631" s="4" t="s">
        <v>286</v>
      </c>
      <c r="C631" s="4" t="s">
        <v>181</v>
      </c>
      <c r="D631" s="4" t="s">
        <v>276</v>
      </c>
      <c r="E631" s="4">
        <f t="shared" si="274"/>
        <v>1</v>
      </c>
      <c r="I631" s="4">
        <f t="shared" ref="I631:X631" si="375">+IF($E105=0,"",IF(I105&lt;&gt;"",I105,AVERAGEIFS(I$256:I$503,$D$256:$D$503,$D105)))</f>
        <v>339031</v>
      </c>
      <c r="J631" s="85">
        <f t="shared" si="375"/>
        <v>191.13296424220792</v>
      </c>
      <c r="K631" s="85">
        <f t="shared" si="375"/>
        <v>38.639534437853769</v>
      </c>
      <c r="L631" s="85">
        <f t="shared" si="375"/>
        <v>33.330285431125773</v>
      </c>
      <c r="M631" s="85">
        <f t="shared" si="375"/>
        <v>862.59541984732823</v>
      </c>
      <c r="N631" s="85">
        <f t="shared" si="375"/>
        <v>15.04287218572933</v>
      </c>
      <c r="O631" s="85">
        <f t="shared" si="375"/>
        <v>36.078431372549019</v>
      </c>
      <c r="P631" s="85">
        <f t="shared" si="375"/>
        <v>5.101246105919003E-2</v>
      </c>
      <c r="Q631" s="85">
        <f t="shared" si="375"/>
        <v>0.17557251908396945</v>
      </c>
      <c r="R631" s="85">
        <f t="shared" si="375"/>
        <v>0.88487483445466641</v>
      </c>
      <c r="S631" s="85">
        <f t="shared" si="375"/>
        <v>2.0891304347826085</v>
      </c>
      <c r="T631" s="85">
        <f t="shared" si="375"/>
        <v>230</v>
      </c>
      <c r="U631" s="4">
        <f t="shared" si="375"/>
        <v>0</v>
      </c>
      <c r="V631" s="4">
        <f t="shared" si="375"/>
        <v>0</v>
      </c>
      <c r="W631" s="4">
        <f t="shared" si="375"/>
        <v>0</v>
      </c>
      <c r="X631" s="4">
        <f t="shared" si="375"/>
        <v>0</v>
      </c>
    </row>
    <row r="632" spans="1:24" ht="15.75" customHeight="1" x14ac:dyDescent="0.25">
      <c r="A632" s="4" t="s">
        <v>398</v>
      </c>
      <c r="B632" s="4" t="s">
        <v>399</v>
      </c>
      <c r="C632" s="4" t="s">
        <v>106</v>
      </c>
      <c r="D632" s="4" t="s">
        <v>393</v>
      </c>
      <c r="E632" s="4">
        <f t="shared" si="274"/>
        <v>0</v>
      </c>
      <c r="I632" s="4" t="str">
        <f t="shared" ref="I632:X632" si="376">+IF($E106=0,"",IF(I106&lt;&gt;"",I106,AVERAGEIFS(I$256:I$503,$D$256:$D$503,$D106)))</f>
        <v/>
      </c>
      <c r="J632" s="4" t="str">
        <f t="shared" si="376"/>
        <v/>
      </c>
      <c r="K632" s="4" t="str">
        <f t="shared" si="376"/>
        <v/>
      </c>
      <c r="L632" s="4" t="str">
        <f t="shared" si="376"/>
        <v/>
      </c>
      <c r="M632" s="4" t="str">
        <f t="shared" si="376"/>
        <v/>
      </c>
      <c r="N632" s="4" t="str">
        <f t="shared" si="376"/>
        <v/>
      </c>
      <c r="O632" s="4" t="str">
        <f t="shared" si="376"/>
        <v/>
      </c>
      <c r="P632" s="4" t="str">
        <f t="shared" si="376"/>
        <v/>
      </c>
      <c r="Q632" s="4" t="str">
        <f t="shared" si="376"/>
        <v/>
      </c>
      <c r="R632" s="4" t="str">
        <f t="shared" si="376"/>
        <v/>
      </c>
      <c r="S632" s="4" t="str">
        <f t="shared" si="376"/>
        <v/>
      </c>
      <c r="T632" s="4" t="str">
        <f t="shared" si="376"/>
        <v/>
      </c>
      <c r="U632" s="4" t="str">
        <f t="shared" si="376"/>
        <v/>
      </c>
      <c r="V632" s="4" t="str">
        <f t="shared" si="376"/>
        <v/>
      </c>
      <c r="W632" s="4" t="str">
        <f t="shared" si="376"/>
        <v/>
      </c>
      <c r="X632" s="4" t="str">
        <f t="shared" si="376"/>
        <v/>
      </c>
    </row>
    <row r="633" spans="1:24" ht="15.75" customHeight="1" x14ac:dyDescent="0.25">
      <c r="A633" s="4" t="s">
        <v>360</v>
      </c>
      <c r="B633" s="4" t="s">
        <v>361</v>
      </c>
      <c r="C633" s="4" t="s">
        <v>106</v>
      </c>
      <c r="D633" s="4" t="s">
        <v>357</v>
      </c>
      <c r="E633" s="4">
        <f t="shared" si="274"/>
        <v>0</v>
      </c>
      <c r="I633" s="4" t="str">
        <f t="shared" ref="I633:X633" si="377">+IF($E107=0,"",IF(I107&lt;&gt;"",I107,AVERAGEIFS(I$256:I$503,$D$256:$D$503,$D107)))</f>
        <v/>
      </c>
      <c r="J633" s="4" t="str">
        <f t="shared" si="377"/>
        <v/>
      </c>
      <c r="K633" s="4" t="str">
        <f t="shared" si="377"/>
        <v/>
      </c>
      <c r="L633" s="4" t="str">
        <f t="shared" si="377"/>
        <v/>
      </c>
      <c r="M633" s="4" t="str">
        <f t="shared" si="377"/>
        <v/>
      </c>
      <c r="N633" s="4" t="str">
        <f t="shared" si="377"/>
        <v/>
      </c>
      <c r="O633" s="4" t="str">
        <f t="shared" si="377"/>
        <v/>
      </c>
      <c r="P633" s="4" t="str">
        <f t="shared" si="377"/>
        <v/>
      </c>
      <c r="Q633" s="4" t="str">
        <f t="shared" si="377"/>
        <v/>
      </c>
      <c r="R633" s="4" t="str">
        <f t="shared" si="377"/>
        <v/>
      </c>
      <c r="S633" s="4" t="str">
        <f t="shared" si="377"/>
        <v/>
      </c>
      <c r="T633" s="4" t="str">
        <f t="shared" si="377"/>
        <v/>
      </c>
      <c r="U633" s="4" t="str">
        <f t="shared" si="377"/>
        <v/>
      </c>
      <c r="V633" s="4" t="str">
        <f t="shared" si="377"/>
        <v/>
      </c>
      <c r="W633" s="4" t="str">
        <f t="shared" si="377"/>
        <v/>
      </c>
      <c r="X633" s="4" t="str">
        <f t="shared" si="377"/>
        <v/>
      </c>
    </row>
    <row r="634" spans="1:24" ht="15.75" customHeight="1" x14ac:dyDescent="0.25">
      <c r="A634" s="4" t="s">
        <v>400</v>
      </c>
      <c r="B634" s="4" t="s">
        <v>401</v>
      </c>
      <c r="C634" s="4" t="s">
        <v>106</v>
      </c>
      <c r="D634" s="4" t="s">
        <v>393</v>
      </c>
      <c r="E634" s="4">
        <f t="shared" si="274"/>
        <v>0</v>
      </c>
      <c r="I634" s="4" t="str">
        <f t="shared" ref="I634:X634" si="378">+IF($E108=0,"",IF(I108&lt;&gt;"",I108,AVERAGEIFS(I$256:I$503,$D$256:$D$503,$D108)))</f>
        <v/>
      </c>
      <c r="J634" s="4" t="str">
        <f t="shared" si="378"/>
        <v/>
      </c>
      <c r="K634" s="4" t="str">
        <f t="shared" si="378"/>
        <v/>
      </c>
      <c r="L634" s="4" t="str">
        <f t="shared" si="378"/>
        <v/>
      </c>
      <c r="M634" s="4" t="str">
        <f t="shared" si="378"/>
        <v/>
      </c>
      <c r="N634" s="4" t="str">
        <f t="shared" si="378"/>
        <v/>
      </c>
      <c r="O634" s="4" t="str">
        <f t="shared" si="378"/>
        <v/>
      </c>
      <c r="P634" s="4" t="str">
        <f t="shared" si="378"/>
        <v/>
      </c>
      <c r="Q634" s="4" t="str">
        <f t="shared" si="378"/>
        <v/>
      </c>
      <c r="R634" s="4" t="str">
        <f t="shared" si="378"/>
        <v/>
      </c>
      <c r="S634" s="4" t="str">
        <f t="shared" si="378"/>
        <v/>
      </c>
      <c r="T634" s="4" t="str">
        <f t="shared" si="378"/>
        <v/>
      </c>
      <c r="U634" s="4" t="str">
        <f t="shared" si="378"/>
        <v/>
      </c>
      <c r="V634" s="4" t="str">
        <f t="shared" si="378"/>
        <v/>
      </c>
      <c r="W634" s="4" t="str">
        <f t="shared" si="378"/>
        <v/>
      </c>
      <c r="X634" s="4" t="str">
        <f t="shared" si="378"/>
        <v/>
      </c>
    </row>
    <row r="635" spans="1:24" ht="15.75" customHeight="1" x14ac:dyDescent="0.25">
      <c r="A635" s="4" t="s">
        <v>493</v>
      </c>
      <c r="B635" s="4" t="s">
        <v>494</v>
      </c>
      <c r="C635" s="4" t="s">
        <v>106</v>
      </c>
      <c r="D635" s="4" t="s">
        <v>484</v>
      </c>
      <c r="E635" s="4">
        <f t="shared" si="274"/>
        <v>0</v>
      </c>
      <c r="I635" s="4" t="str">
        <f t="shared" ref="I635:X635" si="379">+IF($E109=0,"",IF(I109&lt;&gt;"",I109,AVERAGEIFS(I$256:I$503,$D$256:$D$503,$D109)))</f>
        <v/>
      </c>
      <c r="J635" s="4" t="str">
        <f t="shared" si="379"/>
        <v/>
      </c>
      <c r="K635" s="4" t="str">
        <f t="shared" si="379"/>
        <v/>
      </c>
      <c r="L635" s="4" t="str">
        <f t="shared" si="379"/>
        <v/>
      </c>
      <c r="M635" s="4" t="str">
        <f t="shared" si="379"/>
        <v/>
      </c>
      <c r="N635" s="4" t="str">
        <f t="shared" si="379"/>
        <v/>
      </c>
      <c r="O635" s="4" t="str">
        <f t="shared" si="379"/>
        <v/>
      </c>
      <c r="P635" s="4" t="str">
        <f t="shared" si="379"/>
        <v/>
      </c>
      <c r="Q635" s="4" t="str">
        <f t="shared" si="379"/>
        <v/>
      </c>
      <c r="R635" s="4" t="str">
        <f t="shared" si="379"/>
        <v/>
      </c>
      <c r="S635" s="4" t="str">
        <f t="shared" si="379"/>
        <v/>
      </c>
      <c r="T635" s="4" t="str">
        <f t="shared" si="379"/>
        <v/>
      </c>
      <c r="U635" s="4" t="str">
        <f t="shared" si="379"/>
        <v/>
      </c>
      <c r="V635" s="4" t="str">
        <f t="shared" si="379"/>
        <v/>
      </c>
      <c r="W635" s="4" t="str">
        <f t="shared" si="379"/>
        <v/>
      </c>
      <c r="X635" s="4" t="str">
        <f t="shared" si="379"/>
        <v/>
      </c>
    </row>
    <row r="636" spans="1:24" ht="15.75" customHeight="1" x14ac:dyDescent="0.25">
      <c r="A636" s="4" t="s">
        <v>495</v>
      </c>
      <c r="B636" s="4" t="s">
        <v>496</v>
      </c>
      <c r="C636" s="4" t="s">
        <v>106</v>
      </c>
      <c r="D636" s="4" t="s">
        <v>484</v>
      </c>
      <c r="E636" s="4">
        <f t="shared" si="274"/>
        <v>0</v>
      </c>
      <c r="I636" s="4" t="str">
        <f t="shared" ref="I636:X636" si="380">+IF($E110=0,"",IF(I110&lt;&gt;"",I110,AVERAGEIFS(I$256:I$503,$D$256:$D$503,$D110)))</f>
        <v/>
      </c>
      <c r="J636" s="4" t="str">
        <f t="shared" si="380"/>
        <v/>
      </c>
      <c r="K636" s="4" t="str">
        <f t="shared" si="380"/>
        <v/>
      </c>
      <c r="L636" s="4" t="str">
        <f t="shared" si="380"/>
        <v/>
      </c>
      <c r="M636" s="4" t="str">
        <f t="shared" si="380"/>
        <v/>
      </c>
      <c r="N636" s="4" t="str">
        <f t="shared" si="380"/>
        <v/>
      </c>
      <c r="O636" s="4" t="str">
        <f t="shared" si="380"/>
        <v/>
      </c>
      <c r="P636" s="4" t="str">
        <f t="shared" si="380"/>
        <v/>
      </c>
      <c r="Q636" s="4" t="str">
        <f t="shared" si="380"/>
        <v/>
      </c>
      <c r="R636" s="4" t="str">
        <f t="shared" si="380"/>
        <v/>
      </c>
      <c r="S636" s="4" t="str">
        <f t="shared" si="380"/>
        <v/>
      </c>
      <c r="T636" s="4" t="str">
        <f t="shared" si="380"/>
        <v/>
      </c>
      <c r="U636" s="4" t="str">
        <f t="shared" si="380"/>
        <v/>
      </c>
      <c r="V636" s="4" t="str">
        <f t="shared" si="380"/>
        <v/>
      </c>
      <c r="W636" s="4" t="str">
        <f t="shared" si="380"/>
        <v/>
      </c>
      <c r="X636" s="4" t="str">
        <f t="shared" si="380"/>
        <v/>
      </c>
    </row>
    <row r="637" spans="1:24" ht="15.75" customHeight="1" x14ac:dyDescent="0.25">
      <c r="A637" s="4" t="s">
        <v>497</v>
      </c>
      <c r="B637" s="4" t="s">
        <v>498</v>
      </c>
      <c r="C637" s="4" t="s">
        <v>106</v>
      </c>
      <c r="D637" s="4" t="s">
        <v>484</v>
      </c>
      <c r="E637" s="4">
        <f t="shared" si="274"/>
        <v>0</v>
      </c>
      <c r="I637" s="4" t="str">
        <f t="shared" ref="I637:X637" si="381">+IF($E111=0,"",IF(I111&lt;&gt;"",I111,AVERAGEIFS(I$256:I$503,$D$256:$D$503,$D111)))</f>
        <v/>
      </c>
      <c r="J637" s="4" t="str">
        <f t="shared" si="381"/>
        <v/>
      </c>
      <c r="K637" s="4" t="str">
        <f t="shared" si="381"/>
        <v/>
      </c>
      <c r="L637" s="4" t="str">
        <f t="shared" si="381"/>
        <v/>
      </c>
      <c r="M637" s="4" t="str">
        <f t="shared" si="381"/>
        <v/>
      </c>
      <c r="N637" s="4" t="str">
        <f t="shared" si="381"/>
        <v/>
      </c>
      <c r="O637" s="4" t="str">
        <f t="shared" si="381"/>
        <v/>
      </c>
      <c r="P637" s="4" t="str">
        <f t="shared" si="381"/>
        <v/>
      </c>
      <c r="Q637" s="4" t="str">
        <f t="shared" si="381"/>
        <v/>
      </c>
      <c r="R637" s="4" t="str">
        <f t="shared" si="381"/>
        <v/>
      </c>
      <c r="S637" s="4" t="str">
        <f t="shared" si="381"/>
        <v/>
      </c>
      <c r="T637" s="4" t="str">
        <f t="shared" si="381"/>
        <v/>
      </c>
      <c r="U637" s="4" t="str">
        <f t="shared" si="381"/>
        <v/>
      </c>
      <c r="V637" s="4" t="str">
        <f t="shared" si="381"/>
        <v/>
      </c>
      <c r="W637" s="4" t="str">
        <f t="shared" si="381"/>
        <v/>
      </c>
      <c r="X637" s="4" t="str">
        <f t="shared" si="381"/>
        <v/>
      </c>
    </row>
    <row r="638" spans="1:24" ht="15.75" customHeight="1" x14ac:dyDescent="0.25">
      <c r="A638" s="4" t="s">
        <v>287</v>
      </c>
      <c r="B638" s="4" t="s">
        <v>288</v>
      </c>
      <c r="C638" s="4" t="s">
        <v>181</v>
      </c>
      <c r="D638" s="4" t="s">
        <v>276</v>
      </c>
      <c r="E638" s="4">
        <f t="shared" si="274"/>
        <v>0</v>
      </c>
      <c r="I638" s="4" t="str">
        <f t="shared" ref="I638:X638" si="382">+IF($E112=0,"",IF(I112&lt;&gt;"",I112,AVERAGEIFS(I$256:I$503,$D$256:$D$503,$D112)))</f>
        <v/>
      </c>
      <c r="J638" s="4" t="str">
        <f t="shared" si="382"/>
        <v/>
      </c>
      <c r="K638" s="4" t="str">
        <f t="shared" si="382"/>
        <v/>
      </c>
      <c r="L638" s="4" t="str">
        <f t="shared" si="382"/>
        <v/>
      </c>
      <c r="M638" s="4" t="str">
        <f t="shared" si="382"/>
        <v/>
      </c>
      <c r="N638" s="4" t="str">
        <f t="shared" si="382"/>
        <v/>
      </c>
      <c r="O638" s="4" t="str">
        <f t="shared" si="382"/>
        <v/>
      </c>
      <c r="P638" s="4" t="str">
        <f t="shared" si="382"/>
        <v/>
      </c>
      <c r="Q638" s="4" t="str">
        <f t="shared" si="382"/>
        <v/>
      </c>
      <c r="R638" s="4" t="str">
        <f t="shared" si="382"/>
        <v/>
      </c>
      <c r="S638" s="4" t="str">
        <f t="shared" si="382"/>
        <v/>
      </c>
      <c r="T638" s="4" t="str">
        <f t="shared" si="382"/>
        <v/>
      </c>
      <c r="U638" s="4" t="str">
        <f t="shared" si="382"/>
        <v/>
      </c>
      <c r="V638" s="4" t="str">
        <f t="shared" si="382"/>
        <v/>
      </c>
      <c r="W638" s="4" t="str">
        <f t="shared" si="382"/>
        <v/>
      </c>
      <c r="X638" s="4" t="str">
        <f t="shared" si="382"/>
        <v/>
      </c>
    </row>
    <row r="639" spans="1:24" ht="15.75" customHeight="1" x14ac:dyDescent="0.25">
      <c r="A639" s="4" t="s">
        <v>289</v>
      </c>
      <c r="B639" s="4" t="s">
        <v>290</v>
      </c>
      <c r="C639" s="4" t="s">
        <v>181</v>
      </c>
      <c r="D639" s="4" t="s">
        <v>276</v>
      </c>
      <c r="E639" s="4">
        <f t="shared" si="274"/>
        <v>0</v>
      </c>
      <c r="I639" s="4" t="str">
        <f t="shared" ref="I639:X639" si="383">+IF($E113=0,"",IF(I113&lt;&gt;"",I113,AVERAGEIFS(I$256:I$503,$D$256:$D$503,$D113)))</f>
        <v/>
      </c>
      <c r="J639" s="4" t="str">
        <f t="shared" si="383"/>
        <v/>
      </c>
      <c r="K639" s="4" t="str">
        <f t="shared" si="383"/>
        <v/>
      </c>
      <c r="L639" s="4" t="str">
        <f t="shared" si="383"/>
        <v/>
      </c>
      <c r="M639" s="4" t="str">
        <f t="shared" si="383"/>
        <v/>
      </c>
      <c r="N639" s="4" t="str">
        <f t="shared" si="383"/>
        <v/>
      </c>
      <c r="O639" s="4" t="str">
        <f t="shared" si="383"/>
        <v/>
      </c>
      <c r="P639" s="4" t="str">
        <f t="shared" si="383"/>
        <v/>
      </c>
      <c r="Q639" s="4" t="str">
        <f t="shared" si="383"/>
        <v/>
      </c>
      <c r="R639" s="4" t="str">
        <f t="shared" si="383"/>
        <v/>
      </c>
      <c r="S639" s="4" t="str">
        <f t="shared" si="383"/>
        <v/>
      </c>
      <c r="T639" s="4" t="str">
        <f t="shared" si="383"/>
        <v/>
      </c>
      <c r="U639" s="4" t="str">
        <f t="shared" si="383"/>
        <v/>
      </c>
      <c r="V639" s="4" t="str">
        <f t="shared" si="383"/>
        <v/>
      </c>
      <c r="W639" s="4" t="str">
        <f t="shared" si="383"/>
        <v/>
      </c>
      <c r="X639" s="4" t="str">
        <f t="shared" si="383"/>
        <v/>
      </c>
    </row>
    <row r="640" spans="1:24" ht="15.75" customHeight="1" x14ac:dyDescent="0.25">
      <c r="A640" s="4" t="s">
        <v>499</v>
      </c>
      <c r="B640" s="4" t="s">
        <v>500</v>
      </c>
      <c r="C640" s="4" t="s">
        <v>106</v>
      </c>
      <c r="D640" s="4" t="s">
        <v>484</v>
      </c>
      <c r="E640" s="4">
        <f t="shared" si="274"/>
        <v>1</v>
      </c>
      <c r="I640" s="4">
        <f t="shared" ref="I640:X640" si="384">+IF($E114=0,"",IF(I114&lt;&gt;"",I114,AVERAGEIFS(I$256:I$503,$D$256:$D$503,$D114)))</f>
        <v>8519377</v>
      </c>
      <c r="J640" s="85">
        <f t="shared" si="384"/>
        <v>318.42703991148647</v>
      </c>
      <c r="K640" s="85">
        <f t="shared" si="384"/>
        <v>226.8358355311662</v>
      </c>
      <c r="L640" s="4">
        <f t="shared" si="384"/>
        <v>34.207287820954051</v>
      </c>
      <c r="M640" s="4">
        <f t="shared" si="384"/>
        <v>692.56756756756749</v>
      </c>
      <c r="N640" s="4">
        <f t="shared" si="384"/>
        <v>7.4331149662076825</v>
      </c>
      <c r="O640" s="85">
        <f t="shared" si="384"/>
        <v>72.273301737756711</v>
      </c>
      <c r="P640" s="85">
        <f t="shared" si="384"/>
        <v>0.58982419728970825</v>
      </c>
      <c r="Q640" s="85">
        <f t="shared" si="384"/>
        <v>0.27135834411384219</v>
      </c>
      <c r="R640" s="85">
        <f t="shared" si="384"/>
        <v>1.291174225533158</v>
      </c>
      <c r="S640" s="85">
        <f t="shared" si="384"/>
        <v>4.5629631248770464</v>
      </c>
      <c r="T640" s="4">
        <f t="shared" si="384"/>
        <v>9.661129568106313</v>
      </c>
      <c r="U640" s="4">
        <f t="shared" si="384"/>
        <v>0</v>
      </c>
      <c r="V640" s="4">
        <f t="shared" si="384"/>
        <v>0</v>
      </c>
      <c r="W640" s="4">
        <f t="shared" si="384"/>
        <v>0</v>
      </c>
      <c r="X640" s="4">
        <f t="shared" si="384"/>
        <v>0</v>
      </c>
    </row>
    <row r="641" spans="1:24" ht="15.75" customHeight="1" x14ac:dyDescent="0.25">
      <c r="A641" s="4" t="s">
        <v>425</v>
      </c>
      <c r="B641" s="4" t="s">
        <v>426</v>
      </c>
      <c r="C641" s="4" t="s">
        <v>181</v>
      </c>
      <c r="D641" s="4" t="s">
        <v>412</v>
      </c>
      <c r="E641" s="4">
        <f t="shared" si="274"/>
        <v>1</v>
      </c>
      <c r="I641" s="4">
        <f t="shared" ref="I641:X641" si="385">+IF($E115=0,"",IF(I115&lt;&gt;"",I115,AVERAGEIFS(I$256:I$503,$D$256:$D$503,$D115)))</f>
        <v>60550075</v>
      </c>
      <c r="J641" s="85">
        <f t="shared" si="385"/>
        <v>453.59646540487353</v>
      </c>
      <c r="K641" s="85">
        <f t="shared" si="385"/>
        <v>98.521760707976</v>
      </c>
      <c r="L641" s="85">
        <f t="shared" si="385"/>
        <v>68.777784338004537</v>
      </c>
      <c r="M641" s="85">
        <f t="shared" si="385"/>
        <v>698.09739334506753</v>
      </c>
      <c r="N641" s="85">
        <f t="shared" si="385"/>
        <v>17.426898315154851</v>
      </c>
      <c r="O641" s="85">
        <f t="shared" si="385"/>
        <v>67.791603487490519</v>
      </c>
      <c r="P641" s="85">
        <f t="shared" si="385"/>
        <v>0.28417833375412654</v>
      </c>
      <c r="Q641" s="85">
        <f t="shared" si="385"/>
        <v>0.17227390830609338</v>
      </c>
      <c r="R641" s="85">
        <f t="shared" si="385"/>
        <v>0.66061024697326964</v>
      </c>
      <c r="S641" s="85">
        <f t="shared" si="385"/>
        <v>1.2505112974723802</v>
      </c>
      <c r="T641" s="85">
        <f t="shared" si="385"/>
        <v>211.63816568047338</v>
      </c>
      <c r="U641" s="4">
        <f t="shared" si="385"/>
        <v>0.61</v>
      </c>
      <c r="V641" s="4">
        <f t="shared" si="385"/>
        <v>0.56999999999999995</v>
      </c>
      <c r="W641" s="4">
        <f t="shared" si="385"/>
        <v>0.7</v>
      </c>
      <c r="X641" s="4">
        <f t="shared" si="385"/>
        <v>0.7</v>
      </c>
    </row>
    <row r="642" spans="1:24" ht="15.75" customHeight="1" x14ac:dyDescent="0.25">
      <c r="A642" s="4" t="s">
        <v>59</v>
      </c>
      <c r="B642" s="4" t="s">
        <v>60</v>
      </c>
      <c r="C642" s="4" t="s">
        <v>28</v>
      </c>
      <c r="D642" s="4" t="s">
        <v>29</v>
      </c>
      <c r="E642" s="4">
        <f t="shared" si="274"/>
        <v>1</v>
      </c>
      <c r="I642" s="4">
        <f t="shared" ref="I642:X642" si="386">+IF($E116=0,"",IF(I116&lt;&gt;"",I116,AVERAGEIFS(I$256:I$503,$D$256:$D$503,$D116)))</f>
        <v>2948279</v>
      </c>
      <c r="J642" s="85">
        <f t="shared" si="386"/>
        <v>400.74226353747389</v>
      </c>
      <c r="K642" s="85">
        <f t="shared" si="386"/>
        <v>130.82208298468362</v>
      </c>
      <c r="L642" s="4">
        <f t="shared" si="386"/>
        <v>147.31748256743123</v>
      </c>
      <c r="M642" s="4">
        <f t="shared" si="386"/>
        <v>361.05032822757113</v>
      </c>
      <c r="N642" s="4" t="e">
        <f t="shared" si="386"/>
        <v>#DIV/0!</v>
      </c>
      <c r="O642" s="85">
        <f t="shared" si="386"/>
        <v>334.60824742268039</v>
      </c>
      <c r="P642" s="85">
        <f t="shared" si="386"/>
        <v>0.21779885933706025</v>
      </c>
      <c r="Q642" s="85">
        <f t="shared" si="386"/>
        <v>0.32330827067669171</v>
      </c>
      <c r="R642" s="85">
        <f t="shared" si="386"/>
        <v>55.863098438105752</v>
      </c>
      <c r="S642" s="85">
        <f t="shared" si="386"/>
        <v>0.584989370551807</v>
      </c>
      <c r="T642" s="4" t="e">
        <f t="shared" si="386"/>
        <v>#DIV/0!</v>
      </c>
      <c r="U642" s="4">
        <f t="shared" si="386"/>
        <v>0.44</v>
      </c>
      <c r="V642" s="4">
        <f t="shared" si="386"/>
        <v>0.52</v>
      </c>
      <c r="W642" s="4">
        <f t="shared" si="386"/>
        <v>0.5</v>
      </c>
      <c r="X642" s="4">
        <f t="shared" si="386"/>
        <v>0.5</v>
      </c>
    </row>
    <row r="643" spans="1:24" ht="15.75" customHeight="1" x14ac:dyDescent="0.25">
      <c r="A643" s="4" t="s">
        <v>171</v>
      </c>
      <c r="B643" s="4" t="s">
        <v>172</v>
      </c>
      <c r="C643" s="4" t="s">
        <v>106</v>
      </c>
      <c r="D643" s="4" t="s">
        <v>160</v>
      </c>
      <c r="E643" s="4">
        <f t="shared" si="274"/>
        <v>1</v>
      </c>
      <c r="I643" s="4">
        <f t="shared" ref="I643:X643" si="387">+IF($E117=0,"",IF(I117&lt;&gt;"",I117,AVERAGEIFS(I$256:I$503,$D$256:$D$503,$D117)))</f>
        <v>126860301</v>
      </c>
      <c r="J643" s="85">
        <f t="shared" si="387"/>
        <v>202.58504668060027</v>
      </c>
      <c r="K643" s="85">
        <f t="shared" si="387"/>
        <v>40.836258145091428</v>
      </c>
      <c r="L643" s="4">
        <f t="shared" si="387"/>
        <v>62.166872489282142</v>
      </c>
      <c r="M643" s="4">
        <f t="shared" si="387"/>
        <v>532.7995676477766</v>
      </c>
      <c r="N643" s="4">
        <f t="shared" si="387"/>
        <v>10.847382232012897</v>
      </c>
      <c r="O643" s="85">
        <f t="shared" si="387"/>
        <v>93.197333333333333</v>
      </c>
      <c r="P643" s="85">
        <f t="shared" si="387"/>
        <v>0.8997360102817048</v>
      </c>
      <c r="Q643" s="85">
        <f t="shared" si="387"/>
        <v>0.10802046134542997</v>
      </c>
      <c r="R643" s="85">
        <f t="shared" si="387"/>
        <v>0.24121021122281586</v>
      </c>
      <c r="S643" s="85">
        <f t="shared" si="387"/>
        <v>0.82696500615182122</v>
      </c>
      <c r="T643" s="85">
        <f t="shared" si="387"/>
        <v>133.03768557289683</v>
      </c>
      <c r="U643" s="4">
        <f t="shared" si="387"/>
        <v>0.73</v>
      </c>
      <c r="V643" s="4">
        <f t="shared" si="387"/>
        <v>0.73</v>
      </c>
      <c r="W643" s="4">
        <f t="shared" si="387"/>
        <v>0.74</v>
      </c>
      <c r="X643" s="4">
        <f t="shared" si="387"/>
        <v>0.74</v>
      </c>
    </row>
    <row r="644" spans="1:24" ht="15.75" customHeight="1" x14ac:dyDescent="0.25">
      <c r="A644" s="4" t="s">
        <v>501</v>
      </c>
      <c r="B644" s="4" t="s">
        <v>502</v>
      </c>
      <c r="C644" s="4" t="s">
        <v>106</v>
      </c>
      <c r="D644" s="4" t="s">
        <v>484</v>
      </c>
      <c r="E644" s="4">
        <f t="shared" si="274"/>
        <v>0</v>
      </c>
      <c r="I644" s="4" t="str">
        <f t="shared" ref="I644:X644" si="388">+IF($E118=0,"",IF(I118&lt;&gt;"",I118,AVERAGEIFS(I$256:I$503,$D$256:$D$503,$D118)))</f>
        <v/>
      </c>
      <c r="J644" s="4" t="str">
        <f t="shared" si="388"/>
        <v/>
      </c>
      <c r="K644" s="4" t="str">
        <f t="shared" si="388"/>
        <v/>
      </c>
      <c r="L644" s="4" t="str">
        <f t="shared" si="388"/>
        <v/>
      </c>
      <c r="M644" s="4" t="str">
        <f t="shared" si="388"/>
        <v/>
      </c>
      <c r="N644" s="4" t="str">
        <f t="shared" si="388"/>
        <v/>
      </c>
      <c r="O644" s="4" t="str">
        <f t="shared" si="388"/>
        <v/>
      </c>
      <c r="P644" s="4" t="str">
        <f t="shared" si="388"/>
        <v/>
      </c>
      <c r="Q644" s="4" t="str">
        <f t="shared" si="388"/>
        <v/>
      </c>
      <c r="R644" s="4" t="str">
        <f t="shared" si="388"/>
        <v/>
      </c>
      <c r="S644" s="4" t="str">
        <f t="shared" si="388"/>
        <v/>
      </c>
      <c r="T644" s="4" t="str">
        <f t="shared" si="388"/>
        <v/>
      </c>
      <c r="U644" s="4" t="str">
        <f t="shared" si="388"/>
        <v/>
      </c>
      <c r="V644" s="4" t="str">
        <f t="shared" si="388"/>
        <v/>
      </c>
      <c r="W644" s="4" t="str">
        <f t="shared" si="388"/>
        <v/>
      </c>
      <c r="X644" s="4" t="str">
        <f t="shared" si="388"/>
        <v/>
      </c>
    </row>
    <row r="645" spans="1:24" ht="15.75" customHeight="1" x14ac:dyDescent="0.25">
      <c r="A645" s="4" t="s">
        <v>104</v>
      </c>
      <c r="B645" s="4" t="s">
        <v>105</v>
      </c>
      <c r="C645" s="4" t="s">
        <v>106</v>
      </c>
      <c r="D645" s="4" t="s">
        <v>107</v>
      </c>
      <c r="E645" s="4">
        <f t="shared" si="274"/>
        <v>1</v>
      </c>
      <c r="I645" s="4">
        <f t="shared" ref="I645:X645" si="389">+IF($E119=0,"",IF(I119&lt;&gt;"",I119,AVERAGEIFS(I$256:I$503,$D$256:$D$503,$D119)))</f>
        <v>18551427</v>
      </c>
      <c r="J645" s="85">
        <f t="shared" si="389"/>
        <v>234.34854903614692</v>
      </c>
      <c r="K645" s="85">
        <f t="shared" si="389"/>
        <v>183.21501628958248</v>
      </c>
      <c r="L645" s="4" t="e">
        <f t="shared" si="389"/>
        <v>#DIV/0!</v>
      </c>
      <c r="M645" s="4" t="e">
        <f t="shared" si="389"/>
        <v>#DIV/0!</v>
      </c>
      <c r="N645" s="4" t="e">
        <f t="shared" si="389"/>
        <v>#DIV/0!</v>
      </c>
      <c r="O645" s="85">
        <f t="shared" si="389"/>
        <v>16.079437476244774</v>
      </c>
      <c r="P645" s="85">
        <f t="shared" si="389"/>
        <v>1.1657634792152558</v>
      </c>
      <c r="Q645" s="85">
        <f t="shared" si="389"/>
        <v>0.1695254346994616</v>
      </c>
      <c r="R645" s="85">
        <f t="shared" si="389"/>
        <v>4.9322351321006197</v>
      </c>
      <c r="S645" s="85">
        <f t="shared" si="389"/>
        <v>2.5636449592246779</v>
      </c>
      <c r="T645" s="4">
        <f t="shared" si="389"/>
        <v>22.741973840665874</v>
      </c>
      <c r="U645" s="4">
        <f t="shared" si="389"/>
        <v>0.45</v>
      </c>
      <c r="V645" s="4">
        <f t="shared" si="389"/>
        <v>0.26</v>
      </c>
      <c r="W645" s="4">
        <f t="shared" si="389"/>
        <v>0.45</v>
      </c>
      <c r="X645" s="4">
        <f t="shared" si="389"/>
        <v>0.45</v>
      </c>
    </row>
    <row r="646" spans="1:24" ht="15.75" customHeight="1" x14ac:dyDescent="0.25">
      <c r="A646" s="4" t="s">
        <v>128</v>
      </c>
      <c r="B646" s="4" t="s">
        <v>129</v>
      </c>
      <c r="C646" s="4" t="s">
        <v>118</v>
      </c>
      <c r="D646" s="4" t="s">
        <v>119</v>
      </c>
      <c r="E646" s="4">
        <f t="shared" si="274"/>
        <v>1</v>
      </c>
      <c r="I646" s="4">
        <f t="shared" ref="I646:X646" si="390">+IF($E120=0,"",IF(I120&lt;&gt;"",I120,AVERAGEIFS(I$256:I$503,$D$256:$D$503,$D120)))</f>
        <v>52573973</v>
      </c>
      <c r="J646" s="85">
        <f t="shared" si="390"/>
        <v>74.030927812893268</v>
      </c>
      <c r="K646" s="85">
        <f t="shared" si="390"/>
        <v>97.046118238011047</v>
      </c>
      <c r="L646" s="4" t="e">
        <f t="shared" si="390"/>
        <v>#DIV/0!</v>
      </c>
      <c r="M646" s="4" t="e">
        <f t="shared" si="390"/>
        <v>#DIV/0!</v>
      </c>
      <c r="N646" s="4" t="e">
        <f t="shared" si="390"/>
        <v>#DIV/0!</v>
      </c>
      <c r="O646" s="85">
        <f t="shared" si="390"/>
        <v>807.61476725521675</v>
      </c>
      <c r="P646" s="85">
        <f t="shared" si="390"/>
        <v>0.12351001713903925</v>
      </c>
      <c r="Q646" s="85">
        <f t="shared" si="390"/>
        <v>0.37772681836890692</v>
      </c>
      <c r="R646" s="85">
        <f t="shared" si="390"/>
        <v>4.6905338502760676</v>
      </c>
      <c r="S646" s="85">
        <f t="shared" si="390"/>
        <v>0.1401487446933681</v>
      </c>
      <c r="T646" s="85">
        <f t="shared" si="390"/>
        <v>824.82622950819677</v>
      </c>
      <c r="U646" s="4">
        <f t="shared" si="390"/>
        <v>0.32</v>
      </c>
      <c r="V646" s="4">
        <f t="shared" si="390"/>
        <v>0.36</v>
      </c>
      <c r="W646" s="4">
        <f t="shared" si="390"/>
        <v>0.38</v>
      </c>
      <c r="X646" s="4">
        <f t="shared" si="390"/>
        <v>0.38</v>
      </c>
    </row>
    <row r="647" spans="1:24" ht="15.75" customHeight="1" x14ac:dyDescent="0.25">
      <c r="A647" s="4" t="s">
        <v>217</v>
      </c>
      <c r="B647" s="4" t="s">
        <v>218</v>
      </c>
      <c r="C647" s="4" t="s">
        <v>22</v>
      </c>
      <c r="D647" s="4" t="s">
        <v>216</v>
      </c>
      <c r="E647" s="4">
        <f t="shared" si="274"/>
        <v>0</v>
      </c>
      <c r="I647" s="4" t="str">
        <f t="shared" ref="I647:X647" si="391">+IF($E121=0,"",IF(I121&lt;&gt;"",I121,AVERAGEIFS(I$256:I$503,$D$256:$D$503,$D121)))</f>
        <v/>
      </c>
      <c r="J647" s="4" t="str">
        <f t="shared" si="391"/>
        <v/>
      </c>
      <c r="K647" s="4" t="str">
        <f t="shared" si="391"/>
        <v/>
      </c>
      <c r="L647" s="4" t="str">
        <f t="shared" si="391"/>
        <v/>
      </c>
      <c r="M647" s="4" t="str">
        <f t="shared" si="391"/>
        <v/>
      </c>
      <c r="N647" s="4" t="str">
        <f t="shared" si="391"/>
        <v/>
      </c>
      <c r="O647" s="4" t="str">
        <f t="shared" si="391"/>
        <v/>
      </c>
      <c r="P647" s="4" t="str">
        <f t="shared" si="391"/>
        <v/>
      </c>
      <c r="Q647" s="4" t="str">
        <f t="shared" si="391"/>
        <v/>
      </c>
      <c r="R647" s="4" t="str">
        <f t="shared" si="391"/>
        <v/>
      </c>
      <c r="S647" s="4" t="str">
        <f t="shared" si="391"/>
        <v/>
      </c>
      <c r="T647" s="4" t="str">
        <f t="shared" si="391"/>
        <v/>
      </c>
      <c r="U647" s="4" t="str">
        <f t="shared" si="391"/>
        <v/>
      </c>
      <c r="V647" s="4" t="str">
        <f t="shared" si="391"/>
        <v/>
      </c>
      <c r="W647" s="4" t="str">
        <f t="shared" si="391"/>
        <v/>
      </c>
      <c r="X647" s="4" t="str">
        <f t="shared" si="391"/>
        <v/>
      </c>
    </row>
    <row r="648" spans="1:24" ht="15.75" customHeight="1" x14ac:dyDescent="0.25">
      <c r="A648" s="4" t="s">
        <v>427</v>
      </c>
      <c r="B648" s="4" t="s">
        <v>428</v>
      </c>
      <c r="C648" s="4" t="s">
        <v>181</v>
      </c>
      <c r="D648" s="4" t="s">
        <v>412</v>
      </c>
      <c r="E648" s="4">
        <f t="shared" si="274"/>
        <v>1</v>
      </c>
      <c r="I648" s="4">
        <f t="shared" ref="I648:X648" si="392">+IF($E122=0,"",IF(I122&lt;&gt;"",I122,AVERAGEIFS(I$256:I$503,$D$256:$D$503,$D122)))</f>
        <v>1845300</v>
      </c>
      <c r="J648" s="85">
        <f t="shared" si="392"/>
        <v>474.28602395274481</v>
      </c>
      <c r="K648" s="85">
        <f t="shared" si="392"/>
        <v>89.307971603533304</v>
      </c>
      <c r="L648" s="85">
        <f t="shared" si="392"/>
        <v>37.392293935945375</v>
      </c>
      <c r="M648" s="85">
        <f t="shared" si="392"/>
        <v>418.68932038834947</v>
      </c>
      <c r="N648" s="85">
        <f t="shared" si="392"/>
        <v>21.351541754728228</v>
      </c>
      <c r="O648" s="85">
        <f t="shared" si="392"/>
        <v>72.654822335025386</v>
      </c>
      <c r="P648" s="85">
        <f t="shared" si="392"/>
        <v>8.8836181337933265E-2</v>
      </c>
      <c r="Q648" s="85">
        <f t="shared" si="392"/>
        <v>0.25182038834951459</v>
      </c>
      <c r="R648" s="85">
        <f t="shared" si="392"/>
        <v>2.0592857529940933</v>
      </c>
      <c r="S648" s="4">
        <f t="shared" si="392"/>
        <v>1.8631406816926115</v>
      </c>
      <c r="T648" s="85">
        <f t="shared" si="392"/>
        <v>204.47142857142856</v>
      </c>
      <c r="U648" s="4">
        <f t="shared" si="392"/>
        <v>0</v>
      </c>
      <c r="V648" s="4">
        <f t="shared" si="392"/>
        <v>0</v>
      </c>
      <c r="W648" s="4">
        <f t="shared" si="392"/>
        <v>0</v>
      </c>
      <c r="X648" s="4">
        <f t="shared" si="392"/>
        <v>0</v>
      </c>
    </row>
    <row r="649" spans="1:24" ht="15.75" customHeight="1" x14ac:dyDescent="0.25">
      <c r="A649" s="4" t="s">
        <v>503</v>
      </c>
      <c r="B649" s="4" t="s">
        <v>504</v>
      </c>
      <c r="C649" s="4" t="s">
        <v>106</v>
      </c>
      <c r="D649" s="4" t="s">
        <v>484</v>
      </c>
      <c r="E649" s="4">
        <f t="shared" si="274"/>
        <v>0</v>
      </c>
      <c r="I649" s="4" t="str">
        <f t="shared" ref="I649:X649" si="393">+IF($E123=0,"",IF(I123&lt;&gt;"",I123,AVERAGEIFS(I$256:I$503,$D$256:$D$503,$D123)))</f>
        <v/>
      </c>
      <c r="J649" s="4" t="str">
        <f t="shared" si="393"/>
        <v/>
      </c>
      <c r="K649" s="4" t="str">
        <f t="shared" si="393"/>
        <v/>
      </c>
      <c r="L649" s="4" t="str">
        <f t="shared" si="393"/>
        <v/>
      </c>
      <c r="M649" s="4" t="str">
        <f t="shared" si="393"/>
        <v/>
      </c>
      <c r="N649" s="4" t="str">
        <f t="shared" si="393"/>
        <v/>
      </c>
      <c r="O649" s="4" t="str">
        <f t="shared" si="393"/>
        <v/>
      </c>
      <c r="P649" s="4" t="str">
        <f t="shared" si="393"/>
        <v/>
      </c>
      <c r="Q649" s="4" t="str">
        <f t="shared" si="393"/>
        <v/>
      </c>
      <c r="R649" s="4" t="str">
        <f t="shared" si="393"/>
        <v/>
      </c>
      <c r="S649" s="4" t="str">
        <f t="shared" si="393"/>
        <v/>
      </c>
      <c r="T649" s="4" t="str">
        <f t="shared" si="393"/>
        <v/>
      </c>
      <c r="U649" s="4" t="str">
        <f t="shared" si="393"/>
        <v/>
      </c>
      <c r="V649" s="4" t="str">
        <f t="shared" si="393"/>
        <v/>
      </c>
      <c r="W649" s="4" t="str">
        <f t="shared" si="393"/>
        <v/>
      </c>
      <c r="X649" s="4" t="str">
        <f t="shared" si="393"/>
        <v/>
      </c>
    </row>
    <row r="650" spans="1:24" ht="15.75" customHeight="1" x14ac:dyDescent="0.25">
      <c r="A650" s="4" t="s">
        <v>108</v>
      </c>
      <c r="B650" s="4" t="s">
        <v>109</v>
      </c>
      <c r="C650" s="4" t="s">
        <v>106</v>
      </c>
      <c r="D650" s="4" t="s">
        <v>107</v>
      </c>
      <c r="E650" s="4">
        <f t="shared" si="274"/>
        <v>1</v>
      </c>
      <c r="I650" s="4">
        <f t="shared" ref="I650:X650" si="394">+IF($E124=0,"",IF(I124&lt;&gt;"",I124,AVERAGEIFS(I$256:I$503,$D$256:$D$503,$D124)))</f>
        <v>6415850</v>
      </c>
      <c r="J650" s="4">
        <f t="shared" si="394"/>
        <v>234.34854903614692</v>
      </c>
      <c r="K650" s="85">
        <f t="shared" si="394"/>
        <v>164.81058628240996</v>
      </c>
      <c r="L650" s="4" t="e">
        <f t="shared" si="394"/>
        <v>#DIV/0!</v>
      </c>
      <c r="M650" s="4" t="e">
        <f t="shared" si="394"/>
        <v>#DIV/0!</v>
      </c>
      <c r="N650" s="4" t="e">
        <f t="shared" si="394"/>
        <v>#DIV/0!</v>
      </c>
      <c r="O650" s="85">
        <f t="shared" si="394"/>
        <v>57.092537313432835</v>
      </c>
      <c r="P650" s="85">
        <f t="shared" si="394"/>
        <v>1.3435832274459976</v>
      </c>
      <c r="Q650" s="85">
        <f t="shared" si="394"/>
        <v>0.18432003026290902</v>
      </c>
      <c r="R650" s="85">
        <f t="shared" si="394"/>
        <v>3.9901182228387508</v>
      </c>
      <c r="S650" s="85">
        <f t="shared" si="394"/>
        <v>0.86829446826309731</v>
      </c>
      <c r="T650" s="85">
        <f t="shared" si="394"/>
        <v>22.741973840665874</v>
      </c>
      <c r="U650" s="4">
        <f t="shared" si="394"/>
        <v>0.47</v>
      </c>
      <c r="V650" s="4">
        <f t="shared" si="394"/>
        <v>0.32</v>
      </c>
      <c r="W650" s="4">
        <f t="shared" si="394"/>
        <v>0.33</v>
      </c>
      <c r="X650" s="4">
        <f t="shared" si="394"/>
        <v>0.33</v>
      </c>
    </row>
    <row r="651" spans="1:24" ht="15.75" customHeight="1" x14ac:dyDescent="0.25">
      <c r="A651" s="4" t="s">
        <v>362</v>
      </c>
      <c r="B651" s="4" t="s">
        <v>363</v>
      </c>
      <c r="C651" s="4" t="s">
        <v>106</v>
      </c>
      <c r="D651" s="4" t="s">
        <v>357</v>
      </c>
      <c r="E651" s="4">
        <f t="shared" si="274"/>
        <v>0</v>
      </c>
      <c r="I651" s="4" t="str">
        <f t="shared" ref="I651:X651" si="395">+IF($E125=0,"",IF(I125&lt;&gt;"",I125,AVERAGEIFS(I$256:I$503,$D$256:$D$503,$D125)))</f>
        <v/>
      </c>
      <c r="J651" s="4" t="str">
        <f t="shared" si="395"/>
        <v/>
      </c>
      <c r="K651" s="4" t="str">
        <f t="shared" si="395"/>
        <v/>
      </c>
      <c r="L651" s="4" t="str">
        <f t="shared" si="395"/>
        <v/>
      </c>
      <c r="M651" s="4" t="str">
        <f t="shared" si="395"/>
        <v/>
      </c>
      <c r="N651" s="4" t="str">
        <f t="shared" si="395"/>
        <v/>
      </c>
      <c r="O651" s="4" t="str">
        <f t="shared" si="395"/>
        <v/>
      </c>
      <c r="P651" s="4" t="str">
        <f t="shared" si="395"/>
        <v/>
      </c>
      <c r="Q651" s="4" t="str">
        <f t="shared" si="395"/>
        <v/>
      </c>
      <c r="R651" s="4" t="str">
        <f t="shared" si="395"/>
        <v/>
      </c>
      <c r="S651" s="4" t="str">
        <f t="shared" si="395"/>
        <v/>
      </c>
      <c r="T651" s="4" t="str">
        <f t="shared" si="395"/>
        <v/>
      </c>
      <c r="U651" s="4" t="str">
        <f t="shared" si="395"/>
        <v/>
      </c>
      <c r="V651" s="4" t="str">
        <f t="shared" si="395"/>
        <v/>
      </c>
      <c r="W651" s="4" t="str">
        <f t="shared" si="395"/>
        <v/>
      </c>
      <c r="X651" s="4" t="str">
        <f t="shared" si="395"/>
        <v/>
      </c>
    </row>
    <row r="652" spans="1:24" ht="15.75" customHeight="1" x14ac:dyDescent="0.25">
      <c r="A652" s="4" t="s">
        <v>291</v>
      </c>
      <c r="B652" s="4" t="s">
        <v>292</v>
      </c>
      <c r="C652" s="4" t="s">
        <v>181</v>
      </c>
      <c r="D652" s="4" t="s">
        <v>276</v>
      </c>
      <c r="E652" s="4">
        <f t="shared" si="274"/>
        <v>1</v>
      </c>
      <c r="I652" s="4">
        <f t="shared" ref="I652:X652" si="396">+IF($E126=0,"",IF(I126&lt;&gt;"",I126,AVERAGEIFS(I$256:I$503,$D$256:$D$503,$D126)))</f>
        <v>1906743</v>
      </c>
      <c r="J652" s="85">
        <f t="shared" si="396"/>
        <v>459.31727558459636</v>
      </c>
      <c r="K652" s="85">
        <f t="shared" si="396"/>
        <v>197.45712977574848</v>
      </c>
      <c r="L652" s="85">
        <f t="shared" si="396"/>
        <v>134.26035915694985</v>
      </c>
      <c r="M652" s="85">
        <f t="shared" si="396"/>
        <v>679.94687915006637</v>
      </c>
      <c r="N652" s="85">
        <f t="shared" si="396"/>
        <v>23.810235569240323</v>
      </c>
      <c r="O652" s="85">
        <f t="shared" si="396"/>
        <v>25.057268722466961</v>
      </c>
      <c r="P652" s="85">
        <f t="shared" si="396"/>
        <v>0.4216597603315041</v>
      </c>
      <c r="Q652" s="85">
        <f t="shared" si="396"/>
        <v>0.27915006640106244</v>
      </c>
      <c r="R652" s="85">
        <f t="shared" si="396"/>
        <v>4.2480816764503659</v>
      </c>
      <c r="S652" s="85">
        <f t="shared" si="396"/>
        <v>1.318301687763713</v>
      </c>
      <c r="T652" s="85">
        <f t="shared" si="396"/>
        <v>25.336302895322941</v>
      </c>
      <c r="U652" s="4">
        <f t="shared" si="396"/>
        <v>0</v>
      </c>
      <c r="V652" s="4">
        <f t="shared" si="396"/>
        <v>0</v>
      </c>
      <c r="W652" s="4">
        <f t="shared" si="396"/>
        <v>0</v>
      </c>
      <c r="X652" s="4">
        <f t="shared" si="396"/>
        <v>0</v>
      </c>
    </row>
    <row r="653" spans="1:24" ht="15.75" customHeight="1" x14ac:dyDescent="0.25">
      <c r="A653" s="4" t="s">
        <v>505</v>
      </c>
      <c r="B653" s="4" t="s">
        <v>506</v>
      </c>
      <c r="C653" s="4" t="s">
        <v>106</v>
      </c>
      <c r="D653" s="4" t="s">
        <v>484</v>
      </c>
      <c r="E653" s="4">
        <f t="shared" si="274"/>
        <v>0</v>
      </c>
      <c r="I653" s="4" t="str">
        <f t="shared" ref="I653:X653" si="397">+IF($E127=0,"",IF(I127&lt;&gt;"",I127,AVERAGEIFS(I$256:I$503,$D$256:$D$503,$D127)))</f>
        <v/>
      </c>
      <c r="J653" s="4" t="str">
        <f t="shared" si="397"/>
        <v/>
      </c>
      <c r="K653" s="4" t="str">
        <f t="shared" si="397"/>
        <v/>
      </c>
      <c r="L653" s="4" t="str">
        <f t="shared" si="397"/>
        <v/>
      </c>
      <c r="M653" s="4" t="str">
        <f t="shared" si="397"/>
        <v/>
      </c>
      <c r="N653" s="4" t="str">
        <f t="shared" si="397"/>
        <v/>
      </c>
      <c r="O653" s="4" t="str">
        <f t="shared" si="397"/>
        <v/>
      </c>
      <c r="P653" s="4" t="str">
        <f t="shared" si="397"/>
        <v/>
      </c>
      <c r="Q653" s="4" t="str">
        <f t="shared" si="397"/>
        <v/>
      </c>
      <c r="R653" s="4" t="str">
        <f t="shared" si="397"/>
        <v/>
      </c>
      <c r="S653" s="4" t="str">
        <f t="shared" si="397"/>
        <v/>
      </c>
      <c r="T653" s="4" t="str">
        <f t="shared" si="397"/>
        <v/>
      </c>
      <c r="U653" s="4" t="str">
        <f t="shared" si="397"/>
        <v/>
      </c>
      <c r="V653" s="4" t="str">
        <f t="shared" si="397"/>
        <v/>
      </c>
      <c r="W653" s="4" t="str">
        <f t="shared" si="397"/>
        <v/>
      </c>
      <c r="X653" s="4" t="str">
        <f t="shared" si="397"/>
        <v/>
      </c>
    </row>
    <row r="654" spans="1:24" ht="15.75" customHeight="1" x14ac:dyDescent="0.25">
      <c r="A654" s="4" t="s">
        <v>383</v>
      </c>
      <c r="B654" s="4" t="s">
        <v>384</v>
      </c>
      <c r="C654" s="4" t="s">
        <v>118</v>
      </c>
      <c r="D654" s="4" t="s">
        <v>380</v>
      </c>
      <c r="E654" s="4">
        <f t="shared" si="274"/>
        <v>0</v>
      </c>
      <c r="I654" s="4" t="str">
        <f t="shared" ref="I654:X654" si="398">+IF($E128=0,"",IF(I128&lt;&gt;"",I128,AVERAGEIFS(I$256:I$503,$D$256:$D$503,$D128)))</f>
        <v/>
      </c>
      <c r="J654" s="4" t="str">
        <f t="shared" si="398"/>
        <v/>
      </c>
      <c r="K654" s="4" t="str">
        <f t="shared" si="398"/>
        <v/>
      </c>
      <c r="L654" s="4" t="str">
        <f t="shared" si="398"/>
        <v/>
      </c>
      <c r="M654" s="4" t="str">
        <f t="shared" si="398"/>
        <v/>
      </c>
      <c r="N654" s="4" t="str">
        <f t="shared" si="398"/>
        <v/>
      </c>
      <c r="O654" s="4" t="str">
        <f t="shared" si="398"/>
        <v/>
      </c>
      <c r="P654" s="4" t="str">
        <f t="shared" si="398"/>
        <v/>
      </c>
      <c r="Q654" s="4" t="str">
        <f t="shared" si="398"/>
        <v/>
      </c>
      <c r="R654" s="4" t="str">
        <f t="shared" si="398"/>
        <v/>
      </c>
      <c r="S654" s="4" t="str">
        <f t="shared" si="398"/>
        <v/>
      </c>
      <c r="T654" s="4" t="str">
        <f t="shared" si="398"/>
        <v/>
      </c>
      <c r="U654" s="4" t="str">
        <f t="shared" si="398"/>
        <v/>
      </c>
      <c r="V654" s="4" t="str">
        <f t="shared" si="398"/>
        <v/>
      </c>
      <c r="W654" s="4" t="str">
        <f t="shared" si="398"/>
        <v/>
      </c>
      <c r="X654" s="4" t="str">
        <f t="shared" si="398"/>
        <v/>
      </c>
    </row>
    <row r="655" spans="1:24" ht="15.75" customHeight="1" x14ac:dyDescent="0.25">
      <c r="A655" s="4" t="s">
        <v>464</v>
      </c>
      <c r="B655" s="4" t="s">
        <v>465</v>
      </c>
      <c r="C655" s="4" t="s">
        <v>118</v>
      </c>
      <c r="D655" s="4" t="s">
        <v>449</v>
      </c>
      <c r="E655" s="4">
        <f t="shared" si="274"/>
        <v>0</v>
      </c>
      <c r="I655" s="4" t="str">
        <f t="shared" ref="I655:X655" si="399">+IF($E129=0,"",IF(I129&lt;&gt;"",I129,AVERAGEIFS(I$256:I$503,$D$256:$D$503,$D129)))</f>
        <v/>
      </c>
      <c r="J655" s="4" t="str">
        <f t="shared" si="399"/>
        <v/>
      </c>
      <c r="K655" s="4" t="str">
        <f t="shared" si="399"/>
        <v/>
      </c>
      <c r="L655" s="4" t="str">
        <f t="shared" si="399"/>
        <v/>
      </c>
      <c r="M655" s="4" t="str">
        <f t="shared" si="399"/>
        <v/>
      </c>
      <c r="N655" s="4" t="str">
        <f t="shared" si="399"/>
        <v/>
      </c>
      <c r="O655" s="4" t="str">
        <f t="shared" si="399"/>
        <v/>
      </c>
      <c r="P655" s="4" t="str">
        <f t="shared" si="399"/>
        <v/>
      </c>
      <c r="Q655" s="4" t="str">
        <f t="shared" si="399"/>
        <v/>
      </c>
      <c r="R655" s="4" t="str">
        <f t="shared" si="399"/>
        <v/>
      </c>
      <c r="S655" s="4" t="str">
        <f t="shared" si="399"/>
        <v/>
      </c>
      <c r="T655" s="4" t="str">
        <f t="shared" si="399"/>
        <v/>
      </c>
      <c r="U655" s="4" t="str">
        <f t="shared" si="399"/>
        <v/>
      </c>
      <c r="V655" s="4" t="str">
        <f t="shared" si="399"/>
        <v/>
      </c>
      <c r="W655" s="4" t="str">
        <f t="shared" si="399"/>
        <v/>
      </c>
      <c r="X655" s="4" t="str">
        <f t="shared" si="399"/>
        <v/>
      </c>
    </row>
    <row r="656" spans="1:24" ht="15.75" customHeight="1" x14ac:dyDescent="0.25">
      <c r="A656" s="4" t="s">
        <v>253</v>
      </c>
      <c r="B656" s="4" t="s">
        <v>254</v>
      </c>
      <c r="C656" s="4" t="s">
        <v>118</v>
      </c>
      <c r="D656" s="4" t="s">
        <v>250</v>
      </c>
      <c r="E656" s="4">
        <f t="shared" si="274"/>
        <v>0</v>
      </c>
      <c r="I656" s="4" t="str">
        <f t="shared" ref="I656:X656" si="400">+IF($E130=0,"",IF(I130&lt;&gt;"",I130,AVERAGEIFS(I$256:I$503,$D$256:$D$503,$D130)))</f>
        <v/>
      </c>
      <c r="J656" s="4" t="str">
        <f t="shared" si="400"/>
        <v/>
      </c>
      <c r="K656" s="4" t="str">
        <f t="shared" si="400"/>
        <v/>
      </c>
      <c r="L656" s="4" t="str">
        <f t="shared" si="400"/>
        <v/>
      </c>
      <c r="M656" s="4" t="str">
        <f t="shared" si="400"/>
        <v/>
      </c>
      <c r="N656" s="4" t="str">
        <f t="shared" si="400"/>
        <v/>
      </c>
      <c r="O656" s="4" t="str">
        <f t="shared" si="400"/>
        <v/>
      </c>
      <c r="P656" s="4" t="str">
        <f t="shared" si="400"/>
        <v/>
      </c>
      <c r="Q656" s="4" t="str">
        <f t="shared" si="400"/>
        <v/>
      </c>
      <c r="R656" s="4" t="str">
        <f t="shared" si="400"/>
        <v/>
      </c>
      <c r="S656" s="4" t="str">
        <f t="shared" si="400"/>
        <v/>
      </c>
      <c r="T656" s="4" t="str">
        <f t="shared" si="400"/>
        <v/>
      </c>
      <c r="U656" s="4" t="str">
        <f t="shared" si="400"/>
        <v/>
      </c>
      <c r="V656" s="4" t="str">
        <f t="shared" si="400"/>
        <v/>
      </c>
      <c r="W656" s="4" t="str">
        <f t="shared" si="400"/>
        <v/>
      </c>
      <c r="X656" s="4" t="str">
        <f t="shared" si="400"/>
        <v/>
      </c>
    </row>
    <row r="657" spans="1:40" ht="15.75" customHeight="1" x14ac:dyDescent="0.25">
      <c r="A657" s="4" t="s">
        <v>532</v>
      </c>
      <c r="B657" s="4" t="s">
        <v>533</v>
      </c>
      <c r="C657" s="4" t="s">
        <v>181</v>
      </c>
      <c r="D657" s="4" t="s">
        <v>525</v>
      </c>
      <c r="E657" s="4">
        <f t="shared" si="274"/>
        <v>1</v>
      </c>
      <c r="I657" s="4">
        <f t="shared" ref="I657:X657" si="401">+IF($E131=0,"",IF(I131&lt;&gt;"",I131,AVERAGEIFS(I$256:I$503,$D$256:$D$503,$D131)))</f>
        <v>38019</v>
      </c>
      <c r="J657" s="85">
        <f t="shared" si="401"/>
        <v>220.94216049869803</v>
      </c>
      <c r="K657" s="85">
        <f t="shared" si="401"/>
        <v>192.00925852863043</v>
      </c>
      <c r="L657" s="4">
        <f t="shared" si="401"/>
        <v>53.521192220419174</v>
      </c>
      <c r="M657" s="4">
        <f t="shared" si="401"/>
        <v>601.81470383657825</v>
      </c>
      <c r="N657" s="4">
        <f t="shared" si="401"/>
        <v>13.730910211329888</v>
      </c>
      <c r="O657" s="85">
        <f t="shared" si="401"/>
        <v>2.6333333333333333</v>
      </c>
      <c r="P657" s="4">
        <f t="shared" si="401"/>
        <v>0.10900722561078642</v>
      </c>
      <c r="Q657" s="85">
        <f t="shared" si="401"/>
        <v>0.17808219178082191</v>
      </c>
      <c r="R657" s="85">
        <f t="shared" si="401"/>
        <v>0</v>
      </c>
      <c r="S657" s="85">
        <f t="shared" si="401"/>
        <v>10.424050632911392</v>
      </c>
      <c r="T657" s="85">
        <f t="shared" si="401"/>
        <v>22.571428571428573</v>
      </c>
      <c r="U657" s="4">
        <f t="shared" si="401"/>
        <v>0</v>
      </c>
      <c r="V657" s="4">
        <f t="shared" si="401"/>
        <v>0</v>
      </c>
      <c r="W657" s="4">
        <f t="shared" si="401"/>
        <v>0</v>
      </c>
      <c r="X657" s="4">
        <f t="shared" si="401"/>
        <v>0</v>
      </c>
    </row>
    <row r="658" spans="1:40" ht="15.75" customHeight="1" x14ac:dyDescent="0.25">
      <c r="A658" s="4" t="s">
        <v>293</v>
      </c>
      <c r="B658" s="4" t="s">
        <v>294</v>
      </c>
      <c r="C658" s="4" t="s">
        <v>181</v>
      </c>
      <c r="D658" s="4" t="s">
        <v>276</v>
      </c>
      <c r="E658" s="4">
        <f t="shared" si="274"/>
        <v>1</v>
      </c>
      <c r="I658" s="4">
        <f t="shared" ref="I658:X658" si="402">+IF($E132=0,"",IF(I132&lt;&gt;"",I132,AVERAGEIFS(I$256:I$503,$D$256:$D$503,$D132)))</f>
        <v>2759627</v>
      </c>
      <c r="J658" s="85">
        <f t="shared" si="402"/>
        <v>298.26494667576452</v>
      </c>
      <c r="K658" s="85">
        <f t="shared" si="402"/>
        <v>239.12651963471876</v>
      </c>
      <c r="L658" s="85">
        <f t="shared" si="402"/>
        <v>107.22463579317059</v>
      </c>
      <c r="M658" s="85">
        <f t="shared" si="402"/>
        <v>448.40127292013943</v>
      </c>
      <c r="N658" s="85">
        <f t="shared" si="402"/>
        <v>27.902321581865955</v>
      </c>
      <c r="O658" s="85">
        <f t="shared" si="402"/>
        <v>26.164935064935065</v>
      </c>
      <c r="P658" s="85">
        <f t="shared" si="402"/>
        <v>0.42552231106525662</v>
      </c>
      <c r="Q658" s="85">
        <f t="shared" si="402"/>
        <v>9.2589786331262316E-2</v>
      </c>
      <c r="R658" s="85">
        <f t="shared" si="402"/>
        <v>4.6745447844944259</v>
      </c>
      <c r="S658" s="85">
        <f t="shared" si="402"/>
        <v>1.047004516801509</v>
      </c>
      <c r="T658" s="85">
        <f t="shared" si="402"/>
        <v>29.980654761904763</v>
      </c>
      <c r="U658" s="4">
        <f t="shared" si="402"/>
        <v>0</v>
      </c>
      <c r="V658" s="4">
        <f t="shared" si="402"/>
        <v>0</v>
      </c>
      <c r="W658" s="4">
        <f t="shared" si="402"/>
        <v>0</v>
      </c>
      <c r="X658" s="4">
        <f t="shared" si="402"/>
        <v>0</v>
      </c>
    </row>
    <row r="659" spans="1:40" ht="15.75" customHeight="1" x14ac:dyDescent="0.25">
      <c r="A659" s="4" t="s">
        <v>534</v>
      </c>
      <c r="B659" s="4" t="s">
        <v>535</v>
      </c>
      <c r="C659" s="4" t="s">
        <v>181</v>
      </c>
      <c r="D659" s="4" t="s">
        <v>525</v>
      </c>
      <c r="E659" s="4">
        <f t="shared" si="274"/>
        <v>1</v>
      </c>
      <c r="I659" s="4">
        <f t="shared" ref="I659:X659" si="403">+IF($E133=0,"",IF(I133&lt;&gt;"",I133,AVERAGEIFS(I$256:I$503,$D$256:$D$503,$D133)))</f>
        <v>615729</v>
      </c>
      <c r="J659" s="85">
        <f t="shared" si="403"/>
        <v>289.57544634084149</v>
      </c>
      <c r="K659" s="85">
        <f t="shared" si="403"/>
        <v>105.56592267052551</v>
      </c>
      <c r="L659" s="85">
        <f t="shared" si="403"/>
        <v>75.68264609917675</v>
      </c>
      <c r="M659" s="85">
        <f t="shared" si="403"/>
        <v>716.92307692307691</v>
      </c>
      <c r="N659" s="85">
        <f t="shared" si="403"/>
        <v>23.062093875714805</v>
      </c>
      <c r="O659" s="4">
        <f t="shared" si="403"/>
        <v>87.016196189606418</v>
      </c>
      <c r="P659" s="85">
        <f t="shared" si="403"/>
        <v>7.7078145381240359E-2</v>
      </c>
      <c r="Q659" s="85">
        <f t="shared" si="403"/>
        <v>0.44461538461538463</v>
      </c>
      <c r="R659" s="85">
        <f t="shared" si="403"/>
        <v>0.32481822360161694</v>
      </c>
      <c r="S659" s="4">
        <f t="shared" si="403"/>
        <v>3.3446457191342494</v>
      </c>
      <c r="T659" s="4">
        <f t="shared" si="403"/>
        <v>108.40048430554378</v>
      </c>
      <c r="U659" s="4">
        <f t="shared" si="403"/>
        <v>0</v>
      </c>
      <c r="V659" s="4">
        <f t="shared" si="403"/>
        <v>0</v>
      </c>
      <c r="W659" s="4">
        <f t="shared" si="403"/>
        <v>0</v>
      </c>
      <c r="X659" s="4">
        <f t="shared" si="403"/>
        <v>0</v>
      </c>
    </row>
    <row r="660" spans="1:40" ht="15.75" customHeight="1" x14ac:dyDescent="0.25">
      <c r="A660" s="5" t="s">
        <v>173</v>
      </c>
      <c r="B660" s="5" t="s">
        <v>174</v>
      </c>
      <c r="C660" s="4" t="s">
        <v>106</v>
      </c>
      <c r="D660" s="4" t="s">
        <v>160</v>
      </c>
      <c r="E660" s="4">
        <f t="shared" si="274"/>
        <v>0</v>
      </c>
      <c r="I660" s="4" t="str">
        <f t="shared" ref="I660:X660" si="404">+IF($E134=0,"",IF(I134&lt;&gt;"",I134,AVERAGEIFS(I$256:I$503,$D$256:$D$503,$D134)))</f>
        <v/>
      </c>
      <c r="J660" s="4" t="str">
        <f t="shared" si="404"/>
        <v/>
      </c>
      <c r="K660" s="4" t="str">
        <f t="shared" si="404"/>
        <v/>
      </c>
      <c r="L660" s="4" t="str">
        <f t="shared" si="404"/>
        <v/>
      </c>
      <c r="M660" s="4" t="str">
        <f t="shared" si="404"/>
        <v/>
      </c>
      <c r="N660" s="4" t="str">
        <f t="shared" si="404"/>
        <v/>
      </c>
      <c r="O660" s="4" t="str">
        <f t="shared" si="404"/>
        <v/>
      </c>
      <c r="P660" s="4" t="str">
        <f t="shared" si="404"/>
        <v/>
      </c>
      <c r="Q660" s="4" t="str">
        <f t="shared" si="404"/>
        <v/>
      </c>
      <c r="R660" s="4" t="str">
        <f t="shared" si="404"/>
        <v/>
      </c>
      <c r="S660" s="4" t="str">
        <f t="shared" si="404"/>
        <v/>
      </c>
      <c r="T660" s="4" t="str">
        <f t="shared" si="404"/>
        <v/>
      </c>
      <c r="U660" s="4" t="str">
        <f t="shared" si="404"/>
        <v/>
      </c>
      <c r="V660" s="4" t="str">
        <f t="shared" si="404"/>
        <v/>
      </c>
      <c r="W660" s="4" t="str">
        <f t="shared" si="404"/>
        <v/>
      </c>
      <c r="X660" s="4" t="str">
        <f t="shared" si="404"/>
        <v/>
      </c>
    </row>
    <row r="661" spans="1:40" ht="15.75" customHeight="1" x14ac:dyDescent="0.25">
      <c r="A661" s="4" t="s">
        <v>130</v>
      </c>
      <c r="B661" s="4" t="s">
        <v>131</v>
      </c>
      <c r="C661" s="4" t="s">
        <v>118</v>
      </c>
      <c r="D661" s="4" t="s">
        <v>119</v>
      </c>
      <c r="E661" s="4">
        <f t="shared" si="274"/>
        <v>0</v>
      </c>
      <c r="I661" s="4" t="str">
        <f t="shared" ref="I661:X661" si="405">+IF($E135=0,"",IF(I135&lt;&gt;"",I135,AVERAGEIFS(I$256:I$503,$D$256:$D$503,$D135)))</f>
        <v/>
      </c>
      <c r="J661" s="4" t="str">
        <f t="shared" si="405"/>
        <v/>
      </c>
      <c r="K661" s="4" t="str">
        <f t="shared" si="405"/>
        <v/>
      </c>
      <c r="L661" s="4" t="str">
        <f t="shared" si="405"/>
        <v/>
      </c>
      <c r="M661" s="4" t="str">
        <f t="shared" si="405"/>
        <v/>
      </c>
      <c r="N661" s="4" t="str">
        <f t="shared" si="405"/>
        <v/>
      </c>
      <c r="O661" s="4" t="str">
        <f t="shared" si="405"/>
        <v/>
      </c>
      <c r="P661" s="4" t="str">
        <f t="shared" si="405"/>
        <v/>
      </c>
      <c r="Q661" s="4" t="str">
        <f t="shared" si="405"/>
        <v/>
      </c>
      <c r="R661" s="4" t="str">
        <f t="shared" si="405"/>
        <v/>
      </c>
      <c r="S661" s="4" t="str">
        <f t="shared" si="405"/>
        <v/>
      </c>
      <c r="T661" s="4" t="str">
        <f t="shared" si="405"/>
        <v/>
      </c>
      <c r="U661" s="4" t="str">
        <f t="shared" si="405"/>
        <v/>
      </c>
      <c r="V661" s="4" t="str">
        <f t="shared" si="405"/>
        <v/>
      </c>
      <c r="W661" s="4" t="str">
        <f t="shared" si="405"/>
        <v/>
      </c>
      <c r="X661" s="4" t="str">
        <f t="shared" si="405"/>
        <v/>
      </c>
    </row>
    <row r="662" spans="1:40" ht="15.75" customHeight="1" x14ac:dyDescent="0.25">
      <c r="A662" s="4" t="s">
        <v>132</v>
      </c>
      <c r="B662" s="4" t="s">
        <v>133</v>
      </c>
      <c r="C662" s="4" t="s">
        <v>118</v>
      </c>
      <c r="D662" s="4" t="s">
        <v>119</v>
      </c>
      <c r="E662" s="4">
        <f t="shared" si="274"/>
        <v>0</v>
      </c>
      <c r="I662" s="4" t="str">
        <f t="shared" ref="I662:X662" si="406">+IF($E136=0,"",IF(I136&lt;&gt;"",I136,AVERAGEIFS(I$256:I$503,$D$256:$D$503,$D136)))</f>
        <v/>
      </c>
      <c r="J662" s="4" t="str">
        <f t="shared" si="406"/>
        <v/>
      </c>
      <c r="K662" s="4" t="str">
        <f t="shared" si="406"/>
        <v/>
      </c>
      <c r="L662" s="4" t="str">
        <f t="shared" si="406"/>
        <v/>
      </c>
      <c r="M662" s="4" t="str">
        <f t="shared" si="406"/>
        <v/>
      </c>
      <c r="N662" s="4" t="str">
        <f t="shared" si="406"/>
        <v/>
      </c>
      <c r="O662" s="4" t="str">
        <f t="shared" si="406"/>
        <v/>
      </c>
      <c r="P662" s="4" t="str">
        <f t="shared" si="406"/>
        <v/>
      </c>
      <c r="Q662" s="4" t="str">
        <f t="shared" si="406"/>
        <v/>
      </c>
      <c r="R662" s="4" t="str">
        <f t="shared" si="406"/>
        <v/>
      </c>
      <c r="S662" s="4" t="str">
        <f t="shared" si="406"/>
        <v/>
      </c>
      <c r="T662" s="4" t="str">
        <f t="shared" si="406"/>
        <v/>
      </c>
      <c r="U662" s="4" t="str">
        <f t="shared" si="406"/>
        <v/>
      </c>
      <c r="V662" s="4" t="str">
        <f t="shared" si="406"/>
        <v/>
      </c>
      <c r="W662" s="4" t="str">
        <f t="shared" si="406"/>
        <v/>
      </c>
      <c r="X662" s="4" t="str">
        <f t="shared" si="406"/>
        <v/>
      </c>
    </row>
    <row r="663" spans="1:40" ht="15.75" customHeight="1" x14ac:dyDescent="0.25">
      <c r="A663" s="4" t="s">
        <v>364</v>
      </c>
      <c r="B663" s="4" t="s">
        <v>365</v>
      </c>
      <c r="C663" s="4" t="s">
        <v>106</v>
      </c>
      <c r="D663" s="4" t="s">
        <v>357</v>
      </c>
      <c r="E663" s="4">
        <f t="shared" si="274"/>
        <v>0</v>
      </c>
      <c r="I663" s="4" t="str">
        <f t="shared" ref="I663:X663" si="407">+IF($E137=0,"",IF(I137&lt;&gt;"",I137,AVERAGEIFS(I$256:I$503,$D$256:$D$503,$D137)))</f>
        <v/>
      </c>
      <c r="J663" s="4" t="str">
        <f t="shared" si="407"/>
        <v/>
      </c>
      <c r="K663" s="4" t="str">
        <f t="shared" si="407"/>
        <v/>
      </c>
      <c r="L663" s="4" t="str">
        <f t="shared" si="407"/>
        <v/>
      </c>
      <c r="M663" s="4" t="str">
        <f t="shared" si="407"/>
        <v/>
      </c>
      <c r="N663" s="4" t="str">
        <f t="shared" si="407"/>
        <v/>
      </c>
      <c r="O663" s="4" t="str">
        <f t="shared" si="407"/>
        <v/>
      </c>
      <c r="P663" s="4" t="str">
        <f t="shared" si="407"/>
        <v/>
      </c>
      <c r="Q663" s="4" t="str">
        <f t="shared" si="407"/>
        <v/>
      </c>
      <c r="R663" s="4" t="str">
        <f t="shared" si="407"/>
        <v/>
      </c>
      <c r="S663" s="4" t="str">
        <f t="shared" si="407"/>
        <v/>
      </c>
      <c r="T663" s="4" t="str">
        <f t="shared" si="407"/>
        <v/>
      </c>
      <c r="U663" s="4" t="str">
        <f t="shared" si="407"/>
        <v/>
      </c>
      <c r="V663" s="4" t="str">
        <f t="shared" si="407"/>
        <v/>
      </c>
      <c r="W663" s="4" t="str">
        <f t="shared" si="407"/>
        <v/>
      </c>
      <c r="X663" s="4" t="str">
        <f t="shared" si="407"/>
        <v/>
      </c>
    </row>
    <row r="664" spans="1:40" ht="15.75" customHeight="1" x14ac:dyDescent="0.25">
      <c r="A664" s="4" t="s">
        <v>402</v>
      </c>
      <c r="B664" s="4" t="s">
        <v>403</v>
      </c>
      <c r="C664" s="4" t="s">
        <v>106</v>
      </c>
      <c r="D664" s="4" t="s">
        <v>393</v>
      </c>
      <c r="E664" s="4">
        <f t="shared" si="274"/>
        <v>0</v>
      </c>
      <c r="I664" s="4" t="str">
        <f t="shared" ref="I664:X664" si="408">+IF($E138=0,"",IF(I138&lt;&gt;"",I138,AVERAGEIFS(I$256:I$503,$D$256:$D$503,$D138)))</f>
        <v/>
      </c>
      <c r="J664" s="4" t="str">
        <f t="shared" si="408"/>
        <v/>
      </c>
      <c r="K664" s="4" t="str">
        <f t="shared" si="408"/>
        <v/>
      </c>
      <c r="L664" s="4" t="str">
        <f t="shared" si="408"/>
        <v/>
      </c>
      <c r="M664" s="4" t="str">
        <f t="shared" si="408"/>
        <v/>
      </c>
      <c r="N664" s="4" t="str">
        <f t="shared" si="408"/>
        <v/>
      </c>
      <c r="O664" s="4" t="str">
        <f t="shared" si="408"/>
        <v/>
      </c>
      <c r="P664" s="4" t="str">
        <f t="shared" si="408"/>
        <v/>
      </c>
      <c r="Q664" s="4" t="str">
        <f t="shared" si="408"/>
        <v/>
      </c>
      <c r="R664" s="4" t="str">
        <f t="shared" si="408"/>
        <v/>
      </c>
      <c r="S664" s="4" t="str">
        <f t="shared" si="408"/>
        <v/>
      </c>
      <c r="T664" s="4" t="str">
        <f t="shared" si="408"/>
        <v/>
      </c>
      <c r="U664" s="4" t="str">
        <f t="shared" si="408"/>
        <v/>
      </c>
      <c r="V664" s="4" t="str">
        <f t="shared" si="408"/>
        <v/>
      </c>
      <c r="W664" s="4" t="str">
        <f t="shared" si="408"/>
        <v/>
      </c>
      <c r="X664" s="4" t="str">
        <f t="shared" si="408"/>
        <v/>
      </c>
    </row>
    <row r="665" spans="1:40" ht="15.75" customHeight="1" x14ac:dyDescent="0.25">
      <c r="A665" s="4" t="s">
        <v>466</v>
      </c>
      <c r="B665" s="4" t="s">
        <v>467</v>
      </c>
      <c r="C665" s="4" t="s">
        <v>118</v>
      </c>
      <c r="D665" s="4" t="s">
        <v>449</v>
      </c>
      <c r="E665" s="4">
        <f t="shared" si="274"/>
        <v>0</v>
      </c>
      <c r="I665" s="4" t="str">
        <f t="shared" ref="I665:X665" si="409">+IF($E139=0,"",IF(I139&lt;&gt;"",I139,AVERAGEIFS(I$256:I$503,$D$256:$D$503,$D139)))</f>
        <v/>
      </c>
      <c r="J665" s="4" t="str">
        <f t="shared" si="409"/>
        <v/>
      </c>
      <c r="K665" s="4" t="str">
        <f t="shared" si="409"/>
        <v/>
      </c>
      <c r="L665" s="4" t="str">
        <f t="shared" si="409"/>
        <v/>
      </c>
      <c r="M665" s="4" t="str">
        <f t="shared" si="409"/>
        <v/>
      </c>
      <c r="N665" s="4" t="str">
        <f t="shared" si="409"/>
        <v/>
      </c>
      <c r="O665" s="4" t="str">
        <f t="shared" si="409"/>
        <v/>
      </c>
      <c r="P665" s="4" t="str">
        <f t="shared" si="409"/>
        <v/>
      </c>
      <c r="Q665" s="4" t="str">
        <f t="shared" si="409"/>
        <v/>
      </c>
      <c r="R665" s="4" t="str">
        <f t="shared" si="409"/>
        <v/>
      </c>
      <c r="S665" s="4" t="str">
        <f t="shared" si="409"/>
        <v/>
      </c>
      <c r="T665" s="4" t="str">
        <f t="shared" si="409"/>
        <v/>
      </c>
      <c r="U665" s="4" t="str">
        <f t="shared" si="409"/>
        <v/>
      </c>
      <c r="V665" s="4" t="str">
        <f t="shared" si="409"/>
        <v/>
      </c>
      <c r="W665" s="4" t="str">
        <f t="shared" si="409"/>
        <v/>
      </c>
      <c r="X665" s="4" t="str">
        <f t="shared" si="409"/>
        <v/>
      </c>
    </row>
    <row r="666" spans="1:40" ht="15.75" customHeight="1" x14ac:dyDescent="0.25">
      <c r="A666" s="4" t="s">
        <v>429</v>
      </c>
      <c r="B666" s="4" t="s">
        <v>430</v>
      </c>
      <c r="C666" s="4" t="s">
        <v>181</v>
      </c>
      <c r="D666" s="4" t="s">
        <v>412</v>
      </c>
      <c r="E666" s="4">
        <f t="shared" si="274"/>
        <v>1</v>
      </c>
      <c r="I666" s="4">
        <f t="shared" ref="I666:X666" si="410">+IF($E140=0,"",IF(I140&lt;&gt;"",I140,AVERAGEIFS(I$256:I$503,$D$256:$D$503,$D140)))</f>
        <v>440372</v>
      </c>
      <c r="J666" s="85">
        <f t="shared" si="410"/>
        <v>490.94856167058765</v>
      </c>
      <c r="K666" s="85">
        <f t="shared" si="410"/>
        <v>133.52347560698681</v>
      </c>
      <c r="L666" s="4">
        <f t="shared" si="410"/>
        <v>66.984301370877475</v>
      </c>
      <c r="M666" s="4">
        <f t="shared" si="410"/>
        <v>501.16266023772533</v>
      </c>
      <c r="N666" s="4">
        <f t="shared" si="410"/>
        <v>29.381925522647858</v>
      </c>
      <c r="O666" s="85">
        <f t="shared" si="410"/>
        <v>343.07142857142856</v>
      </c>
      <c r="P666" s="85">
        <f t="shared" si="410"/>
        <v>18.375</v>
      </c>
      <c r="Q666" s="85">
        <f t="shared" si="410"/>
        <v>0.26530612244897961</v>
      </c>
      <c r="R666" s="85">
        <f t="shared" si="410"/>
        <v>0.90832296331283546</v>
      </c>
      <c r="S666" s="85">
        <f t="shared" si="410"/>
        <v>0.37733361093760842</v>
      </c>
      <c r="T666" s="4">
        <f t="shared" si="410"/>
        <v>79.344242606043295</v>
      </c>
      <c r="U666" s="4">
        <f t="shared" si="410"/>
        <v>0</v>
      </c>
      <c r="V666" s="4">
        <f t="shared" si="410"/>
        <v>0</v>
      </c>
      <c r="W666" s="4">
        <f t="shared" si="410"/>
        <v>0</v>
      </c>
      <c r="X666" s="4">
        <f t="shared" si="410"/>
        <v>0</v>
      </c>
    </row>
    <row r="667" spans="1:40" ht="15.75" customHeight="1" x14ac:dyDescent="0.25">
      <c r="A667" s="4" t="s">
        <v>219</v>
      </c>
      <c r="B667" s="4" t="s">
        <v>220</v>
      </c>
      <c r="C667" s="4" t="s">
        <v>22</v>
      </c>
      <c r="D667" s="4" t="s">
        <v>216</v>
      </c>
      <c r="E667" s="4">
        <f t="shared" si="274"/>
        <v>0</v>
      </c>
      <c r="I667" s="4" t="str">
        <f t="shared" ref="I667:X667" si="411">+IF($E141=0,"",IF(I141&lt;&gt;"",I141,AVERAGEIFS(I$256:I$503,$D$256:$D$503,$D141)))</f>
        <v/>
      </c>
      <c r="J667" s="4" t="str">
        <f t="shared" si="411"/>
        <v/>
      </c>
      <c r="K667" s="4" t="str">
        <f t="shared" si="411"/>
        <v/>
      </c>
      <c r="L667" s="4" t="str">
        <f t="shared" si="411"/>
        <v/>
      </c>
      <c r="M667" s="4" t="str">
        <f t="shared" si="411"/>
        <v/>
      </c>
      <c r="N667" s="4" t="str">
        <f t="shared" si="411"/>
        <v/>
      </c>
      <c r="O667" s="4" t="str">
        <f t="shared" si="411"/>
        <v/>
      </c>
      <c r="P667" s="4" t="str">
        <f t="shared" si="411"/>
        <v/>
      </c>
      <c r="Q667" s="4" t="str">
        <f t="shared" si="411"/>
        <v/>
      </c>
      <c r="R667" s="4" t="str">
        <f t="shared" si="411"/>
        <v/>
      </c>
      <c r="S667" s="4" t="str">
        <f t="shared" si="411"/>
        <v/>
      </c>
      <c r="T667" s="4" t="str">
        <f t="shared" si="411"/>
        <v/>
      </c>
      <c r="U667" s="4" t="str">
        <f t="shared" si="411"/>
        <v/>
      </c>
      <c r="V667" s="4" t="str">
        <f t="shared" si="411"/>
        <v/>
      </c>
      <c r="W667" s="4" t="str">
        <f t="shared" si="411"/>
        <v/>
      </c>
      <c r="X667" s="4" t="str">
        <f t="shared" si="411"/>
        <v/>
      </c>
    </row>
    <row r="668" spans="1:40" ht="15.75" customHeight="1" x14ac:dyDescent="0.25">
      <c r="A668" s="4" t="s">
        <v>61</v>
      </c>
      <c r="B668" s="4" t="s">
        <v>62</v>
      </c>
      <c r="C668" s="4" t="s">
        <v>28</v>
      </c>
      <c r="D668" s="4" t="s">
        <v>29</v>
      </c>
      <c r="E668" s="4">
        <f t="shared" si="274"/>
        <v>0</v>
      </c>
      <c r="I668" s="4" t="str">
        <f t="shared" ref="I668:X668" si="412">+IF($E142=0,"",IF(I142&lt;&gt;"",I142,AVERAGEIFS(I$256:I$503,$D$256:$D$503,$D142)))</f>
        <v/>
      </c>
      <c r="J668" s="4" t="str">
        <f t="shared" si="412"/>
        <v/>
      </c>
      <c r="K668" s="4" t="str">
        <f t="shared" si="412"/>
        <v/>
      </c>
      <c r="L668" s="4" t="str">
        <f t="shared" si="412"/>
        <v/>
      </c>
      <c r="M668" s="4" t="str">
        <f t="shared" si="412"/>
        <v/>
      </c>
      <c r="N668" s="4" t="str">
        <f t="shared" si="412"/>
        <v/>
      </c>
      <c r="O668" s="4" t="str">
        <f t="shared" si="412"/>
        <v/>
      </c>
      <c r="P668" s="4" t="str">
        <f t="shared" si="412"/>
        <v/>
      </c>
      <c r="Q668" s="4" t="str">
        <f t="shared" si="412"/>
        <v/>
      </c>
      <c r="R668" s="4" t="str">
        <f t="shared" si="412"/>
        <v/>
      </c>
      <c r="S668" s="4" t="str">
        <f t="shared" si="412"/>
        <v/>
      </c>
      <c r="T668" s="4" t="str">
        <f t="shared" si="412"/>
        <v/>
      </c>
      <c r="U668" s="4" t="str">
        <f t="shared" si="412"/>
        <v/>
      </c>
      <c r="V668" s="4" t="str">
        <f t="shared" si="412"/>
        <v/>
      </c>
      <c r="W668" s="4" t="str">
        <f t="shared" si="412"/>
        <v/>
      </c>
      <c r="X668" s="4" t="str">
        <f t="shared" si="412"/>
        <v/>
      </c>
    </row>
    <row r="669" spans="1:40" ht="15.75" customHeight="1" x14ac:dyDescent="0.25">
      <c r="A669" s="4" t="s">
        <v>468</v>
      </c>
      <c r="B669" s="4" t="s">
        <v>469</v>
      </c>
      <c r="C669" s="4" t="s">
        <v>118</v>
      </c>
      <c r="D669" s="4" t="s">
        <v>449</v>
      </c>
      <c r="E669" s="4">
        <f t="shared" si="274"/>
        <v>0</v>
      </c>
      <c r="I669" s="4" t="str">
        <f t="shared" ref="I669:X669" si="413">+IF($E143=0,"",IF(I143&lt;&gt;"",I143,AVERAGEIFS(I$256:I$503,$D$256:$D$503,$D143)))</f>
        <v/>
      </c>
      <c r="J669" s="4" t="str">
        <f t="shared" si="413"/>
        <v/>
      </c>
      <c r="K669" s="4" t="str">
        <f t="shared" si="413"/>
        <v/>
      </c>
      <c r="L669" s="4" t="str">
        <f t="shared" si="413"/>
        <v/>
      </c>
      <c r="M669" s="4" t="str">
        <f t="shared" si="413"/>
        <v/>
      </c>
      <c r="N669" s="4" t="str">
        <f t="shared" si="413"/>
        <v/>
      </c>
      <c r="O669" s="4" t="str">
        <f t="shared" si="413"/>
        <v/>
      </c>
      <c r="P669" s="4" t="str">
        <f t="shared" si="413"/>
        <v/>
      </c>
      <c r="Q669" s="4" t="str">
        <f t="shared" si="413"/>
        <v/>
      </c>
      <c r="R669" s="4" t="str">
        <f t="shared" si="413"/>
        <v/>
      </c>
      <c r="S669" s="4" t="str">
        <f t="shared" si="413"/>
        <v/>
      </c>
      <c r="T669" s="4" t="str">
        <f t="shared" si="413"/>
        <v/>
      </c>
      <c r="U669" s="4" t="str">
        <f t="shared" si="413"/>
        <v/>
      </c>
      <c r="V669" s="4" t="str">
        <f t="shared" si="413"/>
        <v/>
      </c>
      <c r="W669" s="4" t="str">
        <f t="shared" si="413"/>
        <v/>
      </c>
      <c r="X669" s="4" t="str">
        <f t="shared" si="413"/>
        <v/>
      </c>
    </row>
    <row r="670" spans="1:40" ht="15.75" customHeight="1" x14ac:dyDescent="0.25">
      <c r="A670" s="4" t="s">
        <v>134</v>
      </c>
      <c r="B670" s="4" t="s">
        <v>135</v>
      </c>
      <c r="C670" s="4" t="s">
        <v>118</v>
      </c>
      <c r="D670" s="4" t="s">
        <v>119</v>
      </c>
      <c r="E670" s="4">
        <f t="shared" si="274"/>
        <v>1</v>
      </c>
      <c r="I670" s="4">
        <f t="shared" ref="I670:X670" si="414">+IF($E144=0,"",IF(I144&lt;&gt;"",I144,AVERAGEIFS(I$256:I$503,$D$256:$D$503,$D144)))</f>
        <v>1269668</v>
      </c>
      <c r="J670" s="85">
        <f t="shared" si="414"/>
        <v>843.44883859402614</v>
      </c>
      <c r="K670" s="85">
        <f t="shared" si="414"/>
        <v>201.62751207402252</v>
      </c>
      <c r="L670" s="4" t="e">
        <f t="shared" si="414"/>
        <v>#DIV/0!</v>
      </c>
      <c r="M670" s="4" t="e">
        <f t="shared" si="414"/>
        <v>#DIV/0!</v>
      </c>
      <c r="N670" s="4" t="e">
        <f t="shared" si="414"/>
        <v>#DIV/0!</v>
      </c>
      <c r="O670" s="85">
        <f t="shared" si="414"/>
        <v>612.61428571428576</v>
      </c>
      <c r="P670" s="85">
        <f t="shared" si="414"/>
        <v>9.141551206970433E-2</v>
      </c>
      <c r="Q670" s="85">
        <f t="shared" si="414"/>
        <v>0.43046875000000001</v>
      </c>
      <c r="R670" s="85">
        <f t="shared" si="414"/>
        <v>1.8114971787900458</v>
      </c>
      <c r="S670" s="85">
        <f t="shared" si="414"/>
        <v>0.45628803954947184</v>
      </c>
      <c r="T670" s="4">
        <f t="shared" si="414"/>
        <v>824.82622950819677</v>
      </c>
      <c r="U670" s="4">
        <f t="shared" si="414"/>
        <v>0.53</v>
      </c>
      <c r="V670" s="4">
        <f t="shared" si="414"/>
        <v>0.54</v>
      </c>
      <c r="W670" s="4">
        <f t="shared" si="414"/>
        <v>0.56000000000000005</v>
      </c>
      <c r="X670" s="4">
        <f t="shared" si="414"/>
        <v>0.56000000000000005</v>
      </c>
    </row>
    <row r="671" spans="1:40" ht="15.75" customHeight="1" x14ac:dyDescent="0.25">
      <c r="A671" s="4" t="s">
        <v>136</v>
      </c>
      <c r="B671" s="4" t="s">
        <v>137</v>
      </c>
      <c r="C671" s="4" t="s">
        <v>118</v>
      </c>
      <c r="D671" s="4" t="s">
        <v>119</v>
      </c>
      <c r="E671" s="4">
        <f t="shared" si="274"/>
        <v>0</v>
      </c>
      <c r="I671" s="4" t="str">
        <f t="shared" ref="I671:X671" si="415">+IF($E145=0,"",IF(I145&lt;&gt;"",I145,AVERAGEIFS(I$256:I$503,$D$256:$D$503,$D145)))</f>
        <v/>
      </c>
      <c r="J671" s="4" t="str">
        <f t="shared" si="415"/>
        <v/>
      </c>
      <c r="K671" s="4" t="str">
        <f t="shared" si="415"/>
        <v/>
      </c>
      <c r="L671" s="4" t="str">
        <f t="shared" si="415"/>
        <v/>
      </c>
      <c r="M671" s="4" t="str">
        <f t="shared" si="415"/>
        <v/>
      </c>
      <c r="N671" s="4" t="str">
        <f t="shared" si="415"/>
        <v/>
      </c>
      <c r="O671" s="4" t="str">
        <f t="shared" si="415"/>
        <v/>
      </c>
      <c r="P671" s="4" t="str">
        <f t="shared" si="415"/>
        <v/>
      </c>
      <c r="Q671" s="4" t="str">
        <f t="shared" si="415"/>
        <v/>
      </c>
      <c r="R671" s="4" t="str">
        <f t="shared" si="415"/>
        <v/>
      </c>
      <c r="S671" s="4" t="str">
        <f t="shared" si="415"/>
        <v/>
      </c>
      <c r="T671" s="4" t="str">
        <f t="shared" si="415"/>
        <v/>
      </c>
      <c r="U671" s="4" t="str">
        <f t="shared" si="415"/>
        <v/>
      </c>
      <c r="V671" s="4" t="str">
        <f t="shared" si="415"/>
        <v/>
      </c>
      <c r="W671" s="4" t="str">
        <f t="shared" si="415"/>
        <v/>
      </c>
      <c r="X671" s="4" t="str">
        <f t="shared" si="415"/>
        <v/>
      </c>
    </row>
    <row r="672" spans="1:40" ht="15.75" customHeight="1" x14ac:dyDescent="0.25">
      <c r="A672" s="6" t="s">
        <v>98</v>
      </c>
      <c r="B672" s="6" t="s">
        <v>99</v>
      </c>
      <c r="C672" s="6" t="s">
        <v>28</v>
      </c>
      <c r="D672" s="6" t="s">
        <v>89</v>
      </c>
      <c r="E672" s="4">
        <f t="shared" si="274"/>
        <v>1</v>
      </c>
      <c r="I672" s="4">
        <f t="shared" ref="I672:X672" si="416">+IF($E146=0,"",IF(I146&lt;&gt;"",I146,AVERAGEIFS(I$256:I$503,$D$256:$D$503,$D146)))</f>
        <v>127575529</v>
      </c>
      <c r="J672" s="85">
        <f t="shared" si="416"/>
        <v>347.7618344815956</v>
      </c>
      <c r="K672" s="85">
        <f t="shared" si="416"/>
        <v>142.65980429522654</v>
      </c>
      <c r="L672" s="85">
        <f t="shared" si="416"/>
        <v>31.755306301728133</v>
      </c>
      <c r="M672" s="85">
        <f t="shared" si="416"/>
        <v>222.59462964082218</v>
      </c>
      <c r="N672" s="85">
        <f t="shared" si="416"/>
        <v>2.1696950988147576</v>
      </c>
      <c r="O672" s="85">
        <f t="shared" si="416"/>
        <v>62.153901734104046</v>
      </c>
      <c r="P672" s="85">
        <f t="shared" si="416"/>
        <v>4.6224316155741247</v>
      </c>
      <c r="Q672" s="85">
        <f t="shared" si="416"/>
        <v>0.30924895191731822</v>
      </c>
      <c r="R672" s="85">
        <f t="shared" si="416"/>
        <v>25.145104434565972</v>
      </c>
      <c r="S672" s="85">
        <f t="shared" si="416"/>
        <v>0.53743853245137818</v>
      </c>
      <c r="T672" s="85">
        <f t="shared" si="416"/>
        <v>18.77163120567376</v>
      </c>
      <c r="U672" s="4">
        <f t="shared" si="416"/>
        <v>0.26</v>
      </c>
      <c r="V672" s="4">
        <f t="shared" si="416"/>
        <v>0.37</v>
      </c>
      <c r="W672" s="4">
        <f t="shared" si="416"/>
        <v>0.42</v>
      </c>
      <c r="X672" s="4">
        <f t="shared" si="416"/>
        <v>0.42</v>
      </c>
      <c r="Y672" s="6"/>
      <c r="Z672" s="6"/>
      <c r="AA672" s="6"/>
      <c r="AB672" s="6"/>
      <c r="AC672" s="6"/>
      <c r="AD672" s="6"/>
      <c r="AE672" s="6"/>
      <c r="AF672" s="6"/>
      <c r="AG672" s="6"/>
      <c r="AH672" s="6"/>
      <c r="AI672" s="6"/>
      <c r="AJ672" s="6"/>
      <c r="AK672" s="6"/>
      <c r="AL672" s="6"/>
      <c r="AM672" s="6"/>
      <c r="AN672" s="6"/>
    </row>
    <row r="673" spans="1:24" ht="15.75" customHeight="1" x14ac:dyDescent="0.25">
      <c r="A673" s="4" t="s">
        <v>221</v>
      </c>
      <c r="B673" s="4" t="s">
        <v>222</v>
      </c>
      <c r="C673" s="4" t="s">
        <v>22</v>
      </c>
      <c r="D673" s="4" t="s">
        <v>216</v>
      </c>
      <c r="E673" s="4">
        <f t="shared" si="274"/>
        <v>0</v>
      </c>
      <c r="I673" s="4" t="str">
        <f t="shared" ref="I673:X673" si="417">+IF($E147=0,"",IF(I147&lt;&gt;"",I147,AVERAGEIFS(I$256:I$503,$D$256:$D$503,$D147)))</f>
        <v/>
      </c>
      <c r="J673" s="4" t="str">
        <f t="shared" si="417"/>
        <v/>
      </c>
      <c r="K673" s="4" t="str">
        <f t="shared" si="417"/>
        <v/>
      </c>
      <c r="L673" s="4" t="str">
        <f t="shared" si="417"/>
        <v/>
      </c>
      <c r="M673" s="4" t="str">
        <f t="shared" si="417"/>
        <v/>
      </c>
      <c r="N673" s="4" t="str">
        <f t="shared" si="417"/>
        <v/>
      </c>
      <c r="O673" s="4" t="str">
        <f t="shared" si="417"/>
        <v/>
      </c>
      <c r="P673" s="4" t="str">
        <f t="shared" si="417"/>
        <v/>
      </c>
      <c r="Q673" s="4" t="str">
        <f t="shared" si="417"/>
        <v/>
      </c>
      <c r="R673" s="4" t="str">
        <f t="shared" si="417"/>
        <v/>
      </c>
      <c r="S673" s="4" t="str">
        <f t="shared" si="417"/>
        <v/>
      </c>
      <c r="T673" s="4" t="str">
        <f t="shared" si="417"/>
        <v/>
      </c>
      <c r="U673" s="4" t="str">
        <f t="shared" si="417"/>
        <v/>
      </c>
      <c r="V673" s="4" t="str">
        <f t="shared" si="417"/>
        <v/>
      </c>
      <c r="W673" s="4" t="str">
        <f t="shared" si="417"/>
        <v/>
      </c>
      <c r="X673" s="4" t="str">
        <f t="shared" si="417"/>
        <v/>
      </c>
    </row>
    <row r="674" spans="1:24" ht="15.75" customHeight="1" x14ac:dyDescent="0.25">
      <c r="A674" s="4" t="s">
        <v>536</v>
      </c>
      <c r="B674" s="4" t="s">
        <v>537</v>
      </c>
      <c r="C674" s="4" t="s">
        <v>181</v>
      </c>
      <c r="D674" s="4" t="s">
        <v>525</v>
      </c>
      <c r="E674" s="4">
        <f t="shared" si="274"/>
        <v>1</v>
      </c>
      <c r="I674" s="4">
        <f t="shared" ref="I674:X674" si="418">+IF($E148=0,"",IF(I148&lt;&gt;"",I148,AVERAGEIFS(I$256:I$503,$D$256:$D$503,$D148)))</f>
        <v>38964</v>
      </c>
      <c r="J674" s="85">
        <f t="shared" si="418"/>
        <v>1326.865824863977</v>
      </c>
      <c r="K674" s="85">
        <f t="shared" si="418"/>
        <v>74.427676829894253</v>
      </c>
      <c r="L674" s="4">
        <f t="shared" si="418"/>
        <v>53.521192220419174</v>
      </c>
      <c r="M674" s="4">
        <f t="shared" si="418"/>
        <v>601.81470383657825</v>
      </c>
      <c r="N674" s="4">
        <f t="shared" si="418"/>
        <v>13.730910211329888</v>
      </c>
      <c r="O674" s="85">
        <f t="shared" si="418"/>
        <v>26.818181818181817</v>
      </c>
      <c r="P674" s="85">
        <f t="shared" si="418"/>
        <v>5.1236749116607777E-2</v>
      </c>
      <c r="Q674" s="85">
        <f t="shared" si="418"/>
        <v>0.37931034482758619</v>
      </c>
      <c r="R674" s="85">
        <f t="shared" si="418"/>
        <v>0</v>
      </c>
      <c r="S674" s="85">
        <f t="shared" si="418"/>
        <v>1.8745762711864407</v>
      </c>
      <c r="T674" s="85">
        <f t="shared" si="418"/>
        <v>118</v>
      </c>
      <c r="U674" s="4">
        <f t="shared" si="418"/>
        <v>0</v>
      </c>
      <c r="V674" s="4">
        <f t="shared" si="418"/>
        <v>0</v>
      </c>
      <c r="W674" s="4">
        <f t="shared" si="418"/>
        <v>0</v>
      </c>
      <c r="X674" s="4">
        <f t="shared" si="418"/>
        <v>0</v>
      </c>
    </row>
    <row r="675" spans="1:24" ht="15.75" customHeight="1" x14ac:dyDescent="0.25">
      <c r="A675" s="4" t="s">
        <v>175</v>
      </c>
      <c r="B675" s="4" t="s">
        <v>176</v>
      </c>
      <c r="C675" s="4" t="s">
        <v>106</v>
      </c>
      <c r="D675" s="4" t="s">
        <v>160</v>
      </c>
      <c r="E675" s="4">
        <f t="shared" si="274"/>
        <v>1</v>
      </c>
      <c r="I675" s="4">
        <f t="shared" ref="I675:X675" si="419">+IF($E149=0,"",IF(I149&lt;&gt;"",I149,AVERAGEIFS(I$256:I$503,$D$256:$D$503,$D149)))</f>
        <v>3225167</v>
      </c>
      <c r="J675" s="85">
        <f t="shared" si="419"/>
        <v>216.4229015117667</v>
      </c>
      <c r="K675" s="85">
        <f t="shared" si="419"/>
        <v>119.9627802219234</v>
      </c>
      <c r="L675" s="85">
        <f t="shared" si="419"/>
        <v>93.452525094049392</v>
      </c>
      <c r="M675" s="85">
        <f t="shared" si="419"/>
        <v>779.01266477125876</v>
      </c>
      <c r="N675" s="85">
        <f t="shared" si="419"/>
        <v>15.844140784027617</v>
      </c>
      <c r="O675" s="85">
        <f t="shared" si="419"/>
        <v>19.804305283757337</v>
      </c>
      <c r="P675" s="85">
        <f t="shared" si="419"/>
        <v>0.58924763935424918</v>
      </c>
      <c r="Q675" s="85">
        <f t="shared" si="419"/>
        <v>0.22977513569397778</v>
      </c>
      <c r="R675" s="85">
        <f t="shared" si="419"/>
        <v>5.9221739525426127</v>
      </c>
      <c r="S675" s="85">
        <f t="shared" si="419"/>
        <v>2.3522727272727271</v>
      </c>
      <c r="T675" s="85">
        <f t="shared" si="419"/>
        <v>19.276190476190475</v>
      </c>
      <c r="U675" s="4">
        <f t="shared" si="419"/>
        <v>0.4</v>
      </c>
      <c r="V675" s="4">
        <f t="shared" si="419"/>
        <v>0.34</v>
      </c>
      <c r="W675" s="4">
        <f t="shared" si="419"/>
        <v>0.49</v>
      </c>
      <c r="X675" s="4">
        <f t="shared" si="419"/>
        <v>0.49</v>
      </c>
    </row>
    <row r="676" spans="1:24" ht="15.75" customHeight="1" x14ac:dyDescent="0.25">
      <c r="A676" s="4" t="s">
        <v>431</v>
      </c>
      <c r="B676" s="4" t="s">
        <v>432</v>
      </c>
      <c r="C676" s="4" t="s">
        <v>181</v>
      </c>
      <c r="D676" s="4" t="s">
        <v>412</v>
      </c>
      <c r="E676" s="4">
        <f t="shared" si="274"/>
        <v>1</v>
      </c>
      <c r="I676" s="4">
        <f t="shared" ref="I676:X676" si="420">+IF($E150=0,"",IF(I150&lt;&gt;"",I150,AVERAGEIFS(I$256:I$503,$D$256:$D$503,$D150)))</f>
        <v>627987</v>
      </c>
      <c r="J676" s="85">
        <f t="shared" si="420"/>
        <v>651.76508430907018</v>
      </c>
      <c r="K676" s="85">
        <f t="shared" si="420"/>
        <v>178.18840198921313</v>
      </c>
      <c r="L676" s="85">
        <f t="shared" si="420"/>
        <v>78.027092917528549</v>
      </c>
      <c r="M676" s="85">
        <f t="shared" si="420"/>
        <v>437.89097408400357</v>
      </c>
      <c r="N676" s="85">
        <f t="shared" si="420"/>
        <v>49.841796088135581</v>
      </c>
      <c r="O676" s="85">
        <f t="shared" si="420"/>
        <v>13.511182108626198</v>
      </c>
      <c r="P676" s="85">
        <f t="shared" si="420"/>
        <v>0.30145474137931033</v>
      </c>
      <c r="Q676" s="85">
        <f t="shared" si="420"/>
        <v>0.27613941018766758</v>
      </c>
      <c r="R676" s="85">
        <f t="shared" si="420"/>
        <v>2.3885844770672002</v>
      </c>
      <c r="S676" s="85">
        <f t="shared" si="420"/>
        <v>0.85268384960983679</v>
      </c>
      <c r="T676" s="85">
        <f t="shared" si="420"/>
        <v>35.83898305084746</v>
      </c>
      <c r="U676" s="4">
        <f t="shared" si="420"/>
        <v>0</v>
      </c>
      <c r="V676" s="4">
        <f t="shared" si="420"/>
        <v>0</v>
      </c>
      <c r="W676" s="4">
        <f t="shared" si="420"/>
        <v>0</v>
      </c>
      <c r="X676" s="4">
        <f t="shared" si="420"/>
        <v>0</v>
      </c>
    </row>
    <row r="677" spans="1:24" ht="15.75" customHeight="1" x14ac:dyDescent="0.25">
      <c r="A677" s="4" t="s">
        <v>63</v>
      </c>
      <c r="B677" s="4" t="s">
        <v>64</v>
      </c>
      <c r="C677" s="4" t="s">
        <v>28</v>
      </c>
      <c r="D677" s="4" t="s">
        <v>29</v>
      </c>
      <c r="E677" s="4">
        <f t="shared" si="274"/>
        <v>0</v>
      </c>
      <c r="I677" s="4" t="str">
        <f t="shared" ref="I677:X677" si="421">+IF($E151=0,"",IF(I151&lt;&gt;"",I151,AVERAGEIFS(I$256:I$503,$D$256:$D$503,$D151)))</f>
        <v/>
      </c>
      <c r="J677" s="4" t="str">
        <f t="shared" si="421"/>
        <v/>
      </c>
      <c r="K677" s="4" t="str">
        <f t="shared" si="421"/>
        <v/>
      </c>
      <c r="L677" s="4" t="str">
        <f t="shared" si="421"/>
        <v/>
      </c>
      <c r="M677" s="4" t="str">
        <f t="shared" si="421"/>
        <v/>
      </c>
      <c r="N677" s="4" t="str">
        <f t="shared" si="421"/>
        <v/>
      </c>
      <c r="O677" s="4" t="str">
        <f t="shared" si="421"/>
        <v/>
      </c>
      <c r="P677" s="4" t="str">
        <f t="shared" si="421"/>
        <v/>
      </c>
      <c r="Q677" s="4" t="str">
        <f t="shared" si="421"/>
        <v/>
      </c>
      <c r="R677" s="4" t="str">
        <f t="shared" si="421"/>
        <v/>
      </c>
      <c r="S677" s="4" t="str">
        <f t="shared" si="421"/>
        <v/>
      </c>
      <c r="T677" s="4" t="str">
        <f t="shared" si="421"/>
        <v/>
      </c>
      <c r="U677" s="4" t="str">
        <f t="shared" si="421"/>
        <v/>
      </c>
      <c r="V677" s="4" t="str">
        <f t="shared" si="421"/>
        <v/>
      </c>
      <c r="W677" s="4" t="str">
        <f t="shared" si="421"/>
        <v/>
      </c>
      <c r="X677" s="4" t="str">
        <f t="shared" si="421"/>
        <v/>
      </c>
    </row>
    <row r="678" spans="1:24" ht="15.75" customHeight="1" x14ac:dyDescent="0.25">
      <c r="A678" s="4" t="s">
        <v>255</v>
      </c>
      <c r="B678" s="4" t="s">
        <v>256</v>
      </c>
      <c r="C678" s="4" t="s">
        <v>118</v>
      </c>
      <c r="D678" s="4" t="s">
        <v>250</v>
      </c>
      <c r="E678" s="4">
        <f t="shared" si="274"/>
        <v>1</v>
      </c>
      <c r="I678" s="4">
        <f t="shared" ref="I678:X678" si="422">+IF($E152=0,"",IF(I152&lt;&gt;"",I152,AVERAGEIFS(I$256:I$503,$D$256:$D$503,$D152)))</f>
        <v>36471769</v>
      </c>
      <c r="J678" s="85">
        <f t="shared" si="422"/>
        <v>153.47486983699639</v>
      </c>
      <c r="K678" s="85">
        <f t="shared" si="422"/>
        <v>227.85294565777713</v>
      </c>
      <c r="L678" s="85">
        <f t="shared" si="422"/>
        <v>25.803519428958875</v>
      </c>
      <c r="M678" s="85">
        <f t="shared" si="422"/>
        <v>113.24637192847344</v>
      </c>
      <c r="N678" s="85">
        <f t="shared" si="422"/>
        <v>8.3708580189790087</v>
      </c>
      <c r="O678" s="85">
        <f t="shared" si="422"/>
        <v>154.48051097281362</v>
      </c>
      <c r="P678" s="4">
        <f t="shared" si="422"/>
        <v>3.9598732840549102</v>
      </c>
      <c r="Q678" s="85">
        <f t="shared" si="422"/>
        <v>0.14909388462371542</v>
      </c>
      <c r="R678" s="85">
        <f t="shared" si="422"/>
        <v>2.0865453496374142</v>
      </c>
      <c r="S678" s="85">
        <f t="shared" si="422"/>
        <v>1.6729357185414806</v>
      </c>
      <c r="T678" s="85">
        <f t="shared" si="422"/>
        <v>481.74565883554646</v>
      </c>
      <c r="U678" s="4">
        <f t="shared" si="422"/>
        <v>0.48</v>
      </c>
      <c r="V678" s="4">
        <f t="shared" si="422"/>
        <v>0.5</v>
      </c>
      <c r="W678" s="4">
        <f t="shared" si="422"/>
        <v>0.38</v>
      </c>
      <c r="X678" s="4">
        <f t="shared" si="422"/>
        <v>0.38</v>
      </c>
    </row>
    <row r="679" spans="1:24" ht="15.75" customHeight="1" x14ac:dyDescent="0.25">
      <c r="A679" s="4" t="s">
        <v>138</v>
      </c>
      <c r="B679" s="4" t="s">
        <v>139</v>
      </c>
      <c r="C679" s="4" t="s">
        <v>118</v>
      </c>
      <c r="D679" s="4" t="s">
        <v>119</v>
      </c>
      <c r="E679" s="4">
        <f t="shared" si="274"/>
        <v>0</v>
      </c>
      <c r="I679" s="4" t="str">
        <f t="shared" ref="I679:X679" si="423">+IF($E153=0,"",IF(I153&lt;&gt;"",I153,AVERAGEIFS(I$256:I$503,$D$256:$D$503,$D153)))</f>
        <v/>
      </c>
      <c r="J679" s="4" t="str">
        <f t="shared" si="423"/>
        <v/>
      </c>
      <c r="K679" s="4" t="str">
        <f t="shared" si="423"/>
        <v/>
      </c>
      <c r="L679" s="4" t="str">
        <f t="shared" si="423"/>
        <v/>
      </c>
      <c r="M679" s="4" t="str">
        <f t="shared" si="423"/>
        <v/>
      </c>
      <c r="N679" s="4" t="str">
        <f t="shared" si="423"/>
        <v/>
      </c>
      <c r="O679" s="4" t="str">
        <f t="shared" si="423"/>
        <v/>
      </c>
      <c r="P679" s="4" t="str">
        <f t="shared" si="423"/>
        <v/>
      </c>
      <c r="Q679" s="4" t="str">
        <f t="shared" si="423"/>
        <v/>
      </c>
      <c r="R679" s="4" t="str">
        <f t="shared" si="423"/>
        <v/>
      </c>
      <c r="S679" s="4" t="str">
        <f t="shared" si="423"/>
        <v/>
      </c>
      <c r="T679" s="4" t="str">
        <f t="shared" si="423"/>
        <v/>
      </c>
      <c r="U679" s="4" t="str">
        <f t="shared" si="423"/>
        <v/>
      </c>
      <c r="V679" s="4" t="str">
        <f t="shared" si="423"/>
        <v/>
      </c>
      <c r="W679" s="4" t="str">
        <f t="shared" si="423"/>
        <v/>
      </c>
      <c r="X679" s="4" t="str">
        <f t="shared" si="423"/>
        <v/>
      </c>
    </row>
    <row r="680" spans="1:24" ht="15.75" customHeight="1" x14ac:dyDescent="0.25">
      <c r="A680" s="4" t="s">
        <v>366</v>
      </c>
      <c r="B680" s="4" t="s">
        <v>367</v>
      </c>
      <c r="C680" s="4" t="s">
        <v>106</v>
      </c>
      <c r="D680" s="4" t="s">
        <v>357</v>
      </c>
      <c r="E680" s="4">
        <f t="shared" si="274"/>
        <v>0</v>
      </c>
      <c r="I680" s="4" t="str">
        <f t="shared" ref="I680:X680" si="424">+IF($E154=0,"",IF(I154&lt;&gt;"",I154,AVERAGEIFS(I$256:I$503,$D$256:$D$503,$D154)))</f>
        <v/>
      </c>
      <c r="J680" s="4" t="str">
        <f t="shared" si="424"/>
        <v/>
      </c>
      <c r="K680" s="4" t="str">
        <f t="shared" si="424"/>
        <v/>
      </c>
      <c r="L680" s="4" t="str">
        <f t="shared" si="424"/>
        <v/>
      </c>
      <c r="M680" s="4" t="str">
        <f t="shared" si="424"/>
        <v/>
      </c>
      <c r="N680" s="4" t="str">
        <f t="shared" si="424"/>
        <v/>
      </c>
      <c r="O680" s="4" t="str">
        <f t="shared" si="424"/>
        <v/>
      </c>
      <c r="P680" s="4" t="str">
        <f t="shared" si="424"/>
        <v/>
      </c>
      <c r="Q680" s="4" t="str">
        <f t="shared" si="424"/>
        <v/>
      </c>
      <c r="R680" s="4" t="str">
        <f t="shared" si="424"/>
        <v/>
      </c>
      <c r="S680" s="4" t="str">
        <f t="shared" si="424"/>
        <v/>
      </c>
      <c r="T680" s="4" t="str">
        <f t="shared" si="424"/>
        <v/>
      </c>
      <c r="U680" s="4" t="str">
        <f t="shared" si="424"/>
        <v/>
      </c>
      <c r="V680" s="4" t="str">
        <f t="shared" si="424"/>
        <v/>
      </c>
      <c r="W680" s="4" t="str">
        <f t="shared" si="424"/>
        <v/>
      </c>
      <c r="X680" s="4" t="str">
        <f t="shared" si="424"/>
        <v/>
      </c>
    </row>
    <row r="681" spans="1:24" ht="15.75" customHeight="1" x14ac:dyDescent="0.25">
      <c r="A681" s="4" t="s">
        <v>385</v>
      </c>
      <c r="B681" s="4" t="s">
        <v>386</v>
      </c>
      <c r="C681" s="4" t="s">
        <v>118</v>
      </c>
      <c r="D681" s="4" t="s">
        <v>380</v>
      </c>
      <c r="E681" s="4">
        <f t="shared" si="274"/>
        <v>0</v>
      </c>
      <c r="I681" s="4" t="str">
        <f t="shared" ref="I681:X681" si="425">+IF($E155=0,"",IF(I155&lt;&gt;"",I155,AVERAGEIFS(I$256:I$503,$D$256:$D$503,$D155)))</f>
        <v/>
      </c>
      <c r="J681" s="4" t="str">
        <f t="shared" si="425"/>
        <v/>
      </c>
      <c r="K681" s="4" t="str">
        <f t="shared" si="425"/>
        <v/>
      </c>
      <c r="L681" s="4" t="str">
        <f t="shared" si="425"/>
        <v/>
      </c>
      <c r="M681" s="4" t="str">
        <f t="shared" si="425"/>
        <v/>
      </c>
      <c r="N681" s="4" t="str">
        <f t="shared" si="425"/>
        <v/>
      </c>
      <c r="O681" s="4" t="str">
        <f t="shared" si="425"/>
        <v/>
      </c>
      <c r="P681" s="4" t="str">
        <f t="shared" si="425"/>
        <v/>
      </c>
      <c r="Q681" s="4" t="str">
        <f t="shared" si="425"/>
        <v/>
      </c>
      <c r="R681" s="4" t="str">
        <f t="shared" si="425"/>
        <v/>
      </c>
      <c r="S681" s="4" t="str">
        <f t="shared" si="425"/>
        <v/>
      </c>
      <c r="T681" s="4" t="str">
        <f t="shared" si="425"/>
        <v/>
      </c>
      <c r="U681" s="4" t="str">
        <f t="shared" si="425"/>
        <v/>
      </c>
      <c r="V681" s="4" t="str">
        <f t="shared" si="425"/>
        <v/>
      </c>
      <c r="W681" s="4" t="str">
        <f t="shared" si="425"/>
        <v/>
      </c>
      <c r="X681" s="4" t="str">
        <f t="shared" si="425"/>
        <v/>
      </c>
    </row>
    <row r="682" spans="1:24" ht="15.75" customHeight="1" x14ac:dyDescent="0.25">
      <c r="A682" s="4" t="s">
        <v>223</v>
      </c>
      <c r="B682" s="4" t="s">
        <v>224</v>
      </c>
      <c r="C682" s="4" t="s">
        <v>22</v>
      </c>
      <c r="D682" s="4" t="s">
        <v>216</v>
      </c>
      <c r="E682" s="4">
        <f t="shared" si="274"/>
        <v>0</v>
      </c>
      <c r="I682" s="4" t="str">
        <f t="shared" ref="I682:X682" si="426">+IF($E156=0,"",IF(I156&lt;&gt;"",I156,AVERAGEIFS(I$256:I$503,$D$256:$D$503,$D156)))</f>
        <v/>
      </c>
      <c r="J682" s="4" t="str">
        <f t="shared" si="426"/>
        <v/>
      </c>
      <c r="K682" s="4" t="str">
        <f t="shared" si="426"/>
        <v/>
      </c>
      <c r="L682" s="4" t="str">
        <f t="shared" si="426"/>
        <v/>
      </c>
      <c r="M682" s="4" t="str">
        <f t="shared" si="426"/>
        <v/>
      </c>
      <c r="N682" s="4" t="str">
        <f t="shared" si="426"/>
        <v/>
      </c>
      <c r="O682" s="4" t="str">
        <f t="shared" si="426"/>
        <v/>
      </c>
      <c r="P682" s="4" t="str">
        <f t="shared" si="426"/>
        <v/>
      </c>
      <c r="Q682" s="4" t="str">
        <f t="shared" si="426"/>
        <v/>
      </c>
      <c r="R682" s="4" t="str">
        <f t="shared" si="426"/>
        <v/>
      </c>
      <c r="S682" s="4" t="str">
        <f t="shared" si="426"/>
        <v/>
      </c>
      <c r="T682" s="4" t="str">
        <f t="shared" si="426"/>
        <v/>
      </c>
      <c r="U682" s="4" t="str">
        <f t="shared" si="426"/>
        <v/>
      </c>
      <c r="V682" s="4" t="str">
        <f t="shared" si="426"/>
        <v/>
      </c>
      <c r="W682" s="4" t="str">
        <f t="shared" si="426"/>
        <v/>
      </c>
      <c r="X682" s="4" t="str">
        <f t="shared" si="426"/>
        <v/>
      </c>
    </row>
    <row r="683" spans="1:24" ht="15.75" customHeight="1" x14ac:dyDescent="0.25">
      <c r="A683" s="4" t="s">
        <v>404</v>
      </c>
      <c r="B683" s="4" t="s">
        <v>405</v>
      </c>
      <c r="C683" s="4" t="s">
        <v>106</v>
      </c>
      <c r="D683" s="4" t="s">
        <v>393</v>
      </c>
      <c r="E683" s="4">
        <f t="shared" si="274"/>
        <v>1</v>
      </c>
      <c r="I683" s="4">
        <f t="shared" ref="I683:X683" si="427">+IF($E157=0,"",IF(I157&lt;&gt;"",I157,AVERAGEIFS(I$256:I$503,$D$256:$D$503,$D157)))</f>
        <v>28608710</v>
      </c>
      <c r="J683" s="85">
        <f t="shared" si="427"/>
        <v>195.96829077578124</v>
      </c>
      <c r="K683" s="85">
        <f t="shared" si="427"/>
        <v>65.997383314382233</v>
      </c>
      <c r="L683" s="4" t="e">
        <f t="shared" si="427"/>
        <v>#DIV/0!</v>
      </c>
      <c r="M683" s="4" t="e">
        <f t="shared" si="427"/>
        <v>#DIV/0!</v>
      </c>
      <c r="N683" s="4" t="e">
        <f t="shared" si="427"/>
        <v>#DIV/0!</v>
      </c>
      <c r="O683" s="85">
        <f t="shared" si="427"/>
        <v>91.959641255605376</v>
      </c>
      <c r="P683" s="85">
        <f t="shared" si="427"/>
        <v>6.4418287273967927</v>
      </c>
      <c r="Q683" s="85">
        <f t="shared" si="427"/>
        <v>0.26497537206715743</v>
      </c>
      <c r="R683" s="85">
        <f t="shared" si="427"/>
        <v>2.1916402382351388</v>
      </c>
      <c r="S683" s="85">
        <f t="shared" si="427"/>
        <v>0.3021407324328278</v>
      </c>
      <c r="T683" s="4" t="e">
        <f t="shared" si="427"/>
        <v>#DIV/0!</v>
      </c>
      <c r="U683" s="4">
        <f t="shared" si="427"/>
        <v>0.44</v>
      </c>
      <c r="V683" s="4">
        <f t="shared" si="427"/>
        <v>0.43</v>
      </c>
      <c r="W683" s="4">
        <f t="shared" si="427"/>
        <v>0.4</v>
      </c>
      <c r="X683" s="4">
        <f t="shared" si="427"/>
        <v>0.4</v>
      </c>
    </row>
    <row r="684" spans="1:24" ht="15.75" customHeight="1" x14ac:dyDescent="0.25">
      <c r="A684" s="4" t="s">
        <v>538</v>
      </c>
      <c r="B684" s="4" t="s">
        <v>539</v>
      </c>
      <c r="C684" s="4" t="s">
        <v>181</v>
      </c>
      <c r="D684" s="4" t="s">
        <v>525</v>
      </c>
      <c r="E684" s="4">
        <f t="shared" si="274"/>
        <v>1</v>
      </c>
      <c r="I684" s="4">
        <f t="shared" ref="I684:X684" si="428">+IF($E158=0,"",IF(I158&lt;&gt;"",I158,AVERAGEIFS(I$256:I$503,$D$256:$D$503,$D158)))</f>
        <v>17097130</v>
      </c>
      <c r="J684" s="85">
        <f t="shared" si="428"/>
        <v>356.31711287216041</v>
      </c>
      <c r="K684" s="85">
        <f t="shared" si="428"/>
        <v>61.203254581324465</v>
      </c>
      <c r="L684" s="4">
        <f t="shared" si="428"/>
        <v>53.521192220419174</v>
      </c>
      <c r="M684" s="4">
        <f t="shared" si="428"/>
        <v>601.81470383657825</v>
      </c>
      <c r="N684" s="4">
        <f t="shared" si="428"/>
        <v>13.730910211329888</v>
      </c>
      <c r="O684" s="85">
        <f t="shared" si="428"/>
        <v>44.445481544336019</v>
      </c>
      <c r="P684" s="85">
        <f t="shared" si="428"/>
        <v>0.12792332424601768</v>
      </c>
      <c r="Q684" s="85">
        <f t="shared" si="428"/>
        <v>0.26261467889908258</v>
      </c>
      <c r="R684" s="85">
        <f t="shared" si="428"/>
        <v>0.7720594041222123</v>
      </c>
      <c r="S684" s="85">
        <f t="shared" si="428"/>
        <v>2.7063326905821037</v>
      </c>
      <c r="T684" s="4">
        <f t="shared" si="428"/>
        <v>108.40048430554378</v>
      </c>
      <c r="U684" s="4">
        <f t="shared" si="428"/>
        <v>0.84</v>
      </c>
      <c r="V684" s="4">
        <f t="shared" si="428"/>
        <v>0.83</v>
      </c>
      <c r="W684" s="4">
        <f t="shared" si="428"/>
        <v>0.84</v>
      </c>
      <c r="X684" s="4">
        <f t="shared" si="428"/>
        <v>0.84</v>
      </c>
    </row>
    <row r="685" spans="1:24" ht="15.75" customHeight="1" x14ac:dyDescent="0.25">
      <c r="A685" s="4" t="s">
        <v>206</v>
      </c>
      <c r="B685" s="4" t="s">
        <v>207</v>
      </c>
      <c r="C685" s="4" t="s">
        <v>22</v>
      </c>
      <c r="D685" s="4" t="s">
        <v>205</v>
      </c>
      <c r="E685" s="4">
        <f t="shared" si="274"/>
        <v>0</v>
      </c>
      <c r="I685" s="4" t="str">
        <f t="shared" ref="I685:X685" si="429">+IF($E159=0,"",IF(I159&lt;&gt;"",I159,AVERAGEIFS(I$256:I$503,$D$256:$D$503,$D159)))</f>
        <v/>
      </c>
      <c r="J685" s="4" t="str">
        <f t="shared" si="429"/>
        <v/>
      </c>
      <c r="K685" s="4" t="str">
        <f t="shared" si="429"/>
        <v/>
      </c>
      <c r="L685" s="4" t="str">
        <f t="shared" si="429"/>
        <v/>
      </c>
      <c r="M685" s="4" t="str">
        <f t="shared" si="429"/>
        <v/>
      </c>
      <c r="N685" s="4" t="str">
        <f t="shared" si="429"/>
        <v/>
      </c>
      <c r="O685" s="4" t="str">
        <f t="shared" si="429"/>
        <v/>
      </c>
      <c r="P685" s="4" t="str">
        <f t="shared" si="429"/>
        <v/>
      </c>
      <c r="Q685" s="4" t="str">
        <f t="shared" si="429"/>
        <v/>
      </c>
      <c r="R685" s="4" t="str">
        <f t="shared" si="429"/>
        <v/>
      </c>
      <c r="S685" s="4" t="str">
        <f t="shared" si="429"/>
        <v/>
      </c>
      <c r="T685" s="4" t="str">
        <f t="shared" si="429"/>
        <v/>
      </c>
      <c r="U685" s="4" t="str">
        <f t="shared" si="429"/>
        <v/>
      </c>
      <c r="V685" s="4" t="str">
        <f t="shared" si="429"/>
        <v/>
      </c>
      <c r="W685" s="4" t="str">
        <f t="shared" si="429"/>
        <v/>
      </c>
      <c r="X685" s="4" t="str">
        <f t="shared" si="429"/>
        <v/>
      </c>
    </row>
    <row r="686" spans="1:24" ht="15.75" customHeight="1" x14ac:dyDescent="0.25">
      <c r="A686" s="4" t="s">
        <v>24</v>
      </c>
      <c r="B686" s="4" t="s">
        <v>25</v>
      </c>
      <c r="C686" s="4" t="s">
        <v>22</v>
      </c>
      <c r="D686" s="4" t="s">
        <v>23</v>
      </c>
      <c r="E686" s="4">
        <f t="shared" si="274"/>
        <v>1</v>
      </c>
      <c r="I686" s="4">
        <f t="shared" ref="I686:X686" si="430">+IF($E160=0,"",IF(I160&lt;&gt;"",I160,AVERAGEIFS(I$256:I$503,$D$256:$D$503,$D160)))</f>
        <v>4783063</v>
      </c>
      <c r="J686" s="85">
        <f t="shared" si="430"/>
        <v>183.62710254914057</v>
      </c>
      <c r="K686" s="85">
        <f t="shared" si="430"/>
        <v>218.16563988389868</v>
      </c>
      <c r="L686" s="4" t="e">
        <f t="shared" si="430"/>
        <v>#DIV/0!</v>
      </c>
      <c r="M686" s="4" t="e">
        <f t="shared" si="430"/>
        <v>#DIV/0!</v>
      </c>
      <c r="N686" s="4">
        <f t="shared" si="430"/>
        <v>4277.234976291501</v>
      </c>
      <c r="O686" s="85">
        <f t="shared" si="430"/>
        <v>302.481884057971</v>
      </c>
      <c r="P686" s="85">
        <f t="shared" si="430"/>
        <v>0.15278855586628989</v>
      </c>
      <c r="Q686" s="85">
        <f t="shared" si="430"/>
        <v>0.30627695256348825</v>
      </c>
      <c r="R686" s="85">
        <f t="shared" si="430"/>
        <v>0.73174867234656948</v>
      </c>
      <c r="S686" s="85">
        <f t="shared" si="430"/>
        <v>2.058345810624663</v>
      </c>
      <c r="T686" s="4" t="e">
        <f t="shared" si="430"/>
        <v>#DIV/0!</v>
      </c>
      <c r="U686" s="4">
        <f t="shared" si="430"/>
        <v>0.81</v>
      </c>
      <c r="V686" s="4">
        <f t="shared" si="430"/>
        <v>0.87</v>
      </c>
      <c r="W686" s="4">
        <f t="shared" si="430"/>
        <v>0.76</v>
      </c>
      <c r="X686" s="4">
        <f t="shared" si="430"/>
        <v>0.76</v>
      </c>
    </row>
    <row r="687" spans="1:24" ht="15.75" customHeight="1" x14ac:dyDescent="0.25">
      <c r="A687" s="4" t="s">
        <v>100</v>
      </c>
      <c r="B687" s="4" t="s">
        <v>101</v>
      </c>
      <c r="C687" s="4" t="s">
        <v>28</v>
      </c>
      <c r="D687" s="4" t="s">
        <v>89</v>
      </c>
      <c r="E687" s="4">
        <f t="shared" si="274"/>
        <v>0</v>
      </c>
      <c r="I687" s="4" t="str">
        <f t="shared" ref="I687:X687" si="431">+IF($E161=0,"",IF(I161&lt;&gt;"",I161,AVERAGEIFS(I$256:I$503,$D$256:$D$503,$D161)))</f>
        <v/>
      </c>
      <c r="J687" s="4" t="str">
        <f t="shared" si="431"/>
        <v/>
      </c>
      <c r="K687" s="4" t="str">
        <f t="shared" si="431"/>
        <v/>
      </c>
      <c r="L687" s="4" t="str">
        <f t="shared" si="431"/>
        <v/>
      </c>
      <c r="M687" s="4" t="str">
        <f t="shared" si="431"/>
        <v/>
      </c>
      <c r="N687" s="4" t="str">
        <f t="shared" si="431"/>
        <v/>
      </c>
      <c r="O687" s="4" t="str">
        <f t="shared" si="431"/>
        <v/>
      </c>
      <c r="P687" s="4" t="str">
        <f t="shared" si="431"/>
        <v/>
      </c>
      <c r="Q687" s="4" t="str">
        <f t="shared" si="431"/>
        <v/>
      </c>
      <c r="R687" s="4" t="str">
        <f t="shared" si="431"/>
        <v/>
      </c>
      <c r="S687" s="4" t="str">
        <f t="shared" si="431"/>
        <v/>
      </c>
      <c r="T687" s="4" t="str">
        <f t="shared" si="431"/>
        <v/>
      </c>
      <c r="U687" s="4" t="str">
        <f t="shared" si="431"/>
        <v/>
      </c>
      <c r="V687" s="4" t="str">
        <f t="shared" si="431"/>
        <v/>
      </c>
      <c r="W687" s="4" t="str">
        <f t="shared" si="431"/>
        <v/>
      </c>
      <c r="X687" s="4" t="str">
        <f t="shared" si="431"/>
        <v/>
      </c>
    </row>
    <row r="688" spans="1:24" ht="15.75" customHeight="1" x14ac:dyDescent="0.25">
      <c r="A688" s="4" t="s">
        <v>470</v>
      </c>
      <c r="B688" s="4" t="s">
        <v>471</v>
      </c>
      <c r="C688" s="4" t="s">
        <v>118</v>
      </c>
      <c r="D688" s="4" t="s">
        <v>449</v>
      </c>
      <c r="E688" s="4">
        <f t="shared" si="274"/>
        <v>0</v>
      </c>
      <c r="I688" s="4" t="str">
        <f t="shared" ref="I688:X688" si="432">+IF($E162=0,"",IF(I162&lt;&gt;"",I162,AVERAGEIFS(I$256:I$503,$D$256:$D$503,$D162)))</f>
        <v/>
      </c>
      <c r="J688" s="4" t="str">
        <f t="shared" si="432"/>
        <v/>
      </c>
      <c r="K688" s="4" t="str">
        <f t="shared" si="432"/>
        <v/>
      </c>
      <c r="L688" s="4" t="str">
        <f t="shared" si="432"/>
        <v/>
      </c>
      <c r="M688" s="4" t="str">
        <f t="shared" si="432"/>
        <v/>
      </c>
      <c r="N688" s="4" t="str">
        <f t="shared" si="432"/>
        <v/>
      </c>
      <c r="O688" s="4" t="str">
        <f t="shared" si="432"/>
        <v/>
      </c>
      <c r="P688" s="4" t="str">
        <f t="shared" si="432"/>
        <v/>
      </c>
      <c r="Q688" s="4" t="str">
        <f t="shared" si="432"/>
        <v/>
      </c>
      <c r="R688" s="4" t="str">
        <f t="shared" si="432"/>
        <v/>
      </c>
      <c r="S688" s="4" t="str">
        <f t="shared" si="432"/>
        <v/>
      </c>
      <c r="T688" s="4" t="str">
        <f t="shared" si="432"/>
        <v/>
      </c>
      <c r="U688" s="4" t="str">
        <f t="shared" si="432"/>
        <v/>
      </c>
      <c r="V688" s="4" t="str">
        <f t="shared" si="432"/>
        <v/>
      </c>
      <c r="W688" s="4" t="str">
        <f t="shared" si="432"/>
        <v/>
      </c>
      <c r="X688" s="4" t="str">
        <f t="shared" si="432"/>
        <v/>
      </c>
    </row>
    <row r="689" spans="1:24" ht="15.75" customHeight="1" x14ac:dyDescent="0.25">
      <c r="A689" s="4" t="s">
        <v>472</v>
      </c>
      <c r="B689" s="4" t="s">
        <v>473</v>
      </c>
      <c r="C689" s="4" t="s">
        <v>118</v>
      </c>
      <c r="D689" s="4" t="s">
        <v>449</v>
      </c>
      <c r="E689" s="4">
        <f t="shared" si="274"/>
        <v>0</v>
      </c>
      <c r="I689" s="4" t="str">
        <f t="shared" ref="I689:X689" si="433">+IF($E163=0,"",IF(I163&lt;&gt;"",I163,AVERAGEIFS(I$256:I$503,$D$256:$D$503,$D163)))</f>
        <v/>
      </c>
      <c r="J689" s="4" t="str">
        <f t="shared" si="433"/>
        <v/>
      </c>
      <c r="K689" s="4" t="str">
        <f t="shared" si="433"/>
        <v/>
      </c>
      <c r="L689" s="4" t="str">
        <f t="shared" si="433"/>
        <v/>
      </c>
      <c r="M689" s="4" t="str">
        <f t="shared" si="433"/>
        <v/>
      </c>
      <c r="N689" s="4" t="str">
        <f t="shared" si="433"/>
        <v/>
      </c>
      <c r="O689" s="4" t="str">
        <f t="shared" si="433"/>
        <v/>
      </c>
      <c r="P689" s="4" t="str">
        <f t="shared" si="433"/>
        <v/>
      </c>
      <c r="Q689" s="4" t="str">
        <f t="shared" si="433"/>
        <v/>
      </c>
      <c r="R689" s="4" t="str">
        <f t="shared" si="433"/>
        <v/>
      </c>
      <c r="S689" s="4" t="str">
        <f t="shared" si="433"/>
        <v/>
      </c>
      <c r="T689" s="4" t="str">
        <f t="shared" si="433"/>
        <v/>
      </c>
      <c r="U689" s="4" t="str">
        <f t="shared" si="433"/>
        <v/>
      </c>
      <c r="V689" s="4" t="str">
        <f t="shared" si="433"/>
        <v/>
      </c>
      <c r="W689" s="4" t="str">
        <f t="shared" si="433"/>
        <v/>
      </c>
      <c r="X689" s="4" t="str">
        <f t="shared" si="433"/>
        <v/>
      </c>
    </row>
    <row r="690" spans="1:24" ht="15.75" customHeight="1" x14ac:dyDescent="0.25">
      <c r="A690" s="4" t="s">
        <v>314</v>
      </c>
      <c r="B690" s="4" t="s">
        <v>315</v>
      </c>
      <c r="C690" s="4" t="s">
        <v>22</v>
      </c>
      <c r="D690" s="4" t="s">
        <v>309</v>
      </c>
      <c r="E690" s="4">
        <f t="shared" si="274"/>
        <v>0</v>
      </c>
      <c r="I690" s="4" t="str">
        <f t="shared" ref="I690:X690" si="434">+IF($E164=0,"",IF(I164&lt;&gt;"",I164,AVERAGEIFS(I$256:I$503,$D$256:$D$503,$D164)))</f>
        <v/>
      </c>
      <c r="J690" s="4" t="str">
        <f t="shared" si="434"/>
        <v/>
      </c>
      <c r="K690" s="4" t="str">
        <f t="shared" si="434"/>
        <v/>
      </c>
      <c r="L690" s="4" t="str">
        <f t="shared" si="434"/>
        <v/>
      </c>
      <c r="M690" s="4" t="str">
        <f t="shared" si="434"/>
        <v/>
      </c>
      <c r="N690" s="4" t="str">
        <f t="shared" si="434"/>
        <v/>
      </c>
      <c r="O690" s="4" t="str">
        <f t="shared" si="434"/>
        <v/>
      </c>
      <c r="P690" s="4" t="str">
        <f t="shared" si="434"/>
        <v/>
      </c>
      <c r="Q690" s="4" t="str">
        <f t="shared" si="434"/>
        <v/>
      </c>
      <c r="R690" s="4" t="str">
        <f t="shared" si="434"/>
        <v/>
      </c>
      <c r="S690" s="4" t="str">
        <f t="shared" si="434"/>
        <v/>
      </c>
      <c r="T690" s="4" t="str">
        <f t="shared" si="434"/>
        <v/>
      </c>
      <c r="U690" s="4" t="str">
        <f t="shared" si="434"/>
        <v/>
      </c>
      <c r="V690" s="4" t="str">
        <f t="shared" si="434"/>
        <v/>
      </c>
      <c r="W690" s="4" t="str">
        <f t="shared" si="434"/>
        <v/>
      </c>
      <c r="X690" s="4" t="str">
        <f t="shared" si="434"/>
        <v/>
      </c>
    </row>
    <row r="691" spans="1:24" ht="15.75" customHeight="1" x14ac:dyDescent="0.25">
      <c r="A691" s="4" t="s">
        <v>433</v>
      </c>
      <c r="B691" s="4" t="s">
        <v>434</v>
      </c>
      <c r="C691" s="4" t="s">
        <v>181</v>
      </c>
      <c r="D691" s="4" t="s">
        <v>412</v>
      </c>
      <c r="E691" s="4">
        <f t="shared" si="274"/>
        <v>0</v>
      </c>
      <c r="I691" s="4" t="str">
        <f t="shared" ref="I691:X691" si="435">+IF($E165=0,"",IF(I165&lt;&gt;"",I165,AVERAGEIFS(I$256:I$503,$D$256:$D$503,$D165)))</f>
        <v/>
      </c>
      <c r="J691" s="4" t="str">
        <f t="shared" si="435"/>
        <v/>
      </c>
      <c r="K691" s="4" t="str">
        <f t="shared" si="435"/>
        <v/>
      </c>
      <c r="L691" s="4" t="str">
        <f t="shared" si="435"/>
        <v/>
      </c>
      <c r="M691" s="4" t="str">
        <f t="shared" si="435"/>
        <v/>
      </c>
      <c r="N691" s="4" t="str">
        <f t="shared" si="435"/>
        <v/>
      </c>
      <c r="O691" s="4" t="str">
        <f t="shared" si="435"/>
        <v/>
      </c>
      <c r="P691" s="4" t="str">
        <f t="shared" si="435"/>
        <v/>
      </c>
      <c r="Q691" s="4" t="str">
        <f t="shared" si="435"/>
        <v/>
      </c>
      <c r="R691" s="4" t="str">
        <f t="shared" si="435"/>
        <v/>
      </c>
      <c r="S691" s="4" t="str">
        <f t="shared" si="435"/>
        <v/>
      </c>
      <c r="T691" s="4" t="str">
        <f t="shared" si="435"/>
        <v/>
      </c>
      <c r="U691" s="4" t="str">
        <f t="shared" si="435"/>
        <v/>
      </c>
      <c r="V691" s="4" t="str">
        <f t="shared" si="435"/>
        <v/>
      </c>
      <c r="W691" s="4" t="str">
        <f t="shared" si="435"/>
        <v/>
      </c>
      <c r="X691" s="4" t="str">
        <f t="shared" si="435"/>
        <v/>
      </c>
    </row>
    <row r="692" spans="1:24" ht="15.75" customHeight="1" x14ac:dyDescent="0.25">
      <c r="A692" s="4" t="s">
        <v>225</v>
      </c>
      <c r="B692" s="4" t="s">
        <v>226</v>
      </c>
      <c r="C692" s="4" t="s">
        <v>22</v>
      </c>
      <c r="D692" s="4" t="s">
        <v>216</v>
      </c>
      <c r="E692" s="4">
        <f t="shared" si="274"/>
        <v>0</v>
      </c>
      <c r="I692" s="4" t="str">
        <f t="shared" ref="I692:X692" si="436">+IF($E166=0,"",IF(I166&lt;&gt;"",I166,AVERAGEIFS(I$256:I$503,$D$256:$D$503,$D166)))</f>
        <v/>
      </c>
      <c r="J692" s="4" t="str">
        <f t="shared" si="436"/>
        <v/>
      </c>
      <c r="K692" s="4" t="str">
        <f t="shared" si="436"/>
        <v/>
      </c>
      <c r="L692" s="4" t="str">
        <f t="shared" si="436"/>
        <v/>
      </c>
      <c r="M692" s="4" t="str">
        <f t="shared" si="436"/>
        <v/>
      </c>
      <c r="N692" s="4" t="str">
        <f t="shared" si="436"/>
        <v/>
      </c>
      <c r="O692" s="4" t="str">
        <f t="shared" si="436"/>
        <v/>
      </c>
      <c r="P692" s="4" t="str">
        <f t="shared" si="436"/>
        <v/>
      </c>
      <c r="Q692" s="4" t="str">
        <f t="shared" si="436"/>
        <v/>
      </c>
      <c r="R692" s="4" t="str">
        <f t="shared" si="436"/>
        <v/>
      </c>
      <c r="S692" s="4" t="str">
        <f t="shared" si="436"/>
        <v/>
      </c>
      <c r="T692" s="4" t="str">
        <f t="shared" si="436"/>
        <v/>
      </c>
      <c r="U692" s="4" t="str">
        <f t="shared" si="436"/>
        <v/>
      </c>
      <c r="V692" s="4" t="str">
        <f t="shared" si="436"/>
        <v/>
      </c>
      <c r="W692" s="4" t="str">
        <f t="shared" si="436"/>
        <v/>
      </c>
      <c r="X692" s="4" t="str">
        <f t="shared" si="436"/>
        <v/>
      </c>
    </row>
    <row r="693" spans="1:24" ht="15.75" customHeight="1" x14ac:dyDescent="0.25">
      <c r="A693" s="4" t="s">
        <v>295</v>
      </c>
      <c r="B693" s="4" t="s">
        <v>296</v>
      </c>
      <c r="C693" s="4" t="s">
        <v>181</v>
      </c>
      <c r="D693" s="4" t="s">
        <v>276</v>
      </c>
      <c r="E693" s="4">
        <f t="shared" si="274"/>
        <v>1</v>
      </c>
      <c r="I693" s="4">
        <f t="shared" ref="I693:X693" si="437">+IF($E167=0,"",IF(I167&lt;&gt;"",I167,AVERAGEIFS(I$256:I$503,$D$256:$D$503,$D167)))</f>
        <v>5378857</v>
      </c>
      <c r="J693" s="85">
        <f t="shared" si="437"/>
        <v>159.94104323650919</v>
      </c>
      <c r="K693" s="85">
        <f t="shared" si="437"/>
        <v>62.708489926391429</v>
      </c>
      <c r="L693" s="85">
        <f t="shared" si="437"/>
        <v>85.464253836828149</v>
      </c>
      <c r="M693" s="85">
        <f t="shared" si="437"/>
        <v>1362.8817076786245</v>
      </c>
      <c r="N693" s="4">
        <f t="shared" si="437"/>
        <v>16.793206086451118</v>
      </c>
      <c r="O693" s="4">
        <f t="shared" si="437"/>
        <v>125.5158077593975</v>
      </c>
      <c r="P693" s="85">
        <f t="shared" si="437"/>
        <v>5.0773723506743737E-2</v>
      </c>
      <c r="Q693" s="85">
        <f t="shared" si="437"/>
        <v>0.22857989919952565</v>
      </c>
      <c r="R693" s="85">
        <f t="shared" si="437"/>
        <v>0.52055669076162459</v>
      </c>
      <c r="S693" s="4">
        <f t="shared" si="437"/>
        <v>1.6797823653967092</v>
      </c>
      <c r="T693" s="4">
        <f t="shared" si="437"/>
        <v>141.96387445888655</v>
      </c>
      <c r="U693" s="4">
        <f t="shared" si="437"/>
        <v>0.88</v>
      </c>
      <c r="V693" s="4">
        <f t="shared" si="437"/>
        <v>0.83</v>
      </c>
      <c r="W693" s="4">
        <f t="shared" si="437"/>
        <v>0.91</v>
      </c>
      <c r="X693" s="4">
        <f t="shared" si="437"/>
        <v>0.91</v>
      </c>
    </row>
    <row r="694" spans="1:24" ht="15.75" customHeight="1" x14ac:dyDescent="0.25">
      <c r="A694" s="4" t="s">
        <v>507</v>
      </c>
      <c r="B694" s="4" t="s">
        <v>508</v>
      </c>
      <c r="C694" s="4" t="s">
        <v>106</v>
      </c>
      <c r="D694" s="4" t="s">
        <v>484</v>
      </c>
      <c r="E694" s="4">
        <f t="shared" si="274"/>
        <v>0</v>
      </c>
      <c r="I694" s="4" t="str">
        <f t="shared" ref="I694:X694" si="438">+IF($E168=0,"",IF(I168&lt;&gt;"",I168,AVERAGEIFS(I$256:I$503,$D$256:$D$503,$D168)))</f>
        <v/>
      </c>
      <c r="J694" s="4" t="str">
        <f t="shared" si="438"/>
        <v/>
      </c>
      <c r="K694" s="4" t="str">
        <f t="shared" si="438"/>
        <v/>
      </c>
      <c r="L694" s="4" t="str">
        <f t="shared" si="438"/>
        <v/>
      </c>
      <c r="M694" s="4" t="str">
        <f t="shared" si="438"/>
        <v/>
      </c>
      <c r="N694" s="4" t="str">
        <f t="shared" si="438"/>
        <v/>
      </c>
      <c r="O694" s="4" t="str">
        <f t="shared" si="438"/>
        <v/>
      </c>
      <c r="P694" s="4" t="str">
        <f t="shared" si="438"/>
        <v/>
      </c>
      <c r="Q694" s="4" t="str">
        <f t="shared" si="438"/>
        <v/>
      </c>
      <c r="R694" s="4" t="str">
        <f t="shared" si="438"/>
        <v/>
      </c>
      <c r="S694" s="4" t="str">
        <f t="shared" si="438"/>
        <v/>
      </c>
      <c r="T694" s="4" t="str">
        <f t="shared" si="438"/>
        <v/>
      </c>
      <c r="U694" s="4" t="str">
        <f t="shared" si="438"/>
        <v/>
      </c>
      <c r="V694" s="4" t="str">
        <f t="shared" si="438"/>
        <v/>
      </c>
      <c r="W694" s="4" t="str">
        <f t="shared" si="438"/>
        <v/>
      </c>
      <c r="X694" s="4" t="str">
        <f t="shared" si="438"/>
        <v/>
      </c>
    </row>
    <row r="695" spans="1:24" ht="15.75" customHeight="1" x14ac:dyDescent="0.25">
      <c r="A695" s="4" t="s">
        <v>406</v>
      </c>
      <c r="B695" s="4" t="s">
        <v>407</v>
      </c>
      <c r="C695" s="4" t="s">
        <v>106</v>
      </c>
      <c r="D695" s="4" t="s">
        <v>393</v>
      </c>
      <c r="E695" s="4">
        <f t="shared" si="274"/>
        <v>0</v>
      </c>
      <c r="I695" s="4" t="str">
        <f t="shared" ref="I695:X695" si="439">+IF($E169=0,"",IF(I169&lt;&gt;"",I169,AVERAGEIFS(I$256:I$503,$D$256:$D$503,$D169)))</f>
        <v/>
      </c>
      <c r="J695" s="4" t="str">
        <f t="shared" si="439"/>
        <v/>
      </c>
      <c r="K695" s="4" t="str">
        <f t="shared" si="439"/>
        <v/>
      </c>
      <c r="L695" s="4" t="str">
        <f t="shared" si="439"/>
        <v/>
      </c>
      <c r="M695" s="4" t="str">
        <f t="shared" si="439"/>
        <v/>
      </c>
      <c r="N695" s="4" t="str">
        <f t="shared" si="439"/>
        <v/>
      </c>
      <c r="O695" s="4" t="str">
        <f t="shared" si="439"/>
        <v/>
      </c>
      <c r="P695" s="4" t="str">
        <f t="shared" si="439"/>
        <v/>
      </c>
      <c r="Q695" s="4" t="str">
        <f t="shared" si="439"/>
        <v/>
      </c>
      <c r="R695" s="4" t="str">
        <f t="shared" si="439"/>
        <v/>
      </c>
      <c r="S695" s="4" t="str">
        <f t="shared" si="439"/>
        <v/>
      </c>
      <c r="T695" s="4" t="str">
        <f t="shared" si="439"/>
        <v/>
      </c>
      <c r="U695" s="4" t="str">
        <f t="shared" si="439"/>
        <v/>
      </c>
      <c r="V695" s="4" t="str">
        <f t="shared" si="439"/>
        <v/>
      </c>
      <c r="W695" s="4" t="str">
        <f t="shared" si="439"/>
        <v/>
      </c>
      <c r="X695" s="4" t="str">
        <f t="shared" si="439"/>
        <v/>
      </c>
    </row>
    <row r="696" spans="1:24" ht="15.75" customHeight="1" x14ac:dyDescent="0.25">
      <c r="A696" s="4" t="s">
        <v>227</v>
      </c>
      <c r="B696" s="4" t="s">
        <v>228</v>
      </c>
      <c r="C696" s="4" t="s">
        <v>22</v>
      </c>
      <c r="D696" s="4" t="s">
        <v>216</v>
      </c>
      <c r="E696" s="4">
        <f t="shared" si="274"/>
        <v>0</v>
      </c>
      <c r="I696" s="4" t="str">
        <f t="shared" ref="I696:X696" si="440">+IF($E170=0,"",IF(I170&lt;&gt;"",I170,AVERAGEIFS(I$256:I$503,$D$256:$D$503,$D170)))</f>
        <v/>
      </c>
      <c r="J696" s="4" t="str">
        <f t="shared" si="440"/>
        <v/>
      </c>
      <c r="K696" s="4" t="str">
        <f t="shared" si="440"/>
        <v/>
      </c>
      <c r="L696" s="4" t="str">
        <f t="shared" si="440"/>
        <v/>
      </c>
      <c r="M696" s="4" t="str">
        <f t="shared" si="440"/>
        <v/>
      </c>
      <c r="N696" s="4" t="str">
        <f t="shared" si="440"/>
        <v/>
      </c>
      <c r="O696" s="4" t="str">
        <f t="shared" si="440"/>
        <v/>
      </c>
      <c r="P696" s="4" t="str">
        <f t="shared" si="440"/>
        <v/>
      </c>
      <c r="Q696" s="4" t="str">
        <f t="shared" si="440"/>
        <v/>
      </c>
      <c r="R696" s="4" t="str">
        <f t="shared" si="440"/>
        <v/>
      </c>
      <c r="S696" s="4" t="str">
        <f t="shared" si="440"/>
        <v/>
      </c>
      <c r="T696" s="4" t="str">
        <f t="shared" si="440"/>
        <v/>
      </c>
      <c r="U696" s="4" t="str">
        <f t="shared" si="440"/>
        <v/>
      </c>
      <c r="V696" s="4" t="str">
        <f t="shared" si="440"/>
        <v/>
      </c>
      <c r="W696" s="4" t="str">
        <f t="shared" si="440"/>
        <v/>
      </c>
      <c r="X696" s="4" t="str">
        <f t="shared" si="440"/>
        <v/>
      </c>
    </row>
    <row r="697" spans="1:24" ht="15.75" customHeight="1" x14ac:dyDescent="0.25">
      <c r="A697" s="4" t="s">
        <v>102</v>
      </c>
      <c r="B697" s="4" t="s">
        <v>103</v>
      </c>
      <c r="C697" s="4" t="s">
        <v>28</v>
      </c>
      <c r="D697" s="4" t="s">
        <v>89</v>
      </c>
      <c r="E697" s="4">
        <f t="shared" si="274"/>
        <v>1</v>
      </c>
      <c r="I697" s="4">
        <f t="shared" ref="I697:X697" si="441">+IF($E171=0,"",IF(I171&lt;&gt;"",I171,AVERAGEIFS(I$256:I$503,$D$256:$D$503,$D171)))</f>
        <v>4246439</v>
      </c>
      <c r="J697" s="85">
        <f t="shared" si="441"/>
        <v>399.20507512294421</v>
      </c>
      <c r="K697" s="85">
        <f t="shared" si="441"/>
        <v>380.4364080115127</v>
      </c>
      <c r="L697" s="4">
        <f t="shared" si="441"/>
        <v>51.418464404492049</v>
      </c>
      <c r="M697" s="4">
        <f t="shared" si="441"/>
        <v>230.43420670921969</v>
      </c>
      <c r="N697" s="85">
        <f t="shared" si="441"/>
        <v>11.845219017628652</v>
      </c>
      <c r="O697" s="85">
        <f t="shared" si="441"/>
        <v>119.03578528827038</v>
      </c>
      <c r="P697" s="85">
        <f t="shared" si="441"/>
        <v>2.2406380027739252</v>
      </c>
      <c r="Q697" s="85">
        <f t="shared" si="441"/>
        <v>0.54218508201795113</v>
      </c>
      <c r="R697" s="85">
        <f t="shared" si="441"/>
        <v>9.3490098409514424</v>
      </c>
      <c r="S697" s="85">
        <f t="shared" si="441"/>
        <v>1.0302129436325678</v>
      </c>
      <c r="T697" s="85">
        <f t="shared" si="441"/>
        <v>19.227681438664099</v>
      </c>
      <c r="U697" s="4">
        <f t="shared" si="441"/>
        <v>0.32</v>
      </c>
      <c r="V697" s="4">
        <f t="shared" si="441"/>
        <v>0.47</v>
      </c>
      <c r="W697" s="4">
        <f t="shared" si="441"/>
        <v>0.48</v>
      </c>
      <c r="X697" s="4">
        <f t="shared" si="441"/>
        <v>0.48</v>
      </c>
    </row>
    <row r="698" spans="1:24" ht="15.75" customHeight="1" x14ac:dyDescent="0.25">
      <c r="A698" s="4" t="s">
        <v>208</v>
      </c>
      <c r="B698" s="4" t="s">
        <v>209</v>
      </c>
      <c r="C698" s="4" t="s">
        <v>22</v>
      </c>
      <c r="D698" s="4" t="s">
        <v>205</v>
      </c>
      <c r="E698" s="4">
        <f t="shared" si="274"/>
        <v>0</v>
      </c>
      <c r="I698" s="4" t="str">
        <f t="shared" ref="I698:X698" si="442">+IF($E172=0,"",IF(I172&lt;&gt;"",I172,AVERAGEIFS(I$256:I$503,$D$256:$D$503,$D172)))</f>
        <v/>
      </c>
      <c r="J698" s="4" t="str">
        <f t="shared" si="442"/>
        <v/>
      </c>
      <c r="K698" s="4" t="str">
        <f t="shared" si="442"/>
        <v/>
      </c>
      <c r="L698" s="4" t="str">
        <f t="shared" si="442"/>
        <v/>
      </c>
      <c r="M698" s="4" t="str">
        <f t="shared" si="442"/>
        <v/>
      </c>
      <c r="N698" s="4" t="str">
        <f t="shared" si="442"/>
        <v/>
      </c>
      <c r="O698" s="4" t="str">
        <f t="shared" si="442"/>
        <v/>
      </c>
      <c r="P698" s="4" t="str">
        <f t="shared" si="442"/>
        <v/>
      </c>
      <c r="Q698" s="4" t="str">
        <f t="shared" si="442"/>
        <v/>
      </c>
      <c r="R698" s="4" t="str">
        <f t="shared" si="442"/>
        <v/>
      </c>
      <c r="S698" s="4" t="str">
        <f t="shared" si="442"/>
        <v/>
      </c>
      <c r="T698" s="4" t="str">
        <f t="shared" si="442"/>
        <v/>
      </c>
      <c r="U698" s="4" t="str">
        <f t="shared" si="442"/>
        <v/>
      </c>
      <c r="V698" s="4" t="str">
        <f t="shared" si="442"/>
        <v/>
      </c>
      <c r="W698" s="4" t="str">
        <f t="shared" si="442"/>
        <v/>
      </c>
      <c r="X698" s="4" t="str">
        <f t="shared" si="442"/>
        <v/>
      </c>
    </row>
    <row r="699" spans="1:24" ht="15.75" customHeight="1" x14ac:dyDescent="0.25">
      <c r="A699" s="4" t="s">
        <v>345</v>
      </c>
      <c r="B699" s="4" t="s">
        <v>346</v>
      </c>
      <c r="C699" s="4" t="s">
        <v>28</v>
      </c>
      <c r="D699" s="4" t="s">
        <v>328</v>
      </c>
      <c r="E699" s="4">
        <f t="shared" si="274"/>
        <v>1</v>
      </c>
      <c r="I699" s="4">
        <f t="shared" ref="I699:X699" si="443">+IF($E173=0,"",IF(I173&lt;&gt;"",I173,AVERAGEIFS(I$256:I$503,$D$256:$D$503,$D173)))</f>
        <v>7044636</v>
      </c>
      <c r="J699" s="85">
        <f t="shared" si="443"/>
        <v>230.43064254845814</v>
      </c>
      <c r="K699" s="85">
        <f t="shared" si="443"/>
        <v>199.59867337361365</v>
      </c>
      <c r="L699" s="4">
        <f t="shared" si="443"/>
        <v>60.976405658246961</v>
      </c>
      <c r="M699" s="4">
        <f t="shared" si="443"/>
        <v>250.86524119260528</v>
      </c>
      <c r="N699" s="85">
        <f t="shared" si="443"/>
        <v>10.944497345214147</v>
      </c>
      <c r="O699" s="85">
        <f t="shared" si="443"/>
        <v>51.003891050583661</v>
      </c>
      <c r="P699" s="85">
        <f t="shared" si="443"/>
        <v>3.7890056588520613</v>
      </c>
      <c r="Q699" s="85">
        <f t="shared" si="443"/>
        <v>0.76594836782590148</v>
      </c>
      <c r="R699" s="85">
        <f t="shared" si="443"/>
        <v>8.5029233589925717</v>
      </c>
      <c r="S699" s="85">
        <f t="shared" si="443"/>
        <v>0.39474621096531382</v>
      </c>
      <c r="T699" s="85">
        <f t="shared" si="443"/>
        <v>9.065006915629322</v>
      </c>
      <c r="U699" s="4">
        <f t="shared" si="443"/>
        <v>0</v>
      </c>
      <c r="V699" s="4">
        <f t="shared" si="443"/>
        <v>0</v>
      </c>
      <c r="W699" s="4">
        <f t="shared" si="443"/>
        <v>0</v>
      </c>
      <c r="X699" s="4">
        <f t="shared" si="443"/>
        <v>0</v>
      </c>
    </row>
    <row r="700" spans="1:24" ht="15.75" customHeight="1" x14ac:dyDescent="0.25">
      <c r="A700" s="4" t="s">
        <v>347</v>
      </c>
      <c r="B700" s="4" t="s">
        <v>348</v>
      </c>
      <c r="C700" s="4" t="s">
        <v>28</v>
      </c>
      <c r="D700" s="4" t="s">
        <v>328</v>
      </c>
      <c r="E700" s="4">
        <f t="shared" si="274"/>
        <v>1</v>
      </c>
      <c r="I700" s="4">
        <f t="shared" ref="I700:X700" si="444">+IF($E174=0,"",IF(I174&lt;&gt;"",I174,AVERAGEIFS(I$256:I$503,$D$256:$D$503,$D174)))</f>
        <v>32510453</v>
      </c>
      <c r="J700" s="85">
        <f t="shared" si="444"/>
        <v>370.05328716889915</v>
      </c>
      <c r="K700" s="85">
        <f t="shared" si="444"/>
        <v>275.27761609473725</v>
      </c>
      <c r="L700" s="85">
        <f t="shared" si="444"/>
        <v>30.094935927223162</v>
      </c>
      <c r="M700" s="85">
        <f t="shared" si="444"/>
        <v>109.32576485574452</v>
      </c>
      <c r="N700" s="85">
        <f t="shared" si="444"/>
        <v>9.4892556557117178</v>
      </c>
      <c r="O700" s="4">
        <f t="shared" si="444"/>
        <v>124.21827965609589</v>
      </c>
      <c r="P700" s="85">
        <f t="shared" si="444"/>
        <v>1.0483319276543903</v>
      </c>
      <c r="Q700" s="85">
        <f t="shared" si="444"/>
        <v>0.39322189197041141</v>
      </c>
      <c r="R700" s="85">
        <f t="shared" si="444"/>
        <v>7.6498472660470158</v>
      </c>
      <c r="S700" s="4">
        <f t="shared" si="444"/>
        <v>5.4152741636675295</v>
      </c>
      <c r="T700" s="4">
        <f t="shared" si="444"/>
        <v>178.60944954285515</v>
      </c>
      <c r="U700" s="4">
        <f t="shared" si="444"/>
        <v>0.42</v>
      </c>
      <c r="V700" s="4">
        <f t="shared" si="444"/>
        <v>0.41</v>
      </c>
      <c r="W700" s="4">
        <f t="shared" si="444"/>
        <v>0.41</v>
      </c>
      <c r="X700" s="4">
        <f t="shared" si="444"/>
        <v>0.41</v>
      </c>
    </row>
    <row r="701" spans="1:24" ht="15.75" customHeight="1" x14ac:dyDescent="0.25">
      <c r="A701" s="4" t="s">
        <v>368</v>
      </c>
      <c r="B701" s="4" t="s">
        <v>369</v>
      </c>
      <c r="C701" s="4" t="s">
        <v>106</v>
      </c>
      <c r="D701" s="4" t="s">
        <v>357</v>
      </c>
      <c r="E701" s="4">
        <f t="shared" si="274"/>
        <v>1</v>
      </c>
      <c r="I701" s="4">
        <f t="shared" ref="I701:X701" si="445">+IF($E175=0,"",IF(I175&lt;&gt;"",I175,AVERAGEIFS(I$256:I$503,$D$256:$D$503,$D175)))</f>
        <v>108116615</v>
      </c>
      <c r="J701" s="85">
        <f t="shared" si="445"/>
        <v>168.47271809240419</v>
      </c>
      <c r="K701" s="85">
        <f t="shared" si="445"/>
        <v>157.73986264738309</v>
      </c>
      <c r="L701" s="85">
        <f t="shared" si="445"/>
        <v>2.3030687743969787</v>
      </c>
      <c r="M701" s="85">
        <f t="shared" si="445"/>
        <v>14.600423353641016</v>
      </c>
      <c r="N701" s="85">
        <f t="shared" si="445"/>
        <v>1.7804848958691502</v>
      </c>
      <c r="O701" s="85">
        <f t="shared" si="445"/>
        <v>256.48415584415585</v>
      </c>
      <c r="P701" s="85">
        <f t="shared" si="445"/>
        <v>32.348823975720791</v>
      </c>
      <c r="Q701" s="85">
        <f t="shared" si="445"/>
        <v>0.7466679957547363</v>
      </c>
      <c r="R701" s="85">
        <f t="shared" si="445"/>
        <v>8.1634076316577247</v>
      </c>
      <c r="S701" s="85">
        <f t="shared" si="445"/>
        <v>4.9500538753817859E-2</v>
      </c>
      <c r="T701" s="85">
        <f t="shared" si="445"/>
        <v>122.05982694684796</v>
      </c>
      <c r="U701" s="4">
        <f t="shared" si="445"/>
        <v>0.42</v>
      </c>
      <c r="V701" s="4">
        <f t="shared" si="445"/>
        <v>0.4</v>
      </c>
      <c r="W701" s="4">
        <f t="shared" si="445"/>
        <v>0.31</v>
      </c>
      <c r="X701" s="4">
        <f t="shared" si="445"/>
        <v>0.31</v>
      </c>
    </row>
    <row r="702" spans="1:24" ht="15.75" customHeight="1" x14ac:dyDescent="0.25">
      <c r="A702" s="4" t="s">
        <v>191</v>
      </c>
      <c r="B702" s="4" t="s">
        <v>192</v>
      </c>
      <c r="C702" s="4" t="s">
        <v>181</v>
      </c>
      <c r="D702" s="4" t="s">
        <v>182</v>
      </c>
      <c r="E702" s="4">
        <f t="shared" si="274"/>
        <v>1</v>
      </c>
      <c r="I702" s="4">
        <f t="shared" ref="I702:X702" si="446">+IF($E176=0,"",IF(I176&lt;&gt;"",I176,AVERAGEIFS(I$256:I$503,$D$256:$D$503,$D176)))</f>
        <v>37887768</v>
      </c>
      <c r="J702" s="85">
        <f t="shared" si="446"/>
        <v>260.6936360041056</v>
      </c>
      <c r="K702" s="85">
        <f t="shared" si="446"/>
        <v>196.58059561597821</v>
      </c>
      <c r="L702" s="85">
        <f t="shared" si="446"/>
        <v>79.780366053761739</v>
      </c>
      <c r="M702" s="85">
        <f t="shared" si="446"/>
        <v>405.84049409237377</v>
      </c>
      <c r="N702" s="85">
        <f t="shared" si="446"/>
        <v>25.414534844068932</v>
      </c>
      <c r="O702" s="85">
        <f t="shared" si="446"/>
        <v>92.960432028248007</v>
      </c>
      <c r="P702" s="85">
        <f t="shared" si="446"/>
        <v>0.24755124357274144</v>
      </c>
      <c r="Q702" s="85">
        <f t="shared" si="446"/>
        <v>9.7193877551020408E-2</v>
      </c>
      <c r="R702" s="85">
        <f t="shared" si="446"/>
        <v>0.75750041543751012</v>
      </c>
      <c r="S702" s="85">
        <f t="shared" si="446"/>
        <v>0.34903074014988</v>
      </c>
      <c r="T702" s="85">
        <f t="shared" si="446"/>
        <v>148.22255340288126</v>
      </c>
      <c r="U702" s="4">
        <f t="shared" si="446"/>
        <v>0.56000000000000005</v>
      </c>
      <c r="V702" s="4">
        <f t="shared" si="446"/>
        <v>0.49</v>
      </c>
      <c r="W702" s="4">
        <f t="shared" si="446"/>
        <v>0.64</v>
      </c>
      <c r="X702" s="4">
        <f t="shared" si="446"/>
        <v>0.64</v>
      </c>
    </row>
    <row r="703" spans="1:24" ht="15.75" customHeight="1" x14ac:dyDescent="0.25">
      <c r="A703" s="4" t="s">
        <v>435</v>
      </c>
      <c r="B703" s="4" t="s">
        <v>436</v>
      </c>
      <c r="C703" s="4" t="s">
        <v>181</v>
      </c>
      <c r="D703" s="4" t="s">
        <v>412</v>
      </c>
      <c r="E703" s="4">
        <f t="shared" si="274"/>
        <v>1</v>
      </c>
      <c r="I703" s="4">
        <f t="shared" ref="I703:X703" si="447">+IF($E177=0,"",IF(I177&lt;&gt;"",I177,AVERAGEIFS(I$256:I$503,$D$256:$D$503,$D177)))</f>
        <v>10226187</v>
      </c>
      <c r="J703" s="85">
        <f t="shared" si="447"/>
        <v>452.91563707958795</v>
      </c>
      <c r="K703" s="85">
        <f t="shared" si="447"/>
        <v>132.86477159081875</v>
      </c>
      <c r="L703" s="85">
        <f t="shared" si="447"/>
        <v>52.864278738497546</v>
      </c>
      <c r="M703" s="85">
        <f t="shared" si="447"/>
        <v>397.88032678295434</v>
      </c>
      <c r="N703" s="85">
        <f t="shared" si="447"/>
        <v>17.318282953362775</v>
      </c>
      <c r="O703" s="85">
        <f t="shared" si="447"/>
        <v>48.304347826086953</v>
      </c>
      <c r="P703" s="85">
        <f t="shared" si="447"/>
        <v>0.24062693704064464</v>
      </c>
      <c r="Q703" s="85">
        <f t="shared" si="447"/>
        <v>0.15492750423198645</v>
      </c>
      <c r="R703" s="85">
        <f t="shared" si="447"/>
        <v>0.74319000816237757</v>
      </c>
      <c r="S703" s="85">
        <f t="shared" si="447"/>
        <v>2.0304160286158486</v>
      </c>
      <c r="T703" s="85">
        <f t="shared" si="447"/>
        <v>63.651041666666664</v>
      </c>
      <c r="U703" s="4">
        <f t="shared" si="447"/>
        <v>0.64</v>
      </c>
      <c r="V703" s="4">
        <f t="shared" si="447"/>
        <v>0.52</v>
      </c>
      <c r="W703" s="4">
        <f t="shared" si="447"/>
        <v>0.66</v>
      </c>
      <c r="X703" s="4">
        <f t="shared" si="447"/>
        <v>0.66</v>
      </c>
    </row>
    <row r="704" spans="1:24" ht="15.75" customHeight="1" x14ac:dyDescent="0.25">
      <c r="A704" s="4" t="s">
        <v>65</v>
      </c>
      <c r="B704" s="4" t="s">
        <v>66</v>
      </c>
      <c r="C704" s="4" t="s">
        <v>28</v>
      </c>
      <c r="D704" s="4" t="s">
        <v>29</v>
      </c>
      <c r="E704" s="4">
        <f t="shared" si="274"/>
        <v>0</v>
      </c>
      <c r="I704" s="4" t="str">
        <f t="shared" ref="I704:X704" si="448">+IF($E178=0,"",IF(I178&lt;&gt;"",I178,AVERAGEIFS(I$256:I$503,$D$256:$D$503,$D178)))</f>
        <v/>
      </c>
      <c r="J704" s="4" t="str">
        <f t="shared" si="448"/>
        <v/>
      </c>
      <c r="K704" s="4" t="str">
        <f t="shared" si="448"/>
        <v/>
      </c>
      <c r="L704" s="4" t="str">
        <f t="shared" si="448"/>
        <v/>
      </c>
      <c r="M704" s="4" t="str">
        <f t="shared" si="448"/>
        <v/>
      </c>
      <c r="N704" s="4" t="str">
        <f t="shared" si="448"/>
        <v/>
      </c>
      <c r="O704" s="4" t="str">
        <f t="shared" si="448"/>
        <v/>
      </c>
      <c r="P704" s="4" t="str">
        <f t="shared" si="448"/>
        <v/>
      </c>
      <c r="Q704" s="4" t="str">
        <f t="shared" si="448"/>
        <v/>
      </c>
      <c r="R704" s="4" t="str">
        <f t="shared" si="448"/>
        <v/>
      </c>
      <c r="S704" s="4" t="str">
        <f t="shared" si="448"/>
        <v/>
      </c>
      <c r="T704" s="4" t="str">
        <f t="shared" si="448"/>
        <v/>
      </c>
      <c r="U704" s="4" t="str">
        <f t="shared" si="448"/>
        <v/>
      </c>
      <c r="V704" s="4" t="str">
        <f t="shared" si="448"/>
        <v/>
      </c>
      <c r="W704" s="4" t="str">
        <f t="shared" si="448"/>
        <v/>
      </c>
      <c r="X704" s="4" t="str">
        <f t="shared" si="448"/>
        <v/>
      </c>
    </row>
    <row r="705" spans="1:24" ht="15.75" customHeight="1" x14ac:dyDescent="0.25">
      <c r="A705" s="4" t="s">
        <v>509</v>
      </c>
      <c r="B705" s="4" t="s">
        <v>510</v>
      </c>
      <c r="C705" s="4" t="s">
        <v>106</v>
      </c>
      <c r="D705" s="4" t="s">
        <v>484</v>
      </c>
      <c r="E705" s="4">
        <f t="shared" si="274"/>
        <v>0</v>
      </c>
      <c r="I705" s="4" t="str">
        <f t="shared" ref="I705:X705" si="449">+IF($E179=0,"",IF(I179&lt;&gt;"",I179,AVERAGEIFS(I$256:I$503,$D$256:$D$503,$D179)))</f>
        <v/>
      </c>
      <c r="J705" s="4" t="str">
        <f t="shared" si="449"/>
        <v/>
      </c>
      <c r="K705" s="4" t="str">
        <f t="shared" si="449"/>
        <v/>
      </c>
      <c r="L705" s="4" t="str">
        <f t="shared" si="449"/>
        <v/>
      </c>
      <c r="M705" s="4" t="str">
        <f t="shared" si="449"/>
        <v/>
      </c>
      <c r="N705" s="4" t="str">
        <f t="shared" si="449"/>
        <v/>
      </c>
      <c r="O705" s="4" t="str">
        <f t="shared" si="449"/>
        <v/>
      </c>
      <c r="P705" s="4" t="str">
        <f t="shared" si="449"/>
        <v/>
      </c>
      <c r="Q705" s="4" t="str">
        <f t="shared" si="449"/>
        <v/>
      </c>
      <c r="R705" s="4" t="str">
        <f t="shared" si="449"/>
        <v/>
      </c>
      <c r="S705" s="4" t="str">
        <f t="shared" si="449"/>
        <v/>
      </c>
      <c r="T705" s="4" t="str">
        <f t="shared" si="449"/>
        <v/>
      </c>
      <c r="U705" s="4" t="str">
        <f t="shared" si="449"/>
        <v/>
      </c>
      <c r="V705" s="4" t="str">
        <f t="shared" si="449"/>
        <v/>
      </c>
      <c r="W705" s="4" t="str">
        <f t="shared" si="449"/>
        <v/>
      </c>
      <c r="X705" s="4" t="str">
        <f t="shared" si="449"/>
        <v/>
      </c>
    </row>
    <row r="706" spans="1:24" ht="15.75" customHeight="1" x14ac:dyDescent="0.25">
      <c r="A706" s="4" t="s">
        <v>177</v>
      </c>
      <c r="B706" s="4" t="s">
        <v>178</v>
      </c>
      <c r="C706" s="4" t="s">
        <v>106</v>
      </c>
      <c r="D706" s="4" t="s">
        <v>160</v>
      </c>
      <c r="E706" s="4">
        <f t="shared" si="274"/>
        <v>1</v>
      </c>
      <c r="I706" s="4">
        <f t="shared" ref="I706:X706" si="450">+IF($E180=0,"",IF(I180&lt;&gt;"",I180,AVERAGEIFS(I$256:I$503,$D$256:$D$503,$D180)))</f>
        <v>51225308</v>
      </c>
      <c r="J706" s="85">
        <f t="shared" si="450"/>
        <v>227.59062766396642</v>
      </c>
      <c r="K706" s="85">
        <f t="shared" si="450"/>
        <v>107.75533062680658</v>
      </c>
      <c r="L706" s="85">
        <f t="shared" si="450"/>
        <v>30.881219884514895</v>
      </c>
      <c r="M706" s="85">
        <f t="shared" si="450"/>
        <v>286.58647052429438</v>
      </c>
      <c r="N706" s="85">
        <f t="shared" si="450"/>
        <v>5.8506236799981766</v>
      </c>
      <c r="O706" s="85">
        <f t="shared" si="450"/>
        <v>89.592926259592929</v>
      </c>
      <c r="P706" s="85">
        <f t="shared" si="450"/>
        <v>0.2390776120825194</v>
      </c>
      <c r="Q706" s="85">
        <f t="shared" si="450"/>
        <v>0.34477698467335771</v>
      </c>
      <c r="R706" s="85">
        <f t="shared" si="450"/>
        <v>0.58760017606921955</v>
      </c>
      <c r="S706" s="85">
        <f t="shared" si="450"/>
        <v>6.8809541544076573</v>
      </c>
      <c r="T706" s="85">
        <f t="shared" si="450"/>
        <v>134.99748617395676</v>
      </c>
      <c r="U706" s="4">
        <f t="shared" si="450"/>
        <v>0.69</v>
      </c>
      <c r="V706" s="4">
        <f t="shared" si="450"/>
        <v>0.71</v>
      </c>
      <c r="W706" s="4">
        <f t="shared" si="450"/>
        <v>0.78</v>
      </c>
      <c r="X706" s="4">
        <f t="shared" si="450"/>
        <v>0.78</v>
      </c>
    </row>
    <row r="707" spans="1:24" ht="15.75" customHeight="1" x14ac:dyDescent="0.25">
      <c r="A707" s="4" t="s">
        <v>193</v>
      </c>
      <c r="B707" s="4" t="s">
        <v>194</v>
      </c>
      <c r="C707" s="4" t="s">
        <v>181</v>
      </c>
      <c r="D707" s="4" t="s">
        <v>182</v>
      </c>
      <c r="E707" s="4">
        <f t="shared" si="274"/>
        <v>1</v>
      </c>
      <c r="I707" s="4">
        <f t="shared" ref="I707:X707" si="451">+IF($E181=0,"",IF(I181&lt;&gt;"",I181,AVERAGEIFS(I$256:I$503,$D$256:$D$503,$D181)))</f>
        <v>4043263</v>
      </c>
      <c r="J707" s="85">
        <f t="shared" si="451"/>
        <v>273.81350161985506</v>
      </c>
      <c r="K707" s="85">
        <f t="shared" si="451"/>
        <v>185.74107101121049</v>
      </c>
      <c r="L707" s="4">
        <f t="shared" si="451"/>
        <v>84.490400872977119</v>
      </c>
      <c r="M707" s="4">
        <f t="shared" si="451"/>
        <v>437.88535689597876</v>
      </c>
      <c r="N707" s="4">
        <f t="shared" si="451"/>
        <v>26.403693136058656</v>
      </c>
      <c r="O707" s="85">
        <f t="shared" si="451"/>
        <v>31.857142857142858</v>
      </c>
      <c r="P707" s="85">
        <f t="shared" si="451"/>
        <v>0.7590458863957954</v>
      </c>
      <c r="Q707" s="85">
        <f t="shared" si="451"/>
        <v>0.16844207723035953</v>
      </c>
      <c r="R707" s="85">
        <f t="shared" si="451"/>
        <v>3.2152249309530445</v>
      </c>
      <c r="S707" s="85">
        <f t="shared" si="451"/>
        <v>1.4402772115776601</v>
      </c>
      <c r="T707" s="4">
        <f t="shared" si="451"/>
        <v>48.035522755138878</v>
      </c>
      <c r="U707" s="4">
        <f t="shared" si="451"/>
        <v>0</v>
      </c>
      <c r="V707" s="4">
        <f t="shared" si="451"/>
        <v>0</v>
      </c>
      <c r="W707" s="4">
        <f t="shared" si="451"/>
        <v>0</v>
      </c>
      <c r="X707" s="4">
        <f t="shared" si="451"/>
        <v>0</v>
      </c>
    </row>
    <row r="708" spans="1:24" ht="15.75" customHeight="1" x14ac:dyDescent="0.25">
      <c r="A708" s="4" t="s">
        <v>140</v>
      </c>
      <c r="B708" s="4" t="s">
        <v>141</v>
      </c>
      <c r="C708" s="4" t="s">
        <v>118</v>
      </c>
      <c r="D708" s="4" t="s">
        <v>119</v>
      </c>
      <c r="E708" s="4">
        <f t="shared" si="274"/>
        <v>0</v>
      </c>
      <c r="I708" s="4" t="str">
        <f t="shared" ref="I708:X708" si="452">+IF($E182=0,"",IF(I182&lt;&gt;"",I182,AVERAGEIFS(I$256:I$503,$D$256:$D$503,$D182)))</f>
        <v/>
      </c>
      <c r="J708" s="4" t="str">
        <f t="shared" si="452"/>
        <v/>
      </c>
      <c r="K708" s="4" t="str">
        <f t="shared" si="452"/>
        <v/>
      </c>
      <c r="L708" s="4" t="str">
        <f t="shared" si="452"/>
        <v/>
      </c>
      <c r="M708" s="4" t="str">
        <f t="shared" si="452"/>
        <v/>
      </c>
      <c r="N708" s="4" t="str">
        <f t="shared" si="452"/>
        <v/>
      </c>
      <c r="O708" s="4" t="str">
        <f t="shared" si="452"/>
        <v/>
      </c>
      <c r="P708" s="4" t="str">
        <f t="shared" si="452"/>
        <v/>
      </c>
      <c r="Q708" s="4" t="str">
        <f t="shared" si="452"/>
        <v/>
      </c>
      <c r="R708" s="4" t="str">
        <f t="shared" si="452"/>
        <v/>
      </c>
      <c r="S708" s="4" t="str">
        <f t="shared" si="452"/>
        <v/>
      </c>
      <c r="T708" s="4" t="str">
        <f t="shared" si="452"/>
        <v/>
      </c>
      <c r="U708" s="4" t="str">
        <f t="shared" si="452"/>
        <v/>
      </c>
      <c r="V708" s="4" t="str">
        <f t="shared" si="452"/>
        <v/>
      </c>
      <c r="W708" s="4" t="str">
        <f t="shared" si="452"/>
        <v/>
      </c>
      <c r="X708" s="4" t="str">
        <f t="shared" si="452"/>
        <v/>
      </c>
    </row>
    <row r="709" spans="1:24" ht="15.75" customHeight="1" x14ac:dyDescent="0.25">
      <c r="A709" s="4" t="s">
        <v>195</v>
      </c>
      <c r="B709" s="4" t="s">
        <v>196</v>
      </c>
      <c r="C709" s="4" t="s">
        <v>181</v>
      </c>
      <c r="D709" s="4" t="s">
        <v>182</v>
      </c>
      <c r="E709" s="4">
        <f t="shared" si="274"/>
        <v>1</v>
      </c>
      <c r="I709" s="4">
        <f t="shared" ref="I709:X709" si="453">+IF($E183=0,"",IF(I183&lt;&gt;"",I183,AVERAGEIFS(I$256:I$503,$D$256:$D$503,$D183)))</f>
        <v>19364557</v>
      </c>
      <c r="J709" s="85">
        <f t="shared" si="453"/>
        <v>246.03196448026154</v>
      </c>
      <c r="K709" s="85">
        <f t="shared" si="453"/>
        <v>121.09752885129259</v>
      </c>
      <c r="L709" s="85">
        <f t="shared" si="453"/>
        <v>63.404497195572297</v>
      </c>
      <c r="M709" s="85">
        <f t="shared" si="453"/>
        <v>523.58208955223881</v>
      </c>
      <c r="N709" s="85">
        <f t="shared" si="453"/>
        <v>36.30343828676277</v>
      </c>
      <c r="O709" s="85">
        <f t="shared" si="453"/>
        <v>9.0642958748221911</v>
      </c>
      <c r="P709" s="85">
        <f t="shared" si="453"/>
        <v>0.71668704156479213</v>
      </c>
      <c r="Q709" s="85">
        <f t="shared" si="453"/>
        <v>5.8422174840085286E-2</v>
      </c>
      <c r="R709" s="85">
        <f t="shared" si="453"/>
        <v>1.4769250853505194</v>
      </c>
      <c r="S709" s="85">
        <f t="shared" si="453"/>
        <v>3.0411788707196887</v>
      </c>
      <c r="T709" s="85">
        <f t="shared" si="453"/>
        <v>24.97922383379067</v>
      </c>
      <c r="U709" s="4">
        <f t="shared" si="453"/>
        <v>0.55000000000000004</v>
      </c>
      <c r="V709" s="4">
        <f t="shared" si="453"/>
        <v>0.42</v>
      </c>
      <c r="W709" s="4">
        <f t="shared" si="453"/>
        <v>0.62</v>
      </c>
      <c r="X709" s="4">
        <f t="shared" si="453"/>
        <v>0.62</v>
      </c>
    </row>
    <row r="710" spans="1:24" ht="15.75" customHeight="1" x14ac:dyDescent="0.25">
      <c r="A710" s="4" t="s">
        <v>197</v>
      </c>
      <c r="B710" s="4" t="s">
        <v>198</v>
      </c>
      <c r="C710" s="4" t="s">
        <v>181</v>
      </c>
      <c r="D710" s="4" t="s">
        <v>182</v>
      </c>
      <c r="E710" s="4">
        <f t="shared" si="274"/>
        <v>1</v>
      </c>
      <c r="I710" s="4">
        <f t="shared" ref="I710:X710" si="454">+IF($E184=0,"",IF(I184&lt;&gt;"",I184,AVERAGEIFS(I$256:I$503,$D$256:$D$503,$D184)))</f>
        <v>145872256</v>
      </c>
      <c r="J710" s="85">
        <f t="shared" si="454"/>
        <v>411.02812586925376</v>
      </c>
      <c r="K710" s="85">
        <f t="shared" si="454"/>
        <v>412.81050729756316</v>
      </c>
      <c r="L710" s="85">
        <f t="shared" si="454"/>
        <v>177.72467987332698</v>
      </c>
      <c r="M710" s="85">
        <f t="shared" si="454"/>
        <v>430.52363428632162</v>
      </c>
      <c r="N710" s="85">
        <f t="shared" si="454"/>
        <v>22.680803675237598</v>
      </c>
      <c r="O710" s="85">
        <f t="shared" si="454"/>
        <v>29.654919147649991</v>
      </c>
      <c r="P710" s="85">
        <f t="shared" si="454"/>
        <v>0.81333369350873874</v>
      </c>
      <c r="Q710" s="85">
        <f t="shared" si="454"/>
        <v>8.8583736316292905E-2</v>
      </c>
      <c r="R710" s="85">
        <f t="shared" si="454"/>
        <v>9.1127678178912923</v>
      </c>
      <c r="S710" s="85">
        <f t="shared" si="454"/>
        <v>1.0354100820174228</v>
      </c>
      <c r="T710" s="85">
        <f t="shared" si="454"/>
        <v>28.56282387190684</v>
      </c>
      <c r="U710" s="4">
        <f t="shared" si="454"/>
        <v>0</v>
      </c>
      <c r="V710" s="4">
        <f t="shared" si="454"/>
        <v>0</v>
      </c>
      <c r="W710" s="4">
        <f t="shared" si="454"/>
        <v>0</v>
      </c>
      <c r="X710" s="4">
        <f t="shared" si="454"/>
        <v>0</v>
      </c>
    </row>
    <row r="711" spans="1:24" ht="15.75" customHeight="1" x14ac:dyDescent="0.25">
      <c r="A711" s="4" t="s">
        <v>142</v>
      </c>
      <c r="B711" s="4" t="s">
        <v>143</v>
      </c>
      <c r="C711" s="4" t="s">
        <v>118</v>
      </c>
      <c r="D711" s="4" t="s">
        <v>119</v>
      </c>
      <c r="E711" s="4">
        <f t="shared" si="274"/>
        <v>0</v>
      </c>
      <c r="I711" s="4" t="str">
        <f t="shared" ref="I711:X711" si="455">+IF($E185=0,"",IF(I185&lt;&gt;"",I185,AVERAGEIFS(I$256:I$503,$D$256:$D$503,$D185)))</f>
        <v/>
      </c>
      <c r="J711" s="4" t="str">
        <f t="shared" si="455"/>
        <v/>
      </c>
      <c r="K711" s="4" t="str">
        <f t="shared" si="455"/>
        <v/>
      </c>
      <c r="L711" s="4" t="str">
        <f t="shared" si="455"/>
        <v/>
      </c>
      <c r="M711" s="4" t="str">
        <f t="shared" si="455"/>
        <v/>
      </c>
      <c r="N711" s="4" t="str">
        <f t="shared" si="455"/>
        <v/>
      </c>
      <c r="O711" s="4" t="str">
        <f t="shared" si="455"/>
        <v/>
      </c>
      <c r="P711" s="4" t="str">
        <f t="shared" si="455"/>
        <v/>
      </c>
      <c r="Q711" s="4" t="str">
        <f t="shared" si="455"/>
        <v/>
      </c>
      <c r="R711" s="4" t="str">
        <f t="shared" si="455"/>
        <v/>
      </c>
      <c r="S711" s="4" t="str">
        <f t="shared" si="455"/>
        <v/>
      </c>
      <c r="T711" s="4" t="str">
        <f t="shared" si="455"/>
        <v/>
      </c>
      <c r="U711" s="4" t="str">
        <f t="shared" si="455"/>
        <v/>
      </c>
      <c r="V711" s="4" t="str">
        <f t="shared" si="455"/>
        <v/>
      </c>
      <c r="W711" s="4" t="str">
        <f t="shared" si="455"/>
        <v/>
      </c>
      <c r="X711" s="4" t="str">
        <f t="shared" si="455"/>
        <v/>
      </c>
    </row>
    <row r="712" spans="1:24" ht="15.75" customHeight="1" x14ac:dyDescent="0.25">
      <c r="A712" s="4" t="s">
        <v>474</v>
      </c>
      <c r="B712" s="4" t="s">
        <v>475</v>
      </c>
      <c r="C712" s="4" t="s">
        <v>118</v>
      </c>
      <c r="D712" s="4" t="s">
        <v>449</v>
      </c>
      <c r="E712" s="4">
        <f t="shared" si="274"/>
        <v>0</v>
      </c>
      <c r="I712" s="4" t="str">
        <f t="shared" ref="I712:X712" si="456">+IF($E186=0,"",IF(I186&lt;&gt;"",I186,AVERAGEIFS(I$256:I$503,$D$256:$D$503,$D186)))</f>
        <v/>
      </c>
      <c r="J712" s="4" t="str">
        <f t="shared" si="456"/>
        <v/>
      </c>
      <c r="K712" s="4" t="str">
        <f t="shared" si="456"/>
        <v/>
      </c>
      <c r="L712" s="4" t="str">
        <f t="shared" si="456"/>
        <v/>
      </c>
      <c r="M712" s="4" t="str">
        <f t="shared" si="456"/>
        <v/>
      </c>
      <c r="N712" s="4" t="str">
        <f t="shared" si="456"/>
        <v/>
      </c>
      <c r="O712" s="4" t="str">
        <f t="shared" si="456"/>
        <v/>
      </c>
      <c r="P712" s="4" t="str">
        <f t="shared" si="456"/>
        <v/>
      </c>
      <c r="Q712" s="4" t="str">
        <f t="shared" si="456"/>
        <v/>
      </c>
      <c r="R712" s="4" t="str">
        <f t="shared" si="456"/>
        <v/>
      </c>
      <c r="S712" s="4" t="str">
        <f t="shared" si="456"/>
        <v/>
      </c>
      <c r="T712" s="4" t="str">
        <f t="shared" si="456"/>
        <v/>
      </c>
      <c r="U712" s="4" t="str">
        <f t="shared" si="456"/>
        <v/>
      </c>
      <c r="V712" s="4" t="str">
        <f t="shared" si="456"/>
        <v/>
      </c>
      <c r="W712" s="4" t="str">
        <f t="shared" si="456"/>
        <v/>
      </c>
      <c r="X712" s="4" t="str">
        <f t="shared" si="456"/>
        <v/>
      </c>
    </row>
    <row r="713" spans="1:24" ht="15.75" customHeight="1" x14ac:dyDescent="0.25">
      <c r="A713" s="6" t="s">
        <v>67</v>
      </c>
      <c r="B713" s="4" t="s">
        <v>68</v>
      </c>
      <c r="C713" s="4" t="s">
        <v>28</v>
      </c>
      <c r="D713" s="4" t="s">
        <v>29</v>
      </c>
      <c r="E713" s="4">
        <f t="shared" si="274"/>
        <v>0</v>
      </c>
      <c r="I713" s="4" t="str">
        <f t="shared" ref="I713:X713" si="457">+IF($E187=0,"",IF(I187&lt;&gt;"",I187,AVERAGEIFS(I$256:I$503,$D$256:$D$503,$D187)))</f>
        <v/>
      </c>
      <c r="J713" s="4" t="str">
        <f t="shared" si="457"/>
        <v/>
      </c>
      <c r="K713" s="4" t="str">
        <f t="shared" si="457"/>
        <v/>
      </c>
      <c r="L713" s="4" t="str">
        <f t="shared" si="457"/>
        <v/>
      </c>
      <c r="M713" s="4" t="str">
        <f t="shared" si="457"/>
        <v/>
      </c>
      <c r="N713" s="4" t="str">
        <f t="shared" si="457"/>
        <v/>
      </c>
      <c r="O713" s="4" t="str">
        <f t="shared" si="457"/>
        <v/>
      </c>
      <c r="P713" s="4" t="str">
        <f t="shared" si="457"/>
        <v/>
      </c>
      <c r="Q713" s="4" t="str">
        <f t="shared" si="457"/>
        <v/>
      </c>
      <c r="R713" s="4" t="str">
        <f t="shared" si="457"/>
        <v/>
      </c>
      <c r="S713" s="4" t="str">
        <f t="shared" si="457"/>
        <v/>
      </c>
      <c r="T713" s="4" t="str">
        <f t="shared" si="457"/>
        <v/>
      </c>
      <c r="U713" s="4" t="str">
        <f t="shared" si="457"/>
        <v/>
      </c>
      <c r="V713" s="4" t="str">
        <f t="shared" si="457"/>
        <v/>
      </c>
      <c r="W713" s="4" t="str">
        <f t="shared" si="457"/>
        <v/>
      </c>
      <c r="X713" s="4" t="str">
        <f t="shared" si="457"/>
        <v/>
      </c>
    </row>
    <row r="714" spans="1:24" ht="15.75" customHeight="1" x14ac:dyDescent="0.25">
      <c r="A714" s="4" t="s">
        <v>69</v>
      </c>
      <c r="B714" s="4" t="s">
        <v>70</v>
      </c>
      <c r="C714" s="4" t="s">
        <v>28</v>
      </c>
      <c r="D714" s="4" t="s">
        <v>29</v>
      </c>
      <c r="E714" s="4">
        <f t="shared" si="274"/>
        <v>0</v>
      </c>
      <c r="I714" s="4" t="str">
        <f t="shared" ref="I714:X714" si="458">+IF($E188=0,"",IF(I188&lt;&gt;"",I188,AVERAGEIFS(I$256:I$503,$D$256:$D$503,$D188)))</f>
        <v/>
      </c>
      <c r="J714" s="4" t="str">
        <f t="shared" si="458"/>
        <v/>
      </c>
      <c r="K714" s="4" t="str">
        <f t="shared" si="458"/>
        <v/>
      </c>
      <c r="L714" s="4" t="str">
        <f t="shared" si="458"/>
        <v/>
      </c>
      <c r="M714" s="4" t="str">
        <f t="shared" si="458"/>
        <v/>
      </c>
      <c r="N714" s="4" t="str">
        <f t="shared" si="458"/>
        <v/>
      </c>
      <c r="O714" s="4" t="str">
        <f t="shared" si="458"/>
        <v/>
      </c>
      <c r="P714" s="4" t="str">
        <f t="shared" si="458"/>
        <v/>
      </c>
      <c r="Q714" s="4" t="str">
        <f t="shared" si="458"/>
        <v/>
      </c>
      <c r="R714" s="4" t="str">
        <f t="shared" si="458"/>
        <v/>
      </c>
      <c r="S714" s="4" t="str">
        <f t="shared" si="458"/>
        <v/>
      </c>
      <c r="T714" s="4" t="str">
        <f t="shared" si="458"/>
        <v/>
      </c>
      <c r="U714" s="4" t="str">
        <f t="shared" si="458"/>
        <v/>
      </c>
      <c r="V714" s="4" t="str">
        <f t="shared" si="458"/>
        <v/>
      </c>
      <c r="W714" s="4" t="str">
        <f t="shared" si="458"/>
        <v/>
      </c>
      <c r="X714" s="4" t="str">
        <f t="shared" si="458"/>
        <v/>
      </c>
    </row>
    <row r="715" spans="1:24" ht="15.75" customHeight="1" x14ac:dyDescent="0.25">
      <c r="A715" s="4" t="s">
        <v>71</v>
      </c>
      <c r="B715" s="4" t="s">
        <v>72</v>
      </c>
      <c r="C715" s="4" t="s">
        <v>28</v>
      </c>
      <c r="D715" s="4" t="s">
        <v>29</v>
      </c>
      <c r="E715" s="4">
        <f t="shared" si="274"/>
        <v>0</v>
      </c>
      <c r="I715" s="4" t="str">
        <f t="shared" ref="I715:X715" si="459">+IF($E189=0,"",IF(I189&lt;&gt;"",I189,AVERAGEIFS(I$256:I$503,$D$256:$D$503,$D189)))</f>
        <v/>
      </c>
      <c r="J715" s="4" t="str">
        <f t="shared" si="459"/>
        <v/>
      </c>
      <c r="K715" s="4" t="str">
        <f t="shared" si="459"/>
        <v/>
      </c>
      <c r="L715" s="4" t="str">
        <f t="shared" si="459"/>
        <v/>
      </c>
      <c r="M715" s="4" t="str">
        <f t="shared" si="459"/>
        <v/>
      </c>
      <c r="N715" s="4" t="str">
        <f t="shared" si="459"/>
        <v/>
      </c>
      <c r="O715" s="4" t="str">
        <f t="shared" si="459"/>
        <v/>
      </c>
      <c r="P715" s="4" t="str">
        <f t="shared" si="459"/>
        <v/>
      </c>
      <c r="Q715" s="4" t="str">
        <f t="shared" si="459"/>
        <v/>
      </c>
      <c r="R715" s="4" t="str">
        <f t="shared" si="459"/>
        <v/>
      </c>
      <c r="S715" s="4" t="str">
        <f t="shared" si="459"/>
        <v/>
      </c>
      <c r="T715" s="4" t="str">
        <f t="shared" si="459"/>
        <v/>
      </c>
      <c r="U715" s="4" t="str">
        <f t="shared" si="459"/>
        <v/>
      </c>
      <c r="V715" s="4" t="str">
        <f t="shared" si="459"/>
        <v/>
      </c>
      <c r="W715" s="4" t="str">
        <f t="shared" si="459"/>
        <v/>
      </c>
      <c r="X715" s="4" t="str">
        <f t="shared" si="459"/>
        <v/>
      </c>
    </row>
    <row r="716" spans="1:24" ht="15.75" customHeight="1" x14ac:dyDescent="0.25">
      <c r="A716" s="4" t="s">
        <v>270</v>
      </c>
      <c r="B716" s="4" t="s">
        <v>271</v>
      </c>
      <c r="C716" s="4" t="s">
        <v>28</v>
      </c>
      <c r="D716" s="4" t="s">
        <v>265</v>
      </c>
      <c r="E716" s="4">
        <f t="shared" si="274"/>
        <v>0</v>
      </c>
      <c r="I716" s="4" t="str">
        <f t="shared" ref="I716:X716" si="460">+IF($E190=0,"",IF(I190&lt;&gt;"",I190,AVERAGEIFS(I$256:I$503,$D$256:$D$503,$D190)))</f>
        <v/>
      </c>
      <c r="J716" s="4" t="str">
        <f t="shared" si="460"/>
        <v/>
      </c>
      <c r="K716" s="4" t="str">
        <f t="shared" si="460"/>
        <v/>
      </c>
      <c r="L716" s="4" t="str">
        <f t="shared" si="460"/>
        <v/>
      </c>
      <c r="M716" s="4" t="str">
        <f t="shared" si="460"/>
        <v/>
      </c>
      <c r="N716" s="4" t="str">
        <f t="shared" si="460"/>
        <v/>
      </c>
      <c r="O716" s="4" t="str">
        <f t="shared" si="460"/>
        <v/>
      </c>
      <c r="P716" s="4" t="str">
        <f t="shared" si="460"/>
        <v/>
      </c>
      <c r="Q716" s="4" t="str">
        <f t="shared" si="460"/>
        <v/>
      </c>
      <c r="R716" s="4" t="str">
        <f t="shared" si="460"/>
        <v/>
      </c>
      <c r="S716" s="4" t="str">
        <f t="shared" si="460"/>
        <v/>
      </c>
      <c r="T716" s="4" t="str">
        <f t="shared" si="460"/>
        <v/>
      </c>
      <c r="U716" s="4" t="str">
        <f t="shared" si="460"/>
        <v/>
      </c>
      <c r="V716" s="4" t="str">
        <f t="shared" si="460"/>
        <v/>
      </c>
      <c r="W716" s="4" t="str">
        <f t="shared" si="460"/>
        <v/>
      </c>
      <c r="X716" s="4" t="str">
        <f t="shared" si="460"/>
        <v/>
      </c>
    </row>
    <row r="717" spans="1:24" ht="15.75" customHeight="1" x14ac:dyDescent="0.25">
      <c r="A717" s="6" t="s">
        <v>73</v>
      </c>
      <c r="B717" s="4" t="s">
        <v>74</v>
      </c>
      <c r="C717" s="4" t="s">
        <v>28</v>
      </c>
      <c r="D717" s="4" t="s">
        <v>29</v>
      </c>
      <c r="E717" s="4">
        <f t="shared" si="274"/>
        <v>0</v>
      </c>
      <c r="I717" s="4" t="str">
        <f t="shared" ref="I717:X717" si="461">+IF($E191=0,"",IF(I191&lt;&gt;"",I191,AVERAGEIFS(I$256:I$503,$D$256:$D$503,$D191)))</f>
        <v/>
      </c>
      <c r="J717" s="4" t="str">
        <f t="shared" si="461"/>
        <v/>
      </c>
      <c r="K717" s="4" t="str">
        <f t="shared" si="461"/>
        <v/>
      </c>
      <c r="L717" s="4" t="str">
        <f t="shared" si="461"/>
        <v/>
      </c>
      <c r="M717" s="4" t="str">
        <f t="shared" si="461"/>
        <v/>
      </c>
      <c r="N717" s="4" t="str">
        <f t="shared" si="461"/>
        <v/>
      </c>
      <c r="O717" s="4" t="str">
        <f t="shared" si="461"/>
        <v/>
      </c>
      <c r="P717" s="4" t="str">
        <f t="shared" si="461"/>
        <v/>
      </c>
      <c r="Q717" s="4" t="str">
        <f t="shared" si="461"/>
        <v/>
      </c>
      <c r="R717" s="4" t="str">
        <f t="shared" si="461"/>
        <v/>
      </c>
      <c r="S717" s="4" t="str">
        <f t="shared" si="461"/>
        <v/>
      </c>
      <c r="T717" s="4" t="str">
        <f t="shared" si="461"/>
        <v/>
      </c>
      <c r="U717" s="4" t="str">
        <f t="shared" si="461"/>
        <v/>
      </c>
      <c r="V717" s="4" t="str">
        <f t="shared" si="461"/>
        <v/>
      </c>
      <c r="W717" s="4" t="str">
        <f t="shared" si="461"/>
        <v/>
      </c>
      <c r="X717" s="4" t="str">
        <f t="shared" si="461"/>
        <v/>
      </c>
    </row>
    <row r="718" spans="1:24" ht="15.75" customHeight="1" x14ac:dyDescent="0.25">
      <c r="A718" s="4" t="s">
        <v>316</v>
      </c>
      <c r="B718" s="4" t="s">
        <v>317</v>
      </c>
      <c r="C718" s="4" t="s">
        <v>22</v>
      </c>
      <c r="D718" s="4" t="s">
        <v>309</v>
      </c>
      <c r="E718" s="4">
        <f t="shared" si="274"/>
        <v>0</v>
      </c>
      <c r="I718" s="4" t="str">
        <f t="shared" ref="I718:X718" si="462">+IF($E192=0,"",IF(I192&lt;&gt;"",I192,AVERAGEIFS(I$256:I$503,$D$256:$D$503,$D192)))</f>
        <v/>
      </c>
      <c r="J718" s="4" t="str">
        <f t="shared" si="462"/>
        <v/>
      </c>
      <c r="K718" s="4" t="str">
        <f t="shared" si="462"/>
        <v/>
      </c>
      <c r="L718" s="4" t="str">
        <f t="shared" si="462"/>
        <v/>
      </c>
      <c r="M718" s="4" t="str">
        <f t="shared" si="462"/>
        <v/>
      </c>
      <c r="N718" s="4" t="str">
        <f t="shared" si="462"/>
        <v/>
      </c>
      <c r="O718" s="4" t="str">
        <f t="shared" si="462"/>
        <v/>
      </c>
      <c r="P718" s="4" t="str">
        <f t="shared" si="462"/>
        <v/>
      </c>
      <c r="Q718" s="4" t="str">
        <f t="shared" si="462"/>
        <v/>
      </c>
      <c r="R718" s="4" t="str">
        <f t="shared" si="462"/>
        <v/>
      </c>
      <c r="S718" s="4" t="str">
        <f t="shared" si="462"/>
        <v/>
      </c>
      <c r="T718" s="4" t="str">
        <f t="shared" si="462"/>
        <v/>
      </c>
      <c r="U718" s="4" t="str">
        <f t="shared" si="462"/>
        <v/>
      </c>
      <c r="V718" s="4" t="str">
        <f t="shared" si="462"/>
        <v/>
      </c>
      <c r="W718" s="4" t="str">
        <f t="shared" si="462"/>
        <v/>
      </c>
      <c r="X718" s="4" t="str">
        <f t="shared" si="462"/>
        <v/>
      </c>
    </row>
    <row r="719" spans="1:24" ht="15.75" customHeight="1" x14ac:dyDescent="0.25">
      <c r="A719" s="4" t="s">
        <v>437</v>
      </c>
      <c r="B719" s="4" t="s">
        <v>438</v>
      </c>
      <c r="C719" s="4" t="s">
        <v>181</v>
      </c>
      <c r="D719" s="4" t="s">
        <v>412</v>
      </c>
      <c r="E719" s="4">
        <f t="shared" si="274"/>
        <v>0</v>
      </c>
      <c r="I719" s="4" t="str">
        <f t="shared" ref="I719:X719" si="463">+IF($E193=0,"",IF(I193&lt;&gt;"",I193,AVERAGEIFS(I$256:I$503,$D$256:$D$503,$D193)))</f>
        <v/>
      </c>
      <c r="J719" s="4" t="str">
        <f t="shared" si="463"/>
        <v/>
      </c>
      <c r="K719" s="4" t="str">
        <f t="shared" si="463"/>
        <v/>
      </c>
      <c r="L719" s="4" t="str">
        <f t="shared" si="463"/>
        <v/>
      </c>
      <c r="M719" s="4" t="str">
        <f t="shared" si="463"/>
        <v/>
      </c>
      <c r="N719" s="4" t="str">
        <f t="shared" si="463"/>
        <v/>
      </c>
      <c r="O719" s="4" t="str">
        <f t="shared" si="463"/>
        <v/>
      </c>
      <c r="P719" s="4" t="str">
        <f t="shared" si="463"/>
        <v/>
      </c>
      <c r="Q719" s="4" t="str">
        <f t="shared" si="463"/>
        <v/>
      </c>
      <c r="R719" s="4" t="str">
        <f t="shared" si="463"/>
        <v/>
      </c>
      <c r="S719" s="4" t="str">
        <f t="shared" si="463"/>
        <v/>
      </c>
      <c r="T719" s="4" t="str">
        <f t="shared" si="463"/>
        <v/>
      </c>
      <c r="U719" s="4" t="str">
        <f t="shared" si="463"/>
        <v/>
      </c>
      <c r="V719" s="4" t="str">
        <f t="shared" si="463"/>
        <v/>
      </c>
      <c r="W719" s="4" t="str">
        <f t="shared" si="463"/>
        <v/>
      </c>
      <c r="X719" s="4" t="str">
        <f t="shared" si="463"/>
        <v/>
      </c>
    </row>
    <row r="720" spans="1:24" ht="15.75" customHeight="1" x14ac:dyDescent="0.25">
      <c r="A720" s="4" t="s">
        <v>246</v>
      </c>
      <c r="B720" s="4" t="s">
        <v>247</v>
      </c>
      <c r="C720" s="4" t="s">
        <v>118</v>
      </c>
      <c r="D720" s="4" t="s">
        <v>231</v>
      </c>
      <c r="E720" s="4">
        <f t="shared" si="274"/>
        <v>0</v>
      </c>
      <c r="I720" s="4" t="str">
        <f t="shared" ref="I720:X720" si="464">+IF($E194=0,"",IF(I194&lt;&gt;"",I194,AVERAGEIFS(I$256:I$503,$D$256:$D$503,$D194)))</f>
        <v/>
      </c>
      <c r="J720" s="4" t="str">
        <f t="shared" si="464"/>
        <v/>
      </c>
      <c r="K720" s="4" t="str">
        <f t="shared" si="464"/>
        <v/>
      </c>
      <c r="L720" s="4" t="str">
        <f t="shared" si="464"/>
        <v/>
      </c>
      <c r="M720" s="4" t="str">
        <f t="shared" si="464"/>
        <v/>
      </c>
      <c r="N720" s="4" t="str">
        <f t="shared" si="464"/>
        <v/>
      </c>
      <c r="O720" s="4" t="str">
        <f t="shared" si="464"/>
        <v/>
      </c>
      <c r="P720" s="4" t="str">
        <f t="shared" si="464"/>
        <v/>
      </c>
      <c r="Q720" s="4" t="str">
        <f t="shared" si="464"/>
        <v/>
      </c>
      <c r="R720" s="4" t="str">
        <f t="shared" si="464"/>
        <v/>
      </c>
      <c r="S720" s="4" t="str">
        <f t="shared" si="464"/>
        <v/>
      </c>
      <c r="T720" s="4" t="str">
        <f t="shared" si="464"/>
        <v/>
      </c>
      <c r="U720" s="4" t="str">
        <f t="shared" si="464"/>
        <v/>
      </c>
      <c r="V720" s="4" t="str">
        <f t="shared" si="464"/>
        <v/>
      </c>
      <c r="W720" s="4" t="str">
        <f t="shared" si="464"/>
        <v/>
      </c>
      <c r="X720" s="4" t="str">
        <f t="shared" si="464"/>
        <v/>
      </c>
    </row>
    <row r="721" spans="1:24" ht="15.75" customHeight="1" x14ac:dyDescent="0.25">
      <c r="A721" s="4" t="s">
        <v>511</v>
      </c>
      <c r="B721" s="4" t="s">
        <v>512</v>
      </c>
      <c r="C721" s="4" t="s">
        <v>106</v>
      </c>
      <c r="D721" s="4" t="s">
        <v>484</v>
      </c>
      <c r="E721" s="4">
        <f t="shared" si="274"/>
        <v>0</v>
      </c>
      <c r="I721" s="4" t="str">
        <f t="shared" ref="I721:X721" si="465">+IF($E195=0,"",IF(I195&lt;&gt;"",I195,AVERAGEIFS(I$256:I$503,$D$256:$D$503,$D195)))</f>
        <v/>
      </c>
      <c r="J721" s="4" t="str">
        <f t="shared" si="465"/>
        <v/>
      </c>
      <c r="K721" s="4" t="str">
        <f t="shared" si="465"/>
        <v/>
      </c>
      <c r="L721" s="4" t="str">
        <f t="shared" si="465"/>
        <v/>
      </c>
      <c r="M721" s="4" t="str">
        <f t="shared" si="465"/>
        <v/>
      </c>
      <c r="N721" s="4" t="str">
        <f t="shared" si="465"/>
        <v/>
      </c>
      <c r="O721" s="4" t="str">
        <f t="shared" si="465"/>
        <v/>
      </c>
      <c r="P721" s="4" t="str">
        <f t="shared" si="465"/>
        <v/>
      </c>
      <c r="Q721" s="4" t="str">
        <f t="shared" si="465"/>
        <v/>
      </c>
      <c r="R721" s="4" t="str">
        <f t="shared" si="465"/>
        <v/>
      </c>
      <c r="S721" s="4" t="str">
        <f t="shared" si="465"/>
        <v/>
      </c>
      <c r="T721" s="4" t="str">
        <f t="shared" si="465"/>
        <v/>
      </c>
      <c r="U721" s="4" t="str">
        <f t="shared" si="465"/>
        <v/>
      </c>
      <c r="V721" s="4" t="str">
        <f t="shared" si="465"/>
        <v/>
      </c>
      <c r="W721" s="4" t="str">
        <f t="shared" si="465"/>
        <v/>
      </c>
      <c r="X721" s="4" t="str">
        <f t="shared" si="465"/>
        <v/>
      </c>
    </row>
    <row r="722" spans="1:24" ht="15.75" customHeight="1" x14ac:dyDescent="0.25">
      <c r="A722" s="4" t="s">
        <v>476</v>
      </c>
      <c r="B722" s="4" t="s">
        <v>477</v>
      </c>
      <c r="C722" s="4" t="s">
        <v>118</v>
      </c>
      <c r="D722" s="4" t="s">
        <v>449</v>
      </c>
      <c r="E722" s="4">
        <f t="shared" si="274"/>
        <v>0</v>
      </c>
      <c r="I722" s="4" t="str">
        <f t="shared" ref="I722:X722" si="466">+IF($E196=0,"",IF(I196&lt;&gt;"",I196,AVERAGEIFS(I$256:I$503,$D$256:$D$503,$D196)))</f>
        <v/>
      </c>
      <c r="J722" s="4" t="str">
        <f t="shared" si="466"/>
        <v/>
      </c>
      <c r="K722" s="4" t="str">
        <f t="shared" si="466"/>
        <v/>
      </c>
      <c r="L722" s="4" t="str">
        <f t="shared" si="466"/>
        <v/>
      </c>
      <c r="M722" s="4" t="str">
        <f t="shared" si="466"/>
        <v/>
      </c>
      <c r="N722" s="4" t="str">
        <f t="shared" si="466"/>
        <v/>
      </c>
      <c r="O722" s="4" t="str">
        <f t="shared" si="466"/>
        <v/>
      </c>
      <c r="P722" s="4" t="str">
        <f t="shared" si="466"/>
        <v/>
      </c>
      <c r="Q722" s="4" t="str">
        <f t="shared" si="466"/>
        <v/>
      </c>
      <c r="R722" s="4" t="str">
        <f t="shared" si="466"/>
        <v/>
      </c>
      <c r="S722" s="4" t="str">
        <f t="shared" si="466"/>
        <v/>
      </c>
      <c r="T722" s="4" t="str">
        <f t="shared" si="466"/>
        <v/>
      </c>
      <c r="U722" s="4" t="str">
        <f t="shared" si="466"/>
        <v/>
      </c>
      <c r="V722" s="4" t="str">
        <f t="shared" si="466"/>
        <v/>
      </c>
      <c r="W722" s="4" t="str">
        <f t="shared" si="466"/>
        <v/>
      </c>
      <c r="X722" s="4" t="str">
        <f t="shared" si="466"/>
        <v/>
      </c>
    </row>
    <row r="723" spans="1:24" ht="15.75" customHeight="1" x14ac:dyDescent="0.25">
      <c r="A723" s="4" t="s">
        <v>439</v>
      </c>
      <c r="B723" s="4" t="s">
        <v>440</v>
      </c>
      <c r="C723" s="4" t="s">
        <v>181</v>
      </c>
      <c r="D723" s="4" t="s">
        <v>412</v>
      </c>
      <c r="E723" s="4">
        <f t="shared" si="274"/>
        <v>1</v>
      </c>
      <c r="I723" s="4">
        <f t="shared" ref="I723:X723" si="467">+IF($E197=0,"",IF(I197&lt;&gt;"",I197,AVERAGEIFS(I$256:I$503,$D$256:$D$503,$D197)))</f>
        <v>8772235</v>
      </c>
      <c r="J723" s="85">
        <f t="shared" si="467"/>
        <v>483.63957417921426</v>
      </c>
      <c r="K723" s="85">
        <f t="shared" si="467"/>
        <v>123.19551402806695</v>
      </c>
      <c r="L723" s="4">
        <f t="shared" si="467"/>
        <v>66.984301370877475</v>
      </c>
      <c r="M723" s="4">
        <f t="shared" si="467"/>
        <v>501.16266023772533</v>
      </c>
      <c r="N723" s="85">
        <f t="shared" si="467"/>
        <v>30.687732373790713</v>
      </c>
      <c r="O723" s="85">
        <f t="shared" si="467"/>
        <v>15.644502228826152</v>
      </c>
      <c r="P723" s="85">
        <f t="shared" si="467"/>
        <v>0.31272969297103337</v>
      </c>
      <c r="Q723" s="85">
        <f t="shared" si="467"/>
        <v>0.14953271028037382</v>
      </c>
      <c r="R723" s="85">
        <f t="shared" si="467"/>
        <v>1.0715627203329596</v>
      </c>
      <c r="S723" s="85">
        <f t="shared" si="467"/>
        <v>1.1754244330998456</v>
      </c>
      <c r="T723" s="85">
        <f t="shared" si="467"/>
        <v>55.634081902245704</v>
      </c>
      <c r="U723" s="4">
        <f t="shared" si="467"/>
        <v>0.27</v>
      </c>
      <c r="V723" s="4">
        <f t="shared" si="467"/>
        <v>0.36</v>
      </c>
      <c r="W723" s="4">
        <f t="shared" si="467"/>
        <v>0.46</v>
      </c>
      <c r="X723" s="4">
        <f t="shared" si="467"/>
        <v>0.46</v>
      </c>
    </row>
    <row r="724" spans="1:24" ht="15.75" customHeight="1" x14ac:dyDescent="0.25">
      <c r="A724" s="4" t="s">
        <v>144</v>
      </c>
      <c r="B724" s="4" t="s">
        <v>145</v>
      </c>
      <c r="C724" s="4" t="s">
        <v>118</v>
      </c>
      <c r="D724" s="4" t="s">
        <v>119</v>
      </c>
      <c r="E724" s="4">
        <f t="shared" si="274"/>
        <v>0</v>
      </c>
      <c r="I724" s="4" t="str">
        <f t="shared" ref="I724:X724" si="468">+IF($E198=0,"",IF(I198&lt;&gt;"",I198,AVERAGEIFS(I$256:I$503,$D$256:$D$503,$D198)))</f>
        <v/>
      </c>
      <c r="J724" s="4" t="str">
        <f t="shared" si="468"/>
        <v/>
      </c>
      <c r="K724" s="4" t="str">
        <f t="shared" si="468"/>
        <v/>
      </c>
      <c r="L724" s="4" t="str">
        <f t="shared" si="468"/>
        <v/>
      </c>
      <c r="M724" s="4" t="str">
        <f t="shared" si="468"/>
        <v/>
      </c>
      <c r="N724" s="4" t="str">
        <f t="shared" si="468"/>
        <v/>
      </c>
      <c r="O724" s="4" t="str">
        <f t="shared" si="468"/>
        <v/>
      </c>
      <c r="P724" s="4" t="str">
        <f t="shared" si="468"/>
        <v/>
      </c>
      <c r="Q724" s="4" t="str">
        <f t="shared" si="468"/>
        <v/>
      </c>
      <c r="R724" s="4" t="str">
        <f t="shared" si="468"/>
        <v/>
      </c>
      <c r="S724" s="4" t="str">
        <f t="shared" si="468"/>
        <v/>
      </c>
      <c r="T724" s="4" t="str">
        <f t="shared" si="468"/>
        <v/>
      </c>
      <c r="U724" s="4" t="str">
        <f t="shared" si="468"/>
        <v/>
      </c>
      <c r="V724" s="4" t="str">
        <f t="shared" si="468"/>
        <v/>
      </c>
      <c r="W724" s="4" t="str">
        <f t="shared" si="468"/>
        <v/>
      </c>
      <c r="X724" s="4" t="str">
        <f t="shared" si="468"/>
        <v/>
      </c>
    </row>
    <row r="725" spans="1:24" ht="15.75" customHeight="1" x14ac:dyDescent="0.25">
      <c r="A725" s="4" t="s">
        <v>478</v>
      </c>
      <c r="B725" s="4" t="s">
        <v>479</v>
      </c>
      <c r="C725" s="4" t="s">
        <v>118</v>
      </c>
      <c r="D725" s="4" t="s">
        <v>449</v>
      </c>
      <c r="E725" s="4">
        <f t="shared" si="274"/>
        <v>0</v>
      </c>
      <c r="I725" s="4" t="str">
        <f t="shared" ref="I725:X725" si="469">+IF($E199=0,"",IF(I199&lt;&gt;"",I199,AVERAGEIFS(I$256:I$503,$D$256:$D$503,$D199)))</f>
        <v/>
      </c>
      <c r="J725" s="4" t="str">
        <f t="shared" si="469"/>
        <v/>
      </c>
      <c r="K725" s="4" t="str">
        <f t="shared" si="469"/>
        <v/>
      </c>
      <c r="L725" s="4" t="str">
        <f t="shared" si="469"/>
        <v/>
      </c>
      <c r="M725" s="4" t="str">
        <f t="shared" si="469"/>
        <v/>
      </c>
      <c r="N725" s="4" t="str">
        <f t="shared" si="469"/>
        <v/>
      </c>
      <c r="O725" s="4" t="str">
        <f t="shared" si="469"/>
        <v/>
      </c>
      <c r="P725" s="4" t="str">
        <f t="shared" si="469"/>
        <v/>
      </c>
      <c r="Q725" s="4" t="str">
        <f t="shared" si="469"/>
        <v/>
      </c>
      <c r="R725" s="4" t="str">
        <f t="shared" si="469"/>
        <v/>
      </c>
      <c r="S725" s="4" t="str">
        <f t="shared" si="469"/>
        <v/>
      </c>
      <c r="T725" s="4" t="str">
        <f t="shared" si="469"/>
        <v/>
      </c>
      <c r="U725" s="4" t="str">
        <f t="shared" si="469"/>
        <v/>
      </c>
      <c r="V725" s="4" t="str">
        <f t="shared" si="469"/>
        <v/>
      </c>
      <c r="W725" s="4" t="str">
        <f t="shared" si="469"/>
        <v/>
      </c>
      <c r="X725" s="4" t="str">
        <f t="shared" si="469"/>
        <v/>
      </c>
    </row>
    <row r="726" spans="1:24" ht="15.75" customHeight="1" x14ac:dyDescent="0.25">
      <c r="A726" s="4" t="s">
        <v>370</v>
      </c>
      <c r="B726" s="4" t="s">
        <v>371</v>
      </c>
      <c r="C726" s="4" t="s">
        <v>106</v>
      </c>
      <c r="D726" s="4" t="s">
        <v>357</v>
      </c>
      <c r="E726" s="4">
        <f t="shared" si="274"/>
        <v>1</v>
      </c>
      <c r="I726" s="4">
        <f t="shared" ref="I726:X726" si="470">+IF($E200=0,"",IF(I200&lt;&gt;"",I200,AVERAGEIFS(I$256:I$503,$D$256:$D$503,$D200)))</f>
        <v>5804337</v>
      </c>
      <c r="J726" s="85">
        <f t="shared" si="470"/>
        <v>169.66623405911821</v>
      </c>
      <c r="K726" s="85">
        <f t="shared" si="470"/>
        <v>201.41835320726551</v>
      </c>
      <c r="L726" s="85">
        <f t="shared" si="470"/>
        <v>35.28396094162003</v>
      </c>
      <c r="M726" s="85">
        <f t="shared" si="470"/>
        <v>175.17748695577794</v>
      </c>
      <c r="N726" s="85">
        <f t="shared" si="470"/>
        <v>1.9640486071018963</v>
      </c>
      <c r="O726" s="85">
        <f t="shared" si="470"/>
        <v>95.28947368421052</v>
      </c>
      <c r="P726" s="4">
        <f t="shared" si="470"/>
        <v>16.442643401900693</v>
      </c>
      <c r="Q726" s="85">
        <f t="shared" si="470"/>
        <v>0.11487468993242665</v>
      </c>
      <c r="R726" s="85">
        <f t="shared" si="470"/>
        <v>0.18951346208877948</v>
      </c>
      <c r="S726" s="85">
        <f t="shared" si="470"/>
        <v>1.5883273497192305</v>
      </c>
      <c r="T726" s="85">
        <f t="shared" si="470"/>
        <v>55.707692307692305</v>
      </c>
      <c r="U726" s="4">
        <f t="shared" si="470"/>
        <v>0.9</v>
      </c>
      <c r="V726" s="4">
        <f t="shared" si="470"/>
        <v>0.87</v>
      </c>
      <c r="W726" s="4">
        <f t="shared" si="470"/>
        <v>0.74</v>
      </c>
      <c r="X726" s="4">
        <f t="shared" si="470"/>
        <v>0.74</v>
      </c>
    </row>
    <row r="727" spans="1:24" ht="15.75" customHeight="1" x14ac:dyDescent="0.25">
      <c r="A727" s="4" t="s">
        <v>75</v>
      </c>
      <c r="B727" s="4" t="s">
        <v>76</v>
      </c>
      <c r="C727" s="4" t="s">
        <v>28</v>
      </c>
      <c r="D727" s="4" t="s">
        <v>29</v>
      </c>
      <c r="E727" s="4">
        <f t="shared" si="274"/>
        <v>0</v>
      </c>
      <c r="I727" s="4" t="str">
        <f t="shared" ref="I727:X727" si="471">+IF($E201=0,"",IF(I201&lt;&gt;"",I201,AVERAGEIFS(I$256:I$503,$D$256:$D$503,$D201)))</f>
        <v/>
      </c>
      <c r="J727" s="4" t="str">
        <f t="shared" si="471"/>
        <v/>
      </c>
      <c r="K727" s="4" t="str">
        <f t="shared" si="471"/>
        <v/>
      </c>
      <c r="L727" s="4" t="str">
        <f t="shared" si="471"/>
        <v/>
      </c>
      <c r="M727" s="4" t="str">
        <f t="shared" si="471"/>
        <v/>
      </c>
      <c r="N727" s="4" t="str">
        <f t="shared" si="471"/>
        <v/>
      </c>
      <c r="O727" s="4" t="str">
        <f t="shared" si="471"/>
        <v/>
      </c>
      <c r="P727" s="4" t="str">
        <f t="shared" si="471"/>
        <v/>
      </c>
      <c r="Q727" s="4" t="str">
        <f t="shared" si="471"/>
        <v/>
      </c>
      <c r="R727" s="4" t="str">
        <f t="shared" si="471"/>
        <v/>
      </c>
      <c r="S727" s="4" t="str">
        <f t="shared" si="471"/>
        <v/>
      </c>
      <c r="T727" s="4" t="str">
        <f t="shared" si="471"/>
        <v/>
      </c>
      <c r="U727" s="4" t="str">
        <f t="shared" si="471"/>
        <v/>
      </c>
      <c r="V727" s="4" t="str">
        <f t="shared" si="471"/>
        <v/>
      </c>
      <c r="W727" s="4" t="str">
        <f t="shared" si="471"/>
        <v/>
      </c>
      <c r="X727" s="4" t="str">
        <f t="shared" si="471"/>
        <v/>
      </c>
    </row>
    <row r="728" spans="1:24" ht="15.75" customHeight="1" x14ac:dyDescent="0.25">
      <c r="A728" s="4" t="s">
        <v>199</v>
      </c>
      <c r="B728" s="4" t="s">
        <v>200</v>
      </c>
      <c r="C728" s="4" t="s">
        <v>181</v>
      </c>
      <c r="D728" s="4" t="s">
        <v>182</v>
      </c>
      <c r="E728" s="4">
        <f t="shared" si="274"/>
        <v>1</v>
      </c>
      <c r="I728" s="4">
        <f t="shared" ref="I728:X728" si="472">+IF($E202=0,"",IF(I202&lt;&gt;"",I202,AVERAGEIFS(I$256:I$503,$D$256:$D$503,$D202)))</f>
        <v>5457013</v>
      </c>
      <c r="J728" s="85">
        <f t="shared" si="472"/>
        <v>403.51745542845515</v>
      </c>
      <c r="K728" s="85">
        <f t="shared" si="472"/>
        <v>192.00980463121491</v>
      </c>
      <c r="L728" s="85">
        <f t="shared" si="472"/>
        <v>96.371403183389887</v>
      </c>
      <c r="M728" s="85">
        <f t="shared" si="472"/>
        <v>501.90876121397207</v>
      </c>
      <c r="N728" s="85">
        <f t="shared" si="472"/>
        <v>26.241462133221965</v>
      </c>
      <c r="O728" s="85">
        <f t="shared" si="472"/>
        <v>23.25418994413408</v>
      </c>
      <c r="P728" s="85">
        <f t="shared" si="472"/>
        <v>0.38540478905359177</v>
      </c>
      <c r="Q728" s="85">
        <f t="shared" si="472"/>
        <v>0.15890437106318001</v>
      </c>
      <c r="R728" s="85">
        <f t="shared" si="472"/>
        <v>1.4660034711297187</v>
      </c>
      <c r="S728" s="85">
        <f t="shared" si="472"/>
        <v>1.3040840840840842</v>
      </c>
      <c r="T728" s="85">
        <f t="shared" si="472"/>
        <v>35.501066098081026</v>
      </c>
      <c r="U728" s="4">
        <f t="shared" si="472"/>
        <v>0</v>
      </c>
      <c r="V728" s="4">
        <f t="shared" si="472"/>
        <v>0</v>
      </c>
      <c r="W728" s="4">
        <f t="shared" si="472"/>
        <v>0</v>
      </c>
      <c r="X728" s="4">
        <f t="shared" si="472"/>
        <v>0</v>
      </c>
    </row>
    <row r="729" spans="1:24" ht="15.75" customHeight="1" x14ac:dyDescent="0.25">
      <c r="A729" s="4" t="s">
        <v>441</v>
      </c>
      <c r="B729" s="4" t="s">
        <v>442</v>
      </c>
      <c r="C729" s="4" t="s">
        <v>181</v>
      </c>
      <c r="D729" s="4" t="s">
        <v>412</v>
      </c>
      <c r="E729" s="4">
        <f t="shared" si="274"/>
        <v>1</v>
      </c>
      <c r="I729" s="4">
        <f t="shared" ref="I729:X729" si="473">+IF($E203=0,"",IF(I203&lt;&gt;"",I203,AVERAGEIFS(I$256:I$503,$D$256:$D$503,$D203)))</f>
        <v>2078654</v>
      </c>
      <c r="J729" s="85">
        <f t="shared" si="473"/>
        <v>394.67847943909851</v>
      </c>
      <c r="K729" s="85">
        <f t="shared" si="473"/>
        <v>63.310199773507279</v>
      </c>
      <c r="L729" s="4">
        <f t="shared" si="473"/>
        <v>66.984301370877475</v>
      </c>
      <c r="M729" s="4">
        <f t="shared" si="473"/>
        <v>501.16266023772533</v>
      </c>
      <c r="N729" s="85">
        <f t="shared" si="473"/>
        <v>42.768060485294811</v>
      </c>
      <c r="O729" s="85">
        <f t="shared" si="473"/>
        <v>13.133858267716535</v>
      </c>
      <c r="P729" s="85">
        <f t="shared" si="473"/>
        <v>0.18783899514701685</v>
      </c>
      <c r="Q729" s="85">
        <f t="shared" si="473"/>
        <v>0.20820668693009117</v>
      </c>
      <c r="R729" s="85">
        <f t="shared" si="473"/>
        <v>0.91405303624364609</v>
      </c>
      <c r="S729" s="85">
        <f t="shared" si="473"/>
        <v>1.2053785542994175</v>
      </c>
      <c r="T729" s="85">
        <f t="shared" si="473"/>
        <v>54.055555555555557</v>
      </c>
      <c r="U729" s="4">
        <f t="shared" si="473"/>
        <v>0.51</v>
      </c>
      <c r="V729" s="4">
        <f t="shared" si="473"/>
        <v>0.48</v>
      </c>
      <c r="W729" s="4">
        <f t="shared" si="473"/>
        <v>0.7</v>
      </c>
      <c r="X729" s="4">
        <f t="shared" si="473"/>
        <v>0.7</v>
      </c>
    </row>
    <row r="730" spans="1:24" ht="15.75" customHeight="1" x14ac:dyDescent="0.25">
      <c r="A730" s="4" t="s">
        <v>210</v>
      </c>
      <c r="B730" s="4" t="s">
        <v>211</v>
      </c>
      <c r="C730" s="4" t="s">
        <v>22</v>
      </c>
      <c r="D730" s="4" t="s">
        <v>205</v>
      </c>
      <c r="E730" s="4">
        <f t="shared" si="274"/>
        <v>0</v>
      </c>
      <c r="I730" s="4" t="str">
        <f t="shared" ref="I730:X730" si="474">+IF($E204=0,"",IF(I204&lt;&gt;"",I204,AVERAGEIFS(I$256:I$503,$D$256:$D$503,$D204)))</f>
        <v/>
      </c>
      <c r="J730" s="4" t="str">
        <f t="shared" si="474"/>
        <v/>
      </c>
      <c r="K730" s="4" t="str">
        <f t="shared" si="474"/>
        <v/>
      </c>
      <c r="L730" s="4" t="str">
        <f t="shared" si="474"/>
        <v/>
      </c>
      <c r="M730" s="4" t="str">
        <f t="shared" si="474"/>
        <v/>
      </c>
      <c r="N730" s="4" t="str">
        <f t="shared" si="474"/>
        <v/>
      </c>
      <c r="O730" s="4" t="str">
        <f t="shared" si="474"/>
        <v/>
      </c>
      <c r="P730" s="4" t="str">
        <f t="shared" si="474"/>
        <v/>
      </c>
      <c r="Q730" s="4" t="str">
        <f t="shared" si="474"/>
        <v/>
      </c>
      <c r="R730" s="4" t="str">
        <f t="shared" si="474"/>
        <v/>
      </c>
      <c r="S730" s="4" t="str">
        <f t="shared" si="474"/>
        <v/>
      </c>
      <c r="T730" s="4" t="str">
        <f t="shared" si="474"/>
        <v/>
      </c>
      <c r="U730" s="4" t="str">
        <f t="shared" si="474"/>
        <v/>
      </c>
      <c r="V730" s="4" t="str">
        <f t="shared" si="474"/>
        <v/>
      </c>
      <c r="W730" s="4" t="str">
        <f t="shared" si="474"/>
        <v/>
      </c>
      <c r="X730" s="4" t="str">
        <f t="shared" si="474"/>
        <v/>
      </c>
    </row>
    <row r="731" spans="1:24" ht="15.75" customHeight="1" x14ac:dyDescent="0.25">
      <c r="A731" s="4" t="s">
        <v>146</v>
      </c>
      <c r="B731" s="4" t="s">
        <v>147</v>
      </c>
      <c r="C731" s="4" t="s">
        <v>118</v>
      </c>
      <c r="D731" s="4" t="s">
        <v>119</v>
      </c>
      <c r="E731" s="4">
        <f t="shared" si="274"/>
        <v>0</v>
      </c>
      <c r="I731" s="4" t="str">
        <f t="shared" ref="I731:X731" si="475">+IF($E205=0,"",IF(I205&lt;&gt;"",I205,AVERAGEIFS(I$256:I$503,$D$256:$D$503,$D205)))</f>
        <v/>
      </c>
      <c r="J731" s="4" t="str">
        <f t="shared" si="475"/>
        <v/>
      </c>
      <c r="K731" s="4" t="str">
        <f t="shared" si="475"/>
        <v/>
      </c>
      <c r="L731" s="4" t="str">
        <f t="shared" si="475"/>
        <v/>
      </c>
      <c r="M731" s="4" t="str">
        <f t="shared" si="475"/>
        <v/>
      </c>
      <c r="N731" s="4" t="str">
        <f t="shared" si="475"/>
        <v/>
      </c>
      <c r="O731" s="4" t="str">
        <f t="shared" si="475"/>
        <v/>
      </c>
      <c r="P731" s="4" t="str">
        <f t="shared" si="475"/>
        <v/>
      </c>
      <c r="Q731" s="4" t="str">
        <f t="shared" si="475"/>
        <v/>
      </c>
      <c r="R731" s="4" t="str">
        <f t="shared" si="475"/>
        <v/>
      </c>
      <c r="S731" s="4" t="str">
        <f t="shared" si="475"/>
        <v/>
      </c>
      <c r="T731" s="4" t="str">
        <f t="shared" si="475"/>
        <v/>
      </c>
      <c r="U731" s="4" t="str">
        <f t="shared" si="475"/>
        <v/>
      </c>
      <c r="V731" s="4" t="str">
        <f t="shared" si="475"/>
        <v/>
      </c>
      <c r="W731" s="4" t="str">
        <f t="shared" si="475"/>
        <v/>
      </c>
      <c r="X731" s="4" t="str">
        <f t="shared" si="475"/>
        <v/>
      </c>
    </row>
    <row r="732" spans="1:24" ht="15.75" customHeight="1" x14ac:dyDescent="0.25">
      <c r="A732" s="4" t="s">
        <v>387</v>
      </c>
      <c r="B732" s="4" t="s">
        <v>388</v>
      </c>
      <c r="C732" s="4" t="s">
        <v>118</v>
      </c>
      <c r="D732" s="4" t="s">
        <v>380</v>
      </c>
      <c r="E732" s="4">
        <f t="shared" si="274"/>
        <v>0</v>
      </c>
      <c r="I732" s="4" t="str">
        <f t="shared" ref="I732:X732" si="476">+IF($E206=0,"",IF(I206&lt;&gt;"",I206,AVERAGEIFS(I$256:I$503,$D$256:$D$503,$D206)))</f>
        <v/>
      </c>
      <c r="J732" s="4" t="str">
        <f t="shared" si="476"/>
        <v/>
      </c>
      <c r="K732" s="4" t="str">
        <f t="shared" si="476"/>
        <v/>
      </c>
      <c r="L732" s="4" t="str">
        <f t="shared" si="476"/>
        <v/>
      </c>
      <c r="M732" s="4" t="str">
        <f t="shared" si="476"/>
        <v/>
      </c>
      <c r="N732" s="4" t="str">
        <f t="shared" si="476"/>
        <v/>
      </c>
      <c r="O732" s="4" t="str">
        <f t="shared" si="476"/>
        <v/>
      </c>
      <c r="P732" s="4" t="str">
        <f t="shared" si="476"/>
        <v/>
      </c>
      <c r="Q732" s="4" t="str">
        <f t="shared" si="476"/>
        <v/>
      </c>
      <c r="R732" s="4" t="str">
        <f t="shared" si="476"/>
        <v/>
      </c>
      <c r="S732" s="4" t="str">
        <f t="shared" si="476"/>
        <v/>
      </c>
      <c r="T732" s="4" t="str">
        <f t="shared" si="476"/>
        <v/>
      </c>
      <c r="U732" s="4" t="str">
        <f t="shared" si="476"/>
        <v/>
      </c>
      <c r="V732" s="4" t="str">
        <f t="shared" si="476"/>
        <v/>
      </c>
      <c r="W732" s="4" t="str">
        <f t="shared" si="476"/>
        <v/>
      </c>
      <c r="X732" s="4" t="str">
        <f t="shared" si="476"/>
        <v/>
      </c>
    </row>
    <row r="733" spans="1:24" ht="15.75" customHeight="1" x14ac:dyDescent="0.25">
      <c r="A733" s="4" t="s">
        <v>148</v>
      </c>
      <c r="B733" s="4" t="s">
        <v>149</v>
      </c>
      <c r="C733" s="4" t="s">
        <v>118</v>
      </c>
      <c r="D733" s="4" t="s">
        <v>119</v>
      </c>
      <c r="E733" s="4">
        <f t="shared" si="274"/>
        <v>0</v>
      </c>
      <c r="I733" s="4" t="str">
        <f t="shared" ref="I733:X733" si="477">+IF($E207=0,"",IF(I207&lt;&gt;"",I207,AVERAGEIFS(I$256:I$503,$D$256:$D$503,$D207)))</f>
        <v/>
      </c>
      <c r="J733" s="4" t="str">
        <f t="shared" si="477"/>
        <v/>
      </c>
      <c r="K733" s="4" t="str">
        <f t="shared" si="477"/>
        <v/>
      </c>
      <c r="L733" s="4" t="str">
        <f t="shared" si="477"/>
        <v/>
      </c>
      <c r="M733" s="4" t="str">
        <f t="shared" si="477"/>
        <v/>
      </c>
      <c r="N733" s="4" t="str">
        <f t="shared" si="477"/>
        <v/>
      </c>
      <c r="O733" s="4" t="str">
        <f t="shared" si="477"/>
        <v/>
      </c>
      <c r="P733" s="4" t="str">
        <f t="shared" si="477"/>
        <v/>
      </c>
      <c r="Q733" s="4" t="str">
        <f t="shared" si="477"/>
        <v/>
      </c>
      <c r="R733" s="4" t="str">
        <f t="shared" si="477"/>
        <v/>
      </c>
      <c r="S733" s="4" t="str">
        <f t="shared" si="477"/>
        <v/>
      </c>
      <c r="T733" s="4" t="str">
        <f t="shared" si="477"/>
        <v/>
      </c>
      <c r="U733" s="4" t="str">
        <f t="shared" si="477"/>
        <v/>
      </c>
      <c r="V733" s="4" t="str">
        <f t="shared" si="477"/>
        <v/>
      </c>
      <c r="W733" s="4" t="str">
        <f t="shared" si="477"/>
        <v/>
      </c>
      <c r="X733" s="4" t="str">
        <f t="shared" si="477"/>
        <v/>
      </c>
    </row>
    <row r="734" spans="1:24" ht="15.75" customHeight="1" x14ac:dyDescent="0.25">
      <c r="A734" s="4" t="s">
        <v>148</v>
      </c>
      <c r="B734" s="4" t="s">
        <v>149</v>
      </c>
      <c r="C734" s="4" t="s">
        <v>118</v>
      </c>
      <c r="D734" s="4" t="s">
        <v>250</v>
      </c>
      <c r="E734" s="4">
        <f t="shared" si="274"/>
        <v>0</v>
      </c>
      <c r="I734" s="4" t="str">
        <f t="shared" ref="I734:X734" si="478">+IF($E208=0,"",IF(I208&lt;&gt;"",I208,AVERAGEIFS(I$256:I$503,$D$256:$D$503,$D208)))</f>
        <v/>
      </c>
      <c r="J734" s="4" t="str">
        <f t="shared" si="478"/>
        <v/>
      </c>
      <c r="K734" s="4" t="str">
        <f t="shared" si="478"/>
        <v/>
      </c>
      <c r="L734" s="4" t="str">
        <f t="shared" si="478"/>
        <v/>
      </c>
      <c r="M734" s="4" t="str">
        <f t="shared" si="478"/>
        <v/>
      </c>
      <c r="N734" s="4" t="str">
        <f t="shared" si="478"/>
        <v/>
      </c>
      <c r="O734" s="4" t="str">
        <f t="shared" si="478"/>
        <v/>
      </c>
      <c r="P734" s="4" t="str">
        <f t="shared" si="478"/>
        <v/>
      </c>
      <c r="Q734" s="4" t="str">
        <f t="shared" si="478"/>
        <v/>
      </c>
      <c r="R734" s="4" t="str">
        <f t="shared" si="478"/>
        <v/>
      </c>
      <c r="S734" s="4" t="str">
        <f t="shared" si="478"/>
        <v/>
      </c>
      <c r="T734" s="4" t="str">
        <f t="shared" si="478"/>
        <v/>
      </c>
      <c r="U734" s="4" t="str">
        <f t="shared" si="478"/>
        <v/>
      </c>
      <c r="V734" s="4" t="str">
        <f t="shared" si="478"/>
        <v/>
      </c>
      <c r="W734" s="4" t="str">
        <f t="shared" si="478"/>
        <v/>
      </c>
      <c r="X734" s="4" t="str">
        <f t="shared" si="478"/>
        <v/>
      </c>
    </row>
    <row r="735" spans="1:24" ht="15.75" customHeight="1" x14ac:dyDescent="0.25">
      <c r="A735" s="4" t="s">
        <v>443</v>
      </c>
      <c r="B735" s="4" t="s">
        <v>444</v>
      </c>
      <c r="C735" s="4" t="s">
        <v>181</v>
      </c>
      <c r="D735" s="4" t="s">
        <v>412</v>
      </c>
      <c r="E735" s="4">
        <f t="shared" si="274"/>
        <v>1</v>
      </c>
      <c r="I735" s="4">
        <f t="shared" ref="I735:X735" si="479">+IF($E209=0,"",IF(I209&lt;&gt;"",I209,AVERAGEIFS(I$256:I$503,$D$256:$D$503,$D209)))</f>
        <v>46736776</v>
      </c>
      <c r="J735" s="85">
        <f t="shared" si="479"/>
        <v>358.58699367709914</v>
      </c>
      <c r="K735" s="85">
        <f t="shared" si="479"/>
        <v>125.84094375701054</v>
      </c>
      <c r="L735" s="85">
        <f t="shared" si="479"/>
        <v>51.248721135578549</v>
      </c>
      <c r="M735" s="85">
        <f t="shared" si="479"/>
        <v>407.24997449586829</v>
      </c>
      <c r="N735" s="85">
        <f t="shared" si="479"/>
        <v>11.504858614980204</v>
      </c>
      <c r="O735" s="85">
        <f t="shared" si="479"/>
        <v>51.559791705411939</v>
      </c>
      <c r="P735" s="85">
        <f t="shared" si="479"/>
        <v>0.25344525937481149</v>
      </c>
      <c r="Q735" s="85">
        <f t="shared" si="479"/>
        <v>0.14217703267929405</v>
      </c>
      <c r="R735" s="85">
        <f t="shared" si="479"/>
        <v>0.65687029845618794</v>
      </c>
      <c r="S735" s="85">
        <f t="shared" si="479"/>
        <v>1.3168227906087571</v>
      </c>
      <c r="T735" s="85">
        <f t="shared" si="479"/>
        <v>111.74405481660621</v>
      </c>
      <c r="U735" s="4">
        <f t="shared" si="479"/>
        <v>0.65</v>
      </c>
      <c r="V735" s="4">
        <f t="shared" si="479"/>
        <v>0.71</v>
      </c>
      <c r="W735" s="4">
        <f t="shared" si="479"/>
        <v>0.78</v>
      </c>
      <c r="X735" s="4">
        <f t="shared" si="479"/>
        <v>0.78</v>
      </c>
    </row>
    <row r="736" spans="1:24" ht="15.75" customHeight="1" x14ac:dyDescent="0.25">
      <c r="A736" s="4" t="s">
        <v>408</v>
      </c>
      <c r="B736" s="4" t="s">
        <v>409</v>
      </c>
      <c r="C736" s="4" t="s">
        <v>106</v>
      </c>
      <c r="D736" s="4" t="s">
        <v>393</v>
      </c>
      <c r="E736" s="4">
        <f t="shared" si="274"/>
        <v>0</v>
      </c>
      <c r="I736" s="4" t="str">
        <f t="shared" ref="I736:X736" si="480">+IF($E210=0,"",IF(I210&lt;&gt;"",I210,AVERAGEIFS(I$256:I$503,$D$256:$D$503,$D210)))</f>
        <v/>
      </c>
      <c r="J736" s="4" t="str">
        <f t="shared" si="480"/>
        <v/>
      </c>
      <c r="K736" s="4" t="str">
        <f t="shared" si="480"/>
        <v/>
      </c>
      <c r="L736" s="4" t="str">
        <f t="shared" si="480"/>
        <v/>
      </c>
      <c r="M736" s="4" t="str">
        <f t="shared" si="480"/>
        <v/>
      </c>
      <c r="N736" s="4" t="str">
        <f t="shared" si="480"/>
        <v/>
      </c>
      <c r="O736" s="4" t="str">
        <f t="shared" si="480"/>
        <v/>
      </c>
      <c r="P736" s="4" t="str">
        <f t="shared" si="480"/>
        <v/>
      </c>
      <c r="Q736" s="4" t="str">
        <f t="shared" si="480"/>
        <v/>
      </c>
      <c r="R736" s="4" t="str">
        <f t="shared" si="480"/>
        <v/>
      </c>
      <c r="S736" s="4" t="str">
        <f t="shared" si="480"/>
        <v/>
      </c>
      <c r="T736" s="4" t="str">
        <f t="shared" si="480"/>
        <v/>
      </c>
      <c r="U736" s="4" t="str">
        <f t="shared" si="480"/>
        <v/>
      </c>
      <c r="V736" s="4" t="str">
        <f t="shared" si="480"/>
        <v/>
      </c>
      <c r="W736" s="4" t="str">
        <f t="shared" si="480"/>
        <v/>
      </c>
      <c r="X736" s="4" t="str">
        <f t="shared" si="480"/>
        <v/>
      </c>
    </row>
    <row r="737" spans="1:24" ht="15.75" customHeight="1" x14ac:dyDescent="0.25">
      <c r="A737" s="4" t="s">
        <v>77</v>
      </c>
      <c r="B737" s="4" t="s">
        <v>78</v>
      </c>
      <c r="C737" s="4" t="s">
        <v>28</v>
      </c>
      <c r="D737" s="4" t="s">
        <v>29</v>
      </c>
      <c r="E737" s="4">
        <f t="shared" si="274"/>
        <v>0</v>
      </c>
      <c r="I737" s="4" t="str">
        <f t="shared" ref="I737:X737" si="481">+IF($E211=0,"",IF(I211&lt;&gt;"",I211,AVERAGEIFS(I$256:I$503,$D$256:$D$503,$D211)))</f>
        <v/>
      </c>
      <c r="J737" s="4" t="str">
        <f t="shared" si="481"/>
        <v/>
      </c>
      <c r="K737" s="4" t="str">
        <f t="shared" si="481"/>
        <v/>
      </c>
      <c r="L737" s="4" t="str">
        <f t="shared" si="481"/>
        <v/>
      </c>
      <c r="M737" s="4" t="str">
        <f t="shared" si="481"/>
        <v/>
      </c>
      <c r="N737" s="4" t="str">
        <f t="shared" si="481"/>
        <v/>
      </c>
      <c r="O737" s="4" t="str">
        <f t="shared" si="481"/>
        <v/>
      </c>
      <c r="P737" s="4" t="str">
        <f t="shared" si="481"/>
        <v/>
      </c>
      <c r="Q737" s="4" t="str">
        <f t="shared" si="481"/>
        <v/>
      </c>
      <c r="R737" s="4" t="str">
        <f t="shared" si="481"/>
        <v/>
      </c>
      <c r="S737" s="4" t="str">
        <f t="shared" si="481"/>
        <v/>
      </c>
      <c r="T737" s="4" t="str">
        <f t="shared" si="481"/>
        <v/>
      </c>
      <c r="U737" s="4" t="str">
        <f t="shared" si="481"/>
        <v/>
      </c>
      <c r="V737" s="4" t="str">
        <f t="shared" si="481"/>
        <v/>
      </c>
      <c r="W737" s="4" t="str">
        <f t="shared" si="481"/>
        <v/>
      </c>
      <c r="X737" s="4" t="str">
        <f t="shared" si="481"/>
        <v/>
      </c>
    </row>
    <row r="738" spans="1:24" ht="15.75" customHeight="1" x14ac:dyDescent="0.25">
      <c r="A738" s="4" t="s">
        <v>79</v>
      </c>
      <c r="B738" s="4" t="s">
        <v>80</v>
      </c>
      <c r="C738" s="4" t="s">
        <v>28</v>
      </c>
      <c r="D738" s="4" t="s">
        <v>29</v>
      </c>
      <c r="E738" s="4">
        <f t="shared" si="274"/>
        <v>0</v>
      </c>
      <c r="I738" s="4" t="str">
        <f t="shared" ref="I738:X738" si="482">+IF($E212=0,"",IF(I212&lt;&gt;"",I212,AVERAGEIFS(I$256:I$503,$D$256:$D$503,$D212)))</f>
        <v/>
      </c>
      <c r="J738" s="4" t="str">
        <f t="shared" si="482"/>
        <v/>
      </c>
      <c r="K738" s="4" t="str">
        <f t="shared" si="482"/>
        <v/>
      </c>
      <c r="L738" s="4" t="str">
        <f t="shared" si="482"/>
        <v/>
      </c>
      <c r="M738" s="4" t="str">
        <f t="shared" si="482"/>
        <v/>
      </c>
      <c r="N738" s="4" t="str">
        <f t="shared" si="482"/>
        <v/>
      </c>
      <c r="O738" s="4" t="str">
        <f t="shared" si="482"/>
        <v/>
      </c>
      <c r="P738" s="4" t="str">
        <f t="shared" si="482"/>
        <v/>
      </c>
      <c r="Q738" s="4" t="str">
        <f t="shared" si="482"/>
        <v/>
      </c>
      <c r="R738" s="4" t="str">
        <f t="shared" si="482"/>
        <v/>
      </c>
      <c r="S738" s="4" t="str">
        <f t="shared" si="482"/>
        <v/>
      </c>
      <c r="T738" s="4" t="str">
        <f t="shared" si="482"/>
        <v/>
      </c>
      <c r="U738" s="4" t="str">
        <f t="shared" si="482"/>
        <v/>
      </c>
      <c r="V738" s="4" t="str">
        <f t="shared" si="482"/>
        <v/>
      </c>
      <c r="W738" s="4" t="str">
        <f t="shared" si="482"/>
        <v/>
      </c>
      <c r="X738" s="4" t="str">
        <f t="shared" si="482"/>
        <v/>
      </c>
    </row>
    <row r="739" spans="1:24" ht="15.75" customHeight="1" x14ac:dyDescent="0.25">
      <c r="A739" s="4" t="s">
        <v>513</v>
      </c>
      <c r="B739" s="4" t="s">
        <v>514</v>
      </c>
      <c r="C739" s="4" t="s">
        <v>106</v>
      </c>
      <c r="D739" s="4" t="s">
        <v>484</v>
      </c>
      <c r="E739" s="4">
        <f t="shared" si="274"/>
        <v>1</v>
      </c>
      <c r="I739" s="4">
        <f t="shared" ref="I739:X739" si="483">+IF($E213=0,"",IF(I213&lt;&gt;"",I213,AVERAGEIFS(I$256:I$503,$D$256:$D$503,$D213)))</f>
        <v>4981420</v>
      </c>
      <c r="J739" s="85">
        <f t="shared" si="483"/>
        <v>13.751099084196875</v>
      </c>
      <c r="K739" s="85">
        <f t="shared" si="483"/>
        <v>163.70834019215405</v>
      </c>
      <c r="L739" s="4">
        <f t="shared" si="483"/>
        <v>34.207287820954051</v>
      </c>
      <c r="M739" s="4">
        <f t="shared" si="483"/>
        <v>692.56756756756749</v>
      </c>
      <c r="N739" s="4">
        <f t="shared" si="483"/>
        <v>7.4331149662076825</v>
      </c>
      <c r="O739" s="85">
        <f t="shared" si="483"/>
        <v>10.615384615384615</v>
      </c>
      <c r="P739" s="85">
        <f t="shared" si="483"/>
        <v>0.66468334827614317</v>
      </c>
      <c r="Q739" s="85">
        <f t="shared" si="483"/>
        <v>0.73341508277130596</v>
      </c>
      <c r="R739" s="85">
        <f t="shared" si="483"/>
        <v>0.6624617077058349</v>
      </c>
      <c r="S739" s="85">
        <f t="shared" si="483"/>
        <v>2.5915678524374175</v>
      </c>
      <c r="T739" s="4">
        <f t="shared" si="483"/>
        <v>9.661129568106313</v>
      </c>
      <c r="U739" s="4">
        <f t="shared" si="483"/>
        <v>8.7499999999999994E-2</v>
      </c>
      <c r="V739" s="4">
        <f t="shared" si="483"/>
        <v>6.25E-2</v>
      </c>
      <c r="W739" s="4">
        <f t="shared" si="483"/>
        <v>0.12625</v>
      </c>
      <c r="X739" s="4">
        <f t="shared" si="483"/>
        <v>0.12625</v>
      </c>
    </row>
    <row r="740" spans="1:24" ht="15.75" customHeight="1" x14ac:dyDescent="0.25">
      <c r="A740" s="4" t="s">
        <v>257</v>
      </c>
      <c r="B740" s="4" t="s">
        <v>258</v>
      </c>
      <c r="C740" s="4" t="s">
        <v>118</v>
      </c>
      <c r="D740" s="4" t="s">
        <v>250</v>
      </c>
      <c r="E740" s="4">
        <f t="shared" si="274"/>
        <v>0</v>
      </c>
      <c r="I740" s="4" t="str">
        <f t="shared" ref="I740:X740" si="484">+IF($E214=0,"",IF(I214&lt;&gt;"",I214,AVERAGEIFS(I$256:I$503,$D$256:$D$503,$D214)))</f>
        <v/>
      </c>
      <c r="J740" s="4" t="str">
        <f t="shared" si="484"/>
        <v/>
      </c>
      <c r="K740" s="4" t="str">
        <f t="shared" si="484"/>
        <v/>
      </c>
      <c r="L740" s="4" t="str">
        <f t="shared" si="484"/>
        <v/>
      </c>
      <c r="M740" s="4" t="str">
        <f t="shared" si="484"/>
        <v/>
      </c>
      <c r="N740" s="4" t="str">
        <f t="shared" si="484"/>
        <v/>
      </c>
      <c r="O740" s="4" t="str">
        <f t="shared" si="484"/>
        <v/>
      </c>
      <c r="P740" s="4" t="str">
        <f t="shared" si="484"/>
        <v/>
      </c>
      <c r="Q740" s="4" t="str">
        <f t="shared" si="484"/>
        <v/>
      </c>
      <c r="R740" s="4" t="str">
        <f t="shared" si="484"/>
        <v/>
      </c>
      <c r="S740" s="4" t="str">
        <f t="shared" si="484"/>
        <v/>
      </c>
      <c r="T740" s="4" t="str">
        <f t="shared" si="484"/>
        <v/>
      </c>
      <c r="U740" s="4" t="str">
        <f t="shared" si="484"/>
        <v/>
      </c>
      <c r="V740" s="4" t="str">
        <f t="shared" si="484"/>
        <v/>
      </c>
      <c r="W740" s="4" t="str">
        <f t="shared" si="484"/>
        <v/>
      </c>
      <c r="X740" s="4" t="str">
        <f t="shared" si="484"/>
        <v/>
      </c>
    </row>
    <row r="741" spans="1:24" ht="15.75" customHeight="1" x14ac:dyDescent="0.25">
      <c r="A741" s="4" t="s">
        <v>349</v>
      </c>
      <c r="B741" s="4" t="s">
        <v>350</v>
      </c>
      <c r="C741" s="4" t="s">
        <v>28</v>
      </c>
      <c r="D741" s="4" t="s">
        <v>328</v>
      </c>
      <c r="E741" s="4">
        <f t="shared" si="274"/>
        <v>0</v>
      </c>
      <c r="I741" s="4" t="str">
        <f t="shared" ref="I741:X741" si="485">+IF($E215=0,"",IF(I215&lt;&gt;"",I215,AVERAGEIFS(I$256:I$503,$D$256:$D$503,$D215)))</f>
        <v/>
      </c>
      <c r="J741" s="4" t="str">
        <f t="shared" si="485"/>
        <v/>
      </c>
      <c r="K741" s="4" t="str">
        <f t="shared" si="485"/>
        <v/>
      </c>
      <c r="L741" s="4" t="str">
        <f t="shared" si="485"/>
        <v/>
      </c>
      <c r="M741" s="4" t="str">
        <f t="shared" si="485"/>
        <v/>
      </c>
      <c r="N741" s="4" t="str">
        <f t="shared" si="485"/>
        <v/>
      </c>
      <c r="O741" s="4" t="str">
        <f t="shared" si="485"/>
        <v/>
      </c>
      <c r="P741" s="4" t="str">
        <f t="shared" si="485"/>
        <v/>
      </c>
      <c r="Q741" s="4" t="str">
        <f t="shared" si="485"/>
        <v/>
      </c>
      <c r="R741" s="4" t="str">
        <f t="shared" si="485"/>
        <v/>
      </c>
      <c r="S741" s="4" t="str">
        <f t="shared" si="485"/>
        <v/>
      </c>
      <c r="T741" s="4" t="str">
        <f t="shared" si="485"/>
        <v/>
      </c>
      <c r="U741" s="4" t="str">
        <f t="shared" si="485"/>
        <v/>
      </c>
      <c r="V741" s="4" t="str">
        <f t="shared" si="485"/>
        <v/>
      </c>
      <c r="W741" s="4" t="str">
        <f t="shared" si="485"/>
        <v/>
      </c>
      <c r="X741" s="4" t="str">
        <f t="shared" si="485"/>
        <v/>
      </c>
    </row>
    <row r="742" spans="1:24" ht="15.75" customHeight="1" x14ac:dyDescent="0.25">
      <c r="A742" s="6" t="s">
        <v>389</v>
      </c>
      <c r="B742" s="6" t="s">
        <v>390</v>
      </c>
      <c r="C742" s="4" t="s">
        <v>118</v>
      </c>
      <c r="D742" s="4" t="s">
        <v>380</v>
      </c>
      <c r="E742" s="4">
        <f t="shared" si="274"/>
        <v>0</v>
      </c>
      <c r="I742" s="4" t="str">
        <f t="shared" ref="I742:X742" si="486">+IF($E216=0,"",IF(I216&lt;&gt;"",I216,AVERAGEIFS(I$256:I$503,$D$256:$D$503,$D216)))</f>
        <v/>
      </c>
      <c r="J742" s="4" t="str">
        <f t="shared" si="486"/>
        <v/>
      </c>
      <c r="K742" s="4" t="str">
        <f t="shared" si="486"/>
        <v/>
      </c>
      <c r="L742" s="4" t="str">
        <f t="shared" si="486"/>
        <v/>
      </c>
      <c r="M742" s="4" t="str">
        <f t="shared" si="486"/>
        <v/>
      </c>
      <c r="N742" s="4" t="str">
        <f t="shared" si="486"/>
        <v/>
      </c>
      <c r="O742" s="4" t="str">
        <f t="shared" si="486"/>
        <v/>
      </c>
      <c r="P742" s="4" t="str">
        <f t="shared" si="486"/>
        <v/>
      </c>
      <c r="Q742" s="4" t="str">
        <f t="shared" si="486"/>
        <v/>
      </c>
      <c r="R742" s="4" t="str">
        <f t="shared" si="486"/>
        <v/>
      </c>
      <c r="S742" s="4" t="str">
        <f t="shared" si="486"/>
        <v/>
      </c>
      <c r="T742" s="4" t="str">
        <f t="shared" si="486"/>
        <v/>
      </c>
      <c r="U742" s="4" t="str">
        <f t="shared" si="486"/>
        <v/>
      </c>
      <c r="V742" s="4" t="str">
        <f t="shared" si="486"/>
        <v/>
      </c>
      <c r="W742" s="4" t="str">
        <f t="shared" si="486"/>
        <v/>
      </c>
      <c r="X742" s="4" t="str">
        <f t="shared" si="486"/>
        <v/>
      </c>
    </row>
    <row r="743" spans="1:24" ht="15.75" customHeight="1" x14ac:dyDescent="0.25">
      <c r="A743" s="4" t="s">
        <v>297</v>
      </c>
      <c r="B743" s="4" t="s">
        <v>298</v>
      </c>
      <c r="C743" s="4" t="s">
        <v>181</v>
      </c>
      <c r="D743" s="4" t="s">
        <v>276</v>
      </c>
      <c r="E743" s="4">
        <f t="shared" si="274"/>
        <v>1</v>
      </c>
      <c r="I743" s="4">
        <f t="shared" ref="I743:X743" si="487">+IF($E217=0,"",IF(I217&lt;&gt;"",I217,AVERAGEIFS(I$256:I$503,$D$256:$D$503,$D217)))</f>
        <v>10036379</v>
      </c>
      <c r="J743" s="85">
        <f t="shared" si="487"/>
        <v>196.69444527752492</v>
      </c>
      <c r="K743" s="85">
        <f t="shared" si="487"/>
        <v>56.922920108935706</v>
      </c>
      <c r="L743" s="85">
        <f t="shared" si="487"/>
        <v>60.499907386917137</v>
      </c>
      <c r="M743" s="85">
        <f t="shared" si="487"/>
        <v>1062.8391388062314</v>
      </c>
      <c r="N743" s="85">
        <f t="shared" si="487"/>
        <v>23.036196620314954</v>
      </c>
      <c r="O743" s="4">
        <f t="shared" si="487"/>
        <v>125.5158077593975</v>
      </c>
      <c r="P743" s="85">
        <f t="shared" si="487"/>
        <v>0.10083128893909175</v>
      </c>
      <c r="Q743" s="85">
        <f t="shared" si="487"/>
        <v>0.27393663574304217</v>
      </c>
      <c r="R743" s="85">
        <f t="shared" si="487"/>
        <v>1.1259040735707568</v>
      </c>
      <c r="S743" s="4">
        <f t="shared" si="487"/>
        <v>1.6797823653967092</v>
      </c>
      <c r="T743" s="4">
        <f t="shared" si="487"/>
        <v>141.96387445888655</v>
      </c>
      <c r="U743" s="4">
        <f t="shared" si="487"/>
        <v>0.84</v>
      </c>
      <c r="V743" s="4">
        <f t="shared" si="487"/>
        <v>0.82</v>
      </c>
      <c r="W743" s="4">
        <f t="shared" si="487"/>
        <v>0.92</v>
      </c>
      <c r="X743" s="4">
        <f t="shared" si="487"/>
        <v>0.92</v>
      </c>
    </row>
    <row r="744" spans="1:24" ht="15.75" customHeight="1" x14ac:dyDescent="0.25">
      <c r="A744" s="4" t="s">
        <v>540</v>
      </c>
      <c r="B744" s="4" t="s">
        <v>541</v>
      </c>
      <c r="C744" s="4" t="s">
        <v>181</v>
      </c>
      <c r="D744" s="4" t="s">
        <v>525</v>
      </c>
      <c r="E744" s="4">
        <f t="shared" si="274"/>
        <v>1</v>
      </c>
      <c r="I744" s="4">
        <f t="shared" ref="I744:X744" si="488">+IF($E218=0,"",IF(I218&lt;&gt;"",I218,AVERAGEIFS(I$256:I$503,$D$256:$D$503,$D218)))</f>
        <v>8591365</v>
      </c>
      <c r="J744" s="85">
        <f t="shared" si="488"/>
        <v>215.46052344417916</v>
      </c>
      <c r="K744" s="85">
        <f t="shared" si="488"/>
        <v>76.402294629549559</v>
      </c>
      <c r="L744" s="85">
        <f t="shared" si="488"/>
        <v>48.525467140553332</v>
      </c>
      <c r="M744" s="85">
        <f t="shared" si="488"/>
        <v>635.13101767215107</v>
      </c>
      <c r="N744" s="4">
        <f t="shared" si="488"/>
        <v>13.730910211329888</v>
      </c>
      <c r="O744" s="4">
        <f t="shared" si="488"/>
        <v>87.016196189606418</v>
      </c>
      <c r="P744" s="85">
        <f t="shared" si="488"/>
        <v>6.1999395496448541E-2</v>
      </c>
      <c r="Q744" s="85">
        <f t="shared" si="488"/>
        <v>0.4198659354052407</v>
      </c>
      <c r="R744" s="85">
        <f t="shared" si="488"/>
        <v>0.52378172735065964</v>
      </c>
      <c r="S744" s="4">
        <f t="shared" si="488"/>
        <v>3.3446457191342494</v>
      </c>
      <c r="T744" s="4">
        <f t="shared" si="488"/>
        <v>108.40048430554378</v>
      </c>
      <c r="U744" s="4">
        <f t="shared" si="488"/>
        <v>0</v>
      </c>
      <c r="V744" s="4">
        <f t="shared" si="488"/>
        <v>0</v>
      </c>
      <c r="W744" s="4">
        <f t="shared" si="488"/>
        <v>0</v>
      </c>
      <c r="X744" s="4">
        <f t="shared" si="488"/>
        <v>0</v>
      </c>
    </row>
    <row r="745" spans="1:24" ht="15.75" customHeight="1" x14ac:dyDescent="0.25">
      <c r="A745" s="4" t="s">
        <v>515</v>
      </c>
      <c r="B745" s="4" t="s">
        <v>516</v>
      </c>
      <c r="C745" s="4" t="s">
        <v>106</v>
      </c>
      <c r="D745" s="4" t="s">
        <v>484</v>
      </c>
      <c r="E745" s="4">
        <f t="shared" si="274"/>
        <v>0</v>
      </c>
      <c r="I745" s="4" t="str">
        <f t="shared" ref="I745:X745" si="489">+IF($E219=0,"",IF(I219&lt;&gt;"",I219,AVERAGEIFS(I$256:I$503,$D$256:$D$503,$D219)))</f>
        <v/>
      </c>
      <c r="J745" s="4" t="str">
        <f t="shared" si="489"/>
        <v/>
      </c>
      <c r="K745" s="4" t="str">
        <f t="shared" si="489"/>
        <v/>
      </c>
      <c r="L745" s="4" t="str">
        <f t="shared" si="489"/>
        <v/>
      </c>
      <c r="M745" s="4" t="str">
        <f t="shared" si="489"/>
        <v/>
      </c>
      <c r="N745" s="4" t="str">
        <f t="shared" si="489"/>
        <v/>
      </c>
      <c r="O745" s="4" t="str">
        <f t="shared" si="489"/>
        <v/>
      </c>
      <c r="P745" s="4" t="str">
        <f t="shared" si="489"/>
        <v/>
      </c>
      <c r="Q745" s="4" t="str">
        <f t="shared" si="489"/>
        <v/>
      </c>
      <c r="R745" s="4" t="str">
        <f t="shared" si="489"/>
        <v/>
      </c>
      <c r="S745" s="4" t="str">
        <f t="shared" si="489"/>
        <v/>
      </c>
      <c r="T745" s="4" t="str">
        <f t="shared" si="489"/>
        <v/>
      </c>
      <c r="U745" s="4" t="str">
        <f t="shared" si="489"/>
        <v/>
      </c>
      <c r="V745" s="4" t="str">
        <f t="shared" si="489"/>
        <v/>
      </c>
      <c r="W745" s="4" t="str">
        <f t="shared" si="489"/>
        <v/>
      </c>
      <c r="X745" s="4" t="str">
        <f t="shared" si="489"/>
        <v/>
      </c>
    </row>
    <row r="746" spans="1:24" ht="15.75" customHeight="1" x14ac:dyDescent="0.25">
      <c r="A746" s="4" t="s">
        <v>110</v>
      </c>
      <c r="B746" s="4" t="s">
        <v>111</v>
      </c>
      <c r="C746" s="4" t="s">
        <v>106</v>
      </c>
      <c r="D746" s="4" t="s">
        <v>107</v>
      </c>
      <c r="E746" s="4">
        <f t="shared" si="274"/>
        <v>0</v>
      </c>
      <c r="I746" s="4" t="str">
        <f t="shared" ref="I746:X746" si="490">+IF($E220=0,"",IF(I220&lt;&gt;"",I220,AVERAGEIFS(I$256:I$503,$D$256:$D$503,$D220)))</f>
        <v/>
      </c>
      <c r="J746" s="4" t="str">
        <f t="shared" si="490"/>
        <v/>
      </c>
      <c r="K746" s="4" t="str">
        <f t="shared" si="490"/>
        <v/>
      </c>
      <c r="L746" s="4" t="str">
        <f t="shared" si="490"/>
        <v/>
      </c>
      <c r="M746" s="4" t="str">
        <f t="shared" si="490"/>
        <v/>
      </c>
      <c r="N746" s="4" t="str">
        <f t="shared" si="490"/>
        <v/>
      </c>
      <c r="O746" s="4" t="str">
        <f t="shared" si="490"/>
        <v/>
      </c>
      <c r="P746" s="4" t="str">
        <f t="shared" si="490"/>
        <v/>
      </c>
      <c r="Q746" s="4" t="str">
        <f t="shared" si="490"/>
        <v/>
      </c>
      <c r="R746" s="4" t="str">
        <f t="shared" si="490"/>
        <v/>
      </c>
      <c r="S746" s="4" t="str">
        <f t="shared" si="490"/>
        <v/>
      </c>
      <c r="T746" s="4" t="str">
        <f t="shared" si="490"/>
        <v/>
      </c>
      <c r="U746" s="4" t="str">
        <f t="shared" si="490"/>
        <v/>
      </c>
      <c r="V746" s="4" t="str">
        <f t="shared" si="490"/>
        <v/>
      </c>
      <c r="W746" s="4" t="str">
        <f t="shared" si="490"/>
        <v/>
      </c>
      <c r="X746" s="4" t="str">
        <f t="shared" si="490"/>
        <v/>
      </c>
    </row>
    <row r="747" spans="1:24" ht="15.75" customHeight="1" x14ac:dyDescent="0.25">
      <c r="A747" s="4" t="s">
        <v>372</v>
      </c>
      <c r="B747" s="4" t="s">
        <v>373</v>
      </c>
      <c r="C747" s="4" t="s">
        <v>106</v>
      </c>
      <c r="D747" s="4" t="s">
        <v>357</v>
      </c>
      <c r="E747" s="4">
        <f t="shared" si="274"/>
        <v>1</v>
      </c>
      <c r="I747" s="4">
        <f t="shared" ref="I747:X747" si="491">+IF($E221=0,"",IF(I221&lt;&gt;"",I221,AVERAGEIFS(I$256:I$503,$D$256:$D$503,$D221)))</f>
        <v>69625582</v>
      </c>
      <c r="J747" s="85">
        <f t="shared" si="491"/>
        <v>315.65840268308278</v>
      </c>
      <c r="K747" s="85">
        <f t="shared" si="491"/>
        <v>535.69247004642625</v>
      </c>
      <c r="L747" s="4">
        <f t="shared" si="491"/>
        <v>16.988511827951434</v>
      </c>
      <c r="M747" s="4">
        <f t="shared" si="491"/>
        <v>150.76562614765155</v>
      </c>
      <c r="N747" s="4">
        <f t="shared" si="491"/>
        <v>2.047279334907413</v>
      </c>
      <c r="O747" s="85">
        <f t="shared" si="491"/>
        <v>202.19603619129686</v>
      </c>
      <c r="P747" s="85">
        <f t="shared" si="491"/>
        <v>0.53646282808059187</v>
      </c>
      <c r="Q747" s="85">
        <f t="shared" si="491"/>
        <v>0.17159679231270394</v>
      </c>
      <c r="R747" s="85">
        <f t="shared" si="491"/>
        <v>3.2014095049144435</v>
      </c>
      <c r="S747" s="85">
        <f t="shared" si="491"/>
        <v>0.10189602746235327</v>
      </c>
      <c r="T747" s="4">
        <f t="shared" si="491"/>
        <v>88.883759627270138</v>
      </c>
      <c r="U747" s="4">
        <f t="shared" si="491"/>
        <v>0.45</v>
      </c>
      <c r="V747" s="4">
        <f t="shared" si="491"/>
        <v>0.33</v>
      </c>
      <c r="W747" s="4">
        <f t="shared" si="491"/>
        <v>0.4</v>
      </c>
      <c r="X747" s="4">
        <f t="shared" si="491"/>
        <v>0.4</v>
      </c>
    </row>
    <row r="748" spans="1:24" ht="15.75" customHeight="1" x14ac:dyDescent="0.25">
      <c r="A748" s="4" t="s">
        <v>445</v>
      </c>
      <c r="B748" s="4" t="s">
        <v>446</v>
      </c>
      <c r="C748" s="4" t="s">
        <v>181</v>
      </c>
      <c r="D748" s="4" t="s">
        <v>412</v>
      </c>
      <c r="E748" s="4">
        <f t="shared" si="274"/>
        <v>0</v>
      </c>
      <c r="I748" s="4" t="str">
        <f t="shared" ref="I748:X748" si="492">+IF($E222=0,"",IF(I222&lt;&gt;"",I222,AVERAGEIFS(I$256:I$503,$D$256:$D$503,$D222)))</f>
        <v/>
      </c>
      <c r="J748" s="4" t="str">
        <f t="shared" si="492"/>
        <v/>
      </c>
      <c r="K748" s="4" t="str">
        <f t="shared" si="492"/>
        <v/>
      </c>
      <c r="L748" s="4" t="str">
        <f t="shared" si="492"/>
        <v/>
      </c>
      <c r="M748" s="4" t="str">
        <f t="shared" si="492"/>
        <v/>
      </c>
      <c r="N748" s="4" t="str">
        <f t="shared" si="492"/>
        <v/>
      </c>
      <c r="O748" s="4" t="str">
        <f t="shared" si="492"/>
        <v/>
      </c>
      <c r="P748" s="4" t="str">
        <f t="shared" si="492"/>
        <v/>
      </c>
      <c r="Q748" s="4" t="str">
        <f t="shared" si="492"/>
        <v/>
      </c>
      <c r="R748" s="4" t="str">
        <f t="shared" si="492"/>
        <v/>
      </c>
      <c r="S748" s="4" t="str">
        <f t="shared" si="492"/>
        <v/>
      </c>
      <c r="T748" s="4" t="str">
        <f t="shared" si="492"/>
        <v/>
      </c>
      <c r="U748" s="4" t="str">
        <f t="shared" si="492"/>
        <v/>
      </c>
      <c r="V748" s="4" t="str">
        <f t="shared" si="492"/>
        <v/>
      </c>
      <c r="W748" s="4" t="str">
        <f t="shared" si="492"/>
        <v/>
      </c>
      <c r="X748" s="4" t="str">
        <f t="shared" si="492"/>
        <v/>
      </c>
    </row>
    <row r="749" spans="1:24" ht="15.75" customHeight="1" x14ac:dyDescent="0.25">
      <c r="A749" s="4" t="s">
        <v>374</v>
      </c>
      <c r="B749" s="4" t="s">
        <v>375</v>
      </c>
      <c r="C749" s="4" t="s">
        <v>106</v>
      </c>
      <c r="D749" s="4" t="s">
        <v>357</v>
      </c>
      <c r="E749" s="4">
        <f t="shared" si="274"/>
        <v>1</v>
      </c>
      <c r="I749" s="4">
        <f t="shared" ref="I749:X749" si="493">+IF($E223=0,"",IF(I223&lt;&gt;"",I223,AVERAGEIFS(I$256:I$503,$D$256:$D$503,$D223)))</f>
        <v>1293119</v>
      </c>
      <c r="J749" s="85">
        <f t="shared" si="493"/>
        <v>310.72159638826741</v>
      </c>
      <c r="K749" s="85">
        <f t="shared" si="493"/>
        <v>50.962053763033417</v>
      </c>
      <c r="L749" s="85">
        <f t="shared" si="493"/>
        <v>13.378505767837298</v>
      </c>
      <c r="M749" s="85">
        <f t="shared" si="493"/>
        <v>262.51896813353562</v>
      </c>
      <c r="N749" s="85">
        <f t="shared" si="493"/>
        <v>2.3973045017511923</v>
      </c>
      <c r="O749" s="4">
        <f t="shared" si="493"/>
        <v>184.65655523988775</v>
      </c>
      <c r="P749" s="4">
        <f t="shared" si="493"/>
        <v>16.442643401900693</v>
      </c>
      <c r="Q749" s="85">
        <f t="shared" si="493"/>
        <v>0.23216995447647951</v>
      </c>
      <c r="R749" s="85">
        <f t="shared" si="493"/>
        <v>3.7892877608325293</v>
      </c>
      <c r="S749" s="4">
        <f t="shared" si="493"/>
        <v>0.57990797197846722</v>
      </c>
      <c r="T749" s="4">
        <f t="shared" si="493"/>
        <v>88.883759627270138</v>
      </c>
      <c r="U749" s="4">
        <f t="shared" si="493"/>
        <v>0</v>
      </c>
      <c r="V749" s="4">
        <f t="shared" si="493"/>
        <v>0</v>
      </c>
      <c r="W749" s="4">
        <f t="shared" si="493"/>
        <v>0</v>
      </c>
      <c r="X749" s="4">
        <f t="shared" si="493"/>
        <v>0</v>
      </c>
    </row>
    <row r="750" spans="1:24" ht="15.75" customHeight="1" x14ac:dyDescent="0.25">
      <c r="A750" s="4" t="s">
        <v>480</v>
      </c>
      <c r="B750" s="4" t="s">
        <v>481</v>
      </c>
      <c r="C750" s="4" t="s">
        <v>118</v>
      </c>
      <c r="D750" s="4" t="s">
        <v>449</v>
      </c>
      <c r="E750" s="4">
        <f t="shared" si="274"/>
        <v>0</v>
      </c>
      <c r="I750" s="4" t="str">
        <f t="shared" ref="I750:X750" si="494">+IF($E224=0,"",IF(I224&lt;&gt;"",I224,AVERAGEIFS(I$256:I$503,$D$256:$D$503,$D224)))</f>
        <v/>
      </c>
      <c r="J750" s="4" t="str">
        <f t="shared" si="494"/>
        <v/>
      </c>
      <c r="K750" s="4" t="str">
        <f t="shared" si="494"/>
        <v/>
      </c>
      <c r="L750" s="4" t="str">
        <f t="shared" si="494"/>
        <v/>
      </c>
      <c r="M750" s="4" t="str">
        <f t="shared" si="494"/>
        <v/>
      </c>
      <c r="N750" s="4" t="str">
        <f t="shared" si="494"/>
        <v/>
      </c>
      <c r="O750" s="4" t="str">
        <f t="shared" si="494"/>
        <v/>
      </c>
      <c r="P750" s="4" t="str">
        <f t="shared" si="494"/>
        <v/>
      </c>
      <c r="Q750" s="4" t="str">
        <f t="shared" si="494"/>
        <v/>
      </c>
      <c r="R750" s="4" t="str">
        <f t="shared" si="494"/>
        <v/>
      </c>
      <c r="S750" s="4" t="str">
        <f t="shared" si="494"/>
        <v/>
      </c>
      <c r="T750" s="4" t="str">
        <f t="shared" si="494"/>
        <v/>
      </c>
      <c r="U750" s="4" t="str">
        <f t="shared" si="494"/>
        <v/>
      </c>
      <c r="V750" s="4" t="str">
        <f t="shared" si="494"/>
        <v/>
      </c>
      <c r="W750" s="4" t="str">
        <f t="shared" si="494"/>
        <v/>
      </c>
      <c r="X750" s="4" t="str">
        <f t="shared" si="494"/>
        <v/>
      </c>
    </row>
    <row r="751" spans="1:24" ht="15.75" customHeight="1" x14ac:dyDescent="0.25">
      <c r="A751" s="4" t="s">
        <v>318</v>
      </c>
      <c r="B751" s="4" t="s">
        <v>319</v>
      </c>
      <c r="C751" s="4" t="s">
        <v>22</v>
      </c>
      <c r="D751" s="4" t="s">
        <v>309</v>
      </c>
      <c r="E751" s="4">
        <f t="shared" si="274"/>
        <v>0</v>
      </c>
      <c r="I751" s="4" t="str">
        <f t="shared" ref="I751:X751" si="495">+IF($E225=0,"",IF(I225&lt;&gt;"",I225,AVERAGEIFS(I$256:I$503,$D$256:$D$503,$D225)))</f>
        <v/>
      </c>
      <c r="J751" s="4" t="str">
        <f t="shared" si="495"/>
        <v/>
      </c>
      <c r="K751" s="4" t="str">
        <f t="shared" si="495"/>
        <v/>
      </c>
      <c r="L751" s="4" t="str">
        <f t="shared" si="495"/>
        <v/>
      </c>
      <c r="M751" s="4" t="str">
        <f t="shared" si="495"/>
        <v/>
      </c>
      <c r="N751" s="4" t="str">
        <f t="shared" si="495"/>
        <v/>
      </c>
      <c r="O751" s="4" t="str">
        <f t="shared" si="495"/>
        <v/>
      </c>
      <c r="P751" s="4" t="str">
        <f t="shared" si="495"/>
        <v/>
      </c>
      <c r="Q751" s="4" t="str">
        <f t="shared" si="495"/>
        <v/>
      </c>
      <c r="R751" s="4" t="str">
        <f t="shared" si="495"/>
        <v/>
      </c>
      <c r="S751" s="4" t="str">
        <f t="shared" si="495"/>
        <v/>
      </c>
      <c r="T751" s="4" t="str">
        <f t="shared" si="495"/>
        <v/>
      </c>
      <c r="U751" s="4" t="str">
        <f t="shared" si="495"/>
        <v/>
      </c>
      <c r="V751" s="4" t="str">
        <f t="shared" si="495"/>
        <v/>
      </c>
      <c r="W751" s="4" t="str">
        <f t="shared" si="495"/>
        <v/>
      </c>
      <c r="X751" s="4" t="str">
        <f t="shared" si="495"/>
        <v/>
      </c>
    </row>
    <row r="752" spans="1:24" ht="15.75" customHeight="1" x14ac:dyDescent="0.25">
      <c r="A752" s="4" t="s">
        <v>320</v>
      </c>
      <c r="B752" s="4" t="s">
        <v>321</v>
      </c>
      <c r="C752" s="4" t="s">
        <v>22</v>
      </c>
      <c r="D752" s="4" t="s">
        <v>309</v>
      </c>
      <c r="E752" s="4">
        <f t="shared" si="274"/>
        <v>0</v>
      </c>
      <c r="I752" s="4" t="str">
        <f t="shared" ref="I752:X752" si="496">+IF($E226=0,"",IF(I226&lt;&gt;"",I226,AVERAGEIFS(I$256:I$503,$D$256:$D$503,$D226)))</f>
        <v/>
      </c>
      <c r="J752" s="4" t="str">
        <f t="shared" si="496"/>
        <v/>
      </c>
      <c r="K752" s="4" t="str">
        <f t="shared" si="496"/>
        <v/>
      </c>
      <c r="L752" s="4" t="str">
        <f t="shared" si="496"/>
        <v/>
      </c>
      <c r="M752" s="4" t="str">
        <f t="shared" si="496"/>
        <v/>
      </c>
      <c r="N752" s="4" t="str">
        <f t="shared" si="496"/>
        <v/>
      </c>
      <c r="O752" s="4" t="str">
        <f t="shared" si="496"/>
        <v/>
      </c>
      <c r="P752" s="4" t="str">
        <f t="shared" si="496"/>
        <v/>
      </c>
      <c r="Q752" s="4" t="str">
        <f t="shared" si="496"/>
        <v/>
      </c>
      <c r="R752" s="4" t="str">
        <f t="shared" si="496"/>
        <v/>
      </c>
      <c r="S752" s="4" t="str">
        <f t="shared" si="496"/>
        <v/>
      </c>
      <c r="T752" s="4" t="str">
        <f t="shared" si="496"/>
        <v/>
      </c>
      <c r="U752" s="4" t="str">
        <f t="shared" si="496"/>
        <v/>
      </c>
      <c r="V752" s="4" t="str">
        <f t="shared" si="496"/>
        <v/>
      </c>
      <c r="W752" s="4" t="str">
        <f t="shared" si="496"/>
        <v/>
      </c>
      <c r="X752" s="4" t="str">
        <f t="shared" si="496"/>
        <v/>
      </c>
    </row>
    <row r="753" spans="1:24" ht="15.75" customHeight="1" x14ac:dyDescent="0.25">
      <c r="A753" s="4" t="s">
        <v>81</v>
      </c>
      <c r="B753" s="4" t="s">
        <v>82</v>
      </c>
      <c r="C753" s="4" t="s">
        <v>28</v>
      </c>
      <c r="D753" s="4" t="s">
        <v>29</v>
      </c>
      <c r="E753" s="4">
        <f t="shared" si="274"/>
        <v>1</v>
      </c>
      <c r="I753" s="4">
        <f t="shared" ref="I753:X753" si="497">+IF($E227=0,"",IF(I227&lt;&gt;"",I227,AVERAGEIFS(I$256:I$503,$D$256:$D$503,$D227)))</f>
        <v>1394973</v>
      </c>
      <c r="J753" s="85">
        <f t="shared" si="497"/>
        <v>473.48586675154291</v>
      </c>
      <c r="K753" s="85">
        <f t="shared" si="497"/>
        <v>286.67221516115364</v>
      </c>
      <c r="L753" s="4">
        <f t="shared" si="497"/>
        <v>147.31748256743123</v>
      </c>
      <c r="M753" s="4">
        <f t="shared" si="497"/>
        <v>361.05032822757113</v>
      </c>
      <c r="N753" s="4" t="e">
        <f t="shared" si="497"/>
        <v>#DIV/0!</v>
      </c>
      <c r="O753" s="85">
        <f t="shared" si="497"/>
        <v>2.9230769230769229</v>
      </c>
      <c r="P753" s="85">
        <f t="shared" si="497"/>
        <v>51.935064935064936</v>
      </c>
      <c r="Q753" s="85">
        <f t="shared" si="497"/>
        <v>1.2810702675668917</v>
      </c>
      <c r="R753" s="85">
        <f t="shared" si="497"/>
        <v>30.108109619325965</v>
      </c>
      <c r="S753" s="85">
        <f t="shared" si="497"/>
        <v>12.740601503759398</v>
      </c>
      <c r="T753" s="4" t="e">
        <f t="shared" si="497"/>
        <v>#DIV/0!</v>
      </c>
      <c r="U753" s="4">
        <f t="shared" si="497"/>
        <v>0.37</v>
      </c>
      <c r="V753" s="4">
        <f t="shared" si="497"/>
        <v>0.51</v>
      </c>
      <c r="W753" s="4">
        <f t="shared" si="497"/>
        <v>0.31</v>
      </c>
      <c r="X753" s="4">
        <f t="shared" si="497"/>
        <v>0.31</v>
      </c>
    </row>
    <row r="754" spans="1:24" ht="15.75" customHeight="1" x14ac:dyDescent="0.25">
      <c r="A754" s="4" t="s">
        <v>259</v>
      </c>
      <c r="B754" s="4" t="s">
        <v>260</v>
      </c>
      <c r="C754" s="4" t="s">
        <v>118</v>
      </c>
      <c r="D754" s="4" t="s">
        <v>250</v>
      </c>
      <c r="E754" s="4">
        <f t="shared" si="274"/>
        <v>0</v>
      </c>
      <c r="I754" s="4" t="str">
        <f t="shared" ref="I754:X754" si="498">+IF($E228=0,"",IF(I228&lt;&gt;"",I228,AVERAGEIFS(I$256:I$503,$D$256:$D$503,$D228)))</f>
        <v/>
      </c>
      <c r="J754" s="4" t="str">
        <f t="shared" si="498"/>
        <v/>
      </c>
      <c r="K754" s="4" t="str">
        <f t="shared" si="498"/>
        <v/>
      </c>
      <c r="L754" s="4" t="str">
        <f t="shared" si="498"/>
        <v/>
      </c>
      <c r="M754" s="4" t="str">
        <f t="shared" si="498"/>
        <v/>
      </c>
      <c r="N754" s="4" t="str">
        <f t="shared" si="498"/>
        <v/>
      </c>
      <c r="O754" s="4" t="str">
        <f t="shared" si="498"/>
        <v/>
      </c>
      <c r="P754" s="4" t="str">
        <f t="shared" si="498"/>
        <v/>
      </c>
      <c r="Q754" s="4" t="str">
        <f t="shared" si="498"/>
        <v/>
      </c>
      <c r="R754" s="4" t="str">
        <f t="shared" si="498"/>
        <v/>
      </c>
      <c r="S754" s="4" t="str">
        <f t="shared" si="498"/>
        <v/>
      </c>
      <c r="T754" s="4" t="str">
        <f t="shared" si="498"/>
        <v/>
      </c>
      <c r="U754" s="4" t="str">
        <f t="shared" si="498"/>
        <v/>
      </c>
      <c r="V754" s="4" t="str">
        <f t="shared" si="498"/>
        <v/>
      </c>
      <c r="W754" s="4" t="str">
        <f t="shared" si="498"/>
        <v/>
      </c>
      <c r="X754" s="4" t="str">
        <f t="shared" si="498"/>
        <v/>
      </c>
    </row>
    <row r="755" spans="1:24" ht="15.75" customHeight="1" x14ac:dyDescent="0.25">
      <c r="A755" s="4" t="s">
        <v>517</v>
      </c>
      <c r="B755" s="4" t="s">
        <v>518</v>
      </c>
      <c r="C755" s="4" t="s">
        <v>106</v>
      </c>
      <c r="D755" s="4" t="s">
        <v>484</v>
      </c>
      <c r="E755" s="4">
        <f t="shared" si="274"/>
        <v>1</v>
      </c>
      <c r="I755" s="4">
        <f t="shared" ref="I755:X755" si="499">+IF($E229=0,"",IF(I229&lt;&gt;"",I229,AVERAGEIFS(I$256:I$503,$D$256:$D$503,$D229)))</f>
        <v>83429615</v>
      </c>
      <c r="J755" s="85">
        <f t="shared" si="499"/>
        <v>452.99382000024815</v>
      </c>
      <c r="K755" s="85">
        <f t="shared" si="499"/>
        <v>311.63993744907009</v>
      </c>
      <c r="L755" s="4">
        <f t="shared" si="499"/>
        <v>34.207287820954051</v>
      </c>
      <c r="M755" s="4">
        <f t="shared" si="499"/>
        <v>692.56756756756749</v>
      </c>
      <c r="N755" s="4">
        <f t="shared" si="499"/>
        <v>7.4331149662076825</v>
      </c>
      <c r="O755" s="85">
        <f t="shared" si="499"/>
        <v>312.17075732976792</v>
      </c>
      <c r="P755" s="85">
        <f t="shared" si="499"/>
        <v>0.5754160147129449</v>
      </c>
      <c r="Q755" s="85">
        <f t="shared" si="499"/>
        <v>0.27938846153846153</v>
      </c>
      <c r="R755" s="85">
        <f t="shared" si="499"/>
        <v>3.8547463032161904</v>
      </c>
      <c r="S755" s="85">
        <f t="shared" si="499"/>
        <v>0.5135119342621316</v>
      </c>
      <c r="T755" s="4">
        <f t="shared" si="499"/>
        <v>9.661129568106313</v>
      </c>
      <c r="U755" s="4">
        <f t="shared" si="499"/>
        <v>0.28999999999999998</v>
      </c>
      <c r="V755" s="4">
        <f t="shared" si="499"/>
        <v>0.14000000000000001</v>
      </c>
      <c r="W755" s="4">
        <f t="shared" si="499"/>
        <v>0.42</v>
      </c>
      <c r="X755" s="4">
        <f t="shared" si="499"/>
        <v>0.42</v>
      </c>
    </row>
    <row r="756" spans="1:24" ht="15.75" customHeight="1" x14ac:dyDescent="0.25">
      <c r="A756" s="4" t="s">
        <v>112</v>
      </c>
      <c r="B756" s="4" t="s">
        <v>113</v>
      </c>
      <c r="C756" s="4" t="s">
        <v>106</v>
      </c>
      <c r="D756" s="4" t="s">
        <v>107</v>
      </c>
      <c r="E756" s="4">
        <f t="shared" si="274"/>
        <v>0</v>
      </c>
      <c r="I756" s="4" t="str">
        <f t="shared" ref="I756:X756" si="500">+IF($E230=0,"",IF(I230&lt;&gt;"",I230,AVERAGEIFS(I$256:I$503,$D$256:$D$503,$D230)))</f>
        <v/>
      </c>
      <c r="J756" s="4" t="str">
        <f t="shared" si="500"/>
        <v/>
      </c>
      <c r="K756" s="4" t="str">
        <f t="shared" si="500"/>
        <v/>
      </c>
      <c r="L756" s="4" t="str">
        <f t="shared" si="500"/>
        <v/>
      </c>
      <c r="M756" s="4" t="str">
        <f t="shared" si="500"/>
        <v/>
      </c>
      <c r="N756" s="4" t="str">
        <f t="shared" si="500"/>
        <v/>
      </c>
      <c r="O756" s="4" t="str">
        <f t="shared" si="500"/>
        <v/>
      </c>
      <c r="P756" s="4" t="str">
        <f t="shared" si="500"/>
        <v/>
      </c>
      <c r="Q756" s="4" t="str">
        <f t="shared" si="500"/>
        <v/>
      </c>
      <c r="R756" s="4" t="str">
        <f t="shared" si="500"/>
        <v/>
      </c>
      <c r="S756" s="4" t="str">
        <f t="shared" si="500"/>
        <v/>
      </c>
      <c r="T756" s="4" t="str">
        <f t="shared" si="500"/>
        <v/>
      </c>
      <c r="U756" s="4" t="str">
        <f t="shared" si="500"/>
        <v/>
      </c>
      <c r="V756" s="4" t="str">
        <f t="shared" si="500"/>
        <v/>
      </c>
      <c r="W756" s="4" t="str">
        <f t="shared" si="500"/>
        <v/>
      </c>
      <c r="X756" s="4" t="str">
        <f t="shared" si="500"/>
        <v/>
      </c>
    </row>
    <row r="757" spans="1:24" ht="15.75" customHeight="1" x14ac:dyDescent="0.25">
      <c r="A757" s="4" t="s">
        <v>83</v>
      </c>
      <c r="B757" s="4" t="s">
        <v>84</v>
      </c>
      <c r="C757" s="4" t="s">
        <v>28</v>
      </c>
      <c r="D757" s="4" t="s">
        <v>29</v>
      </c>
      <c r="E757" s="4">
        <f t="shared" si="274"/>
        <v>0</v>
      </c>
      <c r="I757" s="4" t="str">
        <f t="shared" ref="I757:X757" si="501">+IF($E231=0,"",IF(I231&lt;&gt;"",I231,AVERAGEIFS(I$256:I$503,$D$256:$D$503,$D231)))</f>
        <v/>
      </c>
      <c r="J757" s="4" t="str">
        <f t="shared" si="501"/>
        <v/>
      </c>
      <c r="K757" s="4" t="str">
        <f t="shared" si="501"/>
        <v/>
      </c>
      <c r="L757" s="4" t="str">
        <f t="shared" si="501"/>
        <v/>
      </c>
      <c r="M757" s="4" t="str">
        <f t="shared" si="501"/>
        <v/>
      </c>
      <c r="N757" s="4" t="str">
        <f t="shared" si="501"/>
        <v/>
      </c>
      <c r="O757" s="4" t="str">
        <f t="shared" si="501"/>
        <v/>
      </c>
      <c r="P757" s="4" t="str">
        <f t="shared" si="501"/>
        <v/>
      </c>
      <c r="Q757" s="4" t="str">
        <f t="shared" si="501"/>
        <v/>
      </c>
      <c r="R757" s="4" t="str">
        <f t="shared" si="501"/>
        <v/>
      </c>
      <c r="S757" s="4" t="str">
        <f t="shared" si="501"/>
        <v/>
      </c>
      <c r="T757" s="4" t="str">
        <f t="shared" si="501"/>
        <v/>
      </c>
      <c r="U757" s="4" t="str">
        <f t="shared" si="501"/>
        <v/>
      </c>
      <c r="V757" s="4" t="str">
        <f t="shared" si="501"/>
        <v/>
      </c>
      <c r="W757" s="4" t="str">
        <f t="shared" si="501"/>
        <v/>
      </c>
      <c r="X757" s="4" t="str">
        <f t="shared" si="501"/>
        <v/>
      </c>
    </row>
    <row r="758" spans="1:24" ht="15.75" customHeight="1" x14ac:dyDescent="0.25">
      <c r="A758" s="4" t="s">
        <v>322</v>
      </c>
      <c r="B758" s="4" t="s">
        <v>323</v>
      </c>
      <c r="C758" s="4" t="s">
        <v>22</v>
      </c>
      <c r="D758" s="4" t="s">
        <v>309</v>
      </c>
      <c r="E758" s="4">
        <f t="shared" si="274"/>
        <v>0</v>
      </c>
      <c r="I758" s="4" t="str">
        <f t="shared" ref="I758:X758" si="502">+IF($E232=0,"",IF(I232&lt;&gt;"",I232,AVERAGEIFS(I$256:I$503,$D$256:$D$503,$D232)))</f>
        <v/>
      </c>
      <c r="J758" s="4" t="str">
        <f t="shared" si="502"/>
        <v/>
      </c>
      <c r="K758" s="4" t="str">
        <f t="shared" si="502"/>
        <v/>
      </c>
      <c r="L758" s="4" t="str">
        <f t="shared" si="502"/>
        <v/>
      </c>
      <c r="M758" s="4" t="str">
        <f t="shared" si="502"/>
        <v/>
      </c>
      <c r="N758" s="4" t="str">
        <f t="shared" si="502"/>
        <v/>
      </c>
      <c r="O758" s="4" t="str">
        <f t="shared" si="502"/>
        <v/>
      </c>
      <c r="P758" s="4" t="str">
        <f t="shared" si="502"/>
        <v/>
      </c>
      <c r="Q758" s="4" t="str">
        <f t="shared" si="502"/>
        <v/>
      </c>
      <c r="R758" s="4" t="str">
        <f t="shared" si="502"/>
        <v/>
      </c>
      <c r="S758" s="4" t="str">
        <f t="shared" si="502"/>
        <v/>
      </c>
      <c r="T758" s="4" t="str">
        <f t="shared" si="502"/>
        <v/>
      </c>
      <c r="U758" s="4" t="str">
        <f t="shared" si="502"/>
        <v/>
      </c>
      <c r="V758" s="4" t="str">
        <f t="shared" si="502"/>
        <v/>
      </c>
      <c r="W758" s="4" t="str">
        <f t="shared" si="502"/>
        <v/>
      </c>
      <c r="X758" s="4" t="str">
        <f t="shared" si="502"/>
        <v/>
      </c>
    </row>
    <row r="759" spans="1:24" ht="15.75" customHeight="1" x14ac:dyDescent="0.25">
      <c r="A759" s="4" t="s">
        <v>150</v>
      </c>
      <c r="B759" s="4" t="s">
        <v>151</v>
      </c>
      <c r="C759" s="4" t="s">
        <v>118</v>
      </c>
      <c r="D759" s="4" t="s">
        <v>119</v>
      </c>
      <c r="E759" s="4">
        <f t="shared" si="274"/>
        <v>0</v>
      </c>
      <c r="I759" s="4" t="str">
        <f t="shared" ref="I759:X759" si="503">+IF($E233=0,"",IF(I233&lt;&gt;"",I233,AVERAGEIFS(I$256:I$503,$D$256:$D$503,$D233)))</f>
        <v/>
      </c>
      <c r="J759" s="4" t="str">
        <f t="shared" si="503"/>
        <v/>
      </c>
      <c r="K759" s="4" t="str">
        <f t="shared" si="503"/>
        <v/>
      </c>
      <c r="L759" s="4" t="str">
        <f t="shared" si="503"/>
        <v/>
      </c>
      <c r="M759" s="4" t="str">
        <f t="shared" si="503"/>
        <v/>
      </c>
      <c r="N759" s="4" t="str">
        <f t="shared" si="503"/>
        <v/>
      </c>
      <c r="O759" s="4" t="str">
        <f t="shared" si="503"/>
        <v/>
      </c>
      <c r="P759" s="4" t="str">
        <f t="shared" si="503"/>
        <v/>
      </c>
      <c r="Q759" s="4" t="str">
        <f t="shared" si="503"/>
        <v/>
      </c>
      <c r="R759" s="4" t="str">
        <f t="shared" si="503"/>
        <v/>
      </c>
      <c r="S759" s="4" t="str">
        <f t="shared" si="503"/>
        <v/>
      </c>
      <c r="T759" s="4" t="str">
        <f t="shared" si="503"/>
        <v/>
      </c>
      <c r="U759" s="4" t="str">
        <f t="shared" si="503"/>
        <v/>
      </c>
      <c r="V759" s="4" t="str">
        <f t="shared" si="503"/>
        <v/>
      </c>
      <c r="W759" s="4" t="str">
        <f t="shared" si="503"/>
        <v/>
      </c>
      <c r="X759" s="4" t="str">
        <f t="shared" si="503"/>
        <v/>
      </c>
    </row>
    <row r="760" spans="1:24" ht="15.75" customHeight="1" x14ac:dyDescent="0.25">
      <c r="A760" s="4" t="s">
        <v>201</v>
      </c>
      <c r="B760" s="4" t="s">
        <v>202</v>
      </c>
      <c r="C760" s="4" t="s">
        <v>181</v>
      </c>
      <c r="D760" s="4" t="s">
        <v>182</v>
      </c>
      <c r="E760" s="4">
        <f t="shared" si="274"/>
        <v>1</v>
      </c>
      <c r="I760" s="4">
        <f t="shared" ref="I760:X760" si="504">+IF($E234=0,"",IF(I234&lt;&gt;"",I234,AVERAGEIFS(I$256:I$503,$D$256:$D$503,$D234)))</f>
        <v>43993638</v>
      </c>
      <c r="J760" s="85">
        <f t="shared" si="504"/>
        <v>401.66034916230387</v>
      </c>
      <c r="K760" s="85">
        <f t="shared" si="504"/>
        <v>129.79149394282874</v>
      </c>
      <c r="L760" s="85">
        <f t="shared" si="504"/>
        <v>59.795009451139272</v>
      </c>
      <c r="M760" s="85">
        <f t="shared" si="504"/>
        <v>460.70052539404554</v>
      </c>
      <c r="N760" s="4">
        <f t="shared" si="504"/>
        <v>26.403693136058656</v>
      </c>
      <c r="O760" s="85">
        <f t="shared" si="504"/>
        <v>34.826092020966804</v>
      </c>
      <c r="P760" s="85">
        <f t="shared" si="504"/>
        <v>0.33832225342766065</v>
      </c>
      <c r="Q760" s="85">
        <f t="shared" si="504"/>
        <v>0.33761821366024519</v>
      </c>
      <c r="R760" s="85">
        <f t="shared" si="504"/>
        <v>6.253176879802484</v>
      </c>
      <c r="S760" s="85">
        <f t="shared" si="504"/>
        <v>0.75718605133419403</v>
      </c>
      <c r="T760" s="4">
        <f t="shared" si="504"/>
        <v>48.035522755138878</v>
      </c>
      <c r="U760" s="4">
        <f t="shared" si="504"/>
        <v>0.28000000000000003</v>
      </c>
      <c r="V760" s="4">
        <f t="shared" si="504"/>
        <v>0.37</v>
      </c>
      <c r="W760" s="4">
        <f t="shared" si="504"/>
        <v>0.45</v>
      </c>
      <c r="X760" s="4">
        <f t="shared" si="504"/>
        <v>0.45</v>
      </c>
    </row>
    <row r="761" spans="1:24" ht="15.75" customHeight="1" x14ac:dyDescent="0.25">
      <c r="A761" s="4" t="s">
        <v>519</v>
      </c>
      <c r="B761" s="4" t="s">
        <v>520</v>
      </c>
      <c r="C761" s="4" t="s">
        <v>106</v>
      </c>
      <c r="D761" s="4" t="s">
        <v>484</v>
      </c>
      <c r="E761" s="4">
        <f t="shared" si="274"/>
        <v>0</v>
      </c>
      <c r="I761" s="4" t="str">
        <f t="shared" ref="I761:X761" si="505">+IF($E235=0,"",IF(I235&lt;&gt;"",I235,AVERAGEIFS(I$256:I$503,$D$256:$D$503,$D235)))</f>
        <v/>
      </c>
      <c r="J761" s="4" t="str">
        <f t="shared" si="505"/>
        <v/>
      </c>
      <c r="K761" s="4" t="str">
        <f t="shared" si="505"/>
        <v/>
      </c>
      <c r="L761" s="4" t="str">
        <f t="shared" si="505"/>
        <v/>
      </c>
      <c r="M761" s="4" t="str">
        <f t="shared" si="505"/>
        <v/>
      </c>
      <c r="N761" s="4" t="str">
        <f t="shared" si="505"/>
        <v/>
      </c>
      <c r="O761" s="4" t="str">
        <f t="shared" si="505"/>
        <v/>
      </c>
      <c r="P761" s="4" t="str">
        <f t="shared" si="505"/>
        <v/>
      </c>
      <c r="Q761" s="4" t="str">
        <f t="shared" si="505"/>
        <v/>
      </c>
      <c r="R761" s="4" t="str">
        <f t="shared" si="505"/>
        <v/>
      </c>
      <c r="S761" s="4" t="str">
        <f t="shared" si="505"/>
        <v/>
      </c>
      <c r="T761" s="4" t="str">
        <f t="shared" si="505"/>
        <v/>
      </c>
      <c r="U761" s="4" t="str">
        <f t="shared" si="505"/>
        <v/>
      </c>
      <c r="V761" s="4" t="str">
        <f t="shared" si="505"/>
        <v/>
      </c>
      <c r="W761" s="4" t="str">
        <f t="shared" si="505"/>
        <v/>
      </c>
      <c r="X761" s="4" t="str">
        <f t="shared" si="505"/>
        <v/>
      </c>
    </row>
    <row r="762" spans="1:24" ht="15.75" customHeight="1" x14ac:dyDescent="0.25">
      <c r="A762" s="4" t="s">
        <v>299</v>
      </c>
      <c r="B762" s="4" t="s">
        <v>300</v>
      </c>
      <c r="C762" s="4" t="s">
        <v>181</v>
      </c>
      <c r="D762" s="4" t="s">
        <v>276</v>
      </c>
      <c r="E762" s="4">
        <f t="shared" si="274"/>
        <v>1</v>
      </c>
      <c r="I762" s="4">
        <f t="shared" ref="I762:X762" si="506">+IF($E236=0,"",IF(I236&lt;&gt;"",I236,AVERAGEIFS(I$256:I$503,$D$256:$D$503,$D236)))</f>
        <v>59115809</v>
      </c>
      <c r="J762" s="85">
        <f t="shared" si="506"/>
        <v>209.86941073579825</v>
      </c>
      <c r="K762" s="85">
        <f t="shared" si="506"/>
        <v>140.78467572016143</v>
      </c>
      <c r="L762" s="4">
        <f t="shared" si="506"/>
        <v>75.559979546576855</v>
      </c>
      <c r="M762" s="4">
        <f t="shared" si="506"/>
        <v>803.89170413635793</v>
      </c>
      <c r="N762" s="4">
        <f t="shared" si="506"/>
        <v>16.793206086451118</v>
      </c>
      <c r="O762" s="85">
        <f t="shared" si="506"/>
        <v>55.172698121850665</v>
      </c>
      <c r="P762" s="85">
        <f t="shared" si="506"/>
        <v>6.7568598860460849E-2</v>
      </c>
      <c r="Q762" s="85">
        <f t="shared" si="506"/>
        <v>0.11500012015475933</v>
      </c>
      <c r="R762" s="85">
        <f t="shared" si="506"/>
        <v>1.2280978849498618</v>
      </c>
      <c r="S762" s="85">
        <f t="shared" si="506"/>
        <v>1.0208482090964945</v>
      </c>
      <c r="T762" s="4">
        <f t="shared" si="506"/>
        <v>141.96387445888655</v>
      </c>
      <c r="U762" s="4">
        <f t="shared" si="506"/>
        <v>0</v>
      </c>
      <c r="V762" s="4">
        <f t="shared" si="506"/>
        <v>0</v>
      </c>
      <c r="W762" s="4">
        <f t="shared" si="506"/>
        <v>0</v>
      </c>
      <c r="X762" s="4">
        <f t="shared" si="506"/>
        <v>0.81</v>
      </c>
    </row>
    <row r="763" spans="1:24" ht="15.75" customHeight="1" x14ac:dyDescent="0.25">
      <c r="A763" s="4" t="s">
        <v>301</v>
      </c>
      <c r="B763" s="4" t="s">
        <v>302</v>
      </c>
      <c r="C763" s="4" t="s">
        <v>181</v>
      </c>
      <c r="D763" s="4" t="s">
        <v>276</v>
      </c>
      <c r="E763" s="4">
        <f t="shared" si="274"/>
        <v>1</v>
      </c>
      <c r="I763" s="4">
        <f t="shared" ref="I763:X763" si="507">+IF($E237=0,"",IF(I237&lt;&gt;"",I237,AVERAGEIFS(I$256:I$503,$D$256:$D$503,$D237)))</f>
        <v>1881641</v>
      </c>
      <c r="J763" s="85">
        <f t="shared" si="507"/>
        <v>357.45394578455722</v>
      </c>
      <c r="K763" s="85">
        <f t="shared" si="507"/>
        <v>80.780552719673949</v>
      </c>
      <c r="L763" s="4">
        <f t="shared" si="507"/>
        <v>75.559979546576855</v>
      </c>
      <c r="M763" s="4">
        <f t="shared" si="507"/>
        <v>803.89170413635793</v>
      </c>
      <c r="N763" s="85">
        <f t="shared" si="507"/>
        <v>7.1214434634449404</v>
      </c>
      <c r="O763" s="85">
        <f t="shared" si="507"/>
        <v>280.87313432835822</v>
      </c>
      <c r="P763" s="85">
        <f t="shared" si="507"/>
        <v>5.0815726129981281E-2</v>
      </c>
      <c r="Q763" s="85">
        <f t="shared" si="507"/>
        <v>0.30394736842105263</v>
      </c>
      <c r="R763" s="85">
        <f t="shared" si="507"/>
        <v>1.2754824113632728</v>
      </c>
      <c r="S763" s="85">
        <f t="shared" si="507"/>
        <v>2.1570529000717378</v>
      </c>
      <c r="T763" s="85">
        <f t="shared" si="507"/>
        <v>197.0523560209424</v>
      </c>
      <c r="U763" s="4">
        <f t="shared" si="507"/>
        <v>0</v>
      </c>
      <c r="V763" s="4">
        <f t="shared" si="507"/>
        <v>0</v>
      </c>
      <c r="W763" s="4">
        <f t="shared" si="507"/>
        <v>0</v>
      </c>
      <c r="X763" s="4">
        <f t="shared" si="507"/>
        <v>0.81</v>
      </c>
    </row>
    <row r="764" spans="1:24" ht="15.75" customHeight="1" x14ac:dyDescent="0.25">
      <c r="A764" s="4" t="s">
        <v>303</v>
      </c>
      <c r="B764" s="4" t="s">
        <v>304</v>
      </c>
      <c r="C764" s="4" t="s">
        <v>181</v>
      </c>
      <c r="D764" s="4" t="s">
        <v>276</v>
      </c>
      <c r="E764" s="4">
        <f t="shared" si="274"/>
        <v>1</v>
      </c>
      <c r="I764" s="4">
        <f t="shared" ref="I764:X764" si="508">+IF($E238=0,"",IF(I238&lt;&gt;"",I238,AVERAGEIFS(I$256:I$503,$D$256:$D$503,$D238)))</f>
        <v>5438100</v>
      </c>
      <c r="J764" s="85">
        <f t="shared" si="508"/>
        <v>317.2063772273404</v>
      </c>
      <c r="K764" s="85">
        <f t="shared" si="508"/>
        <v>143.83700189404388</v>
      </c>
      <c r="L764" s="4">
        <f t="shared" si="508"/>
        <v>75.559979546576855</v>
      </c>
      <c r="M764" s="4">
        <f t="shared" si="508"/>
        <v>803.89170413635793</v>
      </c>
      <c r="N764" s="85">
        <f t="shared" si="508"/>
        <v>4.8362479542487264</v>
      </c>
      <c r="O764" s="85">
        <f t="shared" si="508"/>
        <v>212.2167300380228</v>
      </c>
      <c r="P764" s="85">
        <f t="shared" si="508"/>
        <v>0.17131343218204517</v>
      </c>
      <c r="Q764" s="85">
        <f t="shared" si="508"/>
        <v>0.1815392482740987</v>
      </c>
      <c r="R764" s="85">
        <f t="shared" si="508"/>
        <v>1.0849377539949614</v>
      </c>
      <c r="S764" s="85">
        <f t="shared" si="508"/>
        <v>3.4541235912780177</v>
      </c>
      <c r="T764" s="85">
        <f t="shared" si="508"/>
        <v>106.51335877862596</v>
      </c>
      <c r="U764" s="4">
        <f t="shared" si="508"/>
        <v>0</v>
      </c>
      <c r="V764" s="4">
        <f t="shared" si="508"/>
        <v>0</v>
      </c>
      <c r="W764" s="4">
        <f t="shared" si="508"/>
        <v>0</v>
      </c>
      <c r="X764" s="4">
        <f t="shared" si="508"/>
        <v>0.81</v>
      </c>
    </row>
    <row r="765" spans="1:24" ht="15.75" customHeight="1" x14ac:dyDescent="0.25">
      <c r="A765" s="4" t="s">
        <v>305</v>
      </c>
      <c r="B765" s="4" t="s">
        <v>306</v>
      </c>
      <c r="C765" s="4" t="s">
        <v>181</v>
      </c>
      <c r="D765" s="4" t="s">
        <v>276</v>
      </c>
      <c r="E765" s="4">
        <f t="shared" si="274"/>
        <v>0</v>
      </c>
      <c r="I765" s="4" t="str">
        <f t="shared" ref="I765:X765" si="509">+IF($E239=0,"",IF(I239&lt;&gt;"",I239,AVERAGEIFS(I$256:I$503,$D$256:$D$503,$D239)))</f>
        <v/>
      </c>
      <c r="J765" s="4" t="str">
        <f t="shared" si="509"/>
        <v/>
      </c>
      <c r="K765" s="4" t="str">
        <f t="shared" si="509"/>
        <v/>
      </c>
      <c r="L765" s="4" t="str">
        <f t="shared" si="509"/>
        <v/>
      </c>
      <c r="M765" s="4" t="str">
        <f t="shared" si="509"/>
        <v/>
      </c>
      <c r="N765" s="4" t="str">
        <f t="shared" si="509"/>
        <v/>
      </c>
      <c r="O765" s="4" t="str">
        <f t="shared" si="509"/>
        <v/>
      </c>
      <c r="P765" s="4" t="str">
        <f t="shared" si="509"/>
        <v/>
      </c>
      <c r="Q765" s="4" t="str">
        <f t="shared" si="509"/>
        <v/>
      </c>
      <c r="R765" s="4" t="str">
        <f t="shared" si="509"/>
        <v/>
      </c>
      <c r="S765" s="4" t="str">
        <f t="shared" si="509"/>
        <v/>
      </c>
      <c r="T765" s="4" t="str">
        <f t="shared" si="509"/>
        <v/>
      </c>
      <c r="U765" s="4" t="str">
        <f t="shared" si="509"/>
        <v/>
      </c>
      <c r="V765" s="4" t="str">
        <f t="shared" si="509"/>
        <v/>
      </c>
      <c r="W765" s="4" t="str">
        <f t="shared" si="509"/>
        <v/>
      </c>
      <c r="X765" s="4" t="str">
        <f t="shared" si="509"/>
        <v/>
      </c>
    </row>
    <row r="766" spans="1:24" ht="15.75" customHeight="1" x14ac:dyDescent="0.25">
      <c r="A766" s="4" t="s">
        <v>152</v>
      </c>
      <c r="B766" s="4" t="s">
        <v>153</v>
      </c>
      <c r="C766" s="4" t="s">
        <v>118</v>
      </c>
      <c r="D766" s="4" t="s">
        <v>119</v>
      </c>
      <c r="E766" s="4">
        <f t="shared" si="274"/>
        <v>0</v>
      </c>
      <c r="I766" s="4" t="str">
        <f t="shared" ref="I766:X766" si="510">+IF($E240=0,"",IF(I240&lt;&gt;"",I240,AVERAGEIFS(I$256:I$503,$D$256:$D$503,$D240)))</f>
        <v/>
      </c>
      <c r="J766" s="4" t="str">
        <f t="shared" si="510"/>
        <v/>
      </c>
      <c r="K766" s="4" t="str">
        <f t="shared" si="510"/>
        <v/>
      </c>
      <c r="L766" s="4" t="str">
        <f t="shared" si="510"/>
        <v/>
      </c>
      <c r="M766" s="4" t="str">
        <f t="shared" si="510"/>
        <v/>
      </c>
      <c r="N766" s="4" t="str">
        <f t="shared" si="510"/>
        <v/>
      </c>
      <c r="O766" s="4" t="str">
        <f t="shared" si="510"/>
        <v/>
      </c>
      <c r="P766" s="4" t="str">
        <f t="shared" si="510"/>
        <v/>
      </c>
      <c r="Q766" s="4" t="str">
        <f t="shared" si="510"/>
        <v/>
      </c>
      <c r="R766" s="4" t="str">
        <f t="shared" si="510"/>
        <v/>
      </c>
      <c r="S766" s="4" t="str">
        <f t="shared" si="510"/>
        <v/>
      </c>
      <c r="T766" s="4" t="str">
        <f t="shared" si="510"/>
        <v/>
      </c>
      <c r="U766" s="4" t="str">
        <f t="shared" si="510"/>
        <v/>
      </c>
      <c r="V766" s="4" t="str">
        <f t="shared" si="510"/>
        <v/>
      </c>
      <c r="W766" s="4" t="str">
        <f t="shared" si="510"/>
        <v/>
      </c>
      <c r="X766" s="4" t="str">
        <f t="shared" si="510"/>
        <v/>
      </c>
    </row>
    <row r="767" spans="1:24" ht="15.75" customHeight="1" x14ac:dyDescent="0.25">
      <c r="A767" s="4" t="s">
        <v>272</v>
      </c>
      <c r="B767" s="4" t="s">
        <v>273</v>
      </c>
      <c r="C767" s="4" t="s">
        <v>28</v>
      </c>
      <c r="D767" s="4" t="s">
        <v>265</v>
      </c>
      <c r="E767" s="4">
        <f t="shared" si="274"/>
        <v>1</v>
      </c>
      <c r="I767" s="4">
        <f t="shared" ref="I767:X767" si="511">+IF($E241=0,"",IF(I241&lt;&gt;"",I241,AVERAGEIFS(I$256:I$503,$D$256:$D$503,$D241)))</f>
        <v>329064917</v>
      </c>
      <c r="J767" s="85">
        <f t="shared" si="511"/>
        <v>203.6920271266718</v>
      </c>
      <c r="K767" s="85">
        <f t="shared" si="511"/>
        <v>657.13477441291616</v>
      </c>
      <c r="L767" s="4">
        <f t="shared" si="511"/>
        <v>199.20171897066643</v>
      </c>
      <c r="M767" s="4">
        <f t="shared" si="511"/>
        <v>825.28785756523348</v>
      </c>
      <c r="N767" s="85">
        <f t="shared" si="511"/>
        <v>0.73055493788783321</v>
      </c>
      <c r="O767" s="85">
        <f t="shared" si="511"/>
        <v>32.093178036605657</v>
      </c>
      <c r="P767" s="85">
        <f t="shared" si="511"/>
        <v>30.882163922251895</v>
      </c>
      <c r="Q767" s="85">
        <f t="shared" si="511"/>
        <v>0.22266925638179799</v>
      </c>
      <c r="R767" s="85">
        <f t="shared" si="511"/>
        <v>5.2524590459456357</v>
      </c>
      <c r="S767" s="85">
        <f t="shared" si="511"/>
        <v>138.19799875570303</v>
      </c>
      <c r="T767" s="85">
        <f t="shared" si="511"/>
        <v>14.153733259952302</v>
      </c>
      <c r="U767" s="4">
        <f t="shared" si="511"/>
        <v>0</v>
      </c>
      <c r="V767" s="4">
        <f t="shared" si="511"/>
        <v>0</v>
      </c>
      <c r="W767" s="4">
        <f t="shared" si="511"/>
        <v>0</v>
      </c>
      <c r="X767" s="4">
        <f t="shared" si="511"/>
        <v>0</v>
      </c>
    </row>
    <row r="768" spans="1:24" ht="15.75" customHeight="1" x14ac:dyDescent="0.25">
      <c r="A768" s="4" t="s">
        <v>85</v>
      </c>
      <c r="B768" s="4" t="s">
        <v>86</v>
      </c>
      <c r="C768" s="4" t="s">
        <v>28</v>
      </c>
      <c r="D768" s="4" t="s">
        <v>29</v>
      </c>
      <c r="E768" s="4">
        <f t="shared" si="274"/>
        <v>0</v>
      </c>
      <c r="I768" s="4" t="str">
        <f t="shared" ref="I768:X768" si="512">+IF($E242=0,"",IF(I242&lt;&gt;"",I242,AVERAGEIFS(I$256:I$503,$D$256:$D$503,$D242)))</f>
        <v/>
      </c>
      <c r="J768" s="4" t="str">
        <f t="shared" si="512"/>
        <v/>
      </c>
      <c r="K768" s="4" t="str">
        <f t="shared" si="512"/>
        <v/>
      </c>
      <c r="L768" s="4" t="str">
        <f t="shared" si="512"/>
        <v/>
      </c>
      <c r="M768" s="4" t="str">
        <f t="shared" si="512"/>
        <v/>
      </c>
      <c r="N768" s="4" t="str">
        <f t="shared" si="512"/>
        <v/>
      </c>
      <c r="O768" s="4" t="str">
        <f t="shared" si="512"/>
        <v/>
      </c>
      <c r="P768" s="4" t="str">
        <f t="shared" si="512"/>
        <v/>
      </c>
      <c r="Q768" s="4" t="str">
        <f t="shared" si="512"/>
        <v/>
      </c>
      <c r="R768" s="4" t="str">
        <f t="shared" si="512"/>
        <v/>
      </c>
      <c r="S768" s="4" t="str">
        <f t="shared" si="512"/>
        <v/>
      </c>
      <c r="T768" s="4" t="str">
        <f t="shared" si="512"/>
        <v/>
      </c>
      <c r="U768" s="4" t="str">
        <f t="shared" si="512"/>
        <v/>
      </c>
      <c r="V768" s="4" t="str">
        <f t="shared" si="512"/>
        <v/>
      </c>
      <c r="W768" s="4" t="str">
        <f t="shared" si="512"/>
        <v/>
      </c>
      <c r="X768" s="4" t="str">
        <f t="shared" si="512"/>
        <v/>
      </c>
    </row>
    <row r="769" spans="1:40" ht="15.75" customHeight="1" x14ac:dyDescent="0.25">
      <c r="A769" s="4" t="s">
        <v>351</v>
      </c>
      <c r="B769" s="4" t="s">
        <v>352</v>
      </c>
      <c r="C769" s="4" t="s">
        <v>28</v>
      </c>
      <c r="D769" s="4" t="s">
        <v>328</v>
      </c>
      <c r="E769" s="4">
        <f t="shared" si="274"/>
        <v>0</v>
      </c>
      <c r="I769" s="4" t="str">
        <f t="shared" ref="I769:X769" si="513">+IF($E243=0,"",IF(I243&lt;&gt;"",I243,AVERAGEIFS(I$256:I$503,$D$256:$D$503,$D243)))</f>
        <v/>
      </c>
      <c r="J769" s="4" t="str">
        <f t="shared" si="513"/>
        <v/>
      </c>
      <c r="K769" s="4" t="str">
        <f t="shared" si="513"/>
        <v/>
      </c>
      <c r="L769" s="4" t="str">
        <f t="shared" si="513"/>
        <v/>
      </c>
      <c r="M769" s="4" t="str">
        <f t="shared" si="513"/>
        <v/>
      </c>
      <c r="N769" s="4" t="str">
        <f t="shared" si="513"/>
        <v/>
      </c>
      <c r="O769" s="4" t="str">
        <f t="shared" si="513"/>
        <v/>
      </c>
      <c r="P769" s="4" t="str">
        <f t="shared" si="513"/>
        <v/>
      </c>
      <c r="Q769" s="4" t="str">
        <f t="shared" si="513"/>
        <v/>
      </c>
      <c r="R769" s="4" t="str">
        <f t="shared" si="513"/>
        <v/>
      </c>
      <c r="S769" s="4" t="str">
        <f t="shared" si="513"/>
        <v/>
      </c>
      <c r="T769" s="4" t="str">
        <f t="shared" si="513"/>
        <v/>
      </c>
      <c r="U769" s="4" t="str">
        <f t="shared" si="513"/>
        <v/>
      </c>
      <c r="V769" s="4" t="str">
        <f t="shared" si="513"/>
        <v/>
      </c>
      <c r="W769" s="4" t="str">
        <f t="shared" si="513"/>
        <v/>
      </c>
      <c r="X769" s="4" t="str">
        <f t="shared" si="513"/>
        <v/>
      </c>
    </row>
    <row r="770" spans="1:40" ht="15.75" customHeight="1" x14ac:dyDescent="0.25">
      <c r="A770" s="4" t="s">
        <v>114</v>
      </c>
      <c r="B770" s="4" t="s">
        <v>115</v>
      </c>
      <c r="C770" s="4" t="s">
        <v>106</v>
      </c>
      <c r="D770" s="4" t="s">
        <v>107</v>
      </c>
      <c r="E770" s="4">
        <f t="shared" si="274"/>
        <v>0</v>
      </c>
      <c r="I770" s="4" t="str">
        <f t="shared" ref="I770:X770" si="514">+IF($E244=0,"",IF(I244&lt;&gt;"",I244,AVERAGEIFS(I$256:I$503,$D$256:$D$503,$D244)))</f>
        <v/>
      </c>
      <c r="J770" s="4" t="str">
        <f t="shared" si="514"/>
        <v/>
      </c>
      <c r="K770" s="4" t="str">
        <f t="shared" si="514"/>
        <v/>
      </c>
      <c r="L770" s="4" t="str">
        <f t="shared" si="514"/>
        <v/>
      </c>
      <c r="M770" s="4" t="str">
        <f t="shared" si="514"/>
        <v/>
      </c>
      <c r="N770" s="4" t="str">
        <f t="shared" si="514"/>
        <v/>
      </c>
      <c r="O770" s="4" t="str">
        <f t="shared" si="514"/>
        <v/>
      </c>
      <c r="P770" s="4" t="str">
        <f t="shared" si="514"/>
        <v/>
      </c>
      <c r="Q770" s="4" t="str">
        <f t="shared" si="514"/>
        <v/>
      </c>
      <c r="R770" s="4" t="str">
        <f t="shared" si="514"/>
        <v/>
      </c>
      <c r="S770" s="4" t="str">
        <f t="shared" si="514"/>
        <v/>
      </c>
      <c r="T770" s="4" t="str">
        <f t="shared" si="514"/>
        <v/>
      </c>
      <c r="U770" s="4" t="str">
        <f t="shared" si="514"/>
        <v/>
      </c>
      <c r="V770" s="4" t="str">
        <f t="shared" si="514"/>
        <v/>
      </c>
      <c r="W770" s="4" t="str">
        <f t="shared" si="514"/>
        <v/>
      </c>
      <c r="X770" s="4" t="str">
        <f t="shared" si="514"/>
        <v/>
      </c>
    </row>
    <row r="771" spans="1:40" ht="15.75" customHeight="1" x14ac:dyDescent="0.25">
      <c r="A771" s="4" t="s">
        <v>212</v>
      </c>
      <c r="B771" s="4" t="s">
        <v>213</v>
      </c>
      <c r="C771" s="4" t="s">
        <v>22</v>
      </c>
      <c r="D771" s="4" t="s">
        <v>205</v>
      </c>
      <c r="E771" s="4">
        <f t="shared" si="274"/>
        <v>0</v>
      </c>
      <c r="I771" s="4" t="str">
        <f t="shared" ref="I771:X771" si="515">+IF($E245=0,"",IF(I245&lt;&gt;"",I245,AVERAGEIFS(I$256:I$503,$D$256:$D$503,$D245)))</f>
        <v/>
      </c>
      <c r="J771" s="4" t="str">
        <f t="shared" si="515"/>
        <v/>
      </c>
      <c r="K771" s="4" t="str">
        <f t="shared" si="515"/>
        <v/>
      </c>
      <c r="L771" s="4" t="str">
        <f t="shared" si="515"/>
        <v/>
      </c>
      <c r="M771" s="4" t="str">
        <f t="shared" si="515"/>
        <v/>
      </c>
      <c r="N771" s="4" t="str">
        <f t="shared" si="515"/>
        <v/>
      </c>
      <c r="O771" s="4" t="str">
        <f t="shared" si="515"/>
        <v/>
      </c>
      <c r="P771" s="4" t="str">
        <f t="shared" si="515"/>
        <v/>
      </c>
      <c r="Q771" s="4" t="str">
        <f t="shared" si="515"/>
        <v/>
      </c>
      <c r="R771" s="4" t="str">
        <f t="shared" si="515"/>
        <v/>
      </c>
      <c r="S771" s="4" t="str">
        <f t="shared" si="515"/>
        <v/>
      </c>
      <c r="T771" s="4" t="str">
        <f t="shared" si="515"/>
        <v/>
      </c>
      <c r="U771" s="4" t="str">
        <f t="shared" si="515"/>
        <v/>
      </c>
      <c r="V771" s="4" t="str">
        <f t="shared" si="515"/>
        <v/>
      </c>
      <c r="W771" s="4" t="str">
        <f t="shared" si="515"/>
        <v/>
      </c>
      <c r="X771" s="4" t="str">
        <f t="shared" si="515"/>
        <v/>
      </c>
    </row>
    <row r="772" spans="1:40" ht="15.75" customHeight="1" x14ac:dyDescent="0.25">
      <c r="A772" s="4" t="s">
        <v>353</v>
      </c>
      <c r="B772" s="4" t="s">
        <v>354</v>
      </c>
      <c r="C772" s="4" t="s">
        <v>28</v>
      </c>
      <c r="D772" s="4" t="s">
        <v>328</v>
      </c>
      <c r="E772" s="4">
        <f t="shared" si="274"/>
        <v>0</v>
      </c>
      <c r="I772" s="4" t="str">
        <f t="shared" ref="I772:X772" si="516">+IF($E246=0,"",IF(I246&lt;&gt;"",I246,AVERAGEIFS(I$256:I$503,$D$256:$D$503,$D246)))</f>
        <v/>
      </c>
      <c r="J772" s="4" t="str">
        <f t="shared" si="516"/>
        <v/>
      </c>
      <c r="K772" s="4" t="str">
        <f t="shared" si="516"/>
        <v/>
      </c>
      <c r="L772" s="4" t="str">
        <f t="shared" si="516"/>
        <v/>
      </c>
      <c r="M772" s="4" t="str">
        <f t="shared" si="516"/>
        <v/>
      </c>
      <c r="N772" s="4" t="str">
        <f t="shared" si="516"/>
        <v/>
      </c>
      <c r="O772" s="4" t="str">
        <f t="shared" si="516"/>
        <v/>
      </c>
      <c r="P772" s="4" t="str">
        <f t="shared" si="516"/>
        <v/>
      </c>
      <c r="Q772" s="4" t="str">
        <f t="shared" si="516"/>
        <v/>
      </c>
      <c r="R772" s="4" t="str">
        <f t="shared" si="516"/>
        <v/>
      </c>
      <c r="S772" s="4" t="str">
        <f t="shared" si="516"/>
        <v/>
      </c>
      <c r="T772" s="4" t="str">
        <f t="shared" si="516"/>
        <v/>
      </c>
      <c r="U772" s="4" t="str">
        <f t="shared" si="516"/>
        <v/>
      </c>
      <c r="V772" s="4" t="str">
        <f t="shared" si="516"/>
        <v/>
      </c>
      <c r="W772" s="4" t="str">
        <f t="shared" si="516"/>
        <v/>
      </c>
      <c r="X772" s="4" t="str">
        <f t="shared" si="516"/>
        <v/>
      </c>
    </row>
    <row r="773" spans="1:40" ht="15.75" customHeight="1" x14ac:dyDescent="0.25">
      <c r="A773" s="4" t="s">
        <v>376</v>
      </c>
      <c r="B773" s="4" t="s">
        <v>377</v>
      </c>
      <c r="C773" s="4" t="s">
        <v>106</v>
      </c>
      <c r="D773" s="4" t="s">
        <v>357</v>
      </c>
      <c r="E773" s="4">
        <f t="shared" si="274"/>
        <v>0</v>
      </c>
      <c r="I773" s="4" t="str">
        <f t="shared" ref="I773:X773" si="517">+IF($E247=0,"",IF(I247&lt;&gt;"",I247,AVERAGEIFS(I$256:I$503,$D$256:$D$503,$D247)))</f>
        <v/>
      </c>
      <c r="J773" s="4" t="str">
        <f t="shared" si="517"/>
        <v/>
      </c>
      <c r="K773" s="4" t="str">
        <f t="shared" si="517"/>
        <v/>
      </c>
      <c r="L773" s="4" t="str">
        <f t="shared" si="517"/>
        <v/>
      </c>
      <c r="M773" s="4" t="str">
        <f t="shared" si="517"/>
        <v/>
      </c>
      <c r="N773" s="4" t="str">
        <f t="shared" si="517"/>
        <v/>
      </c>
      <c r="O773" s="4" t="str">
        <f t="shared" si="517"/>
        <v/>
      </c>
      <c r="P773" s="4" t="str">
        <f t="shared" si="517"/>
        <v/>
      </c>
      <c r="Q773" s="4" t="str">
        <f t="shared" si="517"/>
        <v/>
      </c>
      <c r="R773" s="4" t="str">
        <f t="shared" si="517"/>
        <v/>
      </c>
      <c r="S773" s="4" t="str">
        <f t="shared" si="517"/>
        <v/>
      </c>
      <c r="T773" s="4" t="str">
        <f t="shared" si="517"/>
        <v/>
      </c>
      <c r="U773" s="4" t="str">
        <f t="shared" si="517"/>
        <v/>
      </c>
      <c r="V773" s="4" t="str">
        <f t="shared" si="517"/>
        <v/>
      </c>
      <c r="W773" s="4" t="str">
        <f t="shared" si="517"/>
        <v/>
      </c>
      <c r="X773" s="4" t="str">
        <f t="shared" si="517"/>
        <v/>
      </c>
    </row>
    <row r="774" spans="1:40" ht="15.75" customHeight="1" x14ac:dyDescent="0.25">
      <c r="A774" s="4" t="s">
        <v>324</v>
      </c>
      <c r="B774" s="4" t="s">
        <v>325</v>
      </c>
      <c r="C774" s="4" t="s">
        <v>22</v>
      </c>
      <c r="D774" s="4" t="s">
        <v>309</v>
      </c>
      <c r="E774" s="4">
        <f t="shared" si="274"/>
        <v>0</v>
      </c>
      <c r="I774" s="4" t="str">
        <f t="shared" ref="I774:X774" si="518">+IF($E248=0,"",IF(I248&lt;&gt;"",I248,AVERAGEIFS(I$256:I$503,$D$256:$D$503,$D248)))</f>
        <v/>
      </c>
      <c r="J774" s="4" t="str">
        <f t="shared" si="518"/>
        <v/>
      </c>
      <c r="K774" s="4" t="str">
        <f t="shared" si="518"/>
        <v/>
      </c>
      <c r="L774" s="4" t="str">
        <f t="shared" si="518"/>
        <v/>
      </c>
      <c r="M774" s="4" t="str">
        <f t="shared" si="518"/>
        <v/>
      </c>
      <c r="N774" s="4" t="str">
        <f t="shared" si="518"/>
        <v/>
      </c>
      <c r="O774" s="4" t="str">
        <f t="shared" si="518"/>
        <v/>
      </c>
      <c r="P774" s="4" t="str">
        <f t="shared" si="518"/>
        <v/>
      </c>
      <c r="Q774" s="4" t="str">
        <f t="shared" si="518"/>
        <v/>
      </c>
      <c r="R774" s="4" t="str">
        <f t="shared" si="518"/>
        <v/>
      </c>
      <c r="S774" s="4" t="str">
        <f t="shared" si="518"/>
        <v/>
      </c>
      <c r="T774" s="4" t="str">
        <f t="shared" si="518"/>
        <v/>
      </c>
      <c r="U774" s="4" t="str">
        <f t="shared" si="518"/>
        <v/>
      </c>
      <c r="V774" s="4" t="str">
        <f t="shared" si="518"/>
        <v/>
      </c>
      <c r="W774" s="4" t="str">
        <f t="shared" si="518"/>
        <v/>
      </c>
      <c r="X774" s="4" t="str">
        <f t="shared" si="518"/>
        <v/>
      </c>
    </row>
    <row r="775" spans="1:40" ht="15.75" customHeight="1" x14ac:dyDescent="0.25">
      <c r="A775" s="4" t="s">
        <v>261</v>
      </c>
      <c r="B775" s="4" t="s">
        <v>262</v>
      </c>
      <c r="C775" s="4" t="s">
        <v>118</v>
      </c>
      <c r="D775" s="4" t="s">
        <v>250</v>
      </c>
      <c r="E775" s="4">
        <f t="shared" si="274"/>
        <v>0</v>
      </c>
      <c r="I775" s="4" t="str">
        <f t="shared" ref="I775:X775" si="519">+IF($E249=0,"",IF(I249&lt;&gt;"",I249,AVERAGEIFS(I$256:I$503,$D$256:$D$503,$D249)))</f>
        <v/>
      </c>
      <c r="J775" s="4" t="str">
        <f t="shared" si="519"/>
        <v/>
      </c>
      <c r="K775" s="4" t="str">
        <f t="shared" si="519"/>
        <v/>
      </c>
      <c r="L775" s="4" t="str">
        <f t="shared" si="519"/>
        <v/>
      </c>
      <c r="M775" s="4" t="str">
        <f t="shared" si="519"/>
        <v/>
      </c>
      <c r="N775" s="4" t="str">
        <f t="shared" si="519"/>
        <v/>
      </c>
      <c r="O775" s="4" t="str">
        <f t="shared" si="519"/>
        <v/>
      </c>
      <c r="P775" s="4" t="str">
        <f t="shared" si="519"/>
        <v/>
      </c>
      <c r="Q775" s="4" t="str">
        <f t="shared" si="519"/>
        <v/>
      </c>
      <c r="R775" s="4" t="str">
        <f t="shared" si="519"/>
        <v/>
      </c>
      <c r="S775" s="4" t="str">
        <f t="shared" si="519"/>
        <v/>
      </c>
      <c r="T775" s="4" t="str">
        <f t="shared" si="519"/>
        <v/>
      </c>
      <c r="U775" s="4" t="str">
        <f t="shared" si="519"/>
        <v/>
      </c>
      <c r="V775" s="4" t="str">
        <f t="shared" si="519"/>
        <v/>
      </c>
      <c r="W775" s="4" t="str">
        <f t="shared" si="519"/>
        <v/>
      </c>
      <c r="X775" s="4" t="str">
        <f t="shared" si="519"/>
        <v/>
      </c>
    </row>
    <row r="776" spans="1:40" ht="15.75" customHeight="1" x14ac:dyDescent="0.25">
      <c r="A776" s="4" t="s">
        <v>521</v>
      </c>
      <c r="B776" s="4" t="s">
        <v>522</v>
      </c>
      <c r="C776" s="4" t="s">
        <v>106</v>
      </c>
      <c r="D776" s="4" t="s">
        <v>484</v>
      </c>
      <c r="E776" s="4">
        <f t="shared" si="274"/>
        <v>0</v>
      </c>
      <c r="I776" s="4" t="str">
        <f t="shared" ref="I776:X776" si="520">+IF($E250=0,"",IF(I250&lt;&gt;"",I250,AVERAGEIFS(I$256:I$503,$D$256:$D$503,$D250)))</f>
        <v/>
      </c>
      <c r="J776" s="4" t="str">
        <f t="shared" si="520"/>
        <v/>
      </c>
      <c r="K776" s="4" t="str">
        <f t="shared" si="520"/>
        <v/>
      </c>
      <c r="L776" s="4" t="str">
        <f t="shared" si="520"/>
        <v/>
      </c>
      <c r="M776" s="4" t="str">
        <f t="shared" si="520"/>
        <v/>
      </c>
      <c r="N776" s="4" t="str">
        <f t="shared" si="520"/>
        <v/>
      </c>
      <c r="O776" s="4" t="str">
        <f t="shared" si="520"/>
        <v/>
      </c>
      <c r="P776" s="4" t="str">
        <f t="shared" si="520"/>
        <v/>
      </c>
      <c r="Q776" s="4" t="str">
        <f t="shared" si="520"/>
        <v/>
      </c>
      <c r="R776" s="4" t="str">
        <f t="shared" si="520"/>
        <v/>
      </c>
      <c r="S776" s="4" t="str">
        <f t="shared" si="520"/>
        <v/>
      </c>
      <c r="T776" s="4" t="str">
        <f t="shared" si="520"/>
        <v/>
      </c>
      <c r="U776" s="4" t="str">
        <f t="shared" si="520"/>
        <v/>
      </c>
      <c r="V776" s="4" t="str">
        <f t="shared" si="520"/>
        <v/>
      </c>
      <c r="W776" s="4" t="str">
        <f t="shared" si="520"/>
        <v/>
      </c>
      <c r="X776" s="4" t="str">
        <f t="shared" si="520"/>
        <v/>
      </c>
    </row>
    <row r="777" spans="1:40" ht="15.75" customHeight="1" x14ac:dyDescent="0.25">
      <c r="A777" s="4" t="s">
        <v>154</v>
      </c>
      <c r="B777" s="4" t="s">
        <v>155</v>
      </c>
      <c r="C777" s="4" t="s">
        <v>118</v>
      </c>
      <c r="D777" s="4" t="s">
        <v>119</v>
      </c>
      <c r="E777" s="4">
        <f t="shared" si="274"/>
        <v>0</v>
      </c>
      <c r="I777" s="4" t="str">
        <f t="shared" ref="I777:X777" si="521">+IF($E251=0,"",IF(I251&lt;&gt;"",I251,AVERAGEIFS(I$256:I$503,$D$256:$D$503,$D251)))</f>
        <v/>
      </c>
      <c r="J777" s="4" t="str">
        <f t="shared" si="521"/>
        <v/>
      </c>
      <c r="K777" s="4" t="str">
        <f t="shared" si="521"/>
        <v/>
      </c>
      <c r="L777" s="4" t="str">
        <f t="shared" si="521"/>
        <v/>
      </c>
      <c r="M777" s="4" t="str">
        <f t="shared" si="521"/>
        <v/>
      </c>
      <c r="N777" s="4" t="str">
        <f t="shared" si="521"/>
        <v/>
      </c>
      <c r="O777" s="4" t="str">
        <f t="shared" si="521"/>
        <v/>
      </c>
      <c r="P777" s="4" t="str">
        <f t="shared" si="521"/>
        <v/>
      </c>
      <c r="Q777" s="4" t="str">
        <f t="shared" si="521"/>
        <v/>
      </c>
      <c r="R777" s="4" t="str">
        <f t="shared" si="521"/>
        <v/>
      </c>
      <c r="S777" s="4" t="str">
        <f t="shared" si="521"/>
        <v/>
      </c>
      <c r="T777" s="4" t="str">
        <f t="shared" si="521"/>
        <v/>
      </c>
      <c r="U777" s="4" t="str">
        <f t="shared" si="521"/>
        <v/>
      </c>
      <c r="V777" s="4" t="str">
        <f t="shared" si="521"/>
        <v/>
      </c>
      <c r="W777" s="4" t="str">
        <f t="shared" si="521"/>
        <v/>
      </c>
      <c r="X777" s="4" t="str">
        <f t="shared" si="521"/>
        <v/>
      </c>
    </row>
    <row r="778" spans="1:40" ht="15.75" customHeight="1" x14ac:dyDescent="0.25">
      <c r="A778" s="4" t="s">
        <v>156</v>
      </c>
      <c r="B778" s="4" t="s">
        <v>157</v>
      </c>
      <c r="C778" s="4" t="s">
        <v>118</v>
      </c>
      <c r="D778" s="4" t="s">
        <v>119</v>
      </c>
      <c r="E778" s="4">
        <f t="shared" si="274"/>
        <v>0</v>
      </c>
      <c r="I778" s="4" t="str">
        <f t="shared" ref="I778:X778" si="522">+IF($E252=0,"",IF(I252&lt;&gt;"",I252,AVERAGEIFS(I$256:I$503,$D$256:$D$503,$D252)))</f>
        <v/>
      </c>
      <c r="J778" s="4" t="str">
        <f t="shared" si="522"/>
        <v/>
      </c>
      <c r="K778" s="4" t="str">
        <f t="shared" si="522"/>
        <v/>
      </c>
      <c r="L778" s="4" t="str">
        <f t="shared" si="522"/>
        <v/>
      </c>
      <c r="M778" s="4" t="str">
        <f t="shared" si="522"/>
        <v/>
      </c>
      <c r="N778" s="4" t="str">
        <f t="shared" si="522"/>
        <v/>
      </c>
      <c r="O778" s="4" t="str">
        <f t="shared" si="522"/>
        <v/>
      </c>
      <c r="P778" s="4" t="str">
        <f t="shared" si="522"/>
        <v/>
      </c>
      <c r="Q778" s="4" t="str">
        <f t="shared" si="522"/>
        <v/>
      </c>
      <c r="R778" s="4" t="str">
        <f t="shared" si="522"/>
        <v/>
      </c>
      <c r="S778" s="4" t="str">
        <f t="shared" si="522"/>
        <v/>
      </c>
      <c r="T778" s="4" t="str">
        <f t="shared" si="522"/>
        <v/>
      </c>
      <c r="U778" s="4" t="str">
        <f t="shared" si="522"/>
        <v/>
      </c>
      <c r="V778" s="4" t="str">
        <f t="shared" si="522"/>
        <v/>
      </c>
      <c r="W778" s="4" t="str">
        <f t="shared" si="522"/>
        <v/>
      </c>
      <c r="X778" s="4" t="str">
        <f t="shared" si="522"/>
        <v/>
      </c>
    </row>
    <row r="779" spans="1:40" ht="15.75" customHeight="1" x14ac:dyDescent="0.25"/>
    <row r="780" spans="1:40" ht="15.75" customHeight="1" x14ac:dyDescent="0.25"/>
    <row r="781" spans="1:40" ht="15.75" customHeight="1" x14ac:dyDescent="0.25">
      <c r="A781" s="296" t="s">
        <v>785</v>
      </c>
      <c r="B781" s="247"/>
      <c r="C781" s="247"/>
      <c r="D781" s="243"/>
    </row>
    <row r="782" spans="1:40" ht="15.75" customHeight="1" x14ac:dyDescent="0.25">
      <c r="A782" s="60" t="s">
        <v>11</v>
      </c>
      <c r="B782" s="60" t="s">
        <v>712</v>
      </c>
      <c r="C782" s="60" t="s">
        <v>13</v>
      </c>
      <c r="D782" s="60" t="s">
        <v>713</v>
      </c>
      <c r="E782" s="79" t="s">
        <v>764</v>
      </c>
      <c r="F782" s="60"/>
      <c r="G782" s="60"/>
      <c r="H782" s="80"/>
      <c r="I782" s="81" t="s">
        <v>714</v>
      </c>
      <c r="J782" s="82" t="s">
        <v>717</v>
      </c>
      <c r="K782" s="82" t="s">
        <v>720</v>
      </c>
      <c r="L782" s="82" t="s">
        <v>723</v>
      </c>
      <c r="M782" s="82" t="s">
        <v>728</v>
      </c>
      <c r="N782" s="83" t="s">
        <v>731</v>
      </c>
      <c r="O782" s="56" t="s">
        <v>736</v>
      </c>
      <c r="P782" s="56" t="s">
        <v>741</v>
      </c>
      <c r="Q782" s="56" t="s">
        <v>746</v>
      </c>
      <c r="R782" s="56" t="s">
        <v>749</v>
      </c>
      <c r="S782" s="84" t="s">
        <v>754</v>
      </c>
      <c r="T782" s="84" t="s">
        <v>759</v>
      </c>
      <c r="U782" s="71" t="s">
        <v>760</v>
      </c>
      <c r="V782" s="71" t="s">
        <v>761</v>
      </c>
      <c r="W782" s="71" t="s">
        <v>762</v>
      </c>
      <c r="X782" s="71" t="s">
        <v>763</v>
      </c>
      <c r="Y782" s="12"/>
      <c r="Z782" s="12"/>
      <c r="AA782" s="12"/>
      <c r="AB782" s="12"/>
      <c r="AC782" s="12"/>
      <c r="AD782" s="12"/>
      <c r="AE782" s="12"/>
      <c r="AF782" s="12"/>
      <c r="AG782" s="12"/>
      <c r="AH782" s="12"/>
      <c r="AI782" s="12"/>
      <c r="AJ782" s="12"/>
      <c r="AK782" s="12"/>
      <c r="AL782" s="12"/>
      <c r="AM782" s="12"/>
      <c r="AN782" s="12"/>
    </row>
    <row r="783" spans="1:40" ht="15" customHeight="1" x14ac:dyDescent="0.25">
      <c r="A783" s="4" t="s">
        <v>391</v>
      </c>
      <c r="B783" s="4" t="s">
        <v>392</v>
      </c>
      <c r="C783" s="4" t="s">
        <v>106</v>
      </c>
      <c r="D783" s="4" t="s">
        <v>393</v>
      </c>
      <c r="E783" s="4">
        <f t="shared" ref="E783:E1030" si="523">+E531</f>
        <v>0</v>
      </c>
      <c r="I783" s="4" t="str">
        <f t="shared" ref="I783:X783" si="524">+IF(IFERROR(I531,0)=0,0,I531)</f>
        <v/>
      </c>
      <c r="J783" s="4" t="str">
        <f t="shared" si="524"/>
        <v/>
      </c>
      <c r="K783" s="4" t="str">
        <f t="shared" si="524"/>
        <v/>
      </c>
      <c r="L783" s="4" t="str">
        <f t="shared" si="524"/>
        <v/>
      </c>
      <c r="M783" s="4" t="str">
        <f t="shared" si="524"/>
        <v/>
      </c>
      <c r="N783" s="4" t="str">
        <f t="shared" si="524"/>
        <v/>
      </c>
      <c r="O783" s="4" t="str">
        <f t="shared" si="524"/>
        <v/>
      </c>
      <c r="P783" s="4" t="str">
        <f t="shared" si="524"/>
        <v/>
      </c>
      <c r="Q783" s="4" t="str">
        <f t="shared" si="524"/>
        <v/>
      </c>
      <c r="R783" s="4" t="str">
        <f t="shared" si="524"/>
        <v/>
      </c>
      <c r="S783" s="4" t="str">
        <f t="shared" si="524"/>
        <v/>
      </c>
      <c r="T783" s="4" t="str">
        <f t="shared" si="524"/>
        <v/>
      </c>
      <c r="U783" s="4" t="str">
        <f t="shared" si="524"/>
        <v/>
      </c>
      <c r="V783" s="4" t="str">
        <f t="shared" si="524"/>
        <v/>
      </c>
      <c r="W783" s="4" t="str">
        <f t="shared" si="524"/>
        <v/>
      </c>
      <c r="X783" s="4" t="str">
        <f t="shared" si="524"/>
        <v/>
      </c>
    </row>
    <row r="784" spans="1:40" ht="15.75" customHeight="1" x14ac:dyDescent="0.25">
      <c r="A784" s="4" t="s">
        <v>410</v>
      </c>
      <c r="B784" s="4" t="s">
        <v>411</v>
      </c>
      <c r="C784" s="4" t="s">
        <v>181</v>
      </c>
      <c r="D784" s="4" t="s">
        <v>412</v>
      </c>
      <c r="E784" s="4">
        <f t="shared" si="523"/>
        <v>1</v>
      </c>
      <c r="I784" s="4">
        <f t="shared" ref="I784:X784" si="525">+IF(IFERROR(I532,0)=0,0,I532)</f>
        <v>2880917</v>
      </c>
      <c r="J784" s="85">
        <f t="shared" si="525"/>
        <v>369.70867262055799</v>
      </c>
      <c r="K784" s="85">
        <f t="shared" si="525"/>
        <v>196.95117908638116</v>
      </c>
      <c r="L784" s="85">
        <f t="shared" si="525"/>
        <v>137.59507823377072</v>
      </c>
      <c r="M784" s="85">
        <f t="shared" si="525"/>
        <v>698.62530842439196</v>
      </c>
      <c r="N784" s="85">
        <f t="shared" si="525"/>
        <v>13.78033452543062</v>
      </c>
      <c r="O784" s="85">
        <f t="shared" si="525"/>
        <v>40.19899244332494</v>
      </c>
      <c r="P784" s="85">
        <f t="shared" si="525"/>
        <v>0.38825783495278499</v>
      </c>
      <c r="Q784" s="85">
        <f t="shared" si="525"/>
        <v>0.4183997180119845</v>
      </c>
      <c r="R784" s="85">
        <f t="shared" si="525"/>
        <v>2.3603595660687207</v>
      </c>
      <c r="S784" s="85">
        <f t="shared" si="525"/>
        <v>2.172692524594273</v>
      </c>
      <c r="T784" s="85">
        <f t="shared" si="525"/>
        <v>18.492468134414832</v>
      </c>
      <c r="U784" s="4">
        <f t="shared" si="525"/>
        <v>0.41</v>
      </c>
      <c r="V784" s="4">
        <f t="shared" si="525"/>
        <v>0.37</v>
      </c>
      <c r="W784" s="4">
        <f t="shared" si="525"/>
        <v>0.56999999999999995</v>
      </c>
      <c r="X784" s="4">
        <f t="shared" si="525"/>
        <v>0.56999999999999995</v>
      </c>
    </row>
    <row r="785" spans="1:24" ht="15.75" customHeight="1" x14ac:dyDescent="0.25">
      <c r="A785" s="4" t="s">
        <v>248</v>
      </c>
      <c r="B785" s="4" t="s">
        <v>249</v>
      </c>
      <c r="C785" s="4" t="s">
        <v>118</v>
      </c>
      <c r="D785" s="4" t="s">
        <v>250</v>
      </c>
      <c r="E785" s="4">
        <f t="shared" si="523"/>
        <v>1</v>
      </c>
      <c r="I785" s="4">
        <f t="shared" ref="I785:X785" si="526">+IF(IFERROR(I533,0)=0,0,I533)</f>
        <v>43053054</v>
      </c>
      <c r="J785" s="85">
        <f t="shared" si="526"/>
        <v>402.24324155958834</v>
      </c>
      <c r="K785" s="85">
        <f t="shared" si="526"/>
        <v>139.36293578615818</v>
      </c>
      <c r="L785" s="4">
        <f t="shared" si="526"/>
        <v>25.803519428958875</v>
      </c>
      <c r="M785" s="4">
        <f t="shared" si="526"/>
        <v>113.24637192847344</v>
      </c>
      <c r="N785" s="4">
        <f t="shared" si="526"/>
        <v>8.3708580189790087</v>
      </c>
      <c r="O785" s="85">
        <f t="shared" si="526"/>
        <v>196.13831068295201</v>
      </c>
      <c r="P785" s="85">
        <f t="shared" si="526"/>
        <v>3.9598732840549102</v>
      </c>
      <c r="Q785" s="85">
        <f t="shared" si="526"/>
        <v>8.9200000000000002E-2</v>
      </c>
      <c r="R785" s="85">
        <f t="shared" si="526"/>
        <v>1.2589118532682955</v>
      </c>
      <c r="S785" s="85">
        <f t="shared" si="526"/>
        <v>0.27535188290684048</v>
      </c>
      <c r="T785" s="4">
        <f t="shared" si="526"/>
        <v>481.74565883554646</v>
      </c>
      <c r="U785" s="4">
        <f t="shared" si="526"/>
        <v>0.5</v>
      </c>
      <c r="V785" s="4">
        <f t="shared" si="526"/>
        <v>0.55000000000000004</v>
      </c>
      <c r="W785" s="4">
        <f t="shared" si="526"/>
        <v>0.52</v>
      </c>
      <c r="X785" s="4">
        <f t="shared" si="526"/>
        <v>0.52</v>
      </c>
    </row>
    <row r="786" spans="1:24" ht="15.75" customHeight="1" x14ac:dyDescent="0.25">
      <c r="A786" s="4" t="s">
        <v>307</v>
      </c>
      <c r="B786" s="4" t="s">
        <v>308</v>
      </c>
      <c r="C786" s="4" t="s">
        <v>22</v>
      </c>
      <c r="D786" s="4" t="s">
        <v>309</v>
      </c>
      <c r="E786" s="4">
        <f t="shared" si="523"/>
        <v>0</v>
      </c>
      <c r="I786" s="4" t="str">
        <f t="shared" ref="I786:X786" si="527">+IF(IFERROR(I534,0)=0,0,I534)</f>
        <v/>
      </c>
      <c r="J786" s="4" t="str">
        <f t="shared" si="527"/>
        <v/>
      </c>
      <c r="K786" s="4" t="str">
        <f t="shared" si="527"/>
        <v/>
      </c>
      <c r="L786" s="4" t="str">
        <f t="shared" si="527"/>
        <v/>
      </c>
      <c r="M786" s="4" t="str">
        <f t="shared" si="527"/>
        <v/>
      </c>
      <c r="N786" s="4" t="str">
        <f t="shared" si="527"/>
        <v/>
      </c>
      <c r="O786" s="4" t="str">
        <f t="shared" si="527"/>
        <v/>
      </c>
      <c r="P786" s="4" t="str">
        <f t="shared" si="527"/>
        <v/>
      </c>
      <c r="Q786" s="4" t="str">
        <f t="shared" si="527"/>
        <v/>
      </c>
      <c r="R786" s="4" t="str">
        <f t="shared" si="527"/>
        <v/>
      </c>
      <c r="S786" s="4" t="str">
        <f t="shared" si="527"/>
        <v/>
      </c>
      <c r="T786" s="4" t="str">
        <f t="shared" si="527"/>
        <v/>
      </c>
      <c r="U786" s="4" t="str">
        <f t="shared" si="527"/>
        <v/>
      </c>
      <c r="V786" s="4" t="str">
        <f t="shared" si="527"/>
        <v/>
      </c>
      <c r="W786" s="4" t="str">
        <f t="shared" si="527"/>
        <v/>
      </c>
      <c r="X786" s="4" t="str">
        <f t="shared" si="527"/>
        <v/>
      </c>
    </row>
    <row r="787" spans="1:24" ht="15.75" customHeight="1" x14ac:dyDescent="0.25">
      <c r="A787" s="4" t="s">
        <v>413</v>
      </c>
      <c r="B787" s="4" t="s">
        <v>414</v>
      </c>
      <c r="C787" s="4" t="s">
        <v>181</v>
      </c>
      <c r="D787" s="4" t="s">
        <v>412</v>
      </c>
      <c r="E787" s="4">
        <f t="shared" si="523"/>
        <v>1</v>
      </c>
      <c r="I787" s="4">
        <f t="shared" ref="I787:X787" si="528">+IF(IFERROR(I535,0)=0,0,I535)</f>
        <v>77142</v>
      </c>
      <c r="J787" s="85">
        <f t="shared" si="528"/>
        <v>298.15146094215862</v>
      </c>
      <c r="K787" s="85">
        <f t="shared" si="528"/>
        <v>67.408156386922826</v>
      </c>
      <c r="L787" s="4">
        <f t="shared" si="528"/>
        <v>66.984301370877475</v>
      </c>
      <c r="M787" s="4">
        <f t="shared" si="528"/>
        <v>501.16266023772533</v>
      </c>
      <c r="N787" s="4">
        <f t="shared" si="528"/>
        <v>29.381925522647858</v>
      </c>
      <c r="O787" s="85">
        <f t="shared" si="528"/>
        <v>8.4615384615384617</v>
      </c>
      <c r="P787" s="85">
        <f t="shared" si="528"/>
        <v>0.33333333333333331</v>
      </c>
      <c r="Q787" s="85">
        <f t="shared" si="528"/>
        <v>0.5</v>
      </c>
      <c r="R787" s="4">
        <f t="shared" si="528"/>
        <v>0</v>
      </c>
      <c r="S787" s="85">
        <f t="shared" si="528"/>
        <v>9.5909090909090917</v>
      </c>
      <c r="T787" s="85">
        <f t="shared" si="528"/>
        <v>44</v>
      </c>
      <c r="U787" s="4">
        <f t="shared" si="528"/>
        <v>0</v>
      </c>
      <c r="V787" s="4">
        <f t="shared" si="528"/>
        <v>0</v>
      </c>
      <c r="W787" s="4">
        <f t="shared" si="528"/>
        <v>0</v>
      </c>
      <c r="X787" s="4">
        <f t="shared" si="528"/>
        <v>0</v>
      </c>
    </row>
    <row r="788" spans="1:24" ht="15.75" customHeight="1" x14ac:dyDescent="0.25">
      <c r="A788" s="4" t="s">
        <v>229</v>
      </c>
      <c r="B788" s="4" t="s">
        <v>230</v>
      </c>
      <c r="C788" s="4" t="s">
        <v>118</v>
      </c>
      <c r="D788" s="4" t="s">
        <v>231</v>
      </c>
      <c r="E788" s="4">
        <f t="shared" si="523"/>
        <v>0</v>
      </c>
      <c r="I788" s="4" t="str">
        <f t="shared" ref="I788:X788" si="529">+IF(IFERROR(I536,0)=0,0,I536)</f>
        <v/>
      </c>
      <c r="J788" s="4" t="str">
        <f t="shared" si="529"/>
        <v/>
      </c>
      <c r="K788" s="4" t="str">
        <f t="shared" si="529"/>
        <v/>
      </c>
      <c r="L788" s="4" t="str">
        <f t="shared" si="529"/>
        <v/>
      </c>
      <c r="M788" s="4" t="str">
        <f t="shared" si="529"/>
        <v/>
      </c>
      <c r="N788" s="4" t="str">
        <f t="shared" si="529"/>
        <v/>
      </c>
      <c r="O788" s="4" t="str">
        <f t="shared" si="529"/>
        <v/>
      </c>
      <c r="P788" s="4" t="str">
        <f t="shared" si="529"/>
        <v/>
      </c>
      <c r="Q788" s="4" t="str">
        <f t="shared" si="529"/>
        <v/>
      </c>
      <c r="R788" s="4" t="str">
        <f t="shared" si="529"/>
        <v/>
      </c>
      <c r="S788" s="4" t="str">
        <f t="shared" si="529"/>
        <v/>
      </c>
      <c r="T788" s="4" t="str">
        <f t="shared" si="529"/>
        <v/>
      </c>
      <c r="U788" s="4" t="str">
        <f t="shared" si="529"/>
        <v/>
      </c>
      <c r="V788" s="4" t="str">
        <f t="shared" si="529"/>
        <v/>
      </c>
      <c r="W788" s="4" t="str">
        <f t="shared" si="529"/>
        <v/>
      </c>
      <c r="X788" s="4" t="str">
        <f t="shared" si="529"/>
        <v/>
      </c>
    </row>
    <row r="789" spans="1:24" ht="15.75" customHeight="1" x14ac:dyDescent="0.25">
      <c r="A789" s="4" t="s">
        <v>26</v>
      </c>
      <c r="B789" s="4" t="s">
        <v>27</v>
      </c>
      <c r="C789" s="4" t="s">
        <v>28</v>
      </c>
      <c r="D789" s="4" t="s">
        <v>29</v>
      </c>
      <c r="E789" s="4">
        <f t="shared" si="523"/>
        <v>0</v>
      </c>
      <c r="I789" s="4" t="str">
        <f t="shared" ref="I789:X789" si="530">+IF(IFERROR(I537,0)=0,0,I537)</f>
        <v/>
      </c>
      <c r="J789" s="4" t="str">
        <f t="shared" si="530"/>
        <v/>
      </c>
      <c r="K789" s="4" t="str">
        <f t="shared" si="530"/>
        <v/>
      </c>
      <c r="L789" s="4" t="str">
        <f t="shared" si="530"/>
        <v/>
      </c>
      <c r="M789" s="4" t="str">
        <f t="shared" si="530"/>
        <v/>
      </c>
      <c r="N789" s="4" t="str">
        <f t="shared" si="530"/>
        <v/>
      </c>
      <c r="O789" s="4" t="str">
        <f t="shared" si="530"/>
        <v/>
      </c>
      <c r="P789" s="4" t="str">
        <f t="shared" si="530"/>
        <v/>
      </c>
      <c r="Q789" s="4" t="str">
        <f t="shared" si="530"/>
        <v/>
      </c>
      <c r="R789" s="4" t="str">
        <f t="shared" si="530"/>
        <v/>
      </c>
      <c r="S789" s="4" t="str">
        <f t="shared" si="530"/>
        <v/>
      </c>
      <c r="T789" s="4" t="str">
        <f t="shared" si="530"/>
        <v/>
      </c>
      <c r="U789" s="4" t="str">
        <f t="shared" si="530"/>
        <v/>
      </c>
      <c r="V789" s="4" t="str">
        <f t="shared" si="530"/>
        <v/>
      </c>
      <c r="W789" s="4" t="str">
        <f t="shared" si="530"/>
        <v/>
      </c>
      <c r="X789" s="4" t="str">
        <f t="shared" si="530"/>
        <v/>
      </c>
    </row>
    <row r="790" spans="1:24" ht="15.75" customHeight="1" x14ac:dyDescent="0.25">
      <c r="A790" s="4" t="s">
        <v>30</v>
      </c>
      <c r="B790" s="4" t="s">
        <v>31</v>
      </c>
      <c r="C790" s="4" t="s">
        <v>28</v>
      </c>
      <c r="D790" s="4" t="s">
        <v>29</v>
      </c>
      <c r="E790" s="4">
        <f t="shared" si="523"/>
        <v>0</v>
      </c>
      <c r="I790" s="4" t="str">
        <f t="shared" ref="I790:X790" si="531">+IF(IFERROR(I538,0)=0,0,I538)</f>
        <v/>
      </c>
      <c r="J790" s="4" t="str">
        <f t="shared" si="531"/>
        <v/>
      </c>
      <c r="K790" s="4" t="str">
        <f t="shared" si="531"/>
        <v/>
      </c>
      <c r="L790" s="4" t="str">
        <f t="shared" si="531"/>
        <v/>
      </c>
      <c r="M790" s="4" t="str">
        <f t="shared" si="531"/>
        <v/>
      </c>
      <c r="N790" s="4" t="str">
        <f t="shared" si="531"/>
        <v/>
      </c>
      <c r="O790" s="4" t="str">
        <f t="shared" si="531"/>
        <v/>
      </c>
      <c r="P790" s="4" t="str">
        <f t="shared" si="531"/>
        <v/>
      </c>
      <c r="Q790" s="4" t="str">
        <f t="shared" si="531"/>
        <v/>
      </c>
      <c r="R790" s="4" t="str">
        <f t="shared" si="531"/>
        <v/>
      </c>
      <c r="S790" s="4" t="str">
        <f t="shared" si="531"/>
        <v/>
      </c>
      <c r="T790" s="4" t="str">
        <f t="shared" si="531"/>
        <v/>
      </c>
      <c r="U790" s="4" t="str">
        <f t="shared" si="531"/>
        <v/>
      </c>
      <c r="V790" s="4" t="str">
        <f t="shared" si="531"/>
        <v/>
      </c>
      <c r="W790" s="4" t="str">
        <f t="shared" si="531"/>
        <v/>
      </c>
      <c r="X790" s="4" t="str">
        <f t="shared" si="531"/>
        <v/>
      </c>
    </row>
    <row r="791" spans="1:24" ht="15.75" customHeight="1" x14ac:dyDescent="0.25">
      <c r="A791" s="4" t="s">
        <v>326</v>
      </c>
      <c r="B791" s="4" t="s">
        <v>327</v>
      </c>
      <c r="C791" s="4" t="s">
        <v>28</v>
      </c>
      <c r="D791" s="4" t="s">
        <v>328</v>
      </c>
      <c r="E791" s="4">
        <f t="shared" si="523"/>
        <v>0</v>
      </c>
      <c r="I791" s="4" t="str">
        <f t="shared" ref="I791:X791" si="532">+IF(IFERROR(I539,0)=0,0,I539)</f>
        <v/>
      </c>
      <c r="J791" s="4" t="str">
        <f t="shared" si="532"/>
        <v/>
      </c>
      <c r="K791" s="4" t="str">
        <f t="shared" si="532"/>
        <v/>
      </c>
      <c r="L791" s="4" t="str">
        <f t="shared" si="532"/>
        <v/>
      </c>
      <c r="M791" s="4" t="str">
        <f t="shared" si="532"/>
        <v/>
      </c>
      <c r="N791" s="4" t="str">
        <f t="shared" si="532"/>
        <v/>
      </c>
      <c r="O791" s="4" t="str">
        <f t="shared" si="532"/>
        <v/>
      </c>
      <c r="P791" s="4" t="str">
        <f t="shared" si="532"/>
        <v/>
      </c>
      <c r="Q791" s="4" t="str">
        <f t="shared" si="532"/>
        <v/>
      </c>
      <c r="R791" s="4" t="str">
        <f t="shared" si="532"/>
        <v/>
      </c>
      <c r="S791" s="4" t="str">
        <f t="shared" si="532"/>
        <v/>
      </c>
      <c r="T791" s="4" t="str">
        <f t="shared" si="532"/>
        <v/>
      </c>
      <c r="U791" s="4" t="str">
        <f t="shared" si="532"/>
        <v/>
      </c>
      <c r="V791" s="4" t="str">
        <f t="shared" si="532"/>
        <v/>
      </c>
      <c r="W791" s="4" t="str">
        <f t="shared" si="532"/>
        <v/>
      </c>
      <c r="X791" s="4" t="str">
        <f t="shared" si="532"/>
        <v/>
      </c>
    </row>
    <row r="792" spans="1:24" ht="15.75" customHeight="1" x14ac:dyDescent="0.25">
      <c r="A792" s="4" t="s">
        <v>482</v>
      </c>
      <c r="B792" s="4" t="s">
        <v>483</v>
      </c>
      <c r="C792" s="4" t="s">
        <v>106</v>
      </c>
      <c r="D792" s="4" t="s">
        <v>484</v>
      </c>
      <c r="E792" s="4">
        <f t="shared" si="523"/>
        <v>1</v>
      </c>
      <c r="I792" s="4">
        <f t="shared" ref="I792:X792" si="533">+IF(IFERROR(I540,0)=0,0,I540)</f>
        <v>2957731</v>
      </c>
      <c r="J792" s="4">
        <f t="shared" si="533"/>
        <v>338.43917044396437</v>
      </c>
      <c r="K792" s="85">
        <f t="shared" si="533"/>
        <v>119.5511018412425</v>
      </c>
      <c r="L792" s="4">
        <f t="shared" si="533"/>
        <v>34.207287820954051</v>
      </c>
      <c r="M792" s="4">
        <f t="shared" si="533"/>
        <v>692.56756756756749</v>
      </c>
      <c r="N792" s="85">
        <f t="shared" si="533"/>
        <v>7.6409923688124453</v>
      </c>
      <c r="O792" s="85">
        <f t="shared" si="533"/>
        <v>12.867256637168142</v>
      </c>
      <c r="P792" s="85">
        <f t="shared" si="533"/>
        <v>1.3959731543624161</v>
      </c>
      <c r="Q792" s="85">
        <f t="shared" si="533"/>
        <v>0.36679864253393663</v>
      </c>
      <c r="R792" s="85">
        <f t="shared" si="533"/>
        <v>2.3666790522870405</v>
      </c>
      <c r="S792" s="85">
        <f t="shared" si="533"/>
        <v>3.8493810178817056</v>
      </c>
      <c r="T792" s="85">
        <f t="shared" si="533"/>
        <v>9.661129568106313</v>
      </c>
      <c r="U792" s="4">
        <f t="shared" si="533"/>
        <v>0</v>
      </c>
      <c r="V792" s="4">
        <f t="shared" si="533"/>
        <v>0</v>
      </c>
      <c r="W792" s="4">
        <f t="shared" si="533"/>
        <v>0</v>
      </c>
      <c r="X792" s="4">
        <f t="shared" si="533"/>
        <v>0</v>
      </c>
    </row>
    <row r="793" spans="1:24" ht="15.75" customHeight="1" x14ac:dyDescent="0.25">
      <c r="A793" s="4" t="s">
        <v>32</v>
      </c>
      <c r="B793" s="4" t="s">
        <v>33</v>
      </c>
      <c r="C793" s="4" t="s">
        <v>28</v>
      </c>
      <c r="D793" s="4" t="s">
        <v>29</v>
      </c>
      <c r="E793" s="4">
        <f t="shared" si="523"/>
        <v>0</v>
      </c>
      <c r="I793" s="4" t="str">
        <f t="shared" ref="I793:X793" si="534">+IF(IFERROR(I541,0)=0,0,I541)</f>
        <v/>
      </c>
      <c r="J793" s="4" t="str">
        <f t="shared" si="534"/>
        <v/>
      </c>
      <c r="K793" s="4" t="str">
        <f t="shared" si="534"/>
        <v/>
      </c>
      <c r="L793" s="4" t="str">
        <f t="shared" si="534"/>
        <v/>
      </c>
      <c r="M793" s="4" t="str">
        <f t="shared" si="534"/>
        <v/>
      </c>
      <c r="N793" s="4" t="str">
        <f t="shared" si="534"/>
        <v/>
      </c>
      <c r="O793" s="4" t="str">
        <f t="shared" si="534"/>
        <v/>
      </c>
      <c r="P793" s="4" t="str">
        <f t="shared" si="534"/>
        <v/>
      </c>
      <c r="Q793" s="4" t="str">
        <f t="shared" si="534"/>
        <v/>
      </c>
      <c r="R793" s="4" t="str">
        <f t="shared" si="534"/>
        <v/>
      </c>
      <c r="S793" s="4" t="str">
        <f t="shared" si="534"/>
        <v/>
      </c>
      <c r="T793" s="4" t="str">
        <f t="shared" si="534"/>
        <v/>
      </c>
      <c r="U793" s="4" t="str">
        <f t="shared" si="534"/>
        <v/>
      </c>
      <c r="V793" s="4" t="str">
        <f t="shared" si="534"/>
        <v/>
      </c>
      <c r="W793" s="4" t="str">
        <f t="shared" si="534"/>
        <v/>
      </c>
      <c r="X793" s="4" t="str">
        <f t="shared" si="534"/>
        <v/>
      </c>
    </row>
    <row r="794" spans="1:24" ht="15.75" customHeight="1" x14ac:dyDescent="0.25">
      <c r="A794" s="4" t="s">
        <v>20</v>
      </c>
      <c r="B794" s="4" t="s">
        <v>21</v>
      </c>
      <c r="C794" s="4" t="s">
        <v>22</v>
      </c>
      <c r="D794" s="4" t="s">
        <v>23</v>
      </c>
      <c r="E794" s="4">
        <f t="shared" si="523"/>
        <v>1</v>
      </c>
      <c r="I794" s="4">
        <f t="shared" ref="I794:X794" si="535">+IF(IFERROR(I542,0)=0,0,I542)</f>
        <v>25203.198</v>
      </c>
      <c r="J794" s="85">
        <f t="shared" si="535"/>
        <v>265394.89155304816</v>
      </c>
      <c r="K794" s="85">
        <f t="shared" si="535"/>
        <v>163479.25370423228</v>
      </c>
      <c r="L794" s="4">
        <f t="shared" si="535"/>
        <v>0</v>
      </c>
      <c r="M794" s="4">
        <f t="shared" si="535"/>
        <v>0</v>
      </c>
      <c r="N794" s="85">
        <f t="shared" si="535"/>
        <v>4277.234976291501</v>
      </c>
      <c r="O794" s="85">
        <f t="shared" si="535"/>
        <v>559.14564007421154</v>
      </c>
      <c r="P794" s="85">
        <f t="shared" si="535"/>
        <v>0.13012171474409587</v>
      </c>
      <c r="Q794" s="85">
        <f t="shared" si="535"/>
        <v>0.31335857482646473</v>
      </c>
      <c r="R794" s="85">
        <f t="shared" si="535"/>
        <v>805.45333969125659</v>
      </c>
      <c r="S794" s="85">
        <f t="shared" si="535"/>
        <v>0.70022513143727427</v>
      </c>
      <c r="T794" s="4">
        <f t="shared" si="535"/>
        <v>0</v>
      </c>
      <c r="U794" s="4">
        <f t="shared" si="535"/>
        <v>0.78</v>
      </c>
      <c r="V794" s="4">
        <f t="shared" si="535"/>
        <v>0.87</v>
      </c>
      <c r="W794" s="4">
        <f t="shared" si="535"/>
        <v>0.76</v>
      </c>
      <c r="X794" s="4">
        <f t="shared" si="535"/>
        <v>0.76</v>
      </c>
    </row>
    <row r="795" spans="1:24" ht="15.75" customHeight="1" x14ac:dyDescent="0.25">
      <c r="A795" s="4" t="s">
        <v>523</v>
      </c>
      <c r="B795" s="4" t="s">
        <v>524</v>
      </c>
      <c r="C795" s="4" t="s">
        <v>181</v>
      </c>
      <c r="D795" s="4" t="s">
        <v>525</v>
      </c>
      <c r="E795" s="4">
        <f t="shared" si="523"/>
        <v>1</v>
      </c>
      <c r="I795" s="4">
        <f t="shared" ref="I795:X795" si="536">+IF(IFERROR(I543,0)=0,0,I543)</f>
        <v>8955102</v>
      </c>
      <c r="J795" s="85">
        <f t="shared" si="536"/>
        <v>312.19074891609279</v>
      </c>
      <c r="K795" s="85">
        <f t="shared" si="536"/>
        <v>97.061987680318992</v>
      </c>
      <c r="L795" s="85">
        <f t="shared" si="536"/>
        <v>46.431631934510627</v>
      </c>
      <c r="M795" s="85">
        <f t="shared" si="536"/>
        <v>478.37091578462952</v>
      </c>
      <c r="N795" s="85">
        <f t="shared" si="536"/>
        <v>4.3997265469449705</v>
      </c>
      <c r="O795" s="85">
        <f t="shared" si="536"/>
        <v>168.7741116751269</v>
      </c>
      <c r="P795" s="85">
        <f t="shared" si="536"/>
        <v>0.28545155993431853</v>
      </c>
      <c r="Q795" s="85">
        <f t="shared" si="536"/>
        <v>0.21318453750575242</v>
      </c>
      <c r="R795" s="85">
        <f t="shared" si="536"/>
        <v>0.63650866288290187</v>
      </c>
      <c r="S795" s="85">
        <f t="shared" si="536"/>
        <v>4.0627396724664271</v>
      </c>
      <c r="T795" s="85">
        <f t="shared" si="536"/>
        <v>129.3715953307393</v>
      </c>
      <c r="U795" s="4">
        <f t="shared" si="536"/>
        <v>0.82</v>
      </c>
      <c r="V795" s="4">
        <f t="shared" si="536"/>
        <v>0.84</v>
      </c>
      <c r="W795" s="4">
        <f t="shared" si="536"/>
        <v>0.82</v>
      </c>
      <c r="X795" s="4">
        <f t="shared" si="536"/>
        <v>0.82</v>
      </c>
    </row>
    <row r="796" spans="1:24" ht="15.75" customHeight="1" x14ac:dyDescent="0.25">
      <c r="A796" s="4" t="s">
        <v>485</v>
      </c>
      <c r="B796" s="4" t="s">
        <v>486</v>
      </c>
      <c r="C796" s="4" t="s">
        <v>106</v>
      </c>
      <c r="D796" s="4" t="s">
        <v>484</v>
      </c>
      <c r="E796" s="4">
        <f t="shared" si="523"/>
        <v>1</v>
      </c>
      <c r="I796" s="4">
        <f t="shared" ref="I796:X796" si="537">+IF(IFERROR(I544,0)=0,0,I544)</f>
        <v>10047718</v>
      </c>
      <c r="J796" s="85">
        <f t="shared" si="537"/>
        <v>116.40454081215258</v>
      </c>
      <c r="K796" s="85">
        <f t="shared" si="537"/>
        <v>232.08254849509115</v>
      </c>
      <c r="L796" s="4">
        <f t="shared" si="537"/>
        <v>34.207287820954051</v>
      </c>
      <c r="M796" s="4">
        <f t="shared" si="537"/>
        <v>692.56756756756749</v>
      </c>
      <c r="N796" s="85">
        <f t="shared" si="537"/>
        <v>4.8070616631557535</v>
      </c>
      <c r="O796" s="85">
        <f t="shared" si="537"/>
        <v>33.424430641821949</v>
      </c>
      <c r="P796" s="85">
        <f t="shared" si="537"/>
        <v>1.6949411251635411</v>
      </c>
      <c r="Q796" s="85">
        <f t="shared" si="537"/>
        <v>0.15060680132081136</v>
      </c>
      <c r="R796" s="85">
        <f t="shared" si="537"/>
        <v>2.0004542324933881</v>
      </c>
      <c r="S796" s="85">
        <f t="shared" si="537"/>
        <v>0.86465559960356786</v>
      </c>
      <c r="T796" s="4">
        <f t="shared" si="537"/>
        <v>9.661129568106313</v>
      </c>
      <c r="U796" s="4">
        <f t="shared" si="537"/>
        <v>0</v>
      </c>
      <c r="V796" s="4">
        <f t="shared" si="537"/>
        <v>0</v>
      </c>
      <c r="W796" s="4">
        <f t="shared" si="537"/>
        <v>0</v>
      </c>
      <c r="X796" s="4">
        <f t="shared" si="537"/>
        <v>0</v>
      </c>
    </row>
    <row r="797" spans="1:24" ht="15.75" customHeight="1" x14ac:dyDescent="0.25">
      <c r="A797" s="4" t="s">
        <v>34</v>
      </c>
      <c r="B797" s="4" t="s">
        <v>35</v>
      </c>
      <c r="C797" s="4" t="s">
        <v>28</v>
      </c>
      <c r="D797" s="4" t="s">
        <v>29</v>
      </c>
      <c r="E797" s="4">
        <f t="shared" si="523"/>
        <v>0</v>
      </c>
      <c r="I797" s="4" t="str">
        <f t="shared" ref="I797:X797" si="538">+IF(IFERROR(I545,0)=0,0,I545)</f>
        <v/>
      </c>
      <c r="J797" s="4" t="str">
        <f t="shared" si="538"/>
        <v/>
      </c>
      <c r="K797" s="4" t="str">
        <f t="shared" si="538"/>
        <v/>
      </c>
      <c r="L797" s="4" t="str">
        <f t="shared" si="538"/>
        <v/>
      </c>
      <c r="M797" s="4" t="str">
        <f t="shared" si="538"/>
        <v/>
      </c>
      <c r="N797" s="4" t="str">
        <f t="shared" si="538"/>
        <v/>
      </c>
      <c r="O797" s="4" t="str">
        <f t="shared" si="538"/>
        <v/>
      </c>
      <c r="P797" s="4" t="str">
        <f t="shared" si="538"/>
        <v/>
      </c>
      <c r="Q797" s="4" t="str">
        <f t="shared" si="538"/>
        <v/>
      </c>
      <c r="R797" s="4" t="str">
        <f t="shared" si="538"/>
        <v/>
      </c>
      <c r="S797" s="4" t="str">
        <f t="shared" si="538"/>
        <v/>
      </c>
      <c r="T797" s="4" t="str">
        <f t="shared" si="538"/>
        <v/>
      </c>
      <c r="U797" s="4" t="str">
        <f t="shared" si="538"/>
        <v/>
      </c>
      <c r="V797" s="4" t="str">
        <f t="shared" si="538"/>
        <v/>
      </c>
      <c r="W797" s="4" t="str">
        <f t="shared" si="538"/>
        <v/>
      </c>
      <c r="X797" s="4" t="str">
        <f t="shared" si="538"/>
        <v/>
      </c>
    </row>
    <row r="798" spans="1:24" ht="15.75" customHeight="1" x14ac:dyDescent="0.25">
      <c r="A798" s="4" t="s">
        <v>487</v>
      </c>
      <c r="B798" s="4" t="s">
        <v>488</v>
      </c>
      <c r="C798" s="4" t="s">
        <v>106</v>
      </c>
      <c r="D798" s="4" t="s">
        <v>484</v>
      </c>
      <c r="E798" s="4">
        <f t="shared" si="523"/>
        <v>1</v>
      </c>
      <c r="I798" s="4">
        <f t="shared" ref="I798:X798" si="539">+IF(IFERROR(I546,0)=0,0,I546)</f>
        <v>1641172</v>
      </c>
      <c r="J798" s="85">
        <f t="shared" si="539"/>
        <v>809.48249178026435</v>
      </c>
      <c r="K798" s="85">
        <f t="shared" si="539"/>
        <v>212.34824869056993</v>
      </c>
      <c r="L798" s="4">
        <f t="shared" si="539"/>
        <v>34.207287820954051</v>
      </c>
      <c r="M798" s="4">
        <f t="shared" si="539"/>
        <v>692.56756756756749</v>
      </c>
      <c r="N798" s="4">
        <f t="shared" si="539"/>
        <v>7.4331149662076825</v>
      </c>
      <c r="O798" s="85">
        <f t="shared" si="539"/>
        <v>1.7844827586206897</v>
      </c>
      <c r="P798" s="85">
        <f t="shared" si="539"/>
        <v>1.6194237918215613</v>
      </c>
      <c r="Q798" s="85">
        <f t="shared" si="539"/>
        <v>0.25700000000000001</v>
      </c>
      <c r="R798" s="85">
        <f t="shared" si="539"/>
        <v>0.42652445934978173</v>
      </c>
      <c r="S798" s="85">
        <f t="shared" si="539"/>
        <v>64.164251207729464</v>
      </c>
      <c r="T798" s="4">
        <f t="shared" si="539"/>
        <v>9.661129568106313</v>
      </c>
      <c r="U798" s="4">
        <f t="shared" si="539"/>
        <v>0</v>
      </c>
      <c r="V798" s="4">
        <f t="shared" si="539"/>
        <v>0</v>
      </c>
      <c r="W798" s="4">
        <f t="shared" si="539"/>
        <v>0</v>
      </c>
      <c r="X798" s="4">
        <f t="shared" si="539"/>
        <v>0</v>
      </c>
    </row>
    <row r="799" spans="1:24" ht="15.75" customHeight="1" x14ac:dyDescent="0.25">
      <c r="A799" s="4" t="s">
        <v>394</v>
      </c>
      <c r="B799" s="4" t="s">
        <v>395</v>
      </c>
      <c r="C799" s="4" t="s">
        <v>106</v>
      </c>
      <c r="D799" s="4" t="s">
        <v>393</v>
      </c>
      <c r="E799" s="4">
        <f t="shared" si="523"/>
        <v>0</v>
      </c>
      <c r="I799" s="4" t="str">
        <f t="shared" ref="I799:X799" si="540">+IF(IFERROR(I547,0)=0,0,I547)</f>
        <v/>
      </c>
      <c r="J799" s="4" t="str">
        <f t="shared" si="540"/>
        <v/>
      </c>
      <c r="K799" s="4" t="str">
        <f t="shared" si="540"/>
        <v/>
      </c>
      <c r="L799" s="4" t="str">
        <f t="shared" si="540"/>
        <v/>
      </c>
      <c r="M799" s="4" t="str">
        <f t="shared" si="540"/>
        <v/>
      </c>
      <c r="N799" s="4" t="str">
        <f t="shared" si="540"/>
        <v/>
      </c>
      <c r="O799" s="4" t="str">
        <f t="shared" si="540"/>
        <v/>
      </c>
      <c r="P799" s="4" t="str">
        <f t="shared" si="540"/>
        <v/>
      </c>
      <c r="Q799" s="4" t="str">
        <f t="shared" si="540"/>
        <v/>
      </c>
      <c r="R799" s="4" t="str">
        <f t="shared" si="540"/>
        <v/>
      </c>
      <c r="S799" s="4" t="str">
        <f t="shared" si="540"/>
        <v/>
      </c>
      <c r="T799" s="4" t="str">
        <f t="shared" si="540"/>
        <v/>
      </c>
      <c r="U799" s="4" t="str">
        <f t="shared" si="540"/>
        <v/>
      </c>
      <c r="V799" s="4" t="str">
        <f t="shared" si="540"/>
        <v/>
      </c>
      <c r="W799" s="4" t="str">
        <f t="shared" si="540"/>
        <v/>
      </c>
      <c r="X799" s="4" t="str">
        <f t="shared" si="540"/>
        <v/>
      </c>
    </row>
    <row r="800" spans="1:24" ht="15.75" customHeight="1" x14ac:dyDescent="0.25">
      <c r="A800" s="4" t="s">
        <v>36</v>
      </c>
      <c r="B800" s="4" t="s">
        <v>37</v>
      </c>
      <c r="C800" s="4" t="s">
        <v>28</v>
      </c>
      <c r="D800" s="4" t="s">
        <v>29</v>
      </c>
      <c r="E800" s="4">
        <f t="shared" si="523"/>
        <v>1</v>
      </c>
      <c r="I800" s="4">
        <f t="shared" ref="I800:X800" si="541">+IF(IFERROR(I548,0)=0,0,I548)</f>
        <v>287025</v>
      </c>
      <c r="J800" s="85">
        <f t="shared" si="541"/>
        <v>489.504398571553</v>
      </c>
      <c r="K800" s="85">
        <f t="shared" si="541"/>
        <v>304.50309206515112</v>
      </c>
      <c r="L800" s="4">
        <f t="shared" si="541"/>
        <v>147.31748256743123</v>
      </c>
      <c r="M800" s="4">
        <f t="shared" si="541"/>
        <v>361.05032822757113</v>
      </c>
      <c r="N800" s="4">
        <f t="shared" si="541"/>
        <v>0</v>
      </c>
      <c r="O800" s="85">
        <f t="shared" si="541"/>
        <v>103.54166666666667</v>
      </c>
      <c r="P800" s="85">
        <f t="shared" si="541"/>
        <v>0.65370231862378458</v>
      </c>
      <c r="Q800" s="85">
        <f t="shared" si="541"/>
        <v>0.5778032036613272</v>
      </c>
      <c r="R800" s="85">
        <f t="shared" si="541"/>
        <v>10.452051215050954</v>
      </c>
      <c r="S800" s="85">
        <f t="shared" si="541"/>
        <v>1.0828973843058349</v>
      </c>
      <c r="T800" s="4">
        <f t="shared" si="541"/>
        <v>0</v>
      </c>
      <c r="U800" s="4">
        <f t="shared" si="541"/>
        <v>0.45</v>
      </c>
      <c r="V800" s="4">
        <f t="shared" si="541"/>
        <v>0.71</v>
      </c>
      <c r="W800" s="4">
        <f t="shared" si="541"/>
        <v>0.56999999999999995</v>
      </c>
      <c r="X800" s="4">
        <f t="shared" si="541"/>
        <v>0.56999999999999995</v>
      </c>
    </row>
    <row r="801" spans="1:24" ht="15.75" customHeight="1" x14ac:dyDescent="0.25">
      <c r="A801" s="4" t="s">
        <v>179</v>
      </c>
      <c r="B801" s="4" t="s">
        <v>180</v>
      </c>
      <c r="C801" s="4" t="s">
        <v>181</v>
      </c>
      <c r="D801" s="4" t="s">
        <v>182</v>
      </c>
      <c r="E801" s="4">
        <f t="shared" si="523"/>
        <v>1</v>
      </c>
      <c r="I801" s="4">
        <f t="shared" ref="I801:X801" si="542">+IF(IFERROR(I549,0)=0,0,I549)</f>
        <v>9452411</v>
      </c>
      <c r="J801" s="85">
        <f t="shared" si="542"/>
        <v>339.59589780850621</v>
      </c>
      <c r="K801" s="85">
        <f t="shared" si="542"/>
        <v>343.82762239178976</v>
      </c>
      <c r="L801" s="4">
        <f t="shared" si="542"/>
        <v>84.490400872977119</v>
      </c>
      <c r="M801" s="4">
        <f t="shared" si="542"/>
        <v>437.88535689597876</v>
      </c>
      <c r="N801" s="85">
        <f t="shared" si="542"/>
        <v>12.705753061308908</v>
      </c>
      <c r="O801" s="85">
        <f t="shared" si="542"/>
        <v>37.502081598667779</v>
      </c>
      <c r="P801" s="85">
        <f t="shared" si="542"/>
        <v>0.80015756949060735</v>
      </c>
      <c r="Q801" s="85">
        <f t="shared" si="542"/>
        <v>0.15384615384615385</v>
      </c>
      <c r="R801" s="85">
        <f t="shared" si="542"/>
        <v>3.5969658957910311</v>
      </c>
      <c r="S801" s="85">
        <f t="shared" si="542"/>
        <v>1.1088587921847246</v>
      </c>
      <c r="T801" s="4">
        <f t="shared" si="542"/>
        <v>48.035522755138878</v>
      </c>
      <c r="U801" s="4">
        <f t="shared" si="542"/>
        <v>0.56000000000000005</v>
      </c>
      <c r="V801" s="4">
        <f t="shared" si="542"/>
        <v>0.39</v>
      </c>
      <c r="W801" s="4">
        <f t="shared" si="542"/>
        <v>0.46</v>
      </c>
      <c r="X801" s="4">
        <f t="shared" si="542"/>
        <v>0.46</v>
      </c>
    </row>
    <row r="802" spans="1:24" ht="15.75" customHeight="1" x14ac:dyDescent="0.25">
      <c r="A802" s="4" t="s">
        <v>526</v>
      </c>
      <c r="B802" s="4" t="s">
        <v>527</v>
      </c>
      <c r="C802" s="4" t="s">
        <v>181</v>
      </c>
      <c r="D802" s="4" t="s">
        <v>525</v>
      </c>
      <c r="E802" s="4">
        <f t="shared" si="523"/>
        <v>1</v>
      </c>
      <c r="I802" s="4">
        <f t="shared" ref="I802:X802" si="543">+IF(IFERROR(I550,0)=0,0,I550)</f>
        <v>11539328</v>
      </c>
      <c r="J802" s="85">
        <f t="shared" si="543"/>
        <v>329.75923727967518</v>
      </c>
      <c r="K802" s="85">
        <f t="shared" si="543"/>
        <v>87.292778227640298</v>
      </c>
      <c r="L802" s="4">
        <f t="shared" si="543"/>
        <v>53.521192220419174</v>
      </c>
      <c r="M802" s="4">
        <f t="shared" si="543"/>
        <v>601.81470383657825</v>
      </c>
      <c r="N802" s="4">
        <f t="shared" si="543"/>
        <v>13.730910211329888</v>
      </c>
      <c r="O802" s="85">
        <f t="shared" si="543"/>
        <v>138.22118126272912</v>
      </c>
      <c r="P802" s="85">
        <f t="shared" si="543"/>
        <v>7.6240141687228466E-2</v>
      </c>
      <c r="Q802" s="85">
        <f t="shared" si="543"/>
        <v>0.35600119130348457</v>
      </c>
      <c r="R802" s="85">
        <f t="shared" si="543"/>
        <v>1.6725410699825847</v>
      </c>
      <c r="S802" s="85">
        <f t="shared" si="543"/>
        <v>0.72140345913895787</v>
      </c>
      <c r="T802" s="4">
        <f t="shared" si="543"/>
        <v>108.40048430554378</v>
      </c>
      <c r="U802" s="4">
        <f t="shared" si="543"/>
        <v>0.74</v>
      </c>
      <c r="V802" s="4">
        <f t="shared" si="543"/>
        <v>0.85</v>
      </c>
      <c r="W802" s="4">
        <f t="shared" si="543"/>
        <v>0.8</v>
      </c>
      <c r="X802" s="4">
        <f t="shared" si="543"/>
        <v>0.8</v>
      </c>
    </row>
    <row r="803" spans="1:24" ht="15.75" customHeight="1" x14ac:dyDescent="0.25">
      <c r="A803" s="4" t="s">
        <v>87</v>
      </c>
      <c r="B803" s="4" t="s">
        <v>88</v>
      </c>
      <c r="C803" s="4" t="s">
        <v>28</v>
      </c>
      <c r="D803" s="4" t="s">
        <v>89</v>
      </c>
      <c r="E803" s="4">
        <f t="shared" si="523"/>
        <v>1</v>
      </c>
      <c r="I803" s="4">
        <f t="shared" ref="I803:X803" si="544">+IF(IFERROR(I551,0)=0,0,I551)</f>
        <v>390353</v>
      </c>
      <c r="J803" s="85">
        <f t="shared" si="544"/>
        <v>442.16388755818451</v>
      </c>
      <c r="K803" s="85">
        <f t="shared" si="544"/>
        <v>332.26336162396603</v>
      </c>
      <c r="L803" s="4">
        <f t="shared" si="544"/>
        <v>51.418464404492049</v>
      </c>
      <c r="M803" s="4">
        <f t="shared" si="544"/>
        <v>230.43420670921969</v>
      </c>
      <c r="N803" s="4">
        <f t="shared" si="544"/>
        <v>6.5009043583960135</v>
      </c>
      <c r="O803" s="85">
        <f t="shared" si="544"/>
        <v>1157.4000000000001</v>
      </c>
      <c r="P803" s="85">
        <f t="shared" si="544"/>
        <v>0.19966133004926109</v>
      </c>
      <c r="Q803" s="85">
        <f t="shared" si="544"/>
        <v>0.83269082498072478</v>
      </c>
      <c r="R803" s="85">
        <f t="shared" si="544"/>
        <v>36.37733026260846</v>
      </c>
      <c r="S803" s="85">
        <f t="shared" si="544"/>
        <v>0.35363746327976497</v>
      </c>
      <c r="T803" s="4">
        <f t="shared" si="544"/>
        <v>106.94572638132918</v>
      </c>
      <c r="U803" s="4">
        <f t="shared" si="544"/>
        <v>0.24</v>
      </c>
      <c r="V803" s="4">
        <f t="shared" si="544"/>
        <v>0.37</v>
      </c>
      <c r="W803" s="4">
        <f t="shared" si="544"/>
        <v>0.35</v>
      </c>
      <c r="X803" s="4">
        <f t="shared" si="544"/>
        <v>0.35</v>
      </c>
    </row>
    <row r="804" spans="1:24" ht="15.75" customHeight="1" x14ac:dyDescent="0.25">
      <c r="A804" s="4" t="s">
        <v>447</v>
      </c>
      <c r="B804" s="4" t="s">
        <v>448</v>
      </c>
      <c r="C804" s="4" t="s">
        <v>118</v>
      </c>
      <c r="D804" s="4" t="s">
        <v>449</v>
      </c>
      <c r="E804" s="4">
        <f t="shared" si="523"/>
        <v>0</v>
      </c>
      <c r="I804" s="4" t="str">
        <f t="shared" ref="I804:X804" si="545">+IF(IFERROR(I552,0)=0,0,I552)</f>
        <v/>
      </c>
      <c r="J804" s="4" t="str">
        <f t="shared" si="545"/>
        <v/>
      </c>
      <c r="K804" s="4" t="str">
        <f t="shared" si="545"/>
        <v/>
      </c>
      <c r="L804" s="4" t="str">
        <f t="shared" si="545"/>
        <v/>
      </c>
      <c r="M804" s="4" t="str">
        <f t="shared" si="545"/>
        <v/>
      </c>
      <c r="N804" s="4" t="str">
        <f t="shared" si="545"/>
        <v/>
      </c>
      <c r="O804" s="4" t="str">
        <f t="shared" si="545"/>
        <v/>
      </c>
      <c r="P804" s="4" t="str">
        <f t="shared" si="545"/>
        <v/>
      </c>
      <c r="Q804" s="4" t="str">
        <f t="shared" si="545"/>
        <v/>
      </c>
      <c r="R804" s="4" t="str">
        <f t="shared" si="545"/>
        <v/>
      </c>
      <c r="S804" s="4" t="str">
        <f t="shared" si="545"/>
        <v/>
      </c>
      <c r="T804" s="4" t="str">
        <f t="shared" si="545"/>
        <v/>
      </c>
      <c r="U804" s="4" t="str">
        <f t="shared" si="545"/>
        <v/>
      </c>
      <c r="V804" s="4" t="str">
        <f t="shared" si="545"/>
        <v/>
      </c>
      <c r="W804" s="4" t="str">
        <f t="shared" si="545"/>
        <v/>
      </c>
      <c r="X804" s="4" t="str">
        <f t="shared" si="545"/>
        <v/>
      </c>
    </row>
    <row r="805" spans="1:24" ht="15.75" customHeight="1" x14ac:dyDescent="0.25">
      <c r="A805" s="4" t="s">
        <v>263</v>
      </c>
      <c r="B805" s="4" t="s">
        <v>264</v>
      </c>
      <c r="C805" s="4" t="s">
        <v>28</v>
      </c>
      <c r="D805" s="4" t="s">
        <v>265</v>
      </c>
      <c r="E805" s="4">
        <f t="shared" si="523"/>
        <v>1</v>
      </c>
      <c r="I805" s="4">
        <f t="shared" ref="I805:X805" si="546">+IF(IFERROR(I553,0)=0,0,I553)</f>
        <v>62506</v>
      </c>
      <c r="J805" s="85">
        <f t="shared" si="546"/>
        <v>764.72658624772021</v>
      </c>
      <c r="K805" s="85">
        <f t="shared" si="546"/>
        <v>334.36790068153454</v>
      </c>
      <c r="L805" s="85">
        <f t="shared" si="546"/>
        <v>323.16897577832526</v>
      </c>
      <c r="M805" s="85">
        <f t="shared" si="546"/>
        <v>966.50717703349289</v>
      </c>
      <c r="N805" s="4">
        <f t="shared" si="546"/>
        <v>0.73055493788783321</v>
      </c>
      <c r="O805" s="85">
        <f t="shared" si="546"/>
        <v>931.83333333333337</v>
      </c>
      <c r="P805" s="85">
        <f t="shared" si="546"/>
        <v>2.6385557379118799E-2</v>
      </c>
      <c r="Q805" s="85">
        <f t="shared" si="546"/>
        <v>0.11961722488038277</v>
      </c>
      <c r="R805" s="85">
        <f t="shared" si="546"/>
        <v>7.9992320737209228</v>
      </c>
      <c r="S805" s="85">
        <f t="shared" si="546"/>
        <v>0.46503308889286354</v>
      </c>
      <c r="T805" s="85">
        <f t="shared" si="546"/>
        <v>931.83333333333337</v>
      </c>
      <c r="U805" s="4">
        <f t="shared" si="546"/>
        <v>0</v>
      </c>
      <c r="V805" s="4">
        <f t="shared" si="546"/>
        <v>0</v>
      </c>
      <c r="W805" s="4">
        <f t="shared" si="546"/>
        <v>0</v>
      </c>
      <c r="X805" s="4">
        <f t="shared" si="546"/>
        <v>0</v>
      </c>
    </row>
    <row r="806" spans="1:24" ht="15.75" customHeight="1" x14ac:dyDescent="0.25">
      <c r="A806" s="4" t="s">
        <v>396</v>
      </c>
      <c r="B806" s="4" t="s">
        <v>397</v>
      </c>
      <c r="C806" s="4" t="s">
        <v>106</v>
      </c>
      <c r="D806" s="4" t="s">
        <v>393</v>
      </c>
      <c r="E806" s="4">
        <f t="shared" si="523"/>
        <v>0</v>
      </c>
      <c r="I806" s="4" t="str">
        <f t="shared" ref="I806:X806" si="547">+IF(IFERROR(I554,0)=0,0,I554)</f>
        <v/>
      </c>
      <c r="J806" s="4" t="str">
        <f t="shared" si="547"/>
        <v/>
      </c>
      <c r="K806" s="4" t="str">
        <f t="shared" si="547"/>
        <v/>
      </c>
      <c r="L806" s="4" t="str">
        <f t="shared" si="547"/>
        <v/>
      </c>
      <c r="M806" s="4" t="str">
        <f t="shared" si="547"/>
        <v/>
      </c>
      <c r="N806" s="4" t="str">
        <f t="shared" si="547"/>
        <v/>
      </c>
      <c r="O806" s="4" t="str">
        <f t="shared" si="547"/>
        <v/>
      </c>
      <c r="P806" s="4" t="str">
        <f t="shared" si="547"/>
        <v/>
      </c>
      <c r="Q806" s="4" t="str">
        <f t="shared" si="547"/>
        <v/>
      </c>
      <c r="R806" s="4" t="str">
        <f t="shared" si="547"/>
        <v/>
      </c>
      <c r="S806" s="4" t="str">
        <f t="shared" si="547"/>
        <v/>
      </c>
      <c r="T806" s="4" t="str">
        <f t="shared" si="547"/>
        <v/>
      </c>
      <c r="U806" s="4" t="str">
        <f t="shared" si="547"/>
        <v/>
      </c>
      <c r="V806" s="4" t="str">
        <f t="shared" si="547"/>
        <v/>
      </c>
      <c r="W806" s="4" t="str">
        <f t="shared" si="547"/>
        <v/>
      </c>
      <c r="X806" s="4" t="str">
        <f t="shared" si="547"/>
        <v/>
      </c>
    </row>
    <row r="807" spans="1:24" ht="15.75" customHeight="1" x14ac:dyDescent="0.25">
      <c r="A807" s="4" t="s">
        <v>329</v>
      </c>
      <c r="B807" s="4" t="s">
        <v>330</v>
      </c>
      <c r="C807" s="4" t="s">
        <v>28</v>
      </c>
      <c r="D807" s="4" t="s">
        <v>328</v>
      </c>
      <c r="E807" s="4">
        <f t="shared" si="523"/>
        <v>0</v>
      </c>
      <c r="I807" s="4" t="str">
        <f t="shared" ref="I807:X807" si="548">+IF(IFERROR(I555,0)=0,0,I555)</f>
        <v/>
      </c>
      <c r="J807" s="4" t="str">
        <f t="shared" si="548"/>
        <v/>
      </c>
      <c r="K807" s="4" t="str">
        <f t="shared" si="548"/>
        <v/>
      </c>
      <c r="L807" s="4" t="str">
        <f t="shared" si="548"/>
        <v/>
      </c>
      <c r="M807" s="4" t="str">
        <f t="shared" si="548"/>
        <v/>
      </c>
      <c r="N807" s="4" t="str">
        <f t="shared" si="548"/>
        <v/>
      </c>
      <c r="O807" s="4" t="str">
        <f t="shared" si="548"/>
        <v/>
      </c>
      <c r="P807" s="4" t="str">
        <f t="shared" si="548"/>
        <v/>
      </c>
      <c r="Q807" s="4" t="str">
        <f t="shared" si="548"/>
        <v/>
      </c>
      <c r="R807" s="4" t="str">
        <f t="shared" si="548"/>
        <v/>
      </c>
      <c r="S807" s="4" t="str">
        <f t="shared" si="548"/>
        <v/>
      </c>
      <c r="T807" s="4" t="str">
        <f t="shared" si="548"/>
        <v/>
      </c>
      <c r="U807" s="4" t="str">
        <f t="shared" si="548"/>
        <v/>
      </c>
      <c r="V807" s="4" t="str">
        <f t="shared" si="548"/>
        <v/>
      </c>
      <c r="W807" s="4" t="str">
        <f t="shared" si="548"/>
        <v/>
      </c>
      <c r="X807" s="4" t="str">
        <f t="shared" si="548"/>
        <v/>
      </c>
    </row>
    <row r="808" spans="1:24" ht="15.75" customHeight="1" x14ac:dyDescent="0.25">
      <c r="A808" s="4" t="s">
        <v>38</v>
      </c>
      <c r="B808" s="4" t="s">
        <v>39</v>
      </c>
      <c r="C808" s="4" t="s">
        <v>28</v>
      </c>
      <c r="D808" s="4" t="s">
        <v>29</v>
      </c>
      <c r="E808" s="4">
        <f t="shared" si="523"/>
        <v>0</v>
      </c>
      <c r="I808" s="4" t="str">
        <f t="shared" ref="I808:X808" si="549">+IF(IFERROR(I556,0)=0,0,I556)</f>
        <v/>
      </c>
      <c r="J808" s="4" t="str">
        <f t="shared" si="549"/>
        <v/>
      </c>
      <c r="K808" s="4" t="str">
        <f t="shared" si="549"/>
        <v/>
      </c>
      <c r="L808" s="4" t="str">
        <f t="shared" si="549"/>
        <v/>
      </c>
      <c r="M808" s="4" t="str">
        <f t="shared" si="549"/>
        <v/>
      </c>
      <c r="N808" s="4" t="str">
        <f t="shared" si="549"/>
        <v/>
      </c>
      <c r="O808" s="4" t="str">
        <f t="shared" si="549"/>
        <v/>
      </c>
      <c r="P808" s="4" t="str">
        <f t="shared" si="549"/>
        <v/>
      </c>
      <c r="Q808" s="4" t="str">
        <f t="shared" si="549"/>
        <v/>
      </c>
      <c r="R808" s="4" t="str">
        <f t="shared" si="549"/>
        <v/>
      </c>
      <c r="S808" s="4" t="str">
        <f t="shared" si="549"/>
        <v/>
      </c>
      <c r="T808" s="4" t="str">
        <f t="shared" si="549"/>
        <v/>
      </c>
      <c r="U808" s="4" t="str">
        <f t="shared" si="549"/>
        <v/>
      </c>
      <c r="V808" s="4" t="str">
        <f t="shared" si="549"/>
        <v/>
      </c>
      <c r="W808" s="4" t="str">
        <f t="shared" si="549"/>
        <v/>
      </c>
      <c r="X808" s="4" t="str">
        <f t="shared" si="549"/>
        <v/>
      </c>
    </row>
    <row r="809" spans="1:24" ht="15.75" customHeight="1" x14ac:dyDescent="0.25">
      <c r="A809" s="4" t="s">
        <v>415</v>
      </c>
      <c r="B809" s="4" t="s">
        <v>416</v>
      </c>
      <c r="C809" s="4" t="s">
        <v>181</v>
      </c>
      <c r="D809" s="4" t="s">
        <v>412</v>
      </c>
      <c r="E809" s="4">
        <f t="shared" si="523"/>
        <v>1</v>
      </c>
      <c r="I809" s="4">
        <f t="shared" ref="I809:X809" si="550">+IF(IFERROR(I557,0)=0,0,I557)</f>
        <v>3301000</v>
      </c>
      <c r="J809" s="85">
        <f t="shared" si="550"/>
        <v>463.16267797637084</v>
      </c>
      <c r="K809" s="85">
        <f t="shared" si="550"/>
        <v>85.792184186610129</v>
      </c>
      <c r="L809" s="4">
        <f t="shared" si="550"/>
        <v>66.984301370877475</v>
      </c>
      <c r="M809" s="4">
        <f t="shared" si="550"/>
        <v>501.16266023772533</v>
      </c>
      <c r="N809" s="85">
        <f t="shared" si="550"/>
        <v>33.898818539836412</v>
      </c>
      <c r="O809" s="85">
        <f t="shared" si="550"/>
        <v>15.592493297587131</v>
      </c>
      <c r="P809" s="85">
        <f t="shared" si="550"/>
        <v>0.17068466730954676</v>
      </c>
      <c r="Q809" s="85">
        <f t="shared" si="550"/>
        <v>0.15360169491525424</v>
      </c>
      <c r="R809" s="85">
        <f t="shared" si="550"/>
        <v>1.2723417146319298</v>
      </c>
      <c r="S809" s="85">
        <f t="shared" si="550"/>
        <v>1.237333791838606</v>
      </c>
      <c r="T809" s="85">
        <f t="shared" si="550"/>
        <v>46.652406417112303</v>
      </c>
      <c r="U809" s="4">
        <f t="shared" si="550"/>
        <v>0.35</v>
      </c>
      <c r="V809" s="4">
        <f t="shared" si="550"/>
        <v>0.49</v>
      </c>
      <c r="W809" s="4">
        <f t="shared" si="550"/>
        <v>0.64</v>
      </c>
      <c r="X809" s="4">
        <f t="shared" si="550"/>
        <v>0.64</v>
      </c>
    </row>
    <row r="810" spans="1:24" ht="15.75" customHeight="1" x14ac:dyDescent="0.25">
      <c r="A810" s="4" t="s">
        <v>378</v>
      </c>
      <c r="B810" s="4" t="s">
        <v>379</v>
      </c>
      <c r="C810" s="4" t="s">
        <v>118</v>
      </c>
      <c r="D810" s="4" t="s">
        <v>380</v>
      </c>
      <c r="E810" s="4">
        <f t="shared" si="523"/>
        <v>0</v>
      </c>
      <c r="I810" s="4" t="str">
        <f t="shared" ref="I810:X810" si="551">+IF(IFERROR(I558,0)=0,0,I558)</f>
        <v/>
      </c>
      <c r="J810" s="4" t="str">
        <f t="shared" si="551"/>
        <v/>
      </c>
      <c r="K810" s="4" t="str">
        <f t="shared" si="551"/>
        <v/>
      </c>
      <c r="L810" s="4" t="str">
        <f t="shared" si="551"/>
        <v/>
      </c>
      <c r="M810" s="4" t="str">
        <f t="shared" si="551"/>
        <v/>
      </c>
      <c r="N810" s="4" t="str">
        <f t="shared" si="551"/>
        <v/>
      </c>
      <c r="O810" s="4" t="str">
        <f t="shared" si="551"/>
        <v/>
      </c>
      <c r="P810" s="4" t="str">
        <f t="shared" si="551"/>
        <v/>
      </c>
      <c r="Q810" s="4" t="str">
        <f t="shared" si="551"/>
        <v/>
      </c>
      <c r="R810" s="4" t="str">
        <f t="shared" si="551"/>
        <v/>
      </c>
      <c r="S810" s="4" t="str">
        <f t="shared" si="551"/>
        <v/>
      </c>
      <c r="T810" s="4" t="str">
        <f t="shared" si="551"/>
        <v/>
      </c>
      <c r="U810" s="4" t="str">
        <f t="shared" si="551"/>
        <v/>
      </c>
      <c r="V810" s="4" t="str">
        <f t="shared" si="551"/>
        <v/>
      </c>
      <c r="W810" s="4" t="str">
        <f t="shared" si="551"/>
        <v/>
      </c>
      <c r="X810" s="4" t="str">
        <f t="shared" si="551"/>
        <v/>
      </c>
    </row>
    <row r="811" spans="1:24" ht="15.75" customHeight="1" x14ac:dyDescent="0.25">
      <c r="A811" s="4" t="s">
        <v>331</v>
      </c>
      <c r="B811" s="4" t="s">
        <v>332</v>
      </c>
      <c r="C811" s="4" t="s">
        <v>28</v>
      </c>
      <c r="D811" s="4" t="s">
        <v>328</v>
      </c>
      <c r="E811" s="4">
        <f t="shared" si="523"/>
        <v>0</v>
      </c>
      <c r="I811" s="4" t="str">
        <f t="shared" ref="I811:X811" si="552">+IF(IFERROR(I559,0)=0,0,I559)</f>
        <v/>
      </c>
      <c r="J811" s="4" t="str">
        <f t="shared" si="552"/>
        <v/>
      </c>
      <c r="K811" s="4" t="str">
        <f t="shared" si="552"/>
        <v/>
      </c>
      <c r="L811" s="4" t="str">
        <f t="shared" si="552"/>
        <v/>
      </c>
      <c r="M811" s="4" t="str">
        <f t="shared" si="552"/>
        <v/>
      </c>
      <c r="N811" s="4" t="str">
        <f t="shared" si="552"/>
        <v/>
      </c>
      <c r="O811" s="4" t="str">
        <f t="shared" si="552"/>
        <v/>
      </c>
      <c r="P811" s="4" t="str">
        <f t="shared" si="552"/>
        <v/>
      </c>
      <c r="Q811" s="4" t="str">
        <f t="shared" si="552"/>
        <v/>
      </c>
      <c r="R811" s="4" t="str">
        <f t="shared" si="552"/>
        <v/>
      </c>
      <c r="S811" s="4" t="str">
        <f t="shared" si="552"/>
        <v/>
      </c>
      <c r="T811" s="4" t="str">
        <f t="shared" si="552"/>
        <v/>
      </c>
      <c r="U811" s="4" t="str">
        <f t="shared" si="552"/>
        <v/>
      </c>
      <c r="V811" s="4" t="str">
        <f t="shared" si="552"/>
        <v/>
      </c>
      <c r="W811" s="4" t="str">
        <f t="shared" si="552"/>
        <v/>
      </c>
      <c r="X811" s="4" t="str">
        <f t="shared" si="552"/>
        <v/>
      </c>
    </row>
    <row r="812" spans="1:24" ht="15.75" customHeight="1" x14ac:dyDescent="0.25">
      <c r="A812" s="4" t="s">
        <v>41</v>
      </c>
      <c r="B812" s="4" t="s">
        <v>42</v>
      </c>
      <c r="C812" s="4" t="s">
        <v>28</v>
      </c>
      <c r="D812" s="4" t="s">
        <v>29</v>
      </c>
      <c r="E812" s="4">
        <f t="shared" si="523"/>
        <v>0</v>
      </c>
      <c r="I812" s="4" t="str">
        <f t="shared" ref="I812:X812" si="553">+IF(IFERROR(I560,0)=0,0,I560)</f>
        <v/>
      </c>
      <c r="J812" s="4" t="str">
        <f t="shared" si="553"/>
        <v/>
      </c>
      <c r="K812" s="4" t="str">
        <f t="shared" si="553"/>
        <v/>
      </c>
      <c r="L812" s="4" t="str">
        <f t="shared" si="553"/>
        <v/>
      </c>
      <c r="M812" s="4" t="str">
        <f t="shared" si="553"/>
        <v/>
      </c>
      <c r="N812" s="4" t="str">
        <f t="shared" si="553"/>
        <v/>
      </c>
      <c r="O812" s="4" t="str">
        <f t="shared" si="553"/>
        <v/>
      </c>
      <c r="P812" s="4" t="str">
        <f t="shared" si="553"/>
        <v/>
      </c>
      <c r="Q812" s="4" t="str">
        <f t="shared" si="553"/>
        <v/>
      </c>
      <c r="R812" s="4" t="str">
        <f t="shared" si="553"/>
        <v/>
      </c>
      <c r="S812" s="4" t="str">
        <f t="shared" si="553"/>
        <v/>
      </c>
      <c r="T812" s="4" t="str">
        <f t="shared" si="553"/>
        <v/>
      </c>
      <c r="U812" s="4" t="str">
        <f t="shared" si="553"/>
        <v/>
      </c>
      <c r="V812" s="4" t="str">
        <f t="shared" si="553"/>
        <v/>
      </c>
      <c r="W812" s="4" t="str">
        <f t="shared" si="553"/>
        <v/>
      </c>
      <c r="X812" s="4" t="str">
        <f t="shared" si="553"/>
        <v/>
      </c>
    </row>
    <row r="813" spans="1:24" ht="15.75" customHeight="1" x14ac:dyDescent="0.25">
      <c r="A813" s="4" t="s">
        <v>355</v>
      </c>
      <c r="B813" s="4" t="s">
        <v>356</v>
      </c>
      <c r="C813" s="4" t="s">
        <v>106</v>
      </c>
      <c r="D813" s="4" t="s">
        <v>357</v>
      </c>
      <c r="E813" s="4">
        <f t="shared" si="523"/>
        <v>0</v>
      </c>
      <c r="I813" s="4" t="str">
        <f t="shared" ref="I813:X813" si="554">+IF(IFERROR(I561,0)=0,0,I561)</f>
        <v/>
      </c>
      <c r="J813" s="4" t="str">
        <f t="shared" si="554"/>
        <v/>
      </c>
      <c r="K813" s="4" t="str">
        <f t="shared" si="554"/>
        <v/>
      </c>
      <c r="L813" s="4" t="str">
        <f t="shared" si="554"/>
        <v/>
      </c>
      <c r="M813" s="4" t="str">
        <f t="shared" si="554"/>
        <v/>
      </c>
      <c r="N813" s="4" t="str">
        <f t="shared" si="554"/>
        <v/>
      </c>
      <c r="O813" s="4" t="str">
        <f t="shared" si="554"/>
        <v/>
      </c>
      <c r="P813" s="4" t="str">
        <f t="shared" si="554"/>
        <v/>
      </c>
      <c r="Q813" s="4" t="str">
        <f t="shared" si="554"/>
        <v/>
      </c>
      <c r="R813" s="4" t="str">
        <f t="shared" si="554"/>
        <v/>
      </c>
      <c r="S813" s="4" t="str">
        <f t="shared" si="554"/>
        <v/>
      </c>
      <c r="T813" s="4" t="str">
        <f t="shared" si="554"/>
        <v/>
      </c>
      <c r="U813" s="4" t="str">
        <f t="shared" si="554"/>
        <v/>
      </c>
      <c r="V813" s="4" t="str">
        <f t="shared" si="554"/>
        <v/>
      </c>
      <c r="W813" s="4" t="str">
        <f t="shared" si="554"/>
        <v/>
      </c>
      <c r="X813" s="4" t="str">
        <f t="shared" si="554"/>
        <v/>
      </c>
    </row>
    <row r="814" spans="1:24" ht="15.75" customHeight="1" x14ac:dyDescent="0.25">
      <c r="A814" s="4" t="s">
        <v>183</v>
      </c>
      <c r="B814" s="4" t="s">
        <v>184</v>
      </c>
      <c r="C814" s="4" t="s">
        <v>181</v>
      </c>
      <c r="D814" s="4" t="s">
        <v>182</v>
      </c>
      <c r="E814" s="4">
        <f t="shared" si="523"/>
        <v>1</v>
      </c>
      <c r="I814" s="4">
        <f t="shared" ref="I814:X814" si="555">+IF(IFERROR(I562,0)=0,0,I562)</f>
        <v>7000119</v>
      </c>
      <c r="J814" s="85">
        <f t="shared" si="555"/>
        <v>404.26455607397531</v>
      </c>
      <c r="K814" s="85">
        <f t="shared" si="555"/>
        <v>99.826874371707106</v>
      </c>
      <c r="L814" s="85">
        <f t="shared" si="555"/>
        <v>23.471029563925985</v>
      </c>
      <c r="M814" s="85">
        <f t="shared" si="555"/>
        <v>235.11734401831711</v>
      </c>
      <c r="N814" s="85">
        <f t="shared" si="555"/>
        <v>31.928028652084343</v>
      </c>
      <c r="O814" s="85">
        <f t="shared" si="555"/>
        <v>15.25771812080537</v>
      </c>
      <c r="P814" s="85">
        <f t="shared" si="555"/>
        <v>0.24691707006819547</v>
      </c>
      <c r="Q814" s="85">
        <f t="shared" si="555"/>
        <v>9.1442472810532346E-2</v>
      </c>
      <c r="R814" s="85">
        <f t="shared" si="555"/>
        <v>1.4714035575680928</v>
      </c>
      <c r="S814" s="85">
        <f t="shared" si="555"/>
        <v>1.3545350576229436</v>
      </c>
      <c r="T814" s="85">
        <f t="shared" si="555"/>
        <v>17.532647814910025</v>
      </c>
      <c r="U814" s="4">
        <f t="shared" si="555"/>
        <v>0.28999999999999998</v>
      </c>
      <c r="V814" s="4">
        <f t="shared" si="555"/>
        <v>0.37</v>
      </c>
      <c r="W814" s="4">
        <f t="shared" si="555"/>
        <v>0.55000000000000004</v>
      </c>
      <c r="X814" s="4">
        <f t="shared" si="555"/>
        <v>0.55000000000000004</v>
      </c>
    </row>
    <row r="815" spans="1:24" ht="15.75" customHeight="1" x14ac:dyDescent="0.25">
      <c r="A815" s="4" t="s">
        <v>450</v>
      </c>
      <c r="B815" s="4" t="s">
        <v>451</v>
      </c>
      <c r="C815" s="4" t="s">
        <v>118</v>
      </c>
      <c r="D815" s="4" t="s">
        <v>449</v>
      </c>
      <c r="E815" s="4">
        <f t="shared" si="523"/>
        <v>0</v>
      </c>
      <c r="I815" s="4" t="str">
        <f t="shared" ref="I815:X815" si="556">+IF(IFERROR(I563,0)=0,0,I563)</f>
        <v/>
      </c>
      <c r="J815" s="4" t="str">
        <f t="shared" si="556"/>
        <v/>
      </c>
      <c r="K815" s="4" t="str">
        <f t="shared" si="556"/>
        <v/>
      </c>
      <c r="L815" s="4" t="str">
        <f t="shared" si="556"/>
        <v/>
      </c>
      <c r="M815" s="4" t="str">
        <f t="shared" si="556"/>
        <v/>
      </c>
      <c r="N815" s="4" t="str">
        <f t="shared" si="556"/>
        <v/>
      </c>
      <c r="O815" s="4" t="str">
        <f t="shared" si="556"/>
        <v/>
      </c>
      <c r="P815" s="4" t="str">
        <f t="shared" si="556"/>
        <v/>
      </c>
      <c r="Q815" s="4" t="str">
        <f t="shared" si="556"/>
        <v/>
      </c>
      <c r="R815" s="4" t="str">
        <f t="shared" si="556"/>
        <v/>
      </c>
      <c r="S815" s="4" t="str">
        <f t="shared" si="556"/>
        <v/>
      </c>
      <c r="T815" s="4" t="str">
        <f t="shared" si="556"/>
        <v/>
      </c>
      <c r="U815" s="4" t="str">
        <f t="shared" si="556"/>
        <v/>
      </c>
      <c r="V815" s="4" t="str">
        <f t="shared" si="556"/>
        <v/>
      </c>
      <c r="W815" s="4" t="str">
        <f t="shared" si="556"/>
        <v/>
      </c>
      <c r="X815" s="4" t="str">
        <f t="shared" si="556"/>
        <v/>
      </c>
    </row>
    <row r="816" spans="1:24" ht="15.75" customHeight="1" x14ac:dyDescent="0.25">
      <c r="A816" s="4" t="s">
        <v>116</v>
      </c>
      <c r="B816" s="4" t="s">
        <v>117</v>
      </c>
      <c r="C816" s="4" t="s">
        <v>118</v>
      </c>
      <c r="D816" s="4" t="s">
        <v>119</v>
      </c>
      <c r="E816" s="4">
        <f t="shared" si="523"/>
        <v>0</v>
      </c>
      <c r="I816" s="4" t="str">
        <f t="shared" ref="I816:X816" si="557">+IF(IFERROR(I564,0)=0,0,I564)</f>
        <v/>
      </c>
      <c r="J816" s="4" t="str">
        <f t="shared" si="557"/>
        <v/>
      </c>
      <c r="K816" s="4" t="str">
        <f t="shared" si="557"/>
        <v/>
      </c>
      <c r="L816" s="4" t="str">
        <f t="shared" si="557"/>
        <v/>
      </c>
      <c r="M816" s="4" t="str">
        <f t="shared" si="557"/>
        <v/>
      </c>
      <c r="N816" s="4" t="str">
        <f t="shared" si="557"/>
        <v/>
      </c>
      <c r="O816" s="4" t="str">
        <f t="shared" si="557"/>
        <v/>
      </c>
      <c r="P816" s="4" t="str">
        <f t="shared" si="557"/>
        <v/>
      </c>
      <c r="Q816" s="4" t="str">
        <f t="shared" si="557"/>
        <v/>
      </c>
      <c r="R816" s="4" t="str">
        <f t="shared" si="557"/>
        <v/>
      </c>
      <c r="S816" s="4" t="str">
        <f t="shared" si="557"/>
        <v/>
      </c>
      <c r="T816" s="4" t="str">
        <f t="shared" si="557"/>
        <v/>
      </c>
      <c r="U816" s="4" t="str">
        <f t="shared" si="557"/>
        <v/>
      </c>
      <c r="V816" s="4" t="str">
        <f t="shared" si="557"/>
        <v/>
      </c>
      <c r="W816" s="4" t="str">
        <f t="shared" si="557"/>
        <v/>
      </c>
      <c r="X816" s="4" t="str">
        <f t="shared" si="557"/>
        <v/>
      </c>
    </row>
    <row r="817" spans="1:24" ht="15.75" customHeight="1" x14ac:dyDescent="0.25">
      <c r="A817" s="4" t="s">
        <v>452</v>
      </c>
      <c r="B817" s="4" t="s">
        <v>453</v>
      </c>
      <c r="C817" s="4" t="s">
        <v>118</v>
      </c>
      <c r="D817" s="4" t="s">
        <v>449</v>
      </c>
      <c r="E817" s="4">
        <f t="shared" si="523"/>
        <v>0</v>
      </c>
      <c r="I817" s="4" t="str">
        <f t="shared" ref="I817:X817" si="558">+IF(IFERROR(I565,0)=0,0,I565)</f>
        <v/>
      </c>
      <c r="J817" s="4" t="str">
        <f t="shared" si="558"/>
        <v/>
      </c>
      <c r="K817" s="4" t="str">
        <f t="shared" si="558"/>
        <v/>
      </c>
      <c r="L817" s="4" t="str">
        <f t="shared" si="558"/>
        <v/>
      </c>
      <c r="M817" s="4" t="str">
        <f t="shared" si="558"/>
        <v/>
      </c>
      <c r="N817" s="4" t="str">
        <f t="shared" si="558"/>
        <v/>
      </c>
      <c r="O817" s="4" t="str">
        <f t="shared" si="558"/>
        <v/>
      </c>
      <c r="P817" s="4" t="str">
        <f t="shared" si="558"/>
        <v/>
      </c>
      <c r="Q817" s="4" t="str">
        <f t="shared" si="558"/>
        <v/>
      </c>
      <c r="R817" s="4" t="str">
        <f t="shared" si="558"/>
        <v/>
      </c>
      <c r="S817" s="4" t="str">
        <f t="shared" si="558"/>
        <v/>
      </c>
      <c r="T817" s="4" t="str">
        <f t="shared" si="558"/>
        <v/>
      </c>
      <c r="U817" s="4" t="str">
        <f t="shared" si="558"/>
        <v/>
      </c>
      <c r="V817" s="4" t="str">
        <f t="shared" si="558"/>
        <v/>
      </c>
      <c r="W817" s="4" t="str">
        <f t="shared" si="558"/>
        <v/>
      </c>
      <c r="X817" s="4" t="str">
        <f t="shared" si="558"/>
        <v/>
      </c>
    </row>
    <row r="818" spans="1:24" ht="15.75" customHeight="1" x14ac:dyDescent="0.25">
      <c r="A818" s="4" t="s">
        <v>358</v>
      </c>
      <c r="B818" s="4" t="s">
        <v>359</v>
      </c>
      <c r="C818" s="4" t="s">
        <v>106</v>
      </c>
      <c r="D818" s="4" t="s">
        <v>357</v>
      </c>
      <c r="E818" s="4">
        <f t="shared" si="523"/>
        <v>0</v>
      </c>
      <c r="I818" s="4" t="str">
        <f t="shared" ref="I818:X818" si="559">+IF(IFERROR(I566,0)=0,0,I566)</f>
        <v/>
      </c>
      <c r="J818" s="4" t="str">
        <f t="shared" si="559"/>
        <v/>
      </c>
      <c r="K818" s="4" t="str">
        <f t="shared" si="559"/>
        <v/>
      </c>
      <c r="L818" s="4" t="str">
        <f t="shared" si="559"/>
        <v/>
      </c>
      <c r="M818" s="4" t="str">
        <f t="shared" si="559"/>
        <v/>
      </c>
      <c r="N818" s="4" t="str">
        <f t="shared" si="559"/>
        <v/>
      </c>
      <c r="O818" s="4" t="str">
        <f t="shared" si="559"/>
        <v/>
      </c>
      <c r="P818" s="4" t="str">
        <f t="shared" si="559"/>
        <v/>
      </c>
      <c r="Q818" s="4" t="str">
        <f t="shared" si="559"/>
        <v/>
      </c>
      <c r="R818" s="4" t="str">
        <f t="shared" si="559"/>
        <v/>
      </c>
      <c r="S818" s="4" t="str">
        <f t="shared" si="559"/>
        <v/>
      </c>
      <c r="T818" s="4" t="str">
        <f t="shared" si="559"/>
        <v/>
      </c>
      <c r="U818" s="4" t="str">
        <f t="shared" si="559"/>
        <v/>
      </c>
      <c r="V818" s="4" t="str">
        <f t="shared" si="559"/>
        <v/>
      </c>
      <c r="W818" s="4" t="str">
        <f t="shared" si="559"/>
        <v/>
      </c>
      <c r="X818" s="4" t="str">
        <f t="shared" si="559"/>
        <v/>
      </c>
    </row>
    <row r="819" spans="1:24" ht="15.75" customHeight="1" x14ac:dyDescent="0.25">
      <c r="A819" s="4" t="s">
        <v>232</v>
      </c>
      <c r="B819" s="4" t="s">
        <v>233</v>
      </c>
      <c r="C819" s="4" t="s">
        <v>118</v>
      </c>
      <c r="D819" s="4" t="s">
        <v>231</v>
      </c>
      <c r="E819" s="4">
        <f t="shared" si="523"/>
        <v>1</v>
      </c>
      <c r="I819" s="4">
        <f t="shared" ref="I819:X819" si="560">+IF(IFERROR(I567,0)=0,0,I567)</f>
        <v>25876380</v>
      </c>
      <c r="J819" s="85">
        <f t="shared" si="560"/>
        <v>14.835923726579992</v>
      </c>
      <c r="K819" s="85">
        <f t="shared" si="560"/>
        <v>113.38912166230361</v>
      </c>
      <c r="L819" s="85">
        <f t="shared" si="560"/>
        <v>25.911661522979646</v>
      </c>
      <c r="M819" s="85">
        <f t="shared" si="560"/>
        <v>228.51981868375313</v>
      </c>
      <c r="N819" s="4">
        <f t="shared" si="560"/>
        <v>0</v>
      </c>
      <c r="O819" s="85">
        <f t="shared" si="560"/>
        <v>58.527325023969318</v>
      </c>
      <c r="P819" s="85">
        <f t="shared" si="560"/>
        <v>0.95102424478153769</v>
      </c>
      <c r="Q819" s="85">
        <f t="shared" si="560"/>
        <v>0.56027401929041276</v>
      </c>
      <c r="R819" s="85">
        <f t="shared" si="560"/>
        <v>1.3178041132492258</v>
      </c>
      <c r="S819" s="4">
        <f t="shared" si="560"/>
        <v>0</v>
      </c>
      <c r="T819" s="4">
        <f t="shared" si="560"/>
        <v>0</v>
      </c>
      <c r="U819" s="4">
        <f t="shared" si="560"/>
        <v>0.4</v>
      </c>
      <c r="V819" s="4">
        <f t="shared" si="560"/>
        <v>0.41</v>
      </c>
      <c r="W819" s="4">
        <f t="shared" si="560"/>
        <v>0.34</v>
      </c>
      <c r="X819" s="4">
        <f t="shared" si="560"/>
        <v>0.34</v>
      </c>
    </row>
    <row r="820" spans="1:24" ht="15.75" customHeight="1" x14ac:dyDescent="0.25">
      <c r="A820" s="4" t="s">
        <v>266</v>
      </c>
      <c r="B820" s="4" t="s">
        <v>267</v>
      </c>
      <c r="C820" s="4" t="s">
        <v>28</v>
      </c>
      <c r="D820" s="4" t="s">
        <v>265</v>
      </c>
      <c r="E820" s="4">
        <f t="shared" si="523"/>
        <v>1</v>
      </c>
      <c r="I820" s="4">
        <f t="shared" ref="I820:X820" si="561">+IF(IFERROR(I568,0)=0,0,I568)</f>
        <v>37411047</v>
      </c>
      <c r="J820" s="85">
        <f t="shared" si="561"/>
        <v>184.50967170205101</v>
      </c>
      <c r="K820" s="85">
        <f t="shared" si="561"/>
        <v>109.98088345402363</v>
      </c>
      <c r="L820" s="85">
        <f t="shared" si="561"/>
        <v>75.23446216300762</v>
      </c>
      <c r="M820" s="85">
        <f t="shared" si="561"/>
        <v>684.06853809697407</v>
      </c>
      <c r="N820" s="4">
        <f t="shared" si="561"/>
        <v>0.73055493788783321</v>
      </c>
      <c r="O820" s="85">
        <f t="shared" si="561"/>
        <v>180.67553191489361</v>
      </c>
      <c r="P820" s="85">
        <f t="shared" si="561"/>
        <v>0.18910546611084811</v>
      </c>
      <c r="Q820" s="85">
        <f t="shared" si="561"/>
        <v>0.38636529347429821</v>
      </c>
      <c r="R820" s="85">
        <f t="shared" si="561"/>
        <v>1.7641847874506158</v>
      </c>
      <c r="S820" s="85">
        <f t="shared" si="561"/>
        <v>2.6910236405923396</v>
      </c>
      <c r="T820" s="4">
        <f t="shared" si="561"/>
        <v>472.99353329664285</v>
      </c>
      <c r="U820" s="4">
        <f t="shared" si="561"/>
        <v>0.78</v>
      </c>
      <c r="V820" s="4">
        <f t="shared" si="561"/>
        <v>0.86</v>
      </c>
      <c r="W820" s="4">
        <f t="shared" si="561"/>
        <v>0.79</v>
      </c>
      <c r="X820" s="4">
        <f t="shared" si="561"/>
        <v>0.79</v>
      </c>
    </row>
    <row r="821" spans="1:24" ht="15.75" customHeight="1" x14ac:dyDescent="0.25">
      <c r="A821" s="4" t="s">
        <v>43</v>
      </c>
      <c r="B821" s="4" t="s">
        <v>44</v>
      </c>
      <c r="C821" s="4" t="s">
        <v>28</v>
      </c>
      <c r="D821" s="4" t="s">
        <v>29</v>
      </c>
      <c r="E821" s="4">
        <f t="shared" si="523"/>
        <v>0</v>
      </c>
      <c r="I821" s="4" t="str">
        <f t="shared" ref="I821:X821" si="562">+IF(IFERROR(I569,0)=0,0,I569)</f>
        <v/>
      </c>
      <c r="J821" s="4" t="str">
        <f t="shared" si="562"/>
        <v/>
      </c>
      <c r="K821" s="4" t="str">
        <f t="shared" si="562"/>
        <v/>
      </c>
      <c r="L821" s="4" t="str">
        <f t="shared" si="562"/>
        <v/>
      </c>
      <c r="M821" s="4" t="str">
        <f t="shared" si="562"/>
        <v/>
      </c>
      <c r="N821" s="4" t="str">
        <f t="shared" si="562"/>
        <v/>
      </c>
      <c r="O821" s="4" t="str">
        <f t="shared" si="562"/>
        <v/>
      </c>
      <c r="P821" s="4" t="str">
        <f t="shared" si="562"/>
        <v/>
      </c>
      <c r="Q821" s="4" t="str">
        <f t="shared" si="562"/>
        <v/>
      </c>
      <c r="R821" s="4" t="str">
        <f t="shared" si="562"/>
        <v/>
      </c>
      <c r="S821" s="4" t="str">
        <f t="shared" si="562"/>
        <v/>
      </c>
      <c r="T821" s="4" t="str">
        <f t="shared" si="562"/>
        <v/>
      </c>
      <c r="U821" s="4" t="str">
        <f t="shared" si="562"/>
        <v/>
      </c>
      <c r="V821" s="4" t="str">
        <f t="shared" si="562"/>
        <v/>
      </c>
      <c r="W821" s="4" t="str">
        <f t="shared" si="562"/>
        <v/>
      </c>
      <c r="X821" s="4" t="str">
        <f t="shared" si="562"/>
        <v/>
      </c>
    </row>
    <row r="822" spans="1:24" ht="15.75" customHeight="1" x14ac:dyDescent="0.25">
      <c r="A822" s="4" t="s">
        <v>234</v>
      </c>
      <c r="B822" s="4" t="s">
        <v>235</v>
      </c>
      <c r="C822" s="4" t="s">
        <v>118</v>
      </c>
      <c r="D822" s="4" t="s">
        <v>231</v>
      </c>
      <c r="E822" s="4">
        <f t="shared" si="523"/>
        <v>0</v>
      </c>
      <c r="I822" s="4" t="str">
        <f t="shared" ref="I822:X822" si="563">+IF(IFERROR(I570,0)=0,0,I570)</f>
        <v/>
      </c>
      <c r="J822" s="4" t="str">
        <f t="shared" si="563"/>
        <v/>
      </c>
      <c r="K822" s="4" t="str">
        <f t="shared" si="563"/>
        <v/>
      </c>
      <c r="L822" s="4" t="str">
        <f t="shared" si="563"/>
        <v/>
      </c>
      <c r="M822" s="4" t="str">
        <f t="shared" si="563"/>
        <v/>
      </c>
      <c r="N822" s="4" t="str">
        <f t="shared" si="563"/>
        <v/>
      </c>
      <c r="O822" s="4" t="str">
        <f t="shared" si="563"/>
        <v/>
      </c>
      <c r="P822" s="4" t="str">
        <f t="shared" si="563"/>
        <v/>
      </c>
      <c r="Q822" s="4" t="str">
        <f t="shared" si="563"/>
        <v/>
      </c>
      <c r="R822" s="4" t="str">
        <f t="shared" si="563"/>
        <v/>
      </c>
      <c r="S822" s="4" t="str">
        <f t="shared" si="563"/>
        <v/>
      </c>
      <c r="T822" s="4" t="str">
        <f t="shared" si="563"/>
        <v/>
      </c>
      <c r="U822" s="4" t="str">
        <f t="shared" si="563"/>
        <v/>
      </c>
      <c r="V822" s="4" t="str">
        <f t="shared" si="563"/>
        <v/>
      </c>
      <c r="W822" s="4" t="str">
        <f t="shared" si="563"/>
        <v/>
      </c>
      <c r="X822" s="4" t="str">
        <f t="shared" si="563"/>
        <v/>
      </c>
    </row>
    <row r="823" spans="1:24" ht="15.75" customHeight="1" x14ac:dyDescent="0.25">
      <c r="A823" s="4" t="s">
        <v>236</v>
      </c>
      <c r="B823" s="4" t="s">
        <v>237</v>
      </c>
      <c r="C823" s="4" t="s">
        <v>118</v>
      </c>
      <c r="D823" s="4" t="s">
        <v>231</v>
      </c>
      <c r="E823" s="4">
        <f t="shared" si="523"/>
        <v>0</v>
      </c>
      <c r="I823" s="4" t="str">
        <f t="shared" ref="I823:X823" si="564">+IF(IFERROR(I571,0)=0,0,I571)</f>
        <v/>
      </c>
      <c r="J823" s="4" t="str">
        <f t="shared" si="564"/>
        <v/>
      </c>
      <c r="K823" s="4" t="str">
        <f t="shared" si="564"/>
        <v/>
      </c>
      <c r="L823" s="4" t="str">
        <f t="shared" si="564"/>
        <v/>
      </c>
      <c r="M823" s="4" t="str">
        <f t="shared" si="564"/>
        <v/>
      </c>
      <c r="N823" s="4" t="str">
        <f t="shared" si="564"/>
        <v/>
      </c>
      <c r="O823" s="4" t="str">
        <f t="shared" si="564"/>
        <v/>
      </c>
      <c r="P823" s="4" t="str">
        <f t="shared" si="564"/>
        <v/>
      </c>
      <c r="Q823" s="4" t="str">
        <f t="shared" si="564"/>
        <v/>
      </c>
      <c r="R823" s="4" t="str">
        <f t="shared" si="564"/>
        <v/>
      </c>
      <c r="S823" s="4" t="str">
        <f t="shared" si="564"/>
        <v/>
      </c>
      <c r="T823" s="4" t="str">
        <f t="shared" si="564"/>
        <v/>
      </c>
      <c r="U823" s="4" t="str">
        <f t="shared" si="564"/>
        <v/>
      </c>
      <c r="V823" s="4" t="str">
        <f t="shared" si="564"/>
        <v/>
      </c>
      <c r="W823" s="4" t="str">
        <f t="shared" si="564"/>
        <v/>
      </c>
      <c r="X823" s="4" t="str">
        <f t="shared" si="564"/>
        <v/>
      </c>
    </row>
    <row r="824" spans="1:24" ht="15.75" customHeight="1" x14ac:dyDescent="0.25">
      <c r="A824" s="4" t="s">
        <v>274</v>
      </c>
      <c r="B824" s="4" t="s">
        <v>275</v>
      </c>
      <c r="C824" s="4" t="s">
        <v>181</v>
      </c>
      <c r="D824" s="4" t="s">
        <v>276</v>
      </c>
      <c r="E824" s="4">
        <f t="shared" si="523"/>
        <v>0</v>
      </c>
      <c r="I824" s="4" t="str">
        <f t="shared" ref="I824:X824" si="565">+IF(IFERROR(I572,0)=0,0,I572)</f>
        <v/>
      </c>
      <c r="J824" s="4" t="str">
        <f t="shared" si="565"/>
        <v/>
      </c>
      <c r="K824" s="4" t="str">
        <f t="shared" si="565"/>
        <v/>
      </c>
      <c r="L824" s="4" t="str">
        <f t="shared" si="565"/>
        <v/>
      </c>
      <c r="M824" s="4" t="str">
        <f t="shared" si="565"/>
        <v/>
      </c>
      <c r="N824" s="4" t="str">
        <f t="shared" si="565"/>
        <v/>
      </c>
      <c r="O824" s="4" t="str">
        <f t="shared" si="565"/>
        <v/>
      </c>
      <c r="P824" s="4" t="str">
        <f t="shared" si="565"/>
        <v/>
      </c>
      <c r="Q824" s="4" t="str">
        <f t="shared" si="565"/>
        <v/>
      </c>
      <c r="R824" s="4" t="str">
        <f t="shared" si="565"/>
        <v/>
      </c>
      <c r="S824" s="4" t="str">
        <f t="shared" si="565"/>
        <v/>
      </c>
      <c r="T824" s="4" t="str">
        <f t="shared" si="565"/>
        <v/>
      </c>
      <c r="U824" s="4" t="str">
        <f t="shared" si="565"/>
        <v/>
      </c>
      <c r="V824" s="4" t="str">
        <f t="shared" si="565"/>
        <v/>
      </c>
      <c r="W824" s="4" t="str">
        <f t="shared" si="565"/>
        <v/>
      </c>
      <c r="X824" s="4" t="str">
        <f t="shared" si="565"/>
        <v/>
      </c>
    </row>
    <row r="825" spans="1:24" ht="15.75" customHeight="1" x14ac:dyDescent="0.25">
      <c r="A825" s="4" t="s">
        <v>333</v>
      </c>
      <c r="B825" s="4" t="s">
        <v>334</v>
      </c>
      <c r="C825" s="4" t="s">
        <v>28</v>
      </c>
      <c r="D825" s="4" t="s">
        <v>328</v>
      </c>
      <c r="E825" s="4">
        <f t="shared" si="523"/>
        <v>1</v>
      </c>
      <c r="I825" s="4">
        <f t="shared" ref="I825:X825" si="566">+IF(IFERROR(I573,0)=0,0,I573)</f>
        <v>18952038</v>
      </c>
      <c r="J825" s="85">
        <f t="shared" si="566"/>
        <v>306.48418919379543</v>
      </c>
      <c r="K825" s="85">
        <f t="shared" si="566"/>
        <v>220.35624875804913</v>
      </c>
      <c r="L825" s="85">
        <f t="shared" si="566"/>
        <v>119.15341241928704</v>
      </c>
      <c r="M825" s="85">
        <f t="shared" si="566"/>
        <v>540.73080791149857</v>
      </c>
      <c r="N825" s="85">
        <f t="shared" si="566"/>
        <v>5.1234595456172043</v>
      </c>
      <c r="O825" s="85">
        <f t="shared" si="566"/>
        <v>414.524201853759</v>
      </c>
      <c r="P825" s="85">
        <f t="shared" si="566"/>
        <v>1.6467665615141955</v>
      </c>
      <c r="Q825" s="85">
        <f t="shared" si="566"/>
        <v>0.36458981849528277</v>
      </c>
      <c r="R825" s="85">
        <f t="shared" si="566"/>
        <v>4.1103758867515987</v>
      </c>
      <c r="S825" s="85">
        <f t="shared" si="566"/>
        <v>1.0733286459976696</v>
      </c>
      <c r="T825" s="85">
        <f t="shared" si="566"/>
        <v>325.38641875505255</v>
      </c>
      <c r="U825" s="4">
        <f t="shared" si="566"/>
        <v>0.59</v>
      </c>
      <c r="V825" s="4">
        <f t="shared" si="566"/>
        <v>0.53</v>
      </c>
      <c r="W825" s="4">
        <f t="shared" si="566"/>
        <v>0.64</v>
      </c>
      <c r="X825" s="4">
        <f t="shared" si="566"/>
        <v>0.64</v>
      </c>
    </row>
    <row r="826" spans="1:24" ht="15.75" customHeight="1" x14ac:dyDescent="0.25">
      <c r="A826" s="4" t="s">
        <v>158</v>
      </c>
      <c r="B826" s="4" t="s">
        <v>159</v>
      </c>
      <c r="C826" s="4" t="s">
        <v>106</v>
      </c>
      <c r="D826" s="4" t="s">
        <v>160</v>
      </c>
      <c r="E826" s="4">
        <f t="shared" si="523"/>
        <v>0</v>
      </c>
      <c r="I826" s="4" t="str">
        <f t="shared" ref="I826:X826" si="567">+IF(IFERROR(I574,0)=0,0,I574)</f>
        <v/>
      </c>
      <c r="J826" s="4" t="str">
        <f t="shared" si="567"/>
        <v/>
      </c>
      <c r="K826" s="4" t="str">
        <f t="shared" si="567"/>
        <v/>
      </c>
      <c r="L826" s="4" t="str">
        <f t="shared" si="567"/>
        <v/>
      </c>
      <c r="M826" s="4" t="str">
        <f t="shared" si="567"/>
        <v/>
      </c>
      <c r="N826" s="4" t="str">
        <f t="shared" si="567"/>
        <v/>
      </c>
      <c r="O826" s="4" t="str">
        <f t="shared" si="567"/>
        <v/>
      </c>
      <c r="P826" s="4" t="str">
        <f t="shared" si="567"/>
        <v/>
      </c>
      <c r="Q826" s="4" t="str">
        <f t="shared" si="567"/>
        <v/>
      </c>
      <c r="R826" s="4" t="str">
        <f t="shared" si="567"/>
        <v/>
      </c>
      <c r="S826" s="4" t="str">
        <f t="shared" si="567"/>
        <v/>
      </c>
      <c r="T826" s="4" t="str">
        <f t="shared" si="567"/>
        <v/>
      </c>
      <c r="U826" s="4" t="str">
        <f t="shared" si="567"/>
        <v/>
      </c>
      <c r="V826" s="4" t="str">
        <f t="shared" si="567"/>
        <v/>
      </c>
      <c r="W826" s="4" t="str">
        <f t="shared" si="567"/>
        <v/>
      </c>
      <c r="X826" s="4" t="str">
        <f t="shared" si="567"/>
        <v/>
      </c>
    </row>
    <row r="827" spans="1:24" ht="15.75" customHeight="1" x14ac:dyDescent="0.25">
      <c r="A827" s="4" t="s">
        <v>161</v>
      </c>
      <c r="B827" s="4" t="s">
        <v>162</v>
      </c>
      <c r="C827" s="4" t="s">
        <v>106</v>
      </c>
      <c r="D827" s="4" t="s">
        <v>160</v>
      </c>
      <c r="E827" s="4">
        <f t="shared" si="523"/>
        <v>0</v>
      </c>
      <c r="I827" s="4" t="str">
        <f t="shared" ref="I827:X827" si="568">+IF(IFERROR(I575,0)=0,0,I575)</f>
        <v/>
      </c>
      <c r="J827" s="4" t="str">
        <f t="shared" si="568"/>
        <v/>
      </c>
      <c r="K827" s="4" t="str">
        <f t="shared" si="568"/>
        <v/>
      </c>
      <c r="L827" s="4" t="str">
        <f t="shared" si="568"/>
        <v/>
      </c>
      <c r="M827" s="4" t="str">
        <f t="shared" si="568"/>
        <v/>
      </c>
      <c r="N827" s="4" t="str">
        <f t="shared" si="568"/>
        <v/>
      </c>
      <c r="O827" s="4" t="str">
        <f t="shared" si="568"/>
        <v/>
      </c>
      <c r="P827" s="4" t="str">
        <f t="shared" si="568"/>
        <v/>
      </c>
      <c r="Q827" s="4" t="str">
        <f t="shared" si="568"/>
        <v/>
      </c>
      <c r="R827" s="4" t="str">
        <f t="shared" si="568"/>
        <v/>
      </c>
      <c r="S827" s="4" t="str">
        <f t="shared" si="568"/>
        <v/>
      </c>
      <c r="T827" s="4" t="str">
        <f t="shared" si="568"/>
        <v/>
      </c>
      <c r="U827" s="4" t="str">
        <f t="shared" si="568"/>
        <v/>
      </c>
      <c r="V827" s="4" t="str">
        <f t="shared" si="568"/>
        <v/>
      </c>
      <c r="W827" s="4" t="str">
        <f t="shared" si="568"/>
        <v/>
      </c>
      <c r="X827" s="4" t="str">
        <f t="shared" si="568"/>
        <v/>
      </c>
    </row>
    <row r="828" spans="1:24" ht="15.75" customHeight="1" x14ac:dyDescent="0.25">
      <c r="A828" s="4" t="s">
        <v>163</v>
      </c>
      <c r="B828" s="4" t="s">
        <v>164</v>
      </c>
      <c r="C828" s="4" t="s">
        <v>106</v>
      </c>
      <c r="D828" s="4" t="s">
        <v>160</v>
      </c>
      <c r="E828" s="4">
        <f t="shared" si="523"/>
        <v>0</v>
      </c>
      <c r="I828" s="4" t="str">
        <f t="shared" ref="I828:X828" si="569">+IF(IFERROR(I576,0)=0,0,I576)</f>
        <v/>
      </c>
      <c r="J828" s="4" t="str">
        <f t="shared" si="569"/>
        <v/>
      </c>
      <c r="K828" s="4" t="str">
        <f t="shared" si="569"/>
        <v/>
      </c>
      <c r="L828" s="4" t="str">
        <f t="shared" si="569"/>
        <v/>
      </c>
      <c r="M828" s="4" t="str">
        <f t="shared" si="569"/>
        <v/>
      </c>
      <c r="N828" s="4" t="str">
        <f t="shared" si="569"/>
        <v/>
      </c>
      <c r="O828" s="4" t="str">
        <f t="shared" si="569"/>
        <v/>
      </c>
      <c r="P828" s="4" t="str">
        <f t="shared" si="569"/>
        <v/>
      </c>
      <c r="Q828" s="4" t="str">
        <f t="shared" si="569"/>
        <v/>
      </c>
      <c r="R828" s="4" t="str">
        <f t="shared" si="569"/>
        <v/>
      </c>
      <c r="S828" s="4" t="str">
        <f t="shared" si="569"/>
        <v/>
      </c>
      <c r="T828" s="4" t="str">
        <f t="shared" si="569"/>
        <v/>
      </c>
      <c r="U828" s="4" t="str">
        <f t="shared" si="569"/>
        <v/>
      </c>
      <c r="V828" s="4" t="str">
        <f t="shared" si="569"/>
        <v/>
      </c>
      <c r="W828" s="4" t="str">
        <f t="shared" si="569"/>
        <v/>
      </c>
      <c r="X828" s="4" t="str">
        <f t="shared" si="569"/>
        <v/>
      </c>
    </row>
    <row r="829" spans="1:24" ht="15.75" customHeight="1" x14ac:dyDescent="0.25">
      <c r="A829" s="4" t="s">
        <v>165</v>
      </c>
      <c r="B829" s="4" t="s">
        <v>166</v>
      </c>
      <c r="C829" s="4" t="s">
        <v>106</v>
      </c>
      <c r="D829" s="4" t="s">
        <v>160</v>
      </c>
      <c r="E829" s="4">
        <f t="shared" si="523"/>
        <v>0</v>
      </c>
      <c r="I829" s="4" t="str">
        <f t="shared" ref="I829:X829" si="570">+IF(IFERROR(I577,0)=0,0,I577)</f>
        <v/>
      </c>
      <c r="J829" s="4" t="str">
        <f t="shared" si="570"/>
        <v/>
      </c>
      <c r="K829" s="4" t="str">
        <f t="shared" si="570"/>
        <v/>
      </c>
      <c r="L829" s="4" t="str">
        <f t="shared" si="570"/>
        <v/>
      </c>
      <c r="M829" s="4" t="str">
        <f t="shared" si="570"/>
        <v/>
      </c>
      <c r="N829" s="4" t="str">
        <f t="shared" si="570"/>
        <v/>
      </c>
      <c r="O829" s="4" t="str">
        <f t="shared" si="570"/>
        <v/>
      </c>
      <c r="P829" s="4" t="str">
        <f t="shared" si="570"/>
        <v/>
      </c>
      <c r="Q829" s="4" t="str">
        <f t="shared" si="570"/>
        <v/>
      </c>
      <c r="R829" s="4" t="str">
        <f t="shared" si="570"/>
        <v/>
      </c>
      <c r="S829" s="4" t="str">
        <f t="shared" si="570"/>
        <v/>
      </c>
      <c r="T829" s="4" t="str">
        <f t="shared" si="570"/>
        <v/>
      </c>
      <c r="U829" s="4" t="str">
        <f t="shared" si="570"/>
        <v/>
      </c>
      <c r="V829" s="4" t="str">
        <f t="shared" si="570"/>
        <v/>
      </c>
      <c r="W829" s="4" t="str">
        <f t="shared" si="570"/>
        <v/>
      </c>
      <c r="X829" s="4" t="str">
        <f t="shared" si="570"/>
        <v/>
      </c>
    </row>
    <row r="830" spans="1:24" ht="15.75" customHeight="1" x14ac:dyDescent="0.25">
      <c r="A830" s="4" t="s">
        <v>335</v>
      </c>
      <c r="B830" s="4" t="s">
        <v>336</v>
      </c>
      <c r="C830" s="4" t="s">
        <v>28</v>
      </c>
      <c r="D830" s="4" t="s">
        <v>328</v>
      </c>
      <c r="E830" s="4">
        <f t="shared" si="523"/>
        <v>1</v>
      </c>
      <c r="I830" s="4">
        <f t="shared" ref="I830:X830" si="571">+IF(IFERROR(I578,0)=0,0,I578)</f>
        <v>50339443</v>
      </c>
      <c r="J830" s="85">
        <f t="shared" si="571"/>
        <v>357.32417619320898</v>
      </c>
      <c r="K830" s="85">
        <f t="shared" si="571"/>
        <v>237.37052473941756</v>
      </c>
      <c r="L830" s="85">
        <f t="shared" si="571"/>
        <v>29.503703487541571</v>
      </c>
      <c r="M830" s="85">
        <f t="shared" si="571"/>
        <v>124.29387987379803</v>
      </c>
      <c r="N830" s="85">
        <f t="shared" si="571"/>
        <v>5.5284680047016019</v>
      </c>
      <c r="O830" s="85">
        <f t="shared" si="571"/>
        <v>26.268774703557312</v>
      </c>
      <c r="P830" s="85">
        <f t="shared" si="571"/>
        <v>1.8848350053631144</v>
      </c>
      <c r="Q830" s="85">
        <f t="shared" si="571"/>
        <v>0.33533906319304385</v>
      </c>
      <c r="R830" s="85">
        <f t="shared" si="571"/>
        <v>24.308969807234458</v>
      </c>
      <c r="S830" s="85">
        <f t="shared" si="571"/>
        <v>3.5639072032391321</v>
      </c>
      <c r="T830" s="85">
        <f t="shared" si="571"/>
        <v>3.1681906825568795</v>
      </c>
      <c r="U830" s="4">
        <f t="shared" si="571"/>
        <v>0.41</v>
      </c>
      <c r="V830" s="4">
        <f t="shared" si="571"/>
        <v>0.42</v>
      </c>
      <c r="W830" s="4">
        <f t="shared" si="571"/>
        <v>0.4</v>
      </c>
      <c r="X830" s="4">
        <f t="shared" si="571"/>
        <v>0.4</v>
      </c>
    </row>
    <row r="831" spans="1:24" ht="15.75" customHeight="1" x14ac:dyDescent="0.25">
      <c r="A831" s="4" t="s">
        <v>120</v>
      </c>
      <c r="B831" s="4" t="s">
        <v>121</v>
      </c>
      <c r="C831" s="4" t="s">
        <v>118</v>
      </c>
      <c r="D831" s="4" t="s">
        <v>119</v>
      </c>
      <c r="E831" s="4">
        <f t="shared" si="523"/>
        <v>0</v>
      </c>
      <c r="I831" s="4" t="str">
        <f t="shared" ref="I831:X831" si="572">+IF(IFERROR(I579,0)=0,0,I579)</f>
        <v/>
      </c>
      <c r="J831" s="4" t="str">
        <f t="shared" si="572"/>
        <v/>
      </c>
      <c r="K831" s="4" t="str">
        <f t="shared" si="572"/>
        <v/>
      </c>
      <c r="L831" s="4" t="str">
        <f t="shared" si="572"/>
        <v/>
      </c>
      <c r="M831" s="4" t="str">
        <f t="shared" si="572"/>
        <v/>
      </c>
      <c r="N831" s="4" t="str">
        <f t="shared" si="572"/>
        <v/>
      </c>
      <c r="O831" s="4" t="str">
        <f t="shared" si="572"/>
        <v/>
      </c>
      <c r="P831" s="4" t="str">
        <f t="shared" si="572"/>
        <v/>
      </c>
      <c r="Q831" s="4" t="str">
        <f t="shared" si="572"/>
        <v/>
      </c>
      <c r="R831" s="4" t="str">
        <f t="shared" si="572"/>
        <v/>
      </c>
      <c r="S831" s="4" t="str">
        <f t="shared" si="572"/>
        <v/>
      </c>
      <c r="T831" s="4" t="str">
        <f t="shared" si="572"/>
        <v/>
      </c>
      <c r="U831" s="4" t="str">
        <f t="shared" si="572"/>
        <v/>
      </c>
      <c r="V831" s="4" t="str">
        <f t="shared" si="572"/>
        <v/>
      </c>
      <c r="W831" s="4" t="str">
        <f t="shared" si="572"/>
        <v/>
      </c>
      <c r="X831" s="4" t="str">
        <f t="shared" si="572"/>
        <v/>
      </c>
    </row>
    <row r="832" spans="1:24" ht="15.75" customHeight="1" x14ac:dyDescent="0.25">
      <c r="A832" s="4" t="s">
        <v>238</v>
      </c>
      <c r="B832" s="4" t="s">
        <v>239</v>
      </c>
      <c r="C832" s="4" t="s">
        <v>118</v>
      </c>
      <c r="D832" s="4" t="s">
        <v>231</v>
      </c>
      <c r="E832" s="4">
        <f t="shared" si="523"/>
        <v>0</v>
      </c>
      <c r="I832" s="4" t="str">
        <f t="shared" ref="I832:X832" si="573">+IF(IFERROR(I580,0)=0,0,I580)</f>
        <v/>
      </c>
      <c r="J832" s="4" t="str">
        <f t="shared" si="573"/>
        <v/>
      </c>
      <c r="K832" s="4" t="str">
        <f t="shared" si="573"/>
        <v/>
      </c>
      <c r="L832" s="4" t="str">
        <f t="shared" si="573"/>
        <v/>
      </c>
      <c r="M832" s="4" t="str">
        <f t="shared" si="573"/>
        <v/>
      </c>
      <c r="N832" s="4" t="str">
        <f t="shared" si="573"/>
        <v/>
      </c>
      <c r="O832" s="4" t="str">
        <f t="shared" si="573"/>
        <v/>
      </c>
      <c r="P832" s="4" t="str">
        <f t="shared" si="573"/>
        <v/>
      </c>
      <c r="Q832" s="4" t="str">
        <f t="shared" si="573"/>
        <v/>
      </c>
      <c r="R832" s="4" t="str">
        <f t="shared" si="573"/>
        <v/>
      </c>
      <c r="S832" s="4" t="str">
        <f t="shared" si="573"/>
        <v/>
      </c>
      <c r="T832" s="4" t="str">
        <f t="shared" si="573"/>
        <v/>
      </c>
      <c r="U832" s="4" t="str">
        <f t="shared" si="573"/>
        <v/>
      </c>
      <c r="V832" s="4" t="str">
        <f t="shared" si="573"/>
        <v/>
      </c>
      <c r="W832" s="4" t="str">
        <f t="shared" si="573"/>
        <v/>
      </c>
      <c r="X832" s="4" t="str">
        <f t="shared" si="573"/>
        <v/>
      </c>
    </row>
    <row r="833" spans="1:24" ht="15.75" customHeight="1" x14ac:dyDescent="0.25">
      <c r="A833" s="4" t="s">
        <v>310</v>
      </c>
      <c r="B833" s="4" t="s">
        <v>311</v>
      </c>
      <c r="C833" s="4" t="s">
        <v>22</v>
      </c>
      <c r="D833" s="4" t="s">
        <v>309</v>
      </c>
      <c r="E833" s="4">
        <f t="shared" si="523"/>
        <v>0</v>
      </c>
      <c r="I833" s="4" t="str">
        <f t="shared" ref="I833:X833" si="574">+IF(IFERROR(I581,0)=0,0,I581)</f>
        <v/>
      </c>
      <c r="J833" s="4" t="str">
        <f t="shared" si="574"/>
        <v/>
      </c>
      <c r="K833" s="4" t="str">
        <f t="shared" si="574"/>
        <v/>
      </c>
      <c r="L833" s="4" t="str">
        <f t="shared" si="574"/>
        <v/>
      </c>
      <c r="M833" s="4" t="str">
        <f t="shared" si="574"/>
        <v/>
      </c>
      <c r="N833" s="4" t="str">
        <f t="shared" si="574"/>
        <v/>
      </c>
      <c r="O833" s="4" t="str">
        <f t="shared" si="574"/>
        <v/>
      </c>
      <c r="P833" s="4" t="str">
        <f t="shared" si="574"/>
        <v/>
      </c>
      <c r="Q833" s="4" t="str">
        <f t="shared" si="574"/>
        <v/>
      </c>
      <c r="R833" s="4" t="str">
        <f t="shared" si="574"/>
        <v/>
      </c>
      <c r="S833" s="4" t="str">
        <f t="shared" si="574"/>
        <v/>
      </c>
      <c r="T833" s="4" t="str">
        <f t="shared" si="574"/>
        <v/>
      </c>
      <c r="U833" s="4" t="str">
        <f t="shared" si="574"/>
        <v/>
      </c>
      <c r="V833" s="4" t="str">
        <f t="shared" si="574"/>
        <v/>
      </c>
      <c r="W833" s="4" t="str">
        <f t="shared" si="574"/>
        <v/>
      </c>
      <c r="X833" s="4" t="str">
        <f t="shared" si="574"/>
        <v/>
      </c>
    </row>
    <row r="834" spans="1:24" ht="15.75" customHeight="1" x14ac:dyDescent="0.25">
      <c r="A834" s="4" t="s">
        <v>90</v>
      </c>
      <c r="B834" s="4" t="s">
        <v>91</v>
      </c>
      <c r="C834" s="4" t="s">
        <v>28</v>
      </c>
      <c r="D834" s="4" t="s">
        <v>89</v>
      </c>
      <c r="E834" s="4">
        <f t="shared" si="523"/>
        <v>1</v>
      </c>
      <c r="I834" s="4">
        <f t="shared" ref="I834:X834" si="575">+IF(IFERROR(I582,0)=0,0,I582)</f>
        <v>5047561</v>
      </c>
      <c r="J834" s="85">
        <f t="shared" si="575"/>
        <v>266.5643862451588</v>
      </c>
      <c r="K834" s="85">
        <f t="shared" si="575"/>
        <v>281.7994671089661</v>
      </c>
      <c r="L834" s="85">
        <f t="shared" si="575"/>
        <v>99.711524041017029</v>
      </c>
      <c r="M834" s="85">
        <f t="shared" si="575"/>
        <v>353.83858267716533</v>
      </c>
      <c r="N834" s="85">
        <f t="shared" si="575"/>
        <v>5.4877989587446292</v>
      </c>
      <c r="O834" s="85">
        <f t="shared" si="575"/>
        <v>48.516245487364621</v>
      </c>
      <c r="P834" s="85">
        <f t="shared" si="575"/>
        <v>1.6037884767166535</v>
      </c>
      <c r="Q834" s="85">
        <f t="shared" si="575"/>
        <v>0.21674634420697414</v>
      </c>
      <c r="R834" s="85">
        <f t="shared" si="575"/>
        <v>11.94636379827802</v>
      </c>
      <c r="S834" s="85">
        <f t="shared" si="575"/>
        <v>0.68040776843515138</v>
      </c>
      <c r="T834" s="85">
        <f t="shared" si="575"/>
        <v>23.170689655172414</v>
      </c>
      <c r="U834" s="4">
        <f t="shared" si="575"/>
        <v>0.57999999999999996</v>
      </c>
      <c r="V834" s="4">
        <f t="shared" si="575"/>
        <v>0.7</v>
      </c>
      <c r="W834" s="4">
        <f t="shared" si="575"/>
        <v>0.7</v>
      </c>
      <c r="X834" s="4">
        <f t="shared" si="575"/>
        <v>0.7</v>
      </c>
    </row>
    <row r="835" spans="1:24" ht="15.75" customHeight="1" x14ac:dyDescent="0.25">
      <c r="A835" s="4" t="s">
        <v>454</v>
      </c>
      <c r="B835" s="4" t="s">
        <v>455</v>
      </c>
      <c r="C835" s="4" t="s">
        <v>118</v>
      </c>
      <c r="D835" s="4" t="s">
        <v>449</v>
      </c>
      <c r="E835" s="4">
        <f t="shared" si="523"/>
        <v>0</v>
      </c>
      <c r="I835" s="4" t="str">
        <f t="shared" ref="I835:X835" si="576">+IF(IFERROR(I583,0)=0,0,I583)</f>
        <v/>
      </c>
      <c r="J835" s="4" t="str">
        <f t="shared" si="576"/>
        <v/>
      </c>
      <c r="K835" s="4" t="str">
        <f t="shared" si="576"/>
        <v/>
      </c>
      <c r="L835" s="4" t="str">
        <f t="shared" si="576"/>
        <v/>
      </c>
      <c r="M835" s="4" t="str">
        <f t="shared" si="576"/>
        <v/>
      </c>
      <c r="N835" s="4" t="str">
        <f t="shared" si="576"/>
        <v/>
      </c>
      <c r="O835" s="4" t="str">
        <f t="shared" si="576"/>
        <v/>
      </c>
      <c r="P835" s="4" t="str">
        <f t="shared" si="576"/>
        <v/>
      </c>
      <c r="Q835" s="4" t="str">
        <f t="shared" si="576"/>
        <v/>
      </c>
      <c r="R835" s="4" t="str">
        <f t="shared" si="576"/>
        <v/>
      </c>
      <c r="S835" s="4" t="str">
        <f t="shared" si="576"/>
        <v/>
      </c>
      <c r="T835" s="4" t="str">
        <f t="shared" si="576"/>
        <v/>
      </c>
      <c r="U835" s="4" t="str">
        <f t="shared" si="576"/>
        <v/>
      </c>
      <c r="V835" s="4" t="str">
        <f t="shared" si="576"/>
        <v/>
      </c>
      <c r="W835" s="4" t="str">
        <f t="shared" si="576"/>
        <v/>
      </c>
      <c r="X835" s="4" t="str">
        <f t="shared" si="576"/>
        <v/>
      </c>
    </row>
    <row r="836" spans="1:24" ht="15.75" customHeight="1" x14ac:dyDescent="0.25">
      <c r="A836" s="4" t="s">
        <v>417</v>
      </c>
      <c r="B836" s="4" t="s">
        <v>418</v>
      </c>
      <c r="C836" s="4" t="s">
        <v>181</v>
      </c>
      <c r="D836" s="4" t="s">
        <v>412</v>
      </c>
      <c r="E836" s="4">
        <f t="shared" si="523"/>
        <v>1</v>
      </c>
      <c r="I836" s="4">
        <f t="shared" ref="I836:X836" si="577">+IF(IFERROR(I584,0)=0,0,I584)</f>
        <v>4130304</v>
      </c>
      <c r="J836" s="85">
        <f t="shared" si="577"/>
        <v>496.23465972480471</v>
      </c>
      <c r="K836" s="85">
        <f t="shared" si="577"/>
        <v>75.248698400892522</v>
      </c>
      <c r="L836" s="4">
        <f t="shared" si="577"/>
        <v>66.984301370877475</v>
      </c>
      <c r="M836" s="4">
        <f t="shared" si="577"/>
        <v>501.16266023772533</v>
      </c>
      <c r="N836" s="85">
        <f t="shared" si="577"/>
        <v>43.289791744142804</v>
      </c>
      <c r="O836" s="85">
        <f t="shared" si="577"/>
        <v>9.1224832214765108</v>
      </c>
      <c r="P836" s="85">
        <f t="shared" si="577"/>
        <v>0.22559338027146694</v>
      </c>
      <c r="Q836" s="85">
        <f t="shared" si="577"/>
        <v>0.24774774774774774</v>
      </c>
      <c r="R836" s="85">
        <f t="shared" si="577"/>
        <v>1.1137194744018843</v>
      </c>
      <c r="S836" s="85">
        <f t="shared" si="577"/>
        <v>1.1481822083256699</v>
      </c>
      <c r="T836" s="85">
        <f t="shared" si="577"/>
        <v>26.608482871125613</v>
      </c>
      <c r="U836" s="4">
        <f t="shared" si="577"/>
        <v>0.48</v>
      </c>
      <c r="V836" s="4">
        <f t="shared" si="577"/>
        <v>0.39</v>
      </c>
      <c r="W836" s="4">
        <f t="shared" si="577"/>
        <v>0.62</v>
      </c>
      <c r="X836" s="4">
        <f t="shared" si="577"/>
        <v>0.62</v>
      </c>
    </row>
    <row r="837" spans="1:24" ht="15.75" customHeight="1" x14ac:dyDescent="0.25">
      <c r="A837" s="4" t="s">
        <v>45</v>
      </c>
      <c r="B837" s="4" t="s">
        <v>46</v>
      </c>
      <c r="C837" s="4" t="s">
        <v>28</v>
      </c>
      <c r="D837" s="4" t="s">
        <v>29</v>
      </c>
      <c r="E837" s="4">
        <f t="shared" si="523"/>
        <v>0</v>
      </c>
      <c r="I837" s="4" t="str">
        <f t="shared" ref="I837:X837" si="578">+IF(IFERROR(I585,0)=0,0,I585)</f>
        <v/>
      </c>
      <c r="J837" s="4" t="str">
        <f t="shared" si="578"/>
        <v/>
      </c>
      <c r="K837" s="4" t="str">
        <f t="shared" si="578"/>
        <v/>
      </c>
      <c r="L837" s="4" t="str">
        <f t="shared" si="578"/>
        <v/>
      </c>
      <c r="M837" s="4" t="str">
        <f t="shared" si="578"/>
        <v/>
      </c>
      <c r="N837" s="4" t="str">
        <f t="shared" si="578"/>
        <v/>
      </c>
      <c r="O837" s="4" t="str">
        <f t="shared" si="578"/>
        <v/>
      </c>
      <c r="P837" s="4" t="str">
        <f t="shared" si="578"/>
        <v/>
      </c>
      <c r="Q837" s="4" t="str">
        <f t="shared" si="578"/>
        <v/>
      </c>
      <c r="R837" s="4" t="str">
        <f t="shared" si="578"/>
        <v/>
      </c>
      <c r="S837" s="4" t="str">
        <f t="shared" si="578"/>
        <v/>
      </c>
      <c r="T837" s="4" t="str">
        <f t="shared" si="578"/>
        <v/>
      </c>
      <c r="U837" s="4" t="str">
        <f t="shared" si="578"/>
        <v/>
      </c>
      <c r="V837" s="4" t="str">
        <f t="shared" si="578"/>
        <v/>
      </c>
      <c r="W837" s="4" t="str">
        <f t="shared" si="578"/>
        <v/>
      </c>
      <c r="X837" s="4" t="str">
        <f t="shared" si="578"/>
        <v/>
      </c>
    </row>
    <row r="838" spans="1:24" ht="15.75" customHeight="1" x14ac:dyDescent="0.25">
      <c r="A838" s="4" t="s">
        <v>47</v>
      </c>
      <c r="B838" s="4" t="s">
        <v>48</v>
      </c>
      <c r="C838" s="4" t="s">
        <v>28</v>
      </c>
      <c r="D838" s="4" t="s">
        <v>29</v>
      </c>
      <c r="E838" s="4">
        <f t="shared" si="523"/>
        <v>0</v>
      </c>
      <c r="I838" s="4" t="str">
        <f t="shared" ref="I838:X838" si="579">+IF(IFERROR(I586,0)=0,0,I586)</f>
        <v/>
      </c>
      <c r="J838" s="4" t="str">
        <f t="shared" si="579"/>
        <v/>
      </c>
      <c r="K838" s="4" t="str">
        <f t="shared" si="579"/>
        <v/>
      </c>
      <c r="L838" s="4" t="str">
        <f t="shared" si="579"/>
        <v/>
      </c>
      <c r="M838" s="4" t="str">
        <f t="shared" si="579"/>
        <v/>
      </c>
      <c r="N838" s="4" t="str">
        <f t="shared" si="579"/>
        <v/>
      </c>
      <c r="O838" s="4" t="str">
        <f t="shared" si="579"/>
        <v/>
      </c>
      <c r="P838" s="4" t="str">
        <f t="shared" si="579"/>
        <v/>
      </c>
      <c r="Q838" s="4" t="str">
        <f t="shared" si="579"/>
        <v/>
      </c>
      <c r="R838" s="4" t="str">
        <f t="shared" si="579"/>
        <v/>
      </c>
      <c r="S838" s="4" t="str">
        <f t="shared" si="579"/>
        <v/>
      </c>
      <c r="T838" s="4" t="str">
        <f t="shared" si="579"/>
        <v/>
      </c>
      <c r="U838" s="4" t="str">
        <f t="shared" si="579"/>
        <v/>
      </c>
      <c r="V838" s="4" t="str">
        <f t="shared" si="579"/>
        <v/>
      </c>
      <c r="W838" s="4" t="str">
        <f t="shared" si="579"/>
        <v/>
      </c>
      <c r="X838" s="4" t="str">
        <f t="shared" si="579"/>
        <v/>
      </c>
    </row>
    <row r="839" spans="1:24" ht="15.75" customHeight="1" x14ac:dyDescent="0.25">
      <c r="A839" s="4" t="s">
        <v>489</v>
      </c>
      <c r="B839" s="4" t="s">
        <v>490</v>
      </c>
      <c r="C839" s="4" t="s">
        <v>106</v>
      </c>
      <c r="D839" s="4" t="s">
        <v>484</v>
      </c>
      <c r="E839" s="4">
        <f t="shared" si="523"/>
        <v>1</v>
      </c>
      <c r="I839" s="4">
        <f t="shared" ref="I839:X839" si="580">+IF(IFERROR(I587,0)=0,0,I587)</f>
        <v>1198575</v>
      </c>
      <c r="J839" s="85">
        <f t="shared" si="580"/>
        <v>417.24547900631995</v>
      </c>
      <c r="K839" s="85">
        <f t="shared" si="580"/>
        <v>49.391986317084871</v>
      </c>
      <c r="L839" s="85">
        <f t="shared" si="580"/>
        <v>34.207287820954051</v>
      </c>
      <c r="M839" s="85">
        <f t="shared" si="580"/>
        <v>692.56756756756749</v>
      </c>
      <c r="N839" s="85">
        <f t="shared" si="580"/>
        <v>9.9284567090086142</v>
      </c>
      <c r="O839" s="85">
        <f t="shared" si="580"/>
        <v>696.56302521008399</v>
      </c>
      <c r="P839" s="85">
        <f t="shared" si="580"/>
        <v>1.3061512664372077E-2</v>
      </c>
      <c r="Q839" s="85">
        <f t="shared" si="580"/>
        <v>0.25506756756756754</v>
      </c>
      <c r="R839" s="85">
        <f t="shared" si="580"/>
        <v>0.58402686523580083</v>
      </c>
      <c r="S839" s="85">
        <f t="shared" si="580"/>
        <v>5.3974496628101963E-2</v>
      </c>
      <c r="T839" s="4">
        <f t="shared" si="580"/>
        <v>9.661129568106313</v>
      </c>
      <c r="U839" s="4">
        <f t="shared" si="580"/>
        <v>0</v>
      </c>
      <c r="V839" s="4">
        <f t="shared" si="580"/>
        <v>0</v>
      </c>
      <c r="W839" s="4">
        <f t="shared" si="580"/>
        <v>0</v>
      </c>
      <c r="X839" s="4">
        <f t="shared" si="580"/>
        <v>0</v>
      </c>
    </row>
    <row r="840" spans="1:24" ht="15.75" customHeight="1" x14ac:dyDescent="0.25">
      <c r="A840" s="4" t="s">
        <v>185</v>
      </c>
      <c r="B840" s="4" t="s">
        <v>186</v>
      </c>
      <c r="C840" s="4" t="s">
        <v>181</v>
      </c>
      <c r="D840" s="4" t="s">
        <v>182</v>
      </c>
      <c r="E840" s="4">
        <f t="shared" si="523"/>
        <v>0</v>
      </c>
      <c r="I840" s="4" t="str">
        <f t="shared" ref="I840:X840" si="581">+IF(IFERROR(I588,0)=0,0,I588)</f>
        <v/>
      </c>
      <c r="J840" s="4" t="str">
        <f t="shared" si="581"/>
        <v/>
      </c>
      <c r="K840" s="4" t="str">
        <f t="shared" si="581"/>
        <v/>
      </c>
      <c r="L840" s="4" t="str">
        <f t="shared" si="581"/>
        <v/>
      </c>
      <c r="M840" s="4" t="str">
        <f t="shared" si="581"/>
        <v/>
      </c>
      <c r="N840" s="4" t="str">
        <f t="shared" si="581"/>
        <v/>
      </c>
      <c r="O840" s="4" t="str">
        <f t="shared" si="581"/>
        <v/>
      </c>
      <c r="P840" s="4" t="str">
        <f t="shared" si="581"/>
        <v/>
      </c>
      <c r="Q840" s="4" t="str">
        <f t="shared" si="581"/>
        <v/>
      </c>
      <c r="R840" s="4" t="str">
        <f t="shared" si="581"/>
        <v/>
      </c>
      <c r="S840" s="4" t="str">
        <f t="shared" si="581"/>
        <v/>
      </c>
      <c r="T840" s="4" t="str">
        <f t="shared" si="581"/>
        <v/>
      </c>
      <c r="U840" s="4" t="str">
        <f t="shared" si="581"/>
        <v/>
      </c>
      <c r="V840" s="4" t="str">
        <f t="shared" si="581"/>
        <v/>
      </c>
      <c r="W840" s="4" t="str">
        <f t="shared" si="581"/>
        <v/>
      </c>
      <c r="X840" s="4" t="str">
        <f t="shared" si="581"/>
        <v/>
      </c>
    </row>
    <row r="841" spans="1:24" ht="15.75" customHeight="1" x14ac:dyDescent="0.25">
      <c r="A841" s="5" t="s">
        <v>187</v>
      </c>
      <c r="B841" s="5" t="s">
        <v>188</v>
      </c>
      <c r="C841" s="4" t="s">
        <v>181</v>
      </c>
      <c r="D841" s="4" t="s">
        <v>182</v>
      </c>
      <c r="E841" s="4">
        <f t="shared" si="523"/>
        <v>0</v>
      </c>
      <c r="I841" s="4" t="str">
        <f t="shared" ref="I841:X841" si="582">+IF(IFERROR(I589,0)=0,0,I589)</f>
        <v/>
      </c>
      <c r="J841" s="4" t="str">
        <f t="shared" si="582"/>
        <v/>
      </c>
      <c r="K841" s="4" t="str">
        <f t="shared" si="582"/>
        <v/>
      </c>
      <c r="L841" s="4" t="str">
        <f t="shared" si="582"/>
        <v/>
      </c>
      <c r="M841" s="4" t="str">
        <f t="shared" si="582"/>
        <v/>
      </c>
      <c r="N841" s="4" t="str">
        <f t="shared" si="582"/>
        <v/>
      </c>
      <c r="O841" s="4" t="str">
        <f t="shared" si="582"/>
        <v/>
      </c>
      <c r="P841" s="4" t="str">
        <f t="shared" si="582"/>
        <v/>
      </c>
      <c r="Q841" s="4" t="str">
        <f t="shared" si="582"/>
        <v/>
      </c>
      <c r="R841" s="4" t="str">
        <f t="shared" si="582"/>
        <v/>
      </c>
      <c r="S841" s="4" t="str">
        <f t="shared" si="582"/>
        <v/>
      </c>
      <c r="T841" s="4" t="str">
        <f t="shared" si="582"/>
        <v/>
      </c>
      <c r="U841" s="4" t="str">
        <f t="shared" si="582"/>
        <v/>
      </c>
      <c r="V841" s="4" t="str">
        <f t="shared" si="582"/>
        <v/>
      </c>
      <c r="W841" s="4" t="str">
        <f t="shared" si="582"/>
        <v/>
      </c>
      <c r="X841" s="4" t="str">
        <f t="shared" si="582"/>
        <v/>
      </c>
    </row>
    <row r="842" spans="1:24" ht="15.75" customHeight="1" x14ac:dyDescent="0.25">
      <c r="A842" s="4" t="s">
        <v>167</v>
      </c>
      <c r="B842" s="4" t="s">
        <v>168</v>
      </c>
      <c r="C842" s="4" t="s">
        <v>106</v>
      </c>
      <c r="D842" s="4" t="s">
        <v>160</v>
      </c>
      <c r="E842" s="4">
        <f t="shared" si="523"/>
        <v>0</v>
      </c>
      <c r="I842" s="4" t="str">
        <f t="shared" ref="I842:X842" si="583">+IF(IFERROR(I590,0)=0,0,I590)</f>
        <v/>
      </c>
      <c r="J842" s="4" t="str">
        <f t="shared" si="583"/>
        <v/>
      </c>
      <c r="K842" s="4" t="str">
        <f t="shared" si="583"/>
        <v/>
      </c>
      <c r="L842" s="4" t="str">
        <f t="shared" si="583"/>
        <v/>
      </c>
      <c r="M842" s="4" t="str">
        <f t="shared" si="583"/>
        <v/>
      </c>
      <c r="N842" s="4" t="str">
        <f t="shared" si="583"/>
        <v/>
      </c>
      <c r="O842" s="4" t="str">
        <f t="shared" si="583"/>
        <v/>
      </c>
      <c r="P842" s="4" t="str">
        <f t="shared" si="583"/>
        <v/>
      </c>
      <c r="Q842" s="4" t="str">
        <f t="shared" si="583"/>
        <v/>
      </c>
      <c r="R842" s="4" t="str">
        <f t="shared" si="583"/>
        <v/>
      </c>
      <c r="S842" s="4" t="str">
        <f t="shared" si="583"/>
        <v/>
      </c>
      <c r="T842" s="4" t="str">
        <f t="shared" si="583"/>
        <v/>
      </c>
      <c r="U842" s="4" t="str">
        <f t="shared" si="583"/>
        <v/>
      </c>
      <c r="V842" s="4" t="str">
        <f t="shared" si="583"/>
        <v/>
      </c>
      <c r="W842" s="4" t="str">
        <f t="shared" si="583"/>
        <v/>
      </c>
      <c r="X842" s="4" t="str">
        <f t="shared" si="583"/>
        <v/>
      </c>
    </row>
    <row r="843" spans="1:24" ht="15.75" customHeight="1" x14ac:dyDescent="0.25">
      <c r="A843" s="4" t="s">
        <v>240</v>
      </c>
      <c r="B843" s="4" t="s">
        <v>241</v>
      </c>
      <c r="C843" s="4" t="s">
        <v>118</v>
      </c>
      <c r="D843" s="4" t="s">
        <v>231</v>
      </c>
      <c r="E843" s="4">
        <f t="shared" si="523"/>
        <v>0</v>
      </c>
      <c r="I843" s="4" t="str">
        <f t="shared" ref="I843:X843" si="584">+IF(IFERROR(I591,0)=0,0,I591)</f>
        <v/>
      </c>
      <c r="J843" s="4" t="str">
        <f t="shared" si="584"/>
        <v/>
      </c>
      <c r="K843" s="4" t="str">
        <f t="shared" si="584"/>
        <v/>
      </c>
      <c r="L843" s="4" t="str">
        <f t="shared" si="584"/>
        <v/>
      </c>
      <c r="M843" s="4" t="str">
        <f t="shared" si="584"/>
        <v/>
      </c>
      <c r="N843" s="4" t="str">
        <f t="shared" si="584"/>
        <v/>
      </c>
      <c r="O843" s="4" t="str">
        <f t="shared" si="584"/>
        <v/>
      </c>
      <c r="P843" s="4" t="str">
        <f t="shared" si="584"/>
        <v/>
      </c>
      <c r="Q843" s="4" t="str">
        <f t="shared" si="584"/>
        <v/>
      </c>
      <c r="R843" s="4" t="str">
        <f t="shared" si="584"/>
        <v/>
      </c>
      <c r="S843" s="4" t="str">
        <f t="shared" si="584"/>
        <v/>
      </c>
      <c r="T843" s="4" t="str">
        <f t="shared" si="584"/>
        <v/>
      </c>
      <c r="U843" s="4" t="str">
        <f t="shared" si="584"/>
        <v/>
      </c>
      <c r="V843" s="4" t="str">
        <f t="shared" si="584"/>
        <v/>
      </c>
      <c r="W843" s="4" t="str">
        <f t="shared" si="584"/>
        <v/>
      </c>
      <c r="X843" s="4" t="str">
        <f t="shared" si="584"/>
        <v/>
      </c>
    </row>
    <row r="844" spans="1:24" ht="15.75" customHeight="1" x14ac:dyDescent="0.25">
      <c r="A844" s="4" t="s">
        <v>277</v>
      </c>
      <c r="B844" s="4" t="s">
        <v>278</v>
      </c>
      <c r="C844" s="4" t="s">
        <v>181</v>
      </c>
      <c r="D844" s="4" t="s">
        <v>276</v>
      </c>
      <c r="E844" s="4">
        <f t="shared" si="523"/>
        <v>1</v>
      </c>
      <c r="I844" s="4">
        <f t="shared" ref="I844:X844" si="585">+IF(IFERROR(I592,0)=0,0,I592)</f>
        <v>5771876</v>
      </c>
      <c r="J844" s="85">
        <f t="shared" si="585"/>
        <v>187.51269084782831</v>
      </c>
      <c r="K844" s="85">
        <f t="shared" si="585"/>
        <v>62.977790929673468</v>
      </c>
      <c r="L844" s="85">
        <f t="shared" si="585"/>
        <v>54.696254735895224</v>
      </c>
      <c r="M844" s="85">
        <f t="shared" si="585"/>
        <v>868.50068775790919</v>
      </c>
      <c r="N844" s="85">
        <f t="shared" si="585"/>
        <v>13.149970650790143</v>
      </c>
      <c r="O844" s="85">
        <f t="shared" si="585"/>
        <v>277.82213438735175</v>
      </c>
      <c r="P844" s="85">
        <f t="shared" si="585"/>
        <v>1.8500045804790165E-2</v>
      </c>
      <c r="Q844" s="85">
        <f t="shared" si="585"/>
        <v>0.35488308115543327</v>
      </c>
      <c r="R844" s="85">
        <f t="shared" si="585"/>
        <v>1.2301026563980237</v>
      </c>
      <c r="S844" s="85">
        <f t="shared" si="585"/>
        <v>0.16527005173877374</v>
      </c>
      <c r="T844" s="85">
        <f t="shared" si="585"/>
        <v>170.60436893203882</v>
      </c>
      <c r="U844" s="4">
        <f t="shared" si="585"/>
        <v>0.93</v>
      </c>
      <c r="V844" s="4">
        <f t="shared" si="585"/>
        <v>0.92</v>
      </c>
      <c r="W844" s="4">
        <f t="shared" si="585"/>
        <v>0.88</v>
      </c>
      <c r="X844" s="4">
        <f t="shared" si="585"/>
        <v>0.88</v>
      </c>
    </row>
    <row r="845" spans="1:24" ht="15.75" customHeight="1" x14ac:dyDescent="0.25">
      <c r="A845" s="4" t="s">
        <v>122</v>
      </c>
      <c r="B845" s="4" t="s">
        <v>123</v>
      </c>
      <c r="C845" s="4" t="s">
        <v>118</v>
      </c>
      <c r="D845" s="4" t="s">
        <v>119</v>
      </c>
      <c r="E845" s="4">
        <f t="shared" si="523"/>
        <v>0</v>
      </c>
      <c r="I845" s="4" t="str">
        <f t="shared" ref="I845:X845" si="586">+IF(IFERROR(I593,0)=0,0,I593)</f>
        <v/>
      </c>
      <c r="J845" s="4" t="str">
        <f t="shared" si="586"/>
        <v/>
      </c>
      <c r="K845" s="4" t="str">
        <f t="shared" si="586"/>
        <v/>
      </c>
      <c r="L845" s="4" t="str">
        <f t="shared" si="586"/>
        <v/>
      </c>
      <c r="M845" s="4" t="str">
        <f t="shared" si="586"/>
        <v/>
      </c>
      <c r="N845" s="4" t="str">
        <f t="shared" si="586"/>
        <v/>
      </c>
      <c r="O845" s="4" t="str">
        <f t="shared" si="586"/>
        <v/>
      </c>
      <c r="P845" s="4" t="str">
        <f t="shared" si="586"/>
        <v/>
      </c>
      <c r="Q845" s="4" t="str">
        <f t="shared" si="586"/>
        <v/>
      </c>
      <c r="R845" s="4" t="str">
        <f t="shared" si="586"/>
        <v/>
      </c>
      <c r="S845" s="4" t="str">
        <f t="shared" si="586"/>
        <v/>
      </c>
      <c r="T845" s="4" t="str">
        <f t="shared" si="586"/>
        <v/>
      </c>
      <c r="U845" s="4" t="str">
        <f t="shared" si="586"/>
        <v/>
      </c>
      <c r="V845" s="4" t="str">
        <f t="shared" si="586"/>
        <v/>
      </c>
      <c r="W845" s="4" t="str">
        <f t="shared" si="586"/>
        <v/>
      </c>
      <c r="X845" s="4" t="str">
        <f t="shared" si="586"/>
        <v/>
      </c>
    </row>
    <row r="846" spans="1:24" ht="15.75" customHeight="1" x14ac:dyDescent="0.25">
      <c r="A846" s="4" t="s">
        <v>49</v>
      </c>
      <c r="B846" s="4" t="s">
        <v>50</v>
      </c>
      <c r="C846" s="4" t="s">
        <v>28</v>
      </c>
      <c r="D846" s="4" t="s">
        <v>29</v>
      </c>
      <c r="E846" s="4">
        <f t="shared" si="523"/>
        <v>0</v>
      </c>
      <c r="I846" s="4" t="str">
        <f t="shared" ref="I846:X846" si="587">+IF(IFERROR(I594,0)=0,0,I594)</f>
        <v/>
      </c>
      <c r="J846" s="4" t="str">
        <f t="shared" si="587"/>
        <v/>
      </c>
      <c r="K846" s="4" t="str">
        <f t="shared" si="587"/>
        <v/>
      </c>
      <c r="L846" s="4" t="str">
        <f t="shared" si="587"/>
        <v/>
      </c>
      <c r="M846" s="4" t="str">
        <f t="shared" si="587"/>
        <v/>
      </c>
      <c r="N846" s="4" t="str">
        <f t="shared" si="587"/>
        <v/>
      </c>
      <c r="O846" s="4" t="str">
        <f t="shared" si="587"/>
        <v/>
      </c>
      <c r="P846" s="4" t="str">
        <f t="shared" si="587"/>
        <v/>
      </c>
      <c r="Q846" s="4" t="str">
        <f t="shared" si="587"/>
        <v/>
      </c>
      <c r="R846" s="4" t="str">
        <f t="shared" si="587"/>
        <v/>
      </c>
      <c r="S846" s="4" t="str">
        <f t="shared" si="587"/>
        <v/>
      </c>
      <c r="T846" s="4" t="str">
        <f t="shared" si="587"/>
        <v/>
      </c>
      <c r="U846" s="4" t="str">
        <f t="shared" si="587"/>
        <v/>
      </c>
      <c r="V846" s="4" t="str">
        <f t="shared" si="587"/>
        <v/>
      </c>
      <c r="W846" s="4" t="str">
        <f t="shared" si="587"/>
        <v/>
      </c>
      <c r="X846" s="4" t="str">
        <f t="shared" si="587"/>
        <v/>
      </c>
    </row>
    <row r="847" spans="1:24" ht="15.75" customHeight="1" x14ac:dyDescent="0.25">
      <c r="A847" s="4" t="s">
        <v>51</v>
      </c>
      <c r="B847" s="4" t="s">
        <v>52</v>
      </c>
      <c r="C847" s="4" t="s">
        <v>28</v>
      </c>
      <c r="D847" s="4" t="s">
        <v>29</v>
      </c>
      <c r="E847" s="4">
        <f t="shared" si="523"/>
        <v>1</v>
      </c>
      <c r="I847" s="4">
        <f t="shared" ref="I847:X847" si="588">+IF(IFERROR(I595,0)=0,0,I595)</f>
        <v>10738958</v>
      </c>
      <c r="J847" s="85">
        <f t="shared" si="588"/>
        <v>327.56436890804491</v>
      </c>
      <c r="K847" s="85">
        <f t="shared" si="588"/>
        <v>244.77235128398863</v>
      </c>
      <c r="L847" s="4">
        <f t="shared" si="588"/>
        <v>147.31748256743123</v>
      </c>
      <c r="M847" s="4">
        <f t="shared" si="588"/>
        <v>361.05032822757113</v>
      </c>
      <c r="N847" s="4">
        <f t="shared" si="588"/>
        <v>0</v>
      </c>
      <c r="O847" s="85">
        <f t="shared" si="588"/>
        <v>30.274480712166174</v>
      </c>
      <c r="P847" s="85">
        <f t="shared" si="588"/>
        <v>7.2433177183797186</v>
      </c>
      <c r="Q847" s="85">
        <f t="shared" si="588"/>
        <v>0.60313474853534199</v>
      </c>
      <c r="R847" s="85">
        <f t="shared" si="588"/>
        <v>11.323258737020854</v>
      </c>
      <c r="S847" s="85">
        <f t="shared" si="588"/>
        <v>1.9287429551580495</v>
      </c>
      <c r="T847" s="4">
        <f t="shared" si="588"/>
        <v>0</v>
      </c>
      <c r="U847" s="4">
        <f t="shared" si="588"/>
        <v>0.33</v>
      </c>
      <c r="V847" s="4">
        <f t="shared" si="588"/>
        <v>0.19</v>
      </c>
      <c r="W847" s="4">
        <f t="shared" si="588"/>
        <v>0.4</v>
      </c>
      <c r="X847" s="4">
        <f t="shared" si="588"/>
        <v>0.4</v>
      </c>
    </row>
    <row r="848" spans="1:24" ht="15.75" customHeight="1" x14ac:dyDescent="0.25">
      <c r="A848" s="4" t="s">
        <v>337</v>
      </c>
      <c r="B848" s="4" t="s">
        <v>338</v>
      </c>
      <c r="C848" s="4" t="s">
        <v>28</v>
      </c>
      <c r="D848" s="4" t="s">
        <v>328</v>
      </c>
      <c r="E848" s="4">
        <f t="shared" si="523"/>
        <v>1</v>
      </c>
      <c r="I848" s="4">
        <f t="shared" ref="I848:X848" si="589">+IF(IFERROR(I596,0)=0,0,I596)</f>
        <v>17373662</v>
      </c>
      <c r="J848" s="85">
        <f t="shared" si="589"/>
        <v>250.91428623395575</v>
      </c>
      <c r="K848" s="85">
        <f t="shared" si="589"/>
        <v>215.82669215045166</v>
      </c>
      <c r="L848" s="4">
        <f t="shared" si="589"/>
        <v>60.976405658246961</v>
      </c>
      <c r="M848" s="4">
        <f t="shared" si="589"/>
        <v>250.86524119260528</v>
      </c>
      <c r="N848" s="4">
        <f t="shared" si="589"/>
        <v>7.7714201378111678</v>
      </c>
      <c r="O848" s="85">
        <f t="shared" si="589"/>
        <v>28.196969696969695</v>
      </c>
      <c r="P848" s="85">
        <f t="shared" si="589"/>
        <v>15.990191897654585</v>
      </c>
      <c r="Q848" s="85">
        <f t="shared" si="589"/>
        <v>0.34864122463130381</v>
      </c>
      <c r="R848" s="85">
        <f t="shared" si="589"/>
        <v>5.5946754345744729</v>
      </c>
      <c r="S848" s="85">
        <f t="shared" si="589"/>
        <v>8.8108543793659315</v>
      </c>
      <c r="T848" s="4">
        <f t="shared" si="589"/>
        <v>178.60944954285515</v>
      </c>
      <c r="U848" s="4">
        <f t="shared" si="589"/>
        <v>0.38</v>
      </c>
      <c r="V848" s="4">
        <f t="shared" si="589"/>
        <v>0.36</v>
      </c>
      <c r="W848" s="4">
        <f t="shared" si="589"/>
        <v>0.42</v>
      </c>
      <c r="X848" s="4">
        <f t="shared" si="589"/>
        <v>0.42</v>
      </c>
    </row>
    <row r="849" spans="1:24" ht="15.75" customHeight="1" x14ac:dyDescent="0.25">
      <c r="A849" s="4" t="s">
        <v>251</v>
      </c>
      <c r="B849" s="4" t="s">
        <v>252</v>
      </c>
      <c r="C849" s="4" t="s">
        <v>118</v>
      </c>
      <c r="D849" s="4" t="s">
        <v>250</v>
      </c>
      <c r="E849" s="4">
        <f t="shared" si="523"/>
        <v>0</v>
      </c>
      <c r="I849" s="4" t="str">
        <f t="shared" ref="I849:X849" si="590">+IF(IFERROR(I597,0)=0,0,I597)</f>
        <v/>
      </c>
      <c r="J849" s="4" t="str">
        <f t="shared" si="590"/>
        <v/>
      </c>
      <c r="K849" s="4" t="str">
        <f t="shared" si="590"/>
        <v/>
      </c>
      <c r="L849" s="4" t="str">
        <f t="shared" si="590"/>
        <v/>
      </c>
      <c r="M849" s="4" t="str">
        <f t="shared" si="590"/>
        <v/>
      </c>
      <c r="N849" s="4" t="str">
        <f t="shared" si="590"/>
        <v/>
      </c>
      <c r="O849" s="4" t="str">
        <f t="shared" si="590"/>
        <v/>
      </c>
      <c r="P849" s="4" t="str">
        <f t="shared" si="590"/>
        <v/>
      </c>
      <c r="Q849" s="4" t="str">
        <f t="shared" si="590"/>
        <v/>
      </c>
      <c r="R849" s="4" t="str">
        <f t="shared" si="590"/>
        <v/>
      </c>
      <c r="S849" s="4" t="str">
        <f t="shared" si="590"/>
        <v/>
      </c>
      <c r="T849" s="4" t="str">
        <f t="shared" si="590"/>
        <v/>
      </c>
      <c r="U849" s="4" t="str">
        <f t="shared" si="590"/>
        <v/>
      </c>
      <c r="V849" s="4" t="str">
        <f t="shared" si="590"/>
        <v/>
      </c>
      <c r="W849" s="4" t="str">
        <f t="shared" si="590"/>
        <v/>
      </c>
      <c r="X849" s="4" t="str">
        <f t="shared" si="590"/>
        <v/>
      </c>
    </row>
    <row r="850" spans="1:24" ht="15.75" customHeight="1" x14ac:dyDescent="0.25">
      <c r="A850" s="4" t="s">
        <v>92</v>
      </c>
      <c r="B850" s="4" t="s">
        <v>93</v>
      </c>
      <c r="C850" s="4" t="s">
        <v>28</v>
      </c>
      <c r="D850" s="4" t="s">
        <v>89</v>
      </c>
      <c r="E850" s="4">
        <f t="shared" si="523"/>
        <v>1</v>
      </c>
      <c r="I850" s="4">
        <f t="shared" ref="I850:X850" si="591">+IF(IFERROR(I598,0)=0,0,I598)</f>
        <v>6453553</v>
      </c>
      <c r="J850" s="85">
        <f t="shared" si="591"/>
        <v>357.83389398057164</v>
      </c>
      <c r="K850" s="85">
        <f t="shared" si="591"/>
        <v>593.93639441715288</v>
      </c>
      <c r="L850" s="4">
        <f t="shared" si="591"/>
        <v>51.418464404492049</v>
      </c>
      <c r="M850" s="4">
        <f t="shared" si="591"/>
        <v>230.43420670921969</v>
      </c>
      <c r="N850" s="4">
        <f t="shared" si="591"/>
        <v>6.5009043583960135</v>
      </c>
      <c r="O850" s="85">
        <f t="shared" si="591"/>
        <v>56.790935672514621</v>
      </c>
      <c r="P850" s="85">
        <f t="shared" si="591"/>
        <v>6.3755821689953427</v>
      </c>
      <c r="Q850" s="85">
        <f t="shared" si="591"/>
        <v>0.28134620401774069</v>
      </c>
      <c r="R850" s="85">
        <f t="shared" si="591"/>
        <v>61.082631536457512</v>
      </c>
      <c r="S850" s="85">
        <f t="shared" si="591"/>
        <v>1.0205946711288454</v>
      </c>
      <c r="T850" s="4">
        <f t="shared" si="591"/>
        <v>106.94572638132918</v>
      </c>
      <c r="U850" s="4">
        <f t="shared" si="591"/>
        <v>0.35</v>
      </c>
      <c r="V850" s="4">
        <f t="shared" si="591"/>
        <v>0.37</v>
      </c>
      <c r="W850" s="4">
        <f t="shared" si="591"/>
        <v>0.32</v>
      </c>
      <c r="X850" s="4">
        <f t="shared" si="591"/>
        <v>0.32</v>
      </c>
    </row>
    <row r="851" spans="1:24" ht="15.75" customHeight="1" x14ac:dyDescent="0.25">
      <c r="A851" s="4" t="s">
        <v>242</v>
      </c>
      <c r="B851" s="4" t="s">
        <v>243</v>
      </c>
      <c r="C851" s="4" t="s">
        <v>118</v>
      </c>
      <c r="D851" s="4" t="s">
        <v>231</v>
      </c>
      <c r="E851" s="4">
        <f t="shared" si="523"/>
        <v>0</v>
      </c>
      <c r="I851" s="4" t="str">
        <f t="shared" ref="I851:X851" si="592">+IF(IFERROR(I599,0)=0,0,I599)</f>
        <v/>
      </c>
      <c r="J851" s="4" t="str">
        <f t="shared" si="592"/>
        <v/>
      </c>
      <c r="K851" s="4" t="str">
        <f t="shared" si="592"/>
        <v/>
      </c>
      <c r="L851" s="4" t="str">
        <f t="shared" si="592"/>
        <v/>
      </c>
      <c r="M851" s="4" t="str">
        <f t="shared" si="592"/>
        <v/>
      </c>
      <c r="N851" s="4" t="str">
        <f t="shared" si="592"/>
        <v/>
      </c>
      <c r="O851" s="4" t="str">
        <f t="shared" si="592"/>
        <v/>
      </c>
      <c r="P851" s="4" t="str">
        <f t="shared" si="592"/>
        <v/>
      </c>
      <c r="Q851" s="4" t="str">
        <f t="shared" si="592"/>
        <v/>
      </c>
      <c r="R851" s="4" t="str">
        <f t="shared" si="592"/>
        <v/>
      </c>
      <c r="S851" s="4" t="str">
        <f t="shared" si="592"/>
        <v/>
      </c>
      <c r="T851" s="4" t="str">
        <f t="shared" si="592"/>
        <v/>
      </c>
      <c r="U851" s="4" t="str">
        <f t="shared" si="592"/>
        <v/>
      </c>
      <c r="V851" s="4" t="str">
        <f t="shared" si="592"/>
        <v/>
      </c>
      <c r="W851" s="4" t="str">
        <f t="shared" si="592"/>
        <v/>
      </c>
      <c r="X851" s="4" t="str">
        <f t="shared" si="592"/>
        <v/>
      </c>
    </row>
    <row r="852" spans="1:24" ht="15.75" customHeight="1" x14ac:dyDescent="0.25">
      <c r="A852" s="4" t="s">
        <v>124</v>
      </c>
      <c r="B852" s="4" t="s">
        <v>125</v>
      </c>
      <c r="C852" s="4" t="s">
        <v>118</v>
      </c>
      <c r="D852" s="4" t="s">
        <v>119</v>
      </c>
      <c r="E852" s="4">
        <f t="shared" si="523"/>
        <v>0</v>
      </c>
      <c r="I852" s="4" t="str">
        <f t="shared" ref="I852:X852" si="593">+IF(IFERROR(I600,0)=0,0,I600)</f>
        <v/>
      </c>
      <c r="J852" s="4" t="str">
        <f t="shared" si="593"/>
        <v/>
      </c>
      <c r="K852" s="4" t="str">
        <f t="shared" si="593"/>
        <v/>
      </c>
      <c r="L852" s="4" t="str">
        <f t="shared" si="593"/>
        <v/>
      </c>
      <c r="M852" s="4" t="str">
        <f t="shared" si="593"/>
        <v/>
      </c>
      <c r="N852" s="4" t="str">
        <f t="shared" si="593"/>
        <v/>
      </c>
      <c r="O852" s="4" t="str">
        <f t="shared" si="593"/>
        <v/>
      </c>
      <c r="P852" s="4" t="str">
        <f t="shared" si="593"/>
        <v/>
      </c>
      <c r="Q852" s="4" t="str">
        <f t="shared" si="593"/>
        <v/>
      </c>
      <c r="R852" s="4" t="str">
        <f t="shared" si="593"/>
        <v/>
      </c>
      <c r="S852" s="4" t="str">
        <f t="shared" si="593"/>
        <v/>
      </c>
      <c r="T852" s="4" t="str">
        <f t="shared" si="593"/>
        <v/>
      </c>
      <c r="U852" s="4" t="str">
        <f t="shared" si="593"/>
        <v/>
      </c>
      <c r="V852" s="4" t="str">
        <f t="shared" si="593"/>
        <v/>
      </c>
      <c r="W852" s="4" t="str">
        <f t="shared" si="593"/>
        <v/>
      </c>
      <c r="X852" s="4" t="str">
        <f t="shared" si="593"/>
        <v/>
      </c>
    </row>
    <row r="853" spans="1:24" ht="15.75" customHeight="1" x14ac:dyDescent="0.25">
      <c r="A853" s="4" t="s">
        <v>279</v>
      </c>
      <c r="B853" s="4" t="s">
        <v>280</v>
      </c>
      <c r="C853" s="4" t="s">
        <v>181</v>
      </c>
      <c r="D853" s="4" t="s">
        <v>276</v>
      </c>
      <c r="E853" s="4">
        <f t="shared" si="523"/>
        <v>1</v>
      </c>
      <c r="I853" s="4">
        <f t="shared" ref="I853:X853" si="594">+IF(IFERROR(I601,0)=0,0,I601)</f>
        <v>1325648</v>
      </c>
      <c r="J853" s="85">
        <f t="shared" si="594"/>
        <v>293.81857023885675</v>
      </c>
      <c r="K853" s="85">
        <f t="shared" si="594"/>
        <v>194.32006083062774</v>
      </c>
      <c r="L853" s="85">
        <f t="shared" si="594"/>
        <v>91.351550336137493</v>
      </c>
      <c r="M853" s="85">
        <f t="shared" si="594"/>
        <v>470.10869565217388</v>
      </c>
      <c r="N853" s="85">
        <f t="shared" si="594"/>
        <v>17.350005431306048</v>
      </c>
      <c r="O853" s="85">
        <f t="shared" si="594"/>
        <v>64.3</v>
      </c>
      <c r="P853" s="85">
        <f t="shared" si="594"/>
        <v>0.34928813559322036</v>
      </c>
      <c r="Q853" s="85">
        <f t="shared" si="594"/>
        <v>0.20574534161490685</v>
      </c>
      <c r="R853" s="85">
        <f t="shared" si="594"/>
        <v>2.1876093804690235</v>
      </c>
      <c r="S853" s="85">
        <f t="shared" si="594"/>
        <v>1.3350463182094801</v>
      </c>
      <c r="T853" s="85">
        <f t="shared" si="594"/>
        <v>88.029761904761898</v>
      </c>
      <c r="U853" s="4">
        <f t="shared" si="594"/>
        <v>0.8</v>
      </c>
      <c r="V853" s="4">
        <f t="shared" si="594"/>
        <v>0.66</v>
      </c>
      <c r="W853" s="4">
        <f t="shared" si="594"/>
        <v>0.78</v>
      </c>
      <c r="X853" s="4">
        <f t="shared" si="594"/>
        <v>0.78</v>
      </c>
    </row>
    <row r="854" spans="1:24" ht="15.75" customHeight="1" x14ac:dyDescent="0.25">
      <c r="A854" s="4" t="s">
        <v>381</v>
      </c>
      <c r="B854" s="4" t="s">
        <v>382</v>
      </c>
      <c r="C854" s="4" t="s">
        <v>118</v>
      </c>
      <c r="D854" s="4" t="s">
        <v>380</v>
      </c>
      <c r="E854" s="4">
        <f t="shared" si="523"/>
        <v>0</v>
      </c>
      <c r="I854" s="4" t="str">
        <f t="shared" ref="I854:X854" si="595">+IF(IFERROR(I602,0)=0,0,I602)</f>
        <v/>
      </c>
      <c r="J854" s="4" t="str">
        <f t="shared" si="595"/>
        <v/>
      </c>
      <c r="K854" s="4" t="str">
        <f t="shared" si="595"/>
        <v/>
      </c>
      <c r="L854" s="4" t="str">
        <f t="shared" si="595"/>
        <v/>
      </c>
      <c r="M854" s="4" t="str">
        <f t="shared" si="595"/>
        <v/>
      </c>
      <c r="N854" s="4" t="str">
        <f t="shared" si="595"/>
        <v/>
      </c>
      <c r="O854" s="4" t="str">
        <f t="shared" si="595"/>
        <v/>
      </c>
      <c r="P854" s="4" t="str">
        <f t="shared" si="595"/>
        <v/>
      </c>
      <c r="Q854" s="4" t="str">
        <f t="shared" si="595"/>
        <v/>
      </c>
      <c r="R854" s="4" t="str">
        <f t="shared" si="595"/>
        <v/>
      </c>
      <c r="S854" s="4" t="str">
        <f t="shared" si="595"/>
        <v/>
      </c>
      <c r="T854" s="4" t="str">
        <f t="shared" si="595"/>
        <v/>
      </c>
      <c r="U854" s="4" t="str">
        <f t="shared" si="595"/>
        <v/>
      </c>
      <c r="V854" s="4" t="str">
        <f t="shared" si="595"/>
        <v/>
      </c>
      <c r="W854" s="4" t="str">
        <f t="shared" si="595"/>
        <v/>
      </c>
      <c r="X854" s="4" t="str">
        <f t="shared" si="595"/>
        <v/>
      </c>
    </row>
    <row r="855" spans="1:24" ht="15.75" customHeight="1" x14ac:dyDescent="0.25">
      <c r="A855" s="4" t="s">
        <v>126</v>
      </c>
      <c r="B855" s="4" t="s">
        <v>127</v>
      </c>
      <c r="C855" s="4" t="s">
        <v>118</v>
      </c>
      <c r="D855" s="4" t="s">
        <v>119</v>
      </c>
      <c r="E855" s="4">
        <f t="shared" si="523"/>
        <v>0</v>
      </c>
      <c r="I855" s="4" t="str">
        <f t="shared" ref="I855:X855" si="596">+IF(IFERROR(I603,0)=0,0,I603)</f>
        <v/>
      </c>
      <c r="J855" s="4" t="str">
        <f t="shared" si="596"/>
        <v/>
      </c>
      <c r="K855" s="4" t="str">
        <f t="shared" si="596"/>
        <v/>
      </c>
      <c r="L855" s="4" t="str">
        <f t="shared" si="596"/>
        <v/>
      </c>
      <c r="M855" s="4" t="str">
        <f t="shared" si="596"/>
        <v/>
      </c>
      <c r="N855" s="4" t="str">
        <f t="shared" si="596"/>
        <v/>
      </c>
      <c r="O855" s="4" t="str">
        <f t="shared" si="596"/>
        <v/>
      </c>
      <c r="P855" s="4" t="str">
        <f t="shared" si="596"/>
        <v/>
      </c>
      <c r="Q855" s="4" t="str">
        <f t="shared" si="596"/>
        <v/>
      </c>
      <c r="R855" s="4" t="str">
        <f t="shared" si="596"/>
        <v/>
      </c>
      <c r="S855" s="4" t="str">
        <f t="shared" si="596"/>
        <v/>
      </c>
      <c r="T855" s="4" t="str">
        <f t="shared" si="596"/>
        <v/>
      </c>
      <c r="U855" s="4" t="str">
        <f t="shared" si="596"/>
        <v/>
      </c>
      <c r="V855" s="4" t="str">
        <f t="shared" si="596"/>
        <v/>
      </c>
      <c r="W855" s="4" t="str">
        <f t="shared" si="596"/>
        <v/>
      </c>
      <c r="X855" s="4" t="str">
        <f t="shared" si="596"/>
        <v/>
      </c>
    </row>
    <row r="856" spans="1:24" ht="15.75" customHeight="1" x14ac:dyDescent="0.25">
      <c r="A856" s="4" t="s">
        <v>281</v>
      </c>
      <c r="B856" s="5" t="s">
        <v>282</v>
      </c>
      <c r="C856" s="4" t="s">
        <v>181</v>
      </c>
      <c r="D856" s="4" t="s">
        <v>276</v>
      </c>
      <c r="E856" s="4">
        <f t="shared" si="523"/>
        <v>0</v>
      </c>
      <c r="I856" s="4" t="str">
        <f t="shared" ref="I856:X856" si="597">+IF(IFERROR(I604,0)=0,0,I604)</f>
        <v/>
      </c>
      <c r="J856" s="4" t="str">
        <f t="shared" si="597"/>
        <v/>
      </c>
      <c r="K856" s="4" t="str">
        <f t="shared" si="597"/>
        <v/>
      </c>
      <c r="L856" s="4" t="str">
        <f t="shared" si="597"/>
        <v/>
      </c>
      <c r="M856" s="4" t="str">
        <f t="shared" si="597"/>
        <v/>
      </c>
      <c r="N856" s="4" t="str">
        <f t="shared" si="597"/>
        <v/>
      </c>
      <c r="O856" s="4" t="str">
        <f t="shared" si="597"/>
        <v/>
      </c>
      <c r="P856" s="4" t="str">
        <f t="shared" si="597"/>
        <v/>
      </c>
      <c r="Q856" s="4" t="str">
        <f t="shared" si="597"/>
        <v/>
      </c>
      <c r="R856" s="4" t="str">
        <f t="shared" si="597"/>
        <v/>
      </c>
      <c r="S856" s="4" t="str">
        <f t="shared" si="597"/>
        <v/>
      </c>
      <c r="T856" s="4" t="str">
        <f t="shared" si="597"/>
        <v/>
      </c>
      <c r="U856" s="4" t="str">
        <f t="shared" si="597"/>
        <v/>
      </c>
      <c r="V856" s="4" t="str">
        <f t="shared" si="597"/>
        <v/>
      </c>
      <c r="W856" s="4" t="str">
        <f t="shared" si="597"/>
        <v/>
      </c>
      <c r="X856" s="4" t="str">
        <f t="shared" si="597"/>
        <v/>
      </c>
    </row>
    <row r="857" spans="1:24" ht="15.75" customHeight="1" x14ac:dyDescent="0.25">
      <c r="A857" s="4" t="s">
        <v>339</v>
      </c>
      <c r="B857" s="4" t="s">
        <v>340</v>
      </c>
      <c r="C857" s="4" t="s">
        <v>28</v>
      </c>
      <c r="D857" s="4" t="s">
        <v>328</v>
      </c>
      <c r="E857" s="4">
        <f t="shared" si="523"/>
        <v>0</v>
      </c>
      <c r="I857" s="4" t="str">
        <f t="shared" ref="I857:X857" si="598">+IF(IFERROR(I605,0)=0,0,I605)</f>
        <v/>
      </c>
      <c r="J857" s="4" t="str">
        <f t="shared" si="598"/>
        <v/>
      </c>
      <c r="K857" s="4" t="str">
        <f t="shared" si="598"/>
        <v/>
      </c>
      <c r="L857" s="4" t="str">
        <f t="shared" si="598"/>
        <v/>
      </c>
      <c r="M857" s="4" t="str">
        <f t="shared" si="598"/>
        <v/>
      </c>
      <c r="N857" s="4" t="str">
        <f t="shared" si="598"/>
        <v/>
      </c>
      <c r="O857" s="4" t="str">
        <f t="shared" si="598"/>
        <v/>
      </c>
      <c r="P857" s="4" t="str">
        <f t="shared" si="598"/>
        <v/>
      </c>
      <c r="Q857" s="4" t="str">
        <f t="shared" si="598"/>
        <v/>
      </c>
      <c r="R857" s="4" t="str">
        <f t="shared" si="598"/>
        <v/>
      </c>
      <c r="S857" s="4" t="str">
        <f t="shared" si="598"/>
        <v/>
      </c>
      <c r="T857" s="4" t="str">
        <f t="shared" si="598"/>
        <v/>
      </c>
      <c r="U857" s="4" t="str">
        <f t="shared" si="598"/>
        <v/>
      </c>
      <c r="V857" s="4" t="str">
        <f t="shared" si="598"/>
        <v/>
      </c>
      <c r="W857" s="4" t="str">
        <f t="shared" si="598"/>
        <v/>
      </c>
      <c r="X857" s="4" t="str">
        <f t="shared" si="598"/>
        <v/>
      </c>
    </row>
    <row r="858" spans="1:24" ht="15.75" customHeight="1" x14ac:dyDescent="0.25">
      <c r="A858" s="4" t="s">
        <v>203</v>
      </c>
      <c r="B858" s="4" t="s">
        <v>204</v>
      </c>
      <c r="C858" s="4" t="s">
        <v>22</v>
      </c>
      <c r="D858" s="4" t="s">
        <v>205</v>
      </c>
      <c r="E858" s="4">
        <f t="shared" si="523"/>
        <v>0</v>
      </c>
      <c r="I858" s="4" t="str">
        <f t="shared" ref="I858:X858" si="599">+IF(IFERROR(I606,0)=0,0,I606)</f>
        <v/>
      </c>
      <c r="J858" s="4" t="str">
        <f t="shared" si="599"/>
        <v/>
      </c>
      <c r="K858" s="4" t="str">
        <f t="shared" si="599"/>
        <v/>
      </c>
      <c r="L858" s="4" t="str">
        <f t="shared" si="599"/>
        <v/>
      </c>
      <c r="M858" s="4" t="str">
        <f t="shared" si="599"/>
        <v/>
      </c>
      <c r="N858" s="4" t="str">
        <f t="shared" si="599"/>
        <v/>
      </c>
      <c r="O858" s="4" t="str">
        <f t="shared" si="599"/>
        <v/>
      </c>
      <c r="P858" s="4" t="str">
        <f t="shared" si="599"/>
        <v/>
      </c>
      <c r="Q858" s="4" t="str">
        <f t="shared" si="599"/>
        <v/>
      </c>
      <c r="R858" s="4" t="str">
        <f t="shared" si="599"/>
        <v/>
      </c>
      <c r="S858" s="4" t="str">
        <f t="shared" si="599"/>
        <v/>
      </c>
      <c r="T858" s="4" t="str">
        <f t="shared" si="599"/>
        <v/>
      </c>
      <c r="U858" s="4" t="str">
        <f t="shared" si="599"/>
        <v/>
      </c>
      <c r="V858" s="4" t="str">
        <f t="shared" si="599"/>
        <v/>
      </c>
      <c r="W858" s="4" t="str">
        <f t="shared" si="599"/>
        <v/>
      </c>
      <c r="X858" s="4" t="str">
        <f t="shared" si="599"/>
        <v/>
      </c>
    </row>
    <row r="859" spans="1:24" ht="15.75" customHeight="1" x14ac:dyDescent="0.25">
      <c r="A859" s="4" t="s">
        <v>283</v>
      </c>
      <c r="B859" s="4" t="s">
        <v>284</v>
      </c>
      <c r="C859" s="4" t="s">
        <v>181</v>
      </c>
      <c r="D859" s="4" t="s">
        <v>276</v>
      </c>
      <c r="E859" s="4">
        <f t="shared" si="523"/>
        <v>1</v>
      </c>
      <c r="I859" s="4">
        <f t="shared" ref="I859:X859" si="600">+IF(IFERROR(I607,0)=0,0,I607)</f>
        <v>5532156</v>
      </c>
      <c r="J859" s="85">
        <f t="shared" si="600"/>
        <v>135.84215629494179</v>
      </c>
      <c r="K859" s="85">
        <f t="shared" si="600"/>
        <v>55.710648795876324</v>
      </c>
      <c r="L859" s="85">
        <f t="shared" si="600"/>
        <v>37.652589695590656</v>
      </c>
      <c r="M859" s="85">
        <f t="shared" si="600"/>
        <v>675.85983127839063</v>
      </c>
      <c r="N859" s="85">
        <f t="shared" si="600"/>
        <v>18.88956132111965</v>
      </c>
      <c r="O859" s="85">
        <f t="shared" si="600"/>
        <v>151.95693779904306</v>
      </c>
      <c r="P859" s="85">
        <f t="shared" si="600"/>
        <v>1.9752105310381071E-2</v>
      </c>
      <c r="Q859" s="85">
        <f t="shared" si="600"/>
        <v>0.19954574951330306</v>
      </c>
      <c r="R859" s="85">
        <f t="shared" si="600"/>
        <v>1.2472533312509626</v>
      </c>
      <c r="S859" s="85">
        <f t="shared" si="600"/>
        <v>2.5312635788280486</v>
      </c>
      <c r="T859" s="85">
        <f t="shared" si="600"/>
        <v>288.19419237749548</v>
      </c>
      <c r="U859" s="4">
        <f t="shared" si="600"/>
        <v>0.93</v>
      </c>
      <c r="V859" s="4">
        <f t="shared" si="600"/>
        <v>0.94</v>
      </c>
      <c r="W859" s="4">
        <f t="shared" si="600"/>
        <v>0.92</v>
      </c>
      <c r="X859" s="4">
        <f t="shared" si="600"/>
        <v>0.92</v>
      </c>
    </row>
    <row r="860" spans="1:24" ht="15.75" customHeight="1" x14ac:dyDescent="0.25">
      <c r="A860" s="4" t="s">
        <v>528</v>
      </c>
      <c r="B860" s="4" t="s">
        <v>529</v>
      </c>
      <c r="C860" s="4" t="s">
        <v>181</v>
      </c>
      <c r="D860" s="4" t="s">
        <v>525</v>
      </c>
      <c r="E860" s="4">
        <f t="shared" si="523"/>
        <v>1</v>
      </c>
      <c r="I860" s="4">
        <f t="shared" ref="I860:X860" si="601">+IF(IFERROR(I608,0)=0,0,I608)</f>
        <v>65129728</v>
      </c>
      <c r="J860" s="85">
        <f t="shared" si="601"/>
        <v>329.69429873866511</v>
      </c>
      <c r="K860" s="85">
        <f t="shared" si="601"/>
        <v>105.90248434631877</v>
      </c>
      <c r="L860" s="4">
        <f t="shared" si="601"/>
        <v>53.521192220419174</v>
      </c>
      <c r="M860" s="4">
        <f t="shared" si="601"/>
        <v>601.81470383657825</v>
      </c>
      <c r="N860" s="4">
        <f t="shared" si="601"/>
        <v>13.730910211329888</v>
      </c>
      <c r="O860" s="85">
        <f t="shared" si="601"/>
        <v>184.79493006993007</v>
      </c>
      <c r="P860" s="85">
        <f t="shared" si="601"/>
        <v>0.10688075669108806</v>
      </c>
      <c r="Q860" s="85">
        <f t="shared" si="601"/>
        <v>0.28728216429379189</v>
      </c>
      <c r="R860" s="85">
        <f t="shared" si="601"/>
        <v>1.2651672673959271</v>
      </c>
      <c r="S860" s="85">
        <f t="shared" si="601"/>
        <v>1.0020907696775958</v>
      </c>
      <c r="T860" s="4">
        <f t="shared" si="601"/>
        <v>108.40048430554378</v>
      </c>
      <c r="U860" s="4">
        <f t="shared" si="601"/>
        <v>0.66</v>
      </c>
      <c r="V860" s="4">
        <f t="shared" si="601"/>
        <v>0.77</v>
      </c>
      <c r="W860" s="4">
        <f t="shared" si="601"/>
        <v>0.68</v>
      </c>
      <c r="X860" s="4">
        <f t="shared" si="601"/>
        <v>0.68</v>
      </c>
    </row>
    <row r="861" spans="1:24" ht="15.75" customHeight="1" x14ac:dyDescent="0.25">
      <c r="A861" s="4" t="s">
        <v>341</v>
      </c>
      <c r="B861" s="4" t="s">
        <v>342</v>
      </c>
      <c r="C861" s="4" t="s">
        <v>28</v>
      </c>
      <c r="D861" s="4" t="s">
        <v>328</v>
      </c>
      <c r="E861" s="4">
        <f t="shared" si="523"/>
        <v>0</v>
      </c>
      <c r="I861" s="4" t="str">
        <f t="shared" ref="I861:X861" si="602">+IF(IFERROR(I609,0)=0,0,I609)</f>
        <v/>
      </c>
      <c r="J861" s="4" t="str">
        <f t="shared" si="602"/>
        <v/>
      </c>
      <c r="K861" s="4" t="str">
        <f t="shared" si="602"/>
        <v/>
      </c>
      <c r="L861" s="4" t="str">
        <f t="shared" si="602"/>
        <v/>
      </c>
      <c r="M861" s="4" t="str">
        <f t="shared" si="602"/>
        <v/>
      </c>
      <c r="N861" s="4" t="str">
        <f t="shared" si="602"/>
        <v/>
      </c>
      <c r="O861" s="4" t="str">
        <f t="shared" si="602"/>
        <v/>
      </c>
      <c r="P861" s="4" t="str">
        <f t="shared" si="602"/>
        <v/>
      </c>
      <c r="Q861" s="4" t="str">
        <f t="shared" si="602"/>
        <v/>
      </c>
      <c r="R861" s="4" t="str">
        <f t="shared" si="602"/>
        <v/>
      </c>
      <c r="S861" s="4" t="str">
        <f t="shared" si="602"/>
        <v/>
      </c>
      <c r="T861" s="4" t="str">
        <f t="shared" si="602"/>
        <v/>
      </c>
      <c r="U861" s="4" t="str">
        <f t="shared" si="602"/>
        <v/>
      </c>
      <c r="V861" s="4" t="str">
        <f t="shared" si="602"/>
        <v/>
      </c>
      <c r="W861" s="4" t="str">
        <f t="shared" si="602"/>
        <v/>
      </c>
      <c r="X861" s="4" t="str">
        <f t="shared" si="602"/>
        <v/>
      </c>
    </row>
    <row r="862" spans="1:24" ht="15.75" customHeight="1" x14ac:dyDescent="0.25">
      <c r="A862" s="4" t="s">
        <v>312</v>
      </c>
      <c r="B862" s="4" t="s">
        <v>313</v>
      </c>
      <c r="C862" s="4" t="s">
        <v>22</v>
      </c>
      <c r="D862" s="4" t="s">
        <v>309</v>
      </c>
      <c r="E862" s="4">
        <f t="shared" si="523"/>
        <v>0</v>
      </c>
      <c r="I862" s="4" t="str">
        <f t="shared" ref="I862:X862" si="603">+IF(IFERROR(I610,0)=0,0,I610)</f>
        <v/>
      </c>
      <c r="J862" s="4" t="str">
        <f t="shared" si="603"/>
        <v/>
      </c>
      <c r="K862" s="4" t="str">
        <f t="shared" si="603"/>
        <v/>
      </c>
      <c r="L862" s="4" t="str">
        <f t="shared" si="603"/>
        <v/>
      </c>
      <c r="M862" s="4" t="str">
        <f t="shared" si="603"/>
        <v/>
      </c>
      <c r="N862" s="4" t="str">
        <f t="shared" si="603"/>
        <v/>
      </c>
      <c r="O862" s="4" t="str">
        <f t="shared" si="603"/>
        <v/>
      </c>
      <c r="P862" s="4" t="str">
        <f t="shared" si="603"/>
        <v/>
      </c>
      <c r="Q862" s="4" t="str">
        <f t="shared" si="603"/>
        <v/>
      </c>
      <c r="R862" s="4" t="str">
        <f t="shared" si="603"/>
        <v/>
      </c>
      <c r="S862" s="4" t="str">
        <f t="shared" si="603"/>
        <v/>
      </c>
      <c r="T862" s="4" t="str">
        <f t="shared" si="603"/>
        <v/>
      </c>
      <c r="U862" s="4" t="str">
        <f t="shared" si="603"/>
        <v/>
      </c>
      <c r="V862" s="4" t="str">
        <f t="shared" si="603"/>
        <v/>
      </c>
      <c r="W862" s="4" t="str">
        <f t="shared" si="603"/>
        <v/>
      </c>
      <c r="X862" s="4" t="str">
        <f t="shared" si="603"/>
        <v/>
      </c>
    </row>
    <row r="863" spans="1:24" ht="15.75" customHeight="1" x14ac:dyDescent="0.25">
      <c r="A863" s="4" t="s">
        <v>244</v>
      </c>
      <c r="B863" s="4" t="s">
        <v>245</v>
      </c>
      <c r="C863" s="4" t="s">
        <v>118</v>
      </c>
      <c r="D863" s="4" t="s">
        <v>231</v>
      </c>
      <c r="E863" s="4">
        <f t="shared" si="523"/>
        <v>0</v>
      </c>
      <c r="I863" s="4" t="str">
        <f t="shared" ref="I863:X863" si="604">+IF(IFERROR(I611,0)=0,0,I611)</f>
        <v/>
      </c>
      <c r="J863" s="4" t="str">
        <f t="shared" si="604"/>
        <v/>
      </c>
      <c r="K863" s="4" t="str">
        <f t="shared" si="604"/>
        <v/>
      </c>
      <c r="L863" s="4" t="str">
        <f t="shared" si="604"/>
        <v/>
      </c>
      <c r="M863" s="4" t="str">
        <f t="shared" si="604"/>
        <v/>
      </c>
      <c r="N863" s="4" t="str">
        <f t="shared" si="604"/>
        <v/>
      </c>
      <c r="O863" s="4" t="str">
        <f t="shared" si="604"/>
        <v/>
      </c>
      <c r="P863" s="4" t="str">
        <f t="shared" si="604"/>
        <v/>
      </c>
      <c r="Q863" s="4" t="str">
        <f t="shared" si="604"/>
        <v/>
      </c>
      <c r="R863" s="4" t="str">
        <f t="shared" si="604"/>
        <v/>
      </c>
      <c r="S863" s="4" t="str">
        <f t="shared" si="604"/>
        <v/>
      </c>
      <c r="T863" s="4" t="str">
        <f t="shared" si="604"/>
        <v/>
      </c>
      <c r="U863" s="4" t="str">
        <f t="shared" si="604"/>
        <v/>
      </c>
      <c r="V863" s="4" t="str">
        <f t="shared" si="604"/>
        <v/>
      </c>
      <c r="W863" s="4" t="str">
        <f t="shared" si="604"/>
        <v/>
      </c>
      <c r="X863" s="4" t="str">
        <f t="shared" si="604"/>
        <v/>
      </c>
    </row>
    <row r="864" spans="1:24" ht="15.75" customHeight="1" x14ac:dyDescent="0.25">
      <c r="A864" s="4" t="s">
        <v>456</v>
      </c>
      <c r="B864" s="4" t="s">
        <v>457</v>
      </c>
      <c r="C864" s="4" t="s">
        <v>118</v>
      </c>
      <c r="D864" s="4" t="s">
        <v>449</v>
      </c>
      <c r="E864" s="4">
        <f t="shared" si="523"/>
        <v>0</v>
      </c>
      <c r="I864" s="4" t="str">
        <f t="shared" ref="I864:X864" si="605">+IF(IFERROR(I612,0)=0,0,I612)</f>
        <v/>
      </c>
      <c r="J864" s="4" t="str">
        <f t="shared" si="605"/>
        <v/>
      </c>
      <c r="K864" s="4" t="str">
        <f t="shared" si="605"/>
        <v/>
      </c>
      <c r="L864" s="4" t="str">
        <f t="shared" si="605"/>
        <v/>
      </c>
      <c r="M864" s="4" t="str">
        <f t="shared" si="605"/>
        <v/>
      </c>
      <c r="N864" s="4" t="str">
        <f t="shared" si="605"/>
        <v/>
      </c>
      <c r="O864" s="4" t="str">
        <f t="shared" si="605"/>
        <v/>
      </c>
      <c r="P864" s="4" t="str">
        <f t="shared" si="605"/>
        <v/>
      </c>
      <c r="Q864" s="4" t="str">
        <f t="shared" si="605"/>
        <v/>
      </c>
      <c r="R864" s="4" t="str">
        <f t="shared" si="605"/>
        <v/>
      </c>
      <c r="S864" s="4" t="str">
        <f t="shared" si="605"/>
        <v/>
      </c>
      <c r="T864" s="4" t="str">
        <f t="shared" si="605"/>
        <v/>
      </c>
      <c r="U864" s="4" t="str">
        <f t="shared" si="605"/>
        <v/>
      </c>
      <c r="V864" s="4" t="str">
        <f t="shared" si="605"/>
        <v/>
      </c>
      <c r="W864" s="4" t="str">
        <f t="shared" si="605"/>
        <v/>
      </c>
      <c r="X864" s="4" t="str">
        <f t="shared" si="605"/>
        <v/>
      </c>
    </row>
    <row r="865" spans="1:24" ht="15.75" customHeight="1" x14ac:dyDescent="0.25">
      <c r="A865" s="4" t="s">
        <v>491</v>
      </c>
      <c r="B865" s="4" t="s">
        <v>492</v>
      </c>
      <c r="C865" s="4" t="s">
        <v>106</v>
      </c>
      <c r="D865" s="4" t="s">
        <v>484</v>
      </c>
      <c r="E865" s="4">
        <f t="shared" si="523"/>
        <v>1</v>
      </c>
      <c r="I865" s="4">
        <f t="shared" ref="I865:X865" si="606">+IF(IFERROR(I613,0)=0,0,I613)</f>
        <v>3996765</v>
      </c>
      <c r="J865" s="85">
        <f t="shared" si="606"/>
        <v>240.76972251308246</v>
      </c>
      <c r="K865" s="85">
        <f t="shared" si="606"/>
        <v>249.95214880034226</v>
      </c>
      <c r="L865" s="4">
        <f t="shared" si="606"/>
        <v>34.207287820954051</v>
      </c>
      <c r="M865" s="4">
        <f t="shared" si="606"/>
        <v>692.56756756756749</v>
      </c>
      <c r="N865" s="85">
        <f t="shared" si="606"/>
        <v>7.3559491238539163</v>
      </c>
      <c r="O865" s="85">
        <f t="shared" si="606"/>
        <v>54.503401360544217</v>
      </c>
      <c r="P865" s="85">
        <f t="shared" si="606"/>
        <v>0.63874680306905374</v>
      </c>
      <c r="Q865" s="85">
        <f t="shared" si="606"/>
        <v>0.11051051051051052</v>
      </c>
      <c r="R865" s="85">
        <f t="shared" si="606"/>
        <v>0.97578916949082561</v>
      </c>
      <c r="S865" s="85">
        <f t="shared" si="606"/>
        <v>1.1369820269595607</v>
      </c>
      <c r="T865" s="4">
        <f t="shared" si="606"/>
        <v>9.661129568106313</v>
      </c>
      <c r="U865" s="4">
        <f t="shared" si="606"/>
        <v>0.41</v>
      </c>
      <c r="V865" s="4">
        <f t="shared" si="606"/>
        <v>0.36</v>
      </c>
      <c r="W865" s="4">
        <f t="shared" si="606"/>
        <v>0.59</v>
      </c>
      <c r="X865" s="4">
        <f t="shared" si="606"/>
        <v>0.59</v>
      </c>
    </row>
    <row r="866" spans="1:24" ht="15.75" customHeight="1" x14ac:dyDescent="0.25">
      <c r="A866" s="4" t="s">
        <v>530</v>
      </c>
      <c r="B866" s="4" t="s">
        <v>531</v>
      </c>
      <c r="C866" s="4" t="s">
        <v>181</v>
      </c>
      <c r="D866" s="4" t="s">
        <v>525</v>
      </c>
      <c r="E866" s="4">
        <f t="shared" si="523"/>
        <v>1</v>
      </c>
      <c r="I866" s="4">
        <f t="shared" ref="I866:X866" si="607">+IF(IFERROR(I614,0)=0,0,I614)</f>
        <v>83517045</v>
      </c>
      <c r="J866" s="85">
        <f t="shared" si="607"/>
        <v>295.27385697135236</v>
      </c>
      <c r="K866" s="85">
        <f t="shared" si="607"/>
        <v>75.316362067168441</v>
      </c>
      <c r="L866" s="85">
        <f t="shared" si="607"/>
        <v>43.445023707436007</v>
      </c>
      <c r="M866" s="85">
        <f t="shared" si="607"/>
        <v>576.83380496645577</v>
      </c>
      <c r="N866" s="4">
        <f t="shared" si="607"/>
        <v>13.730910211329888</v>
      </c>
      <c r="O866" s="85">
        <f t="shared" si="607"/>
        <v>43.426153623607696</v>
      </c>
      <c r="P866" s="85">
        <f t="shared" si="607"/>
        <v>8.5247732333341916E-2</v>
      </c>
      <c r="Q866" s="85">
        <f t="shared" si="607"/>
        <v>0.2166544783949636</v>
      </c>
      <c r="R866" s="85">
        <f t="shared" si="607"/>
        <v>0.97345398175905284</v>
      </c>
      <c r="S866" s="85">
        <f t="shared" si="607"/>
        <v>2.6213265379768269</v>
      </c>
      <c r="T866" s="85">
        <f t="shared" si="607"/>
        <v>163.65891332000726</v>
      </c>
      <c r="U866" s="4">
        <f t="shared" si="607"/>
        <v>0.79</v>
      </c>
      <c r="V866" s="4">
        <f t="shared" si="607"/>
        <v>0.87</v>
      </c>
      <c r="W866" s="4">
        <f t="shared" si="607"/>
        <v>0.82</v>
      </c>
      <c r="X866" s="4">
        <f t="shared" si="607"/>
        <v>0.82</v>
      </c>
    </row>
    <row r="867" spans="1:24" ht="15.75" customHeight="1" x14ac:dyDescent="0.25">
      <c r="A867" s="4" t="s">
        <v>458</v>
      </c>
      <c r="B867" s="4" t="s">
        <v>459</v>
      </c>
      <c r="C867" s="4" t="s">
        <v>118</v>
      </c>
      <c r="D867" s="4" t="s">
        <v>449</v>
      </c>
      <c r="E867" s="4">
        <f t="shared" si="523"/>
        <v>0</v>
      </c>
      <c r="I867" s="4" t="str">
        <f t="shared" ref="I867:X867" si="608">+IF(IFERROR(I615,0)=0,0,I615)</f>
        <v/>
      </c>
      <c r="J867" s="4" t="str">
        <f t="shared" si="608"/>
        <v/>
      </c>
      <c r="K867" s="4" t="str">
        <f t="shared" si="608"/>
        <v/>
      </c>
      <c r="L867" s="4" t="str">
        <f t="shared" si="608"/>
        <v/>
      </c>
      <c r="M867" s="4" t="str">
        <f t="shared" si="608"/>
        <v/>
      </c>
      <c r="N867" s="4" t="str">
        <f t="shared" si="608"/>
        <v/>
      </c>
      <c r="O867" s="4" t="str">
        <f t="shared" si="608"/>
        <v/>
      </c>
      <c r="P867" s="4" t="str">
        <f t="shared" si="608"/>
        <v/>
      </c>
      <c r="Q867" s="4" t="str">
        <f t="shared" si="608"/>
        <v/>
      </c>
      <c r="R867" s="4" t="str">
        <f t="shared" si="608"/>
        <v/>
      </c>
      <c r="S867" s="4" t="str">
        <f t="shared" si="608"/>
        <v/>
      </c>
      <c r="T867" s="4" t="str">
        <f t="shared" si="608"/>
        <v/>
      </c>
      <c r="U867" s="4" t="str">
        <f t="shared" si="608"/>
        <v/>
      </c>
      <c r="V867" s="4" t="str">
        <f t="shared" si="608"/>
        <v/>
      </c>
      <c r="W867" s="4" t="str">
        <f t="shared" si="608"/>
        <v/>
      </c>
      <c r="X867" s="4" t="str">
        <f t="shared" si="608"/>
        <v/>
      </c>
    </row>
    <row r="868" spans="1:24" ht="15.75" customHeight="1" x14ac:dyDescent="0.25">
      <c r="A868" s="4" t="s">
        <v>419</v>
      </c>
      <c r="B868" s="4" t="s">
        <v>420</v>
      </c>
      <c r="C868" s="4" t="s">
        <v>181</v>
      </c>
      <c r="D868" s="4" t="s">
        <v>412</v>
      </c>
      <c r="E868" s="4">
        <f t="shared" si="523"/>
        <v>0</v>
      </c>
      <c r="I868" s="4" t="str">
        <f t="shared" ref="I868:X868" si="609">+IF(IFERROR(I616,0)=0,0,I616)</f>
        <v/>
      </c>
      <c r="J868" s="4" t="str">
        <f t="shared" si="609"/>
        <v/>
      </c>
      <c r="K868" s="4" t="str">
        <f t="shared" si="609"/>
        <v/>
      </c>
      <c r="L868" s="4" t="str">
        <f t="shared" si="609"/>
        <v/>
      </c>
      <c r="M868" s="4" t="str">
        <f t="shared" si="609"/>
        <v/>
      </c>
      <c r="N868" s="4" t="str">
        <f t="shared" si="609"/>
        <v/>
      </c>
      <c r="O868" s="4" t="str">
        <f t="shared" si="609"/>
        <v/>
      </c>
      <c r="P868" s="4" t="str">
        <f t="shared" si="609"/>
        <v/>
      </c>
      <c r="Q868" s="4" t="str">
        <f t="shared" si="609"/>
        <v/>
      </c>
      <c r="R868" s="4" t="str">
        <f t="shared" si="609"/>
        <v/>
      </c>
      <c r="S868" s="4" t="str">
        <f t="shared" si="609"/>
        <v/>
      </c>
      <c r="T868" s="4" t="str">
        <f t="shared" si="609"/>
        <v/>
      </c>
      <c r="U868" s="4" t="str">
        <f t="shared" si="609"/>
        <v/>
      </c>
      <c r="V868" s="4" t="str">
        <f t="shared" si="609"/>
        <v/>
      </c>
      <c r="W868" s="4" t="str">
        <f t="shared" si="609"/>
        <v/>
      </c>
      <c r="X868" s="4" t="str">
        <f t="shared" si="609"/>
        <v/>
      </c>
    </row>
    <row r="869" spans="1:24" ht="15.75" customHeight="1" x14ac:dyDescent="0.25">
      <c r="A869" s="4" t="s">
        <v>421</v>
      </c>
      <c r="B869" s="4" t="s">
        <v>422</v>
      </c>
      <c r="C869" s="4" t="s">
        <v>181</v>
      </c>
      <c r="D869" s="4" t="s">
        <v>412</v>
      </c>
      <c r="E869" s="4">
        <f t="shared" si="523"/>
        <v>1</v>
      </c>
      <c r="I869" s="4">
        <f t="shared" ref="I869:X869" si="610">+IF(IFERROR(I617,0)=0,0,I617)</f>
        <v>10473455</v>
      </c>
      <c r="J869" s="85">
        <f t="shared" si="610"/>
        <v>510.65288388597645</v>
      </c>
      <c r="K869" s="85">
        <f t="shared" si="610"/>
        <v>95.584503871931474</v>
      </c>
      <c r="L869" s="85">
        <f t="shared" si="610"/>
        <v>42.984860296817047</v>
      </c>
      <c r="M869" s="85">
        <f t="shared" si="610"/>
        <v>449.70532414344223</v>
      </c>
      <c r="N869" s="85">
        <f t="shared" si="610"/>
        <v>41.333065354269436</v>
      </c>
      <c r="O869" s="4">
        <f t="shared" si="610"/>
        <v>53.870285432400458</v>
      </c>
      <c r="P869" s="4">
        <f t="shared" si="610"/>
        <v>1.6374599505286158</v>
      </c>
      <c r="Q869" s="85">
        <f t="shared" si="610"/>
        <v>0.32564179402657079</v>
      </c>
      <c r="R869" s="85">
        <f t="shared" si="610"/>
        <v>0.78293170687227864</v>
      </c>
      <c r="S869" s="4">
        <f t="shared" si="610"/>
        <v>1.8631406816926115</v>
      </c>
      <c r="T869" s="4">
        <f t="shared" si="610"/>
        <v>79.344242606043295</v>
      </c>
      <c r="U869" s="4">
        <f t="shared" si="610"/>
        <v>0.55000000000000004</v>
      </c>
      <c r="V869" s="4">
        <f t="shared" si="610"/>
        <v>0.44</v>
      </c>
      <c r="W869" s="4">
        <f t="shared" si="610"/>
        <v>0.56000000000000005</v>
      </c>
      <c r="X869" s="4">
        <f t="shared" si="610"/>
        <v>0.56000000000000005</v>
      </c>
    </row>
    <row r="870" spans="1:24" ht="15.75" customHeight="1" x14ac:dyDescent="0.25">
      <c r="A870" s="4" t="s">
        <v>268</v>
      </c>
      <c r="B870" s="4" t="s">
        <v>269</v>
      </c>
      <c r="C870" s="4" t="s">
        <v>28</v>
      </c>
      <c r="D870" s="4" t="s">
        <v>265</v>
      </c>
      <c r="E870" s="4">
        <f t="shared" si="523"/>
        <v>0</v>
      </c>
      <c r="I870" s="4" t="str">
        <f t="shared" ref="I870:X870" si="611">+IF(IFERROR(I618,0)=0,0,I618)</f>
        <v/>
      </c>
      <c r="J870" s="4" t="str">
        <f t="shared" si="611"/>
        <v/>
      </c>
      <c r="K870" s="4" t="str">
        <f t="shared" si="611"/>
        <v/>
      </c>
      <c r="L870" s="4" t="str">
        <f t="shared" si="611"/>
        <v/>
      </c>
      <c r="M870" s="4" t="str">
        <f t="shared" si="611"/>
        <v/>
      </c>
      <c r="N870" s="4" t="str">
        <f t="shared" si="611"/>
        <v/>
      </c>
      <c r="O870" s="4" t="str">
        <f t="shared" si="611"/>
        <v/>
      </c>
      <c r="P870" s="4" t="str">
        <f t="shared" si="611"/>
        <v/>
      </c>
      <c r="Q870" s="4" t="str">
        <f t="shared" si="611"/>
        <v/>
      </c>
      <c r="R870" s="4" t="str">
        <f t="shared" si="611"/>
        <v/>
      </c>
      <c r="S870" s="4" t="str">
        <f t="shared" si="611"/>
        <v/>
      </c>
      <c r="T870" s="4" t="str">
        <f t="shared" si="611"/>
        <v/>
      </c>
      <c r="U870" s="4" t="str">
        <f t="shared" si="611"/>
        <v/>
      </c>
      <c r="V870" s="4" t="str">
        <f t="shared" si="611"/>
        <v/>
      </c>
      <c r="W870" s="4" t="str">
        <f t="shared" si="611"/>
        <v/>
      </c>
      <c r="X870" s="4" t="str">
        <f t="shared" si="611"/>
        <v/>
      </c>
    </row>
    <row r="871" spans="1:24" ht="15.75" customHeight="1" x14ac:dyDescent="0.25">
      <c r="A871" s="4" t="s">
        <v>53</v>
      </c>
      <c r="B871" s="4" t="s">
        <v>54</v>
      </c>
      <c r="C871" s="4" t="s">
        <v>28</v>
      </c>
      <c r="D871" s="4" t="s">
        <v>29</v>
      </c>
      <c r="E871" s="4">
        <f t="shared" si="523"/>
        <v>1</v>
      </c>
      <c r="I871" s="4">
        <f t="shared" ref="I871:X871" si="612">+IF(IFERROR(I619,0)=0,0,I619)</f>
        <v>112003</v>
      </c>
      <c r="J871" s="85">
        <f t="shared" si="612"/>
        <v>832.12056819906616</v>
      </c>
      <c r="K871" s="85">
        <f t="shared" si="612"/>
        <v>408.02478505040045</v>
      </c>
      <c r="L871" s="85">
        <f t="shared" si="612"/>
        <v>147.31748256743123</v>
      </c>
      <c r="M871" s="85">
        <f t="shared" si="612"/>
        <v>361.05032822757113</v>
      </c>
      <c r="N871" s="4">
        <f t="shared" si="612"/>
        <v>0</v>
      </c>
      <c r="O871" s="4">
        <f t="shared" si="612"/>
        <v>117.83686793114754</v>
      </c>
      <c r="P871" s="85">
        <f t="shared" si="612"/>
        <v>0.37644151565074135</v>
      </c>
      <c r="Q871" s="85">
        <f t="shared" si="612"/>
        <v>0.1925601750547046</v>
      </c>
      <c r="R871" s="85">
        <f t="shared" si="612"/>
        <v>10.713998732176817</v>
      </c>
      <c r="S871" s="4">
        <f t="shared" si="612"/>
        <v>4.0843078034437728</v>
      </c>
      <c r="T871" s="4">
        <f t="shared" si="612"/>
        <v>0</v>
      </c>
      <c r="U871" s="4">
        <f t="shared" si="612"/>
        <v>0.45</v>
      </c>
      <c r="V871" s="4">
        <f t="shared" si="612"/>
        <v>0.42</v>
      </c>
      <c r="W871" s="4">
        <f t="shared" si="612"/>
        <v>0.43</v>
      </c>
      <c r="X871" s="4">
        <f t="shared" si="612"/>
        <v>0.43</v>
      </c>
    </row>
    <row r="872" spans="1:24" ht="15.75" customHeight="1" x14ac:dyDescent="0.25">
      <c r="A872" s="4" t="s">
        <v>55</v>
      </c>
      <c r="B872" s="4" t="s">
        <v>56</v>
      </c>
      <c r="C872" s="4" t="s">
        <v>28</v>
      </c>
      <c r="D872" s="4" t="s">
        <v>29</v>
      </c>
      <c r="E872" s="4">
        <f t="shared" si="523"/>
        <v>0</v>
      </c>
      <c r="I872" s="4" t="str">
        <f t="shared" ref="I872:X872" si="613">+IF(IFERROR(I620,0)=0,0,I620)</f>
        <v/>
      </c>
      <c r="J872" s="4" t="str">
        <f t="shared" si="613"/>
        <v/>
      </c>
      <c r="K872" s="4" t="str">
        <f t="shared" si="613"/>
        <v/>
      </c>
      <c r="L872" s="4" t="str">
        <f t="shared" si="613"/>
        <v/>
      </c>
      <c r="M872" s="4" t="str">
        <f t="shared" si="613"/>
        <v/>
      </c>
      <c r="N872" s="4" t="str">
        <f t="shared" si="613"/>
        <v/>
      </c>
      <c r="O872" s="4" t="str">
        <f t="shared" si="613"/>
        <v/>
      </c>
      <c r="P872" s="4" t="str">
        <f t="shared" si="613"/>
        <v/>
      </c>
      <c r="Q872" s="4" t="str">
        <f t="shared" si="613"/>
        <v/>
      </c>
      <c r="R872" s="4" t="str">
        <f t="shared" si="613"/>
        <v/>
      </c>
      <c r="S872" s="4" t="str">
        <f t="shared" si="613"/>
        <v/>
      </c>
      <c r="T872" s="4" t="str">
        <f t="shared" si="613"/>
        <v/>
      </c>
      <c r="U872" s="4" t="str">
        <f t="shared" si="613"/>
        <v/>
      </c>
      <c r="V872" s="4" t="str">
        <f t="shared" si="613"/>
        <v/>
      </c>
      <c r="W872" s="4" t="str">
        <f t="shared" si="613"/>
        <v/>
      </c>
      <c r="X872" s="4" t="str">
        <f t="shared" si="613"/>
        <v/>
      </c>
    </row>
    <row r="873" spans="1:24" ht="15.75" customHeight="1" x14ac:dyDescent="0.25">
      <c r="A873" s="4" t="s">
        <v>214</v>
      </c>
      <c r="B873" s="4" t="s">
        <v>215</v>
      </c>
      <c r="C873" s="4" t="s">
        <v>22</v>
      </c>
      <c r="D873" s="4" t="s">
        <v>216</v>
      </c>
      <c r="E873" s="4">
        <f t="shared" si="523"/>
        <v>0</v>
      </c>
      <c r="I873" s="4" t="str">
        <f t="shared" ref="I873:X873" si="614">+IF(IFERROR(I621,0)=0,0,I621)</f>
        <v/>
      </c>
      <c r="J873" s="4" t="str">
        <f t="shared" si="614"/>
        <v/>
      </c>
      <c r="K873" s="4" t="str">
        <f t="shared" si="614"/>
        <v/>
      </c>
      <c r="L873" s="4" t="str">
        <f t="shared" si="614"/>
        <v/>
      </c>
      <c r="M873" s="4" t="str">
        <f t="shared" si="614"/>
        <v/>
      </c>
      <c r="N873" s="4" t="str">
        <f t="shared" si="614"/>
        <v/>
      </c>
      <c r="O873" s="4" t="str">
        <f t="shared" si="614"/>
        <v/>
      </c>
      <c r="P873" s="4" t="str">
        <f t="shared" si="614"/>
        <v/>
      </c>
      <c r="Q873" s="4" t="str">
        <f t="shared" si="614"/>
        <v/>
      </c>
      <c r="R873" s="4" t="str">
        <f t="shared" si="614"/>
        <v/>
      </c>
      <c r="S873" s="4" t="str">
        <f t="shared" si="614"/>
        <v/>
      </c>
      <c r="T873" s="4" t="str">
        <f t="shared" si="614"/>
        <v/>
      </c>
      <c r="U873" s="4" t="str">
        <f t="shared" si="614"/>
        <v/>
      </c>
      <c r="V873" s="4" t="str">
        <f t="shared" si="614"/>
        <v/>
      </c>
      <c r="W873" s="4" t="str">
        <f t="shared" si="614"/>
        <v/>
      </c>
      <c r="X873" s="4" t="str">
        <f t="shared" si="614"/>
        <v/>
      </c>
    </row>
    <row r="874" spans="1:24" ht="15.75" customHeight="1" x14ac:dyDescent="0.25">
      <c r="A874" s="4" t="s">
        <v>94</v>
      </c>
      <c r="B874" s="4" t="s">
        <v>95</v>
      </c>
      <c r="C874" s="4" t="s">
        <v>28</v>
      </c>
      <c r="D874" s="4" t="s">
        <v>89</v>
      </c>
      <c r="E874" s="4">
        <f t="shared" si="523"/>
        <v>1</v>
      </c>
      <c r="I874" s="4">
        <f t="shared" ref="I874:X874" si="615">+IF(IFERROR(I622,0)=0,0,I622)</f>
        <v>17581472</v>
      </c>
      <c r="J874" s="85">
        <f t="shared" si="615"/>
        <v>175.4176214596821</v>
      </c>
      <c r="K874" s="85">
        <f t="shared" si="615"/>
        <v>138.7028344384361</v>
      </c>
      <c r="L874" s="4">
        <f t="shared" si="615"/>
        <v>51.418464404492049</v>
      </c>
      <c r="M874" s="4">
        <f t="shared" si="615"/>
        <v>230.43420670921969</v>
      </c>
      <c r="N874" s="4">
        <f t="shared" si="615"/>
        <v>6.5009043583960135</v>
      </c>
      <c r="O874" s="85">
        <f t="shared" si="615"/>
        <v>99.976519337016569</v>
      </c>
      <c r="P874" s="85">
        <f t="shared" si="615"/>
        <v>1.098320046840517</v>
      </c>
      <c r="Q874" s="85">
        <f t="shared" si="615"/>
        <v>0.51816616091199874</v>
      </c>
      <c r="R874" s="85">
        <f t="shared" si="615"/>
        <v>25.083223975785419</v>
      </c>
      <c r="S874" s="85">
        <f t="shared" si="615"/>
        <v>0.75052153129878563</v>
      </c>
      <c r="T874" s="4">
        <f t="shared" si="615"/>
        <v>106.94572638132918</v>
      </c>
      <c r="U874" s="4">
        <f t="shared" si="615"/>
        <v>0.4</v>
      </c>
      <c r="V874" s="4">
        <f t="shared" si="615"/>
        <v>0.3</v>
      </c>
      <c r="W874" s="4">
        <f t="shared" si="615"/>
        <v>0.4</v>
      </c>
      <c r="X874" s="4">
        <f t="shared" si="615"/>
        <v>0.4</v>
      </c>
    </row>
    <row r="875" spans="1:24" ht="15.75" customHeight="1" x14ac:dyDescent="0.25">
      <c r="A875" s="4" t="s">
        <v>460</v>
      </c>
      <c r="B875" s="4" t="s">
        <v>461</v>
      </c>
      <c r="C875" s="4" t="s">
        <v>118</v>
      </c>
      <c r="D875" s="4" t="s">
        <v>449</v>
      </c>
      <c r="E875" s="4">
        <f t="shared" si="523"/>
        <v>0</v>
      </c>
      <c r="I875" s="4" t="str">
        <f t="shared" ref="I875:X875" si="616">+IF(IFERROR(I623,0)=0,0,I623)</f>
        <v/>
      </c>
      <c r="J875" s="4" t="str">
        <f t="shared" si="616"/>
        <v/>
      </c>
      <c r="K875" s="4" t="str">
        <f t="shared" si="616"/>
        <v/>
      </c>
      <c r="L875" s="4" t="str">
        <f t="shared" si="616"/>
        <v/>
      </c>
      <c r="M875" s="4" t="str">
        <f t="shared" si="616"/>
        <v/>
      </c>
      <c r="N875" s="4" t="str">
        <f t="shared" si="616"/>
        <v/>
      </c>
      <c r="O875" s="4" t="str">
        <f t="shared" si="616"/>
        <v/>
      </c>
      <c r="P875" s="4" t="str">
        <f t="shared" si="616"/>
        <v/>
      </c>
      <c r="Q875" s="4" t="str">
        <f t="shared" si="616"/>
        <v/>
      </c>
      <c r="R875" s="4" t="str">
        <f t="shared" si="616"/>
        <v/>
      </c>
      <c r="S875" s="4" t="str">
        <f t="shared" si="616"/>
        <v/>
      </c>
      <c r="T875" s="4" t="str">
        <f t="shared" si="616"/>
        <v/>
      </c>
      <c r="U875" s="4" t="str">
        <f t="shared" si="616"/>
        <v/>
      </c>
      <c r="V875" s="4" t="str">
        <f t="shared" si="616"/>
        <v/>
      </c>
      <c r="W875" s="4" t="str">
        <f t="shared" si="616"/>
        <v/>
      </c>
      <c r="X875" s="4" t="str">
        <f t="shared" si="616"/>
        <v/>
      </c>
    </row>
    <row r="876" spans="1:24" ht="15.75" customHeight="1" x14ac:dyDescent="0.25">
      <c r="A876" s="4" t="s">
        <v>462</v>
      </c>
      <c r="B876" s="4" t="s">
        <v>463</v>
      </c>
      <c r="C876" s="4" t="s">
        <v>118</v>
      </c>
      <c r="D876" s="4" t="s">
        <v>449</v>
      </c>
      <c r="E876" s="4">
        <f t="shared" si="523"/>
        <v>0</v>
      </c>
      <c r="I876" s="4" t="str">
        <f t="shared" ref="I876:X876" si="617">+IF(IFERROR(I624,0)=0,0,I624)</f>
        <v/>
      </c>
      <c r="J876" s="4" t="str">
        <f t="shared" si="617"/>
        <v/>
      </c>
      <c r="K876" s="4" t="str">
        <f t="shared" si="617"/>
        <v/>
      </c>
      <c r="L876" s="4" t="str">
        <f t="shared" si="617"/>
        <v/>
      </c>
      <c r="M876" s="4" t="str">
        <f t="shared" si="617"/>
        <v/>
      </c>
      <c r="N876" s="4" t="str">
        <f t="shared" si="617"/>
        <v/>
      </c>
      <c r="O876" s="4" t="str">
        <f t="shared" si="617"/>
        <v/>
      </c>
      <c r="P876" s="4" t="str">
        <f t="shared" si="617"/>
        <v/>
      </c>
      <c r="Q876" s="4" t="str">
        <f t="shared" si="617"/>
        <v/>
      </c>
      <c r="R876" s="4" t="str">
        <f t="shared" si="617"/>
        <v/>
      </c>
      <c r="S876" s="4" t="str">
        <f t="shared" si="617"/>
        <v/>
      </c>
      <c r="T876" s="4" t="str">
        <f t="shared" si="617"/>
        <v/>
      </c>
      <c r="U876" s="4" t="str">
        <f t="shared" si="617"/>
        <v/>
      </c>
      <c r="V876" s="4" t="str">
        <f t="shared" si="617"/>
        <v/>
      </c>
      <c r="W876" s="4" t="str">
        <f t="shared" si="617"/>
        <v/>
      </c>
      <c r="X876" s="4" t="str">
        <f t="shared" si="617"/>
        <v/>
      </c>
    </row>
    <row r="877" spans="1:24" ht="15.75" customHeight="1" x14ac:dyDescent="0.25">
      <c r="A877" s="4" t="s">
        <v>343</v>
      </c>
      <c r="B877" s="4" t="s">
        <v>344</v>
      </c>
      <c r="C877" s="4" t="s">
        <v>28</v>
      </c>
      <c r="D877" s="4" t="s">
        <v>328</v>
      </c>
      <c r="E877" s="4">
        <f t="shared" si="523"/>
        <v>1</v>
      </c>
      <c r="I877" s="4">
        <f t="shared" ref="I877:X877" si="618">+IF(IFERROR(I625,0)=0,0,I625)</f>
        <v>782766</v>
      </c>
      <c r="J877" s="85">
        <f t="shared" si="618"/>
        <v>465.01764256495551</v>
      </c>
      <c r="K877" s="85">
        <f t="shared" si="618"/>
        <v>284.3761737224151</v>
      </c>
      <c r="L877" s="85">
        <f t="shared" si="618"/>
        <v>65.153570798936073</v>
      </c>
      <c r="M877" s="85">
        <f t="shared" si="618"/>
        <v>229.11051212938006</v>
      </c>
      <c r="N877" s="4">
        <f t="shared" si="618"/>
        <v>7.7714201378111678</v>
      </c>
      <c r="O877" s="85">
        <f t="shared" si="618"/>
        <v>101.09756097560975</v>
      </c>
      <c r="P877" s="85">
        <f t="shared" si="618"/>
        <v>7.528663712923192E-2</v>
      </c>
      <c r="Q877" s="85">
        <f t="shared" si="618"/>
        <v>0.31401617250673852</v>
      </c>
      <c r="R877" s="85">
        <f t="shared" si="618"/>
        <v>14.691491454662058</v>
      </c>
      <c r="S877" s="85">
        <f t="shared" si="618"/>
        <v>13.233534378769601</v>
      </c>
      <c r="T877" s="85">
        <f t="shared" si="618"/>
        <v>376.81818181818181</v>
      </c>
      <c r="U877" s="4">
        <f t="shared" si="618"/>
        <v>0.41</v>
      </c>
      <c r="V877" s="4">
        <f t="shared" si="618"/>
        <v>0.37</v>
      </c>
      <c r="W877" s="4">
        <f t="shared" si="618"/>
        <v>0.37</v>
      </c>
      <c r="X877" s="4">
        <f t="shared" si="618"/>
        <v>0.37</v>
      </c>
    </row>
    <row r="878" spans="1:24" ht="15.75" customHeight="1" x14ac:dyDescent="0.25">
      <c r="A878" s="4" t="s">
        <v>57</v>
      </c>
      <c r="B878" s="4" t="s">
        <v>58</v>
      </c>
      <c r="C878" s="4" t="s">
        <v>28</v>
      </c>
      <c r="D878" s="4" t="s">
        <v>29</v>
      </c>
      <c r="E878" s="4">
        <f t="shared" si="523"/>
        <v>0</v>
      </c>
      <c r="I878" s="4" t="str">
        <f t="shared" ref="I878:X878" si="619">+IF(IFERROR(I626,0)=0,0,I626)</f>
        <v/>
      </c>
      <c r="J878" s="4" t="str">
        <f t="shared" si="619"/>
        <v/>
      </c>
      <c r="K878" s="4" t="str">
        <f t="shared" si="619"/>
        <v/>
      </c>
      <c r="L878" s="4" t="str">
        <f t="shared" si="619"/>
        <v/>
      </c>
      <c r="M878" s="4" t="str">
        <f t="shared" si="619"/>
        <v/>
      </c>
      <c r="N878" s="4" t="str">
        <f t="shared" si="619"/>
        <v/>
      </c>
      <c r="O878" s="4" t="str">
        <f t="shared" si="619"/>
        <v/>
      </c>
      <c r="P878" s="4" t="str">
        <f t="shared" si="619"/>
        <v/>
      </c>
      <c r="Q878" s="4" t="str">
        <f t="shared" si="619"/>
        <v/>
      </c>
      <c r="R878" s="4" t="str">
        <f t="shared" si="619"/>
        <v/>
      </c>
      <c r="S878" s="4" t="str">
        <f t="shared" si="619"/>
        <v/>
      </c>
      <c r="T878" s="4" t="str">
        <f t="shared" si="619"/>
        <v/>
      </c>
      <c r="U878" s="4" t="str">
        <f t="shared" si="619"/>
        <v/>
      </c>
      <c r="V878" s="4" t="str">
        <f t="shared" si="619"/>
        <v/>
      </c>
      <c r="W878" s="4" t="str">
        <f t="shared" si="619"/>
        <v/>
      </c>
      <c r="X878" s="4" t="str">
        <f t="shared" si="619"/>
        <v/>
      </c>
    </row>
    <row r="879" spans="1:24" ht="15.75" customHeight="1" x14ac:dyDescent="0.25">
      <c r="A879" s="4" t="s">
        <v>423</v>
      </c>
      <c r="B879" s="4" t="s">
        <v>424</v>
      </c>
      <c r="C879" s="4" t="s">
        <v>181</v>
      </c>
      <c r="D879" s="4" t="s">
        <v>412</v>
      </c>
      <c r="E879" s="4">
        <f t="shared" si="523"/>
        <v>1</v>
      </c>
      <c r="I879" s="4">
        <f t="shared" ref="I879:X879" si="620">+IF(IFERROR(I627,0)=0,0,I627)</f>
        <v>799</v>
      </c>
      <c r="J879" s="85">
        <f t="shared" si="620"/>
        <v>18147.684605757197</v>
      </c>
      <c r="K879" s="85">
        <f t="shared" si="620"/>
        <v>125.15644555694618</v>
      </c>
      <c r="L879" s="4">
        <f t="shared" si="620"/>
        <v>66.984301370877475</v>
      </c>
      <c r="M879" s="4">
        <f t="shared" si="620"/>
        <v>501.16266023772533</v>
      </c>
      <c r="N879" s="4">
        <f t="shared" si="620"/>
        <v>29.381925522647858</v>
      </c>
      <c r="O879" s="85">
        <f t="shared" si="620"/>
        <v>1.2666666666666666</v>
      </c>
      <c r="P879" s="85">
        <f t="shared" si="620"/>
        <v>0.125</v>
      </c>
      <c r="Q879" s="4">
        <f t="shared" si="620"/>
        <v>0</v>
      </c>
      <c r="R879" s="4">
        <f t="shared" si="620"/>
        <v>0</v>
      </c>
      <c r="S879" s="4">
        <f t="shared" si="620"/>
        <v>0</v>
      </c>
      <c r="T879" s="4">
        <f t="shared" si="620"/>
        <v>79.344242606043295</v>
      </c>
      <c r="U879" s="4">
        <f t="shared" si="620"/>
        <v>0.31928571428571434</v>
      </c>
      <c r="V879" s="4">
        <f t="shared" si="620"/>
        <v>0.30928571428571427</v>
      </c>
      <c r="W879" s="4">
        <f t="shared" si="620"/>
        <v>0.40642857142857147</v>
      </c>
      <c r="X879" s="4">
        <f t="shared" si="620"/>
        <v>0.40642857142857147</v>
      </c>
    </row>
    <row r="880" spans="1:24" ht="15.75" customHeight="1" x14ac:dyDescent="0.25">
      <c r="A880" s="4" t="s">
        <v>96</v>
      </c>
      <c r="B880" s="4" t="s">
        <v>97</v>
      </c>
      <c r="C880" s="4" t="s">
        <v>28</v>
      </c>
      <c r="D880" s="4" t="s">
        <v>89</v>
      </c>
      <c r="E880" s="4">
        <f t="shared" si="523"/>
        <v>1</v>
      </c>
      <c r="I880" s="4">
        <f t="shared" ref="I880:X880" si="621">+IF(IFERROR(I628,0)=0,0,I628)</f>
        <v>9746117</v>
      </c>
      <c r="J880" s="85">
        <f t="shared" si="621"/>
        <v>154.60516224051077</v>
      </c>
      <c r="K880" s="85">
        <f t="shared" si="621"/>
        <v>198.38670108310828</v>
      </c>
      <c r="L880" s="85">
        <f t="shared" si="621"/>
        <v>22.788562870730978</v>
      </c>
      <c r="M880" s="85">
        <f t="shared" si="621"/>
        <v>114.86940780967159</v>
      </c>
      <c r="N880" s="4">
        <f t="shared" si="621"/>
        <v>6.5009043583960135</v>
      </c>
      <c r="O880" s="85">
        <f t="shared" si="621"/>
        <v>26.835891381345927</v>
      </c>
      <c r="P880" s="85">
        <f t="shared" si="621"/>
        <v>3.2771186440677966</v>
      </c>
      <c r="Q880" s="85">
        <f t="shared" si="621"/>
        <v>0.58572536850271528</v>
      </c>
      <c r="R880" s="85">
        <f t="shared" si="621"/>
        <v>39.646558726926834</v>
      </c>
      <c r="S880" s="85">
        <f t="shared" si="621"/>
        <v>0.96326440827100746</v>
      </c>
      <c r="T880" s="85">
        <f t="shared" si="621"/>
        <v>366.61290322580646</v>
      </c>
      <c r="U880" s="4">
        <f t="shared" si="621"/>
        <v>0.27</v>
      </c>
      <c r="V880" s="4">
        <f t="shared" si="621"/>
        <v>0.2</v>
      </c>
      <c r="W880" s="4">
        <f t="shared" si="621"/>
        <v>0.31</v>
      </c>
      <c r="X880" s="4">
        <f t="shared" si="621"/>
        <v>0.31</v>
      </c>
    </row>
    <row r="881" spans="1:24" ht="15.75" customHeight="1" x14ac:dyDescent="0.25">
      <c r="A881" s="5" t="s">
        <v>169</v>
      </c>
      <c r="B881" s="5" t="s">
        <v>170</v>
      </c>
      <c r="C881" s="5" t="s">
        <v>106</v>
      </c>
      <c r="D881" s="4" t="s">
        <v>160</v>
      </c>
      <c r="E881" s="4">
        <f t="shared" si="523"/>
        <v>0</v>
      </c>
      <c r="I881" s="4" t="str">
        <f t="shared" ref="I881:X881" si="622">+IF(IFERROR(I629,0)=0,0,I629)</f>
        <v/>
      </c>
      <c r="J881" s="4" t="str">
        <f t="shared" si="622"/>
        <v/>
      </c>
      <c r="K881" s="4" t="str">
        <f t="shared" si="622"/>
        <v/>
      </c>
      <c r="L881" s="4" t="str">
        <f t="shared" si="622"/>
        <v/>
      </c>
      <c r="M881" s="4" t="str">
        <f t="shared" si="622"/>
        <v/>
      </c>
      <c r="N881" s="4" t="str">
        <f t="shared" si="622"/>
        <v/>
      </c>
      <c r="O881" s="4" t="str">
        <f t="shared" si="622"/>
        <v/>
      </c>
      <c r="P881" s="4" t="str">
        <f t="shared" si="622"/>
        <v/>
      </c>
      <c r="Q881" s="4" t="str">
        <f t="shared" si="622"/>
        <v/>
      </c>
      <c r="R881" s="4" t="str">
        <f t="shared" si="622"/>
        <v/>
      </c>
      <c r="S881" s="4" t="str">
        <f t="shared" si="622"/>
        <v/>
      </c>
      <c r="T881" s="4" t="str">
        <f t="shared" si="622"/>
        <v/>
      </c>
      <c r="U881" s="4" t="str">
        <f t="shared" si="622"/>
        <v/>
      </c>
      <c r="V881" s="4" t="str">
        <f t="shared" si="622"/>
        <v/>
      </c>
      <c r="W881" s="4" t="str">
        <f t="shared" si="622"/>
        <v/>
      </c>
      <c r="X881" s="4" t="str">
        <f t="shared" si="622"/>
        <v/>
      </c>
    </row>
    <row r="882" spans="1:24" ht="15.75" customHeight="1" x14ac:dyDescent="0.25">
      <c r="A882" s="4" t="s">
        <v>189</v>
      </c>
      <c r="B882" s="4" t="s">
        <v>190</v>
      </c>
      <c r="C882" s="4" t="s">
        <v>181</v>
      </c>
      <c r="D882" s="4" t="s">
        <v>182</v>
      </c>
      <c r="E882" s="4">
        <f t="shared" si="523"/>
        <v>1</v>
      </c>
      <c r="I882" s="4">
        <f t="shared" ref="I882:X882" si="623">+IF(IFERROR(I630,0)=0,0,I630)</f>
        <v>9684679</v>
      </c>
      <c r="J882" s="85">
        <f t="shared" si="623"/>
        <v>411.09261339482703</v>
      </c>
      <c r="K882" s="85">
        <f t="shared" si="623"/>
        <v>179.07666325337163</v>
      </c>
      <c r="L882" s="85">
        <f t="shared" si="623"/>
        <v>90.885820789723638</v>
      </c>
      <c r="M882" s="85">
        <f t="shared" si="623"/>
        <v>507.52464971458221</v>
      </c>
      <c r="N882" s="85">
        <f t="shared" si="623"/>
        <v>29.551831299726089</v>
      </c>
      <c r="O882" s="85">
        <f t="shared" si="623"/>
        <v>25.837526205450732</v>
      </c>
      <c r="P882" s="85">
        <f t="shared" si="623"/>
        <v>0.25000360381139092</v>
      </c>
      <c r="Q882" s="85">
        <f t="shared" si="623"/>
        <v>0.19610217378769532</v>
      </c>
      <c r="R882" s="85">
        <f t="shared" si="623"/>
        <v>2.4987921644073077</v>
      </c>
      <c r="S882" s="85">
        <f t="shared" si="623"/>
        <v>1.3137923107090212</v>
      </c>
      <c r="T882" s="85">
        <f t="shared" si="623"/>
        <v>33.41482150926344</v>
      </c>
      <c r="U882" s="4">
        <f t="shared" si="623"/>
        <v>0.33</v>
      </c>
      <c r="V882" s="4">
        <f t="shared" si="623"/>
        <v>0.32</v>
      </c>
      <c r="W882" s="4">
        <f t="shared" si="623"/>
        <v>0.57999999999999996</v>
      </c>
      <c r="X882" s="4">
        <f t="shared" si="623"/>
        <v>0.57999999999999996</v>
      </c>
    </row>
    <row r="883" spans="1:24" ht="15.75" customHeight="1" x14ac:dyDescent="0.25">
      <c r="A883" s="4" t="s">
        <v>285</v>
      </c>
      <c r="B883" s="4" t="s">
        <v>286</v>
      </c>
      <c r="C883" s="4" t="s">
        <v>181</v>
      </c>
      <c r="D883" s="4" t="s">
        <v>276</v>
      </c>
      <c r="E883" s="4">
        <f t="shared" si="523"/>
        <v>1</v>
      </c>
      <c r="I883" s="4">
        <f t="shared" ref="I883:X883" si="624">+IF(IFERROR(I631,0)=0,0,I631)</f>
        <v>339031</v>
      </c>
      <c r="J883" s="85">
        <f t="shared" si="624"/>
        <v>191.13296424220792</v>
      </c>
      <c r="K883" s="85">
        <f t="shared" si="624"/>
        <v>38.639534437853769</v>
      </c>
      <c r="L883" s="85">
        <f t="shared" si="624"/>
        <v>33.330285431125773</v>
      </c>
      <c r="M883" s="85">
        <f t="shared" si="624"/>
        <v>862.59541984732823</v>
      </c>
      <c r="N883" s="85">
        <f t="shared" si="624"/>
        <v>15.04287218572933</v>
      </c>
      <c r="O883" s="85">
        <f t="shared" si="624"/>
        <v>36.078431372549019</v>
      </c>
      <c r="P883" s="85">
        <f t="shared" si="624"/>
        <v>5.101246105919003E-2</v>
      </c>
      <c r="Q883" s="85">
        <f t="shared" si="624"/>
        <v>0.17557251908396945</v>
      </c>
      <c r="R883" s="85">
        <f t="shared" si="624"/>
        <v>0.88487483445466641</v>
      </c>
      <c r="S883" s="85">
        <f t="shared" si="624"/>
        <v>2.0891304347826085</v>
      </c>
      <c r="T883" s="85">
        <f t="shared" si="624"/>
        <v>230</v>
      </c>
      <c r="U883" s="4">
        <f t="shared" si="624"/>
        <v>0</v>
      </c>
      <c r="V883" s="4">
        <f t="shared" si="624"/>
        <v>0</v>
      </c>
      <c r="W883" s="4">
        <f t="shared" si="624"/>
        <v>0</v>
      </c>
      <c r="X883" s="4">
        <f t="shared" si="624"/>
        <v>0</v>
      </c>
    </row>
    <row r="884" spans="1:24" ht="15.75" customHeight="1" x14ac:dyDescent="0.25">
      <c r="A884" s="4" t="s">
        <v>398</v>
      </c>
      <c r="B884" s="4" t="s">
        <v>399</v>
      </c>
      <c r="C884" s="4" t="s">
        <v>106</v>
      </c>
      <c r="D884" s="4" t="s">
        <v>393</v>
      </c>
      <c r="E884" s="4">
        <f t="shared" si="523"/>
        <v>0</v>
      </c>
      <c r="I884" s="4" t="str">
        <f t="shared" ref="I884:X884" si="625">+IF(IFERROR(I632,0)=0,0,I632)</f>
        <v/>
      </c>
      <c r="J884" s="4" t="str">
        <f t="shared" si="625"/>
        <v/>
      </c>
      <c r="K884" s="4" t="str">
        <f t="shared" si="625"/>
        <v/>
      </c>
      <c r="L884" s="4" t="str">
        <f t="shared" si="625"/>
        <v/>
      </c>
      <c r="M884" s="4" t="str">
        <f t="shared" si="625"/>
        <v/>
      </c>
      <c r="N884" s="4" t="str">
        <f t="shared" si="625"/>
        <v/>
      </c>
      <c r="O884" s="4" t="str">
        <f t="shared" si="625"/>
        <v/>
      </c>
      <c r="P884" s="4" t="str">
        <f t="shared" si="625"/>
        <v/>
      </c>
      <c r="Q884" s="4" t="str">
        <f t="shared" si="625"/>
        <v/>
      </c>
      <c r="R884" s="4" t="str">
        <f t="shared" si="625"/>
        <v/>
      </c>
      <c r="S884" s="4" t="str">
        <f t="shared" si="625"/>
        <v/>
      </c>
      <c r="T884" s="4" t="str">
        <f t="shared" si="625"/>
        <v/>
      </c>
      <c r="U884" s="4" t="str">
        <f t="shared" si="625"/>
        <v/>
      </c>
      <c r="V884" s="4" t="str">
        <f t="shared" si="625"/>
        <v/>
      </c>
      <c r="W884" s="4" t="str">
        <f t="shared" si="625"/>
        <v/>
      </c>
      <c r="X884" s="4" t="str">
        <f t="shared" si="625"/>
        <v/>
      </c>
    </row>
    <row r="885" spans="1:24" ht="15.75" customHeight="1" x14ac:dyDescent="0.25">
      <c r="A885" s="4" t="s">
        <v>360</v>
      </c>
      <c r="B885" s="4" t="s">
        <v>361</v>
      </c>
      <c r="C885" s="4" t="s">
        <v>106</v>
      </c>
      <c r="D885" s="4" t="s">
        <v>357</v>
      </c>
      <c r="E885" s="4">
        <f t="shared" si="523"/>
        <v>0</v>
      </c>
      <c r="I885" s="4" t="str">
        <f t="shared" ref="I885:X885" si="626">+IF(IFERROR(I633,0)=0,0,I633)</f>
        <v/>
      </c>
      <c r="J885" s="4" t="str">
        <f t="shared" si="626"/>
        <v/>
      </c>
      <c r="K885" s="4" t="str">
        <f t="shared" si="626"/>
        <v/>
      </c>
      <c r="L885" s="4" t="str">
        <f t="shared" si="626"/>
        <v/>
      </c>
      <c r="M885" s="4" t="str">
        <f t="shared" si="626"/>
        <v/>
      </c>
      <c r="N885" s="4" t="str">
        <f t="shared" si="626"/>
        <v/>
      </c>
      <c r="O885" s="4" t="str">
        <f t="shared" si="626"/>
        <v/>
      </c>
      <c r="P885" s="4" t="str">
        <f t="shared" si="626"/>
        <v/>
      </c>
      <c r="Q885" s="4" t="str">
        <f t="shared" si="626"/>
        <v/>
      </c>
      <c r="R885" s="4" t="str">
        <f t="shared" si="626"/>
        <v/>
      </c>
      <c r="S885" s="4" t="str">
        <f t="shared" si="626"/>
        <v/>
      </c>
      <c r="T885" s="4" t="str">
        <f t="shared" si="626"/>
        <v/>
      </c>
      <c r="U885" s="4" t="str">
        <f t="shared" si="626"/>
        <v/>
      </c>
      <c r="V885" s="4" t="str">
        <f t="shared" si="626"/>
        <v/>
      </c>
      <c r="W885" s="4" t="str">
        <f t="shared" si="626"/>
        <v/>
      </c>
      <c r="X885" s="4" t="str">
        <f t="shared" si="626"/>
        <v/>
      </c>
    </row>
    <row r="886" spans="1:24" ht="15.75" customHeight="1" x14ac:dyDescent="0.25">
      <c r="A886" s="4" t="s">
        <v>400</v>
      </c>
      <c r="B886" s="4" t="s">
        <v>401</v>
      </c>
      <c r="C886" s="4" t="s">
        <v>106</v>
      </c>
      <c r="D886" s="4" t="s">
        <v>393</v>
      </c>
      <c r="E886" s="4">
        <f t="shared" si="523"/>
        <v>0</v>
      </c>
      <c r="I886" s="4" t="str">
        <f t="shared" ref="I886:X886" si="627">+IF(IFERROR(I634,0)=0,0,I634)</f>
        <v/>
      </c>
      <c r="J886" s="4" t="str">
        <f t="shared" si="627"/>
        <v/>
      </c>
      <c r="K886" s="4" t="str">
        <f t="shared" si="627"/>
        <v/>
      </c>
      <c r="L886" s="4" t="str">
        <f t="shared" si="627"/>
        <v/>
      </c>
      <c r="M886" s="4" t="str">
        <f t="shared" si="627"/>
        <v/>
      </c>
      <c r="N886" s="4" t="str">
        <f t="shared" si="627"/>
        <v/>
      </c>
      <c r="O886" s="4" t="str">
        <f t="shared" si="627"/>
        <v/>
      </c>
      <c r="P886" s="4" t="str">
        <f t="shared" si="627"/>
        <v/>
      </c>
      <c r="Q886" s="4" t="str">
        <f t="shared" si="627"/>
        <v/>
      </c>
      <c r="R886" s="4" t="str">
        <f t="shared" si="627"/>
        <v/>
      </c>
      <c r="S886" s="4" t="str">
        <f t="shared" si="627"/>
        <v/>
      </c>
      <c r="T886" s="4" t="str">
        <f t="shared" si="627"/>
        <v/>
      </c>
      <c r="U886" s="4" t="str">
        <f t="shared" si="627"/>
        <v/>
      </c>
      <c r="V886" s="4" t="str">
        <f t="shared" si="627"/>
        <v/>
      </c>
      <c r="W886" s="4" t="str">
        <f t="shared" si="627"/>
        <v/>
      </c>
      <c r="X886" s="4" t="str">
        <f t="shared" si="627"/>
        <v/>
      </c>
    </row>
    <row r="887" spans="1:24" ht="15.75" customHeight="1" x14ac:dyDescent="0.25">
      <c r="A887" s="4" t="s">
        <v>493</v>
      </c>
      <c r="B887" s="4" t="s">
        <v>494</v>
      </c>
      <c r="C887" s="4" t="s">
        <v>106</v>
      </c>
      <c r="D887" s="4" t="s">
        <v>484</v>
      </c>
      <c r="E887" s="4">
        <f t="shared" si="523"/>
        <v>0</v>
      </c>
      <c r="I887" s="4" t="str">
        <f t="shared" ref="I887:X887" si="628">+IF(IFERROR(I635,0)=0,0,I635)</f>
        <v/>
      </c>
      <c r="J887" s="4" t="str">
        <f t="shared" si="628"/>
        <v/>
      </c>
      <c r="K887" s="4" t="str">
        <f t="shared" si="628"/>
        <v/>
      </c>
      <c r="L887" s="4" t="str">
        <f t="shared" si="628"/>
        <v/>
      </c>
      <c r="M887" s="4" t="str">
        <f t="shared" si="628"/>
        <v/>
      </c>
      <c r="N887" s="4" t="str">
        <f t="shared" si="628"/>
        <v/>
      </c>
      <c r="O887" s="4" t="str">
        <f t="shared" si="628"/>
        <v/>
      </c>
      <c r="P887" s="4" t="str">
        <f t="shared" si="628"/>
        <v/>
      </c>
      <c r="Q887" s="4" t="str">
        <f t="shared" si="628"/>
        <v/>
      </c>
      <c r="R887" s="4" t="str">
        <f t="shared" si="628"/>
        <v/>
      </c>
      <c r="S887" s="4" t="str">
        <f t="shared" si="628"/>
        <v/>
      </c>
      <c r="T887" s="4" t="str">
        <f t="shared" si="628"/>
        <v/>
      </c>
      <c r="U887" s="4" t="str">
        <f t="shared" si="628"/>
        <v/>
      </c>
      <c r="V887" s="4" t="str">
        <f t="shared" si="628"/>
        <v/>
      </c>
      <c r="W887" s="4" t="str">
        <f t="shared" si="628"/>
        <v/>
      </c>
      <c r="X887" s="4" t="str">
        <f t="shared" si="628"/>
        <v/>
      </c>
    </row>
    <row r="888" spans="1:24" ht="15.75" customHeight="1" x14ac:dyDescent="0.25">
      <c r="A888" s="4" t="s">
        <v>495</v>
      </c>
      <c r="B888" s="4" t="s">
        <v>496</v>
      </c>
      <c r="C888" s="4" t="s">
        <v>106</v>
      </c>
      <c r="D888" s="4" t="s">
        <v>484</v>
      </c>
      <c r="E888" s="4">
        <f t="shared" si="523"/>
        <v>0</v>
      </c>
      <c r="I888" s="4" t="str">
        <f t="shared" ref="I888:X888" si="629">+IF(IFERROR(I636,0)=0,0,I636)</f>
        <v/>
      </c>
      <c r="J888" s="4" t="str">
        <f t="shared" si="629"/>
        <v/>
      </c>
      <c r="K888" s="4" t="str">
        <f t="shared" si="629"/>
        <v/>
      </c>
      <c r="L888" s="4" t="str">
        <f t="shared" si="629"/>
        <v/>
      </c>
      <c r="M888" s="4" t="str">
        <f t="shared" si="629"/>
        <v/>
      </c>
      <c r="N888" s="4" t="str">
        <f t="shared" si="629"/>
        <v/>
      </c>
      <c r="O888" s="4" t="str">
        <f t="shared" si="629"/>
        <v/>
      </c>
      <c r="P888" s="4" t="str">
        <f t="shared" si="629"/>
        <v/>
      </c>
      <c r="Q888" s="4" t="str">
        <f t="shared" si="629"/>
        <v/>
      </c>
      <c r="R888" s="4" t="str">
        <f t="shared" si="629"/>
        <v/>
      </c>
      <c r="S888" s="4" t="str">
        <f t="shared" si="629"/>
        <v/>
      </c>
      <c r="T888" s="4" t="str">
        <f t="shared" si="629"/>
        <v/>
      </c>
      <c r="U888" s="4" t="str">
        <f t="shared" si="629"/>
        <v/>
      </c>
      <c r="V888" s="4" t="str">
        <f t="shared" si="629"/>
        <v/>
      </c>
      <c r="W888" s="4" t="str">
        <f t="shared" si="629"/>
        <v/>
      </c>
      <c r="X888" s="4" t="str">
        <f t="shared" si="629"/>
        <v/>
      </c>
    </row>
    <row r="889" spans="1:24" ht="15.75" customHeight="1" x14ac:dyDescent="0.25">
      <c r="A889" s="4" t="s">
        <v>497</v>
      </c>
      <c r="B889" s="4" t="s">
        <v>498</v>
      </c>
      <c r="C889" s="4" t="s">
        <v>106</v>
      </c>
      <c r="D889" s="4" t="s">
        <v>484</v>
      </c>
      <c r="E889" s="4">
        <f t="shared" si="523"/>
        <v>0</v>
      </c>
      <c r="I889" s="4" t="str">
        <f t="shared" ref="I889:X889" si="630">+IF(IFERROR(I637,0)=0,0,I637)</f>
        <v/>
      </c>
      <c r="J889" s="4" t="str">
        <f t="shared" si="630"/>
        <v/>
      </c>
      <c r="K889" s="4" t="str">
        <f t="shared" si="630"/>
        <v/>
      </c>
      <c r="L889" s="4" t="str">
        <f t="shared" si="630"/>
        <v/>
      </c>
      <c r="M889" s="4" t="str">
        <f t="shared" si="630"/>
        <v/>
      </c>
      <c r="N889" s="4" t="str">
        <f t="shared" si="630"/>
        <v/>
      </c>
      <c r="O889" s="4" t="str">
        <f t="shared" si="630"/>
        <v/>
      </c>
      <c r="P889" s="4" t="str">
        <f t="shared" si="630"/>
        <v/>
      </c>
      <c r="Q889" s="4" t="str">
        <f t="shared" si="630"/>
        <v/>
      </c>
      <c r="R889" s="4" t="str">
        <f t="shared" si="630"/>
        <v/>
      </c>
      <c r="S889" s="4" t="str">
        <f t="shared" si="630"/>
        <v/>
      </c>
      <c r="T889" s="4" t="str">
        <f t="shared" si="630"/>
        <v/>
      </c>
      <c r="U889" s="4" t="str">
        <f t="shared" si="630"/>
        <v/>
      </c>
      <c r="V889" s="4" t="str">
        <f t="shared" si="630"/>
        <v/>
      </c>
      <c r="W889" s="4" t="str">
        <f t="shared" si="630"/>
        <v/>
      </c>
      <c r="X889" s="4" t="str">
        <f t="shared" si="630"/>
        <v/>
      </c>
    </row>
    <row r="890" spans="1:24" ht="15.75" customHeight="1" x14ac:dyDescent="0.25">
      <c r="A890" s="4" t="s">
        <v>287</v>
      </c>
      <c r="B890" s="4" t="s">
        <v>288</v>
      </c>
      <c r="C890" s="4" t="s">
        <v>181</v>
      </c>
      <c r="D890" s="4" t="s">
        <v>276</v>
      </c>
      <c r="E890" s="4">
        <f t="shared" si="523"/>
        <v>0</v>
      </c>
      <c r="I890" s="4" t="str">
        <f t="shared" ref="I890:X890" si="631">+IF(IFERROR(I638,0)=0,0,I638)</f>
        <v/>
      </c>
      <c r="J890" s="4" t="str">
        <f t="shared" si="631"/>
        <v/>
      </c>
      <c r="K890" s="4" t="str">
        <f t="shared" si="631"/>
        <v/>
      </c>
      <c r="L890" s="4" t="str">
        <f t="shared" si="631"/>
        <v/>
      </c>
      <c r="M890" s="4" t="str">
        <f t="shared" si="631"/>
        <v/>
      </c>
      <c r="N890" s="4" t="str">
        <f t="shared" si="631"/>
        <v/>
      </c>
      <c r="O890" s="4" t="str">
        <f t="shared" si="631"/>
        <v/>
      </c>
      <c r="P890" s="4" t="str">
        <f t="shared" si="631"/>
        <v/>
      </c>
      <c r="Q890" s="4" t="str">
        <f t="shared" si="631"/>
        <v/>
      </c>
      <c r="R890" s="4" t="str">
        <f t="shared" si="631"/>
        <v/>
      </c>
      <c r="S890" s="4" t="str">
        <f t="shared" si="631"/>
        <v/>
      </c>
      <c r="T890" s="4" t="str">
        <f t="shared" si="631"/>
        <v/>
      </c>
      <c r="U890" s="4" t="str">
        <f t="shared" si="631"/>
        <v/>
      </c>
      <c r="V890" s="4" t="str">
        <f t="shared" si="631"/>
        <v/>
      </c>
      <c r="W890" s="4" t="str">
        <f t="shared" si="631"/>
        <v/>
      </c>
      <c r="X890" s="4" t="str">
        <f t="shared" si="631"/>
        <v/>
      </c>
    </row>
    <row r="891" spans="1:24" ht="15.75" customHeight="1" x14ac:dyDescent="0.25">
      <c r="A891" s="4" t="s">
        <v>289</v>
      </c>
      <c r="B891" s="4" t="s">
        <v>290</v>
      </c>
      <c r="C891" s="4" t="s">
        <v>181</v>
      </c>
      <c r="D891" s="4" t="s">
        <v>276</v>
      </c>
      <c r="E891" s="4">
        <f t="shared" si="523"/>
        <v>0</v>
      </c>
      <c r="I891" s="4" t="str">
        <f t="shared" ref="I891:X891" si="632">+IF(IFERROR(I639,0)=0,0,I639)</f>
        <v/>
      </c>
      <c r="J891" s="4" t="str">
        <f t="shared" si="632"/>
        <v/>
      </c>
      <c r="K891" s="4" t="str">
        <f t="shared" si="632"/>
        <v/>
      </c>
      <c r="L891" s="4" t="str">
        <f t="shared" si="632"/>
        <v/>
      </c>
      <c r="M891" s="4" t="str">
        <f t="shared" si="632"/>
        <v/>
      </c>
      <c r="N891" s="4" t="str">
        <f t="shared" si="632"/>
        <v/>
      </c>
      <c r="O891" s="4" t="str">
        <f t="shared" si="632"/>
        <v/>
      </c>
      <c r="P891" s="4" t="str">
        <f t="shared" si="632"/>
        <v/>
      </c>
      <c r="Q891" s="4" t="str">
        <f t="shared" si="632"/>
        <v/>
      </c>
      <c r="R891" s="4" t="str">
        <f t="shared" si="632"/>
        <v/>
      </c>
      <c r="S891" s="4" t="str">
        <f t="shared" si="632"/>
        <v/>
      </c>
      <c r="T891" s="4" t="str">
        <f t="shared" si="632"/>
        <v/>
      </c>
      <c r="U891" s="4" t="str">
        <f t="shared" si="632"/>
        <v/>
      </c>
      <c r="V891" s="4" t="str">
        <f t="shared" si="632"/>
        <v/>
      </c>
      <c r="W891" s="4" t="str">
        <f t="shared" si="632"/>
        <v/>
      </c>
      <c r="X891" s="4" t="str">
        <f t="shared" si="632"/>
        <v/>
      </c>
    </row>
    <row r="892" spans="1:24" ht="15.75" customHeight="1" x14ac:dyDescent="0.25">
      <c r="A892" s="4" t="s">
        <v>499</v>
      </c>
      <c r="B892" s="4" t="s">
        <v>500</v>
      </c>
      <c r="C892" s="4" t="s">
        <v>106</v>
      </c>
      <c r="D892" s="4" t="s">
        <v>484</v>
      </c>
      <c r="E892" s="4">
        <f t="shared" si="523"/>
        <v>1</v>
      </c>
      <c r="I892" s="4">
        <f t="shared" ref="I892:X892" si="633">+IF(IFERROR(I640,0)=0,0,I640)</f>
        <v>8519377</v>
      </c>
      <c r="J892" s="85">
        <f t="shared" si="633"/>
        <v>318.42703991148647</v>
      </c>
      <c r="K892" s="85">
        <f t="shared" si="633"/>
        <v>226.8358355311662</v>
      </c>
      <c r="L892" s="4">
        <f t="shared" si="633"/>
        <v>34.207287820954051</v>
      </c>
      <c r="M892" s="4">
        <f t="shared" si="633"/>
        <v>692.56756756756749</v>
      </c>
      <c r="N892" s="4">
        <f t="shared" si="633"/>
        <v>7.4331149662076825</v>
      </c>
      <c r="O892" s="85">
        <f t="shared" si="633"/>
        <v>72.273301737756711</v>
      </c>
      <c r="P892" s="85">
        <f t="shared" si="633"/>
        <v>0.58982419728970825</v>
      </c>
      <c r="Q892" s="85">
        <f t="shared" si="633"/>
        <v>0.27135834411384219</v>
      </c>
      <c r="R892" s="85">
        <f t="shared" si="633"/>
        <v>1.291174225533158</v>
      </c>
      <c r="S892" s="85">
        <f t="shared" si="633"/>
        <v>4.5629631248770464</v>
      </c>
      <c r="T892" s="4">
        <f t="shared" si="633"/>
        <v>9.661129568106313</v>
      </c>
      <c r="U892" s="4">
        <f t="shared" si="633"/>
        <v>0</v>
      </c>
      <c r="V892" s="4">
        <f t="shared" si="633"/>
        <v>0</v>
      </c>
      <c r="W892" s="4">
        <f t="shared" si="633"/>
        <v>0</v>
      </c>
      <c r="X892" s="4">
        <f t="shared" si="633"/>
        <v>0</v>
      </c>
    </row>
    <row r="893" spans="1:24" ht="15.75" customHeight="1" x14ac:dyDescent="0.25">
      <c r="A893" s="4" t="s">
        <v>425</v>
      </c>
      <c r="B893" s="4" t="s">
        <v>426</v>
      </c>
      <c r="C893" s="4" t="s">
        <v>181</v>
      </c>
      <c r="D893" s="4" t="s">
        <v>412</v>
      </c>
      <c r="E893" s="4">
        <f t="shared" si="523"/>
        <v>1</v>
      </c>
      <c r="I893" s="4">
        <f t="shared" ref="I893:X893" si="634">+IF(IFERROR(I641,0)=0,0,I641)</f>
        <v>60550075</v>
      </c>
      <c r="J893" s="85">
        <f t="shared" si="634"/>
        <v>453.59646540487353</v>
      </c>
      <c r="K893" s="85">
        <f t="shared" si="634"/>
        <v>98.521760707976</v>
      </c>
      <c r="L893" s="85">
        <f t="shared" si="634"/>
        <v>68.777784338004537</v>
      </c>
      <c r="M893" s="85">
        <f t="shared" si="634"/>
        <v>698.09739334506753</v>
      </c>
      <c r="N893" s="85">
        <f t="shared" si="634"/>
        <v>17.426898315154851</v>
      </c>
      <c r="O893" s="85">
        <f t="shared" si="634"/>
        <v>67.791603487490519</v>
      </c>
      <c r="P893" s="85">
        <f t="shared" si="634"/>
        <v>0.28417833375412654</v>
      </c>
      <c r="Q893" s="85">
        <f t="shared" si="634"/>
        <v>0.17227390830609338</v>
      </c>
      <c r="R893" s="85">
        <f t="shared" si="634"/>
        <v>0.66061024697326964</v>
      </c>
      <c r="S893" s="85">
        <f t="shared" si="634"/>
        <v>1.2505112974723802</v>
      </c>
      <c r="T893" s="85">
        <f t="shared" si="634"/>
        <v>211.63816568047338</v>
      </c>
      <c r="U893" s="4">
        <f t="shared" si="634"/>
        <v>0.61</v>
      </c>
      <c r="V893" s="4">
        <f t="shared" si="634"/>
        <v>0.56999999999999995</v>
      </c>
      <c r="W893" s="4">
        <f t="shared" si="634"/>
        <v>0.7</v>
      </c>
      <c r="X893" s="4">
        <f t="shared" si="634"/>
        <v>0.7</v>
      </c>
    </row>
    <row r="894" spans="1:24" ht="15.75" customHeight="1" x14ac:dyDescent="0.25">
      <c r="A894" s="4" t="s">
        <v>59</v>
      </c>
      <c r="B894" s="4" t="s">
        <v>60</v>
      </c>
      <c r="C894" s="4" t="s">
        <v>28</v>
      </c>
      <c r="D894" s="4" t="s">
        <v>29</v>
      </c>
      <c r="E894" s="4">
        <f t="shared" si="523"/>
        <v>1</v>
      </c>
      <c r="I894" s="4">
        <f t="shared" ref="I894:X894" si="635">+IF(IFERROR(I642,0)=0,0,I642)</f>
        <v>2948279</v>
      </c>
      <c r="J894" s="85">
        <f t="shared" si="635"/>
        <v>400.74226353747389</v>
      </c>
      <c r="K894" s="85">
        <f t="shared" si="635"/>
        <v>130.82208298468362</v>
      </c>
      <c r="L894" s="4">
        <f t="shared" si="635"/>
        <v>147.31748256743123</v>
      </c>
      <c r="M894" s="4">
        <f t="shared" si="635"/>
        <v>361.05032822757113</v>
      </c>
      <c r="N894" s="4">
        <f t="shared" si="635"/>
        <v>0</v>
      </c>
      <c r="O894" s="85">
        <f t="shared" si="635"/>
        <v>334.60824742268039</v>
      </c>
      <c r="P894" s="85">
        <f t="shared" si="635"/>
        <v>0.21779885933706025</v>
      </c>
      <c r="Q894" s="85">
        <f t="shared" si="635"/>
        <v>0.32330827067669171</v>
      </c>
      <c r="R894" s="85">
        <f t="shared" si="635"/>
        <v>55.863098438105752</v>
      </c>
      <c r="S894" s="85">
        <f t="shared" si="635"/>
        <v>0.584989370551807</v>
      </c>
      <c r="T894" s="4">
        <f t="shared" si="635"/>
        <v>0</v>
      </c>
      <c r="U894" s="4">
        <f t="shared" si="635"/>
        <v>0.44</v>
      </c>
      <c r="V894" s="4">
        <f t="shared" si="635"/>
        <v>0.52</v>
      </c>
      <c r="W894" s="4">
        <f t="shared" si="635"/>
        <v>0.5</v>
      </c>
      <c r="X894" s="4">
        <f t="shared" si="635"/>
        <v>0.5</v>
      </c>
    </row>
    <row r="895" spans="1:24" ht="15.75" customHeight="1" x14ac:dyDescent="0.25">
      <c r="A895" s="4" t="s">
        <v>171</v>
      </c>
      <c r="B895" s="4" t="s">
        <v>172</v>
      </c>
      <c r="C895" s="4" t="s">
        <v>106</v>
      </c>
      <c r="D895" s="4" t="s">
        <v>160</v>
      </c>
      <c r="E895" s="4">
        <f t="shared" si="523"/>
        <v>1</v>
      </c>
      <c r="I895" s="4">
        <f t="shared" ref="I895:X895" si="636">+IF(IFERROR(I643,0)=0,0,I643)</f>
        <v>126860301</v>
      </c>
      <c r="J895" s="85">
        <f t="shared" si="636"/>
        <v>202.58504668060027</v>
      </c>
      <c r="K895" s="85">
        <f t="shared" si="636"/>
        <v>40.836258145091428</v>
      </c>
      <c r="L895" s="4">
        <f t="shared" si="636"/>
        <v>62.166872489282142</v>
      </c>
      <c r="M895" s="4">
        <f t="shared" si="636"/>
        <v>532.7995676477766</v>
      </c>
      <c r="N895" s="4">
        <f t="shared" si="636"/>
        <v>10.847382232012897</v>
      </c>
      <c r="O895" s="85">
        <f t="shared" si="636"/>
        <v>93.197333333333333</v>
      </c>
      <c r="P895" s="85">
        <f t="shared" si="636"/>
        <v>0.8997360102817048</v>
      </c>
      <c r="Q895" s="85">
        <f t="shared" si="636"/>
        <v>0.10802046134542997</v>
      </c>
      <c r="R895" s="85">
        <f t="shared" si="636"/>
        <v>0.24121021122281586</v>
      </c>
      <c r="S895" s="85">
        <f t="shared" si="636"/>
        <v>0.82696500615182122</v>
      </c>
      <c r="T895" s="85">
        <f t="shared" si="636"/>
        <v>133.03768557289683</v>
      </c>
      <c r="U895" s="4">
        <f t="shared" si="636"/>
        <v>0.73</v>
      </c>
      <c r="V895" s="4">
        <f t="shared" si="636"/>
        <v>0.73</v>
      </c>
      <c r="W895" s="4">
        <f t="shared" si="636"/>
        <v>0.74</v>
      </c>
      <c r="X895" s="4">
        <f t="shared" si="636"/>
        <v>0.74</v>
      </c>
    </row>
    <row r="896" spans="1:24" ht="15.75" customHeight="1" x14ac:dyDescent="0.25">
      <c r="A896" s="4" t="s">
        <v>501</v>
      </c>
      <c r="B896" s="4" t="s">
        <v>502</v>
      </c>
      <c r="C896" s="4" t="s">
        <v>106</v>
      </c>
      <c r="D896" s="4" t="s">
        <v>484</v>
      </c>
      <c r="E896" s="4">
        <f t="shared" si="523"/>
        <v>0</v>
      </c>
      <c r="I896" s="4" t="str">
        <f t="shared" ref="I896:X896" si="637">+IF(IFERROR(I644,0)=0,0,I644)</f>
        <v/>
      </c>
      <c r="J896" s="4" t="str">
        <f t="shared" si="637"/>
        <v/>
      </c>
      <c r="K896" s="4" t="str">
        <f t="shared" si="637"/>
        <v/>
      </c>
      <c r="L896" s="4" t="str">
        <f t="shared" si="637"/>
        <v/>
      </c>
      <c r="M896" s="4" t="str">
        <f t="shared" si="637"/>
        <v/>
      </c>
      <c r="N896" s="4" t="str">
        <f t="shared" si="637"/>
        <v/>
      </c>
      <c r="O896" s="4" t="str">
        <f t="shared" si="637"/>
        <v/>
      </c>
      <c r="P896" s="4" t="str">
        <f t="shared" si="637"/>
        <v/>
      </c>
      <c r="Q896" s="4" t="str">
        <f t="shared" si="637"/>
        <v/>
      </c>
      <c r="R896" s="4" t="str">
        <f t="shared" si="637"/>
        <v/>
      </c>
      <c r="S896" s="4" t="str">
        <f t="shared" si="637"/>
        <v/>
      </c>
      <c r="T896" s="4" t="str">
        <f t="shared" si="637"/>
        <v/>
      </c>
      <c r="U896" s="4" t="str">
        <f t="shared" si="637"/>
        <v/>
      </c>
      <c r="V896" s="4" t="str">
        <f t="shared" si="637"/>
        <v/>
      </c>
      <c r="W896" s="4" t="str">
        <f t="shared" si="637"/>
        <v/>
      </c>
      <c r="X896" s="4" t="str">
        <f t="shared" si="637"/>
        <v/>
      </c>
    </row>
    <row r="897" spans="1:24" ht="15.75" customHeight="1" x14ac:dyDescent="0.25">
      <c r="A897" s="4" t="s">
        <v>104</v>
      </c>
      <c r="B897" s="4" t="s">
        <v>105</v>
      </c>
      <c r="C897" s="4" t="s">
        <v>106</v>
      </c>
      <c r="D897" s="4" t="s">
        <v>107</v>
      </c>
      <c r="E897" s="4">
        <f t="shared" si="523"/>
        <v>1</v>
      </c>
      <c r="I897" s="4">
        <f t="shared" ref="I897:X897" si="638">+IF(IFERROR(I645,0)=0,0,I645)</f>
        <v>18551427</v>
      </c>
      <c r="J897" s="85">
        <f t="shared" si="638"/>
        <v>234.34854903614692</v>
      </c>
      <c r="K897" s="85">
        <f t="shared" si="638"/>
        <v>183.21501628958248</v>
      </c>
      <c r="L897" s="4">
        <f t="shared" si="638"/>
        <v>0</v>
      </c>
      <c r="M897" s="4">
        <f t="shared" si="638"/>
        <v>0</v>
      </c>
      <c r="N897" s="4">
        <f t="shared" si="638"/>
        <v>0</v>
      </c>
      <c r="O897" s="85">
        <f t="shared" si="638"/>
        <v>16.079437476244774</v>
      </c>
      <c r="P897" s="85">
        <f t="shared" si="638"/>
        <v>1.1657634792152558</v>
      </c>
      <c r="Q897" s="85">
        <f t="shared" si="638"/>
        <v>0.1695254346994616</v>
      </c>
      <c r="R897" s="85">
        <f t="shared" si="638"/>
        <v>4.9322351321006197</v>
      </c>
      <c r="S897" s="85">
        <f t="shared" si="638"/>
        <v>2.5636449592246779</v>
      </c>
      <c r="T897" s="4">
        <f t="shared" si="638"/>
        <v>22.741973840665874</v>
      </c>
      <c r="U897" s="4">
        <f t="shared" si="638"/>
        <v>0.45</v>
      </c>
      <c r="V897" s="4">
        <f t="shared" si="638"/>
        <v>0.26</v>
      </c>
      <c r="W897" s="4">
        <f t="shared" si="638"/>
        <v>0.45</v>
      </c>
      <c r="X897" s="4">
        <f t="shared" si="638"/>
        <v>0.45</v>
      </c>
    </row>
    <row r="898" spans="1:24" ht="15.75" customHeight="1" x14ac:dyDescent="0.25">
      <c r="A898" s="4" t="s">
        <v>128</v>
      </c>
      <c r="B898" s="4" t="s">
        <v>129</v>
      </c>
      <c r="C898" s="4" t="s">
        <v>118</v>
      </c>
      <c r="D898" s="4" t="s">
        <v>119</v>
      </c>
      <c r="E898" s="4">
        <f t="shared" si="523"/>
        <v>1</v>
      </c>
      <c r="I898" s="4">
        <f t="shared" ref="I898:X898" si="639">+IF(IFERROR(I646,0)=0,0,I646)</f>
        <v>52573973</v>
      </c>
      <c r="J898" s="85">
        <f t="shared" si="639"/>
        <v>74.030927812893268</v>
      </c>
      <c r="K898" s="85">
        <f t="shared" si="639"/>
        <v>97.046118238011047</v>
      </c>
      <c r="L898" s="4">
        <f t="shared" si="639"/>
        <v>0</v>
      </c>
      <c r="M898" s="4">
        <f t="shared" si="639"/>
        <v>0</v>
      </c>
      <c r="N898" s="4">
        <f t="shared" si="639"/>
        <v>0</v>
      </c>
      <c r="O898" s="85">
        <f t="shared" si="639"/>
        <v>807.61476725521675</v>
      </c>
      <c r="P898" s="85">
        <f t="shared" si="639"/>
        <v>0.12351001713903925</v>
      </c>
      <c r="Q898" s="85">
        <f t="shared" si="639"/>
        <v>0.37772681836890692</v>
      </c>
      <c r="R898" s="85">
        <f t="shared" si="639"/>
        <v>4.6905338502760676</v>
      </c>
      <c r="S898" s="85">
        <f t="shared" si="639"/>
        <v>0.1401487446933681</v>
      </c>
      <c r="T898" s="85">
        <f t="shared" si="639"/>
        <v>824.82622950819677</v>
      </c>
      <c r="U898" s="4">
        <f t="shared" si="639"/>
        <v>0.32</v>
      </c>
      <c r="V898" s="4">
        <f t="shared" si="639"/>
        <v>0.36</v>
      </c>
      <c r="W898" s="4">
        <f t="shared" si="639"/>
        <v>0.38</v>
      </c>
      <c r="X898" s="4">
        <f t="shared" si="639"/>
        <v>0.38</v>
      </c>
    </row>
    <row r="899" spans="1:24" ht="15.75" customHeight="1" x14ac:dyDescent="0.25">
      <c r="A899" s="4" t="s">
        <v>217</v>
      </c>
      <c r="B899" s="4" t="s">
        <v>218</v>
      </c>
      <c r="C899" s="4" t="s">
        <v>22</v>
      </c>
      <c r="D899" s="4" t="s">
        <v>216</v>
      </c>
      <c r="E899" s="4">
        <f t="shared" si="523"/>
        <v>0</v>
      </c>
      <c r="I899" s="4" t="str">
        <f t="shared" ref="I899:X899" si="640">+IF(IFERROR(I647,0)=0,0,I647)</f>
        <v/>
      </c>
      <c r="J899" s="4" t="str">
        <f t="shared" si="640"/>
        <v/>
      </c>
      <c r="K899" s="4" t="str">
        <f t="shared" si="640"/>
        <v/>
      </c>
      <c r="L899" s="4" t="str">
        <f t="shared" si="640"/>
        <v/>
      </c>
      <c r="M899" s="4" t="str">
        <f t="shared" si="640"/>
        <v/>
      </c>
      <c r="N899" s="4" t="str">
        <f t="shared" si="640"/>
        <v/>
      </c>
      <c r="O899" s="4" t="str">
        <f t="shared" si="640"/>
        <v/>
      </c>
      <c r="P899" s="4" t="str">
        <f t="shared" si="640"/>
        <v/>
      </c>
      <c r="Q899" s="4" t="str">
        <f t="shared" si="640"/>
        <v/>
      </c>
      <c r="R899" s="4" t="str">
        <f t="shared" si="640"/>
        <v/>
      </c>
      <c r="S899" s="4" t="str">
        <f t="shared" si="640"/>
        <v/>
      </c>
      <c r="T899" s="4" t="str">
        <f t="shared" si="640"/>
        <v/>
      </c>
      <c r="U899" s="4" t="str">
        <f t="shared" si="640"/>
        <v/>
      </c>
      <c r="V899" s="4" t="str">
        <f t="shared" si="640"/>
        <v/>
      </c>
      <c r="W899" s="4" t="str">
        <f t="shared" si="640"/>
        <v/>
      </c>
      <c r="X899" s="4" t="str">
        <f t="shared" si="640"/>
        <v/>
      </c>
    </row>
    <row r="900" spans="1:24" ht="15.75" customHeight="1" x14ac:dyDescent="0.25">
      <c r="A900" s="4" t="s">
        <v>427</v>
      </c>
      <c r="B900" s="4" t="s">
        <v>428</v>
      </c>
      <c r="C900" s="4" t="s">
        <v>181</v>
      </c>
      <c r="D900" s="4" t="s">
        <v>412</v>
      </c>
      <c r="E900" s="4">
        <f t="shared" si="523"/>
        <v>1</v>
      </c>
      <c r="I900" s="4">
        <f t="shared" ref="I900:X900" si="641">+IF(IFERROR(I648,0)=0,0,I648)</f>
        <v>1845300</v>
      </c>
      <c r="J900" s="85">
        <f t="shared" si="641"/>
        <v>474.28602395274481</v>
      </c>
      <c r="K900" s="85">
        <f t="shared" si="641"/>
        <v>89.307971603533304</v>
      </c>
      <c r="L900" s="85">
        <f t="shared" si="641"/>
        <v>37.392293935945375</v>
      </c>
      <c r="M900" s="85">
        <f t="shared" si="641"/>
        <v>418.68932038834947</v>
      </c>
      <c r="N900" s="85">
        <f t="shared" si="641"/>
        <v>21.351541754728228</v>
      </c>
      <c r="O900" s="85">
        <f t="shared" si="641"/>
        <v>72.654822335025386</v>
      </c>
      <c r="P900" s="85">
        <f t="shared" si="641"/>
        <v>8.8836181337933265E-2</v>
      </c>
      <c r="Q900" s="85">
        <f t="shared" si="641"/>
        <v>0.25182038834951459</v>
      </c>
      <c r="R900" s="85">
        <f t="shared" si="641"/>
        <v>2.0592857529940933</v>
      </c>
      <c r="S900" s="4">
        <f t="shared" si="641"/>
        <v>1.8631406816926115</v>
      </c>
      <c r="T900" s="85">
        <f t="shared" si="641"/>
        <v>204.47142857142856</v>
      </c>
      <c r="U900" s="4">
        <f t="shared" si="641"/>
        <v>0</v>
      </c>
      <c r="V900" s="4">
        <f t="shared" si="641"/>
        <v>0</v>
      </c>
      <c r="W900" s="4">
        <f t="shared" si="641"/>
        <v>0</v>
      </c>
      <c r="X900" s="4">
        <f t="shared" si="641"/>
        <v>0</v>
      </c>
    </row>
    <row r="901" spans="1:24" ht="15.75" customHeight="1" x14ac:dyDescent="0.25">
      <c r="A901" s="4" t="s">
        <v>503</v>
      </c>
      <c r="B901" s="4" t="s">
        <v>504</v>
      </c>
      <c r="C901" s="4" t="s">
        <v>106</v>
      </c>
      <c r="D901" s="4" t="s">
        <v>484</v>
      </c>
      <c r="E901" s="4">
        <f t="shared" si="523"/>
        <v>0</v>
      </c>
      <c r="I901" s="4" t="str">
        <f t="shared" ref="I901:X901" si="642">+IF(IFERROR(I649,0)=0,0,I649)</f>
        <v/>
      </c>
      <c r="J901" s="4" t="str">
        <f t="shared" si="642"/>
        <v/>
      </c>
      <c r="K901" s="4" t="str">
        <f t="shared" si="642"/>
        <v/>
      </c>
      <c r="L901" s="4" t="str">
        <f t="shared" si="642"/>
        <v/>
      </c>
      <c r="M901" s="4" t="str">
        <f t="shared" si="642"/>
        <v/>
      </c>
      <c r="N901" s="4" t="str">
        <f t="shared" si="642"/>
        <v/>
      </c>
      <c r="O901" s="4" t="str">
        <f t="shared" si="642"/>
        <v/>
      </c>
      <c r="P901" s="4" t="str">
        <f t="shared" si="642"/>
        <v/>
      </c>
      <c r="Q901" s="4" t="str">
        <f t="shared" si="642"/>
        <v/>
      </c>
      <c r="R901" s="4" t="str">
        <f t="shared" si="642"/>
        <v/>
      </c>
      <c r="S901" s="4" t="str">
        <f t="shared" si="642"/>
        <v/>
      </c>
      <c r="T901" s="4" t="str">
        <f t="shared" si="642"/>
        <v/>
      </c>
      <c r="U901" s="4" t="str">
        <f t="shared" si="642"/>
        <v/>
      </c>
      <c r="V901" s="4" t="str">
        <f t="shared" si="642"/>
        <v/>
      </c>
      <c r="W901" s="4" t="str">
        <f t="shared" si="642"/>
        <v/>
      </c>
      <c r="X901" s="4" t="str">
        <f t="shared" si="642"/>
        <v/>
      </c>
    </row>
    <row r="902" spans="1:24" ht="15.75" customHeight="1" x14ac:dyDescent="0.25">
      <c r="A902" s="4" t="s">
        <v>108</v>
      </c>
      <c r="B902" s="4" t="s">
        <v>109</v>
      </c>
      <c r="C902" s="4" t="s">
        <v>106</v>
      </c>
      <c r="D902" s="4" t="s">
        <v>107</v>
      </c>
      <c r="E902" s="4">
        <f t="shared" si="523"/>
        <v>1</v>
      </c>
      <c r="I902" s="4">
        <f t="shared" ref="I902:X902" si="643">+IF(IFERROR(I650,0)=0,0,I650)</f>
        <v>6415850</v>
      </c>
      <c r="J902" s="4">
        <f t="shared" si="643"/>
        <v>234.34854903614692</v>
      </c>
      <c r="K902" s="85">
        <f t="shared" si="643"/>
        <v>164.81058628240996</v>
      </c>
      <c r="L902" s="4">
        <f t="shared" si="643"/>
        <v>0</v>
      </c>
      <c r="M902" s="4">
        <f t="shared" si="643"/>
        <v>0</v>
      </c>
      <c r="N902" s="4">
        <f t="shared" si="643"/>
        <v>0</v>
      </c>
      <c r="O902" s="85">
        <f t="shared" si="643"/>
        <v>57.092537313432835</v>
      </c>
      <c r="P902" s="85">
        <f t="shared" si="643"/>
        <v>1.3435832274459976</v>
      </c>
      <c r="Q902" s="85">
        <f t="shared" si="643"/>
        <v>0.18432003026290902</v>
      </c>
      <c r="R902" s="85">
        <f t="shared" si="643"/>
        <v>3.9901182228387508</v>
      </c>
      <c r="S902" s="85">
        <f t="shared" si="643"/>
        <v>0.86829446826309731</v>
      </c>
      <c r="T902" s="85">
        <f t="shared" si="643"/>
        <v>22.741973840665874</v>
      </c>
      <c r="U902" s="4">
        <f t="shared" si="643"/>
        <v>0.47</v>
      </c>
      <c r="V902" s="4">
        <f t="shared" si="643"/>
        <v>0.32</v>
      </c>
      <c r="W902" s="4">
        <f t="shared" si="643"/>
        <v>0.33</v>
      </c>
      <c r="X902" s="4">
        <f t="shared" si="643"/>
        <v>0.33</v>
      </c>
    </row>
    <row r="903" spans="1:24" ht="15.75" customHeight="1" x14ac:dyDescent="0.25">
      <c r="A903" s="4" t="s">
        <v>362</v>
      </c>
      <c r="B903" s="4" t="s">
        <v>363</v>
      </c>
      <c r="C903" s="4" t="s">
        <v>106</v>
      </c>
      <c r="D903" s="4" t="s">
        <v>357</v>
      </c>
      <c r="E903" s="4">
        <f t="shared" si="523"/>
        <v>0</v>
      </c>
      <c r="I903" s="4" t="str">
        <f t="shared" ref="I903:X903" si="644">+IF(IFERROR(I651,0)=0,0,I651)</f>
        <v/>
      </c>
      <c r="J903" s="4" t="str">
        <f t="shared" si="644"/>
        <v/>
      </c>
      <c r="K903" s="4" t="str">
        <f t="shared" si="644"/>
        <v/>
      </c>
      <c r="L903" s="4" t="str">
        <f t="shared" si="644"/>
        <v/>
      </c>
      <c r="M903" s="4" t="str">
        <f t="shared" si="644"/>
        <v/>
      </c>
      <c r="N903" s="4" t="str">
        <f t="shared" si="644"/>
        <v/>
      </c>
      <c r="O903" s="4" t="str">
        <f t="shared" si="644"/>
        <v/>
      </c>
      <c r="P903" s="4" t="str">
        <f t="shared" si="644"/>
        <v/>
      </c>
      <c r="Q903" s="4" t="str">
        <f t="shared" si="644"/>
        <v/>
      </c>
      <c r="R903" s="4" t="str">
        <f t="shared" si="644"/>
        <v/>
      </c>
      <c r="S903" s="4" t="str">
        <f t="shared" si="644"/>
        <v/>
      </c>
      <c r="T903" s="4" t="str">
        <f t="shared" si="644"/>
        <v/>
      </c>
      <c r="U903" s="4" t="str">
        <f t="shared" si="644"/>
        <v/>
      </c>
      <c r="V903" s="4" t="str">
        <f t="shared" si="644"/>
        <v/>
      </c>
      <c r="W903" s="4" t="str">
        <f t="shared" si="644"/>
        <v/>
      </c>
      <c r="X903" s="4" t="str">
        <f t="shared" si="644"/>
        <v/>
      </c>
    </row>
    <row r="904" spans="1:24" ht="15.75" customHeight="1" x14ac:dyDescent="0.25">
      <c r="A904" s="4" t="s">
        <v>291</v>
      </c>
      <c r="B904" s="4" t="s">
        <v>292</v>
      </c>
      <c r="C904" s="4" t="s">
        <v>181</v>
      </c>
      <c r="D904" s="4" t="s">
        <v>276</v>
      </c>
      <c r="E904" s="4">
        <f t="shared" si="523"/>
        <v>1</v>
      </c>
      <c r="I904" s="4">
        <f t="shared" ref="I904:X904" si="645">+IF(IFERROR(I652,0)=0,0,I652)</f>
        <v>1906743</v>
      </c>
      <c r="J904" s="85">
        <f t="shared" si="645"/>
        <v>459.31727558459636</v>
      </c>
      <c r="K904" s="85">
        <f t="shared" si="645"/>
        <v>197.45712977574848</v>
      </c>
      <c r="L904" s="85">
        <f t="shared" si="645"/>
        <v>134.26035915694985</v>
      </c>
      <c r="M904" s="85">
        <f t="shared" si="645"/>
        <v>679.94687915006637</v>
      </c>
      <c r="N904" s="85">
        <f t="shared" si="645"/>
        <v>23.810235569240323</v>
      </c>
      <c r="O904" s="85">
        <f t="shared" si="645"/>
        <v>25.057268722466961</v>
      </c>
      <c r="P904" s="85">
        <f t="shared" si="645"/>
        <v>0.4216597603315041</v>
      </c>
      <c r="Q904" s="85">
        <f t="shared" si="645"/>
        <v>0.27915006640106244</v>
      </c>
      <c r="R904" s="85">
        <f t="shared" si="645"/>
        <v>4.2480816764503659</v>
      </c>
      <c r="S904" s="85">
        <f t="shared" si="645"/>
        <v>1.318301687763713</v>
      </c>
      <c r="T904" s="85">
        <f t="shared" si="645"/>
        <v>25.336302895322941</v>
      </c>
      <c r="U904" s="4">
        <f t="shared" si="645"/>
        <v>0</v>
      </c>
      <c r="V904" s="4">
        <f t="shared" si="645"/>
        <v>0</v>
      </c>
      <c r="W904" s="4">
        <f t="shared" si="645"/>
        <v>0</v>
      </c>
      <c r="X904" s="4">
        <f t="shared" si="645"/>
        <v>0</v>
      </c>
    </row>
    <row r="905" spans="1:24" ht="15.75" customHeight="1" x14ac:dyDescent="0.25">
      <c r="A905" s="4" t="s">
        <v>505</v>
      </c>
      <c r="B905" s="4" t="s">
        <v>506</v>
      </c>
      <c r="C905" s="4" t="s">
        <v>106</v>
      </c>
      <c r="D905" s="4" t="s">
        <v>484</v>
      </c>
      <c r="E905" s="4">
        <f t="shared" si="523"/>
        <v>0</v>
      </c>
      <c r="I905" s="4" t="str">
        <f t="shared" ref="I905:X905" si="646">+IF(IFERROR(I653,0)=0,0,I653)</f>
        <v/>
      </c>
      <c r="J905" s="4" t="str">
        <f t="shared" si="646"/>
        <v/>
      </c>
      <c r="K905" s="4" t="str">
        <f t="shared" si="646"/>
        <v/>
      </c>
      <c r="L905" s="4" t="str">
        <f t="shared" si="646"/>
        <v/>
      </c>
      <c r="M905" s="4" t="str">
        <f t="shared" si="646"/>
        <v/>
      </c>
      <c r="N905" s="4" t="str">
        <f t="shared" si="646"/>
        <v/>
      </c>
      <c r="O905" s="4" t="str">
        <f t="shared" si="646"/>
        <v/>
      </c>
      <c r="P905" s="4" t="str">
        <f t="shared" si="646"/>
        <v/>
      </c>
      <c r="Q905" s="4" t="str">
        <f t="shared" si="646"/>
        <v/>
      </c>
      <c r="R905" s="4" t="str">
        <f t="shared" si="646"/>
        <v/>
      </c>
      <c r="S905" s="4" t="str">
        <f t="shared" si="646"/>
        <v/>
      </c>
      <c r="T905" s="4" t="str">
        <f t="shared" si="646"/>
        <v/>
      </c>
      <c r="U905" s="4" t="str">
        <f t="shared" si="646"/>
        <v/>
      </c>
      <c r="V905" s="4" t="str">
        <f t="shared" si="646"/>
        <v/>
      </c>
      <c r="W905" s="4" t="str">
        <f t="shared" si="646"/>
        <v/>
      </c>
      <c r="X905" s="4" t="str">
        <f t="shared" si="646"/>
        <v/>
      </c>
    </row>
    <row r="906" spans="1:24" ht="15.75" customHeight="1" x14ac:dyDescent="0.25">
      <c r="A906" s="4" t="s">
        <v>383</v>
      </c>
      <c r="B906" s="4" t="s">
        <v>384</v>
      </c>
      <c r="C906" s="4" t="s">
        <v>118</v>
      </c>
      <c r="D906" s="4" t="s">
        <v>380</v>
      </c>
      <c r="E906" s="4">
        <f t="shared" si="523"/>
        <v>0</v>
      </c>
      <c r="I906" s="4" t="str">
        <f t="shared" ref="I906:X906" si="647">+IF(IFERROR(I654,0)=0,0,I654)</f>
        <v/>
      </c>
      <c r="J906" s="4" t="str">
        <f t="shared" si="647"/>
        <v/>
      </c>
      <c r="K906" s="4" t="str">
        <f t="shared" si="647"/>
        <v/>
      </c>
      <c r="L906" s="4" t="str">
        <f t="shared" si="647"/>
        <v/>
      </c>
      <c r="M906" s="4" t="str">
        <f t="shared" si="647"/>
        <v/>
      </c>
      <c r="N906" s="4" t="str">
        <f t="shared" si="647"/>
        <v/>
      </c>
      <c r="O906" s="4" t="str">
        <f t="shared" si="647"/>
        <v/>
      </c>
      <c r="P906" s="4" t="str">
        <f t="shared" si="647"/>
        <v/>
      </c>
      <c r="Q906" s="4" t="str">
        <f t="shared" si="647"/>
        <v/>
      </c>
      <c r="R906" s="4" t="str">
        <f t="shared" si="647"/>
        <v/>
      </c>
      <c r="S906" s="4" t="str">
        <f t="shared" si="647"/>
        <v/>
      </c>
      <c r="T906" s="4" t="str">
        <f t="shared" si="647"/>
        <v/>
      </c>
      <c r="U906" s="4" t="str">
        <f t="shared" si="647"/>
        <v/>
      </c>
      <c r="V906" s="4" t="str">
        <f t="shared" si="647"/>
        <v/>
      </c>
      <c r="W906" s="4" t="str">
        <f t="shared" si="647"/>
        <v/>
      </c>
      <c r="X906" s="4" t="str">
        <f t="shared" si="647"/>
        <v/>
      </c>
    </row>
    <row r="907" spans="1:24" ht="15.75" customHeight="1" x14ac:dyDescent="0.25">
      <c r="A907" s="4" t="s">
        <v>464</v>
      </c>
      <c r="B907" s="4" t="s">
        <v>465</v>
      </c>
      <c r="C907" s="4" t="s">
        <v>118</v>
      </c>
      <c r="D907" s="4" t="s">
        <v>449</v>
      </c>
      <c r="E907" s="4">
        <f t="shared" si="523"/>
        <v>0</v>
      </c>
      <c r="I907" s="4" t="str">
        <f t="shared" ref="I907:X907" si="648">+IF(IFERROR(I655,0)=0,0,I655)</f>
        <v/>
      </c>
      <c r="J907" s="4" t="str">
        <f t="shared" si="648"/>
        <v/>
      </c>
      <c r="K907" s="4" t="str">
        <f t="shared" si="648"/>
        <v/>
      </c>
      <c r="L907" s="4" t="str">
        <f t="shared" si="648"/>
        <v/>
      </c>
      <c r="M907" s="4" t="str">
        <f t="shared" si="648"/>
        <v/>
      </c>
      <c r="N907" s="4" t="str">
        <f t="shared" si="648"/>
        <v/>
      </c>
      <c r="O907" s="4" t="str">
        <f t="shared" si="648"/>
        <v/>
      </c>
      <c r="P907" s="4" t="str">
        <f t="shared" si="648"/>
        <v/>
      </c>
      <c r="Q907" s="4" t="str">
        <f t="shared" si="648"/>
        <v/>
      </c>
      <c r="R907" s="4" t="str">
        <f t="shared" si="648"/>
        <v/>
      </c>
      <c r="S907" s="4" t="str">
        <f t="shared" si="648"/>
        <v/>
      </c>
      <c r="T907" s="4" t="str">
        <f t="shared" si="648"/>
        <v/>
      </c>
      <c r="U907" s="4" t="str">
        <f t="shared" si="648"/>
        <v/>
      </c>
      <c r="V907" s="4" t="str">
        <f t="shared" si="648"/>
        <v/>
      </c>
      <c r="W907" s="4" t="str">
        <f t="shared" si="648"/>
        <v/>
      </c>
      <c r="X907" s="4" t="str">
        <f t="shared" si="648"/>
        <v/>
      </c>
    </row>
    <row r="908" spans="1:24" ht="15.75" customHeight="1" x14ac:dyDescent="0.25">
      <c r="A908" s="4" t="s">
        <v>253</v>
      </c>
      <c r="B908" s="4" t="s">
        <v>254</v>
      </c>
      <c r="C908" s="4" t="s">
        <v>118</v>
      </c>
      <c r="D908" s="4" t="s">
        <v>250</v>
      </c>
      <c r="E908" s="4">
        <f t="shared" si="523"/>
        <v>0</v>
      </c>
      <c r="I908" s="4" t="str">
        <f t="shared" ref="I908:X908" si="649">+IF(IFERROR(I656,0)=0,0,I656)</f>
        <v/>
      </c>
      <c r="J908" s="4" t="str">
        <f t="shared" si="649"/>
        <v/>
      </c>
      <c r="K908" s="4" t="str">
        <f t="shared" si="649"/>
        <v/>
      </c>
      <c r="L908" s="4" t="str">
        <f t="shared" si="649"/>
        <v/>
      </c>
      <c r="M908" s="4" t="str">
        <f t="shared" si="649"/>
        <v/>
      </c>
      <c r="N908" s="4" t="str">
        <f t="shared" si="649"/>
        <v/>
      </c>
      <c r="O908" s="4" t="str">
        <f t="shared" si="649"/>
        <v/>
      </c>
      <c r="P908" s="4" t="str">
        <f t="shared" si="649"/>
        <v/>
      </c>
      <c r="Q908" s="4" t="str">
        <f t="shared" si="649"/>
        <v/>
      </c>
      <c r="R908" s="4" t="str">
        <f t="shared" si="649"/>
        <v/>
      </c>
      <c r="S908" s="4" t="str">
        <f t="shared" si="649"/>
        <v/>
      </c>
      <c r="T908" s="4" t="str">
        <f t="shared" si="649"/>
        <v/>
      </c>
      <c r="U908" s="4" t="str">
        <f t="shared" si="649"/>
        <v/>
      </c>
      <c r="V908" s="4" t="str">
        <f t="shared" si="649"/>
        <v/>
      </c>
      <c r="W908" s="4" t="str">
        <f t="shared" si="649"/>
        <v/>
      </c>
      <c r="X908" s="4" t="str">
        <f t="shared" si="649"/>
        <v/>
      </c>
    </row>
    <row r="909" spans="1:24" ht="15.75" customHeight="1" x14ac:dyDescent="0.25">
      <c r="A909" s="4" t="s">
        <v>532</v>
      </c>
      <c r="B909" s="4" t="s">
        <v>533</v>
      </c>
      <c r="C909" s="4" t="s">
        <v>181</v>
      </c>
      <c r="D909" s="4" t="s">
        <v>525</v>
      </c>
      <c r="E909" s="4">
        <f t="shared" si="523"/>
        <v>1</v>
      </c>
      <c r="I909" s="4">
        <f t="shared" ref="I909:X909" si="650">+IF(IFERROR(I657,0)=0,0,I657)</f>
        <v>38019</v>
      </c>
      <c r="J909" s="85">
        <f t="shared" si="650"/>
        <v>220.94216049869803</v>
      </c>
      <c r="K909" s="85">
        <f t="shared" si="650"/>
        <v>192.00925852863043</v>
      </c>
      <c r="L909" s="4">
        <f t="shared" si="650"/>
        <v>53.521192220419174</v>
      </c>
      <c r="M909" s="4">
        <f t="shared" si="650"/>
        <v>601.81470383657825</v>
      </c>
      <c r="N909" s="4">
        <f t="shared" si="650"/>
        <v>13.730910211329888</v>
      </c>
      <c r="O909" s="85">
        <f t="shared" si="650"/>
        <v>2.6333333333333333</v>
      </c>
      <c r="P909" s="4">
        <f t="shared" si="650"/>
        <v>0.10900722561078642</v>
      </c>
      <c r="Q909" s="85">
        <f t="shared" si="650"/>
        <v>0.17808219178082191</v>
      </c>
      <c r="R909" s="4">
        <f t="shared" si="650"/>
        <v>0</v>
      </c>
      <c r="S909" s="85">
        <f t="shared" si="650"/>
        <v>10.424050632911392</v>
      </c>
      <c r="T909" s="85">
        <f t="shared" si="650"/>
        <v>22.571428571428573</v>
      </c>
      <c r="U909" s="4">
        <f t="shared" si="650"/>
        <v>0</v>
      </c>
      <c r="V909" s="4">
        <f t="shared" si="650"/>
        <v>0</v>
      </c>
      <c r="W909" s="4">
        <f t="shared" si="650"/>
        <v>0</v>
      </c>
      <c r="X909" s="4">
        <f t="shared" si="650"/>
        <v>0</v>
      </c>
    </row>
    <row r="910" spans="1:24" ht="15.75" customHeight="1" x14ac:dyDescent="0.25">
      <c r="A910" s="4" t="s">
        <v>293</v>
      </c>
      <c r="B910" s="4" t="s">
        <v>294</v>
      </c>
      <c r="C910" s="4" t="s">
        <v>181</v>
      </c>
      <c r="D910" s="4" t="s">
        <v>276</v>
      </c>
      <c r="E910" s="4">
        <f t="shared" si="523"/>
        <v>1</v>
      </c>
      <c r="I910" s="4">
        <f t="shared" ref="I910:X910" si="651">+IF(IFERROR(I658,0)=0,0,I658)</f>
        <v>2759627</v>
      </c>
      <c r="J910" s="85">
        <f t="shared" si="651"/>
        <v>298.26494667576452</v>
      </c>
      <c r="K910" s="85">
        <f t="shared" si="651"/>
        <v>239.12651963471876</v>
      </c>
      <c r="L910" s="85">
        <f t="shared" si="651"/>
        <v>107.22463579317059</v>
      </c>
      <c r="M910" s="85">
        <f t="shared" si="651"/>
        <v>448.40127292013943</v>
      </c>
      <c r="N910" s="85">
        <f t="shared" si="651"/>
        <v>27.902321581865955</v>
      </c>
      <c r="O910" s="85">
        <f t="shared" si="651"/>
        <v>26.164935064935065</v>
      </c>
      <c r="P910" s="85">
        <f t="shared" si="651"/>
        <v>0.42552231106525662</v>
      </c>
      <c r="Q910" s="85">
        <f t="shared" si="651"/>
        <v>9.2589786331262316E-2</v>
      </c>
      <c r="R910" s="85">
        <f t="shared" si="651"/>
        <v>4.6745447844944259</v>
      </c>
      <c r="S910" s="85">
        <f t="shared" si="651"/>
        <v>1.047004516801509</v>
      </c>
      <c r="T910" s="85">
        <f t="shared" si="651"/>
        <v>29.980654761904763</v>
      </c>
      <c r="U910" s="4">
        <f t="shared" si="651"/>
        <v>0</v>
      </c>
      <c r="V910" s="4">
        <f t="shared" si="651"/>
        <v>0</v>
      </c>
      <c r="W910" s="4">
        <f t="shared" si="651"/>
        <v>0</v>
      </c>
      <c r="X910" s="4">
        <f t="shared" si="651"/>
        <v>0</v>
      </c>
    </row>
    <row r="911" spans="1:24" ht="15.75" customHeight="1" x14ac:dyDescent="0.25">
      <c r="A911" s="4" t="s">
        <v>534</v>
      </c>
      <c r="B911" s="4" t="s">
        <v>535</v>
      </c>
      <c r="C911" s="4" t="s">
        <v>181</v>
      </c>
      <c r="D911" s="4" t="s">
        <v>525</v>
      </c>
      <c r="E911" s="4">
        <f t="shared" si="523"/>
        <v>1</v>
      </c>
      <c r="I911" s="4">
        <f t="shared" ref="I911:X911" si="652">+IF(IFERROR(I659,0)=0,0,I659)</f>
        <v>615729</v>
      </c>
      <c r="J911" s="85">
        <f t="shared" si="652"/>
        <v>289.57544634084149</v>
      </c>
      <c r="K911" s="85">
        <f t="shared" si="652"/>
        <v>105.56592267052551</v>
      </c>
      <c r="L911" s="85">
        <f t="shared" si="652"/>
        <v>75.68264609917675</v>
      </c>
      <c r="M911" s="85">
        <f t="shared" si="652"/>
        <v>716.92307692307691</v>
      </c>
      <c r="N911" s="85">
        <f t="shared" si="652"/>
        <v>23.062093875714805</v>
      </c>
      <c r="O911" s="4">
        <f t="shared" si="652"/>
        <v>87.016196189606418</v>
      </c>
      <c r="P911" s="85">
        <f t="shared" si="652"/>
        <v>7.7078145381240359E-2</v>
      </c>
      <c r="Q911" s="85">
        <f t="shared" si="652"/>
        <v>0.44461538461538463</v>
      </c>
      <c r="R911" s="85">
        <f t="shared" si="652"/>
        <v>0.32481822360161694</v>
      </c>
      <c r="S911" s="4">
        <f t="shared" si="652"/>
        <v>3.3446457191342494</v>
      </c>
      <c r="T911" s="4">
        <f t="shared" si="652"/>
        <v>108.40048430554378</v>
      </c>
      <c r="U911" s="4">
        <f t="shared" si="652"/>
        <v>0</v>
      </c>
      <c r="V911" s="4">
        <f t="shared" si="652"/>
        <v>0</v>
      </c>
      <c r="W911" s="4">
        <f t="shared" si="652"/>
        <v>0</v>
      </c>
      <c r="X911" s="4">
        <f t="shared" si="652"/>
        <v>0</v>
      </c>
    </row>
    <row r="912" spans="1:24" ht="15.75" customHeight="1" x14ac:dyDescent="0.25">
      <c r="A912" s="5" t="s">
        <v>173</v>
      </c>
      <c r="B912" s="5" t="s">
        <v>174</v>
      </c>
      <c r="C912" s="4" t="s">
        <v>106</v>
      </c>
      <c r="D912" s="4" t="s">
        <v>160</v>
      </c>
      <c r="E912" s="4">
        <f t="shared" si="523"/>
        <v>0</v>
      </c>
      <c r="I912" s="4" t="str">
        <f t="shared" ref="I912:X912" si="653">+IF(IFERROR(I660,0)=0,0,I660)</f>
        <v/>
      </c>
      <c r="J912" s="4" t="str">
        <f t="shared" si="653"/>
        <v/>
      </c>
      <c r="K912" s="4" t="str">
        <f t="shared" si="653"/>
        <v/>
      </c>
      <c r="L912" s="4" t="str">
        <f t="shared" si="653"/>
        <v/>
      </c>
      <c r="M912" s="4" t="str">
        <f t="shared" si="653"/>
        <v/>
      </c>
      <c r="N912" s="4" t="str">
        <f t="shared" si="653"/>
        <v/>
      </c>
      <c r="O912" s="4" t="str">
        <f t="shared" si="653"/>
        <v/>
      </c>
      <c r="P912" s="4" t="str">
        <f t="shared" si="653"/>
        <v/>
      </c>
      <c r="Q912" s="4" t="str">
        <f t="shared" si="653"/>
        <v/>
      </c>
      <c r="R912" s="4" t="str">
        <f t="shared" si="653"/>
        <v/>
      </c>
      <c r="S912" s="4" t="str">
        <f t="shared" si="653"/>
        <v/>
      </c>
      <c r="T912" s="4" t="str">
        <f t="shared" si="653"/>
        <v/>
      </c>
      <c r="U912" s="4" t="str">
        <f t="shared" si="653"/>
        <v/>
      </c>
      <c r="V912" s="4" t="str">
        <f t="shared" si="653"/>
        <v/>
      </c>
      <c r="W912" s="4" t="str">
        <f t="shared" si="653"/>
        <v/>
      </c>
      <c r="X912" s="4" t="str">
        <f t="shared" si="653"/>
        <v/>
      </c>
    </row>
    <row r="913" spans="1:40" ht="15.75" customHeight="1" x14ac:dyDescent="0.25">
      <c r="A913" s="4" t="s">
        <v>130</v>
      </c>
      <c r="B913" s="4" t="s">
        <v>131</v>
      </c>
      <c r="C913" s="4" t="s">
        <v>118</v>
      </c>
      <c r="D913" s="4" t="s">
        <v>119</v>
      </c>
      <c r="E913" s="4">
        <f t="shared" si="523"/>
        <v>0</v>
      </c>
      <c r="I913" s="4" t="str">
        <f t="shared" ref="I913:X913" si="654">+IF(IFERROR(I661,0)=0,0,I661)</f>
        <v/>
      </c>
      <c r="J913" s="4" t="str">
        <f t="shared" si="654"/>
        <v/>
      </c>
      <c r="K913" s="4" t="str">
        <f t="shared" si="654"/>
        <v/>
      </c>
      <c r="L913" s="4" t="str">
        <f t="shared" si="654"/>
        <v/>
      </c>
      <c r="M913" s="4" t="str">
        <f t="shared" si="654"/>
        <v/>
      </c>
      <c r="N913" s="4" t="str">
        <f t="shared" si="654"/>
        <v/>
      </c>
      <c r="O913" s="4" t="str">
        <f t="shared" si="654"/>
        <v/>
      </c>
      <c r="P913" s="4" t="str">
        <f t="shared" si="654"/>
        <v/>
      </c>
      <c r="Q913" s="4" t="str">
        <f t="shared" si="654"/>
        <v/>
      </c>
      <c r="R913" s="4" t="str">
        <f t="shared" si="654"/>
        <v/>
      </c>
      <c r="S913" s="4" t="str">
        <f t="shared" si="654"/>
        <v/>
      </c>
      <c r="T913" s="4" t="str">
        <f t="shared" si="654"/>
        <v/>
      </c>
      <c r="U913" s="4" t="str">
        <f t="shared" si="654"/>
        <v/>
      </c>
      <c r="V913" s="4" t="str">
        <f t="shared" si="654"/>
        <v/>
      </c>
      <c r="W913" s="4" t="str">
        <f t="shared" si="654"/>
        <v/>
      </c>
      <c r="X913" s="4" t="str">
        <f t="shared" si="654"/>
        <v/>
      </c>
    </row>
    <row r="914" spans="1:40" ht="15.75" customHeight="1" x14ac:dyDescent="0.25">
      <c r="A914" s="4" t="s">
        <v>132</v>
      </c>
      <c r="B914" s="4" t="s">
        <v>133</v>
      </c>
      <c r="C914" s="4" t="s">
        <v>118</v>
      </c>
      <c r="D914" s="4" t="s">
        <v>119</v>
      </c>
      <c r="E914" s="4">
        <f t="shared" si="523"/>
        <v>0</v>
      </c>
      <c r="I914" s="4" t="str">
        <f t="shared" ref="I914:X914" si="655">+IF(IFERROR(I662,0)=0,0,I662)</f>
        <v/>
      </c>
      <c r="J914" s="4" t="str">
        <f t="shared" si="655"/>
        <v/>
      </c>
      <c r="K914" s="4" t="str">
        <f t="shared" si="655"/>
        <v/>
      </c>
      <c r="L914" s="4" t="str">
        <f t="shared" si="655"/>
        <v/>
      </c>
      <c r="M914" s="4" t="str">
        <f t="shared" si="655"/>
        <v/>
      </c>
      <c r="N914" s="4" t="str">
        <f t="shared" si="655"/>
        <v/>
      </c>
      <c r="O914" s="4" t="str">
        <f t="shared" si="655"/>
        <v/>
      </c>
      <c r="P914" s="4" t="str">
        <f t="shared" si="655"/>
        <v/>
      </c>
      <c r="Q914" s="4" t="str">
        <f t="shared" si="655"/>
        <v/>
      </c>
      <c r="R914" s="4" t="str">
        <f t="shared" si="655"/>
        <v/>
      </c>
      <c r="S914" s="4" t="str">
        <f t="shared" si="655"/>
        <v/>
      </c>
      <c r="T914" s="4" t="str">
        <f t="shared" si="655"/>
        <v/>
      </c>
      <c r="U914" s="4" t="str">
        <f t="shared" si="655"/>
        <v/>
      </c>
      <c r="V914" s="4" t="str">
        <f t="shared" si="655"/>
        <v/>
      </c>
      <c r="W914" s="4" t="str">
        <f t="shared" si="655"/>
        <v/>
      </c>
      <c r="X914" s="4" t="str">
        <f t="shared" si="655"/>
        <v/>
      </c>
    </row>
    <row r="915" spans="1:40" ht="15.75" customHeight="1" x14ac:dyDescent="0.25">
      <c r="A915" s="4" t="s">
        <v>364</v>
      </c>
      <c r="B915" s="4" t="s">
        <v>365</v>
      </c>
      <c r="C915" s="4" t="s">
        <v>106</v>
      </c>
      <c r="D915" s="4" t="s">
        <v>357</v>
      </c>
      <c r="E915" s="4">
        <f t="shared" si="523"/>
        <v>0</v>
      </c>
      <c r="I915" s="4" t="str">
        <f t="shared" ref="I915:X915" si="656">+IF(IFERROR(I663,0)=0,0,I663)</f>
        <v/>
      </c>
      <c r="J915" s="4" t="str">
        <f t="shared" si="656"/>
        <v/>
      </c>
      <c r="K915" s="4" t="str">
        <f t="shared" si="656"/>
        <v/>
      </c>
      <c r="L915" s="4" t="str">
        <f t="shared" si="656"/>
        <v/>
      </c>
      <c r="M915" s="4" t="str">
        <f t="shared" si="656"/>
        <v/>
      </c>
      <c r="N915" s="4" t="str">
        <f t="shared" si="656"/>
        <v/>
      </c>
      <c r="O915" s="4" t="str">
        <f t="shared" si="656"/>
        <v/>
      </c>
      <c r="P915" s="4" t="str">
        <f t="shared" si="656"/>
        <v/>
      </c>
      <c r="Q915" s="4" t="str">
        <f t="shared" si="656"/>
        <v/>
      </c>
      <c r="R915" s="4" t="str">
        <f t="shared" si="656"/>
        <v/>
      </c>
      <c r="S915" s="4" t="str">
        <f t="shared" si="656"/>
        <v/>
      </c>
      <c r="T915" s="4" t="str">
        <f t="shared" si="656"/>
        <v/>
      </c>
      <c r="U915" s="4" t="str">
        <f t="shared" si="656"/>
        <v/>
      </c>
      <c r="V915" s="4" t="str">
        <f t="shared" si="656"/>
        <v/>
      </c>
      <c r="W915" s="4" t="str">
        <f t="shared" si="656"/>
        <v/>
      </c>
      <c r="X915" s="4" t="str">
        <f t="shared" si="656"/>
        <v/>
      </c>
    </row>
    <row r="916" spans="1:40" ht="15.75" customHeight="1" x14ac:dyDescent="0.25">
      <c r="A916" s="4" t="s">
        <v>402</v>
      </c>
      <c r="B916" s="4" t="s">
        <v>403</v>
      </c>
      <c r="C916" s="4" t="s">
        <v>106</v>
      </c>
      <c r="D916" s="4" t="s">
        <v>393</v>
      </c>
      <c r="E916" s="4">
        <f t="shared" si="523"/>
        <v>0</v>
      </c>
      <c r="I916" s="4" t="str">
        <f t="shared" ref="I916:X916" si="657">+IF(IFERROR(I664,0)=0,0,I664)</f>
        <v/>
      </c>
      <c r="J916" s="4" t="str">
        <f t="shared" si="657"/>
        <v/>
      </c>
      <c r="K916" s="4" t="str">
        <f t="shared" si="657"/>
        <v/>
      </c>
      <c r="L916" s="4" t="str">
        <f t="shared" si="657"/>
        <v/>
      </c>
      <c r="M916" s="4" t="str">
        <f t="shared" si="657"/>
        <v/>
      </c>
      <c r="N916" s="4" t="str">
        <f t="shared" si="657"/>
        <v/>
      </c>
      <c r="O916" s="4" t="str">
        <f t="shared" si="657"/>
        <v/>
      </c>
      <c r="P916" s="4" t="str">
        <f t="shared" si="657"/>
        <v/>
      </c>
      <c r="Q916" s="4" t="str">
        <f t="shared" si="657"/>
        <v/>
      </c>
      <c r="R916" s="4" t="str">
        <f t="shared" si="657"/>
        <v/>
      </c>
      <c r="S916" s="4" t="str">
        <f t="shared" si="657"/>
        <v/>
      </c>
      <c r="T916" s="4" t="str">
        <f t="shared" si="657"/>
        <v/>
      </c>
      <c r="U916" s="4" t="str">
        <f t="shared" si="657"/>
        <v/>
      </c>
      <c r="V916" s="4" t="str">
        <f t="shared" si="657"/>
        <v/>
      </c>
      <c r="W916" s="4" t="str">
        <f t="shared" si="657"/>
        <v/>
      </c>
      <c r="X916" s="4" t="str">
        <f t="shared" si="657"/>
        <v/>
      </c>
    </row>
    <row r="917" spans="1:40" ht="15.75" customHeight="1" x14ac:dyDescent="0.25">
      <c r="A917" s="4" t="s">
        <v>466</v>
      </c>
      <c r="B917" s="4" t="s">
        <v>467</v>
      </c>
      <c r="C917" s="4" t="s">
        <v>118</v>
      </c>
      <c r="D917" s="4" t="s">
        <v>449</v>
      </c>
      <c r="E917" s="4">
        <f t="shared" si="523"/>
        <v>0</v>
      </c>
      <c r="I917" s="4" t="str">
        <f t="shared" ref="I917:X917" si="658">+IF(IFERROR(I665,0)=0,0,I665)</f>
        <v/>
      </c>
      <c r="J917" s="4" t="str">
        <f t="shared" si="658"/>
        <v/>
      </c>
      <c r="K917" s="4" t="str">
        <f t="shared" si="658"/>
        <v/>
      </c>
      <c r="L917" s="4" t="str">
        <f t="shared" si="658"/>
        <v/>
      </c>
      <c r="M917" s="4" t="str">
        <f t="shared" si="658"/>
        <v/>
      </c>
      <c r="N917" s="4" t="str">
        <f t="shared" si="658"/>
        <v/>
      </c>
      <c r="O917" s="4" t="str">
        <f t="shared" si="658"/>
        <v/>
      </c>
      <c r="P917" s="4" t="str">
        <f t="shared" si="658"/>
        <v/>
      </c>
      <c r="Q917" s="4" t="str">
        <f t="shared" si="658"/>
        <v/>
      </c>
      <c r="R917" s="4" t="str">
        <f t="shared" si="658"/>
        <v/>
      </c>
      <c r="S917" s="4" t="str">
        <f t="shared" si="658"/>
        <v/>
      </c>
      <c r="T917" s="4" t="str">
        <f t="shared" si="658"/>
        <v/>
      </c>
      <c r="U917" s="4" t="str">
        <f t="shared" si="658"/>
        <v/>
      </c>
      <c r="V917" s="4" t="str">
        <f t="shared" si="658"/>
        <v/>
      </c>
      <c r="W917" s="4" t="str">
        <f t="shared" si="658"/>
        <v/>
      </c>
      <c r="X917" s="4" t="str">
        <f t="shared" si="658"/>
        <v/>
      </c>
    </row>
    <row r="918" spans="1:40" ht="15.75" customHeight="1" x14ac:dyDescent="0.25">
      <c r="A918" s="4" t="s">
        <v>429</v>
      </c>
      <c r="B918" s="4" t="s">
        <v>430</v>
      </c>
      <c r="C918" s="4" t="s">
        <v>181</v>
      </c>
      <c r="D918" s="4" t="s">
        <v>412</v>
      </c>
      <c r="E918" s="4">
        <f t="shared" si="523"/>
        <v>1</v>
      </c>
      <c r="I918" s="4">
        <f t="shared" ref="I918:X918" si="659">+IF(IFERROR(I666,0)=0,0,I666)</f>
        <v>440372</v>
      </c>
      <c r="J918" s="85">
        <f t="shared" si="659"/>
        <v>490.94856167058765</v>
      </c>
      <c r="K918" s="85">
        <f t="shared" si="659"/>
        <v>133.52347560698681</v>
      </c>
      <c r="L918" s="4">
        <f t="shared" si="659"/>
        <v>66.984301370877475</v>
      </c>
      <c r="M918" s="4">
        <f t="shared" si="659"/>
        <v>501.16266023772533</v>
      </c>
      <c r="N918" s="4">
        <f t="shared" si="659"/>
        <v>29.381925522647858</v>
      </c>
      <c r="O918" s="85">
        <f t="shared" si="659"/>
        <v>343.07142857142856</v>
      </c>
      <c r="P918" s="85">
        <f t="shared" si="659"/>
        <v>18.375</v>
      </c>
      <c r="Q918" s="85">
        <f t="shared" si="659"/>
        <v>0.26530612244897961</v>
      </c>
      <c r="R918" s="85">
        <f t="shared" si="659"/>
        <v>0.90832296331283546</v>
      </c>
      <c r="S918" s="85">
        <f t="shared" si="659"/>
        <v>0.37733361093760842</v>
      </c>
      <c r="T918" s="4">
        <f t="shared" si="659"/>
        <v>79.344242606043295</v>
      </c>
      <c r="U918" s="4">
        <f t="shared" si="659"/>
        <v>0</v>
      </c>
      <c r="V918" s="4">
        <f t="shared" si="659"/>
        <v>0</v>
      </c>
      <c r="W918" s="4">
        <f t="shared" si="659"/>
        <v>0</v>
      </c>
      <c r="X918" s="4">
        <f t="shared" si="659"/>
        <v>0</v>
      </c>
    </row>
    <row r="919" spans="1:40" ht="15.75" customHeight="1" x14ac:dyDescent="0.25">
      <c r="A919" s="4" t="s">
        <v>219</v>
      </c>
      <c r="B919" s="4" t="s">
        <v>220</v>
      </c>
      <c r="C919" s="4" t="s">
        <v>22</v>
      </c>
      <c r="D919" s="4" t="s">
        <v>216</v>
      </c>
      <c r="E919" s="4">
        <f t="shared" si="523"/>
        <v>0</v>
      </c>
      <c r="I919" s="4" t="str">
        <f t="shared" ref="I919:X919" si="660">+IF(IFERROR(I667,0)=0,0,I667)</f>
        <v/>
      </c>
      <c r="J919" s="4" t="str">
        <f t="shared" si="660"/>
        <v/>
      </c>
      <c r="K919" s="4" t="str">
        <f t="shared" si="660"/>
        <v/>
      </c>
      <c r="L919" s="4" t="str">
        <f t="shared" si="660"/>
        <v/>
      </c>
      <c r="M919" s="4" t="str">
        <f t="shared" si="660"/>
        <v/>
      </c>
      <c r="N919" s="4" t="str">
        <f t="shared" si="660"/>
        <v/>
      </c>
      <c r="O919" s="4" t="str">
        <f t="shared" si="660"/>
        <v/>
      </c>
      <c r="P919" s="4" t="str">
        <f t="shared" si="660"/>
        <v/>
      </c>
      <c r="Q919" s="4" t="str">
        <f t="shared" si="660"/>
        <v/>
      </c>
      <c r="R919" s="4" t="str">
        <f t="shared" si="660"/>
        <v/>
      </c>
      <c r="S919" s="4" t="str">
        <f t="shared" si="660"/>
        <v/>
      </c>
      <c r="T919" s="4" t="str">
        <f t="shared" si="660"/>
        <v/>
      </c>
      <c r="U919" s="4" t="str">
        <f t="shared" si="660"/>
        <v/>
      </c>
      <c r="V919" s="4" t="str">
        <f t="shared" si="660"/>
        <v/>
      </c>
      <c r="W919" s="4" t="str">
        <f t="shared" si="660"/>
        <v/>
      </c>
      <c r="X919" s="4" t="str">
        <f t="shared" si="660"/>
        <v/>
      </c>
    </row>
    <row r="920" spans="1:40" ht="15.75" customHeight="1" x14ac:dyDescent="0.25">
      <c r="A920" s="4" t="s">
        <v>61</v>
      </c>
      <c r="B920" s="4" t="s">
        <v>62</v>
      </c>
      <c r="C920" s="4" t="s">
        <v>28</v>
      </c>
      <c r="D920" s="4" t="s">
        <v>29</v>
      </c>
      <c r="E920" s="4">
        <f t="shared" si="523"/>
        <v>0</v>
      </c>
      <c r="I920" s="4" t="str">
        <f t="shared" ref="I920:X920" si="661">+IF(IFERROR(I668,0)=0,0,I668)</f>
        <v/>
      </c>
      <c r="J920" s="4" t="str">
        <f t="shared" si="661"/>
        <v/>
      </c>
      <c r="K920" s="4" t="str">
        <f t="shared" si="661"/>
        <v/>
      </c>
      <c r="L920" s="4" t="str">
        <f t="shared" si="661"/>
        <v/>
      </c>
      <c r="M920" s="4" t="str">
        <f t="shared" si="661"/>
        <v/>
      </c>
      <c r="N920" s="4" t="str">
        <f t="shared" si="661"/>
        <v/>
      </c>
      <c r="O920" s="4" t="str">
        <f t="shared" si="661"/>
        <v/>
      </c>
      <c r="P920" s="4" t="str">
        <f t="shared" si="661"/>
        <v/>
      </c>
      <c r="Q920" s="4" t="str">
        <f t="shared" si="661"/>
        <v/>
      </c>
      <c r="R920" s="4" t="str">
        <f t="shared" si="661"/>
        <v/>
      </c>
      <c r="S920" s="4" t="str">
        <f t="shared" si="661"/>
        <v/>
      </c>
      <c r="T920" s="4" t="str">
        <f t="shared" si="661"/>
        <v/>
      </c>
      <c r="U920" s="4" t="str">
        <f t="shared" si="661"/>
        <v/>
      </c>
      <c r="V920" s="4" t="str">
        <f t="shared" si="661"/>
        <v/>
      </c>
      <c r="W920" s="4" t="str">
        <f t="shared" si="661"/>
        <v/>
      </c>
      <c r="X920" s="4" t="str">
        <f t="shared" si="661"/>
        <v/>
      </c>
    </row>
    <row r="921" spans="1:40" ht="15.75" customHeight="1" x14ac:dyDescent="0.25">
      <c r="A921" s="4" t="s">
        <v>468</v>
      </c>
      <c r="B921" s="4" t="s">
        <v>469</v>
      </c>
      <c r="C921" s="4" t="s">
        <v>118</v>
      </c>
      <c r="D921" s="4" t="s">
        <v>449</v>
      </c>
      <c r="E921" s="4">
        <f t="shared" si="523"/>
        <v>0</v>
      </c>
      <c r="I921" s="4" t="str">
        <f t="shared" ref="I921:X921" si="662">+IF(IFERROR(I669,0)=0,0,I669)</f>
        <v/>
      </c>
      <c r="J921" s="4" t="str">
        <f t="shared" si="662"/>
        <v/>
      </c>
      <c r="K921" s="4" t="str">
        <f t="shared" si="662"/>
        <v/>
      </c>
      <c r="L921" s="4" t="str">
        <f t="shared" si="662"/>
        <v/>
      </c>
      <c r="M921" s="4" t="str">
        <f t="shared" si="662"/>
        <v/>
      </c>
      <c r="N921" s="4" t="str">
        <f t="shared" si="662"/>
        <v/>
      </c>
      <c r="O921" s="4" t="str">
        <f t="shared" si="662"/>
        <v/>
      </c>
      <c r="P921" s="4" t="str">
        <f t="shared" si="662"/>
        <v/>
      </c>
      <c r="Q921" s="4" t="str">
        <f t="shared" si="662"/>
        <v/>
      </c>
      <c r="R921" s="4" t="str">
        <f t="shared" si="662"/>
        <v/>
      </c>
      <c r="S921" s="4" t="str">
        <f t="shared" si="662"/>
        <v/>
      </c>
      <c r="T921" s="4" t="str">
        <f t="shared" si="662"/>
        <v/>
      </c>
      <c r="U921" s="4" t="str">
        <f t="shared" si="662"/>
        <v/>
      </c>
      <c r="V921" s="4" t="str">
        <f t="shared" si="662"/>
        <v/>
      </c>
      <c r="W921" s="4" t="str">
        <f t="shared" si="662"/>
        <v/>
      </c>
      <c r="X921" s="4" t="str">
        <f t="shared" si="662"/>
        <v/>
      </c>
    </row>
    <row r="922" spans="1:40" ht="15.75" customHeight="1" x14ac:dyDescent="0.25">
      <c r="A922" s="4" t="s">
        <v>134</v>
      </c>
      <c r="B922" s="4" t="s">
        <v>135</v>
      </c>
      <c r="C922" s="4" t="s">
        <v>118</v>
      </c>
      <c r="D922" s="4" t="s">
        <v>119</v>
      </c>
      <c r="E922" s="4">
        <f t="shared" si="523"/>
        <v>1</v>
      </c>
      <c r="I922" s="4">
        <f t="shared" ref="I922:X922" si="663">+IF(IFERROR(I670,0)=0,0,I670)</f>
        <v>1269668</v>
      </c>
      <c r="J922" s="85">
        <f t="shared" si="663"/>
        <v>843.44883859402614</v>
      </c>
      <c r="K922" s="85">
        <f t="shared" si="663"/>
        <v>201.62751207402252</v>
      </c>
      <c r="L922" s="4">
        <f t="shared" si="663"/>
        <v>0</v>
      </c>
      <c r="M922" s="4">
        <f t="shared" si="663"/>
        <v>0</v>
      </c>
      <c r="N922" s="4">
        <f t="shared" si="663"/>
        <v>0</v>
      </c>
      <c r="O922" s="85">
        <f t="shared" si="663"/>
        <v>612.61428571428576</v>
      </c>
      <c r="P922" s="85">
        <f t="shared" si="663"/>
        <v>9.141551206970433E-2</v>
      </c>
      <c r="Q922" s="85">
        <f t="shared" si="663"/>
        <v>0.43046875000000001</v>
      </c>
      <c r="R922" s="85">
        <f t="shared" si="663"/>
        <v>1.8114971787900458</v>
      </c>
      <c r="S922" s="85">
        <f t="shared" si="663"/>
        <v>0.45628803954947184</v>
      </c>
      <c r="T922" s="4">
        <f t="shared" si="663"/>
        <v>824.82622950819677</v>
      </c>
      <c r="U922" s="4">
        <f t="shared" si="663"/>
        <v>0.53</v>
      </c>
      <c r="V922" s="4">
        <f t="shared" si="663"/>
        <v>0.54</v>
      </c>
      <c r="W922" s="4">
        <f t="shared" si="663"/>
        <v>0.56000000000000005</v>
      </c>
      <c r="X922" s="4">
        <f t="shared" si="663"/>
        <v>0.56000000000000005</v>
      </c>
    </row>
    <row r="923" spans="1:40" ht="15.75" customHeight="1" x14ac:dyDescent="0.25">
      <c r="A923" s="4" t="s">
        <v>136</v>
      </c>
      <c r="B923" s="4" t="s">
        <v>137</v>
      </c>
      <c r="C923" s="4" t="s">
        <v>118</v>
      </c>
      <c r="D923" s="4" t="s">
        <v>119</v>
      </c>
      <c r="E923" s="4">
        <f t="shared" si="523"/>
        <v>0</v>
      </c>
      <c r="I923" s="4" t="str">
        <f t="shared" ref="I923:X923" si="664">+IF(IFERROR(I671,0)=0,0,I671)</f>
        <v/>
      </c>
      <c r="J923" s="4" t="str">
        <f t="shared" si="664"/>
        <v/>
      </c>
      <c r="K923" s="4" t="str">
        <f t="shared" si="664"/>
        <v/>
      </c>
      <c r="L923" s="4" t="str">
        <f t="shared" si="664"/>
        <v/>
      </c>
      <c r="M923" s="4" t="str">
        <f t="shared" si="664"/>
        <v/>
      </c>
      <c r="N923" s="4" t="str">
        <f t="shared" si="664"/>
        <v/>
      </c>
      <c r="O923" s="4" t="str">
        <f t="shared" si="664"/>
        <v/>
      </c>
      <c r="P923" s="4" t="str">
        <f t="shared" si="664"/>
        <v/>
      </c>
      <c r="Q923" s="4" t="str">
        <f t="shared" si="664"/>
        <v/>
      </c>
      <c r="R923" s="4" t="str">
        <f t="shared" si="664"/>
        <v/>
      </c>
      <c r="S923" s="4" t="str">
        <f t="shared" si="664"/>
        <v/>
      </c>
      <c r="T923" s="4" t="str">
        <f t="shared" si="664"/>
        <v/>
      </c>
      <c r="U923" s="4" t="str">
        <f t="shared" si="664"/>
        <v/>
      </c>
      <c r="V923" s="4" t="str">
        <f t="shared" si="664"/>
        <v/>
      </c>
      <c r="W923" s="4" t="str">
        <f t="shared" si="664"/>
        <v/>
      </c>
      <c r="X923" s="4" t="str">
        <f t="shared" si="664"/>
        <v/>
      </c>
    </row>
    <row r="924" spans="1:40" ht="15.75" customHeight="1" x14ac:dyDescent="0.25">
      <c r="A924" s="6" t="s">
        <v>98</v>
      </c>
      <c r="B924" s="6" t="s">
        <v>99</v>
      </c>
      <c r="C924" s="6" t="s">
        <v>28</v>
      </c>
      <c r="D924" s="6" t="s">
        <v>89</v>
      </c>
      <c r="E924" s="4">
        <f t="shared" si="523"/>
        <v>1</v>
      </c>
      <c r="I924" s="4">
        <f t="shared" ref="I924:X924" si="665">+IF(IFERROR(I672,0)=0,0,I672)</f>
        <v>127575529</v>
      </c>
      <c r="J924" s="85">
        <f t="shared" si="665"/>
        <v>347.7618344815956</v>
      </c>
      <c r="K924" s="85">
        <f t="shared" si="665"/>
        <v>142.65980429522654</v>
      </c>
      <c r="L924" s="85">
        <f t="shared" si="665"/>
        <v>31.755306301728133</v>
      </c>
      <c r="M924" s="85">
        <f t="shared" si="665"/>
        <v>222.59462964082218</v>
      </c>
      <c r="N924" s="85">
        <f t="shared" si="665"/>
        <v>2.1696950988147576</v>
      </c>
      <c r="O924" s="85">
        <f t="shared" si="665"/>
        <v>62.153901734104046</v>
      </c>
      <c r="P924" s="85">
        <f t="shared" si="665"/>
        <v>4.6224316155741247</v>
      </c>
      <c r="Q924" s="85">
        <f t="shared" si="665"/>
        <v>0.30924895191731822</v>
      </c>
      <c r="R924" s="85">
        <f t="shared" si="665"/>
        <v>25.145104434565972</v>
      </c>
      <c r="S924" s="85">
        <f t="shared" si="665"/>
        <v>0.53743853245137818</v>
      </c>
      <c r="T924" s="85">
        <f t="shared" si="665"/>
        <v>18.77163120567376</v>
      </c>
      <c r="U924" s="4">
        <f t="shared" si="665"/>
        <v>0.26</v>
      </c>
      <c r="V924" s="4">
        <f t="shared" si="665"/>
        <v>0.37</v>
      </c>
      <c r="W924" s="4">
        <f t="shared" si="665"/>
        <v>0.42</v>
      </c>
      <c r="X924" s="4">
        <f t="shared" si="665"/>
        <v>0.42</v>
      </c>
      <c r="Y924" s="6"/>
      <c r="Z924" s="6"/>
      <c r="AA924" s="6"/>
      <c r="AB924" s="6"/>
      <c r="AC924" s="6"/>
      <c r="AD924" s="6"/>
      <c r="AE924" s="6"/>
      <c r="AF924" s="6"/>
      <c r="AG924" s="6"/>
      <c r="AH924" s="6"/>
      <c r="AI924" s="6"/>
      <c r="AJ924" s="6"/>
      <c r="AK924" s="6"/>
      <c r="AL924" s="6"/>
      <c r="AM924" s="6"/>
      <c r="AN924" s="6"/>
    </row>
    <row r="925" spans="1:40" ht="15.75" customHeight="1" x14ac:dyDescent="0.25">
      <c r="A925" s="4" t="s">
        <v>221</v>
      </c>
      <c r="B925" s="4" t="s">
        <v>222</v>
      </c>
      <c r="C925" s="4" t="s">
        <v>22</v>
      </c>
      <c r="D925" s="4" t="s">
        <v>216</v>
      </c>
      <c r="E925" s="4">
        <f t="shared" si="523"/>
        <v>0</v>
      </c>
      <c r="I925" s="4" t="str">
        <f t="shared" ref="I925:X925" si="666">+IF(IFERROR(I673,0)=0,0,I673)</f>
        <v/>
      </c>
      <c r="J925" s="4" t="str">
        <f t="shared" si="666"/>
        <v/>
      </c>
      <c r="K925" s="4" t="str">
        <f t="shared" si="666"/>
        <v/>
      </c>
      <c r="L925" s="4" t="str">
        <f t="shared" si="666"/>
        <v/>
      </c>
      <c r="M925" s="4" t="str">
        <f t="shared" si="666"/>
        <v/>
      </c>
      <c r="N925" s="4" t="str">
        <f t="shared" si="666"/>
        <v/>
      </c>
      <c r="O925" s="4" t="str">
        <f t="shared" si="666"/>
        <v/>
      </c>
      <c r="P925" s="4" t="str">
        <f t="shared" si="666"/>
        <v/>
      </c>
      <c r="Q925" s="4" t="str">
        <f t="shared" si="666"/>
        <v/>
      </c>
      <c r="R925" s="4" t="str">
        <f t="shared" si="666"/>
        <v/>
      </c>
      <c r="S925" s="4" t="str">
        <f t="shared" si="666"/>
        <v/>
      </c>
      <c r="T925" s="4" t="str">
        <f t="shared" si="666"/>
        <v/>
      </c>
      <c r="U925" s="4" t="str">
        <f t="shared" si="666"/>
        <v/>
      </c>
      <c r="V925" s="4" t="str">
        <f t="shared" si="666"/>
        <v/>
      </c>
      <c r="W925" s="4" t="str">
        <f t="shared" si="666"/>
        <v/>
      </c>
      <c r="X925" s="4" t="str">
        <f t="shared" si="666"/>
        <v/>
      </c>
    </row>
    <row r="926" spans="1:40" ht="15.75" customHeight="1" x14ac:dyDescent="0.25">
      <c r="A926" s="4" t="s">
        <v>536</v>
      </c>
      <c r="B926" s="4" t="s">
        <v>537</v>
      </c>
      <c r="C926" s="4" t="s">
        <v>181</v>
      </c>
      <c r="D926" s="4" t="s">
        <v>525</v>
      </c>
      <c r="E926" s="4">
        <f t="shared" si="523"/>
        <v>1</v>
      </c>
      <c r="I926" s="4">
        <f t="shared" ref="I926:X926" si="667">+IF(IFERROR(I674,0)=0,0,I674)</f>
        <v>38964</v>
      </c>
      <c r="J926" s="85">
        <f t="shared" si="667"/>
        <v>1326.865824863977</v>
      </c>
      <c r="K926" s="85">
        <f t="shared" si="667"/>
        <v>74.427676829894253</v>
      </c>
      <c r="L926" s="4">
        <f t="shared" si="667"/>
        <v>53.521192220419174</v>
      </c>
      <c r="M926" s="4">
        <f t="shared" si="667"/>
        <v>601.81470383657825</v>
      </c>
      <c r="N926" s="4">
        <f t="shared" si="667"/>
        <v>13.730910211329888</v>
      </c>
      <c r="O926" s="85">
        <f t="shared" si="667"/>
        <v>26.818181818181817</v>
      </c>
      <c r="P926" s="85">
        <f t="shared" si="667"/>
        <v>5.1236749116607777E-2</v>
      </c>
      <c r="Q926" s="85">
        <f t="shared" si="667"/>
        <v>0.37931034482758619</v>
      </c>
      <c r="R926" s="4">
        <f t="shared" si="667"/>
        <v>0</v>
      </c>
      <c r="S926" s="85">
        <f t="shared" si="667"/>
        <v>1.8745762711864407</v>
      </c>
      <c r="T926" s="85">
        <f t="shared" si="667"/>
        <v>118</v>
      </c>
      <c r="U926" s="4">
        <f t="shared" si="667"/>
        <v>0</v>
      </c>
      <c r="V926" s="4">
        <f t="shared" si="667"/>
        <v>0</v>
      </c>
      <c r="W926" s="4">
        <f t="shared" si="667"/>
        <v>0</v>
      </c>
      <c r="X926" s="4">
        <f t="shared" si="667"/>
        <v>0</v>
      </c>
    </row>
    <row r="927" spans="1:40" ht="15.75" customHeight="1" x14ac:dyDescent="0.25">
      <c r="A927" s="4" t="s">
        <v>175</v>
      </c>
      <c r="B927" s="4" t="s">
        <v>176</v>
      </c>
      <c r="C927" s="4" t="s">
        <v>106</v>
      </c>
      <c r="D927" s="4" t="s">
        <v>160</v>
      </c>
      <c r="E927" s="4">
        <f t="shared" si="523"/>
        <v>1</v>
      </c>
      <c r="I927" s="4">
        <f t="shared" ref="I927:X927" si="668">+IF(IFERROR(I675,0)=0,0,I675)</f>
        <v>3225167</v>
      </c>
      <c r="J927" s="85">
        <f t="shared" si="668"/>
        <v>216.4229015117667</v>
      </c>
      <c r="K927" s="85">
        <f t="shared" si="668"/>
        <v>119.9627802219234</v>
      </c>
      <c r="L927" s="85">
        <f t="shared" si="668"/>
        <v>93.452525094049392</v>
      </c>
      <c r="M927" s="85">
        <f t="shared" si="668"/>
        <v>779.01266477125876</v>
      </c>
      <c r="N927" s="85">
        <f t="shared" si="668"/>
        <v>15.844140784027617</v>
      </c>
      <c r="O927" s="85">
        <f t="shared" si="668"/>
        <v>19.804305283757337</v>
      </c>
      <c r="P927" s="85">
        <f t="shared" si="668"/>
        <v>0.58924763935424918</v>
      </c>
      <c r="Q927" s="85">
        <f t="shared" si="668"/>
        <v>0.22977513569397778</v>
      </c>
      <c r="R927" s="85">
        <f t="shared" si="668"/>
        <v>5.9221739525426127</v>
      </c>
      <c r="S927" s="85">
        <f t="shared" si="668"/>
        <v>2.3522727272727271</v>
      </c>
      <c r="T927" s="85">
        <f t="shared" si="668"/>
        <v>19.276190476190475</v>
      </c>
      <c r="U927" s="4">
        <f t="shared" si="668"/>
        <v>0.4</v>
      </c>
      <c r="V927" s="4">
        <f t="shared" si="668"/>
        <v>0.34</v>
      </c>
      <c r="W927" s="4">
        <f t="shared" si="668"/>
        <v>0.49</v>
      </c>
      <c r="X927" s="4">
        <f t="shared" si="668"/>
        <v>0.49</v>
      </c>
    </row>
    <row r="928" spans="1:40" ht="15.75" customHeight="1" x14ac:dyDescent="0.25">
      <c r="A928" s="4" t="s">
        <v>431</v>
      </c>
      <c r="B928" s="4" t="s">
        <v>432</v>
      </c>
      <c r="C928" s="4" t="s">
        <v>181</v>
      </c>
      <c r="D928" s="4" t="s">
        <v>412</v>
      </c>
      <c r="E928" s="4">
        <f t="shared" si="523"/>
        <v>1</v>
      </c>
      <c r="I928" s="4">
        <f t="shared" ref="I928:X928" si="669">+IF(IFERROR(I676,0)=0,0,I676)</f>
        <v>627987</v>
      </c>
      <c r="J928" s="85">
        <f t="shared" si="669"/>
        <v>651.76508430907018</v>
      </c>
      <c r="K928" s="85">
        <f t="shared" si="669"/>
        <v>178.18840198921313</v>
      </c>
      <c r="L928" s="85">
        <f t="shared" si="669"/>
        <v>78.027092917528549</v>
      </c>
      <c r="M928" s="85">
        <f t="shared" si="669"/>
        <v>437.89097408400357</v>
      </c>
      <c r="N928" s="85">
        <f t="shared" si="669"/>
        <v>49.841796088135581</v>
      </c>
      <c r="O928" s="85">
        <f t="shared" si="669"/>
        <v>13.511182108626198</v>
      </c>
      <c r="P928" s="85">
        <f t="shared" si="669"/>
        <v>0.30145474137931033</v>
      </c>
      <c r="Q928" s="85">
        <f t="shared" si="669"/>
        <v>0.27613941018766758</v>
      </c>
      <c r="R928" s="85">
        <f t="shared" si="669"/>
        <v>2.3885844770672002</v>
      </c>
      <c r="S928" s="85">
        <f t="shared" si="669"/>
        <v>0.85268384960983679</v>
      </c>
      <c r="T928" s="85">
        <f t="shared" si="669"/>
        <v>35.83898305084746</v>
      </c>
      <c r="U928" s="4">
        <f t="shared" si="669"/>
        <v>0</v>
      </c>
      <c r="V928" s="4">
        <f t="shared" si="669"/>
        <v>0</v>
      </c>
      <c r="W928" s="4">
        <f t="shared" si="669"/>
        <v>0</v>
      </c>
      <c r="X928" s="4">
        <f t="shared" si="669"/>
        <v>0</v>
      </c>
    </row>
    <row r="929" spans="1:24" ht="15.75" customHeight="1" x14ac:dyDescent="0.25">
      <c r="A929" s="4" t="s">
        <v>63</v>
      </c>
      <c r="B929" s="4" t="s">
        <v>64</v>
      </c>
      <c r="C929" s="4" t="s">
        <v>28</v>
      </c>
      <c r="D929" s="4" t="s">
        <v>29</v>
      </c>
      <c r="E929" s="4">
        <f t="shared" si="523"/>
        <v>0</v>
      </c>
      <c r="I929" s="4" t="str">
        <f t="shared" ref="I929:X929" si="670">+IF(IFERROR(I677,0)=0,0,I677)</f>
        <v/>
      </c>
      <c r="J929" s="4" t="str">
        <f t="shared" si="670"/>
        <v/>
      </c>
      <c r="K929" s="4" t="str">
        <f t="shared" si="670"/>
        <v/>
      </c>
      <c r="L929" s="4" t="str">
        <f t="shared" si="670"/>
        <v/>
      </c>
      <c r="M929" s="4" t="str">
        <f t="shared" si="670"/>
        <v/>
      </c>
      <c r="N929" s="4" t="str">
        <f t="shared" si="670"/>
        <v/>
      </c>
      <c r="O929" s="4" t="str">
        <f t="shared" si="670"/>
        <v/>
      </c>
      <c r="P929" s="4" t="str">
        <f t="shared" si="670"/>
        <v/>
      </c>
      <c r="Q929" s="4" t="str">
        <f t="shared" si="670"/>
        <v/>
      </c>
      <c r="R929" s="4" t="str">
        <f t="shared" si="670"/>
        <v/>
      </c>
      <c r="S929" s="4" t="str">
        <f t="shared" si="670"/>
        <v/>
      </c>
      <c r="T929" s="4" t="str">
        <f t="shared" si="670"/>
        <v/>
      </c>
      <c r="U929" s="4" t="str">
        <f t="shared" si="670"/>
        <v/>
      </c>
      <c r="V929" s="4" t="str">
        <f t="shared" si="670"/>
        <v/>
      </c>
      <c r="W929" s="4" t="str">
        <f t="shared" si="670"/>
        <v/>
      </c>
      <c r="X929" s="4" t="str">
        <f t="shared" si="670"/>
        <v/>
      </c>
    </row>
    <row r="930" spans="1:24" ht="15.75" customHeight="1" x14ac:dyDescent="0.25">
      <c r="A930" s="4" t="s">
        <v>255</v>
      </c>
      <c r="B930" s="4" t="s">
        <v>256</v>
      </c>
      <c r="C930" s="4" t="s">
        <v>118</v>
      </c>
      <c r="D930" s="4" t="s">
        <v>250</v>
      </c>
      <c r="E930" s="4">
        <f t="shared" si="523"/>
        <v>1</v>
      </c>
      <c r="I930" s="4">
        <f t="shared" ref="I930:X930" si="671">+IF(IFERROR(I678,0)=0,0,I678)</f>
        <v>36471769</v>
      </c>
      <c r="J930" s="85">
        <f t="shared" si="671"/>
        <v>153.47486983699639</v>
      </c>
      <c r="K930" s="85">
        <f t="shared" si="671"/>
        <v>227.85294565777713</v>
      </c>
      <c r="L930" s="85">
        <f t="shared" si="671"/>
        <v>25.803519428958875</v>
      </c>
      <c r="M930" s="85">
        <f t="shared" si="671"/>
        <v>113.24637192847344</v>
      </c>
      <c r="N930" s="85">
        <f t="shared" si="671"/>
        <v>8.3708580189790087</v>
      </c>
      <c r="O930" s="85">
        <f t="shared" si="671"/>
        <v>154.48051097281362</v>
      </c>
      <c r="P930" s="4">
        <f t="shared" si="671"/>
        <v>3.9598732840549102</v>
      </c>
      <c r="Q930" s="85">
        <f t="shared" si="671"/>
        <v>0.14909388462371542</v>
      </c>
      <c r="R930" s="85">
        <f t="shared" si="671"/>
        <v>2.0865453496374142</v>
      </c>
      <c r="S930" s="85">
        <f t="shared" si="671"/>
        <v>1.6729357185414806</v>
      </c>
      <c r="T930" s="85">
        <f t="shared" si="671"/>
        <v>481.74565883554646</v>
      </c>
      <c r="U930" s="4">
        <f t="shared" si="671"/>
        <v>0.48</v>
      </c>
      <c r="V930" s="4">
        <f t="shared" si="671"/>
        <v>0.5</v>
      </c>
      <c r="W930" s="4">
        <f t="shared" si="671"/>
        <v>0.38</v>
      </c>
      <c r="X930" s="4">
        <f t="shared" si="671"/>
        <v>0.38</v>
      </c>
    </row>
    <row r="931" spans="1:24" ht="15.75" customHeight="1" x14ac:dyDescent="0.25">
      <c r="A931" s="4" t="s">
        <v>138</v>
      </c>
      <c r="B931" s="4" t="s">
        <v>139</v>
      </c>
      <c r="C931" s="4" t="s">
        <v>118</v>
      </c>
      <c r="D931" s="4" t="s">
        <v>119</v>
      </c>
      <c r="E931" s="4">
        <f t="shared" si="523"/>
        <v>0</v>
      </c>
      <c r="I931" s="4" t="str">
        <f t="shared" ref="I931:X931" si="672">+IF(IFERROR(I679,0)=0,0,I679)</f>
        <v/>
      </c>
      <c r="J931" s="4" t="str">
        <f t="shared" si="672"/>
        <v/>
      </c>
      <c r="K931" s="4" t="str">
        <f t="shared" si="672"/>
        <v/>
      </c>
      <c r="L931" s="4" t="str">
        <f t="shared" si="672"/>
        <v/>
      </c>
      <c r="M931" s="4" t="str">
        <f t="shared" si="672"/>
        <v/>
      </c>
      <c r="N931" s="4" t="str">
        <f t="shared" si="672"/>
        <v/>
      </c>
      <c r="O931" s="4" t="str">
        <f t="shared" si="672"/>
        <v/>
      </c>
      <c r="P931" s="4" t="str">
        <f t="shared" si="672"/>
        <v/>
      </c>
      <c r="Q931" s="4" t="str">
        <f t="shared" si="672"/>
        <v/>
      </c>
      <c r="R931" s="4" t="str">
        <f t="shared" si="672"/>
        <v/>
      </c>
      <c r="S931" s="4" t="str">
        <f t="shared" si="672"/>
        <v/>
      </c>
      <c r="T931" s="4" t="str">
        <f t="shared" si="672"/>
        <v/>
      </c>
      <c r="U931" s="4" t="str">
        <f t="shared" si="672"/>
        <v/>
      </c>
      <c r="V931" s="4" t="str">
        <f t="shared" si="672"/>
        <v/>
      </c>
      <c r="W931" s="4" t="str">
        <f t="shared" si="672"/>
        <v/>
      </c>
      <c r="X931" s="4" t="str">
        <f t="shared" si="672"/>
        <v/>
      </c>
    </row>
    <row r="932" spans="1:24" ht="15.75" customHeight="1" x14ac:dyDescent="0.25">
      <c r="A932" s="4" t="s">
        <v>366</v>
      </c>
      <c r="B932" s="4" t="s">
        <v>367</v>
      </c>
      <c r="C932" s="4" t="s">
        <v>106</v>
      </c>
      <c r="D932" s="4" t="s">
        <v>357</v>
      </c>
      <c r="E932" s="4">
        <f t="shared" si="523"/>
        <v>0</v>
      </c>
      <c r="I932" s="4" t="str">
        <f t="shared" ref="I932:X932" si="673">+IF(IFERROR(I680,0)=0,0,I680)</f>
        <v/>
      </c>
      <c r="J932" s="4" t="str">
        <f t="shared" si="673"/>
        <v/>
      </c>
      <c r="K932" s="4" t="str">
        <f t="shared" si="673"/>
        <v/>
      </c>
      <c r="L932" s="4" t="str">
        <f t="shared" si="673"/>
        <v/>
      </c>
      <c r="M932" s="4" t="str">
        <f t="shared" si="673"/>
        <v/>
      </c>
      <c r="N932" s="4" t="str">
        <f t="shared" si="673"/>
        <v/>
      </c>
      <c r="O932" s="4" t="str">
        <f t="shared" si="673"/>
        <v/>
      </c>
      <c r="P932" s="4" t="str">
        <f t="shared" si="673"/>
        <v/>
      </c>
      <c r="Q932" s="4" t="str">
        <f t="shared" si="673"/>
        <v/>
      </c>
      <c r="R932" s="4" t="str">
        <f t="shared" si="673"/>
        <v/>
      </c>
      <c r="S932" s="4" t="str">
        <f t="shared" si="673"/>
        <v/>
      </c>
      <c r="T932" s="4" t="str">
        <f t="shared" si="673"/>
        <v/>
      </c>
      <c r="U932" s="4" t="str">
        <f t="shared" si="673"/>
        <v/>
      </c>
      <c r="V932" s="4" t="str">
        <f t="shared" si="673"/>
        <v/>
      </c>
      <c r="W932" s="4" t="str">
        <f t="shared" si="673"/>
        <v/>
      </c>
      <c r="X932" s="4" t="str">
        <f t="shared" si="673"/>
        <v/>
      </c>
    </row>
    <row r="933" spans="1:24" ht="15.75" customHeight="1" x14ac:dyDescent="0.25">
      <c r="A933" s="4" t="s">
        <v>385</v>
      </c>
      <c r="B933" s="4" t="s">
        <v>386</v>
      </c>
      <c r="C933" s="4" t="s">
        <v>118</v>
      </c>
      <c r="D933" s="4" t="s">
        <v>380</v>
      </c>
      <c r="E933" s="4">
        <f t="shared" si="523"/>
        <v>0</v>
      </c>
      <c r="I933" s="4" t="str">
        <f t="shared" ref="I933:X933" si="674">+IF(IFERROR(I681,0)=0,0,I681)</f>
        <v/>
      </c>
      <c r="J933" s="4" t="str">
        <f t="shared" si="674"/>
        <v/>
      </c>
      <c r="K933" s="4" t="str">
        <f t="shared" si="674"/>
        <v/>
      </c>
      <c r="L933" s="4" t="str">
        <f t="shared" si="674"/>
        <v/>
      </c>
      <c r="M933" s="4" t="str">
        <f t="shared" si="674"/>
        <v/>
      </c>
      <c r="N933" s="4" t="str">
        <f t="shared" si="674"/>
        <v/>
      </c>
      <c r="O933" s="4" t="str">
        <f t="shared" si="674"/>
        <v/>
      </c>
      <c r="P933" s="4" t="str">
        <f t="shared" si="674"/>
        <v/>
      </c>
      <c r="Q933" s="4" t="str">
        <f t="shared" si="674"/>
        <v/>
      </c>
      <c r="R933" s="4" t="str">
        <f t="shared" si="674"/>
        <v/>
      </c>
      <c r="S933" s="4" t="str">
        <f t="shared" si="674"/>
        <v/>
      </c>
      <c r="T933" s="4" t="str">
        <f t="shared" si="674"/>
        <v/>
      </c>
      <c r="U933" s="4" t="str">
        <f t="shared" si="674"/>
        <v/>
      </c>
      <c r="V933" s="4" t="str">
        <f t="shared" si="674"/>
        <v/>
      </c>
      <c r="W933" s="4" t="str">
        <f t="shared" si="674"/>
        <v/>
      </c>
      <c r="X933" s="4" t="str">
        <f t="shared" si="674"/>
        <v/>
      </c>
    </row>
    <row r="934" spans="1:24" ht="15.75" customHeight="1" x14ac:dyDescent="0.25">
      <c r="A934" s="4" t="s">
        <v>223</v>
      </c>
      <c r="B934" s="4" t="s">
        <v>224</v>
      </c>
      <c r="C934" s="4" t="s">
        <v>22</v>
      </c>
      <c r="D934" s="4" t="s">
        <v>216</v>
      </c>
      <c r="E934" s="4">
        <f t="shared" si="523"/>
        <v>0</v>
      </c>
      <c r="I934" s="4" t="str">
        <f t="shared" ref="I934:X934" si="675">+IF(IFERROR(I682,0)=0,0,I682)</f>
        <v/>
      </c>
      <c r="J934" s="4" t="str">
        <f t="shared" si="675"/>
        <v/>
      </c>
      <c r="K934" s="4" t="str">
        <f t="shared" si="675"/>
        <v/>
      </c>
      <c r="L934" s="4" t="str">
        <f t="shared" si="675"/>
        <v/>
      </c>
      <c r="M934" s="4" t="str">
        <f t="shared" si="675"/>
        <v/>
      </c>
      <c r="N934" s="4" t="str">
        <f t="shared" si="675"/>
        <v/>
      </c>
      <c r="O934" s="4" t="str">
        <f t="shared" si="675"/>
        <v/>
      </c>
      <c r="P934" s="4" t="str">
        <f t="shared" si="675"/>
        <v/>
      </c>
      <c r="Q934" s="4" t="str">
        <f t="shared" si="675"/>
        <v/>
      </c>
      <c r="R934" s="4" t="str">
        <f t="shared" si="675"/>
        <v/>
      </c>
      <c r="S934" s="4" t="str">
        <f t="shared" si="675"/>
        <v/>
      </c>
      <c r="T934" s="4" t="str">
        <f t="shared" si="675"/>
        <v/>
      </c>
      <c r="U934" s="4" t="str">
        <f t="shared" si="675"/>
        <v/>
      </c>
      <c r="V934" s="4" t="str">
        <f t="shared" si="675"/>
        <v/>
      </c>
      <c r="W934" s="4" t="str">
        <f t="shared" si="675"/>
        <v/>
      </c>
      <c r="X934" s="4" t="str">
        <f t="shared" si="675"/>
        <v/>
      </c>
    </row>
    <row r="935" spans="1:24" ht="15.75" customHeight="1" x14ac:dyDescent="0.25">
      <c r="A935" s="4" t="s">
        <v>404</v>
      </c>
      <c r="B935" s="4" t="s">
        <v>405</v>
      </c>
      <c r="C935" s="4" t="s">
        <v>106</v>
      </c>
      <c r="D935" s="4" t="s">
        <v>393</v>
      </c>
      <c r="E935" s="4">
        <f t="shared" si="523"/>
        <v>1</v>
      </c>
      <c r="I935" s="4">
        <f t="shared" ref="I935:X935" si="676">+IF(IFERROR(I683,0)=0,0,I683)</f>
        <v>28608710</v>
      </c>
      <c r="J935" s="85">
        <f t="shared" si="676"/>
        <v>195.96829077578124</v>
      </c>
      <c r="K935" s="85">
        <f t="shared" si="676"/>
        <v>65.997383314382233</v>
      </c>
      <c r="L935" s="4">
        <f t="shared" si="676"/>
        <v>0</v>
      </c>
      <c r="M935" s="4">
        <f t="shared" si="676"/>
        <v>0</v>
      </c>
      <c r="N935" s="4">
        <f t="shared" si="676"/>
        <v>0</v>
      </c>
      <c r="O935" s="85">
        <f t="shared" si="676"/>
        <v>91.959641255605376</v>
      </c>
      <c r="P935" s="85">
        <f t="shared" si="676"/>
        <v>6.4418287273967927</v>
      </c>
      <c r="Q935" s="85">
        <f t="shared" si="676"/>
        <v>0.26497537206715743</v>
      </c>
      <c r="R935" s="85">
        <f t="shared" si="676"/>
        <v>2.1916402382351388</v>
      </c>
      <c r="S935" s="85">
        <f t="shared" si="676"/>
        <v>0.3021407324328278</v>
      </c>
      <c r="T935" s="4">
        <f t="shared" si="676"/>
        <v>0</v>
      </c>
      <c r="U935" s="4">
        <f t="shared" si="676"/>
        <v>0.44</v>
      </c>
      <c r="V935" s="4">
        <f t="shared" si="676"/>
        <v>0.43</v>
      </c>
      <c r="W935" s="4">
        <f t="shared" si="676"/>
        <v>0.4</v>
      </c>
      <c r="X935" s="4">
        <f t="shared" si="676"/>
        <v>0.4</v>
      </c>
    </row>
    <row r="936" spans="1:24" ht="15.75" customHeight="1" x14ac:dyDescent="0.25">
      <c r="A936" s="4" t="s">
        <v>538</v>
      </c>
      <c r="B936" s="4" t="s">
        <v>539</v>
      </c>
      <c r="C936" s="4" t="s">
        <v>181</v>
      </c>
      <c r="D936" s="4" t="s">
        <v>525</v>
      </c>
      <c r="E936" s="4">
        <f t="shared" si="523"/>
        <v>1</v>
      </c>
      <c r="I936" s="4">
        <f t="shared" ref="I936:X936" si="677">+IF(IFERROR(I684,0)=0,0,I684)</f>
        <v>17097130</v>
      </c>
      <c r="J936" s="85">
        <f t="shared" si="677"/>
        <v>356.31711287216041</v>
      </c>
      <c r="K936" s="85">
        <f t="shared" si="677"/>
        <v>61.203254581324465</v>
      </c>
      <c r="L936" s="4">
        <f t="shared" si="677"/>
        <v>53.521192220419174</v>
      </c>
      <c r="M936" s="4">
        <f t="shared" si="677"/>
        <v>601.81470383657825</v>
      </c>
      <c r="N936" s="4">
        <f t="shared" si="677"/>
        <v>13.730910211329888</v>
      </c>
      <c r="O936" s="85">
        <f t="shared" si="677"/>
        <v>44.445481544336019</v>
      </c>
      <c r="P936" s="85">
        <f t="shared" si="677"/>
        <v>0.12792332424601768</v>
      </c>
      <c r="Q936" s="85">
        <f t="shared" si="677"/>
        <v>0.26261467889908258</v>
      </c>
      <c r="R936" s="85">
        <f t="shared" si="677"/>
        <v>0.7720594041222123</v>
      </c>
      <c r="S936" s="85">
        <f t="shared" si="677"/>
        <v>2.7063326905821037</v>
      </c>
      <c r="T936" s="4">
        <f t="shared" si="677"/>
        <v>108.40048430554378</v>
      </c>
      <c r="U936" s="4">
        <f t="shared" si="677"/>
        <v>0.84</v>
      </c>
      <c r="V936" s="4">
        <f t="shared" si="677"/>
        <v>0.83</v>
      </c>
      <c r="W936" s="4">
        <f t="shared" si="677"/>
        <v>0.84</v>
      </c>
      <c r="X936" s="4">
        <f t="shared" si="677"/>
        <v>0.84</v>
      </c>
    </row>
    <row r="937" spans="1:24" ht="15.75" customHeight="1" x14ac:dyDescent="0.25">
      <c r="A937" s="4" t="s">
        <v>206</v>
      </c>
      <c r="B937" s="4" t="s">
        <v>207</v>
      </c>
      <c r="C937" s="4" t="s">
        <v>22</v>
      </c>
      <c r="D937" s="4" t="s">
        <v>205</v>
      </c>
      <c r="E937" s="4">
        <f t="shared" si="523"/>
        <v>0</v>
      </c>
      <c r="I937" s="4" t="str">
        <f t="shared" ref="I937:X937" si="678">+IF(IFERROR(I685,0)=0,0,I685)</f>
        <v/>
      </c>
      <c r="J937" s="4" t="str">
        <f t="shared" si="678"/>
        <v/>
      </c>
      <c r="K937" s="4" t="str">
        <f t="shared" si="678"/>
        <v/>
      </c>
      <c r="L937" s="4" t="str">
        <f t="shared" si="678"/>
        <v/>
      </c>
      <c r="M937" s="4" t="str">
        <f t="shared" si="678"/>
        <v/>
      </c>
      <c r="N937" s="4" t="str">
        <f t="shared" si="678"/>
        <v/>
      </c>
      <c r="O937" s="4" t="str">
        <f t="shared" si="678"/>
        <v/>
      </c>
      <c r="P937" s="4" t="str">
        <f t="shared" si="678"/>
        <v/>
      </c>
      <c r="Q937" s="4" t="str">
        <f t="shared" si="678"/>
        <v/>
      </c>
      <c r="R937" s="4" t="str">
        <f t="shared" si="678"/>
        <v/>
      </c>
      <c r="S937" s="4" t="str">
        <f t="shared" si="678"/>
        <v/>
      </c>
      <c r="T937" s="4" t="str">
        <f t="shared" si="678"/>
        <v/>
      </c>
      <c r="U937" s="4" t="str">
        <f t="shared" si="678"/>
        <v/>
      </c>
      <c r="V937" s="4" t="str">
        <f t="shared" si="678"/>
        <v/>
      </c>
      <c r="W937" s="4" t="str">
        <f t="shared" si="678"/>
        <v/>
      </c>
      <c r="X937" s="4" t="str">
        <f t="shared" si="678"/>
        <v/>
      </c>
    </row>
    <row r="938" spans="1:24" ht="15.75" customHeight="1" x14ac:dyDescent="0.25">
      <c r="A938" s="4" t="s">
        <v>24</v>
      </c>
      <c r="B938" s="4" t="s">
        <v>25</v>
      </c>
      <c r="C938" s="4" t="s">
        <v>22</v>
      </c>
      <c r="D938" s="4" t="s">
        <v>23</v>
      </c>
      <c r="E938" s="4">
        <f t="shared" si="523"/>
        <v>1</v>
      </c>
      <c r="I938" s="4">
        <f t="shared" ref="I938:X938" si="679">+IF(IFERROR(I686,0)=0,0,I686)</f>
        <v>4783063</v>
      </c>
      <c r="J938" s="85">
        <f t="shared" si="679"/>
        <v>183.62710254914057</v>
      </c>
      <c r="K938" s="85">
        <f t="shared" si="679"/>
        <v>218.16563988389868</v>
      </c>
      <c r="L938" s="4">
        <f t="shared" si="679"/>
        <v>0</v>
      </c>
      <c r="M938" s="4">
        <f t="shared" si="679"/>
        <v>0</v>
      </c>
      <c r="N938" s="4">
        <f t="shared" si="679"/>
        <v>4277.234976291501</v>
      </c>
      <c r="O938" s="85">
        <f t="shared" si="679"/>
        <v>302.481884057971</v>
      </c>
      <c r="P938" s="85">
        <f t="shared" si="679"/>
        <v>0.15278855586628989</v>
      </c>
      <c r="Q938" s="85">
        <f t="shared" si="679"/>
        <v>0.30627695256348825</v>
      </c>
      <c r="R938" s="85">
        <f t="shared" si="679"/>
        <v>0.73174867234656948</v>
      </c>
      <c r="S938" s="85">
        <f t="shared" si="679"/>
        <v>2.058345810624663</v>
      </c>
      <c r="T938" s="4">
        <f t="shared" si="679"/>
        <v>0</v>
      </c>
      <c r="U938" s="4">
        <f t="shared" si="679"/>
        <v>0.81</v>
      </c>
      <c r="V938" s="4">
        <f t="shared" si="679"/>
        <v>0.87</v>
      </c>
      <c r="W938" s="4">
        <f t="shared" si="679"/>
        <v>0.76</v>
      </c>
      <c r="X938" s="4">
        <f t="shared" si="679"/>
        <v>0.76</v>
      </c>
    </row>
    <row r="939" spans="1:24" ht="15.75" customHeight="1" x14ac:dyDescent="0.25">
      <c r="A939" s="4" t="s">
        <v>100</v>
      </c>
      <c r="B939" s="4" t="s">
        <v>101</v>
      </c>
      <c r="C939" s="4" t="s">
        <v>28</v>
      </c>
      <c r="D939" s="4" t="s">
        <v>89</v>
      </c>
      <c r="E939" s="4">
        <f t="shared" si="523"/>
        <v>0</v>
      </c>
      <c r="I939" s="4" t="str">
        <f t="shared" ref="I939:X939" si="680">+IF(IFERROR(I687,0)=0,0,I687)</f>
        <v/>
      </c>
      <c r="J939" s="4" t="str">
        <f t="shared" si="680"/>
        <v/>
      </c>
      <c r="K939" s="4" t="str">
        <f t="shared" si="680"/>
        <v/>
      </c>
      <c r="L939" s="4" t="str">
        <f t="shared" si="680"/>
        <v/>
      </c>
      <c r="M939" s="4" t="str">
        <f t="shared" si="680"/>
        <v/>
      </c>
      <c r="N939" s="4" t="str">
        <f t="shared" si="680"/>
        <v/>
      </c>
      <c r="O939" s="4" t="str">
        <f t="shared" si="680"/>
        <v/>
      </c>
      <c r="P939" s="4" t="str">
        <f t="shared" si="680"/>
        <v/>
      </c>
      <c r="Q939" s="4" t="str">
        <f t="shared" si="680"/>
        <v/>
      </c>
      <c r="R939" s="4" t="str">
        <f t="shared" si="680"/>
        <v/>
      </c>
      <c r="S939" s="4" t="str">
        <f t="shared" si="680"/>
        <v/>
      </c>
      <c r="T939" s="4" t="str">
        <f t="shared" si="680"/>
        <v/>
      </c>
      <c r="U939" s="4" t="str">
        <f t="shared" si="680"/>
        <v/>
      </c>
      <c r="V939" s="4" t="str">
        <f t="shared" si="680"/>
        <v/>
      </c>
      <c r="W939" s="4" t="str">
        <f t="shared" si="680"/>
        <v/>
      </c>
      <c r="X939" s="4" t="str">
        <f t="shared" si="680"/>
        <v/>
      </c>
    </row>
    <row r="940" spans="1:24" ht="15.75" customHeight="1" x14ac:dyDescent="0.25">
      <c r="A940" s="4" t="s">
        <v>470</v>
      </c>
      <c r="B940" s="4" t="s">
        <v>471</v>
      </c>
      <c r="C940" s="4" t="s">
        <v>118</v>
      </c>
      <c r="D940" s="4" t="s">
        <v>449</v>
      </c>
      <c r="E940" s="4">
        <f t="shared" si="523"/>
        <v>0</v>
      </c>
      <c r="I940" s="4" t="str">
        <f t="shared" ref="I940:X940" si="681">+IF(IFERROR(I688,0)=0,0,I688)</f>
        <v/>
      </c>
      <c r="J940" s="4" t="str">
        <f t="shared" si="681"/>
        <v/>
      </c>
      <c r="K940" s="4" t="str">
        <f t="shared" si="681"/>
        <v/>
      </c>
      <c r="L940" s="4" t="str">
        <f t="shared" si="681"/>
        <v/>
      </c>
      <c r="M940" s="4" t="str">
        <f t="shared" si="681"/>
        <v/>
      </c>
      <c r="N940" s="4" t="str">
        <f t="shared" si="681"/>
        <v/>
      </c>
      <c r="O940" s="4" t="str">
        <f t="shared" si="681"/>
        <v/>
      </c>
      <c r="P940" s="4" t="str">
        <f t="shared" si="681"/>
        <v/>
      </c>
      <c r="Q940" s="4" t="str">
        <f t="shared" si="681"/>
        <v/>
      </c>
      <c r="R940" s="4" t="str">
        <f t="shared" si="681"/>
        <v/>
      </c>
      <c r="S940" s="4" t="str">
        <f t="shared" si="681"/>
        <v/>
      </c>
      <c r="T940" s="4" t="str">
        <f t="shared" si="681"/>
        <v/>
      </c>
      <c r="U940" s="4" t="str">
        <f t="shared" si="681"/>
        <v/>
      </c>
      <c r="V940" s="4" t="str">
        <f t="shared" si="681"/>
        <v/>
      </c>
      <c r="W940" s="4" t="str">
        <f t="shared" si="681"/>
        <v/>
      </c>
      <c r="X940" s="4" t="str">
        <f t="shared" si="681"/>
        <v/>
      </c>
    </row>
    <row r="941" spans="1:24" ht="15.75" customHeight="1" x14ac:dyDescent="0.25">
      <c r="A941" s="4" t="s">
        <v>472</v>
      </c>
      <c r="B941" s="4" t="s">
        <v>473</v>
      </c>
      <c r="C941" s="4" t="s">
        <v>118</v>
      </c>
      <c r="D941" s="4" t="s">
        <v>449</v>
      </c>
      <c r="E941" s="4">
        <f t="shared" si="523"/>
        <v>0</v>
      </c>
      <c r="I941" s="4" t="str">
        <f t="shared" ref="I941:X941" si="682">+IF(IFERROR(I689,0)=0,0,I689)</f>
        <v/>
      </c>
      <c r="J941" s="4" t="str">
        <f t="shared" si="682"/>
        <v/>
      </c>
      <c r="K941" s="4" t="str">
        <f t="shared" si="682"/>
        <v/>
      </c>
      <c r="L941" s="4" t="str">
        <f t="shared" si="682"/>
        <v/>
      </c>
      <c r="M941" s="4" t="str">
        <f t="shared" si="682"/>
        <v/>
      </c>
      <c r="N941" s="4" t="str">
        <f t="shared" si="682"/>
        <v/>
      </c>
      <c r="O941" s="4" t="str">
        <f t="shared" si="682"/>
        <v/>
      </c>
      <c r="P941" s="4" t="str">
        <f t="shared" si="682"/>
        <v/>
      </c>
      <c r="Q941" s="4" t="str">
        <f t="shared" si="682"/>
        <v/>
      </c>
      <c r="R941" s="4" t="str">
        <f t="shared" si="682"/>
        <v/>
      </c>
      <c r="S941" s="4" t="str">
        <f t="shared" si="682"/>
        <v/>
      </c>
      <c r="T941" s="4" t="str">
        <f t="shared" si="682"/>
        <v/>
      </c>
      <c r="U941" s="4" t="str">
        <f t="shared" si="682"/>
        <v/>
      </c>
      <c r="V941" s="4" t="str">
        <f t="shared" si="682"/>
        <v/>
      </c>
      <c r="W941" s="4" t="str">
        <f t="shared" si="682"/>
        <v/>
      </c>
      <c r="X941" s="4" t="str">
        <f t="shared" si="682"/>
        <v/>
      </c>
    </row>
    <row r="942" spans="1:24" ht="15.75" customHeight="1" x14ac:dyDescent="0.25">
      <c r="A942" s="4" t="s">
        <v>314</v>
      </c>
      <c r="B942" s="4" t="s">
        <v>315</v>
      </c>
      <c r="C942" s="4" t="s">
        <v>22</v>
      </c>
      <c r="D942" s="4" t="s">
        <v>309</v>
      </c>
      <c r="E942" s="4">
        <f t="shared" si="523"/>
        <v>0</v>
      </c>
      <c r="I942" s="4" t="str">
        <f t="shared" ref="I942:X942" si="683">+IF(IFERROR(I690,0)=0,0,I690)</f>
        <v/>
      </c>
      <c r="J942" s="4" t="str">
        <f t="shared" si="683"/>
        <v/>
      </c>
      <c r="K942" s="4" t="str">
        <f t="shared" si="683"/>
        <v/>
      </c>
      <c r="L942" s="4" t="str">
        <f t="shared" si="683"/>
        <v/>
      </c>
      <c r="M942" s="4" t="str">
        <f t="shared" si="683"/>
        <v/>
      </c>
      <c r="N942" s="4" t="str">
        <f t="shared" si="683"/>
        <v/>
      </c>
      <c r="O942" s="4" t="str">
        <f t="shared" si="683"/>
        <v/>
      </c>
      <c r="P942" s="4" t="str">
        <f t="shared" si="683"/>
        <v/>
      </c>
      <c r="Q942" s="4" t="str">
        <f t="shared" si="683"/>
        <v/>
      </c>
      <c r="R942" s="4" t="str">
        <f t="shared" si="683"/>
        <v/>
      </c>
      <c r="S942" s="4" t="str">
        <f t="shared" si="683"/>
        <v/>
      </c>
      <c r="T942" s="4" t="str">
        <f t="shared" si="683"/>
        <v/>
      </c>
      <c r="U942" s="4" t="str">
        <f t="shared" si="683"/>
        <v/>
      </c>
      <c r="V942" s="4" t="str">
        <f t="shared" si="683"/>
        <v/>
      </c>
      <c r="W942" s="4" t="str">
        <f t="shared" si="683"/>
        <v/>
      </c>
      <c r="X942" s="4" t="str">
        <f t="shared" si="683"/>
        <v/>
      </c>
    </row>
    <row r="943" spans="1:24" ht="15.75" customHeight="1" x14ac:dyDescent="0.25">
      <c r="A943" s="4" t="s">
        <v>433</v>
      </c>
      <c r="B943" s="4" t="s">
        <v>434</v>
      </c>
      <c r="C943" s="4" t="s">
        <v>181</v>
      </c>
      <c r="D943" s="4" t="s">
        <v>412</v>
      </c>
      <c r="E943" s="4">
        <f t="shared" si="523"/>
        <v>0</v>
      </c>
      <c r="I943" s="4" t="str">
        <f t="shared" ref="I943:X943" si="684">+IF(IFERROR(I691,0)=0,0,I691)</f>
        <v/>
      </c>
      <c r="J943" s="4" t="str">
        <f t="shared" si="684"/>
        <v/>
      </c>
      <c r="K943" s="4" t="str">
        <f t="shared" si="684"/>
        <v/>
      </c>
      <c r="L943" s="4" t="str">
        <f t="shared" si="684"/>
        <v/>
      </c>
      <c r="M943" s="4" t="str">
        <f t="shared" si="684"/>
        <v/>
      </c>
      <c r="N943" s="4" t="str">
        <f t="shared" si="684"/>
        <v/>
      </c>
      <c r="O943" s="4" t="str">
        <f t="shared" si="684"/>
        <v/>
      </c>
      <c r="P943" s="4" t="str">
        <f t="shared" si="684"/>
        <v/>
      </c>
      <c r="Q943" s="4" t="str">
        <f t="shared" si="684"/>
        <v/>
      </c>
      <c r="R943" s="4" t="str">
        <f t="shared" si="684"/>
        <v/>
      </c>
      <c r="S943" s="4" t="str">
        <f t="shared" si="684"/>
        <v/>
      </c>
      <c r="T943" s="4" t="str">
        <f t="shared" si="684"/>
        <v/>
      </c>
      <c r="U943" s="4" t="str">
        <f t="shared" si="684"/>
        <v/>
      </c>
      <c r="V943" s="4" t="str">
        <f t="shared" si="684"/>
        <v/>
      </c>
      <c r="W943" s="4" t="str">
        <f t="shared" si="684"/>
        <v/>
      </c>
      <c r="X943" s="4" t="str">
        <f t="shared" si="684"/>
        <v/>
      </c>
    </row>
    <row r="944" spans="1:24" ht="15.75" customHeight="1" x14ac:dyDescent="0.25">
      <c r="A944" s="4" t="s">
        <v>225</v>
      </c>
      <c r="B944" s="4" t="s">
        <v>226</v>
      </c>
      <c r="C944" s="4" t="s">
        <v>22</v>
      </c>
      <c r="D944" s="4" t="s">
        <v>216</v>
      </c>
      <c r="E944" s="4">
        <f t="shared" si="523"/>
        <v>0</v>
      </c>
      <c r="I944" s="4" t="str">
        <f t="shared" ref="I944:X944" si="685">+IF(IFERROR(I692,0)=0,0,I692)</f>
        <v/>
      </c>
      <c r="J944" s="4" t="str">
        <f t="shared" si="685"/>
        <v/>
      </c>
      <c r="K944" s="4" t="str">
        <f t="shared" si="685"/>
        <v/>
      </c>
      <c r="L944" s="4" t="str">
        <f t="shared" si="685"/>
        <v/>
      </c>
      <c r="M944" s="4" t="str">
        <f t="shared" si="685"/>
        <v/>
      </c>
      <c r="N944" s="4" t="str">
        <f t="shared" si="685"/>
        <v/>
      </c>
      <c r="O944" s="4" t="str">
        <f t="shared" si="685"/>
        <v/>
      </c>
      <c r="P944" s="4" t="str">
        <f t="shared" si="685"/>
        <v/>
      </c>
      <c r="Q944" s="4" t="str">
        <f t="shared" si="685"/>
        <v/>
      </c>
      <c r="R944" s="4" t="str">
        <f t="shared" si="685"/>
        <v/>
      </c>
      <c r="S944" s="4" t="str">
        <f t="shared" si="685"/>
        <v/>
      </c>
      <c r="T944" s="4" t="str">
        <f t="shared" si="685"/>
        <v/>
      </c>
      <c r="U944" s="4" t="str">
        <f t="shared" si="685"/>
        <v/>
      </c>
      <c r="V944" s="4" t="str">
        <f t="shared" si="685"/>
        <v/>
      </c>
      <c r="W944" s="4" t="str">
        <f t="shared" si="685"/>
        <v/>
      </c>
      <c r="X944" s="4" t="str">
        <f t="shared" si="685"/>
        <v/>
      </c>
    </row>
    <row r="945" spans="1:24" ht="15.75" customHeight="1" x14ac:dyDescent="0.25">
      <c r="A945" s="4" t="s">
        <v>295</v>
      </c>
      <c r="B945" s="4" t="s">
        <v>296</v>
      </c>
      <c r="C945" s="4" t="s">
        <v>181</v>
      </c>
      <c r="D945" s="4" t="s">
        <v>276</v>
      </c>
      <c r="E945" s="4">
        <f t="shared" si="523"/>
        <v>1</v>
      </c>
      <c r="I945" s="4">
        <f t="shared" ref="I945:X945" si="686">+IF(IFERROR(I693,0)=0,0,I693)</f>
        <v>5378857</v>
      </c>
      <c r="J945" s="85">
        <f t="shared" si="686"/>
        <v>159.94104323650919</v>
      </c>
      <c r="K945" s="85">
        <f t="shared" si="686"/>
        <v>62.708489926391429</v>
      </c>
      <c r="L945" s="85">
        <f t="shared" si="686"/>
        <v>85.464253836828149</v>
      </c>
      <c r="M945" s="85">
        <f t="shared" si="686"/>
        <v>1362.8817076786245</v>
      </c>
      <c r="N945" s="4">
        <f t="shared" si="686"/>
        <v>16.793206086451118</v>
      </c>
      <c r="O945" s="4">
        <f t="shared" si="686"/>
        <v>125.5158077593975</v>
      </c>
      <c r="P945" s="85">
        <f t="shared" si="686"/>
        <v>5.0773723506743737E-2</v>
      </c>
      <c r="Q945" s="85">
        <f t="shared" si="686"/>
        <v>0.22857989919952565</v>
      </c>
      <c r="R945" s="85">
        <f t="shared" si="686"/>
        <v>0.52055669076162459</v>
      </c>
      <c r="S945" s="4">
        <f t="shared" si="686"/>
        <v>1.6797823653967092</v>
      </c>
      <c r="T945" s="4">
        <f t="shared" si="686"/>
        <v>141.96387445888655</v>
      </c>
      <c r="U945" s="4">
        <f t="shared" si="686"/>
        <v>0.88</v>
      </c>
      <c r="V945" s="4">
        <f t="shared" si="686"/>
        <v>0.83</v>
      </c>
      <c r="W945" s="4">
        <f t="shared" si="686"/>
        <v>0.91</v>
      </c>
      <c r="X945" s="4">
        <f t="shared" si="686"/>
        <v>0.91</v>
      </c>
    </row>
    <row r="946" spans="1:24" ht="15.75" customHeight="1" x14ac:dyDescent="0.25">
      <c r="A946" s="4" t="s">
        <v>507</v>
      </c>
      <c r="B946" s="4" t="s">
        <v>508</v>
      </c>
      <c r="C946" s="4" t="s">
        <v>106</v>
      </c>
      <c r="D946" s="4" t="s">
        <v>484</v>
      </c>
      <c r="E946" s="4">
        <f t="shared" si="523"/>
        <v>0</v>
      </c>
      <c r="I946" s="4" t="str">
        <f t="shared" ref="I946:X946" si="687">+IF(IFERROR(I694,0)=0,0,I694)</f>
        <v/>
      </c>
      <c r="J946" s="4" t="str">
        <f t="shared" si="687"/>
        <v/>
      </c>
      <c r="K946" s="4" t="str">
        <f t="shared" si="687"/>
        <v/>
      </c>
      <c r="L946" s="4" t="str">
        <f t="shared" si="687"/>
        <v/>
      </c>
      <c r="M946" s="4" t="str">
        <f t="shared" si="687"/>
        <v/>
      </c>
      <c r="N946" s="4" t="str">
        <f t="shared" si="687"/>
        <v/>
      </c>
      <c r="O946" s="4" t="str">
        <f t="shared" si="687"/>
        <v/>
      </c>
      <c r="P946" s="4" t="str">
        <f t="shared" si="687"/>
        <v/>
      </c>
      <c r="Q946" s="4" t="str">
        <f t="shared" si="687"/>
        <v/>
      </c>
      <c r="R946" s="4" t="str">
        <f t="shared" si="687"/>
        <v/>
      </c>
      <c r="S946" s="4" t="str">
        <f t="shared" si="687"/>
        <v/>
      </c>
      <c r="T946" s="4" t="str">
        <f t="shared" si="687"/>
        <v/>
      </c>
      <c r="U946" s="4" t="str">
        <f t="shared" si="687"/>
        <v/>
      </c>
      <c r="V946" s="4" t="str">
        <f t="shared" si="687"/>
        <v/>
      </c>
      <c r="W946" s="4" t="str">
        <f t="shared" si="687"/>
        <v/>
      </c>
      <c r="X946" s="4" t="str">
        <f t="shared" si="687"/>
        <v/>
      </c>
    </row>
    <row r="947" spans="1:24" ht="15.75" customHeight="1" x14ac:dyDescent="0.25">
      <c r="A947" s="4" t="s">
        <v>406</v>
      </c>
      <c r="B947" s="4" t="s">
        <v>407</v>
      </c>
      <c r="C947" s="4" t="s">
        <v>106</v>
      </c>
      <c r="D947" s="4" t="s">
        <v>393</v>
      </c>
      <c r="E947" s="4">
        <f t="shared" si="523"/>
        <v>0</v>
      </c>
      <c r="I947" s="4" t="str">
        <f t="shared" ref="I947:X947" si="688">+IF(IFERROR(I695,0)=0,0,I695)</f>
        <v/>
      </c>
      <c r="J947" s="4" t="str">
        <f t="shared" si="688"/>
        <v/>
      </c>
      <c r="K947" s="4" t="str">
        <f t="shared" si="688"/>
        <v/>
      </c>
      <c r="L947" s="4" t="str">
        <f t="shared" si="688"/>
        <v/>
      </c>
      <c r="M947" s="4" t="str">
        <f t="shared" si="688"/>
        <v/>
      </c>
      <c r="N947" s="4" t="str">
        <f t="shared" si="688"/>
        <v/>
      </c>
      <c r="O947" s="4" t="str">
        <f t="shared" si="688"/>
        <v/>
      </c>
      <c r="P947" s="4" t="str">
        <f t="shared" si="688"/>
        <v/>
      </c>
      <c r="Q947" s="4" t="str">
        <f t="shared" si="688"/>
        <v/>
      </c>
      <c r="R947" s="4" t="str">
        <f t="shared" si="688"/>
        <v/>
      </c>
      <c r="S947" s="4" t="str">
        <f t="shared" si="688"/>
        <v/>
      </c>
      <c r="T947" s="4" t="str">
        <f t="shared" si="688"/>
        <v/>
      </c>
      <c r="U947" s="4" t="str">
        <f t="shared" si="688"/>
        <v/>
      </c>
      <c r="V947" s="4" t="str">
        <f t="shared" si="688"/>
        <v/>
      </c>
      <c r="W947" s="4" t="str">
        <f t="shared" si="688"/>
        <v/>
      </c>
      <c r="X947" s="4" t="str">
        <f t="shared" si="688"/>
        <v/>
      </c>
    </row>
    <row r="948" spans="1:24" ht="15.75" customHeight="1" x14ac:dyDescent="0.25">
      <c r="A948" s="4" t="s">
        <v>227</v>
      </c>
      <c r="B948" s="4" t="s">
        <v>228</v>
      </c>
      <c r="C948" s="4" t="s">
        <v>22</v>
      </c>
      <c r="D948" s="4" t="s">
        <v>216</v>
      </c>
      <c r="E948" s="4">
        <f t="shared" si="523"/>
        <v>0</v>
      </c>
      <c r="I948" s="4" t="str">
        <f t="shared" ref="I948:X948" si="689">+IF(IFERROR(I696,0)=0,0,I696)</f>
        <v/>
      </c>
      <c r="J948" s="4" t="str">
        <f t="shared" si="689"/>
        <v/>
      </c>
      <c r="K948" s="4" t="str">
        <f t="shared" si="689"/>
        <v/>
      </c>
      <c r="L948" s="4" t="str">
        <f t="shared" si="689"/>
        <v/>
      </c>
      <c r="M948" s="4" t="str">
        <f t="shared" si="689"/>
        <v/>
      </c>
      <c r="N948" s="4" t="str">
        <f t="shared" si="689"/>
        <v/>
      </c>
      <c r="O948" s="4" t="str">
        <f t="shared" si="689"/>
        <v/>
      </c>
      <c r="P948" s="4" t="str">
        <f t="shared" si="689"/>
        <v/>
      </c>
      <c r="Q948" s="4" t="str">
        <f t="shared" si="689"/>
        <v/>
      </c>
      <c r="R948" s="4" t="str">
        <f t="shared" si="689"/>
        <v/>
      </c>
      <c r="S948" s="4" t="str">
        <f t="shared" si="689"/>
        <v/>
      </c>
      <c r="T948" s="4" t="str">
        <f t="shared" si="689"/>
        <v/>
      </c>
      <c r="U948" s="4" t="str">
        <f t="shared" si="689"/>
        <v/>
      </c>
      <c r="V948" s="4" t="str">
        <f t="shared" si="689"/>
        <v/>
      </c>
      <c r="W948" s="4" t="str">
        <f t="shared" si="689"/>
        <v/>
      </c>
      <c r="X948" s="4" t="str">
        <f t="shared" si="689"/>
        <v/>
      </c>
    </row>
    <row r="949" spans="1:24" ht="15.75" customHeight="1" x14ac:dyDescent="0.25">
      <c r="A949" s="4" t="s">
        <v>102</v>
      </c>
      <c r="B949" s="4" t="s">
        <v>103</v>
      </c>
      <c r="C949" s="4" t="s">
        <v>28</v>
      </c>
      <c r="D949" s="4" t="s">
        <v>89</v>
      </c>
      <c r="E949" s="4">
        <f t="shared" si="523"/>
        <v>1</v>
      </c>
      <c r="I949" s="4">
        <f t="shared" ref="I949:X949" si="690">+IF(IFERROR(I697,0)=0,0,I697)</f>
        <v>4246439</v>
      </c>
      <c r="J949" s="85">
        <f t="shared" si="690"/>
        <v>399.20507512294421</v>
      </c>
      <c r="K949" s="85">
        <f t="shared" si="690"/>
        <v>380.4364080115127</v>
      </c>
      <c r="L949" s="4">
        <f t="shared" si="690"/>
        <v>51.418464404492049</v>
      </c>
      <c r="M949" s="4">
        <f t="shared" si="690"/>
        <v>230.43420670921969</v>
      </c>
      <c r="N949" s="85">
        <f t="shared" si="690"/>
        <v>11.845219017628652</v>
      </c>
      <c r="O949" s="85">
        <f t="shared" si="690"/>
        <v>119.03578528827038</v>
      </c>
      <c r="P949" s="85">
        <f t="shared" si="690"/>
        <v>2.2406380027739252</v>
      </c>
      <c r="Q949" s="85">
        <f t="shared" si="690"/>
        <v>0.54218508201795113</v>
      </c>
      <c r="R949" s="85">
        <f t="shared" si="690"/>
        <v>9.3490098409514424</v>
      </c>
      <c r="S949" s="85">
        <f t="shared" si="690"/>
        <v>1.0302129436325678</v>
      </c>
      <c r="T949" s="85">
        <f t="shared" si="690"/>
        <v>19.227681438664099</v>
      </c>
      <c r="U949" s="4">
        <f t="shared" si="690"/>
        <v>0.32</v>
      </c>
      <c r="V949" s="4">
        <f t="shared" si="690"/>
        <v>0.47</v>
      </c>
      <c r="W949" s="4">
        <f t="shared" si="690"/>
        <v>0.48</v>
      </c>
      <c r="X949" s="4">
        <f t="shared" si="690"/>
        <v>0.48</v>
      </c>
    </row>
    <row r="950" spans="1:24" ht="15.75" customHeight="1" x14ac:dyDescent="0.25">
      <c r="A950" s="4" t="s">
        <v>208</v>
      </c>
      <c r="B950" s="4" t="s">
        <v>209</v>
      </c>
      <c r="C950" s="4" t="s">
        <v>22</v>
      </c>
      <c r="D950" s="4" t="s">
        <v>205</v>
      </c>
      <c r="E950" s="4">
        <f t="shared" si="523"/>
        <v>0</v>
      </c>
      <c r="I950" s="4" t="str">
        <f t="shared" ref="I950:X950" si="691">+IF(IFERROR(I698,0)=0,0,I698)</f>
        <v/>
      </c>
      <c r="J950" s="4" t="str">
        <f t="shared" si="691"/>
        <v/>
      </c>
      <c r="K950" s="4" t="str">
        <f t="shared" si="691"/>
        <v/>
      </c>
      <c r="L950" s="4" t="str">
        <f t="shared" si="691"/>
        <v/>
      </c>
      <c r="M950" s="4" t="str">
        <f t="shared" si="691"/>
        <v/>
      </c>
      <c r="N950" s="4" t="str">
        <f t="shared" si="691"/>
        <v/>
      </c>
      <c r="O950" s="4" t="str">
        <f t="shared" si="691"/>
        <v/>
      </c>
      <c r="P950" s="4" t="str">
        <f t="shared" si="691"/>
        <v/>
      </c>
      <c r="Q950" s="4" t="str">
        <f t="shared" si="691"/>
        <v/>
      </c>
      <c r="R950" s="4" t="str">
        <f t="shared" si="691"/>
        <v/>
      </c>
      <c r="S950" s="4" t="str">
        <f t="shared" si="691"/>
        <v/>
      </c>
      <c r="T950" s="4" t="str">
        <f t="shared" si="691"/>
        <v/>
      </c>
      <c r="U950" s="4" t="str">
        <f t="shared" si="691"/>
        <v/>
      </c>
      <c r="V950" s="4" t="str">
        <f t="shared" si="691"/>
        <v/>
      </c>
      <c r="W950" s="4" t="str">
        <f t="shared" si="691"/>
        <v/>
      </c>
      <c r="X950" s="4" t="str">
        <f t="shared" si="691"/>
        <v/>
      </c>
    </row>
    <row r="951" spans="1:24" ht="15.75" customHeight="1" x14ac:dyDescent="0.25">
      <c r="A951" s="4" t="s">
        <v>345</v>
      </c>
      <c r="B951" s="4" t="s">
        <v>346</v>
      </c>
      <c r="C951" s="4" t="s">
        <v>28</v>
      </c>
      <c r="D951" s="4" t="s">
        <v>328</v>
      </c>
      <c r="E951" s="4">
        <f t="shared" si="523"/>
        <v>1</v>
      </c>
      <c r="I951" s="4">
        <f t="shared" ref="I951:X951" si="692">+IF(IFERROR(I699,0)=0,0,I699)</f>
        <v>7044636</v>
      </c>
      <c r="J951" s="85">
        <f t="shared" si="692"/>
        <v>230.43064254845814</v>
      </c>
      <c r="K951" s="85">
        <f t="shared" si="692"/>
        <v>199.59867337361365</v>
      </c>
      <c r="L951" s="4">
        <f t="shared" si="692"/>
        <v>60.976405658246961</v>
      </c>
      <c r="M951" s="4">
        <f t="shared" si="692"/>
        <v>250.86524119260528</v>
      </c>
      <c r="N951" s="85">
        <f t="shared" si="692"/>
        <v>10.944497345214147</v>
      </c>
      <c r="O951" s="85">
        <f t="shared" si="692"/>
        <v>51.003891050583661</v>
      </c>
      <c r="P951" s="85">
        <f t="shared" si="692"/>
        <v>3.7890056588520613</v>
      </c>
      <c r="Q951" s="85">
        <f t="shared" si="692"/>
        <v>0.76594836782590148</v>
      </c>
      <c r="R951" s="85">
        <f t="shared" si="692"/>
        <v>8.5029233589925717</v>
      </c>
      <c r="S951" s="85">
        <f t="shared" si="692"/>
        <v>0.39474621096531382</v>
      </c>
      <c r="T951" s="85">
        <f t="shared" si="692"/>
        <v>9.065006915629322</v>
      </c>
      <c r="U951" s="4">
        <f t="shared" si="692"/>
        <v>0</v>
      </c>
      <c r="V951" s="4">
        <f t="shared" si="692"/>
        <v>0</v>
      </c>
      <c r="W951" s="4">
        <f t="shared" si="692"/>
        <v>0</v>
      </c>
      <c r="X951" s="4">
        <f t="shared" si="692"/>
        <v>0</v>
      </c>
    </row>
    <row r="952" spans="1:24" ht="15.75" customHeight="1" x14ac:dyDescent="0.25">
      <c r="A952" s="4" t="s">
        <v>347</v>
      </c>
      <c r="B952" s="4" t="s">
        <v>348</v>
      </c>
      <c r="C952" s="4" t="s">
        <v>28</v>
      </c>
      <c r="D952" s="4" t="s">
        <v>328</v>
      </c>
      <c r="E952" s="4">
        <f t="shared" si="523"/>
        <v>1</v>
      </c>
      <c r="I952" s="4">
        <f t="shared" ref="I952:X952" si="693">+IF(IFERROR(I700,0)=0,0,I700)</f>
        <v>32510453</v>
      </c>
      <c r="J952" s="85">
        <f t="shared" si="693"/>
        <v>370.05328716889915</v>
      </c>
      <c r="K952" s="85">
        <f t="shared" si="693"/>
        <v>275.27761609473725</v>
      </c>
      <c r="L952" s="85">
        <f t="shared" si="693"/>
        <v>30.094935927223162</v>
      </c>
      <c r="M952" s="85">
        <f t="shared" si="693"/>
        <v>109.32576485574452</v>
      </c>
      <c r="N952" s="85">
        <f t="shared" si="693"/>
        <v>9.4892556557117178</v>
      </c>
      <c r="O952" s="4">
        <f t="shared" si="693"/>
        <v>124.21827965609589</v>
      </c>
      <c r="P952" s="85">
        <f t="shared" si="693"/>
        <v>1.0483319276543903</v>
      </c>
      <c r="Q952" s="85">
        <f t="shared" si="693"/>
        <v>0.39322189197041141</v>
      </c>
      <c r="R952" s="85">
        <f t="shared" si="693"/>
        <v>7.6498472660470158</v>
      </c>
      <c r="S952" s="4">
        <f t="shared" si="693"/>
        <v>5.4152741636675295</v>
      </c>
      <c r="T952" s="4">
        <f t="shared" si="693"/>
        <v>178.60944954285515</v>
      </c>
      <c r="U952" s="4">
        <f t="shared" si="693"/>
        <v>0.42</v>
      </c>
      <c r="V952" s="4">
        <f t="shared" si="693"/>
        <v>0.41</v>
      </c>
      <c r="W952" s="4">
        <f t="shared" si="693"/>
        <v>0.41</v>
      </c>
      <c r="X952" s="4">
        <f t="shared" si="693"/>
        <v>0.41</v>
      </c>
    </row>
    <row r="953" spans="1:24" ht="15.75" customHeight="1" x14ac:dyDescent="0.25">
      <c r="A953" s="4" t="s">
        <v>368</v>
      </c>
      <c r="B953" s="4" t="s">
        <v>369</v>
      </c>
      <c r="C953" s="4" t="s">
        <v>106</v>
      </c>
      <c r="D953" s="4" t="s">
        <v>357</v>
      </c>
      <c r="E953" s="4">
        <f t="shared" si="523"/>
        <v>1</v>
      </c>
      <c r="I953" s="4">
        <f t="shared" ref="I953:X953" si="694">+IF(IFERROR(I701,0)=0,0,I701)</f>
        <v>108116615</v>
      </c>
      <c r="J953" s="85">
        <f t="shared" si="694"/>
        <v>168.47271809240419</v>
      </c>
      <c r="K953" s="85">
        <f t="shared" si="694"/>
        <v>157.73986264738309</v>
      </c>
      <c r="L953" s="85">
        <f t="shared" si="694"/>
        <v>2.3030687743969787</v>
      </c>
      <c r="M953" s="85">
        <f t="shared" si="694"/>
        <v>14.600423353641016</v>
      </c>
      <c r="N953" s="85">
        <f t="shared" si="694"/>
        <v>1.7804848958691502</v>
      </c>
      <c r="O953" s="85">
        <f t="shared" si="694"/>
        <v>256.48415584415585</v>
      </c>
      <c r="P953" s="85">
        <f t="shared" si="694"/>
        <v>32.348823975720791</v>
      </c>
      <c r="Q953" s="85">
        <f t="shared" si="694"/>
        <v>0.7466679957547363</v>
      </c>
      <c r="R953" s="85">
        <f t="shared" si="694"/>
        <v>8.1634076316577247</v>
      </c>
      <c r="S953" s="85">
        <f t="shared" si="694"/>
        <v>4.9500538753817859E-2</v>
      </c>
      <c r="T953" s="85">
        <f t="shared" si="694"/>
        <v>122.05982694684796</v>
      </c>
      <c r="U953" s="4">
        <f t="shared" si="694"/>
        <v>0.42</v>
      </c>
      <c r="V953" s="4">
        <f t="shared" si="694"/>
        <v>0.4</v>
      </c>
      <c r="W953" s="4">
        <f t="shared" si="694"/>
        <v>0.31</v>
      </c>
      <c r="X953" s="4">
        <f t="shared" si="694"/>
        <v>0.31</v>
      </c>
    </row>
    <row r="954" spans="1:24" ht="15.75" customHeight="1" x14ac:dyDescent="0.25">
      <c r="A954" s="4" t="s">
        <v>191</v>
      </c>
      <c r="B954" s="4" t="s">
        <v>192</v>
      </c>
      <c r="C954" s="4" t="s">
        <v>181</v>
      </c>
      <c r="D954" s="4" t="s">
        <v>182</v>
      </c>
      <c r="E954" s="4">
        <f t="shared" si="523"/>
        <v>1</v>
      </c>
      <c r="I954" s="4">
        <f t="shared" ref="I954:X954" si="695">+IF(IFERROR(I702,0)=0,0,I702)</f>
        <v>37887768</v>
      </c>
      <c r="J954" s="85">
        <f t="shared" si="695"/>
        <v>260.6936360041056</v>
      </c>
      <c r="K954" s="85">
        <f t="shared" si="695"/>
        <v>196.58059561597821</v>
      </c>
      <c r="L954" s="85">
        <f t="shared" si="695"/>
        <v>79.780366053761739</v>
      </c>
      <c r="M954" s="85">
        <f t="shared" si="695"/>
        <v>405.84049409237377</v>
      </c>
      <c r="N954" s="85">
        <f t="shared" si="695"/>
        <v>25.414534844068932</v>
      </c>
      <c r="O954" s="85">
        <f t="shared" si="695"/>
        <v>92.960432028248007</v>
      </c>
      <c r="P954" s="85">
        <f t="shared" si="695"/>
        <v>0.24755124357274144</v>
      </c>
      <c r="Q954" s="85">
        <f t="shared" si="695"/>
        <v>9.7193877551020408E-2</v>
      </c>
      <c r="R954" s="85">
        <f t="shared" si="695"/>
        <v>0.75750041543751012</v>
      </c>
      <c r="S954" s="85">
        <f t="shared" si="695"/>
        <v>0.34903074014988</v>
      </c>
      <c r="T954" s="85">
        <f t="shared" si="695"/>
        <v>148.22255340288126</v>
      </c>
      <c r="U954" s="4">
        <f t="shared" si="695"/>
        <v>0.56000000000000005</v>
      </c>
      <c r="V954" s="4">
        <f t="shared" si="695"/>
        <v>0.49</v>
      </c>
      <c r="W954" s="4">
        <f t="shared" si="695"/>
        <v>0.64</v>
      </c>
      <c r="X954" s="4">
        <f t="shared" si="695"/>
        <v>0.64</v>
      </c>
    </row>
    <row r="955" spans="1:24" ht="15.75" customHeight="1" x14ac:dyDescent="0.25">
      <c r="A955" s="4" t="s">
        <v>435</v>
      </c>
      <c r="B955" s="4" t="s">
        <v>436</v>
      </c>
      <c r="C955" s="4" t="s">
        <v>181</v>
      </c>
      <c r="D955" s="4" t="s">
        <v>412</v>
      </c>
      <c r="E955" s="4">
        <f t="shared" si="523"/>
        <v>1</v>
      </c>
      <c r="I955" s="4">
        <f t="shared" ref="I955:X955" si="696">+IF(IFERROR(I703,0)=0,0,I703)</f>
        <v>10226187</v>
      </c>
      <c r="J955" s="85">
        <f t="shared" si="696"/>
        <v>452.91563707958795</v>
      </c>
      <c r="K955" s="85">
        <f t="shared" si="696"/>
        <v>132.86477159081875</v>
      </c>
      <c r="L955" s="85">
        <f t="shared" si="696"/>
        <v>52.864278738497546</v>
      </c>
      <c r="M955" s="85">
        <f t="shared" si="696"/>
        <v>397.88032678295434</v>
      </c>
      <c r="N955" s="85">
        <f t="shared" si="696"/>
        <v>17.318282953362775</v>
      </c>
      <c r="O955" s="85">
        <f t="shared" si="696"/>
        <v>48.304347826086953</v>
      </c>
      <c r="P955" s="85">
        <f t="shared" si="696"/>
        <v>0.24062693704064464</v>
      </c>
      <c r="Q955" s="85">
        <f t="shared" si="696"/>
        <v>0.15492750423198645</v>
      </c>
      <c r="R955" s="85">
        <f t="shared" si="696"/>
        <v>0.74319000816237757</v>
      </c>
      <c r="S955" s="85">
        <f t="shared" si="696"/>
        <v>2.0304160286158486</v>
      </c>
      <c r="T955" s="85">
        <f t="shared" si="696"/>
        <v>63.651041666666664</v>
      </c>
      <c r="U955" s="4">
        <f t="shared" si="696"/>
        <v>0.64</v>
      </c>
      <c r="V955" s="4">
        <f t="shared" si="696"/>
        <v>0.52</v>
      </c>
      <c r="W955" s="4">
        <f t="shared" si="696"/>
        <v>0.66</v>
      </c>
      <c r="X955" s="4">
        <f t="shared" si="696"/>
        <v>0.66</v>
      </c>
    </row>
    <row r="956" spans="1:24" ht="15.75" customHeight="1" x14ac:dyDescent="0.25">
      <c r="A956" s="4" t="s">
        <v>65</v>
      </c>
      <c r="B956" s="4" t="s">
        <v>66</v>
      </c>
      <c r="C956" s="4" t="s">
        <v>28</v>
      </c>
      <c r="D956" s="4" t="s">
        <v>29</v>
      </c>
      <c r="E956" s="4">
        <f t="shared" si="523"/>
        <v>0</v>
      </c>
      <c r="I956" s="4" t="str">
        <f t="shared" ref="I956:X956" si="697">+IF(IFERROR(I704,0)=0,0,I704)</f>
        <v/>
      </c>
      <c r="J956" s="4" t="str">
        <f t="shared" si="697"/>
        <v/>
      </c>
      <c r="K956" s="4" t="str">
        <f t="shared" si="697"/>
        <v/>
      </c>
      <c r="L956" s="4" t="str">
        <f t="shared" si="697"/>
        <v/>
      </c>
      <c r="M956" s="4" t="str">
        <f t="shared" si="697"/>
        <v/>
      </c>
      <c r="N956" s="4" t="str">
        <f t="shared" si="697"/>
        <v/>
      </c>
      <c r="O956" s="4" t="str">
        <f t="shared" si="697"/>
        <v/>
      </c>
      <c r="P956" s="4" t="str">
        <f t="shared" si="697"/>
        <v/>
      </c>
      <c r="Q956" s="4" t="str">
        <f t="shared" si="697"/>
        <v/>
      </c>
      <c r="R956" s="4" t="str">
        <f t="shared" si="697"/>
        <v/>
      </c>
      <c r="S956" s="4" t="str">
        <f t="shared" si="697"/>
        <v/>
      </c>
      <c r="T956" s="4" t="str">
        <f t="shared" si="697"/>
        <v/>
      </c>
      <c r="U956" s="4" t="str">
        <f t="shared" si="697"/>
        <v/>
      </c>
      <c r="V956" s="4" t="str">
        <f t="shared" si="697"/>
        <v/>
      </c>
      <c r="W956" s="4" t="str">
        <f t="shared" si="697"/>
        <v/>
      </c>
      <c r="X956" s="4" t="str">
        <f t="shared" si="697"/>
        <v/>
      </c>
    </row>
    <row r="957" spans="1:24" ht="15.75" customHeight="1" x14ac:dyDescent="0.25">
      <c r="A957" s="4" t="s">
        <v>509</v>
      </c>
      <c r="B957" s="4" t="s">
        <v>510</v>
      </c>
      <c r="C957" s="4" t="s">
        <v>106</v>
      </c>
      <c r="D957" s="4" t="s">
        <v>484</v>
      </c>
      <c r="E957" s="4">
        <f t="shared" si="523"/>
        <v>0</v>
      </c>
      <c r="I957" s="4" t="str">
        <f t="shared" ref="I957:X957" si="698">+IF(IFERROR(I705,0)=0,0,I705)</f>
        <v/>
      </c>
      <c r="J957" s="4" t="str">
        <f t="shared" si="698"/>
        <v/>
      </c>
      <c r="K957" s="4" t="str">
        <f t="shared" si="698"/>
        <v/>
      </c>
      <c r="L957" s="4" t="str">
        <f t="shared" si="698"/>
        <v/>
      </c>
      <c r="M957" s="4" t="str">
        <f t="shared" si="698"/>
        <v/>
      </c>
      <c r="N957" s="4" t="str">
        <f t="shared" si="698"/>
        <v/>
      </c>
      <c r="O957" s="4" t="str">
        <f t="shared" si="698"/>
        <v/>
      </c>
      <c r="P957" s="4" t="str">
        <f t="shared" si="698"/>
        <v/>
      </c>
      <c r="Q957" s="4" t="str">
        <f t="shared" si="698"/>
        <v/>
      </c>
      <c r="R957" s="4" t="str">
        <f t="shared" si="698"/>
        <v/>
      </c>
      <c r="S957" s="4" t="str">
        <f t="shared" si="698"/>
        <v/>
      </c>
      <c r="T957" s="4" t="str">
        <f t="shared" si="698"/>
        <v/>
      </c>
      <c r="U957" s="4" t="str">
        <f t="shared" si="698"/>
        <v/>
      </c>
      <c r="V957" s="4" t="str">
        <f t="shared" si="698"/>
        <v/>
      </c>
      <c r="W957" s="4" t="str">
        <f t="shared" si="698"/>
        <v/>
      </c>
      <c r="X957" s="4" t="str">
        <f t="shared" si="698"/>
        <v/>
      </c>
    </row>
    <row r="958" spans="1:24" ht="15.75" customHeight="1" x14ac:dyDescent="0.25">
      <c r="A958" s="4" t="s">
        <v>177</v>
      </c>
      <c r="B958" s="4" t="s">
        <v>178</v>
      </c>
      <c r="C958" s="4" t="s">
        <v>106</v>
      </c>
      <c r="D958" s="4" t="s">
        <v>160</v>
      </c>
      <c r="E958" s="4">
        <f t="shared" si="523"/>
        <v>1</v>
      </c>
      <c r="I958" s="4">
        <f t="shared" ref="I958:X958" si="699">+IF(IFERROR(I706,0)=0,0,I706)</f>
        <v>51225308</v>
      </c>
      <c r="J958" s="85">
        <f t="shared" si="699"/>
        <v>227.59062766396642</v>
      </c>
      <c r="K958" s="85">
        <f t="shared" si="699"/>
        <v>107.75533062680658</v>
      </c>
      <c r="L958" s="85">
        <f t="shared" si="699"/>
        <v>30.881219884514895</v>
      </c>
      <c r="M958" s="85">
        <f t="shared" si="699"/>
        <v>286.58647052429438</v>
      </c>
      <c r="N958" s="85">
        <f t="shared" si="699"/>
        <v>5.8506236799981766</v>
      </c>
      <c r="O958" s="85">
        <f t="shared" si="699"/>
        <v>89.592926259592929</v>
      </c>
      <c r="P958" s="85">
        <f t="shared" si="699"/>
        <v>0.2390776120825194</v>
      </c>
      <c r="Q958" s="85">
        <f t="shared" si="699"/>
        <v>0.34477698467335771</v>
      </c>
      <c r="R958" s="85">
        <f t="shared" si="699"/>
        <v>0.58760017606921955</v>
      </c>
      <c r="S958" s="85">
        <f t="shared" si="699"/>
        <v>6.8809541544076573</v>
      </c>
      <c r="T958" s="85">
        <f t="shared" si="699"/>
        <v>134.99748617395676</v>
      </c>
      <c r="U958" s="4">
        <f t="shared" si="699"/>
        <v>0.69</v>
      </c>
      <c r="V958" s="4">
        <f t="shared" si="699"/>
        <v>0.71</v>
      </c>
      <c r="W958" s="4">
        <f t="shared" si="699"/>
        <v>0.78</v>
      </c>
      <c r="X958" s="4">
        <f t="shared" si="699"/>
        <v>0.78</v>
      </c>
    </row>
    <row r="959" spans="1:24" ht="15.75" customHeight="1" x14ac:dyDescent="0.25">
      <c r="A959" s="4" t="s">
        <v>193</v>
      </c>
      <c r="B959" s="4" t="s">
        <v>194</v>
      </c>
      <c r="C959" s="4" t="s">
        <v>181</v>
      </c>
      <c r="D959" s="4" t="s">
        <v>182</v>
      </c>
      <c r="E959" s="4">
        <f t="shared" si="523"/>
        <v>1</v>
      </c>
      <c r="I959" s="4">
        <f t="shared" ref="I959:X959" si="700">+IF(IFERROR(I707,0)=0,0,I707)</f>
        <v>4043263</v>
      </c>
      <c r="J959" s="85">
        <f t="shared" si="700"/>
        <v>273.81350161985506</v>
      </c>
      <c r="K959" s="85">
        <f t="shared" si="700"/>
        <v>185.74107101121049</v>
      </c>
      <c r="L959" s="4">
        <f t="shared" si="700"/>
        <v>84.490400872977119</v>
      </c>
      <c r="M959" s="4">
        <f t="shared" si="700"/>
        <v>437.88535689597876</v>
      </c>
      <c r="N959" s="4">
        <f t="shared" si="700"/>
        <v>26.403693136058656</v>
      </c>
      <c r="O959" s="85">
        <f t="shared" si="700"/>
        <v>31.857142857142858</v>
      </c>
      <c r="P959" s="85">
        <f t="shared" si="700"/>
        <v>0.7590458863957954</v>
      </c>
      <c r="Q959" s="85">
        <f t="shared" si="700"/>
        <v>0.16844207723035953</v>
      </c>
      <c r="R959" s="85">
        <f t="shared" si="700"/>
        <v>3.2152249309530445</v>
      </c>
      <c r="S959" s="85">
        <f t="shared" si="700"/>
        <v>1.4402772115776601</v>
      </c>
      <c r="T959" s="4">
        <f t="shared" si="700"/>
        <v>48.035522755138878</v>
      </c>
      <c r="U959" s="4">
        <f t="shared" si="700"/>
        <v>0</v>
      </c>
      <c r="V959" s="4">
        <f t="shared" si="700"/>
        <v>0</v>
      </c>
      <c r="W959" s="4">
        <f t="shared" si="700"/>
        <v>0</v>
      </c>
      <c r="X959" s="4">
        <f t="shared" si="700"/>
        <v>0</v>
      </c>
    </row>
    <row r="960" spans="1:24" ht="15.75" customHeight="1" x14ac:dyDescent="0.25">
      <c r="A960" s="4" t="s">
        <v>140</v>
      </c>
      <c r="B960" s="4" t="s">
        <v>141</v>
      </c>
      <c r="C960" s="4" t="s">
        <v>118</v>
      </c>
      <c r="D960" s="4" t="s">
        <v>119</v>
      </c>
      <c r="E960" s="4">
        <f t="shared" si="523"/>
        <v>0</v>
      </c>
      <c r="I960" s="4" t="str">
        <f t="shared" ref="I960:X960" si="701">+IF(IFERROR(I708,0)=0,0,I708)</f>
        <v/>
      </c>
      <c r="J960" s="4" t="str">
        <f t="shared" si="701"/>
        <v/>
      </c>
      <c r="K960" s="4" t="str">
        <f t="shared" si="701"/>
        <v/>
      </c>
      <c r="L960" s="4" t="str">
        <f t="shared" si="701"/>
        <v/>
      </c>
      <c r="M960" s="4" t="str">
        <f t="shared" si="701"/>
        <v/>
      </c>
      <c r="N960" s="4" t="str">
        <f t="shared" si="701"/>
        <v/>
      </c>
      <c r="O960" s="4" t="str">
        <f t="shared" si="701"/>
        <v/>
      </c>
      <c r="P960" s="4" t="str">
        <f t="shared" si="701"/>
        <v/>
      </c>
      <c r="Q960" s="4" t="str">
        <f t="shared" si="701"/>
        <v/>
      </c>
      <c r="R960" s="4" t="str">
        <f t="shared" si="701"/>
        <v/>
      </c>
      <c r="S960" s="4" t="str">
        <f t="shared" si="701"/>
        <v/>
      </c>
      <c r="T960" s="4" t="str">
        <f t="shared" si="701"/>
        <v/>
      </c>
      <c r="U960" s="4" t="str">
        <f t="shared" si="701"/>
        <v/>
      </c>
      <c r="V960" s="4" t="str">
        <f t="shared" si="701"/>
        <v/>
      </c>
      <c r="W960" s="4" t="str">
        <f t="shared" si="701"/>
        <v/>
      </c>
      <c r="X960" s="4" t="str">
        <f t="shared" si="701"/>
        <v/>
      </c>
    </row>
    <row r="961" spans="1:24" ht="15.75" customHeight="1" x14ac:dyDescent="0.25">
      <c r="A961" s="4" t="s">
        <v>195</v>
      </c>
      <c r="B961" s="4" t="s">
        <v>196</v>
      </c>
      <c r="C961" s="4" t="s">
        <v>181</v>
      </c>
      <c r="D961" s="4" t="s">
        <v>182</v>
      </c>
      <c r="E961" s="4">
        <f t="shared" si="523"/>
        <v>1</v>
      </c>
      <c r="I961" s="4">
        <f t="shared" ref="I961:X961" si="702">+IF(IFERROR(I709,0)=0,0,I709)</f>
        <v>19364557</v>
      </c>
      <c r="J961" s="85">
        <f t="shared" si="702"/>
        <v>246.03196448026154</v>
      </c>
      <c r="K961" s="85">
        <f t="shared" si="702"/>
        <v>121.09752885129259</v>
      </c>
      <c r="L961" s="85">
        <f t="shared" si="702"/>
        <v>63.404497195572297</v>
      </c>
      <c r="M961" s="85">
        <f t="shared" si="702"/>
        <v>523.58208955223881</v>
      </c>
      <c r="N961" s="85">
        <f t="shared" si="702"/>
        <v>36.30343828676277</v>
      </c>
      <c r="O961" s="85">
        <f t="shared" si="702"/>
        <v>9.0642958748221911</v>
      </c>
      <c r="P961" s="85">
        <f t="shared" si="702"/>
        <v>0.71668704156479213</v>
      </c>
      <c r="Q961" s="85">
        <f t="shared" si="702"/>
        <v>5.8422174840085286E-2</v>
      </c>
      <c r="R961" s="85">
        <f t="shared" si="702"/>
        <v>1.4769250853505194</v>
      </c>
      <c r="S961" s="85">
        <f t="shared" si="702"/>
        <v>3.0411788707196887</v>
      </c>
      <c r="T961" s="85">
        <f t="shared" si="702"/>
        <v>24.97922383379067</v>
      </c>
      <c r="U961" s="4">
        <f t="shared" si="702"/>
        <v>0.55000000000000004</v>
      </c>
      <c r="V961" s="4">
        <f t="shared" si="702"/>
        <v>0.42</v>
      </c>
      <c r="W961" s="4">
        <f t="shared" si="702"/>
        <v>0.62</v>
      </c>
      <c r="X961" s="4">
        <f t="shared" si="702"/>
        <v>0.62</v>
      </c>
    </row>
    <row r="962" spans="1:24" ht="15.75" customHeight="1" x14ac:dyDescent="0.25">
      <c r="A962" s="4" t="s">
        <v>197</v>
      </c>
      <c r="B962" s="4" t="s">
        <v>198</v>
      </c>
      <c r="C962" s="4" t="s">
        <v>181</v>
      </c>
      <c r="D962" s="4" t="s">
        <v>182</v>
      </c>
      <c r="E962" s="4">
        <f t="shared" si="523"/>
        <v>1</v>
      </c>
      <c r="I962" s="4">
        <f t="shared" ref="I962:X962" si="703">+IF(IFERROR(I710,0)=0,0,I710)</f>
        <v>145872256</v>
      </c>
      <c r="J962" s="85">
        <f t="shared" si="703"/>
        <v>411.02812586925376</v>
      </c>
      <c r="K962" s="85">
        <f t="shared" si="703"/>
        <v>412.81050729756316</v>
      </c>
      <c r="L962" s="85">
        <f t="shared" si="703"/>
        <v>177.72467987332698</v>
      </c>
      <c r="M962" s="85">
        <f t="shared" si="703"/>
        <v>430.52363428632162</v>
      </c>
      <c r="N962" s="85">
        <f t="shared" si="703"/>
        <v>22.680803675237598</v>
      </c>
      <c r="O962" s="85">
        <f t="shared" si="703"/>
        <v>29.654919147649991</v>
      </c>
      <c r="P962" s="85">
        <f t="shared" si="703"/>
        <v>0.81333369350873874</v>
      </c>
      <c r="Q962" s="85">
        <f t="shared" si="703"/>
        <v>8.8583736316292905E-2</v>
      </c>
      <c r="R962" s="85">
        <f t="shared" si="703"/>
        <v>9.1127678178912923</v>
      </c>
      <c r="S962" s="85">
        <f t="shared" si="703"/>
        <v>1.0354100820174228</v>
      </c>
      <c r="T962" s="85">
        <f t="shared" si="703"/>
        <v>28.56282387190684</v>
      </c>
      <c r="U962" s="4">
        <f t="shared" si="703"/>
        <v>0</v>
      </c>
      <c r="V962" s="4">
        <f t="shared" si="703"/>
        <v>0</v>
      </c>
      <c r="W962" s="4">
        <f t="shared" si="703"/>
        <v>0</v>
      </c>
      <c r="X962" s="4">
        <f t="shared" si="703"/>
        <v>0</v>
      </c>
    </row>
    <row r="963" spans="1:24" ht="15.75" customHeight="1" x14ac:dyDescent="0.25">
      <c r="A963" s="4" t="s">
        <v>142</v>
      </c>
      <c r="B963" s="4" t="s">
        <v>143</v>
      </c>
      <c r="C963" s="4" t="s">
        <v>118</v>
      </c>
      <c r="D963" s="4" t="s">
        <v>119</v>
      </c>
      <c r="E963" s="4">
        <f t="shared" si="523"/>
        <v>0</v>
      </c>
      <c r="I963" s="4" t="str">
        <f t="shared" ref="I963:X963" si="704">+IF(IFERROR(I711,0)=0,0,I711)</f>
        <v/>
      </c>
      <c r="J963" s="4" t="str">
        <f t="shared" si="704"/>
        <v/>
      </c>
      <c r="K963" s="4" t="str">
        <f t="shared" si="704"/>
        <v/>
      </c>
      <c r="L963" s="4" t="str">
        <f t="shared" si="704"/>
        <v/>
      </c>
      <c r="M963" s="4" t="str">
        <f t="shared" si="704"/>
        <v/>
      </c>
      <c r="N963" s="4" t="str">
        <f t="shared" si="704"/>
        <v/>
      </c>
      <c r="O963" s="4" t="str">
        <f t="shared" si="704"/>
        <v/>
      </c>
      <c r="P963" s="4" t="str">
        <f t="shared" si="704"/>
        <v/>
      </c>
      <c r="Q963" s="4" t="str">
        <f t="shared" si="704"/>
        <v/>
      </c>
      <c r="R963" s="4" t="str">
        <f t="shared" si="704"/>
        <v/>
      </c>
      <c r="S963" s="4" t="str">
        <f t="shared" si="704"/>
        <v/>
      </c>
      <c r="T963" s="4" t="str">
        <f t="shared" si="704"/>
        <v/>
      </c>
      <c r="U963" s="4" t="str">
        <f t="shared" si="704"/>
        <v/>
      </c>
      <c r="V963" s="4" t="str">
        <f t="shared" si="704"/>
        <v/>
      </c>
      <c r="W963" s="4" t="str">
        <f t="shared" si="704"/>
        <v/>
      </c>
      <c r="X963" s="4" t="str">
        <f t="shared" si="704"/>
        <v/>
      </c>
    </row>
    <row r="964" spans="1:24" ht="15.75" customHeight="1" x14ac:dyDescent="0.25">
      <c r="A964" s="4" t="s">
        <v>474</v>
      </c>
      <c r="B964" s="4" t="s">
        <v>475</v>
      </c>
      <c r="C964" s="4" t="s">
        <v>118</v>
      </c>
      <c r="D964" s="4" t="s">
        <v>449</v>
      </c>
      <c r="E964" s="4">
        <f t="shared" si="523"/>
        <v>0</v>
      </c>
      <c r="I964" s="4" t="str">
        <f t="shared" ref="I964:X964" si="705">+IF(IFERROR(I712,0)=0,0,I712)</f>
        <v/>
      </c>
      <c r="J964" s="4" t="str">
        <f t="shared" si="705"/>
        <v/>
      </c>
      <c r="K964" s="4" t="str">
        <f t="shared" si="705"/>
        <v/>
      </c>
      <c r="L964" s="4" t="str">
        <f t="shared" si="705"/>
        <v/>
      </c>
      <c r="M964" s="4" t="str">
        <f t="shared" si="705"/>
        <v/>
      </c>
      <c r="N964" s="4" t="str">
        <f t="shared" si="705"/>
        <v/>
      </c>
      <c r="O964" s="4" t="str">
        <f t="shared" si="705"/>
        <v/>
      </c>
      <c r="P964" s="4" t="str">
        <f t="shared" si="705"/>
        <v/>
      </c>
      <c r="Q964" s="4" t="str">
        <f t="shared" si="705"/>
        <v/>
      </c>
      <c r="R964" s="4" t="str">
        <f t="shared" si="705"/>
        <v/>
      </c>
      <c r="S964" s="4" t="str">
        <f t="shared" si="705"/>
        <v/>
      </c>
      <c r="T964" s="4" t="str">
        <f t="shared" si="705"/>
        <v/>
      </c>
      <c r="U964" s="4" t="str">
        <f t="shared" si="705"/>
        <v/>
      </c>
      <c r="V964" s="4" t="str">
        <f t="shared" si="705"/>
        <v/>
      </c>
      <c r="W964" s="4" t="str">
        <f t="shared" si="705"/>
        <v/>
      </c>
      <c r="X964" s="4" t="str">
        <f t="shared" si="705"/>
        <v/>
      </c>
    </row>
    <row r="965" spans="1:24" ht="15.75" customHeight="1" x14ac:dyDescent="0.25">
      <c r="A965" s="6" t="s">
        <v>67</v>
      </c>
      <c r="B965" s="4" t="s">
        <v>68</v>
      </c>
      <c r="C965" s="4" t="s">
        <v>28</v>
      </c>
      <c r="D965" s="4" t="s">
        <v>29</v>
      </c>
      <c r="E965" s="4">
        <f t="shared" si="523"/>
        <v>0</v>
      </c>
      <c r="I965" s="4" t="str">
        <f t="shared" ref="I965:X965" si="706">+IF(IFERROR(I713,0)=0,0,I713)</f>
        <v/>
      </c>
      <c r="J965" s="4" t="str">
        <f t="shared" si="706"/>
        <v/>
      </c>
      <c r="K965" s="4" t="str">
        <f t="shared" si="706"/>
        <v/>
      </c>
      <c r="L965" s="4" t="str">
        <f t="shared" si="706"/>
        <v/>
      </c>
      <c r="M965" s="4" t="str">
        <f t="shared" si="706"/>
        <v/>
      </c>
      <c r="N965" s="4" t="str">
        <f t="shared" si="706"/>
        <v/>
      </c>
      <c r="O965" s="4" t="str">
        <f t="shared" si="706"/>
        <v/>
      </c>
      <c r="P965" s="4" t="str">
        <f t="shared" si="706"/>
        <v/>
      </c>
      <c r="Q965" s="4" t="str">
        <f t="shared" si="706"/>
        <v/>
      </c>
      <c r="R965" s="4" t="str">
        <f t="shared" si="706"/>
        <v/>
      </c>
      <c r="S965" s="4" t="str">
        <f t="shared" si="706"/>
        <v/>
      </c>
      <c r="T965" s="4" t="str">
        <f t="shared" si="706"/>
        <v/>
      </c>
      <c r="U965" s="4" t="str">
        <f t="shared" si="706"/>
        <v/>
      </c>
      <c r="V965" s="4" t="str">
        <f t="shared" si="706"/>
        <v/>
      </c>
      <c r="W965" s="4" t="str">
        <f t="shared" si="706"/>
        <v/>
      </c>
      <c r="X965" s="4" t="str">
        <f t="shared" si="706"/>
        <v/>
      </c>
    </row>
    <row r="966" spans="1:24" ht="15.75" customHeight="1" x14ac:dyDescent="0.25">
      <c r="A966" s="4" t="s">
        <v>69</v>
      </c>
      <c r="B966" s="4" t="s">
        <v>70</v>
      </c>
      <c r="C966" s="4" t="s">
        <v>28</v>
      </c>
      <c r="D966" s="4" t="s">
        <v>29</v>
      </c>
      <c r="E966" s="4">
        <f t="shared" si="523"/>
        <v>0</v>
      </c>
      <c r="I966" s="4" t="str">
        <f t="shared" ref="I966:X966" si="707">+IF(IFERROR(I714,0)=0,0,I714)</f>
        <v/>
      </c>
      <c r="J966" s="4" t="str">
        <f t="shared" si="707"/>
        <v/>
      </c>
      <c r="K966" s="4" t="str">
        <f t="shared" si="707"/>
        <v/>
      </c>
      <c r="L966" s="4" t="str">
        <f t="shared" si="707"/>
        <v/>
      </c>
      <c r="M966" s="4" t="str">
        <f t="shared" si="707"/>
        <v/>
      </c>
      <c r="N966" s="4" t="str">
        <f t="shared" si="707"/>
        <v/>
      </c>
      <c r="O966" s="4" t="str">
        <f t="shared" si="707"/>
        <v/>
      </c>
      <c r="P966" s="4" t="str">
        <f t="shared" si="707"/>
        <v/>
      </c>
      <c r="Q966" s="4" t="str">
        <f t="shared" si="707"/>
        <v/>
      </c>
      <c r="R966" s="4" t="str">
        <f t="shared" si="707"/>
        <v/>
      </c>
      <c r="S966" s="4" t="str">
        <f t="shared" si="707"/>
        <v/>
      </c>
      <c r="T966" s="4" t="str">
        <f t="shared" si="707"/>
        <v/>
      </c>
      <c r="U966" s="4" t="str">
        <f t="shared" si="707"/>
        <v/>
      </c>
      <c r="V966" s="4" t="str">
        <f t="shared" si="707"/>
        <v/>
      </c>
      <c r="W966" s="4" t="str">
        <f t="shared" si="707"/>
        <v/>
      </c>
      <c r="X966" s="4" t="str">
        <f t="shared" si="707"/>
        <v/>
      </c>
    </row>
    <row r="967" spans="1:24" ht="15.75" customHeight="1" x14ac:dyDescent="0.25">
      <c r="A967" s="4" t="s">
        <v>71</v>
      </c>
      <c r="B967" s="4" t="s">
        <v>72</v>
      </c>
      <c r="C967" s="4" t="s">
        <v>28</v>
      </c>
      <c r="D967" s="4" t="s">
        <v>29</v>
      </c>
      <c r="E967" s="4">
        <f t="shared" si="523"/>
        <v>0</v>
      </c>
      <c r="I967" s="4" t="str">
        <f t="shared" ref="I967:X967" si="708">+IF(IFERROR(I715,0)=0,0,I715)</f>
        <v/>
      </c>
      <c r="J967" s="4" t="str">
        <f t="shared" si="708"/>
        <v/>
      </c>
      <c r="K967" s="4" t="str">
        <f t="shared" si="708"/>
        <v/>
      </c>
      <c r="L967" s="4" t="str">
        <f t="shared" si="708"/>
        <v/>
      </c>
      <c r="M967" s="4" t="str">
        <f t="shared" si="708"/>
        <v/>
      </c>
      <c r="N967" s="4" t="str">
        <f t="shared" si="708"/>
        <v/>
      </c>
      <c r="O967" s="4" t="str">
        <f t="shared" si="708"/>
        <v/>
      </c>
      <c r="P967" s="4" t="str">
        <f t="shared" si="708"/>
        <v/>
      </c>
      <c r="Q967" s="4" t="str">
        <f t="shared" si="708"/>
        <v/>
      </c>
      <c r="R967" s="4" t="str">
        <f t="shared" si="708"/>
        <v/>
      </c>
      <c r="S967" s="4" t="str">
        <f t="shared" si="708"/>
        <v/>
      </c>
      <c r="T967" s="4" t="str">
        <f t="shared" si="708"/>
        <v/>
      </c>
      <c r="U967" s="4" t="str">
        <f t="shared" si="708"/>
        <v/>
      </c>
      <c r="V967" s="4" t="str">
        <f t="shared" si="708"/>
        <v/>
      </c>
      <c r="W967" s="4" t="str">
        <f t="shared" si="708"/>
        <v/>
      </c>
      <c r="X967" s="4" t="str">
        <f t="shared" si="708"/>
        <v/>
      </c>
    </row>
    <row r="968" spans="1:24" ht="15.75" customHeight="1" x14ac:dyDescent="0.25">
      <c r="A968" s="4" t="s">
        <v>270</v>
      </c>
      <c r="B968" s="4" t="s">
        <v>271</v>
      </c>
      <c r="C968" s="4" t="s">
        <v>28</v>
      </c>
      <c r="D968" s="4" t="s">
        <v>265</v>
      </c>
      <c r="E968" s="4">
        <f t="shared" si="523"/>
        <v>0</v>
      </c>
      <c r="I968" s="4" t="str">
        <f t="shared" ref="I968:X968" si="709">+IF(IFERROR(I716,0)=0,0,I716)</f>
        <v/>
      </c>
      <c r="J968" s="4" t="str">
        <f t="shared" si="709"/>
        <v/>
      </c>
      <c r="K968" s="4" t="str">
        <f t="shared" si="709"/>
        <v/>
      </c>
      <c r="L968" s="4" t="str">
        <f t="shared" si="709"/>
        <v/>
      </c>
      <c r="M968" s="4" t="str">
        <f t="shared" si="709"/>
        <v/>
      </c>
      <c r="N968" s="4" t="str">
        <f t="shared" si="709"/>
        <v/>
      </c>
      <c r="O968" s="4" t="str">
        <f t="shared" si="709"/>
        <v/>
      </c>
      <c r="P968" s="4" t="str">
        <f t="shared" si="709"/>
        <v/>
      </c>
      <c r="Q968" s="4" t="str">
        <f t="shared" si="709"/>
        <v/>
      </c>
      <c r="R968" s="4" t="str">
        <f t="shared" si="709"/>
        <v/>
      </c>
      <c r="S968" s="4" t="str">
        <f t="shared" si="709"/>
        <v/>
      </c>
      <c r="T968" s="4" t="str">
        <f t="shared" si="709"/>
        <v/>
      </c>
      <c r="U968" s="4" t="str">
        <f t="shared" si="709"/>
        <v/>
      </c>
      <c r="V968" s="4" t="str">
        <f t="shared" si="709"/>
        <v/>
      </c>
      <c r="W968" s="4" t="str">
        <f t="shared" si="709"/>
        <v/>
      </c>
      <c r="X968" s="4" t="str">
        <f t="shared" si="709"/>
        <v/>
      </c>
    </row>
    <row r="969" spans="1:24" ht="15.75" customHeight="1" x14ac:dyDescent="0.25">
      <c r="A969" s="6" t="s">
        <v>73</v>
      </c>
      <c r="B969" s="4" t="s">
        <v>74</v>
      </c>
      <c r="C969" s="4" t="s">
        <v>28</v>
      </c>
      <c r="D969" s="4" t="s">
        <v>29</v>
      </c>
      <c r="E969" s="4">
        <f t="shared" si="523"/>
        <v>0</v>
      </c>
      <c r="I969" s="4" t="str">
        <f t="shared" ref="I969:X969" si="710">+IF(IFERROR(I717,0)=0,0,I717)</f>
        <v/>
      </c>
      <c r="J969" s="4" t="str">
        <f t="shared" si="710"/>
        <v/>
      </c>
      <c r="K969" s="4" t="str">
        <f t="shared" si="710"/>
        <v/>
      </c>
      <c r="L969" s="4" t="str">
        <f t="shared" si="710"/>
        <v/>
      </c>
      <c r="M969" s="4" t="str">
        <f t="shared" si="710"/>
        <v/>
      </c>
      <c r="N969" s="4" t="str">
        <f t="shared" si="710"/>
        <v/>
      </c>
      <c r="O969" s="4" t="str">
        <f t="shared" si="710"/>
        <v/>
      </c>
      <c r="P969" s="4" t="str">
        <f t="shared" si="710"/>
        <v/>
      </c>
      <c r="Q969" s="4" t="str">
        <f t="shared" si="710"/>
        <v/>
      </c>
      <c r="R969" s="4" t="str">
        <f t="shared" si="710"/>
        <v/>
      </c>
      <c r="S969" s="4" t="str">
        <f t="shared" si="710"/>
        <v/>
      </c>
      <c r="T969" s="4" t="str">
        <f t="shared" si="710"/>
        <v/>
      </c>
      <c r="U969" s="4" t="str">
        <f t="shared" si="710"/>
        <v/>
      </c>
      <c r="V969" s="4" t="str">
        <f t="shared" si="710"/>
        <v/>
      </c>
      <c r="W969" s="4" t="str">
        <f t="shared" si="710"/>
        <v/>
      </c>
      <c r="X969" s="4" t="str">
        <f t="shared" si="710"/>
        <v/>
      </c>
    </row>
    <row r="970" spans="1:24" ht="15.75" customHeight="1" x14ac:dyDescent="0.25">
      <c r="A970" s="4" t="s">
        <v>316</v>
      </c>
      <c r="B970" s="4" t="s">
        <v>317</v>
      </c>
      <c r="C970" s="4" t="s">
        <v>22</v>
      </c>
      <c r="D970" s="4" t="s">
        <v>309</v>
      </c>
      <c r="E970" s="4">
        <f t="shared" si="523"/>
        <v>0</v>
      </c>
      <c r="I970" s="4" t="str">
        <f t="shared" ref="I970:X970" si="711">+IF(IFERROR(I718,0)=0,0,I718)</f>
        <v/>
      </c>
      <c r="J970" s="4" t="str">
        <f t="shared" si="711"/>
        <v/>
      </c>
      <c r="K970" s="4" t="str">
        <f t="shared" si="711"/>
        <v/>
      </c>
      <c r="L970" s="4" t="str">
        <f t="shared" si="711"/>
        <v/>
      </c>
      <c r="M970" s="4" t="str">
        <f t="shared" si="711"/>
        <v/>
      </c>
      <c r="N970" s="4" t="str">
        <f t="shared" si="711"/>
        <v/>
      </c>
      <c r="O970" s="4" t="str">
        <f t="shared" si="711"/>
        <v/>
      </c>
      <c r="P970" s="4" t="str">
        <f t="shared" si="711"/>
        <v/>
      </c>
      <c r="Q970" s="4" t="str">
        <f t="shared" si="711"/>
        <v/>
      </c>
      <c r="R970" s="4" t="str">
        <f t="shared" si="711"/>
        <v/>
      </c>
      <c r="S970" s="4" t="str">
        <f t="shared" si="711"/>
        <v/>
      </c>
      <c r="T970" s="4" t="str">
        <f t="shared" si="711"/>
        <v/>
      </c>
      <c r="U970" s="4" t="str">
        <f t="shared" si="711"/>
        <v/>
      </c>
      <c r="V970" s="4" t="str">
        <f t="shared" si="711"/>
        <v/>
      </c>
      <c r="W970" s="4" t="str">
        <f t="shared" si="711"/>
        <v/>
      </c>
      <c r="X970" s="4" t="str">
        <f t="shared" si="711"/>
        <v/>
      </c>
    </row>
    <row r="971" spans="1:24" ht="15.75" customHeight="1" x14ac:dyDescent="0.25">
      <c r="A971" s="4" t="s">
        <v>437</v>
      </c>
      <c r="B971" s="4" t="s">
        <v>438</v>
      </c>
      <c r="C971" s="4" t="s">
        <v>181</v>
      </c>
      <c r="D971" s="4" t="s">
        <v>412</v>
      </c>
      <c r="E971" s="4">
        <f t="shared" si="523"/>
        <v>0</v>
      </c>
      <c r="I971" s="4" t="str">
        <f t="shared" ref="I971:X971" si="712">+IF(IFERROR(I719,0)=0,0,I719)</f>
        <v/>
      </c>
      <c r="J971" s="4" t="str">
        <f t="shared" si="712"/>
        <v/>
      </c>
      <c r="K971" s="4" t="str">
        <f t="shared" si="712"/>
        <v/>
      </c>
      <c r="L971" s="4" t="str">
        <f t="shared" si="712"/>
        <v/>
      </c>
      <c r="M971" s="4" t="str">
        <f t="shared" si="712"/>
        <v/>
      </c>
      <c r="N971" s="4" t="str">
        <f t="shared" si="712"/>
        <v/>
      </c>
      <c r="O971" s="4" t="str">
        <f t="shared" si="712"/>
        <v/>
      </c>
      <c r="P971" s="4" t="str">
        <f t="shared" si="712"/>
        <v/>
      </c>
      <c r="Q971" s="4" t="str">
        <f t="shared" si="712"/>
        <v/>
      </c>
      <c r="R971" s="4" t="str">
        <f t="shared" si="712"/>
        <v/>
      </c>
      <c r="S971" s="4" t="str">
        <f t="shared" si="712"/>
        <v/>
      </c>
      <c r="T971" s="4" t="str">
        <f t="shared" si="712"/>
        <v/>
      </c>
      <c r="U971" s="4" t="str">
        <f t="shared" si="712"/>
        <v/>
      </c>
      <c r="V971" s="4" t="str">
        <f t="shared" si="712"/>
        <v/>
      </c>
      <c r="W971" s="4" t="str">
        <f t="shared" si="712"/>
        <v/>
      </c>
      <c r="X971" s="4" t="str">
        <f t="shared" si="712"/>
        <v/>
      </c>
    </row>
    <row r="972" spans="1:24" ht="15.75" customHeight="1" x14ac:dyDescent="0.25">
      <c r="A972" s="4" t="s">
        <v>246</v>
      </c>
      <c r="B972" s="4" t="s">
        <v>247</v>
      </c>
      <c r="C972" s="4" t="s">
        <v>118</v>
      </c>
      <c r="D972" s="4" t="s">
        <v>231</v>
      </c>
      <c r="E972" s="4">
        <f t="shared" si="523"/>
        <v>0</v>
      </c>
      <c r="I972" s="4" t="str">
        <f t="shared" ref="I972:X972" si="713">+IF(IFERROR(I720,0)=0,0,I720)</f>
        <v/>
      </c>
      <c r="J972" s="4" t="str">
        <f t="shared" si="713"/>
        <v/>
      </c>
      <c r="K972" s="4" t="str">
        <f t="shared" si="713"/>
        <v/>
      </c>
      <c r="L972" s="4" t="str">
        <f t="shared" si="713"/>
        <v/>
      </c>
      <c r="M972" s="4" t="str">
        <f t="shared" si="713"/>
        <v/>
      </c>
      <c r="N972" s="4" t="str">
        <f t="shared" si="713"/>
        <v/>
      </c>
      <c r="O972" s="4" t="str">
        <f t="shared" si="713"/>
        <v/>
      </c>
      <c r="P972" s="4" t="str">
        <f t="shared" si="713"/>
        <v/>
      </c>
      <c r="Q972" s="4" t="str">
        <f t="shared" si="713"/>
        <v/>
      </c>
      <c r="R972" s="4" t="str">
        <f t="shared" si="713"/>
        <v/>
      </c>
      <c r="S972" s="4" t="str">
        <f t="shared" si="713"/>
        <v/>
      </c>
      <c r="T972" s="4" t="str">
        <f t="shared" si="713"/>
        <v/>
      </c>
      <c r="U972" s="4" t="str">
        <f t="shared" si="713"/>
        <v/>
      </c>
      <c r="V972" s="4" t="str">
        <f t="shared" si="713"/>
        <v/>
      </c>
      <c r="W972" s="4" t="str">
        <f t="shared" si="713"/>
        <v/>
      </c>
      <c r="X972" s="4" t="str">
        <f t="shared" si="713"/>
        <v/>
      </c>
    </row>
    <row r="973" spans="1:24" ht="15.75" customHeight="1" x14ac:dyDescent="0.25">
      <c r="A973" s="4" t="s">
        <v>511</v>
      </c>
      <c r="B973" s="4" t="s">
        <v>512</v>
      </c>
      <c r="C973" s="4" t="s">
        <v>106</v>
      </c>
      <c r="D973" s="4" t="s">
        <v>484</v>
      </c>
      <c r="E973" s="4">
        <f t="shared" si="523"/>
        <v>0</v>
      </c>
      <c r="I973" s="4" t="str">
        <f t="shared" ref="I973:X973" si="714">+IF(IFERROR(I721,0)=0,0,I721)</f>
        <v/>
      </c>
      <c r="J973" s="4" t="str">
        <f t="shared" si="714"/>
        <v/>
      </c>
      <c r="K973" s="4" t="str">
        <f t="shared" si="714"/>
        <v/>
      </c>
      <c r="L973" s="4" t="str">
        <f t="shared" si="714"/>
        <v/>
      </c>
      <c r="M973" s="4" t="str">
        <f t="shared" si="714"/>
        <v/>
      </c>
      <c r="N973" s="4" t="str">
        <f t="shared" si="714"/>
        <v/>
      </c>
      <c r="O973" s="4" t="str">
        <f t="shared" si="714"/>
        <v/>
      </c>
      <c r="P973" s="4" t="str">
        <f t="shared" si="714"/>
        <v/>
      </c>
      <c r="Q973" s="4" t="str">
        <f t="shared" si="714"/>
        <v/>
      </c>
      <c r="R973" s="4" t="str">
        <f t="shared" si="714"/>
        <v/>
      </c>
      <c r="S973" s="4" t="str">
        <f t="shared" si="714"/>
        <v/>
      </c>
      <c r="T973" s="4" t="str">
        <f t="shared" si="714"/>
        <v/>
      </c>
      <c r="U973" s="4" t="str">
        <f t="shared" si="714"/>
        <v/>
      </c>
      <c r="V973" s="4" t="str">
        <f t="shared" si="714"/>
        <v/>
      </c>
      <c r="W973" s="4" t="str">
        <f t="shared" si="714"/>
        <v/>
      </c>
      <c r="X973" s="4" t="str">
        <f t="shared" si="714"/>
        <v/>
      </c>
    </row>
    <row r="974" spans="1:24" ht="15.75" customHeight="1" x14ac:dyDescent="0.25">
      <c r="A974" s="4" t="s">
        <v>476</v>
      </c>
      <c r="B974" s="4" t="s">
        <v>477</v>
      </c>
      <c r="C974" s="4" t="s">
        <v>118</v>
      </c>
      <c r="D974" s="4" t="s">
        <v>449</v>
      </c>
      <c r="E974" s="4">
        <f t="shared" si="523"/>
        <v>0</v>
      </c>
      <c r="I974" s="4" t="str">
        <f t="shared" ref="I974:X974" si="715">+IF(IFERROR(I722,0)=0,0,I722)</f>
        <v/>
      </c>
      <c r="J974" s="4" t="str">
        <f t="shared" si="715"/>
        <v/>
      </c>
      <c r="K974" s="4" t="str">
        <f t="shared" si="715"/>
        <v/>
      </c>
      <c r="L974" s="4" t="str">
        <f t="shared" si="715"/>
        <v/>
      </c>
      <c r="M974" s="4" t="str">
        <f t="shared" si="715"/>
        <v/>
      </c>
      <c r="N974" s="4" t="str">
        <f t="shared" si="715"/>
        <v/>
      </c>
      <c r="O974" s="4" t="str">
        <f t="shared" si="715"/>
        <v/>
      </c>
      <c r="P974" s="4" t="str">
        <f t="shared" si="715"/>
        <v/>
      </c>
      <c r="Q974" s="4" t="str">
        <f t="shared" si="715"/>
        <v/>
      </c>
      <c r="R974" s="4" t="str">
        <f t="shared" si="715"/>
        <v/>
      </c>
      <c r="S974" s="4" t="str">
        <f t="shared" si="715"/>
        <v/>
      </c>
      <c r="T974" s="4" t="str">
        <f t="shared" si="715"/>
        <v/>
      </c>
      <c r="U974" s="4" t="str">
        <f t="shared" si="715"/>
        <v/>
      </c>
      <c r="V974" s="4" t="str">
        <f t="shared" si="715"/>
        <v/>
      </c>
      <c r="W974" s="4" t="str">
        <f t="shared" si="715"/>
        <v/>
      </c>
      <c r="X974" s="4" t="str">
        <f t="shared" si="715"/>
        <v/>
      </c>
    </row>
    <row r="975" spans="1:24" ht="15.75" customHeight="1" x14ac:dyDescent="0.25">
      <c r="A975" s="4" t="s">
        <v>439</v>
      </c>
      <c r="B975" s="4" t="s">
        <v>440</v>
      </c>
      <c r="C975" s="4" t="s">
        <v>181</v>
      </c>
      <c r="D975" s="4" t="s">
        <v>412</v>
      </c>
      <c r="E975" s="4">
        <f t="shared" si="523"/>
        <v>1</v>
      </c>
      <c r="I975" s="4">
        <f t="shared" ref="I975:X975" si="716">+IF(IFERROR(I723,0)=0,0,I723)</f>
        <v>8772235</v>
      </c>
      <c r="J975" s="85">
        <f t="shared" si="716"/>
        <v>483.63957417921426</v>
      </c>
      <c r="K975" s="85">
        <f t="shared" si="716"/>
        <v>123.19551402806695</v>
      </c>
      <c r="L975" s="4">
        <f t="shared" si="716"/>
        <v>66.984301370877475</v>
      </c>
      <c r="M975" s="4">
        <f t="shared" si="716"/>
        <v>501.16266023772533</v>
      </c>
      <c r="N975" s="85">
        <f t="shared" si="716"/>
        <v>30.687732373790713</v>
      </c>
      <c r="O975" s="85">
        <f t="shared" si="716"/>
        <v>15.644502228826152</v>
      </c>
      <c r="P975" s="85">
        <f t="shared" si="716"/>
        <v>0.31272969297103337</v>
      </c>
      <c r="Q975" s="85">
        <f t="shared" si="716"/>
        <v>0.14953271028037382</v>
      </c>
      <c r="R975" s="85">
        <f t="shared" si="716"/>
        <v>1.0715627203329596</v>
      </c>
      <c r="S975" s="85">
        <f t="shared" si="716"/>
        <v>1.1754244330998456</v>
      </c>
      <c r="T975" s="85">
        <f t="shared" si="716"/>
        <v>55.634081902245704</v>
      </c>
      <c r="U975" s="4">
        <f t="shared" si="716"/>
        <v>0.27</v>
      </c>
      <c r="V975" s="4">
        <f t="shared" si="716"/>
        <v>0.36</v>
      </c>
      <c r="W975" s="4">
        <f t="shared" si="716"/>
        <v>0.46</v>
      </c>
      <c r="X975" s="4">
        <f t="shared" si="716"/>
        <v>0.46</v>
      </c>
    </row>
    <row r="976" spans="1:24" ht="15.75" customHeight="1" x14ac:dyDescent="0.25">
      <c r="A976" s="4" t="s">
        <v>144</v>
      </c>
      <c r="B976" s="4" t="s">
        <v>145</v>
      </c>
      <c r="C976" s="4" t="s">
        <v>118</v>
      </c>
      <c r="D976" s="4" t="s">
        <v>119</v>
      </c>
      <c r="E976" s="4">
        <f t="shared" si="523"/>
        <v>0</v>
      </c>
      <c r="I976" s="4" t="str">
        <f t="shared" ref="I976:X976" si="717">+IF(IFERROR(I724,0)=0,0,I724)</f>
        <v/>
      </c>
      <c r="J976" s="4" t="str">
        <f t="shared" si="717"/>
        <v/>
      </c>
      <c r="K976" s="4" t="str">
        <f t="shared" si="717"/>
        <v/>
      </c>
      <c r="L976" s="4" t="str">
        <f t="shared" si="717"/>
        <v/>
      </c>
      <c r="M976" s="4" t="str">
        <f t="shared" si="717"/>
        <v/>
      </c>
      <c r="N976" s="4" t="str">
        <f t="shared" si="717"/>
        <v/>
      </c>
      <c r="O976" s="4" t="str">
        <f t="shared" si="717"/>
        <v/>
      </c>
      <c r="P976" s="4" t="str">
        <f t="shared" si="717"/>
        <v/>
      </c>
      <c r="Q976" s="4" t="str">
        <f t="shared" si="717"/>
        <v/>
      </c>
      <c r="R976" s="4" t="str">
        <f t="shared" si="717"/>
        <v/>
      </c>
      <c r="S976" s="4" t="str">
        <f t="shared" si="717"/>
        <v/>
      </c>
      <c r="T976" s="4" t="str">
        <f t="shared" si="717"/>
        <v/>
      </c>
      <c r="U976" s="4" t="str">
        <f t="shared" si="717"/>
        <v/>
      </c>
      <c r="V976" s="4" t="str">
        <f t="shared" si="717"/>
        <v/>
      </c>
      <c r="W976" s="4" t="str">
        <f t="shared" si="717"/>
        <v/>
      </c>
      <c r="X976" s="4" t="str">
        <f t="shared" si="717"/>
        <v/>
      </c>
    </row>
    <row r="977" spans="1:24" ht="15.75" customHeight="1" x14ac:dyDescent="0.25">
      <c r="A977" s="4" t="s">
        <v>478</v>
      </c>
      <c r="B977" s="4" t="s">
        <v>479</v>
      </c>
      <c r="C977" s="4" t="s">
        <v>118</v>
      </c>
      <c r="D977" s="4" t="s">
        <v>449</v>
      </c>
      <c r="E977" s="4">
        <f t="shared" si="523"/>
        <v>0</v>
      </c>
      <c r="I977" s="4" t="str">
        <f t="shared" ref="I977:X977" si="718">+IF(IFERROR(I725,0)=0,0,I725)</f>
        <v/>
      </c>
      <c r="J977" s="4" t="str">
        <f t="shared" si="718"/>
        <v/>
      </c>
      <c r="K977" s="4" t="str">
        <f t="shared" si="718"/>
        <v/>
      </c>
      <c r="L977" s="4" t="str">
        <f t="shared" si="718"/>
        <v/>
      </c>
      <c r="M977" s="4" t="str">
        <f t="shared" si="718"/>
        <v/>
      </c>
      <c r="N977" s="4" t="str">
        <f t="shared" si="718"/>
        <v/>
      </c>
      <c r="O977" s="4" t="str">
        <f t="shared" si="718"/>
        <v/>
      </c>
      <c r="P977" s="4" t="str">
        <f t="shared" si="718"/>
        <v/>
      </c>
      <c r="Q977" s="4" t="str">
        <f t="shared" si="718"/>
        <v/>
      </c>
      <c r="R977" s="4" t="str">
        <f t="shared" si="718"/>
        <v/>
      </c>
      <c r="S977" s="4" t="str">
        <f t="shared" si="718"/>
        <v/>
      </c>
      <c r="T977" s="4" t="str">
        <f t="shared" si="718"/>
        <v/>
      </c>
      <c r="U977" s="4" t="str">
        <f t="shared" si="718"/>
        <v/>
      </c>
      <c r="V977" s="4" t="str">
        <f t="shared" si="718"/>
        <v/>
      </c>
      <c r="W977" s="4" t="str">
        <f t="shared" si="718"/>
        <v/>
      </c>
      <c r="X977" s="4" t="str">
        <f t="shared" si="718"/>
        <v/>
      </c>
    </row>
    <row r="978" spans="1:24" ht="15.75" customHeight="1" x14ac:dyDescent="0.25">
      <c r="A978" s="4" t="s">
        <v>370</v>
      </c>
      <c r="B978" s="4" t="s">
        <v>371</v>
      </c>
      <c r="C978" s="4" t="s">
        <v>106</v>
      </c>
      <c r="D978" s="4" t="s">
        <v>357</v>
      </c>
      <c r="E978" s="4">
        <f t="shared" si="523"/>
        <v>1</v>
      </c>
      <c r="I978" s="4">
        <f t="shared" ref="I978:X978" si="719">+IF(IFERROR(I726,0)=0,0,I726)</f>
        <v>5804337</v>
      </c>
      <c r="J978" s="85">
        <f t="shared" si="719"/>
        <v>169.66623405911821</v>
      </c>
      <c r="K978" s="85">
        <f t="shared" si="719"/>
        <v>201.41835320726551</v>
      </c>
      <c r="L978" s="85">
        <f t="shared" si="719"/>
        <v>35.28396094162003</v>
      </c>
      <c r="M978" s="85">
        <f t="shared" si="719"/>
        <v>175.17748695577794</v>
      </c>
      <c r="N978" s="85">
        <f t="shared" si="719"/>
        <v>1.9640486071018963</v>
      </c>
      <c r="O978" s="85">
        <f t="shared" si="719"/>
        <v>95.28947368421052</v>
      </c>
      <c r="P978" s="4">
        <f t="shared" si="719"/>
        <v>16.442643401900693</v>
      </c>
      <c r="Q978" s="85">
        <f t="shared" si="719"/>
        <v>0.11487468993242665</v>
      </c>
      <c r="R978" s="85">
        <f t="shared" si="719"/>
        <v>0.18951346208877948</v>
      </c>
      <c r="S978" s="85">
        <f t="shared" si="719"/>
        <v>1.5883273497192305</v>
      </c>
      <c r="T978" s="85">
        <f t="shared" si="719"/>
        <v>55.707692307692305</v>
      </c>
      <c r="U978" s="4">
        <f t="shared" si="719"/>
        <v>0.9</v>
      </c>
      <c r="V978" s="4">
        <f t="shared" si="719"/>
        <v>0.87</v>
      </c>
      <c r="W978" s="4">
        <f t="shared" si="719"/>
        <v>0.74</v>
      </c>
      <c r="X978" s="4">
        <f t="shared" si="719"/>
        <v>0.74</v>
      </c>
    </row>
    <row r="979" spans="1:24" ht="15.75" customHeight="1" x14ac:dyDescent="0.25">
      <c r="A979" s="4" t="s">
        <v>75</v>
      </c>
      <c r="B979" s="4" t="s">
        <v>76</v>
      </c>
      <c r="C979" s="4" t="s">
        <v>28</v>
      </c>
      <c r="D979" s="4" t="s">
        <v>29</v>
      </c>
      <c r="E979" s="4">
        <f t="shared" si="523"/>
        <v>0</v>
      </c>
      <c r="I979" s="4" t="str">
        <f t="shared" ref="I979:X979" si="720">+IF(IFERROR(I727,0)=0,0,I727)</f>
        <v/>
      </c>
      <c r="J979" s="4" t="str">
        <f t="shared" si="720"/>
        <v/>
      </c>
      <c r="K979" s="4" t="str">
        <f t="shared" si="720"/>
        <v/>
      </c>
      <c r="L979" s="4" t="str">
        <f t="shared" si="720"/>
        <v/>
      </c>
      <c r="M979" s="4" t="str">
        <f t="shared" si="720"/>
        <v/>
      </c>
      <c r="N979" s="4" t="str">
        <f t="shared" si="720"/>
        <v/>
      </c>
      <c r="O979" s="4" t="str">
        <f t="shared" si="720"/>
        <v/>
      </c>
      <c r="P979" s="4" t="str">
        <f t="shared" si="720"/>
        <v/>
      </c>
      <c r="Q979" s="4" t="str">
        <f t="shared" si="720"/>
        <v/>
      </c>
      <c r="R979" s="4" t="str">
        <f t="shared" si="720"/>
        <v/>
      </c>
      <c r="S979" s="4" t="str">
        <f t="shared" si="720"/>
        <v/>
      </c>
      <c r="T979" s="4" t="str">
        <f t="shared" si="720"/>
        <v/>
      </c>
      <c r="U979" s="4" t="str">
        <f t="shared" si="720"/>
        <v/>
      </c>
      <c r="V979" s="4" t="str">
        <f t="shared" si="720"/>
        <v/>
      </c>
      <c r="W979" s="4" t="str">
        <f t="shared" si="720"/>
        <v/>
      </c>
      <c r="X979" s="4" t="str">
        <f t="shared" si="720"/>
        <v/>
      </c>
    </row>
    <row r="980" spans="1:24" ht="15.75" customHeight="1" x14ac:dyDescent="0.25">
      <c r="A980" s="4" t="s">
        <v>199</v>
      </c>
      <c r="B980" s="4" t="s">
        <v>200</v>
      </c>
      <c r="C980" s="4" t="s">
        <v>181</v>
      </c>
      <c r="D980" s="4" t="s">
        <v>182</v>
      </c>
      <c r="E980" s="4">
        <f t="shared" si="523"/>
        <v>1</v>
      </c>
      <c r="I980" s="4">
        <f t="shared" ref="I980:X980" si="721">+IF(IFERROR(I728,0)=0,0,I728)</f>
        <v>5457013</v>
      </c>
      <c r="J980" s="85">
        <f t="shared" si="721"/>
        <v>403.51745542845515</v>
      </c>
      <c r="K980" s="85">
        <f t="shared" si="721"/>
        <v>192.00980463121491</v>
      </c>
      <c r="L980" s="85">
        <f t="shared" si="721"/>
        <v>96.371403183389887</v>
      </c>
      <c r="M980" s="85">
        <f t="shared" si="721"/>
        <v>501.90876121397207</v>
      </c>
      <c r="N980" s="85">
        <f t="shared" si="721"/>
        <v>26.241462133221965</v>
      </c>
      <c r="O980" s="85">
        <f t="shared" si="721"/>
        <v>23.25418994413408</v>
      </c>
      <c r="P980" s="85">
        <f t="shared" si="721"/>
        <v>0.38540478905359177</v>
      </c>
      <c r="Q980" s="85">
        <f t="shared" si="721"/>
        <v>0.15890437106318001</v>
      </c>
      <c r="R980" s="85">
        <f t="shared" si="721"/>
        <v>1.4660034711297187</v>
      </c>
      <c r="S980" s="85">
        <f t="shared" si="721"/>
        <v>1.3040840840840842</v>
      </c>
      <c r="T980" s="85">
        <f t="shared" si="721"/>
        <v>35.501066098081026</v>
      </c>
      <c r="U980" s="4">
        <f t="shared" si="721"/>
        <v>0</v>
      </c>
      <c r="V980" s="4">
        <f t="shared" si="721"/>
        <v>0</v>
      </c>
      <c r="W980" s="4">
        <f t="shared" si="721"/>
        <v>0</v>
      </c>
      <c r="X980" s="4">
        <f t="shared" si="721"/>
        <v>0</v>
      </c>
    </row>
    <row r="981" spans="1:24" ht="15.75" customHeight="1" x14ac:dyDescent="0.25">
      <c r="A981" s="4" t="s">
        <v>441</v>
      </c>
      <c r="B981" s="4" t="s">
        <v>442</v>
      </c>
      <c r="C981" s="4" t="s">
        <v>181</v>
      </c>
      <c r="D981" s="4" t="s">
        <v>412</v>
      </c>
      <c r="E981" s="4">
        <f t="shared" si="523"/>
        <v>1</v>
      </c>
      <c r="I981" s="4">
        <f t="shared" ref="I981:X981" si="722">+IF(IFERROR(I729,0)=0,0,I729)</f>
        <v>2078654</v>
      </c>
      <c r="J981" s="85">
        <f t="shared" si="722"/>
        <v>394.67847943909851</v>
      </c>
      <c r="K981" s="85">
        <f t="shared" si="722"/>
        <v>63.310199773507279</v>
      </c>
      <c r="L981" s="4">
        <f t="shared" si="722"/>
        <v>66.984301370877475</v>
      </c>
      <c r="M981" s="4">
        <f t="shared" si="722"/>
        <v>501.16266023772533</v>
      </c>
      <c r="N981" s="85">
        <f t="shared" si="722"/>
        <v>42.768060485294811</v>
      </c>
      <c r="O981" s="85">
        <f t="shared" si="722"/>
        <v>13.133858267716535</v>
      </c>
      <c r="P981" s="85">
        <f t="shared" si="722"/>
        <v>0.18783899514701685</v>
      </c>
      <c r="Q981" s="85">
        <f t="shared" si="722"/>
        <v>0.20820668693009117</v>
      </c>
      <c r="R981" s="85">
        <f t="shared" si="722"/>
        <v>0.91405303624364609</v>
      </c>
      <c r="S981" s="85">
        <f t="shared" si="722"/>
        <v>1.2053785542994175</v>
      </c>
      <c r="T981" s="85">
        <f t="shared" si="722"/>
        <v>54.055555555555557</v>
      </c>
      <c r="U981" s="4">
        <f t="shared" si="722"/>
        <v>0.51</v>
      </c>
      <c r="V981" s="4">
        <f t="shared" si="722"/>
        <v>0.48</v>
      </c>
      <c r="W981" s="4">
        <f t="shared" si="722"/>
        <v>0.7</v>
      </c>
      <c r="X981" s="4">
        <f t="shared" si="722"/>
        <v>0.7</v>
      </c>
    </row>
    <row r="982" spans="1:24" ht="15.75" customHeight="1" x14ac:dyDescent="0.25">
      <c r="A982" s="4" t="s">
        <v>210</v>
      </c>
      <c r="B982" s="4" t="s">
        <v>211</v>
      </c>
      <c r="C982" s="4" t="s">
        <v>22</v>
      </c>
      <c r="D982" s="4" t="s">
        <v>205</v>
      </c>
      <c r="E982" s="4">
        <f t="shared" si="523"/>
        <v>0</v>
      </c>
      <c r="I982" s="4" t="str">
        <f t="shared" ref="I982:X982" si="723">+IF(IFERROR(I730,0)=0,0,I730)</f>
        <v/>
      </c>
      <c r="J982" s="4" t="str">
        <f t="shared" si="723"/>
        <v/>
      </c>
      <c r="K982" s="4" t="str">
        <f t="shared" si="723"/>
        <v/>
      </c>
      <c r="L982" s="4" t="str">
        <f t="shared" si="723"/>
        <v/>
      </c>
      <c r="M982" s="4" t="str">
        <f t="shared" si="723"/>
        <v/>
      </c>
      <c r="N982" s="4" t="str">
        <f t="shared" si="723"/>
        <v/>
      </c>
      <c r="O982" s="4" t="str">
        <f t="shared" si="723"/>
        <v/>
      </c>
      <c r="P982" s="4" t="str">
        <f t="shared" si="723"/>
        <v/>
      </c>
      <c r="Q982" s="4" t="str">
        <f t="shared" si="723"/>
        <v/>
      </c>
      <c r="R982" s="4" t="str">
        <f t="shared" si="723"/>
        <v/>
      </c>
      <c r="S982" s="4" t="str">
        <f t="shared" si="723"/>
        <v/>
      </c>
      <c r="T982" s="4" t="str">
        <f t="shared" si="723"/>
        <v/>
      </c>
      <c r="U982" s="4" t="str">
        <f t="shared" si="723"/>
        <v/>
      </c>
      <c r="V982" s="4" t="str">
        <f t="shared" si="723"/>
        <v/>
      </c>
      <c r="W982" s="4" t="str">
        <f t="shared" si="723"/>
        <v/>
      </c>
      <c r="X982" s="4" t="str">
        <f t="shared" si="723"/>
        <v/>
      </c>
    </row>
    <row r="983" spans="1:24" ht="15.75" customHeight="1" x14ac:dyDescent="0.25">
      <c r="A983" s="4" t="s">
        <v>146</v>
      </c>
      <c r="B983" s="4" t="s">
        <v>147</v>
      </c>
      <c r="C983" s="4" t="s">
        <v>118</v>
      </c>
      <c r="D983" s="4" t="s">
        <v>119</v>
      </c>
      <c r="E983" s="4">
        <f t="shared" si="523"/>
        <v>0</v>
      </c>
      <c r="I983" s="4" t="str">
        <f t="shared" ref="I983:X983" si="724">+IF(IFERROR(I731,0)=0,0,I731)</f>
        <v/>
      </c>
      <c r="J983" s="4" t="str">
        <f t="shared" si="724"/>
        <v/>
      </c>
      <c r="K983" s="4" t="str">
        <f t="shared" si="724"/>
        <v/>
      </c>
      <c r="L983" s="4" t="str">
        <f t="shared" si="724"/>
        <v/>
      </c>
      <c r="M983" s="4" t="str">
        <f t="shared" si="724"/>
        <v/>
      </c>
      <c r="N983" s="4" t="str">
        <f t="shared" si="724"/>
        <v/>
      </c>
      <c r="O983" s="4" t="str">
        <f t="shared" si="724"/>
        <v/>
      </c>
      <c r="P983" s="4" t="str">
        <f t="shared" si="724"/>
        <v/>
      </c>
      <c r="Q983" s="4" t="str">
        <f t="shared" si="724"/>
        <v/>
      </c>
      <c r="R983" s="4" t="str">
        <f t="shared" si="724"/>
        <v/>
      </c>
      <c r="S983" s="4" t="str">
        <f t="shared" si="724"/>
        <v/>
      </c>
      <c r="T983" s="4" t="str">
        <f t="shared" si="724"/>
        <v/>
      </c>
      <c r="U983" s="4" t="str">
        <f t="shared" si="724"/>
        <v/>
      </c>
      <c r="V983" s="4" t="str">
        <f t="shared" si="724"/>
        <v/>
      </c>
      <c r="W983" s="4" t="str">
        <f t="shared" si="724"/>
        <v/>
      </c>
      <c r="X983" s="4" t="str">
        <f t="shared" si="724"/>
        <v/>
      </c>
    </row>
    <row r="984" spans="1:24" ht="15.75" customHeight="1" x14ac:dyDescent="0.25">
      <c r="A984" s="4" t="s">
        <v>387</v>
      </c>
      <c r="B984" s="4" t="s">
        <v>388</v>
      </c>
      <c r="C984" s="4" t="s">
        <v>118</v>
      </c>
      <c r="D984" s="4" t="s">
        <v>380</v>
      </c>
      <c r="E984" s="4">
        <f t="shared" si="523"/>
        <v>0</v>
      </c>
      <c r="I984" s="4" t="str">
        <f t="shared" ref="I984:X984" si="725">+IF(IFERROR(I732,0)=0,0,I732)</f>
        <v/>
      </c>
      <c r="J984" s="4" t="str">
        <f t="shared" si="725"/>
        <v/>
      </c>
      <c r="K984" s="4" t="str">
        <f t="shared" si="725"/>
        <v/>
      </c>
      <c r="L984" s="4" t="str">
        <f t="shared" si="725"/>
        <v/>
      </c>
      <c r="M984" s="4" t="str">
        <f t="shared" si="725"/>
        <v/>
      </c>
      <c r="N984" s="4" t="str">
        <f t="shared" si="725"/>
        <v/>
      </c>
      <c r="O984" s="4" t="str">
        <f t="shared" si="725"/>
        <v/>
      </c>
      <c r="P984" s="4" t="str">
        <f t="shared" si="725"/>
        <v/>
      </c>
      <c r="Q984" s="4" t="str">
        <f t="shared" si="725"/>
        <v/>
      </c>
      <c r="R984" s="4" t="str">
        <f t="shared" si="725"/>
        <v/>
      </c>
      <c r="S984" s="4" t="str">
        <f t="shared" si="725"/>
        <v/>
      </c>
      <c r="T984" s="4" t="str">
        <f t="shared" si="725"/>
        <v/>
      </c>
      <c r="U984" s="4" t="str">
        <f t="shared" si="725"/>
        <v/>
      </c>
      <c r="V984" s="4" t="str">
        <f t="shared" si="725"/>
        <v/>
      </c>
      <c r="W984" s="4" t="str">
        <f t="shared" si="725"/>
        <v/>
      </c>
      <c r="X984" s="4" t="str">
        <f t="shared" si="725"/>
        <v/>
      </c>
    </row>
    <row r="985" spans="1:24" ht="15.75" customHeight="1" x14ac:dyDescent="0.25">
      <c r="A985" s="4" t="s">
        <v>148</v>
      </c>
      <c r="B985" s="4" t="s">
        <v>149</v>
      </c>
      <c r="C985" s="4" t="s">
        <v>118</v>
      </c>
      <c r="D985" s="4" t="s">
        <v>119</v>
      </c>
      <c r="E985" s="4">
        <f t="shared" si="523"/>
        <v>0</v>
      </c>
      <c r="I985" s="4" t="str">
        <f t="shared" ref="I985:X985" si="726">+IF(IFERROR(I733,0)=0,0,I733)</f>
        <v/>
      </c>
      <c r="J985" s="4" t="str">
        <f t="shared" si="726"/>
        <v/>
      </c>
      <c r="K985" s="4" t="str">
        <f t="shared" si="726"/>
        <v/>
      </c>
      <c r="L985" s="4" t="str">
        <f t="shared" si="726"/>
        <v/>
      </c>
      <c r="M985" s="4" t="str">
        <f t="shared" si="726"/>
        <v/>
      </c>
      <c r="N985" s="4" t="str">
        <f t="shared" si="726"/>
        <v/>
      </c>
      <c r="O985" s="4" t="str">
        <f t="shared" si="726"/>
        <v/>
      </c>
      <c r="P985" s="4" t="str">
        <f t="shared" si="726"/>
        <v/>
      </c>
      <c r="Q985" s="4" t="str">
        <f t="shared" si="726"/>
        <v/>
      </c>
      <c r="R985" s="4" t="str">
        <f t="shared" si="726"/>
        <v/>
      </c>
      <c r="S985" s="4" t="str">
        <f t="shared" si="726"/>
        <v/>
      </c>
      <c r="T985" s="4" t="str">
        <f t="shared" si="726"/>
        <v/>
      </c>
      <c r="U985" s="4" t="str">
        <f t="shared" si="726"/>
        <v/>
      </c>
      <c r="V985" s="4" t="str">
        <f t="shared" si="726"/>
        <v/>
      </c>
      <c r="W985" s="4" t="str">
        <f t="shared" si="726"/>
        <v/>
      </c>
      <c r="X985" s="4" t="str">
        <f t="shared" si="726"/>
        <v/>
      </c>
    </row>
    <row r="986" spans="1:24" ht="15.75" customHeight="1" x14ac:dyDescent="0.25">
      <c r="A986" s="4" t="s">
        <v>148</v>
      </c>
      <c r="B986" s="4" t="s">
        <v>149</v>
      </c>
      <c r="C986" s="4" t="s">
        <v>118</v>
      </c>
      <c r="D986" s="4" t="s">
        <v>250</v>
      </c>
      <c r="E986" s="4">
        <f t="shared" si="523"/>
        <v>0</v>
      </c>
      <c r="I986" s="4" t="str">
        <f t="shared" ref="I986:X986" si="727">+IF(IFERROR(I734,0)=0,0,I734)</f>
        <v/>
      </c>
      <c r="J986" s="4" t="str">
        <f t="shared" si="727"/>
        <v/>
      </c>
      <c r="K986" s="4" t="str">
        <f t="shared" si="727"/>
        <v/>
      </c>
      <c r="L986" s="4" t="str">
        <f t="shared" si="727"/>
        <v/>
      </c>
      <c r="M986" s="4" t="str">
        <f t="shared" si="727"/>
        <v/>
      </c>
      <c r="N986" s="4" t="str">
        <f t="shared" si="727"/>
        <v/>
      </c>
      <c r="O986" s="4" t="str">
        <f t="shared" si="727"/>
        <v/>
      </c>
      <c r="P986" s="4" t="str">
        <f t="shared" si="727"/>
        <v/>
      </c>
      <c r="Q986" s="4" t="str">
        <f t="shared" si="727"/>
        <v/>
      </c>
      <c r="R986" s="4" t="str">
        <f t="shared" si="727"/>
        <v/>
      </c>
      <c r="S986" s="4" t="str">
        <f t="shared" si="727"/>
        <v/>
      </c>
      <c r="T986" s="4" t="str">
        <f t="shared" si="727"/>
        <v/>
      </c>
      <c r="U986" s="4" t="str">
        <f t="shared" si="727"/>
        <v/>
      </c>
      <c r="V986" s="4" t="str">
        <f t="shared" si="727"/>
        <v/>
      </c>
      <c r="W986" s="4" t="str">
        <f t="shared" si="727"/>
        <v/>
      </c>
      <c r="X986" s="4" t="str">
        <f t="shared" si="727"/>
        <v/>
      </c>
    </row>
    <row r="987" spans="1:24" ht="15.75" customHeight="1" x14ac:dyDescent="0.25">
      <c r="A987" s="4" t="s">
        <v>443</v>
      </c>
      <c r="B987" s="4" t="s">
        <v>444</v>
      </c>
      <c r="C987" s="4" t="s">
        <v>181</v>
      </c>
      <c r="D987" s="4" t="s">
        <v>412</v>
      </c>
      <c r="E987" s="4">
        <f t="shared" si="523"/>
        <v>1</v>
      </c>
      <c r="I987" s="4">
        <f t="shared" ref="I987:X987" si="728">+IF(IFERROR(I735,0)=0,0,I735)</f>
        <v>46736776</v>
      </c>
      <c r="J987" s="85">
        <f t="shared" si="728"/>
        <v>358.58699367709914</v>
      </c>
      <c r="K987" s="85">
        <f t="shared" si="728"/>
        <v>125.84094375701054</v>
      </c>
      <c r="L987" s="85">
        <f t="shared" si="728"/>
        <v>51.248721135578549</v>
      </c>
      <c r="M987" s="85">
        <f t="shared" si="728"/>
        <v>407.24997449586829</v>
      </c>
      <c r="N987" s="85">
        <f t="shared" si="728"/>
        <v>11.504858614980204</v>
      </c>
      <c r="O987" s="85">
        <f t="shared" si="728"/>
        <v>51.559791705411939</v>
      </c>
      <c r="P987" s="85">
        <f t="shared" si="728"/>
        <v>0.25344525937481149</v>
      </c>
      <c r="Q987" s="85">
        <f t="shared" si="728"/>
        <v>0.14217703267929405</v>
      </c>
      <c r="R987" s="85">
        <f t="shared" si="728"/>
        <v>0.65687029845618794</v>
      </c>
      <c r="S987" s="85">
        <f t="shared" si="728"/>
        <v>1.3168227906087571</v>
      </c>
      <c r="T987" s="85">
        <f t="shared" si="728"/>
        <v>111.74405481660621</v>
      </c>
      <c r="U987" s="4">
        <f t="shared" si="728"/>
        <v>0.65</v>
      </c>
      <c r="V987" s="4">
        <f t="shared" si="728"/>
        <v>0.71</v>
      </c>
      <c r="W987" s="4">
        <f t="shared" si="728"/>
        <v>0.78</v>
      </c>
      <c r="X987" s="4">
        <f t="shared" si="728"/>
        <v>0.78</v>
      </c>
    </row>
    <row r="988" spans="1:24" ht="15.75" customHeight="1" x14ac:dyDescent="0.25">
      <c r="A988" s="4" t="s">
        <v>408</v>
      </c>
      <c r="B988" s="4" t="s">
        <v>409</v>
      </c>
      <c r="C988" s="4" t="s">
        <v>106</v>
      </c>
      <c r="D988" s="4" t="s">
        <v>393</v>
      </c>
      <c r="E988" s="4">
        <f t="shared" si="523"/>
        <v>0</v>
      </c>
      <c r="I988" s="4" t="str">
        <f t="shared" ref="I988:X988" si="729">+IF(IFERROR(I736,0)=0,0,I736)</f>
        <v/>
      </c>
      <c r="J988" s="4" t="str">
        <f t="shared" si="729"/>
        <v/>
      </c>
      <c r="K988" s="4" t="str">
        <f t="shared" si="729"/>
        <v/>
      </c>
      <c r="L988" s="4" t="str">
        <f t="shared" si="729"/>
        <v/>
      </c>
      <c r="M988" s="4" t="str">
        <f t="shared" si="729"/>
        <v/>
      </c>
      <c r="N988" s="4" t="str">
        <f t="shared" si="729"/>
        <v/>
      </c>
      <c r="O988" s="4" t="str">
        <f t="shared" si="729"/>
        <v/>
      </c>
      <c r="P988" s="4" t="str">
        <f t="shared" si="729"/>
        <v/>
      </c>
      <c r="Q988" s="4" t="str">
        <f t="shared" si="729"/>
        <v/>
      </c>
      <c r="R988" s="4" t="str">
        <f t="shared" si="729"/>
        <v/>
      </c>
      <c r="S988" s="4" t="str">
        <f t="shared" si="729"/>
        <v/>
      </c>
      <c r="T988" s="4" t="str">
        <f t="shared" si="729"/>
        <v/>
      </c>
      <c r="U988" s="4" t="str">
        <f t="shared" si="729"/>
        <v/>
      </c>
      <c r="V988" s="4" t="str">
        <f t="shared" si="729"/>
        <v/>
      </c>
      <c r="W988" s="4" t="str">
        <f t="shared" si="729"/>
        <v/>
      </c>
      <c r="X988" s="4" t="str">
        <f t="shared" si="729"/>
        <v/>
      </c>
    </row>
    <row r="989" spans="1:24" ht="15.75" customHeight="1" x14ac:dyDescent="0.25">
      <c r="A989" s="4" t="s">
        <v>77</v>
      </c>
      <c r="B989" s="4" t="s">
        <v>78</v>
      </c>
      <c r="C989" s="4" t="s">
        <v>28</v>
      </c>
      <c r="D989" s="4" t="s">
        <v>29</v>
      </c>
      <c r="E989" s="4">
        <f t="shared" si="523"/>
        <v>0</v>
      </c>
      <c r="I989" s="4" t="str">
        <f t="shared" ref="I989:X989" si="730">+IF(IFERROR(I737,0)=0,0,I737)</f>
        <v/>
      </c>
      <c r="J989" s="4" t="str">
        <f t="shared" si="730"/>
        <v/>
      </c>
      <c r="K989" s="4" t="str">
        <f t="shared" si="730"/>
        <v/>
      </c>
      <c r="L989" s="4" t="str">
        <f t="shared" si="730"/>
        <v/>
      </c>
      <c r="M989" s="4" t="str">
        <f t="shared" si="730"/>
        <v/>
      </c>
      <c r="N989" s="4" t="str">
        <f t="shared" si="730"/>
        <v/>
      </c>
      <c r="O989" s="4" t="str">
        <f t="shared" si="730"/>
        <v/>
      </c>
      <c r="P989" s="4" t="str">
        <f t="shared" si="730"/>
        <v/>
      </c>
      <c r="Q989" s="4" t="str">
        <f t="shared" si="730"/>
        <v/>
      </c>
      <c r="R989" s="4" t="str">
        <f t="shared" si="730"/>
        <v/>
      </c>
      <c r="S989" s="4" t="str">
        <f t="shared" si="730"/>
        <v/>
      </c>
      <c r="T989" s="4" t="str">
        <f t="shared" si="730"/>
        <v/>
      </c>
      <c r="U989" s="4" t="str">
        <f t="shared" si="730"/>
        <v/>
      </c>
      <c r="V989" s="4" t="str">
        <f t="shared" si="730"/>
        <v/>
      </c>
      <c r="W989" s="4" t="str">
        <f t="shared" si="730"/>
        <v/>
      </c>
      <c r="X989" s="4" t="str">
        <f t="shared" si="730"/>
        <v/>
      </c>
    </row>
    <row r="990" spans="1:24" ht="15.75" customHeight="1" x14ac:dyDescent="0.25">
      <c r="A990" s="4" t="s">
        <v>79</v>
      </c>
      <c r="B990" s="4" t="s">
        <v>80</v>
      </c>
      <c r="C990" s="4" t="s">
        <v>28</v>
      </c>
      <c r="D990" s="4" t="s">
        <v>29</v>
      </c>
      <c r="E990" s="4">
        <f t="shared" si="523"/>
        <v>0</v>
      </c>
      <c r="I990" s="4" t="str">
        <f t="shared" ref="I990:X990" si="731">+IF(IFERROR(I738,0)=0,0,I738)</f>
        <v/>
      </c>
      <c r="J990" s="4" t="str">
        <f t="shared" si="731"/>
        <v/>
      </c>
      <c r="K990" s="4" t="str">
        <f t="shared" si="731"/>
        <v/>
      </c>
      <c r="L990" s="4" t="str">
        <f t="shared" si="731"/>
        <v/>
      </c>
      <c r="M990" s="4" t="str">
        <f t="shared" si="731"/>
        <v/>
      </c>
      <c r="N990" s="4" t="str">
        <f t="shared" si="731"/>
        <v/>
      </c>
      <c r="O990" s="4" t="str">
        <f t="shared" si="731"/>
        <v/>
      </c>
      <c r="P990" s="4" t="str">
        <f t="shared" si="731"/>
        <v/>
      </c>
      <c r="Q990" s="4" t="str">
        <f t="shared" si="731"/>
        <v/>
      </c>
      <c r="R990" s="4" t="str">
        <f t="shared" si="731"/>
        <v/>
      </c>
      <c r="S990" s="4" t="str">
        <f t="shared" si="731"/>
        <v/>
      </c>
      <c r="T990" s="4" t="str">
        <f t="shared" si="731"/>
        <v/>
      </c>
      <c r="U990" s="4" t="str">
        <f t="shared" si="731"/>
        <v/>
      </c>
      <c r="V990" s="4" t="str">
        <f t="shared" si="731"/>
        <v/>
      </c>
      <c r="W990" s="4" t="str">
        <f t="shared" si="731"/>
        <v/>
      </c>
      <c r="X990" s="4" t="str">
        <f t="shared" si="731"/>
        <v/>
      </c>
    </row>
    <row r="991" spans="1:24" ht="15.75" customHeight="1" x14ac:dyDescent="0.25">
      <c r="A991" s="4" t="s">
        <v>513</v>
      </c>
      <c r="B991" s="4" t="s">
        <v>514</v>
      </c>
      <c r="C991" s="4" t="s">
        <v>106</v>
      </c>
      <c r="D991" s="4" t="s">
        <v>484</v>
      </c>
      <c r="E991" s="4">
        <f t="shared" si="523"/>
        <v>1</v>
      </c>
      <c r="I991" s="4">
        <f t="shared" ref="I991:X991" si="732">+IF(IFERROR(I739,0)=0,0,I739)</f>
        <v>4981420</v>
      </c>
      <c r="J991" s="85">
        <f t="shared" si="732"/>
        <v>13.751099084196875</v>
      </c>
      <c r="K991" s="85">
        <f t="shared" si="732"/>
        <v>163.70834019215405</v>
      </c>
      <c r="L991" s="4">
        <f t="shared" si="732"/>
        <v>34.207287820954051</v>
      </c>
      <c r="M991" s="4">
        <f t="shared" si="732"/>
        <v>692.56756756756749</v>
      </c>
      <c r="N991" s="4">
        <f t="shared" si="732"/>
        <v>7.4331149662076825</v>
      </c>
      <c r="O991" s="85">
        <f t="shared" si="732"/>
        <v>10.615384615384615</v>
      </c>
      <c r="P991" s="85">
        <f t="shared" si="732"/>
        <v>0.66468334827614317</v>
      </c>
      <c r="Q991" s="85">
        <f t="shared" si="732"/>
        <v>0.73341508277130596</v>
      </c>
      <c r="R991" s="85">
        <f t="shared" si="732"/>
        <v>0.6624617077058349</v>
      </c>
      <c r="S991" s="85">
        <f t="shared" si="732"/>
        <v>2.5915678524374175</v>
      </c>
      <c r="T991" s="4">
        <f t="shared" si="732"/>
        <v>9.661129568106313</v>
      </c>
      <c r="U991" s="4">
        <f t="shared" si="732"/>
        <v>8.7499999999999994E-2</v>
      </c>
      <c r="V991" s="4">
        <f t="shared" si="732"/>
        <v>6.25E-2</v>
      </c>
      <c r="W991" s="4">
        <f t="shared" si="732"/>
        <v>0.12625</v>
      </c>
      <c r="X991" s="4">
        <f t="shared" si="732"/>
        <v>0.12625</v>
      </c>
    </row>
    <row r="992" spans="1:24" ht="15.75" customHeight="1" x14ac:dyDescent="0.25">
      <c r="A992" s="4" t="s">
        <v>257</v>
      </c>
      <c r="B992" s="4" t="s">
        <v>258</v>
      </c>
      <c r="C992" s="4" t="s">
        <v>118</v>
      </c>
      <c r="D992" s="4" t="s">
        <v>250</v>
      </c>
      <c r="E992" s="4">
        <f t="shared" si="523"/>
        <v>0</v>
      </c>
      <c r="I992" s="4" t="str">
        <f t="shared" ref="I992:X992" si="733">+IF(IFERROR(I740,0)=0,0,I740)</f>
        <v/>
      </c>
      <c r="J992" s="4" t="str">
        <f t="shared" si="733"/>
        <v/>
      </c>
      <c r="K992" s="4" t="str">
        <f t="shared" si="733"/>
        <v/>
      </c>
      <c r="L992" s="4" t="str">
        <f t="shared" si="733"/>
        <v/>
      </c>
      <c r="M992" s="4" t="str">
        <f t="shared" si="733"/>
        <v/>
      </c>
      <c r="N992" s="4" t="str">
        <f t="shared" si="733"/>
        <v/>
      </c>
      <c r="O992" s="4" t="str">
        <f t="shared" si="733"/>
        <v/>
      </c>
      <c r="P992" s="4" t="str">
        <f t="shared" si="733"/>
        <v/>
      </c>
      <c r="Q992" s="4" t="str">
        <f t="shared" si="733"/>
        <v/>
      </c>
      <c r="R992" s="4" t="str">
        <f t="shared" si="733"/>
        <v/>
      </c>
      <c r="S992" s="4" t="str">
        <f t="shared" si="733"/>
        <v/>
      </c>
      <c r="T992" s="4" t="str">
        <f t="shared" si="733"/>
        <v/>
      </c>
      <c r="U992" s="4" t="str">
        <f t="shared" si="733"/>
        <v/>
      </c>
      <c r="V992" s="4" t="str">
        <f t="shared" si="733"/>
        <v/>
      </c>
      <c r="W992" s="4" t="str">
        <f t="shared" si="733"/>
        <v/>
      </c>
      <c r="X992" s="4" t="str">
        <f t="shared" si="733"/>
        <v/>
      </c>
    </row>
    <row r="993" spans="1:24" ht="15.75" customHeight="1" x14ac:dyDescent="0.25">
      <c r="A993" s="4" t="s">
        <v>349</v>
      </c>
      <c r="B993" s="4" t="s">
        <v>350</v>
      </c>
      <c r="C993" s="4" t="s">
        <v>28</v>
      </c>
      <c r="D993" s="4" t="s">
        <v>328</v>
      </c>
      <c r="E993" s="4">
        <f t="shared" si="523"/>
        <v>0</v>
      </c>
      <c r="I993" s="4" t="str">
        <f t="shared" ref="I993:X993" si="734">+IF(IFERROR(I741,0)=0,0,I741)</f>
        <v/>
      </c>
      <c r="J993" s="4" t="str">
        <f t="shared" si="734"/>
        <v/>
      </c>
      <c r="K993" s="4" t="str">
        <f t="shared" si="734"/>
        <v/>
      </c>
      <c r="L993" s="4" t="str">
        <f t="shared" si="734"/>
        <v/>
      </c>
      <c r="M993" s="4" t="str">
        <f t="shared" si="734"/>
        <v/>
      </c>
      <c r="N993" s="4" t="str">
        <f t="shared" si="734"/>
        <v/>
      </c>
      <c r="O993" s="4" t="str">
        <f t="shared" si="734"/>
        <v/>
      </c>
      <c r="P993" s="4" t="str">
        <f t="shared" si="734"/>
        <v/>
      </c>
      <c r="Q993" s="4" t="str">
        <f t="shared" si="734"/>
        <v/>
      </c>
      <c r="R993" s="4" t="str">
        <f t="shared" si="734"/>
        <v/>
      </c>
      <c r="S993" s="4" t="str">
        <f t="shared" si="734"/>
        <v/>
      </c>
      <c r="T993" s="4" t="str">
        <f t="shared" si="734"/>
        <v/>
      </c>
      <c r="U993" s="4" t="str">
        <f t="shared" si="734"/>
        <v/>
      </c>
      <c r="V993" s="4" t="str">
        <f t="shared" si="734"/>
        <v/>
      </c>
      <c r="W993" s="4" t="str">
        <f t="shared" si="734"/>
        <v/>
      </c>
      <c r="X993" s="4" t="str">
        <f t="shared" si="734"/>
        <v/>
      </c>
    </row>
    <row r="994" spans="1:24" ht="15.75" customHeight="1" x14ac:dyDescent="0.25">
      <c r="A994" s="6" t="s">
        <v>389</v>
      </c>
      <c r="B994" s="6" t="s">
        <v>390</v>
      </c>
      <c r="C994" s="4" t="s">
        <v>118</v>
      </c>
      <c r="D994" s="4" t="s">
        <v>380</v>
      </c>
      <c r="E994" s="4">
        <f t="shared" si="523"/>
        <v>0</v>
      </c>
      <c r="I994" s="4" t="str">
        <f t="shared" ref="I994:X994" si="735">+IF(IFERROR(I742,0)=0,0,I742)</f>
        <v/>
      </c>
      <c r="J994" s="4" t="str">
        <f t="shared" si="735"/>
        <v/>
      </c>
      <c r="K994" s="4" t="str">
        <f t="shared" si="735"/>
        <v/>
      </c>
      <c r="L994" s="4" t="str">
        <f t="shared" si="735"/>
        <v/>
      </c>
      <c r="M994" s="4" t="str">
        <f t="shared" si="735"/>
        <v/>
      </c>
      <c r="N994" s="4" t="str">
        <f t="shared" si="735"/>
        <v/>
      </c>
      <c r="O994" s="4" t="str">
        <f t="shared" si="735"/>
        <v/>
      </c>
      <c r="P994" s="4" t="str">
        <f t="shared" si="735"/>
        <v/>
      </c>
      <c r="Q994" s="4" t="str">
        <f t="shared" si="735"/>
        <v/>
      </c>
      <c r="R994" s="4" t="str">
        <f t="shared" si="735"/>
        <v/>
      </c>
      <c r="S994" s="4" t="str">
        <f t="shared" si="735"/>
        <v/>
      </c>
      <c r="T994" s="4" t="str">
        <f t="shared" si="735"/>
        <v/>
      </c>
      <c r="U994" s="4" t="str">
        <f t="shared" si="735"/>
        <v/>
      </c>
      <c r="V994" s="4" t="str">
        <f t="shared" si="735"/>
        <v/>
      </c>
      <c r="W994" s="4" t="str">
        <f t="shared" si="735"/>
        <v/>
      </c>
      <c r="X994" s="4" t="str">
        <f t="shared" si="735"/>
        <v/>
      </c>
    </row>
    <row r="995" spans="1:24" ht="15.75" customHeight="1" x14ac:dyDescent="0.25">
      <c r="A995" s="4" t="s">
        <v>297</v>
      </c>
      <c r="B995" s="4" t="s">
        <v>298</v>
      </c>
      <c r="C995" s="4" t="s">
        <v>181</v>
      </c>
      <c r="D995" s="4" t="s">
        <v>276</v>
      </c>
      <c r="E995" s="4">
        <f t="shared" si="523"/>
        <v>1</v>
      </c>
      <c r="I995" s="4">
        <f t="shared" ref="I995:X995" si="736">+IF(IFERROR(I743,0)=0,0,I743)</f>
        <v>10036379</v>
      </c>
      <c r="J995" s="85">
        <f t="shared" si="736"/>
        <v>196.69444527752492</v>
      </c>
      <c r="K995" s="85">
        <f t="shared" si="736"/>
        <v>56.922920108935706</v>
      </c>
      <c r="L995" s="85">
        <f t="shared" si="736"/>
        <v>60.499907386917137</v>
      </c>
      <c r="M995" s="85">
        <f t="shared" si="736"/>
        <v>1062.8391388062314</v>
      </c>
      <c r="N995" s="85">
        <f t="shared" si="736"/>
        <v>23.036196620314954</v>
      </c>
      <c r="O995" s="4">
        <f t="shared" si="736"/>
        <v>125.5158077593975</v>
      </c>
      <c r="P995" s="85">
        <f t="shared" si="736"/>
        <v>0.10083128893909175</v>
      </c>
      <c r="Q995" s="85">
        <f t="shared" si="736"/>
        <v>0.27393663574304217</v>
      </c>
      <c r="R995" s="85">
        <f t="shared" si="736"/>
        <v>1.1259040735707568</v>
      </c>
      <c r="S995" s="4">
        <f t="shared" si="736"/>
        <v>1.6797823653967092</v>
      </c>
      <c r="T995" s="4">
        <f t="shared" si="736"/>
        <v>141.96387445888655</v>
      </c>
      <c r="U995" s="4">
        <f t="shared" si="736"/>
        <v>0.84</v>
      </c>
      <c r="V995" s="4">
        <f t="shared" si="736"/>
        <v>0.82</v>
      </c>
      <c r="W995" s="4">
        <f t="shared" si="736"/>
        <v>0.92</v>
      </c>
      <c r="X995" s="4">
        <f t="shared" si="736"/>
        <v>0.92</v>
      </c>
    </row>
    <row r="996" spans="1:24" ht="15.75" customHeight="1" x14ac:dyDescent="0.25">
      <c r="A996" s="4" t="s">
        <v>540</v>
      </c>
      <c r="B996" s="4" t="s">
        <v>541</v>
      </c>
      <c r="C996" s="4" t="s">
        <v>181</v>
      </c>
      <c r="D996" s="4" t="s">
        <v>525</v>
      </c>
      <c r="E996" s="4">
        <f t="shared" si="523"/>
        <v>1</v>
      </c>
      <c r="I996" s="4">
        <f t="shared" ref="I996:X996" si="737">+IF(IFERROR(I744,0)=0,0,I744)</f>
        <v>8591365</v>
      </c>
      <c r="J996" s="85">
        <f t="shared" si="737"/>
        <v>215.46052344417916</v>
      </c>
      <c r="K996" s="85">
        <f t="shared" si="737"/>
        <v>76.402294629549559</v>
      </c>
      <c r="L996" s="85">
        <f t="shared" si="737"/>
        <v>48.525467140553332</v>
      </c>
      <c r="M996" s="85">
        <f t="shared" si="737"/>
        <v>635.13101767215107</v>
      </c>
      <c r="N996" s="4">
        <f t="shared" si="737"/>
        <v>13.730910211329888</v>
      </c>
      <c r="O996" s="4">
        <f t="shared" si="737"/>
        <v>87.016196189606418</v>
      </c>
      <c r="P996" s="85">
        <f t="shared" si="737"/>
        <v>6.1999395496448541E-2</v>
      </c>
      <c r="Q996" s="85">
        <f t="shared" si="737"/>
        <v>0.4198659354052407</v>
      </c>
      <c r="R996" s="85">
        <f t="shared" si="737"/>
        <v>0.52378172735065964</v>
      </c>
      <c r="S996" s="4">
        <f t="shared" si="737"/>
        <v>3.3446457191342494</v>
      </c>
      <c r="T996" s="4">
        <f t="shared" si="737"/>
        <v>108.40048430554378</v>
      </c>
      <c r="U996" s="4">
        <f t="shared" si="737"/>
        <v>0</v>
      </c>
      <c r="V996" s="4">
        <f t="shared" si="737"/>
        <v>0</v>
      </c>
      <c r="W996" s="4">
        <f t="shared" si="737"/>
        <v>0</v>
      </c>
      <c r="X996" s="4">
        <f t="shared" si="737"/>
        <v>0</v>
      </c>
    </row>
    <row r="997" spans="1:24" ht="15.75" customHeight="1" x14ac:dyDescent="0.25">
      <c r="A997" s="4" t="s">
        <v>515</v>
      </c>
      <c r="B997" s="4" t="s">
        <v>516</v>
      </c>
      <c r="C997" s="4" t="s">
        <v>106</v>
      </c>
      <c r="D997" s="4" t="s">
        <v>484</v>
      </c>
      <c r="E997" s="4">
        <f t="shared" si="523"/>
        <v>0</v>
      </c>
      <c r="I997" s="4" t="str">
        <f t="shared" ref="I997:X997" si="738">+IF(IFERROR(I745,0)=0,0,I745)</f>
        <v/>
      </c>
      <c r="J997" s="4" t="str">
        <f t="shared" si="738"/>
        <v/>
      </c>
      <c r="K997" s="4" t="str">
        <f t="shared" si="738"/>
        <v/>
      </c>
      <c r="L997" s="4" t="str">
        <f t="shared" si="738"/>
        <v/>
      </c>
      <c r="M997" s="4" t="str">
        <f t="shared" si="738"/>
        <v/>
      </c>
      <c r="N997" s="4" t="str">
        <f t="shared" si="738"/>
        <v/>
      </c>
      <c r="O997" s="4" t="str">
        <f t="shared" si="738"/>
        <v/>
      </c>
      <c r="P997" s="4" t="str">
        <f t="shared" si="738"/>
        <v/>
      </c>
      <c r="Q997" s="4" t="str">
        <f t="shared" si="738"/>
        <v/>
      </c>
      <c r="R997" s="4" t="str">
        <f t="shared" si="738"/>
        <v/>
      </c>
      <c r="S997" s="4" t="str">
        <f t="shared" si="738"/>
        <v/>
      </c>
      <c r="T997" s="4" t="str">
        <f t="shared" si="738"/>
        <v/>
      </c>
      <c r="U997" s="4" t="str">
        <f t="shared" si="738"/>
        <v/>
      </c>
      <c r="V997" s="4" t="str">
        <f t="shared" si="738"/>
        <v/>
      </c>
      <c r="W997" s="4" t="str">
        <f t="shared" si="738"/>
        <v/>
      </c>
      <c r="X997" s="4" t="str">
        <f t="shared" si="738"/>
        <v/>
      </c>
    </row>
    <row r="998" spans="1:24" ht="15.75" customHeight="1" x14ac:dyDescent="0.25">
      <c r="A998" s="4" t="s">
        <v>110</v>
      </c>
      <c r="B998" s="4" t="s">
        <v>111</v>
      </c>
      <c r="C998" s="4" t="s">
        <v>106</v>
      </c>
      <c r="D998" s="4" t="s">
        <v>107</v>
      </c>
      <c r="E998" s="4">
        <f t="shared" si="523"/>
        <v>0</v>
      </c>
      <c r="I998" s="4" t="str">
        <f t="shared" ref="I998:X998" si="739">+IF(IFERROR(I746,0)=0,0,I746)</f>
        <v/>
      </c>
      <c r="J998" s="4" t="str">
        <f t="shared" si="739"/>
        <v/>
      </c>
      <c r="K998" s="4" t="str">
        <f t="shared" si="739"/>
        <v/>
      </c>
      <c r="L998" s="4" t="str">
        <f t="shared" si="739"/>
        <v/>
      </c>
      <c r="M998" s="4" t="str">
        <f t="shared" si="739"/>
        <v/>
      </c>
      <c r="N998" s="4" t="str">
        <f t="shared" si="739"/>
        <v/>
      </c>
      <c r="O998" s="4" t="str">
        <f t="shared" si="739"/>
        <v/>
      </c>
      <c r="P998" s="4" t="str">
        <f t="shared" si="739"/>
        <v/>
      </c>
      <c r="Q998" s="4" t="str">
        <f t="shared" si="739"/>
        <v/>
      </c>
      <c r="R998" s="4" t="str">
        <f t="shared" si="739"/>
        <v/>
      </c>
      <c r="S998" s="4" t="str">
        <f t="shared" si="739"/>
        <v/>
      </c>
      <c r="T998" s="4" t="str">
        <f t="shared" si="739"/>
        <v/>
      </c>
      <c r="U998" s="4" t="str">
        <f t="shared" si="739"/>
        <v/>
      </c>
      <c r="V998" s="4" t="str">
        <f t="shared" si="739"/>
        <v/>
      </c>
      <c r="W998" s="4" t="str">
        <f t="shared" si="739"/>
        <v/>
      </c>
      <c r="X998" s="4" t="str">
        <f t="shared" si="739"/>
        <v/>
      </c>
    </row>
    <row r="999" spans="1:24" ht="15.75" customHeight="1" x14ac:dyDescent="0.25">
      <c r="A999" s="4" t="s">
        <v>372</v>
      </c>
      <c r="B999" s="4" t="s">
        <v>373</v>
      </c>
      <c r="C999" s="4" t="s">
        <v>106</v>
      </c>
      <c r="D999" s="4" t="s">
        <v>357</v>
      </c>
      <c r="E999" s="4">
        <f t="shared" si="523"/>
        <v>1</v>
      </c>
      <c r="I999" s="4">
        <f t="shared" ref="I999:X999" si="740">+IF(IFERROR(I747,0)=0,0,I747)</f>
        <v>69625582</v>
      </c>
      <c r="J999" s="85">
        <f t="shared" si="740"/>
        <v>315.65840268308278</v>
      </c>
      <c r="K999" s="85">
        <f t="shared" si="740"/>
        <v>535.69247004642625</v>
      </c>
      <c r="L999" s="4">
        <f t="shared" si="740"/>
        <v>16.988511827951434</v>
      </c>
      <c r="M999" s="4">
        <f t="shared" si="740"/>
        <v>150.76562614765155</v>
      </c>
      <c r="N999" s="4">
        <f t="shared" si="740"/>
        <v>2.047279334907413</v>
      </c>
      <c r="O999" s="85">
        <f t="shared" si="740"/>
        <v>202.19603619129686</v>
      </c>
      <c r="P999" s="85">
        <f t="shared" si="740"/>
        <v>0.53646282808059187</v>
      </c>
      <c r="Q999" s="85">
        <f t="shared" si="740"/>
        <v>0.17159679231270394</v>
      </c>
      <c r="R999" s="85">
        <f t="shared" si="740"/>
        <v>3.2014095049144435</v>
      </c>
      <c r="S999" s="85">
        <f t="shared" si="740"/>
        <v>0.10189602746235327</v>
      </c>
      <c r="T999" s="4">
        <f t="shared" si="740"/>
        <v>88.883759627270138</v>
      </c>
      <c r="U999" s="4">
        <f t="shared" si="740"/>
        <v>0.45</v>
      </c>
      <c r="V999" s="4">
        <f t="shared" si="740"/>
        <v>0.33</v>
      </c>
      <c r="W999" s="4">
        <f t="shared" si="740"/>
        <v>0.4</v>
      </c>
      <c r="X999" s="4">
        <f t="shared" si="740"/>
        <v>0.4</v>
      </c>
    </row>
    <row r="1000" spans="1:24" ht="15.75" customHeight="1" x14ac:dyDescent="0.25">
      <c r="A1000" s="4" t="s">
        <v>445</v>
      </c>
      <c r="B1000" s="4" t="s">
        <v>446</v>
      </c>
      <c r="C1000" s="4" t="s">
        <v>181</v>
      </c>
      <c r="D1000" s="4" t="s">
        <v>412</v>
      </c>
      <c r="E1000" s="4">
        <f t="shared" si="523"/>
        <v>0</v>
      </c>
      <c r="I1000" s="4" t="str">
        <f t="shared" ref="I1000:X1000" si="741">+IF(IFERROR(I748,0)=0,0,I748)</f>
        <v/>
      </c>
      <c r="J1000" s="4" t="str">
        <f t="shared" si="741"/>
        <v/>
      </c>
      <c r="K1000" s="4" t="str">
        <f t="shared" si="741"/>
        <v/>
      </c>
      <c r="L1000" s="4" t="str">
        <f t="shared" si="741"/>
        <v/>
      </c>
      <c r="M1000" s="4" t="str">
        <f t="shared" si="741"/>
        <v/>
      </c>
      <c r="N1000" s="4" t="str">
        <f t="shared" si="741"/>
        <v/>
      </c>
      <c r="O1000" s="4" t="str">
        <f t="shared" si="741"/>
        <v/>
      </c>
      <c r="P1000" s="4" t="str">
        <f t="shared" si="741"/>
        <v/>
      </c>
      <c r="Q1000" s="4" t="str">
        <f t="shared" si="741"/>
        <v/>
      </c>
      <c r="R1000" s="4" t="str">
        <f t="shared" si="741"/>
        <v/>
      </c>
      <c r="S1000" s="4" t="str">
        <f t="shared" si="741"/>
        <v/>
      </c>
      <c r="T1000" s="4" t="str">
        <f t="shared" si="741"/>
        <v/>
      </c>
      <c r="U1000" s="4" t="str">
        <f t="shared" si="741"/>
        <v/>
      </c>
      <c r="V1000" s="4" t="str">
        <f t="shared" si="741"/>
        <v/>
      </c>
      <c r="W1000" s="4" t="str">
        <f t="shared" si="741"/>
        <v/>
      </c>
      <c r="X1000" s="4" t="str">
        <f t="shared" si="741"/>
        <v/>
      </c>
    </row>
    <row r="1001" spans="1:24" ht="15.75" customHeight="1" x14ac:dyDescent="0.25">
      <c r="A1001" s="4" t="s">
        <v>374</v>
      </c>
      <c r="B1001" s="4" t="s">
        <v>375</v>
      </c>
      <c r="C1001" s="4" t="s">
        <v>106</v>
      </c>
      <c r="D1001" s="4" t="s">
        <v>357</v>
      </c>
      <c r="E1001" s="4">
        <f t="shared" si="523"/>
        <v>1</v>
      </c>
      <c r="I1001" s="4">
        <f t="shared" ref="I1001:X1001" si="742">+IF(IFERROR(I749,0)=0,0,I749)</f>
        <v>1293119</v>
      </c>
      <c r="J1001" s="85">
        <f t="shared" si="742"/>
        <v>310.72159638826741</v>
      </c>
      <c r="K1001" s="85">
        <f t="shared" si="742"/>
        <v>50.962053763033417</v>
      </c>
      <c r="L1001" s="85">
        <f t="shared" si="742"/>
        <v>13.378505767837298</v>
      </c>
      <c r="M1001" s="85">
        <f t="shared" si="742"/>
        <v>262.51896813353562</v>
      </c>
      <c r="N1001" s="85">
        <f t="shared" si="742"/>
        <v>2.3973045017511923</v>
      </c>
      <c r="O1001" s="4">
        <f t="shared" si="742"/>
        <v>184.65655523988775</v>
      </c>
      <c r="P1001" s="4">
        <f t="shared" si="742"/>
        <v>16.442643401900693</v>
      </c>
      <c r="Q1001" s="85">
        <f t="shared" si="742"/>
        <v>0.23216995447647951</v>
      </c>
      <c r="R1001" s="85">
        <f t="shared" si="742"/>
        <v>3.7892877608325293</v>
      </c>
      <c r="S1001" s="4">
        <f t="shared" si="742"/>
        <v>0.57990797197846722</v>
      </c>
      <c r="T1001" s="4">
        <f t="shared" si="742"/>
        <v>88.883759627270138</v>
      </c>
      <c r="U1001" s="4">
        <f t="shared" si="742"/>
        <v>0</v>
      </c>
      <c r="V1001" s="4">
        <f t="shared" si="742"/>
        <v>0</v>
      </c>
      <c r="W1001" s="4">
        <f t="shared" si="742"/>
        <v>0</v>
      </c>
      <c r="X1001" s="4">
        <f t="shared" si="742"/>
        <v>0</v>
      </c>
    </row>
    <row r="1002" spans="1:24" ht="15.75" customHeight="1" x14ac:dyDescent="0.25">
      <c r="A1002" s="4" t="s">
        <v>480</v>
      </c>
      <c r="B1002" s="4" t="s">
        <v>481</v>
      </c>
      <c r="C1002" s="4" t="s">
        <v>118</v>
      </c>
      <c r="D1002" s="4" t="s">
        <v>449</v>
      </c>
      <c r="E1002" s="4">
        <f t="shared" si="523"/>
        <v>0</v>
      </c>
      <c r="I1002" s="4" t="str">
        <f t="shared" ref="I1002:X1002" si="743">+IF(IFERROR(I750,0)=0,0,I750)</f>
        <v/>
      </c>
      <c r="J1002" s="4" t="str">
        <f t="shared" si="743"/>
        <v/>
      </c>
      <c r="K1002" s="4" t="str">
        <f t="shared" si="743"/>
        <v/>
      </c>
      <c r="L1002" s="4" t="str">
        <f t="shared" si="743"/>
        <v/>
      </c>
      <c r="M1002" s="4" t="str">
        <f t="shared" si="743"/>
        <v/>
      </c>
      <c r="N1002" s="4" t="str">
        <f t="shared" si="743"/>
        <v/>
      </c>
      <c r="O1002" s="4" t="str">
        <f t="shared" si="743"/>
        <v/>
      </c>
      <c r="P1002" s="4" t="str">
        <f t="shared" si="743"/>
        <v/>
      </c>
      <c r="Q1002" s="4" t="str">
        <f t="shared" si="743"/>
        <v/>
      </c>
      <c r="R1002" s="4" t="str">
        <f t="shared" si="743"/>
        <v/>
      </c>
      <c r="S1002" s="4" t="str">
        <f t="shared" si="743"/>
        <v/>
      </c>
      <c r="T1002" s="4" t="str">
        <f t="shared" si="743"/>
        <v/>
      </c>
      <c r="U1002" s="4" t="str">
        <f t="shared" si="743"/>
        <v/>
      </c>
      <c r="V1002" s="4" t="str">
        <f t="shared" si="743"/>
        <v/>
      </c>
      <c r="W1002" s="4" t="str">
        <f t="shared" si="743"/>
        <v/>
      </c>
      <c r="X1002" s="4" t="str">
        <f t="shared" si="743"/>
        <v/>
      </c>
    </row>
    <row r="1003" spans="1:24" ht="15.75" customHeight="1" x14ac:dyDescent="0.25">
      <c r="A1003" s="4" t="s">
        <v>318</v>
      </c>
      <c r="B1003" s="4" t="s">
        <v>319</v>
      </c>
      <c r="C1003" s="4" t="s">
        <v>22</v>
      </c>
      <c r="D1003" s="4" t="s">
        <v>309</v>
      </c>
      <c r="E1003" s="4">
        <f t="shared" si="523"/>
        <v>0</v>
      </c>
      <c r="I1003" s="4" t="str">
        <f t="shared" ref="I1003:X1003" si="744">+IF(IFERROR(I751,0)=0,0,I751)</f>
        <v/>
      </c>
      <c r="J1003" s="4" t="str">
        <f t="shared" si="744"/>
        <v/>
      </c>
      <c r="K1003" s="4" t="str">
        <f t="shared" si="744"/>
        <v/>
      </c>
      <c r="L1003" s="4" t="str">
        <f t="shared" si="744"/>
        <v/>
      </c>
      <c r="M1003" s="4" t="str">
        <f t="shared" si="744"/>
        <v/>
      </c>
      <c r="N1003" s="4" t="str">
        <f t="shared" si="744"/>
        <v/>
      </c>
      <c r="O1003" s="4" t="str">
        <f t="shared" si="744"/>
        <v/>
      </c>
      <c r="P1003" s="4" t="str">
        <f t="shared" si="744"/>
        <v/>
      </c>
      <c r="Q1003" s="4" t="str">
        <f t="shared" si="744"/>
        <v/>
      </c>
      <c r="R1003" s="4" t="str">
        <f t="shared" si="744"/>
        <v/>
      </c>
      <c r="S1003" s="4" t="str">
        <f t="shared" si="744"/>
        <v/>
      </c>
      <c r="T1003" s="4" t="str">
        <f t="shared" si="744"/>
        <v/>
      </c>
      <c r="U1003" s="4" t="str">
        <f t="shared" si="744"/>
        <v/>
      </c>
      <c r="V1003" s="4" t="str">
        <f t="shared" si="744"/>
        <v/>
      </c>
      <c r="W1003" s="4" t="str">
        <f t="shared" si="744"/>
        <v/>
      </c>
      <c r="X1003" s="4" t="str">
        <f t="shared" si="744"/>
        <v/>
      </c>
    </row>
    <row r="1004" spans="1:24" ht="15.75" customHeight="1" x14ac:dyDescent="0.25">
      <c r="A1004" s="4" t="s">
        <v>320</v>
      </c>
      <c r="B1004" s="4" t="s">
        <v>321</v>
      </c>
      <c r="C1004" s="4" t="s">
        <v>22</v>
      </c>
      <c r="D1004" s="4" t="s">
        <v>309</v>
      </c>
      <c r="E1004" s="4">
        <f t="shared" si="523"/>
        <v>0</v>
      </c>
      <c r="I1004" s="4" t="str">
        <f t="shared" ref="I1004:X1004" si="745">+IF(IFERROR(I752,0)=0,0,I752)</f>
        <v/>
      </c>
      <c r="J1004" s="4" t="str">
        <f t="shared" si="745"/>
        <v/>
      </c>
      <c r="K1004" s="4" t="str">
        <f t="shared" si="745"/>
        <v/>
      </c>
      <c r="L1004" s="4" t="str">
        <f t="shared" si="745"/>
        <v/>
      </c>
      <c r="M1004" s="4" t="str">
        <f t="shared" si="745"/>
        <v/>
      </c>
      <c r="N1004" s="4" t="str">
        <f t="shared" si="745"/>
        <v/>
      </c>
      <c r="O1004" s="4" t="str">
        <f t="shared" si="745"/>
        <v/>
      </c>
      <c r="P1004" s="4" t="str">
        <f t="shared" si="745"/>
        <v/>
      </c>
      <c r="Q1004" s="4" t="str">
        <f t="shared" si="745"/>
        <v/>
      </c>
      <c r="R1004" s="4" t="str">
        <f t="shared" si="745"/>
        <v/>
      </c>
      <c r="S1004" s="4" t="str">
        <f t="shared" si="745"/>
        <v/>
      </c>
      <c r="T1004" s="4" t="str">
        <f t="shared" si="745"/>
        <v/>
      </c>
      <c r="U1004" s="4" t="str">
        <f t="shared" si="745"/>
        <v/>
      </c>
      <c r="V1004" s="4" t="str">
        <f t="shared" si="745"/>
        <v/>
      </c>
      <c r="W1004" s="4" t="str">
        <f t="shared" si="745"/>
        <v/>
      </c>
      <c r="X1004" s="4" t="str">
        <f t="shared" si="745"/>
        <v/>
      </c>
    </row>
    <row r="1005" spans="1:24" ht="15.75" customHeight="1" x14ac:dyDescent="0.25">
      <c r="A1005" s="4" t="s">
        <v>81</v>
      </c>
      <c r="B1005" s="4" t="s">
        <v>82</v>
      </c>
      <c r="C1005" s="4" t="s">
        <v>28</v>
      </c>
      <c r="D1005" s="4" t="s">
        <v>29</v>
      </c>
      <c r="E1005" s="4">
        <f t="shared" si="523"/>
        <v>1</v>
      </c>
      <c r="I1005" s="4">
        <f t="shared" ref="I1005:X1005" si="746">+IF(IFERROR(I753,0)=0,0,I753)</f>
        <v>1394973</v>
      </c>
      <c r="J1005" s="85">
        <f t="shared" si="746"/>
        <v>473.48586675154291</v>
      </c>
      <c r="K1005" s="85">
        <f t="shared" si="746"/>
        <v>286.67221516115364</v>
      </c>
      <c r="L1005" s="4">
        <f t="shared" si="746"/>
        <v>147.31748256743123</v>
      </c>
      <c r="M1005" s="4">
        <f t="shared" si="746"/>
        <v>361.05032822757113</v>
      </c>
      <c r="N1005" s="4">
        <f t="shared" si="746"/>
        <v>0</v>
      </c>
      <c r="O1005" s="85">
        <f t="shared" si="746"/>
        <v>2.9230769230769229</v>
      </c>
      <c r="P1005" s="85">
        <f t="shared" si="746"/>
        <v>51.935064935064936</v>
      </c>
      <c r="Q1005" s="85">
        <f t="shared" si="746"/>
        <v>1.2810702675668917</v>
      </c>
      <c r="R1005" s="85">
        <f t="shared" si="746"/>
        <v>30.108109619325965</v>
      </c>
      <c r="S1005" s="85">
        <f t="shared" si="746"/>
        <v>12.740601503759398</v>
      </c>
      <c r="T1005" s="4">
        <f t="shared" si="746"/>
        <v>0</v>
      </c>
      <c r="U1005" s="4">
        <f t="shared" si="746"/>
        <v>0.37</v>
      </c>
      <c r="V1005" s="4">
        <f t="shared" si="746"/>
        <v>0.51</v>
      </c>
      <c r="W1005" s="4">
        <f t="shared" si="746"/>
        <v>0.31</v>
      </c>
      <c r="X1005" s="4">
        <f t="shared" si="746"/>
        <v>0.31</v>
      </c>
    </row>
    <row r="1006" spans="1:24" ht="15.75" customHeight="1" x14ac:dyDescent="0.25">
      <c r="A1006" s="4" t="s">
        <v>259</v>
      </c>
      <c r="B1006" s="4" t="s">
        <v>260</v>
      </c>
      <c r="C1006" s="4" t="s">
        <v>118</v>
      </c>
      <c r="D1006" s="4" t="s">
        <v>250</v>
      </c>
      <c r="E1006" s="4">
        <f t="shared" si="523"/>
        <v>0</v>
      </c>
      <c r="I1006" s="4" t="str">
        <f t="shared" ref="I1006:X1006" si="747">+IF(IFERROR(I754,0)=0,0,I754)</f>
        <v/>
      </c>
      <c r="J1006" s="4" t="str">
        <f t="shared" si="747"/>
        <v/>
      </c>
      <c r="K1006" s="4" t="str">
        <f t="shared" si="747"/>
        <v/>
      </c>
      <c r="L1006" s="4" t="str">
        <f t="shared" si="747"/>
        <v/>
      </c>
      <c r="M1006" s="4" t="str">
        <f t="shared" si="747"/>
        <v/>
      </c>
      <c r="N1006" s="4" t="str">
        <f t="shared" si="747"/>
        <v/>
      </c>
      <c r="O1006" s="4" t="str">
        <f t="shared" si="747"/>
        <v/>
      </c>
      <c r="P1006" s="4" t="str">
        <f t="shared" si="747"/>
        <v/>
      </c>
      <c r="Q1006" s="4" t="str">
        <f t="shared" si="747"/>
        <v/>
      </c>
      <c r="R1006" s="4" t="str">
        <f t="shared" si="747"/>
        <v/>
      </c>
      <c r="S1006" s="4" t="str">
        <f t="shared" si="747"/>
        <v/>
      </c>
      <c r="T1006" s="4" t="str">
        <f t="shared" si="747"/>
        <v/>
      </c>
      <c r="U1006" s="4" t="str">
        <f t="shared" si="747"/>
        <v/>
      </c>
      <c r="V1006" s="4" t="str">
        <f t="shared" si="747"/>
        <v/>
      </c>
      <c r="W1006" s="4" t="str">
        <f t="shared" si="747"/>
        <v/>
      </c>
      <c r="X1006" s="4" t="str">
        <f t="shared" si="747"/>
        <v/>
      </c>
    </row>
    <row r="1007" spans="1:24" ht="15.75" customHeight="1" x14ac:dyDescent="0.25">
      <c r="A1007" s="4" t="s">
        <v>517</v>
      </c>
      <c r="B1007" s="4" t="s">
        <v>518</v>
      </c>
      <c r="C1007" s="4" t="s">
        <v>106</v>
      </c>
      <c r="D1007" s="4" t="s">
        <v>484</v>
      </c>
      <c r="E1007" s="4">
        <f t="shared" si="523"/>
        <v>1</v>
      </c>
      <c r="I1007" s="4">
        <f t="shared" ref="I1007:X1007" si="748">+IF(IFERROR(I755,0)=0,0,I755)</f>
        <v>83429615</v>
      </c>
      <c r="J1007" s="85">
        <f t="shared" si="748"/>
        <v>452.99382000024815</v>
      </c>
      <c r="K1007" s="85">
        <f t="shared" si="748"/>
        <v>311.63993744907009</v>
      </c>
      <c r="L1007" s="4">
        <f t="shared" si="748"/>
        <v>34.207287820954051</v>
      </c>
      <c r="M1007" s="4">
        <f t="shared" si="748"/>
        <v>692.56756756756749</v>
      </c>
      <c r="N1007" s="4">
        <f t="shared" si="748"/>
        <v>7.4331149662076825</v>
      </c>
      <c r="O1007" s="85">
        <f t="shared" si="748"/>
        <v>312.17075732976792</v>
      </c>
      <c r="P1007" s="85">
        <f t="shared" si="748"/>
        <v>0.5754160147129449</v>
      </c>
      <c r="Q1007" s="85">
        <f t="shared" si="748"/>
        <v>0.27938846153846153</v>
      </c>
      <c r="R1007" s="85">
        <f t="shared" si="748"/>
        <v>3.8547463032161904</v>
      </c>
      <c r="S1007" s="85">
        <f t="shared" si="748"/>
        <v>0.5135119342621316</v>
      </c>
      <c r="T1007" s="4">
        <f t="shared" si="748"/>
        <v>9.661129568106313</v>
      </c>
      <c r="U1007" s="4">
        <f t="shared" si="748"/>
        <v>0.28999999999999998</v>
      </c>
      <c r="V1007" s="4">
        <f t="shared" si="748"/>
        <v>0.14000000000000001</v>
      </c>
      <c r="W1007" s="4">
        <f t="shared" si="748"/>
        <v>0.42</v>
      </c>
      <c r="X1007" s="4">
        <f t="shared" si="748"/>
        <v>0.42</v>
      </c>
    </row>
    <row r="1008" spans="1:24" ht="15.75" customHeight="1" x14ac:dyDescent="0.25">
      <c r="A1008" s="4" t="s">
        <v>112</v>
      </c>
      <c r="B1008" s="4" t="s">
        <v>113</v>
      </c>
      <c r="C1008" s="4" t="s">
        <v>106</v>
      </c>
      <c r="D1008" s="4" t="s">
        <v>107</v>
      </c>
      <c r="E1008" s="4">
        <f t="shared" si="523"/>
        <v>0</v>
      </c>
      <c r="I1008" s="4" t="str">
        <f t="shared" ref="I1008:X1008" si="749">+IF(IFERROR(I756,0)=0,0,I756)</f>
        <v/>
      </c>
      <c r="J1008" s="4" t="str">
        <f t="shared" si="749"/>
        <v/>
      </c>
      <c r="K1008" s="4" t="str">
        <f t="shared" si="749"/>
        <v/>
      </c>
      <c r="L1008" s="4" t="str">
        <f t="shared" si="749"/>
        <v/>
      </c>
      <c r="M1008" s="4" t="str">
        <f t="shared" si="749"/>
        <v/>
      </c>
      <c r="N1008" s="4" t="str">
        <f t="shared" si="749"/>
        <v/>
      </c>
      <c r="O1008" s="4" t="str">
        <f t="shared" si="749"/>
        <v/>
      </c>
      <c r="P1008" s="4" t="str">
        <f t="shared" si="749"/>
        <v/>
      </c>
      <c r="Q1008" s="4" t="str">
        <f t="shared" si="749"/>
        <v/>
      </c>
      <c r="R1008" s="4" t="str">
        <f t="shared" si="749"/>
        <v/>
      </c>
      <c r="S1008" s="4" t="str">
        <f t="shared" si="749"/>
        <v/>
      </c>
      <c r="T1008" s="4" t="str">
        <f t="shared" si="749"/>
        <v/>
      </c>
      <c r="U1008" s="4" t="str">
        <f t="shared" si="749"/>
        <v/>
      </c>
      <c r="V1008" s="4" t="str">
        <f t="shared" si="749"/>
        <v/>
      </c>
      <c r="W1008" s="4" t="str">
        <f t="shared" si="749"/>
        <v/>
      </c>
      <c r="X1008" s="4" t="str">
        <f t="shared" si="749"/>
        <v/>
      </c>
    </row>
    <row r="1009" spans="1:24" ht="15.75" customHeight="1" x14ac:dyDescent="0.25">
      <c r="A1009" s="4" t="s">
        <v>83</v>
      </c>
      <c r="B1009" s="4" t="s">
        <v>84</v>
      </c>
      <c r="C1009" s="4" t="s">
        <v>28</v>
      </c>
      <c r="D1009" s="4" t="s">
        <v>29</v>
      </c>
      <c r="E1009" s="4">
        <f t="shared" si="523"/>
        <v>0</v>
      </c>
      <c r="I1009" s="4" t="str">
        <f t="shared" ref="I1009:X1009" si="750">+IF(IFERROR(I757,0)=0,0,I757)</f>
        <v/>
      </c>
      <c r="J1009" s="4" t="str">
        <f t="shared" si="750"/>
        <v/>
      </c>
      <c r="K1009" s="4" t="str">
        <f t="shared" si="750"/>
        <v/>
      </c>
      <c r="L1009" s="4" t="str">
        <f t="shared" si="750"/>
        <v/>
      </c>
      <c r="M1009" s="4" t="str">
        <f t="shared" si="750"/>
        <v/>
      </c>
      <c r="N1009" s="4" t="str">
        <f t="shared" si="750"/>
        <v/>
      </c>
      <c r="O1009" s="4" t="str">
        <f t="shared" si="750"/>
        <v/>
      </c>
      <c r="P1009" s="4" t="str">
        <f t="shared" si="750"/>
        <v/>
      </c>
      <c r="Q1009" s="4" t="str">
        <f t="shared" si="750"/>
        <v/>
      </c>
      <c r="R1009" s="4" t="str">
        <f t="shared" si="750"/>
        <v/>
      </c>
      <c r="S1009" s="4" t="str">
        <f t="shared" si="750"/>
        <v/>
      </c>
      <c r="T1009" s="4" t="str">
        <f t="shared" si="750"/>
        <v/>
      </c>
      <c r="U1009" s="4" t="str">
        <f t="shared" si="750"/>
        <v/>
      </c>
      <c r="V1009" s="4" t="str">
        <f t="shared" si="750"/>
        <v/>
      </c>
      <c r="W1009" s="4" t="str">
        <f t="shared" si="750"/>
        <v/>
      </c>
      <c r="X1009" s="4" t="str">
        <f t="shared" si="750"/>
        <v/>
      </c>
    </row>
    <row r="1010" spans="1:24" ht="15.75" customHeight="1" x14ac:dyDescent="0.25">
      <c r="A1010" s="4" t="s">
        <v>322</v>
      </c>
      <c r="B1010" s="4" t="s">
        <v>323</v>
      </c>
      <c r="C1010" s="4" t="s">
        <v>22</v>
      </c>
      <c r="D1010" s="4" t="s">
        <v>309</v>
      </c>
      <c r="E1010" s="4">
        <f t="shared" si="523"/>
        <v>0</v>
      </c>
      <c r="I1010" s="4" t="str">
        <f t="shared" ref="I1010:X1010" si="751">+IF(IFERROR(I758,0)=0,0,I758)</f>
        <v/>
      </c>
      <c r="J1010" s="4" t="str">
        <f t="shared" si="751"/>
        <v/>
      </c>
      <c r="K1010" s="4" t="str">
        <f t="shared" si="751"/>
        <v/>
      </c>
      <c r="L1010" s="4" t="str">
        <f t="shared" si="751"/>
        <v/>
      </c>
      <c r="M1010" s="4" t="str">
        <f t="shared" si="751"/>
        <v/>
      </c>
      <c r="N1010" s="4" t="str">
        <f t="shared" si="751"/>
        <v/>
      </c>
      <c r="O1010" s="4" t="str">
        <f t="shared" si="751"/>
        <v/>
      </c>
      <c r="P1010" s="4" t="str">
        <f t="shared" si="751"/>
        <v/>
      </c>
      <c r="Q1010" s="4" t="str">
        <f t="shared" si="751"/>
        <v/>
      </c>
      <c r="R1010" s="4" t="str">
        <f t="shared" si="751"/>
        <v/>
      </c>
      <c r="S1010" s="4" t="str">
        <f t="shared" si="751"/>
        <v/>
      </c>
      <c r="T1010" s="4" t="str">
        <f t="shared" si="751"/>
        <v/>
      </c>
      <c r="U1010" s="4" t="str">
        <f t="shared" si="751"/>
        <v/>
      </c>
      <c r="V1010" s="4" t="str">
        <f t="shared" si="751"/>
        <v/>
      </c>
      <c r="W1010" s="4" t="str">
        <f t="shared" si="751"/>
        <v/>
      </c>
      <c r="X1010" s="4" t="str">
        <f t="shared" si="751"/>
        <v/>
      </c>
    </row>
    <row r="1011" spans="1:24" ht="15.75" customHeight="1" x14ac:dyDescent="0.25">
      <c r="A1011" s="4" t="s">
        <v>150</v>
      </c>
      <c r="B1011" s="4" t="s">
        <v>151</v>
      </c>
      <c r="C1011" s="4" t="s">
        <v>118</v>
      </c>
      <c r="D1011" s="4" t="s">
        <v>119</v>
      </c>
      <c r="E1011" s="4">
        <f t="shared" si="523"/>
        <v>0</v>
      </c>
      <c r="I1011" s="4" t="str">
        <f t="shared" ref="I1011:X1011" si="752">+IF(IFERROR(I759,0)=0,0,I759)</f>
        <v/>
      </c>
      <c r="J1011" s="4" t="str">
        <f t="shared" si="752"/>
        <v/>
      </c>
      <c r="K1011" s="4" t="str">
        <f t="shared" si="752"/>
        <v/>
      </c>
      <c r="L1011" s="4" t="str">
        <f t="shared" si="752"/>
        <v/>
      </c>
      <c r="M1011" s="4" t="str">
        <f t="shared" si="752"/>
        <v/>
      </c>
      <c r="N1011" s="4" t="str">
        <f t="shared" si="752"/>
        <v/>
      </c>
      <c r="O1011" s="4" t="str">
        <f t="shared" si="752"/>
        <v/>
      </c>
      <c r="P1011" s="4" t="str">
        <f t="shared" si="752"/>
        <v/>
      </c>
      <c r="Q1011" s="4" t="str">
        <f t="shared" si="752"/>
        <v/>
      </c>
      <c r="R1011" s="4" t="str">
        <f t="shared" si="752"/>
        <v/>
      </c>
      <c r="S1011" s="4" t="str">
        <f t="shared" si="752"/>
        <v/>
      </c>
      <c r="T1011" s="4" t="str">
        <f t="shared" si="752"/>
        <v/>
      </c>
      <c r="U1011" s="4" t="str">
        <f t="shared" si="752"/>
        <v/>
      </c>
      <c r="V1011" s="4" t="str">
        <f t="shared" si="752"/>
        <v/>
      </c>
      <c r="W1011" s="4" t="str">
        <f t="shared" si="752"/>
        <v/>
      </c>
      <c r="X1011" s="4" t="str">
        <f t="shared" si="752"/>
        <v/>
      </c>
    </row>
    <row r="1012" spans="1:24" ht="15.75" customHeight="1" x14ac:dyDescent="0.25">
      <c r="A1012" s="4" t="s">
        <v>201</v>
      </c>
      <c r="B1012" s="4" t="s">
        <v>202</v>
      </c>
      <c r="C1012" s="4" t="s">
        <v>181</v>
      </c>
      <c r="D1012" s="4" t="s">
        <v>182</v>
      </c>
      <c r="E1012" s="4">
        <f t="shared" si="523"/>
        <v>1</v>
      </c>
      <c r="I1012" s="4">
        <f t="shared" ref="I1012:X1012" si="753">+IF(IFERROR(I760,0)=0,0,I760)</f>
        <v>43993638</v>
      </c>
      <c r="J1012" s="85">
        <f t="shared" si="753"/>
        <v>401.66034916230387</v>
      </c>
      <c r="K1012" s="85">
        <f t="shared" si="753"/>
        <v>129.79149394282874</v>
      </c>
      <c r="L1012" s="85">
        <f t="shared" si="753"/>
        <v>59.795009451139272</v>
      </c>
      <c r="M1012" s="85">
        <f t="shared" si="753"/>
        <v>460.70052539404554</v>
      </c>
      <c r="N1012" s="4">
        <f t="shared" si="753"/>
        <v>26.403693136058656</v>
      </c>
      <c r="O1012" s="85">
        <f t="shared" si="753"/>
        <v>34.826092020966804</v>
      </c>
      <c r="P1012" s="85">
        <f t="shared" si="753"/>
        <v>0.33832225342766065</v>
      </c>
      <c r="Q1012" s="85">
        <f t="shared" si="753"/>
        <v>0.33761821366024519</v>
      </c>
      <c r="R1012" s="85">
        <f t="shared" si="753"/>
        <v>6.253176879802484</v>
      </c>
      <c r="S1012" s="85">
        <f t="shared" si="753"/>
        <v>0.75718605133419403</v>
      </c>
      <c r="T1012" s="4">
        <f t="shared" si="753"/>
        <v>48.035522755138878</v>
      </c>
      <c r="U1012" s="4">
        <f t="shared" si="753"/>
        <v>0.28000000000000003</v>
      </c>
      <c r="V1012" s="4">
        <f t="shared" si="753"/>
        <v>0.37</v>
      </c>
      <c r="W1012" s="4">
        <f t="shared" si="753"/>
        <v>0.45</v>
      </c>
      <c r="X1012" s="4">
        <f t="shared" si="753"/>
        <v>0.45</v>
      </c>
    </row>
    <row r="1013" spans="1:24" ht="15.75" customHeight="1" x14ac:dyDescent="0.25">
      <c r="A1013" s="4" t="s">
        <v>519</v>
      </c>
      <c r="B1013" s="4" t="s">
        <v>520</v>
      </c>
      <c r="C1013" s="4" t="s">
        <v>106</v>
      </c>
      <c r="D1013" s="4" t="s">
        <v>484</v>
      </c>
      <c r="E1013" s="4">
        <f t="shared" si="523"/>
        <v>0</v>
      </c>
      <c r="I1013" s="4" t="str">
        <f t="shared" ref="I1013:X1013" si="754">+IF(IFERROR(I761,0)=0,0,I761)</f>
        <v/>
      </c>
      <c r="J1013" s="4" t="str">
        <f t="shared" si="754"/>
        <v/>
      </c>
      <c r="K1013" s="4" t="str">
        <f t="shared" si="754"/>
        <v/>
      </c>
      <c r="L1013" s="4" t="str">
        <f t="shared" si="754"/>
        <v/>
      </c>
      <c r="M1013" s="4" t="str">
        <f t="shared" si="754"/>
        <v/>
      </c>
      <c r="N1013" s="4" t="str">
        <f t="shared" si="754"/>
        <v/>
      </c>
      <c r="O1013" s="4" t="str">
        <f t="shared" si="754"/>
        <v/>
      </c>
      <c r="P1013" s="4" t="str">
        <f t="shared" si="754"/>
        <v/>
      </c>
      <c r="Q1013" s="4" t="str">
        <f t="shared" si="754"/>
        <v/>
      </c>
      <c r="R1013" s="4" t="str">
        <f t="shared" si="754"/>
        <v/>
      </c>
      <c r="S1013" s="4" t="str">
        <f t="shared" si="754"/>
        <v/>
      </c>
      <c r="T1013" s="4" t="str">
        <f t="shared" si="754"/>
        <v/>
      </c>
      <c r="U1013" s="4" t="str">
        <f t="shared" si="754"/>
        <v/>
      </c>
      <c r="V1013" s="4" t="str">
        <f t="shared" si="754"/>
        <v/>
      </c>
      <c r="W1013" s="4" t="str">
        <f t="shared" si="754"/>
        <v/>
      </c>
      <c r="X1013" s="4" t="str">
        <f t="shared" si="754"/>
        <v/>
      </c>
    </row>
    <row r="1014" spans="1:24" ht="15.75" customHeight="1" x14ac:dyDescent="0.25">
      <c r="A1014" s="4" t="s">
        <v>299</v>
      </c>
      <c r="B1014" s="4" t="s">
        <v>300</v>
      </c>
      <c r="C1014" s="4" t="s">
        <v>181</v>
      </c>
      <c r="D1014" s="4" t="s">
        <v>276</v>
      </c>
      <c r="E1014" s="4">
        <f t="shared" si="523"/>
        <v>1</v>
      </c>
      <c r="I1014" s="4">
        <f t="shared" ref="I1014:X1014" si="755">+IF(IFERROR(I762,0)=0,0,I762)</f>
        <v>59115809</v>
      </c>
      <c r="J1014" s="85">
        <f t="shared" si="755"/>
        <v>209.86941073579825</v>
      </c>
      <c r="K1014" s="85">
        <f t="shared" si="755"/>
        <v>140.78467572016143</v>
      </c>
      <c r="L1014" s="4">
        <f t="shared" si="755"/>
        <v>75.559979546576855</v>
      </c>
      <c r="M1014" s="4">
        <f t="shared" si="755"/>
        <v>803.89170413635793</v>
      </c>
      <c r="N1014" s="4">
        <f t="shared" si="755"/>
        <v>16.793206086451118</v>
      </c>
      <c r="O1014" s="85">
        <f t="shared" si="755"/>
        <v>55.172698121850665</v>
      </c>
      <c r="P1014" s="85">
        <f t="shared" si="755"/>
        <v>6.7568598860460849E-2</v>
      </c>
      <c r="Q1014" s="85">
        <f t="shared" si="755"/>
        <v>0.11500012015475933</v>
      </c>
      <c r="R1014" s="85">
        <f t="shared" si="755"/>
        <v>1.2280978849498618</v>
      </c>
      <c r="S1014" s="85">
        <f t="shared" si="755"/>
        <v>1.0208482090964945</v>
      </c>
      <c r="T1014" s="4">
        <f t="shared" si="755"/>
        <v>141.96387445888655</v>
      </c>
      <c r="U1014" s="4">
        <f t="shared" si="755"/>
        <v>0</v>
      </c>
      <c r="V1014" s="4">
        <f t="shared" si="755"/>
        <v>0</v>
      </c>
      <c r="W1014" s="4">
        <f t="shared" si="755"/>
        <v>0</v>
      </c>
      <c r="X1014" s="4">
        <f t="shared" si="755"/>
        <v>0.81</v>
      </c>
    </row>
    <row r="1015" spans="1:24" ht="15.75" customHeight="1" x14ac:dyDescent="0.25">
      <c r="A1015" s="4" t="s">
        <v>301</v>
      </c>
      <c r="B1015" s="4" t="s">
        <v>302</v>
      </c>
      <c r="C1015" s="4" t="s">
        <v>181</v>
      </c>
      <c r="D1015" s="4" t="s">
        <v>276</v>
      </c>
      <c r="E1015" s="4">
        <f t="shared" si="523"/>
        <v>1</v>
      </c>
      <c r="I1015" s="4">
        <f t="shared" ref="I1015:X1015" si="756">+IF(IFERROR(I763,0)=0,0,I763)</f>
        <v>1881641</v>
      </c>
      <c r="J1015" s="85">
        <f t="shared" si="756"/>
        <v>357.45394578455722</v>
      </c>
      <c r="K1015" s="85">
        <f t="shared" si="756"/>
        <v>80.780552719673949</v>
      </c>
      <c r="L1015" s="4">
        <f t="shared" si="756"/>
        <v>75.559979546576855</v>
      </c>
      <c r="M1015" s="4">
        <f t="shared" si="756"/>
        <v>803.89170413635793</v>
      </c>
      <c r="N1015" s="85">
        <f t="shared" si="756"/>
        <v>7.1214434634449404</v>
      </c>
      <c r="O1015" s="85">
        <f t="shared" si="756"/>
        <v>280.87313432835822</v>
      </c>
      <c r="P1015" s="85">
        <f t="shared" si="756"/>
        <v>5.0815726129981281E-2</v>
      </c>
      <c r="Q1015" s="85">
        <f t="shared" si="756"/>
        <v>0.30394736842105263</v>
      </c>
      <c r="R1015" s="85">
        <f t="shared" si="756"/>
        <v>1.2754824113632728</v>
      </c>
      <c r="S1015" s="85">
        <f t="shared" si="756"/>
        <v>2.1570529000717378</v>
      </c>
      <c r="T1015" s="85">
        <f t="shared" si="756"/>
        <v>197.0523560209424</v>
      </c>
      <c r="U1015" s="4">
        <f t="shared" si="756"/>
        <v>0</v>
      </c>
      <c r="V1015" s="4">
        <f t="shared" si="756"/>
        <v>0</v>
      </c>
      <c r="W1015" s="4">
        <f t="shared" si="756"/>
        <v>0</v>
      </c>
      <c r="X1015" s="4">
        <f t="shared" si="756"/>
        <v>0.81</v>
      </c>
    </row>
    <row r="1016" spans="1:24" ht="15.75" customHeight="1" x14ac:dyDescent="0.25">
      <c r="A1016" s="4" t="s">
        <v>303</v>
      </c>
      <c r="B1016" s="4" t="s">
        <v>304</v>
      </c>
      <c r="C1016" s="4" t="s">
        <v>181</v>
      </c>
      <c r="D1016" s="4" t="s">
        <v>276</v>
      </c>
      <c r="E1016" s="4">
        <f t="shared" si="523"/>
        <v>1</v>
      </c>
      <c r="I1016" s="4">
        <f t="shared" ref="I1016:X1016" si="757">+IF(IFERROR(I764,0)=0,0,I764)</f>
        <v>5438100</v>
      </c>
      <c r="J1016" s="85">
        <f t="shared" si="757"/>
        <v>317.2063772273404</v>
      </c>
      <c r="K1016" s="85">
        <f t="shared" si="757"/>
        <v>143.83700189404388</v>
      </c>
      <c r="L1016" s="4">
        <f t="shared" si="757"/>
        <v>75.559979546576855</v>
      </c>
      <c r="M1016" s="4">
        <f t="shared" si="757"/>
        <v>803.89170413635793</v>
      </c>
      <c r="N1016" s="85">
        <f t="shared" si="757"/>
        <v>4.8362479542487264</v>
      </c>
      <c r="O1016" s="85">
        <f t="shared" si="757"/>
        <v>212.2167300380228</v>
      </c>
      <c r="P1016" s="85">
        <f t="shared" si="757"/>
        <v>0.17131343218204517</v>
      </c>
      <c r="Q1016" s="85">
        <f t="shared" si="757"/>
        <v>0.1815392482740987</v>
      </c>
      <c r="R1016" s="85">
        <f t="shared" si="757"/>
        <v>1.0849377539949614</v>
      </c>
      <c r="S1016" s="85">
        <f t="shared" si="757"/>
        <v>3.4541235912780177</v>
      </c>
      <c r="T1016" s="85">
        <f t="shared" si="757"/>
        <v>106.51335877862596</v>
      </c>
      <c r="U1016" s="4">
        <f t="shared" si="757"/>
        <v>0</v>
      </c>
      <c r="V1016" s="4">
        <f t="shared" si="757"/>
        <v>0</v>
      </c>
      <c r="W1016" s="4">
        <f t="shared" si="757"/>
        <v>0</v>
      </c>
      <c r="X1016" s="4">
        <f t="shared" si="757"/>
        <v>0.81</v>
      </c>
    </row>
    <row r="1017" spans="1:24" ht="15.75" customHeight="1" x14ac:dyDescent="0.25">
      <c r="A1017" s="4" t="s">
        <v>305</v>
      </c>
      <c r="B1017" s="4" t="s">
        <v>306</v>
      </c>
      <c r="C1017" s="4" t="s">
        <v>181</v>
      </c>
      <c r="D1017" s="4" t="s">
        <v>276</v>
      </c>
      <c r="E1017" s="4">
        <f t="shared" si="523"/>
        <v>0</v>
      </c>
      <c r="I1017" s="4" t="str">
        <f t="shared" ref="I1017:X1017" si="758">+IF(IFERROR(I765,0)=0,0,I765)</f>
        <v/>
      </c>
      <c r="J1017" s="4" t="str">
        <f t="shared" si="758"/>
        <v/>
      </c>
      <c r="K1017" s="4" t="str">
        <f t="shared" si="758"/>
        <v/>
      </c>
      <c r="L1017" s="4" t="str">
        <f t="shared" si="758"/>
        <v/>
      </c>
      <c r="M1017" s="4" t="str">
        <f t="shared" si="758"/>
        <v/>
      </c>
      <c r="N1017" s="4" t="str">
        <f t="shared" si="758"/>
        <v/>
      </c>
      <c r="O1017" s="4" t="str">
        <f t="shared" si="758"/>
        <v/>
      </c>
      <c r="P1017" s="4" t="str">
        <f t="shared" si="758"/>
        <v/>
      </c>
      <c r="Q1017" s="4" t="str">
        <f t="shared" si="758"/>
        <v/>
      </c>
      <c r="R1017" s="4" t="str">
        <f t="shared" si="758"/>
        <v/>
      </c>
      <c r="S1017" s="4" t="str">
        <f t="shared" si="758"/>
        <v/>
      </c>
      <c r="T1017" s="4" t="str">
        <f t="shared" si="758"/>
        <v/>
      </c>
      <c r="U1017" s="4" t="str">
        <f t="shared" si="758"/>
        <v/>
      </c>
      <c r="V1017" s="4" t="str">
        <f t="shared" si="758"/>
        <v/>
      </c>
      <c r="W1017" s="4" t="str">
        <f t="shared" si="758"/>
        <v/>
      </c>
      <c r="X1017" s="4" t="str">
        <f t="shared" si="758"/>
        <v/>
      </c>
    </row>
    <row r="1018" spans="1:24" ht="15.75" customHeight="1" x14ac:dyDescent="0.25">
      <c r="A1018" s="4" t="s">
        <v>152</v>
      </c>
      <c r="B1018" s="4" t="s">
        <v>153</v>
      </c>
      <c r="C1018" s="4" t="s">
        <v>118</v>
      </c>
      <c r="D1018" s="4" t="s">
        <v>119</v>
      </c>
      <c r="E1018" s="4">
        <f t="shared" si="523"/>
        <v>0</v>
      </c>
      <c r="I1018" s="4" t="str">
        <f t="shared" ref="I1018:X1018" si="759">+IF(IFERROR(I766,0)=0,0,I766)</f>
        <v/>
      </c>
      <c r="J1018" s="4" t="str">
        <f t="shared" si="759"/>
        <v/>
      </c>
      <c r="K1018" s="4" t="str">
        <f t="shared" si="759"/>
        <v/>
      </c>
      <c r="L1018" s="4" t="str">
        <f t="shared" si="759"/>
        <v/>
      </c>
      <c r="M1018" s="4" t="str">
        <f t="shared" si="759"/>
        <v/>
      </c>
      <c r="N1018" s="4" t="str">
        <f t="shared" si="759"/>
        <v/>
      </c>
      <c r="O1018" s="4" t="str">
        <f t="shared" si="759"/>
        <v/>
      </c>
      <c r="P1018" s="4" t="str">
        <f t="shared" si="759"/>
        <v/>
      </c>
      <c r="Q1018" s="4" t="str">
        <f t="shared" si="759"/>
        <v/>
      </c>
      <c r="R1018" s="4" t="str">
        <f t="shared" si="759"/>
        <v/>
      </c>
      <c r="S1018" s="4" t="str">
        <f t="shared" si="759"/>
        <v/>
      </c>
      <c r="T1018" s="4" t="str">
        <f t="shared" si="759"/>
        <v/>
      </c>
      <c r="U1018" s="4" t="str">
        <f t="shared" si="759"/>
        <v/>
      </c>
      <c r="V1018" s="4" t="str">
        <f t="shared" si="759"/>
        <v/>
      </c>
      <c r="W1018" s="4" t="str">
        <f t="shared" si="759"/>
        <v/>
      </c>
      <c r="X1018" s="4" t="str">
        <f t="shared" si="759"/>
        <v/>
      </c>
    </row>
    <row r="1019" spans="1:24" ht="15.75" customHeight="1" x14ac:dyDescent="0.25">
      <c r="A1019" s="4" t="s">
        <v>272</v>
      </c>
      <c r="B1019" s="4" t="s">
        <v>273</v>
      </c>
      <c r="C1019" s="4" t="s">
        <v>28</v>
      </c>
      <c r="D1019" s="4" t="s">
        <v>265</v>
      </c>
      <c r="E1019" s="4">
        <f t="shared" si="523"/>
        <v>1</v>
      </c>
      <c r="I1019" s="4">
        <f t="shared" ref="I1019:X1019" si="760">+IF(IFERROR(I767,0)=0,0,I767)</f>
        <v>329064917</v>
      </c>
      <c r="J1019" s="85">
        <f t="shared" si="760"/>
        <v>203.6920271266718</v>
      </c>
      <c r="K1019" s="85">
        <f t="shared" si="760"/>
        <v>657.13477441291616</v>
      </c>
      <c r="L1019" s="4">
        <f t="shared" si="760"/>
        <v>199.20171897066643</v>
      </c>
      <c r="M1019" s="4">
        <f t="shared" si="760"/>
        <v>825.28785756523348</v>
      </c>
      <c r="N1019" s="85">
        <f t="shared" si="760"/>
        <v>0.73055493788783321</v>
      </c>
      <c r="O1019" s="85">
        <f t="shared" si="760"/>
        <v>32.093178036605657</v>
      </c>
      <c r="P1019" s="85">
        <f t="shared" si="760"/>
        <v>30.882163922251895</v>
      </c>
      <c r="Q1019" s="85">
        <f t="shared" si="760"/>
        <v>0.22266925638179799</v>
      </c>
      <c r="R1019" s="85">
        <f t="shared" si="760"/>
        <v>5.2524590459456357</v>
      </c>
      <c r="S1019" s="85">
        <f t="shared" si="760"/>
        <v>138.19799875570303</v>
      </c>
      <c r="T1019" s="85">
        <f t="shared" si="760"/>
        <v>14.153733259952302</v>
      </c>
      <c r="U1019" s="4">
        <f t="shared" si="760"/>
        <v>0</v>
      </c>
      <c r="V1019" s="4">
        <f t="shared" si="760"/>
        <v>0</v>
      </c>
      <c r="W1019" s="4">
        <f t="shared" si="760"/>
        <v>0</v>
      </c>
      <c r="X1019" s="4">
        <f t="shared" si="760"/>
        <v>0</v>
      </c>
    </row>
    <row r="1020" spans="1:24" ht="15.75" customHeight="1" x14ac:dyDescent="0.25">
      <c r="A1020" s="4" t="s">
        <v>85</v>
      </c>
      <c r="B1020" s="4" t="s">
        <v>86</v>
      </c>
      <c r="C1020" s="4" t="s">
        <v>28</v>
      </c>
      <c r="D1020" s="4" t="s">
        <v>29</v>
      </c>
      <c r="E1020" s="4">
        <f t="shared" si="523"/>
        <v>0</v>
      </c>
      <c r="I1020" s="4" t="str">
        <f t="shared" ref="I1020:X1020" si="761">+IF(IFERROR(I768,0)=0,0,I768)</f>
        <v/>
      </c>
      <c r="J1020" s="4" t="str">
        <f t="shared" si="761"/>
        <v/>
      </c>
      <c r="K1020" s="4" t="str">
        <f t="shared" si="761"/>
        <v/>
      </c>
      <c r="L1020" s="4" t="str">
        <f t="shared" si="761"/>
        <v/>
      </c>
      <c r="M1020" s="4" t="str">
        <f t="shared" si="761"/>
        <v/>
      </c>
      <c r="N1020" s="4" t="str">
        <f t="shared" si="761"/>
        <v/>
      </c>
      <c r="O1020" s="4" t="str">
        <f t="shared" si="761"/>
        <v/>
      </c>
      <c r="P1020" s="4" t="str">
        <f t="shared" si="761"/>
        <v/>
      </c>
      <c r="Q1020" s="4" t="str">
        <f t="shared" si="761"/>
        <v/>
      </c>
      <c r="R1020" s="4" t="str">
        <f t="shared" si="761"/>
        <v/>
      </c>
      <c r="S1020" s="4" t="str">
        <f t="shared" si="761"/>
        <v/>
      </c>
      <c r="T1020" s="4" t="str">
        <f t="shared" si="761"/>
        <v/>
      </c>
      <c r="U1020" s="4" t="str">
        <f t="shared" si="761"/>
        <v/>
      </c>
      <c r="V1020" s="4" t="str">
        <f t="shared" si="761"/>
        <v/>
      </c>
      <c r="W1020" s="4" t="str">
        <f t="shared" si="761"/>
        <v/>
      </c>
      <c r="X1020" s="4" t="str">
        <f t="shared" si="761"/>
        <v/>
      </c>
    </row>
    <row r="1021" spans="1:24" ht="15.75" customHeight="1" x14ac:dyDescent="0.25">
      <c r="A1021" s="4" t="s">
        <v>351</v>
      </c>
      <c r="B1021" s="4" t="s">
        <v>352</v>
      </c>
      <c r="C1021" s="4" t="s">
        <v>28</v>
      </c>
      <c r="D1021" s="4" t="s">
        <v>328</v>
      </c>
      <c r="E1021" s="4">
        <f t="shared" si="523"/>
        <v>0</v>
      </c>
      <c r="I1021" s="4" t="str">
        <f t="shared" ref="I1021:X1021" si="762">+IF(IFERROR(I769,0)=0,0,I769)</f>
        <v/>
      </c>
      <c r="J1021" s="4" t="str">
        <f t="shared" si="762"/>
        <v/>
      </c>
      <c r="K1021" s="4" t="str">
        <f t="shared" si="762"/>
        <v/>
      </c>
      <c r="L1021" s="4" t="str">
        <f t="shared" si="762"/>
        <v/>
      </c>
      <c r="M1021" s="4" t="str">
        <f t="shared" si="762"/>
        <v/>
      </c>
      <c r="N1021" s="4" t="str">
        <f t="shared" si="762"/>
        <v/>
      </c>
      <c r="O1021" s="4" t="str">
        <f t="shared" si="762"/>
        <v/>
      </c>
      <c r="P1021" s="4" t="str">
        <f t="shared" si="762"/>
        <v/>
      </c>
      <c r="Q1021" s="4" t="str">
        <f t="shared" si="762"/>
        <v/>
      </c>
      <c r="R1021" s="4" t="str">
        <f t="shared" si="762"/>
        <v/>
      </c>
      <c r="S1021" s="4" t="str">
        <f t="shared" si="762"/>
        <v/>
      </c>
      <c r="T1021" s="4" t="str">
        <f t="shared" si="762"/>
        <v/>
      </c>
      <c r="U1021" s="4" t="str">
        <f t="shared" si="762"/>
        <v/>
      </c>
      <c r="V1021" s="4" t="str">
        <f t="shared" si="762"/>
        <v/>
      </c>
      <c r="W1021" s="4" t="str">
        <f t="shared" si="762"/>
        <v/>
      </c>
      <c r="X1021" s="4" t="str">
        <f t="shared" si="762"/>
        <v/>
      </c>
    </row>
    <row r="1022" spans="1:24" ht="15.75" customHeight="1" x14ac:dyDescent="0.25">
      <c r="A1022" s="4" t="s">
        <v>114</v>
      </c>
      <c r="B1022" s="4" t="s">
        <v>115</v>
      </c>
      <c r="C1022" s="4" t="s">
        <v>106</v>
      </c>
      <c r="D1022" s="4" t="s">
        <v>107</v>
      </c>
      <c r="E1022" s="4">
        <f t="shared" si="523"/>
        <v>0</v>
      </c>
      <c r="I1022" s="4" t="str">
        <f t="shared" ref="I1022:X1022" si="763">+IF(IFERROR(I770,0)=0,0,I770)</f>
        <v/>
      </c>
      <c r="J1022" s="4" t="str">
        <f t="shared" si="763"/>
        <v/>
      </c>
      <c r="K1022" s="4" t="str">
        <f t="shared" si="763"/>
        <v/>
      </c>
      <c r="L1022" s="4" t="str">
        <f t="shared" si="763"/>
        <v/>
      </c>
      <c r="M1022" s="4" t="str">
        <f t="shared" si="763"/>
        <v/>
      </c>
      <c r="N1022" s="4" t="str">
        <f t="shared" si="763"/>
        <v/>
      </c>
      <c r="O1022" s="4" t="str">
        <f t="shared" si="763"/>
        <v/>
      </c>
      <c r="P1022" s="4" t="str">
        <f t="shared" si="763"/>
        <v/>
      </c>
      <c r="Q1022" s="4" t="str">
        <f t="shared" si="763"/>
        <v/>
      </c>
      <c r="R1022" s="4" t="str">
        <f t="shared" si="763"/>
        <v/>
      </c>
      <c r="S1022" s="4" t="str">
        <f t="shared" si="763"/>
        <v/>
      </c>
      <c r="T1022" s="4" t="str">
        <f t="shared" si="763"/>
        <v/>
      </c>
      <c r="U1022" s="4" t="str">
        <f t="shared" si="763"/>
        <v/>
      </c>
      <c r="V1022" s="4" t="str">
        <f t="shared" si="763"/>
        <v/>
      </c>
      <c r="W1022" s="4" t="str">
        <f t="shared" si="763"/>
        <v/>
      </c>
      <c r="X1022" s="4" t="str">
        <f t="shared" si="763"/>
        <v/>
      </c>
    </row>
    <row r="1023" spans="1:24" ht="15.75" customHeight="1" x14ac:dyDescent="0.25">
      <c r="A1023" s="4" t="s">
        <v>212</v>
      </c>
      <c r="B1023" s="4" t="s">
        <v>213</v>
      </c>
      <c r="C1023" s="4" t="s">
        <v>22</v>
      </c>
      <c r="D1023" s="4" t="s">
        <v>205</v>
      </c>
      <c r="E1023" s="4">
        <f t="shared" si="523"/>
        <v>0</v>
      </c>
      <c r="I1023" s="4" t="str">
        <f t="shared" ref="I1023:X1023" si="764">+IF(IFERROR(I771,0)=0,0,I771)</f>
        <v/>
      </c>
      <c r="J1023" s="4" t="str">
        <f t="shared" si="764"/>
        <v/>
      </c>
      <c r="K1023" s="4" t="str">
        <f t="shared" si="764"/>
        <v/>
      </c>
      <c r="L1023" s="4" t="str">
        <f t="shared" si="764"/>
        <v/>
      </c>
      <c r="M1023" s="4" t="str">
        <f t="shared" si="764"/>
        <v/>
      </c>
      <c r="N1023" s="4" t="str">
        <f t="shared" si="764"/>
        <v/>
      </c>
      <c r="O1023" s="4" t="str">
        <f t="shared" si="764"/>
        <v/>
      </c>
      <c r="P1023" s="4" t="str">
        <f t="shared" si="764"/>
        <v/>
      </c>
      <c r="Q1023" s="4" t="str">
        <f t="shared" si="764"/>
        <v/>
      </c>
      <c r="R1023" s="4" t="str">
        <f t="shared" si="764"/>
        <v/>
      </c>
      <c r="S1023" s="4" t="str">
        <f t="shared" si="764"/>
        <v/>
      </c>
      <c r="T1023" s="4" t="str">
        <f t="shared" si="764"/>
        <v/>
      </c>
      <c r="U1023" s="4" t="str">
        <f t="shared" si="764"/>
        <v/>
      </c>
      <c r="V1023" s="4" t="str">
        <f t="shared" si="764"/>
        <v/>
      </c>
      <c r="W1023" s="4" t="str">
        <f t="shared" si="764"/>
        <v/>
      </c>
      <c r="X1023" s="4" t="str">
        <f t="shared" si="764"/>
        <v/>
      </c>
    </row>
    <row r="1024" spans="1:24" ht="15.75" customHeight="1" x14ac:dyDescent="0.25">
      <c r="A1024" s="4" t="s">
        <v>353</v>
      </c>
      <c r="B1024" s="4" t="s">
        <v>354</v>
      </c>
      <c r="C1024" s="4" t="s">
        <v>28</v>
      </c>
      <c r="D1024" s="4" t="s">
        <v>328</v>
      </c>
      <c r="E1024" s="4">
        <f t="shared" si="523"/>
        <v>0</v>
      </c>
      <c r="I1024" s="4" t="str">
        <f t="shared" ref="I1024:X1024" si="765">+IF(IFERROR(I772,0)=0,0,I772)</f>
        <v/>
      </c>
      <c r="J1024" s="4" t="str">
        <f t="shared" si="765"/>
        <v/>
      </c>
      <c r="K1024" s="4" t="str">
        <f t="shared" si="765"/>
        <v/>
      </c>
      <c r="L1024" s="4" t="str">
        <f t="shared" si="765"/>
        <v/>
      </c>
      <c r="M1024" s="4" t="str">
        <f t="shared" si="765"/>
        <v/>
      </c>
      <c r="N1024" s="4" t="str">
        <f t="shared" si="765"/>
        <v/>
      </c>
      <c r="O1024" s="4" t="str">
        <f t="shared" si="765"/>
        <v/>
      </c>
      <c r="P1024" s="4" t="str">
        <f t="shared" si="765"/>
        <v/>
      </c>
      <c r="Q1024" s="4" t="str">
        <f t="shared" si="765"/>
        <v/>
      </c>
      <c r="R1024" s="4" t="str">
        <f t="shared" si="765"/>
        <v/>
      </c>
      <c r="S1024" s="4" t="str">
        <f t="shared" si="765"/>
        <v/>
      </c>
      <c r="T1024" s="4" t="str">
        <f t="shared" si="765"/>
        <v/>
      </c>
      <c r="U1024" s="4" t="str">
        <f t="shared" si="765"/>
        <v/>
      </c>
      <c r="V1024" s="4" t="str">
        <f t="shared" si="765"/>
        <v/>
      </c>
      <c r="W1024" s="4" t="str">
        <f t="shared" si="765"/>
        <v/>
      </c>
      <c r="X1024" s="4" t="str">
        <f t="shared" si="765"/>
        <v/>
      </c>
    </row>
    <row r="1025" spans="1:24" ht="15.75" customHeight="1" x14ac:dyDescent="0.25">
      <c r="A1025" s="4" t="s">
        <v>376</v>
      </c>
      <c r="B1025" s="4" t="s">
        <v>377</v>
      </c>
      <c r="C1025" s="4" t="s">
        <v>106</v>
      </c>
      <c r="D1025" s="4" t="s">
        <v>357</v>
      </c>
      <c r="E1025" s="4">
        <f t="shared" si="523"/>
        <v>0</v>
      </c>
      <c r="I1025" s="4" t="str">
        <f t="shared" ref="I1025:X1025" si="766">+IF(IFERROR(I773,0)=0,0,I773)</f>
        <v/>
      </c>
      <c r="J1025" s="4" t="str">
        <f t="shared" si="766"/>
        <v/>
      </c>
      <c r="K1025" s="4" t="str">
        <f t="shared" si="766"/>
        <v/>
      </c>
      <c r="L1025" s="4" t="str">
        <f t="shared" si="766"/>
        <v/>
      </c>
      <c r="M1025" s="4" t="str">
        <f t="shared" si="766"/>
        <v/>
      </c>
      <c r="N1025" s="4" t="str">
        <f t="shared" si="766"/>
        <v/>
      </c>
      <c r="O1025" s="4" t="str">
        <f t="shared" si="766"/>
        <v/>
      </c>
      <c r="P1025" s="4" t="str">
        <f t="shared" si="766"/>
        <v/>
      </c>
      <c r="Q1025" s="4" t="str">
        <f t="shared" si="766"/>
        <v/>
      </c>
      <c r="R1025" s="4" t="str">
        <f t="shared" si="766"/>
        <v/>
      </c>
      <c r="S1025" s="4" t="str">
        <f t="shared" si="766"/>
        <v/>
      </c>
      <c r="T1025" s="4" t="str">
        <f t="shared" si="766"/>
        <v/>
      </c>
      <c r="U1025" s="4" t="str">
        <f t="shared" si="766"/>
        <v/>
      </c>
      <c r="V1025" s="4" t="str">
        <f t="shared" si="766"/>
        <v/>
      </c>
      <c r="W1025" s="4" t="str">
        <f t="shared" si="766"/>
        <v/>
      </c>
      <c r="X1025" s="4" t="str">
        <f t="shared" si="766"/>
        <v/>
      </c>
    </row>
    <row r="1026" spans="1:24" ht="15.75" customHeight="1" x14ac:dyDescent="0.25">
      <c r="A1026" s="4" t="s">
        <v>324</v>
      </c>
      <c r="B1026" s="4" t="s">
        <v>325</v>
      </c>
      <c r="C1026" s="4" t="s">
        <v>22</v>
      </c>
      <c r="D1026" s="4" t="s">
        <v>309</v>
      </c>
      <c r="E1026" s="4">
        <f t="shared" si="523"/>
        <v>0</v>
      </c>
      <c r="I1026" s="4" t="str">
        <f t="shared" ref="I1026:X1026" si="767">+IF(IFERROR(I774,0)=0,0,I774)</f>
        <v/>
      </c>
      <c r="J1026" s="4" t="str">
        <f t="shared" si="767"/>
        <v/>
      </c>
      <c r="K1026" s="4" t="str">
        <f t="shared" si="767"/>
        <v/>
      </c>
      <c r="L1026" s="4" t="str">
        <f t="shared" si="767"/>
        <v/>
      </c>
      <c r="M1026" s="4" t="str">
        <f t="shared" si="767"/>
        <v/>
      </c>
      <c r="N1026" s="4" t="str">
        <f t="shared" si="767"/>
        <v/>
      </c>
      <c r="O1026" s="4" t="str">
        <f t="shared" si="767"/>
        <v/>
      </c>
      <c r="P1026" s="4" t="str">
        <f t="shared" si="767"/>
        <v/>
      </c>
      <c r="Q1026" s="4" t="str">
        <f t="shared" si="767"/>
        <v/>
      </c>
      <c r="R1026" s="4" t="str">
        <f t="shared" si="767"/>
        <v/>
      </c>
      <c r="S1026" s="4" t="str">
        <f t="shared" si="767"/>
        <v/>
      </c>
      <c r="T1026" s="4" t="str">
        <f t="shared" si="767"/>
        <v/>
      </c>
      <c r="U1026" s="4" t="str">
        <f t="shared" si="767"/>
        <v/>
      </c>
      <c r="V1026" s="4" t="str">
        <f t="shared" si="767"/>
        <v/>
      </c>
      <c r="W1026" s="4" t="str">
        <f t="shared" si="767"/>
        <v/>
      </c>
      <c r="X1026" s="4" t="str">
        <f t="shared" si="767"/>
        <v/>
      </c>
    </row>
    <row r="1027" spans="1:24" ht="15.75" customHeight="1" x14ac:dyDescent="0.25">
      <c r="A1027" s="4" t="s">
        <v>261</v>
      </c>
      <c r="B1027" s="4" t="s">
        <v>262</v>
      </c>
      <c r="C1027" s="4" t="s">
        <v>118</v>
      </c>
      <c r="D1027" s="4" t="s">
        <v>250</v>
      </c>
      <c r="E1027" s="4">
        <f t="shared" si="523"/>
        <v>0</v>
      </c>
      <c r="I1027" s="4" t="str">
        <f t="shared" ref="I1027:X1027" si="768">+IF(IFERROR(I775,0)=0,0,I775)</f>
        <v/>
      </c>
      <c r="J1027" s="4" t="str">
        <f t="shared" si="768"/>
        <v/>
      </c>
      <c r="K1027" s="4" t="str">
        <f t="shared" si="768"/>
        <v/>
      </c>
      <c r="L1027" s="4" t="str">
        <f t="shared" si="768"/>
        <v/>
      </c>
      <c r="M1027" s="4" t="str">
        <f t="shared" si="768"/>
        <v/>
      </c>
      <c r="N1027" s="4" t="str">
        <f t="shared" si="768"/>
        <v/>
      </c>
      <c r="O1027" s="4" t="str">
        <f t="shared" si="768"/>
        <v/>
      </c>
      <c r="P1027" s="4" t="str">
        <f t="shared" si="768"/>
        <v/>
      </c>
      <c r="Q1027" s="4" t="str">
        <f t="shared" si="768"/>
        <v/>
      </c>
      <c r="R1027" s="4" t="str">
        <f t="shared" si="768"/>
        <v/>
      </c>
      <c r="S1027" s="4" t="str">
        <f t="shared" si="768"/>
        <v/>
      </c>
      <c r="T1027" s="4" t="str">
        <f t="shared" si="768"/>
        <v/>
      </c>
      <c r="U1027" s="4" t="str">
        <f t="shared" si="768"/>
        <v/>
      </c>
      <c r="V1027" s="4" t="str">
        <f t="shared" si="768"/>
        <v/>
      </c>
      <c r="W1027" s="4" t="str">
        <f t="shared" si="768"/>
        <v/>
      </c>
      <c r="X1027" s="4" t="str">
        <f t="shared" si="768"/>
        <v/>
      </c>
    </row>
    <row r="1028" spans="1:24" ht="15.75" customHeight="1" x14ac:dyDescent="0.25">
      <c r="A1028" s="4" t="s">
        <v>521</v>
      </c>
      <c r="B1028" s="4" t="s">
        <v>522</v>
      </c>
      <c r="C1028" s="4" t="s">
        <v>106</v>
      </c>
      <c r="D1028" s="4" t="s">
        <v>484</v>
      </c>
      <c r="E1028" s="4">
        <f t="shared" si="523"/>
        <v>0</v>
      </c>
      <c r="I1028" s="4" t="str">
        <f t="shared" ref="I1028:X1028" si="769">+IF(IFERROR(I776,0)=0,0,I776)</f>
        <v/>
      </c>
      <c r="J1028" s="4" t="str">
        <f t="shared" si="769"/>
        <v/>
      </c>
      <c r="K1028" s="4" t="str">
        <f t="shared" si="769"/>
        <v/>
      </c>
      <c r="L1028" s="4" t="str">
        <f t="shared" si="769"/>
        <v/>
      </c>
      <c r="M1028" s="4" t="str">
        <f t="shared" si="769"/>
        <v/>
      </c>
      <c r="N1028" s="4" t="str">
        <f t="shared" si="769"/>
        <v/>
      </c>
      <c r="O1028" s="4" t="str">
        <f t="shared" si="769"/>
        <v/>
      </c>
      <c r="P1028" s="4" t="str">
        <f t="shared" si="769"/>
        <v/>
      </c>
      <c r="Q1028" s="4" t="str">
        <f t="shared" si="769"/>
        <v/>
      </c>
      <c r="R1028" s="4" t="str">
        <f t="shared" si="769"/>
        <v/>
      </c>
      <c r="S1028" s="4" t="str">
        <f t="shared" si="769"/>
        <v/>
      </c>
      <c r="T1028" s="4" t="str">
        <f t="shared" si="769"/>
        <v/>
      </c>
      <c r="U1028" s="4" t="str">
        <f t="shared" si="769"/>
        <v/>
      </c>
      <c r="V1028" s="4" t="str">
        <f t="shared" si="769"/>
        <v/>
      </c>
      <c r="W1028" s="4" t="str">
        <f t="shared" si="769"/>
        <v/>
      </c>
      <c r="X1028" s="4" t="str">
        <f t="shared" si="769"/>
        <v/>
      </c>
    </row>
    <row r="1029" spans="1:24" ht="15.75" customHeight="1" x14ac:dyDescent="0.25">
      <c r="A1029" s="4" t="s">
        <v>154</v>
      </c>
      <c r="B1029" s="4" t="s">
        <v>155</v>
      </c>
      <c r="C1029" s="4" t="s">
        <v>118</v>
      </c>
      <c r="D1029" s="4" t="s">
        <v>119</v>
      </c>
      <c r="E1029" s="4">
        <f t="shared" si="523"/>
        <v>0</v>
      </c>
      <c r="I1029" s="4" t="str">
        <f t="shared" ref="I1029:X1029" si="770">+IF(IFERROR(I777,0)=0,0,I777)</f>
        <v/>
      </c>
      <c r="J1029" s="4" t="str">
        <f t="shared" si="770"/>
        <v/>
      </c>
      <c r="K1029" s="4" t="str">
        <f t="shared" si="770"/>
        <v/>
      </c>
      <c r="L1029" s="4" t="str">
        <f t="shared" si="770"/>
        <v/>
      </c>
      <c r="M1029" s="4" t="str">
        <f t="shared" si="770"/>
        <v/>
      </c>
      <c r="N1029" s="4" t="str">
        <f t="shared" si="770"/>
        <v/>
      </c>
      <c r="O1029" s="4" t="str">
        <f t="shared" si="770"/>
        <v/>
      </c>
      <c r="P1029" s="4" t="str">
        <f t="shared" si="770"/>
        <v/>
      </c>
      <c r="Q1029" s="4" t="str">
        <f t="shared" si="770"/>
        <v/>
      </c>
      <c r="R1029" s="4" t="str">
        <f t="shared" si="770"/>
        <v/>
      </c>
      <c r="S1029" s="4" t="str">
        <f t="shared" si="770"/>
        <v/>
      </c>
      <c r="T1029" s="4" t="str">
        <f t="shared" si="770"/>
        <v/>
      </c>
      <c r="U1029" s="4" t="str">
        <f t="shared" si="770"/>
        <v/>
      </c>
      <c r="V1029" s="4" t="str">
        <f t="shared" si="770"/>
        <v/>
      </c>
      <c r="W1029" s="4" t="str">
        <f t="shared" si="770"/>
        <v/>
      </c>
      <c r="X1029" s="4" t="str">
        <f t="shared" si="770"/>
        <v/>
      </c>
    </row>
    <row r="1030" spans="1:24" ht="15.75" customHeight="1" x14ac:dyDescent="0.25">
      <c r="A1030" s="4" t="s">
        <v>156</v>
      </c>
      <c r="B1030" s="4" t="s">
        <v>157</v>
      </c>
      <c r="C1030" s="4" t="s">
        <v>118</v>
      </c>
      <c r="D1030" s="4" t="s">
        <v>119</v>
      </c>
      <c r="E1030" s="4">
        <f t="shared" si="523"/>
        <v>0</v>
      </c>
      <c r="I1030" s="4" t="str">
        <f>+IF(IFERROR(I778,0)=0,0,I778)</f>
        <v/>
      </c>
      <c r="J1030" s="97"/>
      <c r="K1030" s="97"/>
      <c r="L1030" s="97"/>
      <c r="M1030" s="97"/>
      <c r="N1030" s="97"/>
      <c r="O1030" s="97"/>
      <c r="P1030" s="97"/>
      <c r="Q1030" s="97"/>
      <c r="R1030" s="97"/>
      <c r="S1030" s="97"/>
      <c r="T1030" s="97"/>
      <c r="U1030" s="97"/>
      <c r="V1030" s="97"/>
      <c r="W1030" s="97"/>
      <c r="X1030" s="97"/>
    </row>
    <row r="1031" spans="1:24" ht="15.75" customHeight="1" x14ac:dyDescent="0.25">
      <c r="A1031" s="98" t="s">
        <v>786</v>
      </c>
      <c r="B1031" s="98" t="s">
        <v>787</v>
      </c>
      <c r="C1031" s="98"/>
      <c r="D1031" s="98"/>
      <c r="J1031" s="97">
        <v>411.02812586925376</v>
      </c>
      <c r="K1031" s="97">
        <v>412.81050729756316</v>
      </c>
      <c r="L1031" s="97">
        <v>177.72467987332698</v>
      </c>
      <c r="M1031" s="97">
        <v>430.52363428632162</v>
      </c>
      <c r="N1031" s="97">
        <v>22.680803675237598</v>
      </c>
      <c r="O1031" s="97">
        <v>29654.919147649991</v>
      </c>
      <c r="P1031" s="97">
        <v>813.33369350873875</v>
      </c>
      <c r="Q1031" s="97">
        <v>11288.753913353205</v>
      </c>
      <c r="R1031" s="97">
        <v>9.1127678178912923</v>
      </c>
      <c r="S1031" s="97">
        <v>965.8009105450966</v>
      </c>
      <c r="T1031" s="97">
        <v>28562.823871906839</v>
      </c>
      <c r="U1031" s="97">
        <v>0</v>
      </c>
      <c r="V1031" s="97">
        <v>0</v>
      </c>
      <c r="W1031" s="97">
        <v>0</v>
      </c>
      <c r="X1031" s="97">
        <v>0</v>
      </c>
    </row>
    <row r="1032" spans="1:24" ht="15.75" customHeight="1" x14ac:dyDescent="0.25">
      <c r="A1032" s="98" t="s">
        <v>490</v>
      </c>
      <c r="B1032" s="98" t="s">
        <v>788</v>
      </c>
      <c r="C1032" s="98" t="s">
        <v>789</v>
      </c>
      <c r="D1032" s="98" t="s">
        <v>375</v>
      </c>
      <c r="E1032" s="4" t="s">
        <v>790</v>
      </c>
      <c r="J1032" s="4"/>
      <c r="K1032" s="4"/>
      <c r="L1032" s="4"/>
      <c r="M1032" s="4"/>
      <c r="N1032" s="4"/>
      <c r="O1032" s="4"/>
      <c r="P1032" s="4"/>
      <c r="Q1032" s="4"/>
      <c r="R1032" s="4"/>
      <c r="S1032" s="4"/>
      <c r="T1032" s="4"/>
      <c r="U1032" s="4"/>
      <c r="V1032" s="4"/>
      <c r="W1032" s="4"/>
      <c r="X1032" s="4"/>
    </row>
    <row r="1033" spans="1:24" ht="15.75" customHeight="1" x14ac:dyDescent="0.25">
      <c r="A1033" s="98" t="s">
        <v>21</v>
      </c>
      <c r="B1033" s="98" t="s">
        <v>537</v>
      </c>
      <c r="C1033" s="98" t="s">
        <v>88</v>
      </c>
      <c r="D1033" s="98" t="s">
        <v>129</v>
      </c>
      <c r="I1033" s="4" t="s">
        <v>791</v>
      </c>
      <c r="J1033" s="97">
        <f t="shared" ref="J1033:X1033" si="771">+QUARTILE(J1038:J1110,0)</f>
        <v>13.751099084196875</v>
      </c>
      <c r="K1033" s="97">
        <f t="shared" si="771"/>
        <v>38.639534437853769</v>
      </c>
      <c r="L1033" s="97">
        <f t="shared" si="771"/>
        <v>0</v>
      </c>
      <c r="M1033" s="97">
        <f t="shared" si="771"/>
        <v>0</v>
      </c>
      <c r="N1033" s="97">
        <f t="shared" si="771"/>
        <v>0</v>
      </c>
      <c r="O1033" s="97">
        <f t="shared" si="771"/>
        <v>1784.4827586206898</v>
      </c>
      <c r="P1033" s="97">
        <f t="shared" si="771"/>
        <v>18.500045804790165</v>
      </c>
      <c r="Q1033" s="97">
        <f t="shared" si="771"/>
        <v>1305.5710306406686</v>
      </c>
      <c r="R1033" s="97">
        <f t="shared" si="771"/>
        <v>0</v>
      </c>
      <c r="S1033" s="97">
        <f t="shared" si="771"/>
        <v>0</v>
      </c>
      <c r="T1033" s="97">
        <f t="shared" si="771"/>
        <v>0</v>
      </c>
      <c r="U1033" s="97">
        <f t="shared" si="771"/>
        <v>0</v>
      </c>
      <c r="V1033" s="97">
        <f t="shared" si="771"/>
        <v>0</v>
      </c>
      <c r="W1033" s="97">
        <f t="shared" si="771"/>
        <v>0</v>
      </c>
      <c r="X1033" s="97">
        <f t="shared" si="771"/>
        <v>0</v>
      </c>
    </row>
    <row r="1034" spans="1:24" ht="15.75" customHeight="1" x14ac:dyDescent="0.25">
      <c r="A1034" s="98" t="s">
        <v>424</v>
      </c>
      <c r="B1034" s="98" t="s">
        <v>792</v>
      </c>
      <c r="C1034" s="98" t="s">
        <v>264</v>
      </c>
      <c r="D1034" s="98" t="s">
        <v>135</v>
      </c>
      <c r="I1034" s="96" t="s">
        <v>793</v>
      </c>
      <c r="J1034" s="99">
        <f t="shared" ref="J1034:X1034" si="772">+QUARTILE(J1038:J1110,1)</f>
        <v>216.4229015117667</v>
      </c>
      <c r="K1034" s="99">
        <f t="shared" si="772"/>
        <v>97.061987680318992</v>
      </c>
      <c r="L1034" s="99">
        <f t="shared" si="772"/>
        <v>34.207287820954051</v>
      </c>
      <c r="M1034" s="99">
        <f t="shared" si="772"/>
        <v>286.58647052429438</v>
      </c>
      <c r="N1034" s="99">
        <f t="shared" si="772"/>
        <v>6.5009043583960135</v>
      </c>
      <c r="O1034" s="99">
        <f t="shared" si="772"/>
        <v>26268.774703557312</v>
      </c>
      <c r="P1034" s="99">
        <f t="shared" si="772"/>
        <v>187.83899514701685</v>
      </c>
      <c r="Q1034" s="99">
        <f t="shared" si="772"/>
        <v>2900.4256213546319</v>
      </c>
      <c r="R1034" s="99">
        <f t="shared" si="772"/>
        <v>0.90832296331283546</v>
      </c>
      <c r="S1034" s="99">
        <f t="shared" si="772"/>
        <v>381.48623817458952</v>
      </c>
      <c r="T1034" s="99">
        <f t="shared" si="772"/>
        <v>22571.428571428572</v>
      </c>
      <c r="U1034" s="99">
        <f t="shared" si="772"/>
        <v>0</v>
      </c>
      <c r="V1034" s="99">
        <f t="shared" si="772"/>
        <v>0</v>
      </c>
      <c r="W1034" s="99">
        <f t="shared" si="772"/>
        <v>0</v>
      </c>
      <c r="X1034" s="99">
        <f t="shared" si="772"/>
        <v>0.12625</v>
      </c>
    </row>
    <row r="1035" spans="1:24" ht="15.75" customHeight="1" x14ac:dyDescent="0.25">
      <c r="A1035" s="297" t="s">
        <v>769</v>
      </c>
      <c r="B1035" s="260"/>
      <c r="C1035" s="260"/>
      <c r="D1035" s="261"/>
      <c r="I1035" s="4" t="s">
        <v>794</v>
      </c>
      <c r="J1035" s="97">
        <f t="shared" ref="J1035:X1035" si="773">+QUARTILE(J1038:J1110,3)</f>
        <v>402.24324155958834</v>
      </c>
      <c r="K1035" s="97">
        <f t="shared" si="773"/>
        <v>212.34824869056993</v>
      </c>
      <c r="L1035" s="97">
        <f t="shared" si="773"/>
        <v>75.559979546576855</v>
      </c>
      <c r="M1035" s="97">
        <f t="shared" si="773"/>
        <v>692.56756756756749</v>
      </c>
      <c r="N1035" s="97">
        <f t="shared" si="773"/>
        <v>23.036196620314954</v>
      </c>
      <c r="O1035" s="97">
        <f t="shared" si="773"/>
        <v>103541.66666666667</v>
      </c>
      <c r="P1035" s="97">
        <f t="shared" si="773"/>
        <v>1343.5832274459976</v>
      </c>
      <c r="Q1035" s="97">
        <f t="shared" si="773"/>
        <v>5936.7588932806329</v>
      </c>
      <c r="R1035" s="97">
        <f t="shared" si="773"/>
        <v>4.1103758867515987</v>
      </c>
      <c r="S1035" s="97">
        <f t="shared" si="773"/>
        <v>1151.6830252303246</v>
      </c>
      <c r="T1035" s="97">
        <f t="shared" si="773"/>
        <v>141963.87445888654</v>
      </c>
      <c r="U1035" s="97">
        <f t="shared" si="773"/>
        <v>0.57999999999999996</v>
      </c>
      <c r="V1035" s="97">
        <f t="shared" si="773"/>
        <v>0.55000000000000004</v>
      </c>
      <c r="W1035" s="97">
        <f t="shared" si="773"/>
        <v>0.66</v>
      </c>
      <c r="X1035" s="97">
        <f t="shared" si="773"/>
        <v>0.7</v>
      </c>
    </row>
    <row r="1036" spans="1:24" ht="15.75" customHeight="1" x14ac:dyDescent="0.25">
      <c r="A1036" s="292"/>
      <c r="B1036" s="293"/>
      <c r="C1036" s="293"/>
      <c r="D1036" s="294"/>
      <c r="I1036" s="4" t="s">
        <v>795</v>
      </c>
      <c r="J1036" s="97">
        <f t="shared" ref="J1036:X1036" si="774">+QUARTILE(J1038:J1110,4)</f>
        <v>809.48249178026435</v>
      </c>
      <c r="K1036" s="97">
        <f t="shared" si="774"/>
        <v>657.13477441291616</v>
      </c>
      <c r="L1036" s="97">
        <f t="shared" si="774"/>
        <v>199.20171897066643</v>
      </c>
      <c r="M1036" s="97">
        <f t="shared" si="774"/>
        <v>1362.8817076786245</v>
      </c>
      <c r="N1036" s="97">
        <f t="shared" si="774"/>
        <v>49.841796088135581</v>
      </c>
      <c r="O1036" s="97">
        <f t="shared" si="774"/>
        <v>414524.201853759</v>
      </c>
      <c r="P1036" s="97">
        <f t="shared" si="774"/>
        <v>30882.163922251893</v>
      </c>
      <c r="Q1036" s="97">
        <f t="shared" si="774"/>
        <v>17116.788321167885</v>
      </c>
      <c r="R1036" s="97">
        <f t="shared" si="774"/>
        <v>39.646558726926834</v>
      </c>
      <c r="S1036" s="97">
        <f t="shared" si="774"/>
        <v>9813.9252815274103</v>
      </c>
      <c r="T1036" s="97">
        <f t="shared" si="774"/>
        <v>481745.65883554646</v>
      </c>
      <c r="U1036" s="97">
        <f t="shared" si="774"/>
        <v>0.93</v>
      </c>
      <c r="V1036" s="97">
        <f t="shared" si="774"/>
        <v>0.94</v>
      </c>
      <c r="W1036" s="97">
        <f t="shared" si="774"/>
        <v>0.92</v>
      </c>
      <c r="X1036" s="97">
        <f t="shared" si="774"/>
        <v>0.92</v>
      </c>
    </row>
    <row r="1037" spans="1:24" ht="15.75" customHeight="1" x14ac:dyDescent="0.25">
      <c r="A1037" s="60" t="s">
        <v>11</v>
      </c>
      <c r="B1037" s="60" t="s">
        <v>712</v>
      </c>
      <c r="C1037" s="60" t="s">
        <v>13</v>
      </c>
      <c r="D1037" s="60" t="s">
        <v>713</v>
      </c>
      <c r="E1037" s="79" t="s">
        <v>764</v>
      </c>
      <c r="F1037" s="60"/>
      <c r="G1037" s="60"/>
      <c r="H1037" s="80"/>
      <c r="I1037" s="81" t="s">
        <v>714</v>
      </c>
      <c r="J1037" s="82" t="s">
        <v>717</v>
      </c>
      <c r="K1037" s="82" t="s">
        <v>720</v>
      </c>
      <c r="L1037" s="82" t="s">
        <v>723</v>
      </c>
      <c r="M1037" s="82" t="s">
        <v>728</v>
      </c>
      <c r="N1037" s="83" t="s">
        <v>731</v>
      </c>
      <c r="O1037" s="56" t="s">
        <v>736</v>
      </c>
      <c r="P1037" s="56" t="s">
        <v>741</v>
      </c>
      <c r="Q1037" s="56" t="s">
        <v>746</v>
      </c>
      <c r="R1037" s="56" t="s">
        <v>749</v>
      </c>
      <c r="S1037" s="84" t="s">
        <v>754</v>
      </c>
      <c r="T1037" s="84" t="s">
        <v>759</v>
      </c>
      <c r="U1037" s="71" t="s">
        <v>760</v>
      </c>
      <c r="V1037" s="71" t="s">
        <v>761</v>
      </c>
      <c r="W1037" s="71" t="s">
        <v>762</v>
      </c>
      <c r="X1037" s="71" t="s">
        <v>763</v>
      </c>
    </row>
    <row r="1038" spans="1:24" ht="15.75" customHeight="1" x14ac:dyDescent="0.25">
      <c r="A1038" s="4" t="s">
        <v>410</v>
      </c>
      <c r="B1038" s="4" t="s">
        <v>411</v>
      </c>
      <c r="C1038" s="4" t="s">
        <v>181</v>
      </c>
      <c r="D1038" s="4" t="s">
        <v>412</v>
      </c>
      <c r="E1038" s="4">
        <v>1</v>
      </c>
      <c r="I1038" s="4">
        <v>2880917</v>
      </c>
      <c r="J1038" s="92">
        <v>369.70867262055799</v>
      </c>
      <c r="K1038" s="92">
        <v>196.95117908638116</v>
      </c>
      <c r="L1038" s="92">
        <v>137.59507823377072</v>
      </c>
      <c r="M1038" s="92">
        <v>698.62530842439196</v>
      </c>
      <c r="N1038" s="92">
        <v>13.78033452543062</v>
      </c>
      <c r="O1038" s="92">
        <v>40198.99244332494</v>
      </c>
      <c r="P1038" s="92">
        <v>388.257834952785</v>
      </c>
      <c r="Q1038" s="92">
        <v>2390.0589721988204</v>
      </c>
      <c r="R1038" s="92">
        <v>2.3603595660687207</v>
      </c>
      <c r="S1038" s="92">
        <v>460.25840687546867</v>
      </c>
      <c r="T1038" s="92">
        <v>18492.46813441483</v>
      </c>
      <c r="U1038" s="92">
        <v>0.41</v>
      </c>
      <c r="V1038" s="92">
        <v>0.37</v>
      </c>
      <c r="W1038" s="92">
        <v>0.56999999999999995</v>
      </c>
      <c r="X1038" s="92">
        <v>0.56999999999999995</v>
      </c>
    </row>
    <row r="1039" spans="1:24" ht="15.75" customHeight="1" x14ac:dyDescent="0.25">
      <c r="A1039" s="4" t="s">
        <v>248</v>
      </c>
      <c r="B1039" s="4" t="s">
        <v>249</v>
      </c>
      <c r="C1039" s="4" t="s">
        <v>118</v>
      </c>
      <c r="D1039" s="4" t="s">
        <v>250</v>
      </c>
      <c r="E1039" s="4">
        <v>1</v>
      </c>
      <c r="I1039" s="4">
        <v>43053054</v>
      </c>
      <c r="J1039" s="92">
        <v>402.24324155958834</v>
      </c>
      <c r="K1039" s="92">
        <v>139.36293578615818</v>
      </c>
      <c r="L1039" s="92">
        <v>25.803519428958875</v>
      </c>
      <c r="M1039" s="92">
        <v>113.24637192847344</v>
      </c>
      <c r="N1039" s="92">
        <v>8.3708580189790087</v>
      </c>
      <c r="O1039" s="92">
        <v>196138.310682952</v>
      </c>
      <c r="P1039" s="92">
        <v>3959.8732840549101</v>
      </c>
      <c r="Q1039" s="92">
        <v>11210.762331838565</v>
      </c>
      <c r="R1039" s="92">
        <v>1.2589118532682955</v>
      </c>
      <c r="S1039" s="92">
        <v>3631.7165854948194</v>
      </c>
      <c r="T1039" s="92">
        <v>481745.65883554646</v>
      </c>
      <c r="U1039" s="92">
        <v>0.5</v>
      </c>
      <c r="V1039" s="92">
        <v>0.55000000000000004</v>
      </c>
      <c r="W1039" s="92">
        <v>0.52</v>
      </c>
      <c r="X1039" s="92">
        <v>0.52</v>
      </c>
    </row>
    <row r="1040" spans="1:24" ht="15.75" customHeight="1" x14ac:dyDescent="0.25">
      <c r="A1040" s="4" t="s">
        <v>413</v>
      </c>
      <c r="B1040" s="4" t="s">
        <v>414</v>
      </c>
      <c r="C1040" s="4" t="s">
        <v>181</v>
      </c>
      <c r="D1040" s="4" t="s">
        <v>412</v>
      </c>
      <c r="E1040" s="4">
        <v>1</v>
      </c>
      <c r="I1040" s="4">
        <v>77142</v>
      </c>
      <c r="J1040" s="92">
        <v>298.15146094215862</v>
      </c>
      <c r="K1040" s="92">
        <v>67.408156386922826</v>
      </c>
      <c r="L1040" s="92">
        <v>66.984301370877475</v>
      </c>
      <c r="M1040" s="92">
        <v>501.16266023772533</v>
      </c>
      <c r="N1040" s="92">
        <v>29.381925522647858</v>
      </c>
      <c r="O1040" s="92">
        <v>8461.538461538461</v>
      </c>
      <c r="P1040" s="92">
        <v>333.33333333333331</v>
      </c>
      <c r="Q1040" s="92">
        <v>2000</v>
      </c>
      <c r="R1040" s="92">
        <v>0</v>
      </c>
      <c r="S1040" s="92">
        <v>104.26540284360189</v>
      </c>
      <c r="T1040" s="92">
        <v>44000</v>
      </c>
      <c r="U1040" s="92">
        <v>0</v>
      </c>
      <c r="V1040" s="92">
        <v>0</v>
      </c>
      <c r="W1040" s="92">
        <v>0</v>
      </c>
      <c r="X1040" s="92">
        <v>0</v>
      </c>
    </row>
    <row r="1041" spans="1:24" ht="15.75" customHeight="1" x14ac:dyDescent="0.25">
      <c r="A1041" s="4" t="s">
        <v>482</v>
      </c>
      <c r="B1041" s="4" t="s">
        <v>483</v>
      </c>
      <c r="C1041" s="4" t="s">
        <v>106</v>
      </c>
      <c r="D1041" s="4" t="s">
        <v>484</v>
      </c>
      <c r="E1041" s="4">
        <v>1</v>
      </c>
      <c r="I1041" s="4">
        <v>2957731</v>
      </c>
      <c r="J1041" s="92">
        <v>338.43917044396437</v>
      </c>
      <c r="K1041" s="92">
        <v>119.5511018412425</v>
      </c>
      <c r="L1041" s="92">
        <v>34.207287820954051</v>
      </c>
      <c r="M1041" s="92">
        <v>692.56756756756749</v>
      </c>
      <c r="N1041" s="92">
        <v>7.6409923688124453</v>
      </c>
      <c r="O1041" s="92">
        <v>12867.256637168142</v>
      </c>
      <c r="P1041" s="92">
        <v>1395.9731543624162</v>
      </c>
      <c r="Q1041" s="92">
        <v>2726.2914417887432</v>
      </c>
      <c r="R1041" s="92">
        <v>2.3666790522870405</v>
      </c>
      <c r="S1041" s="92">
        <v>259.78202608540289</v>
      </c>
      <c r="T1041" s="92">
        <v>9661.1295681063129</v>
      </c>
      <c r="U1041" s="92">
        <v>0</v>
      </c>
      <c r="V1041" s="92">
        <v>0</v>
      </c>
      <c r="W1041" s="92">
        <v>0</v>
      </c>
      <c r="X1041" s="92">
        <v>0</v>
      </c>
    </row>
    <row r="1042" spans="1:24" ht="15.75" customHeight="1" x14ac:dyDescent="0.25">
      <c r="A1042" s="4" t="s">
        <v>523</v>
      </c>
      <c r="B1042" s="4" t="s">
        <v>524</v>
      </c>
      <c r="C1042" s="4" t="s">
        <v>181</v>
      </c>
      <c r="D1042" s="4" t="s">
        <v>525</v>
      </c>
      <c r="E1042" s="4">
        <v>1</v>
      </c>
      <c r="I1042" s="4">
        <v>8955102</v>
      </c>
      <c r="J1042" s="92">
        <v>312.19074891609279</v>
      </c>
      <c r="K1042" s="92">
        <v>97.061987680318992</v>
      </c>
      <c r="L1042" s="92">
        <v>46.431631934510627</v>
      </c>
      <c r="M1042" s="92">
        <v>478.37091578462952</v>
      </c>
      <c r="N1042" s="92">
        <v>4.3997265469449705</v>
      </c>
      <c r="O1042" s="92">
        <v>168774.11167512691</v>
      </c>
      <c r="P1042" s="92">
        <v>285.45155993431854</v>
      </c>
      <c r="Q1042" s="92">
        <v>4690.7717215326493</v>
      </c>
      <c r="R1042" s="92">
        <v>0.63650866288290187</v>
      </c>
      <c r="S1042" s="92">
        <v>246.13932484453656</v>
      </c>
      <c r="T1042" s="92">
        <v>129371.59533073929</v>
      </c>
      <c r="U1042" s="92">
        <v>0.82</v>
      </c>
      <c r="V1042" s="92">
        <v>0.84</v>
      </c>
      <c r="W1042" s="92">
        <v>0.82</v>
      </c>
      <c r="X1042" s="92">
        <v>0.82</v>
      </c>
    </row>
    <row r="1043" spans="1:24" ht="15.75" customHeight="1" x14ac:dyDescent="0.25">
      <c r="A1043" s="4" t="s">
        <v>485</v>
      </c>
      <c r="B1043" s="4" t="s">
        <v>486</v>
      </c>
      <c r="C1043" s="4" t="s">
        <v>106</v>
      </c>
      <c r="D1043" s="4" t="s">
        <v>484</v>
      </c>
      <c r="E1043" s="4">
        <v>1</v>
      </c>
      <c r="I1043" s="4">
        <v>10047718</v>
      </c>
      <c r="J1043" s="92">
        <v>116.40454081215258</v>
      </c>
      <c r="K1043" s="92">
        <v>232.08254849509115</v>
      </c>
      <c r="L1043" s="92">
        <v>34.207287820954051</v>
      </c>
      <c r="M1043" s="92">
        <v>692.56756756756749</v>
      </c>
      <c r="N1043" s="92">
        <v>4.8070616631557535</v>
      </c>
      <c r="O1043" s="92">
        <v>33424.430641821949</v>
      </c>
      <c r="P1043" s="92">
        <v>1694.9411251635411</v>
      </c>
      <c r="Q1043" s="92">
        <v>6639.8063781321189</v>
      </c>
      <c r="R1043" s="92">
        <v>2.0004542324933881</v>
      </c>
      <c r="S1043" s="92">
        <v>1156.5298373809012</v>
      </c>
      <c r="T1043" s="92">
        <v>9661.1295681063129</v>
      </c>
      <c r="U1043" s="92">
        <v>0</v>
      </c>
      <c r="V1043" s="92">
        <v>0</v>
      </c>
      <c r="W1043" s="92">
        <v>0</v>
      </c>
      <c r="X1043" s="92">
        <v>0</v>
      </c>
    </row>
    <row r="1044" spans="1:24" ht="15.75" customHeight="1" x14ac:dyDescent="0.25">
      <c r="A1044" s="4" t="s">
        <v>487</v>
      </c>
      <c r="B1044" s="4" t="s">
        <v>488</v>
      </c>
      <c r="C1044" s="4" t="s">
        <v>106</v>
      </c>
      <c r="D1044" s="4" t="s">
        <v>484</v>
      </c>
      <c r="E1044" s="4">
        <v>1</v>
      </c>
      <c r="I1044" s="4">
        <v>1641172</v>
      </c>
      <c r="J1044" s="92">
        <v>809.48249178026435</v>
      </c>
      <c r="K1044" s="92">
        <v>212.34824869056993</v>
      </c>
      <c r="L1044" s="92">
        <v>34.207287820954051</v>
      </c>
      <c r="M1044" s="92">
        <v>692.56756756756749</v>
      </c>
      <c r="N1044" s="92">
        <v>7.4331149662076825</v>
      </c>
      <c r="O1044" s="92">
        <v>1784.4827586206898</v>
      </c>
      <c r="P1044" s="92">
        <v>1619.4237918215613</v>
      </c>
      <c r="Q1044" s="92">
        <v>3891.0505836575876</v>
      </c>
      <c r="R1044" s="92">
        <v>0.42652445934978173</v>
      </c>
      <c r="S1044" s="92">
        <v>15.58500225869598</v>
      </c>
      <c r="T1044" s="92">
        <v>9661.1295681063129</v>
      </c>
      <c r="U1044" s="92">
        <v>0</v>
      </c>
      <c r="V1044" s="92">
        <v>0</v>
      </c>
      <c r="W1044" s="92">
        <v>0</v>
      </c>
      <c r="X1044" s="92">
        <v>0</v>
      </c>
    </row>
    <row r="1045" spans="1:24" ht="15.75" customHeight="1" x14ac:dyDescent="0.25">
      <c r="A1045" s="4" t="s">
        <v>36</v>
      </c>
      <c r="B1045" s="4" t="s">
        <v>37</v>
      </c>
      <c r="C1045" s="4" t="s">
        <v>28</v>
      </c>
      <c r="D1045" s="4" t="s">
        <v>29</v>
      </c>
      <c r="E1045" s="4">
        <v>1</v>
      </c>
      <c r="I1045" s="4">
        <v>287025</v>
      </c>
      <c r="J1045" s="92">
        <v>489.504398571553</v>
      </c>
      <c r="K1045" s="92">
        <v>304.50309206515112</v>
      </c>
      <c r="L1045" s="92">
        <v>147.31748256743123</v>
      </c>
      <c r="M1045" s="92">
        <v>361.05032822757113</v>
      </c>
      <c r="N1045" s="92">
        <v>0</v>
      </c>
      <c r="O1045" s="92">
        <v>103541.66666666667</v>
      </c>
      <c r="P1045" s="92">
        <v>653.70231862378455</v>
      </c>
      <c r="Q1045" s="92">
        <v>1730.6930693069307</v>
      </c>
      <c r="R1045" s="92">
        <v>10.452051215050954</v>
      </c>
      <c r="S1045" s="92">
        <v>923.44853214418436</v>
      </c>
      <c r="T1045" s="92">
        <v>0</v>
      </c>
      <c r="U1045" s="92">
        <v>0.45</v>
      </c>
      <c r="V1045" s="92">
        <v>0.71</v>
      </c>
      <c r="W1045" s="92">
        <v>0.56999999999999995</v>
      </c>
      <c r="X1045" s="92">
        <v>0.56999999999999995</v>
      </c>
    </row>
    <row r="1046" spans="1:24" ht="15.75" customHeight="1" x14ac:dyDescent="0.25">
      <c r="A1046" s="4" t="s">
        <v>179</v>
      </c>
      <c r="B1046" s="4" t="s">
        <v>180</v>
      </c>
      <c r="C1046" s="4" t="s">
        <v>181</v>
      </c>
      <c r="D1046" s="4" t="s">
        <v>182</v>
      </c>
      <c r="E1046" s="4">
        <v>1</v>
      </c>
      <c r="I1046" s="4">
        <v>9452411</v>
      </c>
      <c r="J1046" s="92">
        <v>339.59589780850621</v>
      </c>
      <c r="K1046" s="92">
        <v>343.82762239178976</v>
      </c>
      <c r="L1046" s="92">
        <v>84.490400872977119</v>
      </c>
      <c r="M1046" s="92">
        <v>437.88535689597876</v>
      </c>
      <c r="N1046" s="92">
        <v>12.705753061308908</v>
      </c>
      <c r="O1046" s="92">
        <v>37502.081598667777</v>
      </c>
      <c r="P1046" s="92">
        <v>800.15756949060733</v>
      </c>
      <c r="Q1046" s="92">
        <v>6500</v>
      </c>
      <c r="R1046" s="92">
        <v>3.5969658957910311</v>
      </c>
      <c r="S1046" s="92">
        <v>901.82808401577802</v>
      </c>
      <c r="T1046" s="92">
        <v>48035.522755138874</v>
      </c>
      <c r="U1046" s="92">
        <v>0.56000000000000005</v>
      </c>
      <c r="V1046" s="92">
        <v>0.39</v>
      </c>
      <c r="W1046" s="92">
        <v>0.46</v>
      </c>
      <c r="X1046" s="92">
        <v>0.46</v>
      </c>
    </row>
    <row r="1047" spans="1:24" ht="15.75" customHeight="1" x14ac:dyDescent="0.25">
      <c r="A1047" s="4" t="s">
        <v>526</v>
      </c>
      <c r="B1047" s="4" t="s">
        <v>527</v>
      </c>
      <c r="C1047" s="4" t="s">
        <v>181</v>
      </c>
      <c r="D1047" s="4" t="s">
        <v>525</v>
      </c>
      <c r="E1047" s="4">
        <v>1</v>
      </c>
      <c r="I1047" s="4">
        <v>11539328</v>
      </c>
      <c r="J1047" s="92">
        <v>329.75923727967518</v>
      </c>
      <c r="K1047" s="92">
        <v>87.292778227640298</v>
      </c>
      <c r="L1047" s="92">
        <v>53.521192220419174</v>
      </c>
      <c r="M1047" s="92">
        <v>601.81470383657825</v>
      </c>
      <c r="N1047" s="92">
        <v>13.730910211329888</v>
      </c>
      <c r="O1047" s="92">
        <v>138221.18126272911</v>
      </c>
      <c r="P1047" s="92">
        <v>76.240141687228473</v>
      </c>
      <c r="Q1047" s="92">
        <v>2808.9793641940882</v>
      </c>
      <c r="R1047" s="92">
        <v>1.6725410699825847</v>
      </c>
      <c r="S1047" s="92">
        <v>1386.1868657984608</v>
      </c>
      <c r="T1047" s="92">
        <v>108400.48430554378</v>
      </c>
      <c r="U1047" s="92">
        <v>0.74</v>
      </c>
      <c r="V1047" s="92">
        <v>0.85</v>
      </c>
      <c r="W1047" s="92">
        <v>0.8</v>
      </c>
      <c r="X1047" s="92">
        <v>0.8</v>
      </c>
    </row>
    <row r="1048" spans="1:24" ht="15.75" customHeight="1" x14ac:dyDescent="0.25">
      <c r="A1048" s="4" t="s">
        <v>415</v>
      </c>
      <c r="B1048" s="4" t="s">
        <v>416</v>
      </c>
      <c r="C1048" s="4" t="s">
        <v>181</v>
      </c>
      <c r="D1048" s="4" t="s">
        <v>412</v>
      </c>
      <c r="E1048" s="4">
        <v>1</v>
      </c>
      <c r="I1048" s="4">
        <v>3301000</v>
      </c>
      <c r="J1048" s="92">
        <v>463.16267797637084</v>
      </c>
      <c r="K1048" s="92">
        <v>85.792184186610129</v>
      </c>
      <c r="L1048" s="92">
        <v>66.984301370877475</v>
      </c>
      <c r="M1048" s="92">
        <v>501.16266023772533</v>
      </c>
      <c r="N1048" s="92">
        <v>33.898818539836412</v>
      </c>
      <c r="O1048" s="92">
        <v>15592.493297587131</v>
      </c>
      <c r="P1048" s="92">
        <v>170.68466730954677</v>
      </c>
      <c r="Q1048" s="92">
        <v>6510.3448275862065</v>
      </c>
      <c r="R1048" s="92">
        <v>1.2723417146319298</v>
      </c>
      <c r="S1048" s="92">
        <v>808.18935569039786</v>
      </c>
      <c r="T1048" s="92">
        <v>46652.406417112303</v>
      </c>
      <c r="U1048" s="92">
        <v>0.35</v>
      </c>
      <c r="V1048" s="92">
        <v>0.49</v>
      </c>
      <c r="W1048" s="92">
        <v>0.64</v>
      </c>
      <c r="X1048" s="92">
        <v>0.64</v>
      </c>
    </row>
    <row r="1049" spans="1:24" ht="15.75" customHeight="1" x14ac:dyDescent="0.25">
      <c r="A1049" s="4" t="s">
        <v>183</v>
      </c>
      <c r="B1049" s="4" t="s">
        <v>184</v>
      </c>
      <c r="C1049" s="4" t="s">
        <v>181</v>
      </c>
      <c r="D1049" s="4" t="s">
        <v>182</v>
      </c>
      <c r="E1049" s="4">
        <v>1</v>
      </c>
      <c r="I1049" s="4">
        <v>7000119</v>
      </c>
      <c r="J1049" s="92">
        <v>404.26455607397531</v>
      </c>
      <c r="K1049" s="92">
        <v>99.826874371707106</v>
      </c>
      <c r="L1049" s="92">
        <v>23.471029563925985</v>
      </c>
      <c r="M1049" s="92">
        <v>235.11734401831711</v>
      </c>
      <c r="N1049" s="92">
        <v>31.928028652084343</v>
      </c>
      <c r="O1049" s="92">
        <v>15257.71812080537</v>
      </c>
      <c r="P1049" s="92">
        <v>246.91707006819547</v>
      </c>
      <c r="Q1049" s="92">
        <v>10935.837245696401</v>
      </c>
      <c r="R1049" s="92">
        <v>1.4714035575680928</v>
      </c>
      <c r="S1049" s="92">
        <v>738.26070013639026</v>
      </c>
      <c r="T1049" s="92">
        <v>17532.647814910026</v>
      </c>
      <c r="U1049" s="92">
        <v>0.28999999999999998</v>
      </c>
      <c r="V1049" s="92">
        <v>0.37</v>
      </c>
      <c r="W1049" s="92">
        <v>0.55000000000000004</v>
      </c>
      <c r="X1049" s="92">
        <v>0.55000000000000004</v>
      </c>
    </row>
    <row r="1050" spans="1:24" ht="15.75" customHeight="1" x14ac:dyDescent="0.25">
      <c r="A1050" s="4" t="s">
        <v>232</v>
      </c>
      <c r="B1050" s="4" t="s">
        <v>233</v>
      </c>
      <c r="C1050" s="4" t="s">
        <v>118</v>
      </c>
      <c r="D1050" s="4" t="s">
        <v>231</v>
      </c>
      <c r="E1050" s="4">
        <v>1</v>
      </c>
      <c r="I1050" s="4">
        <v>25876380</v>
      </c>
      <c r="J1050" s="92">
        <v>14.835923726579992</v>
      </c>
      <c r="K1050" s="92">
        <v>113.38912166230361</v>
      </c>
      <c r="L1050" s="92">
        <v>25.911661522979646</v>
      </c>
      <c r="M1050" s="92">
        <v>228.51981868375313</v>
      </c>
      <c r="N1050" s="92">
        <v>0</v>
      </c>
      <c r="O1050" s="92">
        <v>58527.325023969315</v>
      </c>
      <c r="P1050" s="92">
        <v>951.02424478153773</v>
      </c>
      <c r="Q1050" s="92">
        <v>1784.8409270636901</v>
      </c>
      <c r="R1050" s="92">
        <v>1.3178041132492258</v>
      </c>
      <c r="S1050" s="92">
        <v>0</v>
      </c>
      <c r="T1050" s="92">
        <v>0</v>
      </c>
      <c r="U1050" s="92">
        <v>0.4</v>
      </c>
      <c r="V1050" s="92">
        <v>0.41</v>
      </c>
      <c r="W1050" s="92">
        <v>0.34</v>
      </c>
      <c r="X1050" s="92">
        <v>0.34</v>
      </c>
    </row>
    <row r="1051" spans="1:24" ht="15.75" customHeight="1" x14ac:dyDescent="0.25">
      <c r="A1051" s="4" t="s">
        <v>266</v>
      </c>
      <c r="B1051" s="4" t="s">
        <v>267</v>
      </c>
      <c r="C1051" s="4" t="s">
        <v>28</v>
      </c>
      <c r="D1051" s="4" t="s">
        <v>265</v>
      </c>
      <c r="E1051" s="4">
        <v>1</v>
      </c>
      <c r="I1051" s="4">
        <v>37411047</v>
      </c>
      <c r="J1051" s="92">
        <v>184.50967170205101</v>
      </c>
      <c r="K1051" s="92">
        <v>109.98088345402363</v>
      </c>
      <c r="L1051" s="92">
        <v>75.23446216300762</v>
      </c>
      <c r="M1051" s="92">
        <v>684.06853809697407</v>
      </c>
      <c r="N1051" s="92">
        <v>0.73055493788783321</v>
      </c>
      <c r="O1051" s="92">
        <v>180675.53191489363</v>
      </c>
      <c r="P1051" s="92">
        <v>189.10546611084811</v>
      </c>
      <c r="Q1051" s="92">
        <v>2588.2241932440083</v>
      </c>
      <c r="R1051" s="92">
        <v>1.7641847874506158</v>
      </c>
      <c r="S1051" s="92">
        <v>371.60580268253722</v>
      </c>
      <c r="T1051" s="92">
        <v>472993.53329664283</v>
      </c>
      <c r="U1051" s="92">
        <v>0.78</v>
      </c>
      <c r="V1051" s="92">
        <v>0.86</v>
      </c>
      <c r="W1051" s="92">
        <v>0.79</v>
      </c>
      <c r="X1051" s="92">
        <v>0.79</v>
      </c>
    </row>
    <row r="1052" spans="1:24" ht="15.75" customHeight="1" x14ac:dyDescent="0.25">
      <c r="A1052" s="4" t="s">
        <v>333</v>
      </c>
      <c r="B1052" s="4" t="s">
        <v>334</v>
      </c>
      <c r="C1052" s="4" t="s">
        <v>28</v>
      </c>
      <c r="D1052" s="4" t="s">
        <v>328</v>
      </c>
      <c r="E1052" s="4">
        <v>1</v>
      </c>
      <c r="I1052" s="4">
        <v>18952038</v>
      </c>
      <c r="J1052" s="92">
        <v>306.48418919379543</v>
      </c>
      <c r="K1052" s="92">
        <v>220.35624875804913</v>
      </c>
      <c r="L1052" s="92">
        <v>119.15341241928704</v>
      </c>
      <c r="M1052" s="92">
        <v>540.73080791149857</v>
      </c>
      <c r="N1052" s="92">
        <v>5.1234595456172043</v>
      </c>
      <c r="O1052" s="92">
        <v>414524.201853759</v>
      </c>
      <c r="P1052" s="92">
        <v>1646.7665615141955</v>
      </c>
      <c r="Q1052" s="92">
        <v>2742.8083541310916</v>
      </c>
      <c r="R1052" s="92">
        <v>4.1103758867515987</v>
      </c>
      <c r="S1052" s="92">
        <v>931.6810873621007</v>
      </c>
      <c r="T1052" s="92">
        <v>325386.41875505255</v>
      </c>
      <c r="U1052" s="92">
        <v>0.59</v>
      </c>
      <c r="V1052" s="92">
        <v>0.53</v>
      </c>
      <c r="W1052" s="92">
        <v>0.64</v>
      </c>
      <c r="X1052" s="92">
        <v>0.64</v>
      </c>
    </row>
    <row r="1053" spans="1:24" ht="15.75" customHeight="1" x14ac:dyDescent="0.25">
      <c r="A1053" s="4" t="s">
        <v>335</v>
      </c>
      <c r="B1053" s="4" t="s">
        <v>336</v>
      </c>
      <c r="C1053" s="4" t="s">
        <v>28</v>
      </c>
      <c r="D1053" s="4" t="s">
        <v>328</v>
      </c>
      <c r="E1053" s="4">
        <v>1</v>
      </c>
      <c r="I1053" s="4">
        <v>50339443</v>
      </c>
      <c r="J1053" s="92">
        <v>357.32417619320898</v>
      </c>
      <c r="K1053" s="92">
        <v>237.37052473941756</v>
      </c>
      <c r="L1053" s="92">
        <v>29.503703487541571</v>
      </c>
      <c r="M1053" s="92">
        <v>124.29387987379803</v>
      </c>
      <c r="N1053" s="92">
        <v>5.5284680047016019</v>
      </c>
      <c r="O1053" s="92">
        <v>26268.774703557312</v>
      </c>
      <c r="P1053" s="92">
        <v>1884.8350053631145</v>
      </c>
      <c r="Q1053" s="92">
        <v>2982.0564012977288</v>
      </c>
      <c r="R1053" s="92">
        <v>24.308969807234458</v>
      </c>
      <c r="S1053" s="92">
        <v>280.59091973301912</v>
      </c>
      <c r="T1053" s="92">
        <v>3168.1906825568794</v>
      </c>
      <c r="U1053" s="92">
        <v>0.41</v>
      </c>
      <c r="V1053" s="92">
        <v>0.42</v>
      </c>
      <c r="W1053" s="92">
        <v>0.4</v>
      </c>
      <c r="X1053" s="92">
        <v>0.4</v>
      </c>
    </row>
    <row r="1054" spans="1:24" ht="15.75" customHeight="1" x14ac:dyDescent="0.25">
      <c r="A1054" s="4" t="s">
        <v>90</v>
      </c>
      <c r="B1054" s="4" t="s">
        <v>91</v>
      </c>
      <c r="C1054" s="4" t="s">
        <v>28</v>
      </c>
      <c r="D1054" s="4" t="s">
        <v>89</v>
      </c>
      <c r="E1054" s="4">
        <v>1</v>
      </c>
      <c r="I1054" s="4">
        <v>5047561</v>
      </c>
      <c r="J1054" s="92">
        <v>266.5643862451588</v>
      </c>
      <c r="K1054" s="92">
        <v>281.7994671089661</v>
      </c>
      <c r="L1054" s="92">
        <v>99.711524041017029</v>
      </c>
      <c r="M1054" s="92">
        <v>353.83858267716533</v>
      </c>
      <c r="N1054" s="92">
        <v>5.4877989587446292</v>
      </c>
      <c r="O1054" s="92">
        <v>48516.24548736462</v>
      </c>
      <c r="P1054" s="92">
        <v>1603.7884767166536</v>
      </c>
      <c r="Q1054" s="92">
        <v>4613.6879662666233</v>
      </c>
      <c r="R1054" s="92">
        <v>11.94636379827802</v>
      </c>
      <c r="S1054" s="92">
        <v>1469.7069116360456</v>
      </c>
      <c r="T1054" s="92">
        <v>23170.689655172413</v>
      </c>
      <c r="U1054" s="92">
        <v>0.57999999999999996</v>
      </c>
      <c r="V1054" s="92">
        <v>0.7</v>
      </c>
      <c r="W1054" s="92">
        <v>0.7</v>
      </c>
      <c r="X1054" s="92">
        <v>0.7</v>
      </c>
    </row>
    <row r="1055" spans="1:24" ht="15.75" customHeight="1" x14ac:dyDescent="0.25">
      <c r="A1055" s="4" t="s">
        <v>417</v>
      </c>
      <c r="B1055" s="4" t="s">
        <v>418</v>
      </c>
      <c r="C1055" s="4" t="s">
        <v>181</v>
      </c>
      <c r="D1055" s="4" t="s">
        <v>412</v>
      </c>
      <c r="E1055" s="4">
        <v>1</v>
      </c>
      <c r="I1055" s="4">
        <v>4130304</v>
      </c>
      <c r="J1055" s="92">
        <v>496.23465972480471</v>
      </c>
      <c r="K1055" s="92">
        <v>75.248698400892522</v>
      </c>
      <c r="L1055" s="92">
        <v>66.984301370877475</v>
      </c>
      <c r="M1055" s="92">
        <v>501.16266023772533</v>
      </c>
      <c r="N1055" s="92">
        <v>43.289791744142804</v>
      </c>
      <c r="O1055" s="92">
        <v>9122.4832214765102</v>
      </c>
      <c r="P1055" s="92">
        <v>225.59338027146694</v>
      </c>
      <c r="Q1055" s="92">
        <v>4036.363636363636</v>
      </c>
      <c r="R1055" s="92">
        <v>1.1137194744018843</v>
      </c>
      <c r="S1055" s="92">
        <v>870.9419051687313</v>
      </c>
      <c r="T1055" s="92">
        <v>26608.482871125612</v>
      </c>
      <c r="U1055" s="92">
        <v>0.48</v>
      </c>
      <c r="V1055" s="92">
        <v>0.39</v>
      </c>
      <c r="W1055" s="92">
        <v>0.62</v>
      </c>
      <c r="X1055" s="92">
        <v>0.62</v>
      </c>
    </row>
    <row r="1056" spans="1:24" ht="15.75" customHeight="1" x14ac:dyDescent="0.25">
      <c r="A1056" s="4" t="s">
        <v>277</v>
      </c>
      <c r="B1056" s="4" t="s">
        <v>278</v>
      </c>
      <c r="C1056" s="4" t="s">
        <v>181</v>
      </c>
      <c r="D1056" s="4" t="s">
        <v>276</v>
      </c>
      <c r="E1056" s="4">
        <v>1</v>
      </c>
      <c r="I1056" s="4">
        <v>5771876</v>
      </c>
      <c r="J1056" s="92">
        <v>187.51269084782831</v>
      </c>
      <c r="K1056" s="92">
        <v>62.977790929673468</v>
      </c>
      <c r="L1056" s="92">
        <v>54.696254735895224</v>
      </c>
      <c r="M1056" s="92">
        <v>868.50068775790919</v>
      </c>
      <c r="N1056" s="92">
        <v>13.149970650790143</v>
      </c>
      <c r="O1056" s="92">
        <v>277822.13438735175</v>
      </c>
      <c r="P1056" s="92">
        <v>18.500045804790165</v>
      </c>
      <c r="Q1056" s="92">
        <v>2817.8294573643411</v>
      </c>
      <c r="R1056" s="92">
        <v>1.2301026563980237</v>
      </c>
      <c r="S1056" s="92">
        <v>6050.7030129124823</v>
      </c>
      <c r="T1056" s="92">
        <v>170604.36893203884</v>
      </c>
      <c r="U1056" s="92">
        <v>0.93</v>
      </c>
      <c r="V1056" s="92">
        <v>0.92</v>
      </c>
      <c r="W1056" s="92">
        <v>0.88</v>
      </c>
      <c r="X1056" s="92">
        <v>0.88</v>
      </c>
    </row>
    <row r="1057" spans="1:24" ht="15.75" customHeight="1" x14ac:dyDescent="0.25">
      <c r="A1057" s="4" t="s">
        <v>337</v>
      </c>
      <c r="B1057" s="4" t="s">
        <v>338</v>
      </c>
      <c r="C1057" s="4" t="s">
        <v>28</v>
      </c>
      <c r="D1057" s="4" t="s">
        <v>328</v>
      </c>
      <c r="E1057" s="4">
        <v>1</v>
      </c>
      <c r="I1057" s="4">
        <v>17373662</v>
      </c>
      <c r="J1057" s="92">
        <v>250.91428623395575</v>
      </c>
      <c r="K1057" s="92">
        <v>215.82669215045166</v>
      </c>
      <c r="L1057" s="92">
        <v>60.976405658246961</v>
      </c>
      <c r="M1057" s="92">
        <v>250.86524119260528</v>
      </c>
      <c r="N1057" s="92">
        <v>7.7714201378111678</v>
      </c>
      <c r="O1057" s="92">
        <v>28196.969696969696</v>
      </c>
      <c r="P1057" s="92">
        <v>15990.191897654584</v>
      </c>
      <c r="Q1057" s="92">
        <v>2868.2781304979731</v>
      </c>
      <c r="R1057" s="92">
        <v>5.5946754345744729</v>
      </c>
      <c r="S1057" s="92">
        <v>113.49637128743063</v>
      </c>
      <c r="T1057" s="92">
        <v>178609.44954285515</v>
      </c>
      <c r="U1057" s="92">
        <v>0.38</v>
      </c>
      <c r="V1057" s="92">
        <v>0.36</v>
      </c>
      <c r="W1057" s="92">
        <v>0.42</v>
      </c>
      <c r="X1057" s="92">
        <v>0.42</v>
      </c>
    </row>
    <row r="1058" spans="1:24" ht="15.75" customHeight="1" x14ac:dyDescent="0.25">
      <c r="A1058" s="4" t="s">
        <v>279</v>
      </c>
      <c r="B1058" s="4" t="s">
        <v>280</v>
      </c>
      <c r="C1058" s="4" t="s">
        <v>181</v>
      </c>
      <c r="D1058" s="4" t="s">
        <v>276</v>
      </c>
      <c r="E1058" s="4">
        <v>1</v>
      </c>
      <c r="I1058" s="4">
        <v>1325648</v>
      </c>
      <c r="J1058" s="92">
        <v>293.81857023885675</v>
      </c>
      <c r="K1058" s="92">
        <v>194.32006083062774</v>
      </c>
      <c r="L1058" s="92">
        <v>91.351550336137493</v>
      </c>
      <c r="M1058" s="92">
        <v>470.10869565217388</v>
      </c>
      <c r="N1058" s="92">
        <v>17.350005431306048</v>
      </c>
      <c r="O1058" s="92">
        <v>64300</v>
      </c>
      <c r="P1058" s="92">
        <v>349.28813559322037</v>
      </c>
      <c r="Q1058" s="92">
        <v>4860.3773584905657</v>
      </c>
      <c r="R1058" s="92">
        <v>2.1876093804690235</v>
      </c>
      <c r="S1058" s="92">
        <v>749.03768233387359</v>
      </c>
      <c r="T1058" s="92">
        <v>88029.761904761894</v>
      </c>
      <c r="U1058" s="92">
        <v>0.8</v>
      </c>
      <c r="V1058" s="92">
        <v>0.66</v>
      </c>
      <c r="W1058" s="92">
        <v>0.78</v>
      </c>
      <c r="X1058" s="92">
        <v>0.78</v>
      </c>
    </row>
    <row r="1059" spans="1:24" ht="15.75" customHeight="1" x14ac:dyDescent="0.25">
      <c r="A1059" s="4" t="s">
        <v>283</v>
      </c>
      <c r="B1059" s="4" t="s">
        <v>284</v>
      </c>
      <c r="C1059" s="4" t="s">
        <v>181</v>
      </c>
      <c r="D1059" s="4" t="s">
        <v>276</v>
      </c>
      <c r="E1059" s="4">
        <v>1</v>
      </c>
      <c r="I1059" s="4">
        <v>5532156</v>
      </c>
      <c r="J1059" s="92">
        <v>135.84215629494179</v>
      </c>
      <c r="K1059" s="92">
        <v>55.710648795876324</v>
      </c>
      <c r="L1059" s="92">
        <v>37.652589695590656</v>
      </c>
      <c r="M1059" s="92">
        <v>675.85983127839063</v>
      </c>
      <c r="N1059" s="92">
        <v>18.88956132111965</v>
      </c>
      <c r="O1059" s="92">
        <v>151956.93779904305</v>
      </c>
      <c r="P1059" s="92">
        <v>19.752105310381072</v>
      </c>
      <c r="Q1059" s="92">
        <v>5011.3821138211388</v>
      </c>
      <c r="R1059" s="92">
        <v>1.2472533312509626</v>
      </c>
      <c r="S1059" s="92">
        <v>395.0596091075551</v>
      </c>
      <c r="T1059" s="92">
        <v>288194.19237749546</v>
      </c>
      <c r="U1059" s="92">
        <v>0.93</v>
      </c>
      <c r="V1059" s="92">
        <v>0.94</v>
      </c>
      <c r="W1059" s="92">
        <v>0.92</v>
      </c>
      <c r="X1059" s="92">
        <v>0.92</v>
      </c>
    </row>
    <row r="1060" spans="1:24" ht="15.75" customHeight="1" x14ac:dyDescent="0.25">
      <c r="A1060" s="4" t="s">
        <v>528</v>
      </c>
      <c r="B1060" s="4" t="s">
        <v>529</v>
      </c>
      <c r="C1060" s="4" t="s">
        <v>181</v>
      </c>
      <c r="D1060" s="4" t="s">
        <v>525</v>
      </c>
      <c r="E1060" s="4">
        <v>1</v>
      </c>
      <c r="I1060" s="4">
        <v>65129728</v>
      </c>
      <c r="J1060" s="92">
        <v>329.69429873866511</v>
      </c>
      <c r="K1060" s="92">
        <v>105.90248434631877</v>
      </c>
      <c r="L1060" s="92">
        <v>53.521192220419174</v>
      </c>
      <c r="M1060" s="92">
        <v>601.81470383657825</v>
      </c>
      <c r="N1060" s="92">
        <v>13.730910211329888</v>
      </c>
      <c r="O1060" s="92">
        <v>184794.93006993007</v>
      </c>
      <c r="P1060" s="92">
        <v>106.88075669108805</v>
      </c>
      <c r="Q1060" s="92">
        <v>3480.8983093615948</v>
      </c>
      <c r="R1060" s="92">
        <v>1.2651672673959271</v>
      </c>
      <c r="S1060" s="92">
        <v>997.91359251989877</v>
      </c>
      <c r="T1060" s="92">
        <v>108400.48430554378</v>
      </c>
      <c r="U1060" s="92">
        <v>0.66</v>
      </c>
      <c r="V1060" s="92">
        <v>0.77</v>
      </c>
      <c r="W1060" s="92">
        <v>0.68</v>
      </c>
      <c r="X1060" s="92">
        <v>0.68</v>
      </c>
    </row>
    <row r="1061" spans="1:24" ht="15.75" customHeight="1" x14ac:dyDescent="0.25">
      <c r="A1061" s="4" t="s">
        <v>491</v>
      </c>
      <c r="B1061" s="4" t="s">
        <v>492</v>
      </c>
      <c r="C1061" s="4" t="s">
        <v>106</v>
      </c>
      <c r="D1061" s="4" t="s">
        <v>484</v>
      </c>
      <c r="E1061" s="4">
        <v>1</v>
      </c>
      <c r="I1061" s="4">
        <v>3996765</v>
      </c>
      <c r="J1061" s="92">
        <v>240.76972251308246</v>
      </c>
      <c r="K1061" s="92">
        <v>249.95214880034226</v>
      </c>
      <c r="L1061" s="92">
        <v>34.207287820954051</v>
      </c>
      <c r="M1061" s="92">
        <v>692.56756756756749</v>
      </c>
      <c r="N1061" s="92">
        <v>7.3559491238539163</v>
      </c>
      <c r="O1061" s="92">
        <v>54503.401360544216</v>
      </c>
      <c r="P1061" s="92">
        <v>638.74680306905373</v>
      </c>
      <c r="Q1061" s="92">
        <v>9048.9130434782619</v>
      </c>
      <c r="R1061" s="92">
        <v>0.97578916949082561</v>
      </c>
      <c r="S1061" s="92">
        <v>879.521378780394</v>
      </c>
      <c r="T1061" s="92">
        <v>9661.1295681063129</v>
      </c>
      <c r="U1061" s="92">
        <v>0.41</v>
      </c>
      <c r="V1061" s="92">
        <v>0.36</v>
      </c>
      <c r="W1061" s="92">
        <v>0.59</v>
      </c>
      <c r="X1061" s="92">
        <v>0.59</v>
      </c>
    </row>
    <row r="1062" spans="1:24" ht="15.75" customHeight="1" x14ac:dyDescent="0.25">
      <c r="A1062" s="4" t="s">
        <v>530</v>
      </c>
      <c r="B1062" s="4" t="s">
        <v>531</v>
      </c>
      <c r="C1062" s="4" t="s">
        <v>181</v>
      </c>
      <c r="D1062" s="4" t="s">
        <v>525</v>
      </c>
      <c r="E1062" s="4">
        <v>1</v>
      </c>
      <c r="I1062" s="4">
        <v>83517045</v>
      </c>
      <c r="J1062" s="92">
        <v>295.27385697135236</v>
      </c>
      <c r="K1062" s="92">
        <v>75.316362067168441</v>
      </c>
      <c r="L1062" s="92">
        <v>43.445023707436007</v>
      </c>
      <c r="M1062" s="92">
        <v>576.83380496645577</v>
      </c>
      <c r="N1062" s="92">
        <v>13.730910211329888</v>
      </c>
      <c r="O1062" s="92">
        <v>43426.153623607694</v>
      </c>
      <c r="P1062" s="92">
        <v>85.247732333341915</v>
      </c>
      <c r="Q1062" s="92">
        <v>4615.6442618139126</v>
      </c>
      <c r="R1062" s="92">
        <v>0.97345398175905284</v>
      </c>
      <c r="S1062" s="92">
        <v>381.48623817458952</v>
      </c>
      <c r="T1062" s="92">
        <v>163658.91332000727</v>
      </c>
      <c r="U1062" s="92">
        <v>0.79</v>
      </c>
      <c r="V1062" s="92">
        <v>0.87</v>
      </c>
      <c r="W1062" s="92">
        <v>0.82</v>
      </c>
      <c r="X1062" s="92">
        <v>0.82</v>
      </c>
    </row>
    <row r="1063" spans="1:24" ht="15.75" customHeight="1" x14ac:dyDescent="0.25">
      <c r="A1063" s="4" t="s">
        <v>421</v>
      </c>
      <c r="B1063" s="4" t="s">
        <v>422</v>
      </c>
      <c r="C1063" s="4" t="s">
        <v>181</v>
      </c>
      <c r="D1063" s="4" t="s">
        <v>412</v>
      </c>
      <c r="E1063" s="4">
        <v>1</v>
      </c>
      <c r="I1063" s="4">
        <v>10473455</v>
      </c>
      <c r="J1063" s="92">
        <v>510.65288388597645</v>
      </c>
      <c r="K1063" s="92">
        <v>95.584503871931474</v>
      </c>
      <c r="L1063" s="92">
        <v>42.984860296817047</v>
      </c>
      <c r="M1063" s="92">
        <v>449.70532414344223</v>
      </c>
      <c r="N1063" s="92">
        <v>41.333065354269436</v>
      </c>
      <c r="O1063" s="92">
        <v>53870.285432400458</v>
      </c>
      <c r="P1063" s="92">
        <v>1637.4599505286158</v>
      </c>
      <c r="Q1063" s="92">
        <v>3070.8588957055217</v>
      </c>
      <c r="R1063" s="92">
        <v>0.78293170687227864</v>
      </c>
      <c r="S1063" s="92">
        <v>0</v>
      </c>
      <c r="T1063" s="92">
        <v>79344.242606043292</v>
      </c>
      <c r="U1063" s="92">
        <v>0.55000000000000004</v>
      </c>
      <c r="V1063" s="92">
        <v>0.44</v>
      </c>
      <c r="W1063" s="92">
        <v>0.56000000000000005</v>
      </c>
      <c r="X1063" s="92">
        <v>0.56000000000000005</v>
      </c>
    </row>
    <row r="1064" spans="1:24" ht="15.75" customHeight="1" x14ac:dyDescent="0.25">
      <c r="A1064" s="4" t="s">
        <v>94</v>
      </c>
      <c r="B1064" s="4" t="s">
        <v>95</v>
      </c>
      <c r="C1064" s="4" t="s">
        <v>28</v>
      </c>
      <c r="D1064" s="4" t="s">
        <v>89</v>
      </c>
      <c r="E1064" s="4">
        <v>1</v>
      </c>
      <c r="I1064" s="4">
        <v>17581472</v>
      </c>
      <c r="J1064" s="92">
        <v>175.4176214596821</v>
      </c>
      <c r="K1064" s="92">
        <v>138.7028344384361</v>
      </c>
      <c r="L1064" s="92">
        <v>51.418464404492049</v>
      </c>
      <c r="M1064" s="92">
        <v>230.43420670921969</v>
      </c>
      <c r="N1064" s="92">
        <v>6.5009043583960135</v>
      </c>
      <c r="O1064" s="92">
        <v>99976.519337016565</v>
      </c>
      <c r="P1064" s="92">
        <v>1098.3200468405171</v>
      </c>
      <c r="Q1064" s="92">
        <v>1929.8828743273189</v>
      </c>
      <c r="R1064" s="92">
        <v>25.083223975785419</v>
      </c>
      <c r="S1064" s="92">
        <v>1332.4068108605613</v>
      </c>
      <c r="T1064" s="92">
        <v>106945.72638132918</v>
      </c>
      <c r="U1064" s="92">
        <v>0.4</v>
      </c>
      <c r="V1064" s="92">
        <v>0.3</v>
      </c>
      <c r="W1064" s="92">
        <v>0.4</v>
      </c>
      <c r="X1064" s="92">
        <v>0.4</v>
      </c>
    </row>
    <row r="1065" spans="1:24" ht="15.75" customHeight="1" x14ac:dyDescent="0.25">
      <c r="A1065" s="4" t="s">
        <v>343</v>
      </c>
      <c r="B1065" s="4" t="s">
        <v>344</v>
      </c>
      <c r="C1065" s="4" t="s">
        <v>28</v>
      </c>
      <c r="D1065" s="4" t="s">
        <v>328</v>
      </c>
      <c r="E1065" s="4">
        <v>1</v>
      </c>
      <c r="I1065" s="4">
        <v>782766</v>
      </c>
      <c r="J1065" s="92">
        <v>465.01764256495551</v>
      </c>
      <c r="K1065" s="92">
        <v>284.3761737224151</v>
      </c>
      <c r="L1065" s="92">
        <v>65.153570798936073</v>
      </c>
      <c r="M1065" s="92">
        <v>229.11051212938006</v>
      </c>
      <c r="N1065" s="92">
        <v>7.7714201378111678</v>
      </c>
      <c r="O1065" s="92">
        <v>101097.56097560975</v>
      </c>
      <c r="P1065" s="92">
        <v>75.28663712923192</v>
      </c>
      <c r="Q1065" s="92">
        <v>3184.5493562231759</v>
      </c>
      <c r="R1065" s="92">
        <v>14.691491454662058</v>
      </c>
      <c r="S1065" s="92">
        <v>75.565602610613823</v>
      </c>
      <c r="T1065" s="92">
        <v>376818.18181818182</v>
      </c>
      <c r="U1065" s="92">
        <v>0.41</v>
      </c>
      <c r="V1065" s="92">
        <v>0.37</v>
      </c>
      <c r="W1065" s="92">
        <v>0.37</v>
      </c>
      <c r="X1065" s="92">
        <v>0.37</v>
      </c>
    </row>
    <row r="1066" spans="1:24" ht="15.75" customHeight="1" x14ac:dyDescent="0.25">
      <c r="A1066" s="4" t="s">
        <v>96</v>
      </c>
      <c r="B1066" s="4" t="s">
        <v>97</v>
      </c>
      <c r="C1066" s="4" t="s">
        <v>28</v>
      </c>
      <c r="D1066" s="4" t="s">
        <v>89</v>
      </c>
      <c r="E1066" s="4">
        <v>1</v>
      </c>
      <c r="I1066" s="4">
        <v>9746117</v>
      </c>
      <c r="J1066" s="92">
        <v>154.60516224051077</v>
      </c>
      <c r="K1066" s="92">
        <v>198.38670108310828</v>
      </c>
      <c r="L1066" s="92">
        <v>22.788562870730978</v>
      </c>
      <c r="M1066" s="92">
        <v>114.86940780967159</v>
      </c>
      <c r="N1066" s="92">
        <v>6.5009043583960135</v>
      </c>
      <c r="O1066" s="92">
        <v>26835.891381345926</v>
      </c>
      <c r="P1066" s="92">
        <v>3277.1186440677966</v>
      </c>
      <c r="Q1066" s="92">
        <v>1707.2847682119204</v>
      </c>
      <c r="R1066" s="92">
        <v>39.646558726926834</v>
      </c>
      <c r="S1066" s="92">
        <v>1038.1365608586434</v>
      </c>
      <c r="T1066" s="92">
        <v>366612.90322580648</v>
      </c>
      <c r="U1066" s="92">
        <v>0.27</v>
      </c>
      <c r="V1066" s="92">
        <v>0.2</v>
      </c>
      <c r="W1066" s="92">
        <v>0.31</v>
      </c>
      <c r="X1066" s="92">
        <v>0.31</v>
      </c>
    </row>
    <row r="1067" spans="1:24" ht="15.75" customHeight="1" x14ac:dyDescent="0.25">
      <c r="A1067" s="4" t="s">
        <v>189</v>
      </c>
      <c r="B1067" s="4" t="s">
        <v>190</v>
      </c>
      <c r="C1067" s="4" t="s">
        <v>181</v>
      </c>
      <c r="D1067" s="4" t="s">
        <v>182</v>
      </c>
      <c r="E1067" s="4">
        <v>1</v>
      </c>
      <c r="I1067" s="4">
        <v>9684679</v>
      </c>
      <c r="J1067" s="92">
        <v>411.09261339482703</v>
      </c>
      <c r="K1067" s="92">
        <v>179.07666325337163</v>
      </c>
      <c r="L1067" s="92">
        <v>90.885820789723638</v>
      </c>
      <c r="M1067" s="92">
        <v>507.52464971458221</v>
      </c>
      <c r="N1067" s="92">
        <v>29.551831299726089</v>
      </c>
      <c r="O1067" s="92">
        <v>25837.526205450733</v>
      </c>
      <c r="P1067" s="92">
        <v>250.00360381139092</v>
      </c>
      <c r="Q1067" s="92">
        <v>5099.3825345486621</v>
      </c>
      <c r="R1067" s="92">
        <v>2.4987921644073077</v>
      </c>
      <c r="S1067" s="92">
        <v>761.15531492213154</v>
      </c>
      <c r="T1067" s="92">
        <v>33414.821509263442</v>
      </c>
      <c r="U1067" s="92">
        <v>0.33</v>
      </c>
      <c r="V1067" s="92">
        <v>0.32</v>
      </c>
      <c r="W1067" s="92">
        <v>0.57999999999999996</v>
      </c>
      <c r="X1067" s="92">
        <v>0.57999999999999996</v>
      </c>
    </row>
    <row r="1068" spans="1:24" ht="15.75" customHeight="1" x14ac:dyDescent="0.25">
      <c r="A1068" s="4" t="s">
        <v>285</v>
      </c>
      <c r="B1068" s="4" t="s">
        <v>286</v>
      </c>
      <c r="C1068" s="4" t="s">
        <v>181</v>
      </c>
      <c r="D1068" s="4" t="s">
        <v>276</v>
      </c>
      <c r="E1068" s="4">
        <v>1</v>
      </c>
      <c r="I1068" s="4">
        <v>339031</v>
      </c>
      <c r="J1068" s="92">
        <v>191.13296424220792</v>
      </c>
      <c r="K1068" s="92">
        <v>38.639534437853769</v>
      </c>
      <c r="L1068" s="92">
        <v>33.330285431125773</v>
      </c>
      <c r="M1068" s="92">
        <v>862.59541984732823</v>
      </c>
      <c r="N1068" s="92">
        <v>15.04287218572933</v>
      </c>
      <c r="O1068" s="92">
        <v>36078.431372549021</v>
      </c>
      <c r="P1068" s="92">
        <v>51.012461059190031</v>
      </c>
      <c r="Q1068" s="92">
        <v>5695.652173913044</v>
      </c>
      <c r="R1068" s="92">
        <v>0.88487483445466641</v>
      </c>
      <c r="S1068" s="92">
        <v>478.6680541103018</v>
      </c>
      <c r="T1068" s="92">
        <v>230000</v>
      </c>
      <c r="U1068" s="92">
        <v>0</v>
      </c>
      <c r="V1068" s="92">
        <v>0</v>
      </c>
      <c r="W1068" s="92">
        <v>0</v>
      </c>
      <c r="X1068" s="92">
        <v>0</v>
      </c>
    </row>
    <row r="1069" spans="1:24" ht="15.75" customHeight="1" x14ac:dyDescent="0.25">
      <c r="A1069" s="4" t="s">
        <v>499</v>
      </c>
      <c r="B1069" s="4" t="s">
        <v>500</v>
      </c>
      <c r="C1069" s="4" t="s">
        <v>106</v>
      </c>
      <c r="D1069" s="4" t="s">
        <v>484</v>
      </c>
      <c r="E1069" s="4">
        <v>1</v>
      </c>
      <c r="I1069" s="4">
        <v>8519377</v>
      </c>
      <c r="J1069" s="92">
        <v>318.42703991148647</v>
      </c>
      <c r="K1069" s="92">
        <v>226.8358355311662</v>
      </c>
      <c r="L1069" s="92">
        <v>34.207287820954051</v>
      </c>
      <c r="M1069" s="92">
        <v>692.56756756756749</v>
      </c>
      <c r="N1069" s="92">
        <v>7.4331149662076825</v>
      </c>
      <c r="O1069" s="92">
        <v>72273.301737756716</v>
      </c>
      <c r="P1069" s="92">
        <v>589.82419728970831</v>
      </c>
      <c r="Q1069" s="92">
        <v>3685.1639969488938</v>
      </c>
      <c r="R1069" s="92">
        <v>1.291174225533158</v>
      </c>
      <c r="S1069" s="92">
        <v>219.15583637922691</v>
      </c>
      <c r="T1069" s="92">
        <v>9661.1295681063129</v>
      </c>
      <c r="U1069" s="92">
        <v>0</v>
      </c>
      <c r="V1069" s="92">
        <v>0</v>
      </c>
      <c r="W1069" s="92">
        <v>0</v>
      </c>
      <c r="X1069" s="92">
        <v>0</v>
      </c>
    </row>
    <row r="1070" spans="1:24" ht="15.75" customHeight="1" x14ac:dyDescent="0.25">
      <c r="A1070" s="4" t="s">
        <v>425</v>
      </c>
      <c r="B1070" s="4" t="s">
        <v>426</v>
      </c>
      <c r="C1070" s="4" t="s">
        <v>181</v>
      </c>
      <c r="D1070" s="4" t="s">
        <v>412</v>
      </c>
      <c r="E1070" s="4">
        <v>1</v>
      </c>
      <c r="I1070" s="4">
        <v>60550075</v>
      </c>
      <c r="J1070" s="92">
        <v>453.59646540487353</v>
      </c>
      <c r="K1070" s="92">
        <v>98.521760707976</v>
      </c>
      <c r="L1070" s="92">
        <v>68.777784338004537</v>
      </c>
      <c r="M1070" s="92">
        <v>698.09739334506753</v>
      </c>
      <c r="N1070" s="92">
        <v>17.426898315154851</v>
      </c>
      <c r="O1070" s="92">
        <v>67791.603487490516</v>
      </c>
      <c r="P1070" s="92">
        <v>284.17833375412653</v>
      </c>
      <c r="Q1070" s="92">
        <v>5804.7095455872341</v>
      </c>
      <c r="R1070" s="92">
        <v>0.66061024697326964</v>
      </c>
      <c r="S1070" s="92">
        <v>799.67290341260343</v>
      </c>
      <c r="T1070" s="92">
        <v>211638.16568047338</v>
      </c>
      <c r="U1070" s="92">
        <v>0.61</v>
      </c>
      <c r="V1070" s="92">
        <v>0.56999999999999995</v>
      </c>
      <c r="W1070" s="92">
        <v>0.7</v>
      </c>
      <c r="X1070" s="92">
        <v>0.7</v>
      </c>
    </row>
    <row r="1071" spans="1:24" ht="15.75" customHeight="1" x14ac:dyDescent="0.25">
      <c r="A1071" s="4" t="s">
        <v>171</v>
      </c>
      <c r="B1071" s="4" t="s">
        <v>172</v>
      </c>
      <c r="C1071" s="4" t="s">
        <v>106</v>
      </c>
      <c r="D1071" s="4" t="s">
        <v>160</v>
      </c>
      <c r="E1071" s="4">
        <v>1</v>
      </c>
      <c r="I1071" s="4">
        <v>126860301</v>
      </c>
      <c r="J1071" s="92">
        <v>202.58504668060027</v>
      </c>
      <c r="K1071" s="92">
        <v>40.836258145091428</v>
      </c>
      <c r="L1071" s="92">
        <v>62.166872489282142</v>
      </c>
      <c r="M1071" s="92">
        <v>532.7995676477766</v>
      </c>
      <c r="N1071" s="92">
        <v>10.847382232012897</v>
      </c>
      <c r="O1071" s="92">
        <v>93197.333333333328</v>
      </c>
      <c r="P1071" s="92">
        <v>899.73601028170481</v>
      </c>
      <c r="Q1071" s="92">
        <v>9257.5053609721235</v>
      </c>
      <c r="R1071" s="92">
        <v>0.24121021122281586</v>
      </c>
      <c r="S1071" s="92">
        <v>1209.2410108782906</v>
      </c>
      <c r="T1071" s="92">
        <v>133037.68557289682</v>
      </c>
      <c r="U1071" s="92">
        <v>0.73</v>
      </c>
      <c r="V1071" s="92">
        <v>0.73</v>
      </c>
      <c r="W1071" s="92">
        <v>0.74</v>
      </c>
      <c r="X1071" s="92">
        <v>0.74</v>
      </c>
    </row>
    <row r="1072" spans="1:24" ht="15.75" customHeight="1" x14ac:dyDescent="0.25">
      <c r="A1072" s="4" t="s">
        <v>104</v>
      </c>
      <c r="B1072" s="4" t="s">
        <v>105</v>
      </c>
      <c r="C1072" s="4" t="s">
        <v>106</v>
      </c>
      <c r="D1072" s="4" t="s">
        <v>107</v>
      </c>
      <c r="E1072" s="4">
        <v>1</v>
      </c>
      <c r="I1072" s="4">
        <v>18551427</v>
      </c>
      <c r="J1072" s="92">
        <v>234.34854903614692</v>
      </c>
      <c r="K1072" s="92">
        <v>183.21501628958248</v>
      </c>
      <c r="L1072" s="92">
        <v>0</v>
      </c>
      <c r="M1072" s="92">
        <v>0</v>
      </c>
      <c r="N1072" s="92">
        <v>0</v>
      </c>
      <c r="O1072" s="92">
        <v>16079.437476244773</v>
      </c>
      <c r="P1072" s="92">
        <v>1165.7634792152558</v>
      </c>
      <c r="Q1072" s="92">
        <v>5898.8198542172859</v>
      </c>
      <c r="R1072" s="92">
        <v>4.9322351321006197</v>
      </c>
      <c r="S1072" s="92">
        <v>390.06961412567426</v>
      </c>
      <c r="T1072" s="92">
        <v>22741.973840665876</v>
      </c>
      <c r="U1072" s="92">
        <v>0.45</v>
      </c>
      <c r="V1072" s="92">
        <v>0.26</v>
      </c>
      <c r="W1072" s="92">
        <v>0.45</v>
      </c>
      <c r="X1072" s="92">
        <v>0.45</v>
      </c>
    </row>
    <row r="1073" spans="1:24" ht="15.75" customHeight="1" x14ac:dyDescent="0.25">
      <c r="A1073" s="4" t="s">
        <v>427</v>
      </c>
      <c r="B1073" s="4" t="s">
        <v>428</v>
      </c>
      <c r="C1073" s="4" t="s">
        <v>181</v>
      </c>
      <c r="D1073" s="4" t="s">
        <v>412</v>
      </c>
      <c r="E1073" s="4">
        <v>1</v>
      </c>
      <c r="I1073" s="4">
        <v>1845300</v>
      </c>
      <c r="J1073" s="92">
        <v>474.28602395274481</v>
      </c>
      <c r="K1073" s="92">
        <v>89.307971603533304</v>
      </c>
      <c r="L1073" s="92">
        <v>37.392293935945375</v>
      </c>
      <c r="M1073" s="92">
        <v>418.68932038834947</v>
      </c>
      <c r="N1073" s="92">
        <v>21.351541754728228</v>
      </c>
      <c r="O1073" s="92">
        <v>72654.822335025383</v>
      </c>
      <c r="P1073" s="92">
        <v>88.836181337933269</v>
      </c>
      <c r="Q1073" s="92">
        <v>3971.0843373493976</v>
      </c>
      <c r="R1073" s="92">
        <v>2.0592857529940933</v>
      </c>
      <c r="S1073" s="92">
        <v>0</v>
      </c>
      <c r="T1073" s="92">
        <v>204471.42857142855</v>
      </c>
      <c r="U1073" s="92">
        <v>0</v>
      </c>
      <c r="V1073" s="92">
        <v>0</v>
      </c>
      <c r="W1073" s="92">
        <v>0</v>
      </c>
      <c r="X1073" s="92">
        <v>0</v>
      </c>
    </row>
    <row r="1074" spans="1:24" ht="15.75" customHeight="1" x14ac:dyDescent="0.25">
      <c r="A1074" s="4" t="s">
        <v>108</v>
      </c>
      <c r="B1074" s="4" t="s">
        <v>109</v>
      </c>
      <c r="C1074" s="4" t="s">
        <v>106</v>
      </c>
      <c r="D1074" s="4" t="s">
        <v>107</v>
      </c>
      <c r="E1074" s="4">
        <v>1</v>
      </c>
      <c r="I1074" s="4">
        <v>6415850</v>
      </c>
      <c r="J1074" s="92">
        <v>234.34854903614692</v>
      </c>
      <c r="K1074" s="92">
        <v>164.81058628240996</v>
      </c>
      <c r="L1074" s="92">
        <v>0</v>
      </c>
      <c r="M1074" s="92">
        <v>0</v>
      </c>
      <c r="N1074" s="92">
        <v>0</v>
      </c>
      <c r="O1074" s="92">
        <v>57092.537313432833</v>
      </c>
      <c r="P1074" s="92">
        <v>1343.5832274459976</v>
      </c>
      <c r="Q1074" s="92">
        <v>5425.3463314520268</v>
      </c>
      <c r="R1074" s="92">
        <v>3.9901182228387508</v>
      </c>
      <c r="S1074" s="92">
        <v>1151.6830252303246</v>
      </c>
      <c r="T1074" s="92">
        <v>22741.973840665876</v>
      </c>
      <c r="U1074" s="92">
        <v>0.47</v>
      </c>
      <c r="V1074" s="92">
        <v>0.32</v>
      </c>
      <c r="W1074" s="92">
        <v>0.33</v>
      </c>
      <c r="X1074" s="92">
        <v>0.33</v>
      </c>
    </row>
    <row r="1075" spans="1:24" ht="15.75" customHeight="1" x14ac:dyDescent="0.25">
      <c r="A1075" s="4" t="s">
        <v>291</v>
      </c>
      <c r="B1075" s="4" t="s">
        <v>292</v>
      </c>
      <c r="C1075" s="4" t="s">
        <v>181</v>
      </c>
      <c r="D1075" s="4" t="s">
        <v>276</v>
      </c>
      <c r="E1075" s="4">
        <v>1</v>
      </c>
      <c r="I1075" s="4">
        <v>1906743</v>
      </c>
      <c r="J1075" s="92">
        <v>459.31727558459636</v>
      </c>
      <c r="K1075" s="92">
        <v>197.45712977574848</v>
      </c>
      <c r="L1075" s="92">
        <v>134.26035915694985</v>
      </c>
      <c r="M1075" s="92">
        <v>679.94687915006637</v>
      </c>
      <c r="N1075" s="92">
        <v>23.810235569240323</v>
      </c>
      <c r="O1075" s="92">
        <v>25057.268722466961</v>
      </c>
      <c r="P1075" s="92">
        <v>421.65976033150412</v>
      </c>
      <c r="Q1075" s="92">
        <v>3582.3025689819219</v>
      </c>
      <c r="R1075" s="92">
        <v>4.2480816764503659</v>
      </c>
      <c r="S1075" s="92">
        <v>758.55171034206842</v>
      </c>
      <c r="T1075" s="92">
        <v>25336.30289532294</v>
      </c>
      <c r="U1075" s="92">
        <v>0</v>
      </c>
      <c r="V1075" s="92">
        <v>0</v>
      </c>
      <c r="W1075" s="92">
        <v>0</v>
      </c>
      <c r="X1075" s="92">
        <v>0</v>
      </c>
    </row>
    <row r="1076" spans="1:24" ht="15.75" customHeight="1" x14ac:dyDescent="0.25">
      <c r="A1076" s="4" t="s">
        <v>532</v>
      </c>
      <c r="B1076" s="4" t="s">
        <v>533</v>
      </c>
      <c r="C1076" s="4" t="s">
        <v>181</v>
      </c>
      <c r="D1076" s="4" t="s">
        <v>525</v>
      </c>
      <c r="E1076" s="4">
        <v>1</v>
      </c>
      <c r="I1076" s="4">
        <v>38019</v>
      </c>
      <c r="J1076" s="92">
        <v>220.94216049869803</v>
      </c>
      <c r="K1076" s="92">
        <v>192.00925852863043</v>
      </c>
      <c r="L1076" s="92">
        <v>53.521192220419174</v>
      </c>
      <c r="M1076" s="92">
        <v>601.81470383657825</v>
      </c>
      <c r="N1076" s="92">
        <v>13.730910211329888</v>
      </c>
      <c r="O1076" s="92">
        <v>2633.3333333333335</v>
      </c>
      <c r="P1076" s="92">
        <v>109.00722561078642</v>
      </c>
      <c r="Q1076" s="92">
        <v>5615.3846153846152</v>
      </c>
      <c r="R1076" s="92">
        <v>0</v>
      </c>
      <c r="S1076" s="92">
        <v>95.931997571341839</v>
      </c>
      <c r="T1076" s="92">
        <v>22571.428571428572</v>
      </c>
      <c r="U1076" s="92">
        <v>0</v>
      </c>
      <c r="V1076" s="92">
        <v>0</v>
      </c>
      <c r="W1076" s="92">
        <v>0</v>
      </c>
      <c r="X1076" s="92">
        <v>0</v>
      </c>
    </row>
    <row r="1077" spans="1:24" ht="15.75" customHeight="1" x14ac:dyDescent="0.25">
      <c r="A1077" s="4" t="s">
        <v>293</v>
      </c>
      <c r="B1077" s="4" t="s">
        <v>294</v>
      </c>
      <c r="C1077" s="4" t="s">
        <v>181</v>
      </c>
      <c r="D1077" s="4" t="s">
        <v>276</v>
      </c>
      <c r="E1077" s="4">
        <v>1</v>
      </c>
      <c r="I1077" s="4">
        <v>2759627</v>
      </c>
      <c r="J1077" s="92">
        <v>298.26494667576452</v>
      </c>
      <c r="K1077" s="92">
        <v>239.12651963471876</v>
      </c>
      <c r="L1077" s="92">
        <v>107.22463579317059</v>
      </c>
      <c r="M1077" s="92">
        <v>448.40127292013943</v>
      </c>
      <c r="N1077" s="92">
        <v>27.902321581865955</v>
      </c>
      <c r="O1077" s="92">
        <v>26164.935064935064</v>
      </c>
      <c r="P1077" s="92">
        <v>425.52231106525664</v>
      </c>
      <c r="Q1077" s="92">
        <v>10800.327332242226</v>
      </c>
      <c r="R1077" s="92">
        <v>4.6745447844944259</v>
      </c>
      <c r="S1077" s="92">
        <v>955.10571726557316</v>
      </c>
      <c r="T1077" s="92">
        <v>29980.654761904763</v>
      </c>
      <c r="U1077" s="92">
        <v>0</v>
      </c>
      <c r="V1077" s="92">
        <v>0</v>
      </c>
      <c r="W1077" s="92">
        <v>0</v>
      </c>
      <c r="X1077" s="92">
        <v>0</v>
      </c>
    </row>
    <row r="1078" spans="1:24" ht="15.75" customHeight="1" x14ac:dyDescent="0.25">
      <c r="A1078" s="4" t="s">
        <v>534</v>
      </c>
      <c r="B1078" s="4" t="s">
        <v>535</v>
      </c>
      <c r="C1078" s="4" t="s">
        <v>181</v>
      </c>
      <c r="D1078" s="4" t="s">
        <v>525</v>
      </c>
      <c r="E1078" s="4">
        <v>1</v>
      </c>
      <c r="I1078" s="4">
        <v>615729</v>
      </c>
      <c r="J1078" s="92">
        <v>289.57544634084149</v>
      </c>
      <c r="K1078" s="92">
        <v>105.56592267052551</v>
      </c>
      <c r="L1078" s="92">
        <v>75.68264609917675</v>
      </c>
      <c r="M1078" s="92">
        <v>716.92307692307691</v>
      </c>
      <c r="N1078" s="92">
        <v>23.062093875714805</v>
      </c>
      <c r="O1078" s="92">
        <v>87016.196189606431</v>
      </c>
      <c r="P1078" s="92">
        <v>77.078145381240361</v>
      </c>
      <c r="Q1078" s="92">
        <v>2249.1349480968856</v>
      </c>
      <c r="R1078" s="92">
        <v>0.32481822360161694</v>
      </c>
      <c r="S1078" s="92">
        <v>572.94508971460334</v>
      </c>
      <c r="T1078" s="92">
        <v>108400.48430554378</v>
      </c>
      <c r="U1078" s="92">
        <v>0</v>
      </c>
      <c r="V1078" s="92">
        <v>0</v>
      </c>
      <c r="W1078" s="92">
        <v>0</v>
      </c>
      <c r="X1078" s="92">
        <v>0</v>
      </c>
    </row>
    <row r="1079" spans="1:24" ht="15.75" customHeight="1" x14ac:dyDescent="0.25">
      <c r="A1079" s="4" t="s">
        <v>429</v>
      </c>
      <c r="B1079" s="4" t="s">
        <v>430</v>
      </c>
      <c r="C1079" s="4" t="s">
        <v>181</v>
      </c>
      <c r="D1079" s="4" t="s">
        <v>412</v>
      </c>
      <c r="E1079" s="4">
        <v>1</v>
      </c>
      <c r="I1079" s="4">
        <v>440372</v>
      </c>
      <c r="J1079" s="92">
        <v>490.94856167058765</v>
      </c>
      <c r="K1079" s="92">
        <v>133.52347560698681</v>
      </c>
      <c r="L1079" s="92">
        <v>66.984301370877475</v>
      </c>
      <c r="M1079" s="92">
        <v>501.16266023772533</v>
      </c>
      <c r="N1079" s="92">
        <v>29.381925522647858</v>
      </c>
      <c r="O1079" s="92">
        <v>343071.42857142858</v>
      </c>
      <c r="P1079" s="92">
        <v>18375</v>
      </c>
      <c r="Q1079" s="92">
        <v>3769.2307692307691</v>
      </c>
      <c r="R1079" s="92">
        <v>0.90832296331283546</v>
      </c>
      <c r="S1079" s="92">
        <v>2650.1747287106859</v>
      </c>
      <c r="T1079" s="92">
        <v>79344.242606043292</v>
      </c>
      <c r="U1079" s="92">
        <v>0</v>
      </c>
      <c r="V1079" s="92">
        <v>0</v>
      </c>
      <c r="W1079" s="92">
        <v>0</v>
      </c>
      <c r="X1079" s="92">
        <v>0</v>
      </c>
    </row>
    <row r="1080" spans="1:24" ht="15.75" customHeight="1" x14ac:dyDescent="0.25">
      <c r="A1080" s="6" t="s">
        <v>98</v>
      </c>
      <c r="B1080" s="6" t="s">
        <v>99</v>
      </c>
      <c r="C1080" s="6" t="s">
        <v>28</v>
      </c>
      <c r="D1080" s="6" t="s">
        <v>89</v>
      </c>
      <c r="E1080" s="4">
        <v>1</v>
      </c>
      <c r="I1080" s="4">
        <v>127575529</v>
      </c>
      <c r="J1080" s="92">
        <v>347.7618344815956</v>
      </c>
      <c r="K1080" s="92">
        <v>142.65980429522654</v>
      </c>
      <c r="L1080" s="92">
        <v>31.755306301728133</v>
      </c>
      <c r="M1080" s="92">
        <v>222.59462964082218</v>
      </c>
      <c r="N1080" s="92">
        <v>2.1696950988147576</v>
      </c>
      <c r="O1080" s="92">
        <v>62153.901734104045</v>
      </c>
      <c r="P1080" s="92">
        <v>4622.4316155741244</v>
      </c>
      <c r="Q1080" s="92">
        <v>3233.6407085620881</v>
      </c>
      <c r="R1080" s="92">
        <v>25.145104434565972</v>
      </c>
      <c r="S1080" s="92">
        <v>1860.6779001103155</v>
      </c>
      <c r="T1080" s="92">
        <v>18771.631205673759</v>
      </c>
      <c r="U1080" s="92">
        <v>0.26</v>
      </c>
      <c r="V1080" s="92">
        <v>0.37</v>
      </c>
      <c r="W1080" s="92">
        <v>0.42</v>
      </c>
      <c r="X1080" s="92">
        <v>0.42</v>
      </c>
    </row>
    <row r="1081" spans="1:24" ht="15.75" customHeight="1" x14ac:dyDescent="0.25">
      <c r="A1081" s="4" t="s">
        <v>175</v>
      </c>
      <c r="B1081" s="4" t="s">
        <v>176</v>
      </c>
      <c r="C1081" s="4" t="s">
        <v>106</v>
      </c>
      <c r="D1081" s="4" t="s">
        <v>160</v>
      </c>
      <c r="E1081" s="4">
        <v>1</v>
      </c>
      <c r="I1081" s="4">
        <v>3225167</v>
      </c>
      <c r="J1081" s="92">
        <v>216.4229015117667</v>
      </c>
      <c r="K1081" s="92">
        <v>119.9627802219234</v>
      </c>
      <c r="L1081" s="92">
        <v>93.452525094049392</v>
      </c>
      <c r="M1081" s="92">
        <v>779.01266477125876</v>
      </c>
      <c r="N1081" s="92">
        <v>15.844140784027617</v>
      </c>
      <c r="O1081" s="92">
        <v>19804.305283757338</v>
      </c>
      <c r="P1081" s="92">
        <v>589.24763935424915</v>
      </c>
      <c r="Q1081" s="92">
        <v>4352.0809898762654</v>
      </c>
      <c r="R1081" s="92">
        <v>5.9221739525426127</v>
      </c>
      <c r="S1081" s="92">
        <v>425.12077294685992</v>
      </c>
      <c r="T1081" s="92">
        <v>19276.190476190473</v>
      </c>
      <c r="U1081" s="92">
        <v>0.4</v>
      </c>
      <c r="V1081" s="92">
        <v>0.34</v>
      </c>
      <c r="W1081" s="92">
        <v>0.49</v>
      </c>
      <c r="X1081" s="92">
        <v>0.49</v>
      </c>
    </row>
    <row r="1082" spans="1:24" ht="15.75" customHeight="1" x14ac:dyDescent="0.25">
      <c r="A1082" s="4" t="s">
        <v>431</v>
      </c>
      <c r="B1082" s="4" t="s">
        <v>432</v>
      </c>
      <c r="C1082" s="4" t="s">
        <v>181</v>
      </c>
      <c r="D1082" s="4" t="s">
        <v>412</v>
      </c>
      <c r="E1082" s="4">
        <v>1</v>
      </c>
      <c r="I1082" s="4">
        <v>627987</v>
      </c>
      <c r="J1082" s="92">
        <v>651.76508430907018</v>
      </c>
      <c r="K1082" s="92">
        <v>178.18840198921313</v>
      </c>
      <c r="L1082" s="92">
        <v>78.027092917528549</v>
      </c>
      <c r="M1082" s="92">
        <v>437.89097408400357</v>
      </c>
      <c r="N1082" s="92">
        <v>49.841796088135581</v>
      </c>
      <c r="O1082" s="92">
        <v>13511.182108626197</v>
      </c>
      <c r="P1082" s="92">
        <v>301.45474137931035</v>
      </c>
      <c r="Q1082" s="92">
        <v>3621.3592233009708</v>
      </c>
      <c r="R1082" s="92">
        <v>2.3885844770672002</v>
      </c>
      <c r="S1082" s="92">
        <v>1172.7676095396562</v>
      </c>
      <c r="T1082" s="92">
        <v>35838.983050847462</v>
      </c>
      <c r="U1082" s="92">
        <v>0</v>
      </c>
      <c r="V1082" s="92">
        <v>0</v>
      </c>
      <c r="W1082" s="92">
        <v>0</v>
      </c>
      <c r="X1082" s="92">
        <v>0</v>
      </c>
    </row>
    <row r="1083" spans="1:24" ht="15.75" customHeight="1" x14ac:dyDescent="0.25">
      <c r="A1083" s="4" t="s">
        <v>255</v>
      </c>
      <c r="B1083" s="4" t="s">
        <v>256</v>
      </c>
      <c r="C1083" s="4" t="s">
        <v>118</v>
      </c>
      <c r="D1083" s="4" t="s">
        <v>250</v>
      </c>
      <c r="E1083" s="4">
        <v>1</v>
      </c>
      <c r="I1083" s="4">
        <v>36471769</v>
      </c>
      <c r="J1083" s="92">
        <v>153.47486983699639</v>
      </c>
      <c r="K1083" s="92">
        <v>227.85294565777713</v>
      </c>
      <c r="L1083" s="92">
        <v>25.803519428958875</v>
      </c>
      <c r="M1083" s="92">
        <v>113.24637192847344</v>
      </c>
      <c r="N1083" s="92">
        <v>8.3708580189790087</v>
      </c>
      <c r="O1083" s="92">
        <v>154480.51097281362</v>
      </c>
      <c r="P1083" s="92">
        <v>3959.8732840549101</v>
      </c>
      <c r="Q1083" s="92">
        <v>6707.1832122679589</v>
      </c>
      <c r="R1083" s="92">
        <v>2.0865453496374142</v>
      </c>
      <c r="S1083" s="92">
        <v>597.75159853232879</v>
      </c>
      <c r="T1083" s="92">
        <v>481745.65883554646</v>
      </c>
      <c r="U1083" s="92">
        <v>0.48</v>
      </c>
      <c r="V1083" s="92">
        <v>0.5</v>
      </c>
      <c r="W1083" s="92">
        <v>0.38</v>
      </c>
      <c r="X1083" s="92">
        <v>0.38</v>
      </c>
    </row>
    <row r="1084" spans="1:24" ht="15.75" customHeight="1" x14ac:dyDescent="0.25">
      <c r="A1084" s="4" t="s">
        <v>404</v>
      </c>
      <c r="B1084" s="4" t="s">
        <v>405</v>
      </c>
      <c r="C1084" s="4" t="s">
        <v>106</v>
      </c>
      <c r="D1084" s="4" t="s">
        <v>393</v>
      </c>
      <c r="E1084" s="4">
        <v>1</v>
      </c>
      <c r="I1084" s="4">
        <v>28608710</v>
      </c>
      <c r="J1084" s="92">
        <v>195.96829077578124</v>
      </c>
      <c r="K1084" s="92">
        <v>65.997383314382233</v>
      </c>
      <c r="L1084" s="92">
        <v>0</v>
      </c>
      <c r="M1084" s="92">
        <v>0</v>
      </c>
      <c r="N1084" s="92">
        <v>0</v>
      </c>
      <c r="O1084" s="92">
        <v>91959.641255605369</v>
      </c>
      <c r="P1084" s="92">
        <v>6441.8287273967926</v>
      </c>
      <c r="Q1084" s="92">
        <v>3773.9356386168297</v>
      </c>
      <c r="R1084" s="92">
        <v>2.1916402382351388</v>
      </c>
      <c r="S1084" s="92">
        <v>3309.7159457714652</v>
      </c>
      <c r="T1084" s="92">
        <v>0</v>
      </c>
      <c r="U1084" s="92">
        <v>0.44</v>
      </c>
      <c r="V1084" s="92">
        <v>0.43</v>
      </c>
      <c r="W1084" s="92">
        <v>0.4</v>
      </c>
      <c r="X1084" s="92">
        <v>0.4</v>
      </c>
    </row>
    <row r="1085" spans="1:24" ht="15.75" customHeight="1" x14ac:dyDescent="0.25">
      <c r="A1085" s="4" t="s">
        <v>538</v>
      </c>
      <c r="B1085" s="4" t="s">
        <v>539</v>
      </c>
      <c r="C1085" s="4" t="s">
        <v>181</v>
      </c>
      <c r="D1085" s="4" t="s">
        <v>525</v>
      </c>
      <c r="E1085" s="4">
        <v>1</v>
      </c>
      <c r="I1085" s="4">
        <v>17097130</v>
      </c>
      <c r="J1085" s="92">
        <v>356.31711287216041</v>
      </c>
      <c r="K1085" s="92">
        <v>61.203254581324465</v>
      </c>
      <c r="L1085" s="92">
        <v>53.521192220419174</v>
      </c>
      <c r="M1085" s="92">
        <v>601.81470383657825</v>
      </c>
      <c r="N1085" s="92">
        <v>13.730910211329888</v>
      </c>
      <c r="O1085" s="92">
        <v>44445.48154433602</v>
      </c>
      <c r="P1085" s="92">
        <v>127.92332424601769</v>
      </c>
      <c r="Q1085" s="92">
        <v>3807.8602620087336</v>
      </c>
      <c r="R1085" s="92">
        <v>0.7720594041222123</v>
      </c>
      <c r="S1085" s="92">
        <v>369.50372120912846</v>
      </c>
      <c r="T1085" s="92">
        <v>108400.48430554378</v>
      </c>
      <c r="U1085" s="92">
        <v>0.84</v>
      </c>
      <c r="V1085" s="92">
        <v>0.83</v>
      </c>
      <c r="W1085" s="92">
        <v>0.84</v>
      </c>
      <c r="X1085" s="92">
        <v>0.84</v>
      </c>
    </row>
    <row r="1086" spans="1:24" ht="15.75" customHeight="1" x14ac:dyDescent="0.25">
      <c r="A1086" s="4" t="s">
        <v>295</v>
      </c>
      <c r="B1086" s="4" t="s">
        <v>296</v>
      </c>
      <c r="C1086" s="4" t="s">
        <v>181</v>
      </c>
      <c r="D1086" s="4" t="s">
        <v>276</v>
      </c>
      <c r="E1086" s="4">
        <v>1</v>
      </c>
      <c r="I1086" s="4">
        <v>5378857</v>
      </c>
      <c r="J1086" s="92">
        <v>159.94104323650919</v>
      </c>
      <c r="K1086" s="92">
        <v>62.708489926391429</v>
      </c>
      <c r="L1086" s="92">
        <v>85.464253836828149</v>
      </c>
      <c r="M1086" s="92">
        <v>1362.8817076786245</v>
      </c>
      <c r="N1086" s="92">
        <v>16.793206086451118</v>
      </c>
      <c r="O1086" s="92">
        <v>125515.8077593975</v>
      </c>
      <c r="P1086" s="92">
        <v>50.773723506743735</v>
      </c>
      <c r="Q1086" s="92">
        <v>4374.8378728923471</v>
      </c>
      <c r="R1086" s="92">
        <v>0.52055669076162459</v>
      </c>
      <c r="S1086" s="92">
        <v>1235.5342087304521</v>
      </c>
      <c r="T1086" s="92">
        <v>141963.87445888654</v>
      </c>
      <c r="U1086" s="92">
        <v>0.88</v>
      </c>
      <c r="V1086" s="92">
        <v>0.83</v>
      </c>
      <c r="W1086" s="92">
        <v>0.91</v>
      </c>
      <c r="X1086" s="92">
        <v>0.91</v>
      </c>
    </row>
    <row r="1087" spans="1:24" ht="15.75" customHeight="1" x14ac:dyDescent="0.25">
      <c r="A1087" s="4" t="s">
        <v>102</v>
      </c>
      <c r="B1087" s="4" t="s">
        <v>103</v>
      </c>
      <c r="C1087" s="4" t="s">
        <v>28</v>
      </c>
      <c r="D1087" s="4" t="s">
        <v>89</v>
      </c>
      <c r="E1087" s="4">
        <v>1</v>
      </c>
      <c r="I1087" s="4">
        <v>4246439</v>
      </c>
      <c r="J1087" s="92">
        <v>399.20507512294421</v>
      </c>
      <c r="K1087" s="92">
        <v>380.4364080115127</v>
      </c>
      <c r="L1087" s="92">
        <v>51.418464404492049</v>
      </c>
      <c r="M1087" s="92">
        <v>230.43420670921969</v>
      </c>
      <c r="N1087" s="92">
        <v>11.845219017628652</v>
      </c>
      <c r="O1087" s="92">
        <v>119035.78528827037</v>
      </c>
      <c r="P1087" s="92">
        <v>2240.6380027739251</v>
      </c>
      <c r="Q1087" s="92">
        <v>1844.3886288389087</v>
      </c>
      <c r="R1087" s="92">
        <v>9.3490098409514424</v>
      </c>
      <c r="S1087" s="92">
        <v>970.67310809934509</v>
      </c>
      <c r="T1087" s="92">
        <v>19227.681438664098</v>
      </c>
      <c r="U1087" s="92">
        <v>0.32</v>
      </c>
      <c r="V1087" s="92">
        <v>0.47</v>
      </c>
      <c r="W1087" s="92">
        <v>0.48</v>
      </c>
      <c r="X1087" s="92">
        <v>0.48</v>
      </c>
    </row>
    <row r="1088" spans="1:24" ht="15.75" customHeight="1" x14ac:dyDescent="0.25">
      <c r="A1088" s="4" t="s">
        <v>345</v>
      </c>
      <c r="B1088" s="4" t="s">
        <v>346</v>
      </c>
      <c r="C1088" s="4" t="s">
        <v>28</v>
      </c>
      <c r="D1088" s="4" t="s">
        <v>328</v>
      </c>
      <c r="E1088" s="4">
        <v>1</v>
      </c>
      <c r="I1088" s="4">
        <v>7044636</v>
      </c>
      <c r="J1088" s="92">
        <v>230.43064254845814</v>
      </c>
      <c r="K1088" s="92">
        <v>199.59867337361365</v>
      </c>
      <c r="L1088" s="92">
        <v>60.976405658246961</v>
      </c>
      <c r="M1088" s="92">
        <v>250.86524119260528</v>
      </c>
      <c r="N1088" s="92">
        <v>10.944497345214147</v>
      </c>
      <c r="O1088" s="92">
        <v>51003.891050583661</v>
      </c>
      <c r="P1088" s="92">
        <v>3789.0056588520615</v>
      </c>
      <c r="Q1088" s="92">
        <v>1305.5710306406686</v>
      </c>
      <c r="R1088" s="92">
        <v>8.5029233589925717</v>
      </c>
      <c r="S1088" s="92">
        <v>2533.2732074985506</v>
      </c>
      <c r="T1088" s="92">
        <v>9065.0069156293212</v>
      </c>
      <c r="U1088" s="92">
        <v>0</v>
      </c>
      <c r="V1088" s="92">
        <v>0</v>
      </c>
      <c r="W1088" s="92">
        <v>0</v>
      </c>
      <c r="X1088" s="92">
        <v>0</v>
      </c>
    </row>
    <row r="1089" spans="1:24" ht="15.75" customHeight="1" x14ac:dyDescent="0.25">
      <c r="A1089" s="4" t="s">
        <v>347</v>
      </c>
      <c r="B1089" s="4" t="s">
        <v>348</v>
      </c>
      <c r="C1089" s="4" t="s">
        <v>28</v>
      </c>
      <c r="D1089" s="4" t="s">
        <v>328</v>
      </c>
      <c r="E1089" s="4">
        <v>1</v>
      </c>
      <c r="I1089" s="4">
        <v>32510453</v>
      </c>
      <c r="J1089" s="92">
        <v>370.05328716889915</v>
      </c>
      <c r="K1089" s="92">
        <v>275.27761609473725</v>
      </c>
      <c r="L1089" s="92">
        <v>30.094935927223162</v>
      </c>
      <c r="M1089" s="92">
        <v>109.32576485574452</v>
      </c>
      <c r="N1089" s="92">
        <v>9.4892556557117178</v>
      </c>
      <c r="O1089" s="92">
        <v>124218.2796560959</v>
      </c>
      <c r="P1089" s="92">
        <v>1048.3319276543903</v>
      </c>
      <c r="Q1089" s="92">
        <v>2543.0934045636668</v>
      </c>
      <c r="R1089" s="92">
        <v>7.6498472660470158</v>
      </c>
      <c r="S1089" s="92">
        <v>786.92143769834297</v>
      </c>
      <c r="T1089" s="92">
        <v>178609.44954285515</v>
      </c>
      <c r="U1089" s="92">
        <v>0.42</v>
      </c>
      <c r="V1089" s="92">
        <v>0.41</v>
      </c>
      <c r="W1089" s="92">
        <v>0.41</v>
      </c>
      <c r="X1089" s="92">
        <v>0.41</v>
      </c>
    </row>
    <row r="1090" spans="1:24" ht="15.75" customHeight="1" x14ac:dyDescent="0.25">
      <c r="A1090" s="4" t="s">
        <v>191</v>
      </c>
      <c r="B1090" s="4" t="s">
        <v>192</v>
      </c>
      <c r="C1090" s="4" t="s">
        <v>181</v>
      </c>
      <c r="D1090" s="4" t="s">
        <v>182</v>
      </c>
      <c r="E1090" s="4">
        <v>1</v>
      </c>
      <c r="I1090" s="4">
        <v>37887768</v>
      </c>
      <c r="J1090" s="92">
        <v>260.6936360041056</v>
      </c>
      <c r="K1090" s="92">
        <v>196.58059561597821</v>
      </c>
      <c r="L1090" s="92">
        <v>79.780366053761739</v>
      </c>
      <c r="M1090" s="92">
        <v>405.84049409237377</v>
      </c>
      <c r="N1090" s="92">
        <v>25.414534844068932</v>
      </c>
      <c r="O1090" s="92">
        <v>92960.432028248004</v>
      </c>
      <c r="P1090" s="92">
        <v>247.55124357274144</v>
      </c>
      <c r="Q1090" s="92">
        <v>10288.713910761155</v>
      </c>
      <c r="R1090" s="92">
        <v>0.75750041543751012</v>
      </c>
      <c r="S1090" s="92">
        <v>2865.0771550109944</v>
      </c>
      <c r="T1090" s="92">
        <v>148222.55340288125</v>
      </c>
      <c r="U1090" s="92">
        <v>0.56000000000000005</v>
      </c>
      <c r="V1090" s="92">
        <v>0.49</v>
      </c>
      <c r="W1090" s="92">
        <v>0.64</v>
      </c>
      <c r="X1090" s="92">
        <v>0.64</v>
      </c>
    </row>
    <row r="1091" spans="1:24" ht="15.75" customHeight="1" x14ac:dyDescent="0.25">
      <c r="A1091" s="4" t="s">
        <v>435</v>
      </c>
      <c r="B1091" s="4" t="s">
        <v>436</v>
      </c>
      <c r="C1091" s="4" t="s">
        <v>181</v>
      </c>
      <c r="D1091" s="4" t="s">
        <v>412</v>
      </c>
      <c r="E1091" s="4">
        <v>1</v>
      </c>
      <c r="I1091" s="4">
        <v>10226187</v>
      </c>
      <c r="J1091" s="92">
        <v>452.91563707958795</v>
      </c>
      <c r="K1091" s="92">
        <v>132.86477159081875</v>
      </c>
      <c r="L1091" s="92">
        <v>52.864278738497546</v>
      </c>
      <c r="M1091" s="92">
        <v>397.88032678295434</v>
      </c>
      <c r="N1091" s="92">
        <v>17.318282953362775</v>
      </c>
      <c r="O1091" s="92">
        <v>48304.347826086952</v>
      </c>
      <c r="P1091" s="92">
        <v>240.62693704064463</v>
      </c>
      <c r="Q1091" s="92">
        <v>6454.6318289786223</v>
      </c>
      <c r="R1091" s="92">
        <v>0.74319000816237757</v>
      </c>
      <c r="S1091" s="92">
        <v>492.50990235814294</v>
      </c>
      <c r="T1091" s="92">
        <v>63651.041666666664</v>
      </c>
      <c r="U1091" s="92">
        <v>0.64</v>
      </c>
      <c r="V1091" s="92">
        <v>0.52</v>
      </c>
      <c r="W1091" s="92">
        <v>0.66</v>
      </c>
      <c r="X1091" s="92">
        <v>0.66</v>
      </c>
    </row>
    <row r="1092" spans="1:24" ht="15.75" customHeight="1" x14ac:dyDescent="0.25">
      <c r="A1092" s="4" t="s">
        <v>177</v>
      </c>
      <c r="B1092" s="4" t="s">
        <v>178</v>
      </c>
      <c r="C1092" s="4" t="s">
        <v>106</v>
      </c>
      <c r="D1092" s="4" t="s">
        <v>160</v>
      </c>
      <c r="E1092" s="4">
        <v>1</v>
      </c>
      <c r="I1092" s="4">
        <v>51225308</v>
      </c>
      <c r="J1092" s="92">
        <v>227.59062766396642</v>
      </c>
      <c r="K1092" s="92">
        <v>107.75533062680658</v>
      </c>
      <c r="L1092" s="92">
        <v>30.881219884514895</v>
      </c>
      <c r="M1092" s="92">
        <v>286.58647052429438</v>
      </c>
      <c r="N1092" s="92">
        <v>5.8506236799981766</v>
      </c>
      <c r="O1092" s="92">
        <v>89592.926259592932</v>
      </c>
      <c r="P1092" s="92">
        <v>239.07761208251941</v>
      </c>
      <c r="Q1092" s="92">
        <v>2900.4256213546319</v>
      </c>
      <c r="R1092" s="92">
        <v>0.58760017606921955</v>
      </c>
      <c r="S1092" s="92">
        <v>145.32868226704301</v>
      </c>
      <c r="T1092" s="92">
        <v>134997.48617395677</v>
      </c>
      <c r="U1092" s="92">
        <v>0.69</v>
      </c>
      <c r="V1092" s="92">
        <v>0.71</v>
      </c>
      <c r="W1092" s="92">
        <v>0.78</v>
      </c>
      <c r="X1092" s="92">
        <v>0.78</v>
      </c>
    </row>
    <row r="1093" spans="1:24" ht="15.75" customHeight="1" x14ac:dyDescent="0.25">
      <c r="A1093" s="4" t="s">
        <v>193</v>
      </c>
      <c r="B1093" s="4" t="s">
        <v>194</v>
      </c>
      <c r="C1093" s="4" t="s">
        <v>181</v>
      </c>
      <c r="D1093" s="4" t="s">
        <v>182</v>
      </c>
      <c r="E1093" s="4">
        <v>1</v>
      </c>
      <c r="I1093" s="4">
        <v>4043263</v>
      </c>
      <c r="J1093" s="92">
        <v>273.81350161985506</v>
      </c>
      <c r="K1093" s="92">
        <v>185.74107101121049</v>
      </c>
      <c r="L1093" s="92">
        <v>84.490400872977119</v>
      </c>
      <c r="M1093" s="92">
        <v>437.88535689597876</v>
      </c>
      <c r="N1093" s="92">
        <v>26.403693136058656</v>
      </c>
      <c r="O1093" s="92">
        <v>31857.142857142859</v>
      </c>
      <c r="P1093" s="92">
        <v>759.04588639579538</v>
      </c>
      <c r="Q1093" s="92">
        <v>5936.7588932806329</v>
      </c>
      <c r="R1093" s="92">
        <v>3.2152249309530445</v>
      </c>
      <c r="S1093" s="92">
        <v>694.31078403622985</v>
      </c>
      <c r="T1093" s="92">
        <v>48035.522755138874</v>
      </c>
      <c r="U1093" s="92">
        <v>0</v>
      </c>
      <c r="V1093" s="92">
        <v>0</v>
      </c>
      <c r="W1093" s="92">
        <v>0</v>
      </c>
      <c r="X1093" s="92">
        <v>0</v>
      </c>
    </row>
    <row r="1094" spans="1:24" ht="15.75" customHeight="1" x14ac:dyDescent="0.25">
      <c r="A1094" s="4" t="s">
        <v>195</v>
      </c>
      <c r="B1094" s="4" t="s">
        <v>196</v>
      </c>
      <c r="C1094" s="4" t="s">
        <v>181</v>
      </c>
      <c r="D1094" s="4" t="s">
        <v>182</v>
      </c>
      <c r="E1094" s="4">
        <v>1</v>
      </c>
      <c r="I1094" s="4">
        <v>19364557</v>
      </c>
      <c r="J1094" s="92">
        <v>246.03196448026154</v>
      </c>
      <c r="K1094" s="92">
        <v>121.09752885129259</v>
      </c>
      <c r="L1094" s="92">
        <v>63.404497195572297</v>
      </c>
      <c r="M1094" s="92">
        <v>523.58208955223881</v>
      </c>
      <c r="N1094" s="92">
        <v>36.30343828676277</v>
      </c>
      <c r="O1094" s="92">
        <v>9064.2958748221918</v>
      </c>
      <c r="P1094" s="92">
        <v>716.68704156479214</v>
      </c>
      <c r="Q1094" s="92">
        <v>17116.788321167885</v>
      </c>
      <c r="R1094" s="92">
        <v>1.4769250853505194</v>
      </c>
      <c r="S1094" s="92">
        <v>328.81985654574544</v>
      </c>
      <c r="T1094" s="92">
        <v>24979.223833790671</v>
      </c>
      <c r="U1094" s="92">
        <v>0.55000000000000004</v>
      </c>
      <c r="V1094" s="92">
        <v>0.42</v>
      </c>
      <c r="W1094" s="92">
        <v>0.62</v>
      </c>
      <c r="X1094" s="92">
        <v>0.62</v>
      </c>
    </row>
    <row r="1095" spans="1:24" ht="15.75" customHeight="1" x14ac:dyDescent="0.25">
      <c r="A1095" s="4" t="s">
        <v>197</v>
      </c>
      <c r="B1095" s="4" t="s">
        <v>198</v>
      </c>
      <c r="C1095" s="4" t="s">
        <v>181</v>
      </c>
      <c r="D1095" s="4" t="s">
        <v>182</v>
      </c>
      <c r="E1095" s="4">
        <v>1</v>
      </c>
      <c r="I1095" s="4">
        <v>145872256</v>
      </c>
      <c r="J1095" s="92">
        <v>411.02812586925376</v>
      </c>
      <c r="K1095" s="92">
        <v>412.81050729756316</v>
      </c>
      <c r="L1095" s="92">
        <v>177.72467987332698</v>
      </c>
      <c r="M1095" s="92">
        <v>430.52363428632162</v>
      </c>
      <c r="N1095" s="92">
        <v>22.680803675237598</v>
      </c>
      <c r="O1095" s="92">
        <v>29654.919147649991</v>
      </c>
      <c r="P1095" s="92">
        <v>813.33369350873875</v>
      </c>
      <c r="Q1095" s="92">
        <v>11288.753913353205</v>
      </c>
      <c r="R1095" s="92">
        <v>9.1127678178912923</v>
      </c>
      <c r="S1095" s="92">
        <v>965.8009105450966</v>
      </c>
      <c r="T1095" s="92">
        <v>28562.823871906839</v>
      </c>
      <c r="U1095" s="92">
        <v>0</v>
      </c>
      <c r="V1095" s="92">
        <v>0</v>
      </c>
      <c r="W1095" s="92">
        <v>0</v>
      </c>
      <c r="X1095" s="92">
        <v>0</v>
      </c>
    </row>
    <row r="1096" spans="1:24" ht="15.75" customHeight="1" x14ac:dyDescent="0.25">
      <c r="A1096" s="4" t="s">
        <v>439</v>
      </c>
      <c r="B1096" s="4" t="s">
        <v>440</v>
      </c>
      <c r="C1096" s="4" t="s">
        <v>181</v>
      </c>
      <c r="D1096" s="4" t="s">
        <v>412</v>
      </c>
      <c r="E1096" s="4">
        <v>1</v>
      </c>
      <c r="I1096" s="4">
        <v>8772235</v>
      </c>
      <c r="J1096" s="92">
        <v>483.63957417921426</v>
      </c>
      <c r="K1096" s="92">
        <v>123.19551402806695</v>
      </c>
      <c r="L1096" s="92">
        <v>66.984301370877475</v>
      </c>
      <c r="M1096" s="92">
        <v>501.16266023772533</v>
      </c>
      <c r="N1096" s="92">
        <v>30.687732373790713</v>
      </c>
      <c r="O1096" s="92">
        <v>15644.502228826152</v>
      </c>
      <c r="P1096" s="92">
        <v>312.72969297103339</v>
      </c>
      <c r="Q1096" s="92">
        <v>6687.5</v>
      </c>
      <c r="R1096" s="92">
        <v>1.0715627203329596</v>
      </c>
      <c r="S1096" s="92">
        <v>850.75651980688042</v>
      </c>
      <c r="T1096" s="92">
        <v>55634.081902245707</v>
      </c>
      <c r="U1096" s="92">
        <v>0.27</v>
      </c>
      <c r="V1096" s="92">
        <v>0.36</v>
      </c>
      <c r="W1096" s="92">
        <v>0.46</v>
      </c>
      <c r="X1096" s="92">
        <v>0.46</v>
      </c>
    </row>
    <row r="1097" spans="1:24" ht="15.75" customHeight="1" x14ac:dyDescent="0.25">
      <c r="A1097" s="4" t="s">
        <v>370</v>
      </c>
      <c r="B1097" s="4" t="s">
        <v>371</v>
      </c>
      <c r="C1097" s="4" t="s">
        <v>106</v>
      </c>
      <c r="D1097" s="4" t="s">
        <v>357</v>
      </c>
      <c r="E1097" s="4">
        <v>1</v>
      </c>
      <c r="I1097" s="4">
        <v>5804337</v>
      </c>
      <c r="J1097" s="92">
        <v>169.66623405911821</v>
      </c>
      <c r="K1097" s="92">
        <v>201.41835320726551</v>
      </c>
      <c r="L1097" s="92">
        <v>35.28396094162003</v>
      </c>
      <c r="M1097" s="92">
        <v>175.17748695577794</v>
      </c>
      <c r="N1097" s="92">
        <v>1.9640486071018963</v>
      </c>
      <c r="O1097" s="92">
        <v>95289.473684210519</v>
      </c>
      <c r="P1097" s="92">
        <v>16442.643401900692</v>
      </c>
      <c r="Q1097" s="92">
        <v>8705.1377513030529</v>
      </c>
      <c r="R1097" s="92">
        <v>0.18951346208877948</v>
      </c>
      <c r="S1097" s="92">
        <v>629.59313782311347</v>
      </c>
      <c r="T1097" s="92">
        <v>55707.692307692305</v>
      </c>
      <c r="U1097" s="92">
        <v>0.9</v>
      </c>
      <c r="V1097" s="92">
        <v>0.87</v>
      </c>
      <c r="W1097" s="92">
        <v>0.74</v>
      </c>
      <c r="X1097" s="92">
        <v>0.74</v>
      </c>
    </row>
    <row r="1098" spans="1:24" ht="15.75" customHeight="1" x14ac:dyDescent="0.25">
      <c r="A1098" s="4" t="s">
        <v>199</v>
      </c>
      <c r="B1098" s="4" t="s">
        <v>200</v>
      </c>
      <c r="C1098" s="4" t="s">
        <v>181</v>
      </c>
      <c r="D1098" s="4" t="s">
        <v>182</v>
      </c>
      <c r="E1098" s="4">
        <v>1</v>
      </c>
      <c r="I1098" s="4">
        <v>5457013</v>
      </c>
      <c r="J1098" s="92">
        <v>403.51745542845515</v>
      </c>
      <c r="K1098" s="92">
        <v>192.00980463121491</v>
      </c>
      <c r="L1098" s="92">
        <v>96.371403183389887</v>
      </c>
      <c r="M1098" s="92">
        <v>501.90876121397207</v>
      </c>
      <c r="N1098" s="92">
        <v>26.241462133221965</v>
      </c>
      <c r="O1098" s="92">
        <v>23254.189944134079</v>
      </c>
      <c r="P1098" s="92">
        <v>385.40478905359174</v>
      </c>
      <c r="Q1098" s="92">
        <v>6293.0930930930926</v>
      </c>
      <c r="R1098" s="92">
        <v>1.4660034711297187</v>
      </c>
      <c r="S1098" s="92">
        <v>766.82171970708794</v>
      </c>
      <c r="T1098" s="92">
        <v>35501.066098081028</v>
      </c>
      <c r="U1098" s="92">
        <v>0</v>
      </c>
      <c r="V1098" s="92">
        <v>0</v>
      </c>
      <c r="W1098" s="92">
        <v>0</v>
      </c>
      <c r="X1098" s="92">
        <v>0</v>
      </c>
    </row>
    <row r="1099" spans="1:24" ht="15.75" customHeight="1" x14ac:dyDescent="0.25">
      <c r="A1099" s="4" t="s">
        <v>441</v>
      </c>
      <c r="B1099" s="4" t="s">
        <v>442</v>
      </c>
      <c r="C1099" s="4" t="s">
        <v>181</v>
      </c>
      <c r="D1099" s="4" t="s">
        <v>412</v>
      </c>
      <c r="E1099" s="4">
        <v>1</v>
      </c>
      <c r="I1099" s="4">
        <v>2078654</v>
      </c>
      <c r="J1099" s="92">
        <v>394.67847943909851</v>
      </c>
      <c r="K1099" s="92">
        <v>63.310199773507279</v>
      </c>
      <c r="L1099" s="92">
        <v>66.984301370877475</v>
      </c>
      <c r="M1099" s="92">
        <v>501.16266023772533</v>
      </c>
      <c r="N1099" s="92">
        <v>42.768060485294811</v>
      </c>
      <c r="O1099" s="92">
        <v>13133.858267716536</v>
      </c>
      <c r="P1099" s="92">
        <v>187.83899514701685</v>
      </c>
      <c r="Q1099" s="92">
        <v>4802.919708029197</v>
      </c>
      <c r="R1099" s="92">
        <v>0.91405303624364609</v>
      </c>
      <c r="S1099" s="92">
        <v>829.61489270996162</v>
      </c>
      <c r="T1099" s="92">
        <v>54055.555555555555</v>
      </c>
      <c r="U1099" s="92">
        <v>0.51</v>
      </c>
      <c r="V1099" s="92">
        <v>0.48</v>
      </c>
      <c r="W1099" s="92">
        <v>0.7</v>
      </c>
      <c r="X1099" s="92">
        <v>0.7</v>
      </c>
    </row>
    <row r="1100" spans="1:24" ht="15.75" customHeight="1" x14ac:dyDescent="0.25">
      <c r="A1100" s="4" t="s">
        <v>443</v>
      </c>
      <c r="B1100" s="4" t="s">
        <v>444</v>
      </c>
      <c r="C1100" s="4" t="s">
        <v>181</v>
      </c>
      <c r="D1100" s="4" t="s">
        <v>412</v>
      </c>
      <c r="E1100" s="4">
        <v>1</v>
      </c>
      <c r="I1100" s="4">
        <v>46736776</v>
      </c>
      <c r="J1100" s="92">
        <v>358.58699367709914</v>
      </c>
      <c r="K1100" s="92">
        <v>125.84094375701054</v>
      </c>
      <c r="L1100" s="92">
        <v>51.248721135578549</v>
      </c>
      <c r="M1100" s="92">
        <v>407.24997449586829</v>
      </c>
      <c r="N1100" s="92">
        <v>11.504858614980204</v>
      </c>
      <c r="O1100" s="92">
        <v>51559.791705411939</v>
      </c>
      <c r="P1100" s="92">
        <v>253.44525937481149</v>
      </c>
      <c r="Q1100" s="92">
        <v>7033.4848122458743</v>
      </c>
      <c r="R1100" s="92">
        <v>0.65687029845618794</v>
      </c>
      <c r="S1100" s="92">
        <v>759.40362449051145</v>
      </c>
      <c r="T1100" s="92">
        <v>111744.05481660621</v>
      </c>
      <c r="U1100" s="92">
        <v>0.65</v>
      </c>
      <c r="V1100" s="92">
        <v>0.71</v>
      </c>
      <c r="W1100" s="92">
        <v>0.78</v>
      </c>
      <c r="X1100" s="92">
        <v>0.78</v>
      </c>
    </row>
    <row r="1101" spans="1:24" ht="15.75" customHeight="1" x14ac:dyDescent="0.25">
      <c r="A1101" s="4" t="s">
        <v>513</v>
      </c>
      <c r="B1101" s="4" t="s">
        <v>514</v>
      </c>
      <c r="C1101" s="4" t="s">
        <v>106</v>
      </c>
      <c r="D1101" s="4" t="s">
        <v>484</v>
      </c>
      <c r="E1101" s="4">
        <v>1</v>
      </c>
      <c r="I1101" s="4">
        <v>4981420</v>
      </c>
      <c r="J1101" s="92">
        <v>13.751099084196875</v>
      </c>
      <c r="K1101" s="92">
        <v>163.70834019215405</v>
      </c>
      <c r="L1101" s="92">
        <v>34.207287820954051</v>
      </c>
      <c r="M1101" s="92">
        <v>692.56756756756749</v>
      </c>
      <c r="N1101" s="92">
        <v>7.4331149662076825</v>
      </c>
      <c r="O1101" s="92">
        <v>10615.384615384615</v>
      </c>
      <c r="P1101" s="92">
        <v>664.68334827614319</v>
      </c>
      <c r="Q1101" s="92">
        <v>1363.4843671626818</v>
      </c>
      <c r="R1101" s="92">
        <v>0.6624617077058349</v>
      </c>
      <c r="S1101" s="92">
        <v>385.866802236909</v>
      </c>
      <c r="T1101" s="92">
        <v>9661.1295681063129</v>
      </c>
      <c r="U1101" s="92">
        <v>8.7499999999999994E-2</v>
      </c>
      <c r="V1101" s="92">
        <v>6.25E-2</v>
      </c>
      <c r="W1101" s="92">
        <v>0.12625</v>
      </c>
      <c r="X1101" s="92">
        <v>0.12625</v>
      </c>
    </row>
    <row r="1102" spans="1:24" ht="15.75" customHeight="1" x14ac:dyDescent="0.25">
      <c r="A1102" s="4" t="s">
        <v>297</v>
      </c>
      <c r="B1102" s="4" t="s">
        <v>298</v>
      </c>
      <c r="C1102" s="4" t="s">
        <v>181</v>
      </c>
      <c r="D1102" s="4" t="s">
        <v>276</v>
      </c>
      <c r="E1102" s="4">
        <v>1</v>
      </c>
      <c r="I1102" s="4">
        <v>10036379</v>
      </c>
      <c r="J1102" s="92">
        <v>196.69444527752492</v>
      </c>
      <c r="K1102" s="92">
        <v>56.922920108935706</v>
      </c>
      <c r="L1102" s="92">
        <v>60.499907386917137</v>
      </c>
      <c r="M1102" s="92">
        <v>1062.8391388062314</v>
      </c>
      <c r="N1102" s="92">
        <v>23.036196620314954</v>
      </c>
      <c r="O1102" s="92">
        <v>125515.8077593975</v>
      </c>
      <c r="P1102" s="92">
        <v>100.83128893909175</v>
      </c>
      <c r="Q1102" s="92">
        <v>3650.4792332268371</v>
      </c>
      <c r="R1102" s="92">
        <v>1.1259040735707568</v>
      </c>
      <c r="S1102" s="92">
        <v>1235.5342087304521</v>
      </c>
      <c r="T1102" s="92">
        <v>141963.87445888654</v>
      </c>
      <c r="U1102" s="92">
        <v>0.84</v>
      </c>
      <c r="V1102" s="92">
        <v>0.82</v>
      </c>
      <c r="W1102" s="92">
        <v>0.92</v>
      </c>
      <c r="X1102" s="92">
        <v>0.92</v>
      </c>
    </row>
    <row r="1103" spans="1:24" ht="15.75" customHeight="1" x14ac:dyDescent="0.25">
      <c r="A1103" s="4" t="s">
        <v>540</v>
      </c>
      <c r="B1103" s="4" t="s">
        <v>541</v>
      </c>
      <c r="C1103" s="4" t="s">
        <v>181</v>
      </c>
      <c r="D1103" s="4" t="s">
        <v>525</v>
      </c>
      <c r="E1103" s="4">
        <v>1</v>
      </c>
      <c r="I1103" s="4">
        <v>8591365</v>
      </c>
      <c r="J1103" s="92">
        <v>215.46052344417916</v>
      </c>
      <c r="K1103" s="92">
        <v>76.402294629549559</v>
      </c>
      <c r="L1103" s="92">
        <v>48.525467140553332</v>
      </c>
      <c r="M1103" s="92">
        <v>635.13101767215107</v>
      </c>
      <c r="N1103" s="92">
        <v>13.730910211329888</v>
      </c>
      <c r="O1103" s="92">
        <v>87016.196189606431</v>
      </c>
      <c r="P1103" s="92">
        <v>61.999395496448543</v>
      </c>
      <c r="Q1103" s="92">
        <v>2381.7126269956457</v>
      </c>
      <c r="R1103" s="92">
        <v>0.52378172735065964</v>
      </c>
      <c r="S1103" s="92">
        <v>572.94508971460334</v>
      </c>
      <c r="T1103" s="92">
        <v>108400.48430554378</v>
      </c>
      <c r="U1103" s="92">
        <v>0</v>
      </c>
      <c r="V1103" s="92">
        <v>0</v>
      </c>
      <c r="W1103" s="92">
        <v>0</v>
      </c>
      <c r="X1103" s="92">
        <v>0</v>
      </c>
    </row>
    <row r="1104" spans="1:24" ht="15.75" customHeight="1" x14ac:dyDescent="0.25">
      <c r="A1104" s="4" t="s">
        <v>372</v>
      </c>
      <c r="B1104" s="4" t="s">
        <v>373</v>
      </c>
      <c r="C1104" s="4" t="s">
        <v>106</v>
      </c>
      <c r="D1104" s="4" t="s">
        <v>357</v>
      </c>
      <c r="E1104" s="4">
        <v>1</v>
      </c>
      <c r="I1104" s="4">
        <v>69625582</v>
      </c>
      <c r="J1104" s="92">
        <v>315.65840268308278</v>
      </c>
      <c r="K1104" s="92">
        <v>535.69247004642625</v>
      </c>
      <c r="L1104" s="92">
        <v>16.988511827951434</v>
      </c>
      <c r="M1104" s="92">
        <v>150.76562614765155</v>
      </c>
      <c r="N1104" s="92">
        <v>2.047279334907413</v>
      </c>
      <c r="O1104" s="92">
        <v>202196.03619129685</v>
      </c>
      <c r="P1104" s="92">
        <v>536.46282808059186</v>
      </c>
      <c r="Q1104" s="92">
        <v>5827.6147620386864</v>
      </c>
      <c r="R1104" s="92">
        <v>3.2014095049144435</v>
      </c>
      <c r="S1104" s="92">
        <v>9813.9252815274103</v>
      </c>
      <c r="T1104" s="92">
        <v>88883.759627270134</v>
      </c>
      <c r="U1104" s="92">
        <v>0.45</v>
      </c>
      <c r="V1104" s="92">
        <v>0.33</v>
      </c>
      <c r="W1104" s="92">
        <v>0.4</v>
      </c>
      <c r="X1104" s="92">
        <v>0.4</v>
      </c>
    </row>
    <row r="1105" spans="1:40" ht="15.75" customHeight="1" x14ac:dyDescent="0.25">
      <c r="A1105" s="4" t="s">
        <v>517</v>
      </c>
      <c r="B1105" s="4" t="s">
        <v>518</v>
      </c>
      <c r="C1105" s="4" t="s">
        <v>106</v>
      </c>
      <c r="D1105" s="4" t="s">
        <v>484</v>
      </c>
      <c r="E1105" s="4">
        <v>1</v>
      </c>
      <c r="I1105" s="4">
        <v>83429615</v>
      </c>
      <c r="J1105" s="92">
        <v>452.99382000024815</v>
      </c>
      <c r="K1105" s="92">
        <v>311.63993744907009</v>
      </c>
      <c r="L1105" s="92">
        <v>34.207287820954051</v>
      </c>
      <c r="M1105" s="92">
        <v>692.56756756756749</v>
      </c>
      <c r="N1105" s="92">
        <v>7.4331149662076825</v>
      </c>
      <c r="O1105" s="92">
        <v>312170.75732976792</v>
      </c>
      <c r="P1105" s="92">
        <v>575.41601471294496</v>
      </c>
      <c r="Q1105" s="92">
        <v>3579.2458804256548</v>
      </c>
      <c r="R1105" s="92">
        <v>3.8547463032161904</v>
      </c>
      <c r="S1105" s="92">
        <v>1947.3744099772598</v>
      </c>
      <c r="T1105" s="92">
        <v>9661.1295681063129</v>
      </c>
      <c r="U1105" s="92">
        <v>0.28999999999999998</v>
      </c>
      <c r="V1105" s="92">
        <v>0.14000000000000001</v>
      </c>
      <c r="W1105" s="92">
        <v>0.42</v>
      </c>
      <c r="X1105" s="92">
        <v>0.42</v>
      </c>
    </row>
    <row r="1106" spans="1:40" ht="15.75" customHeight="1" x14ac:dyDescent="0.25">
      <c r="A1106" s="4" t="s">
        <v>201</v>
      </c>
      <c r="B1106" s="4" t="s">
        <v>202</v>
      </c>
      <c r="C1106" s="4" t="s">
        <v>181</v>
      </c>
      <c r="D1106" s="4" t="s">
        <v>182</v>
      </c>
      <c r="E1106" s="4">
        <v>1</v>
      </c>
      <c r="I1106" s="4">
        <v>43993638</v>
      </c>
      <c r="J1106" s="92">
        <v>401.66034916230387</v>
      </c>
      <c r="K1106" s="92">
        <v>129.79149394282874</v>
      </c>
      <c r="L1106" s="92">
        <v>59.795009451139272</v>
      </c>
      <c r="M1106" s="92">
        <v>460.70052539404554</v>
      </c>
      <c r="N1106" s="92">
        <v>26.403693136058656</v>
      </c>
      <c r="O1106" s="92">
        <v>34826.092020966804</v>
      </c>
      <c r="P1106" s="92">
        <v>338.32225342766066</v>
      </c>
      <c r="Q1106" s="92">
        <v>2961.9255109451187</v>
      </c>
      <c r="R1106" s="92">
        <v>6.253176879802484</v>
      </c>
      <c r="S1106" s="92">
        <v>1320.6793736334121</v>
      </c>
      <c r="T1106" s="92">
        <v>48035.522755138874</v>
      </c>
      <c r="U1106" s="92">
        <v>0.28000000000000003</v>
      </c>
      <c r="V1106" s="92">
        <v>0.37</v>
      </c>
      <c r="W1106" s="92">
        <v>0.45</v>
      </c>
      <c r="X1106" s="92">
        <v>0.45</v>
      </c>
    </row>
    <row r="1107" spans="1:40" ht="15.75" customHeight="1" x14ac:dyDescent="0.25">
      <c r="A1107" s="4" t="s">
        <v>299</v>
      </c>
      <c r="B1107" s="4" t="s">
        <v>300</v>
      </c>
      <c r="C1107" s="4" t="s">
        <v>181</v>
      </c>
      <c r="D1107" s="4" t="s">
        <v>276</v>
      </c>
      <c r="E1107" s="4">
        <v>1</v>
      </c>
      <c r="I1107" s="4">
        <v>59115809</v>
      </c>
      <c r="J1107" s="92">
        <v>209.86941073579825</v>
      </c>
      <c r="K1107" s="92">
        <v>140.78467572016143</v>
      </c>
      <c r="L1107" s="92">
        <v>75.559979546576855</v>
      </c>
      <c r="M1107" s="92">
        <v>803.89170413635793</v>
      </c>
      <c r="N1107" s="92">
        <v>16.793206086451118</v>
      </c>
      <c r="O1107" s="92">
        <v>55172.698121850663</v>
      </c>
      <c r="P1107" s="92">
        <v>67.568598860460853</v>
      </c>
      <c r="Q1107" s="92">
        <v>8695.6430884964993</v>
      </c>
      <c r="R1107" s="92">
        <v>1.2280978849498618</v>
      </c>
      <c r="S1107" s="92">
        <v>979.57756215789766</v>
      </c>
      <c r="T1107" s="92">
        <v>141963.87445888654</v>
      </c>
      <c r="U1107" s="92">
        <v>0</v>
      </c>
      <c r="V1107" s="92">
        <v>0</v>
      </c>
      <c r="W1107" s="92">
        <v>0</v>
      </c>
      <c r="X1107" s="92">
        <v>0.81</v>
      </c>
    </row>
    <row r="1108" spans="1:40" ht="15.75" customHeight="1" x14ac:dyDescent="0.25">
      <c r="A1108" s="4" t="s">
        <v>301</v>
      </c>
      <c r="B1108" s="4" t="s">
        <v>302</v>
      </c>
      <c r="C1108" s="4" t="s">
        <v>181</v>
      </c>
      <c r="D1108" s="4" t="s">
        <v>276</v>
      </c>
      <c r="E1108" s="4">
        <v>1</v>
      </c>
      <c r="I1108" s="4">
        <v>1881641</v>
      </c>
      <c r="J1108" s="92">
        <v>357.45394578455722</v>
      </c>
      <c r="K1108" s="92">
        <v>80.780552719673949</v>
      </c>
      <c r="L1108" s="92">
        <v>75.559979546576855</v>
      </c>
      <c r="M1108" s="92">
        <v>803.89170413635793</v>
      </c>
      <c r="N1108" s="92">
        <v>7.1214434634449404</v>
      </c>
      <c r="O1108" s="92">
        <v>280873.13432835822</v>
      </c>
      <c r="P1108" s="92">
        <v>50.815726129981279</v>
      </c>
      <c r="Q1108" s="92">
        <v>3290.0432900432902</v>
      </c>
      <c r="R1108" s="92">
        <v>1.2754824113632728</v>
      </c>
      <c r="S1108" s="92">
        <v>463.59549177803785</v>
      </c>
      <c r="T1108" s="92">
        <v>197052.35602094239</v>
      </c>
      <c r="U1108" s="92">
        <v>0</v>
      </c>
      <c r="V1108" s="92">
        <v>0</v>
      </c>
      <c r="W1108" s="92">
        <v>0</v>
      </c>
      <c r="X1108" s="92">
        <v>0.81</v>
      </c>
    </row>
    <row r="1109" spans="1:40" ht="15.75" customHeight="1" x14ac:dyDescent="0.25">
      <c r="A1109" s="4" t="s">
        <v>303</v>
      </c>
      <c r="B1109" s="4" t="s">
        <v>304</v>
      </c>
      <c r="C1109" s="4" t="s">
        <v>181</v>
      </c>
      <c r="D1109" s="4" t="s">
        <v>276</v>
      </c>
      <c r="E1109" s="4">
        <v>1</v>
      </c>
      <c r="I1109" s="4">
        <v>5438100</v>
      </c>
      <c r="J1109" s="92">
        <v>317.2063772273404</v>
      </c>
      <c r="K1109" s="92">
        <v>143.83700189404388</v>
      </c>
      <c r="L1109" s="92">
        <v>75.559979546576855</v>
      </c>
      <c r="M1109" s="92">
        <v>803.89170413635793</v>
      </c>
      <c r="N1109" s="92">
        <v>4.8362479542487264</v>
      </c>
      <c r="O1109" s="92">
        <v>212216.7300380228</v>
      </c>
      <c r="P1109" s="92">
        <v>171.31343218204518</v>
      </c>
      <c r="Q1109" s="92">
        <v>5508.4507042253526</v>
      </c>
      <c r="R1109" s="92">
        <v>1.0849377539949614</v>
      </c>
      <c r="S1109" s="92">
        <v>289.50903856627855</v>
      </c>
      <c r="T1109" s="92">
        <v>106513.35877862596</v>
      </c>
      <c r="U1109" s="92">
        <v>0</v>
      </c>
      <c r="V1109" s="92">
        <v>0</v>
      </c>
      <c r="W1109" s="92">
        <v>0</v>
      </c>
      <c r="X1109" s="92">
        <v>0.81</v>
      </c>
    </row>
    <row r="1110" spans="1:40" ht="15.75" customHeight="1" x14ac:dyDescent="0.25">
      <c r="A1110" s="4" t="s">
        <v>272</v>
      </c>
      <c r="B1110" s="4" t="s">
        <v>273</v>
      </c>
      <c r="C1110" s="4" t="s">
        <v>28</v>
      </c>
      <c r="D1110" s="4" t="s">
        <v>265</v>
      </c>
      <c r="E1110" s="4">
        <v>1</v>
      </c>
      <c r="I1110" s="4">
        <v>329064917</v>
      </c>
      <c r="J1110" s="92">
        <v>203.6920271266718</v>
      </c>
      <c r="K1110" s="92">
        <v>657.13477441291616</v>
      </c>
      <c r="L1110" s="92">
        <v>199.20171897066643</v>
      </c>
      <c r="M1110" s="92">
        <v>825.28785756523348</v>
      </c>
      <c r="N1110" s="92">
        <v>0.73055493788783321</v>
      </c>
      <c r="O1110" s="92">
        <v>32093.178036605656</v>
      </c>
      <c r="P1110" s="92">
        <v>30882.163922251893</v>
      </c>
      <c r="Q1110" s="92">
        <v>4490.9657320872275</v>
      </c>
      <c r="R1110" s="92">
        <v>5.2524590459456357</v>
      </c>
      <c r="S1110" s="92">
        <v>7.235994797346752</v>
      </c>
      <c r="T1110" s="92">
        <v>14153.733259952302</v>
      </c>
      <c r="U1110" s="92">
        <v>0</v>
      </c>
      <c r="V1110" s="92">
        <v>0</v>
      </c>
      <c r="W1110" s="92">
        <v>0</v>
      </c>
      <c r="X1110" s="92">
        <v>0.81</v>
      </c>
    </row>
    <row r="1111" spans="1:40" ht="15.75" customHeight="1" x14ac:dyDescent="0.25">
      <c r="J1111" s="92"/>
      <c r="K1111" s="92"/>
      <c r="L1111" s="92"/>
      <c r="M1111" s="92"/>
      <c r="N1111" s="92"/>
      <c r="O1111" s="92"/>
      <c r="P1111" s="92"/>
      <c r="Q1111" s="92"/>
      <c r="R1111" s="92"/>
      <c r="S1111" s="92"/>
      <c r="T1111" s="92"/>
      <c r="U1111" s="92"/>
      <c r="V1111" s="92"/>
      <c r="W1111" s="92"/>
      <c r="X1111" s="92"/>
    </row>
    <row r="1112" spans="1:40" ht="15.75" customHeight="1" x14ac:dyDescent="0.25">
      <c r="J1112" s="92"/>
      <c r="K1112" s="92"/>
      <c r="L1112" s="92"/>
      <c r="M1112" s="92"/>
      <c r="N1112" s="92"/>
      <c r="O1112" s="92"/>
      <c r="P1112" s="92"/>
      <c r="Q1112" s="92"/>
      <c r="R1112" s="92"/>
      <c r="S1112" s="92"/>
      <c r="T1112" s="92"/>
      <c r="U1112" s="92"/>
      <c r="V1112" s="92"/>
      <c r="W1112" s="92"/>
      <c r="X1112" s="92"/>
    </row>
    <row r="1113" spans="1:40" ht="15.75" customHeight="1" x14ac:dyDescent="0.25">
      <c r="J1113" s="92"/>
      <c r="K1113" s="92"/>
      <c r="L1113" s="92"/>
      <c r="M1113" s="92"/>
      <c r="N1113" s="92"/>
      <c r="O1113" s="92"/>
      <c r="P1113" s="92"/>
      <c r="Q1113" s="92"/>
      <c r="R1113" s="92"/>
      <c r="S1113" s="92"/>
      <c r="T1113" s="92"/>
      <c r="U1113" s="92"/>
      <c r="V1113" s="92"/>
      <c r="W1113" s="92"/>
      <c r="X1113" s="92"/>
    </row>
    <row r="1114" spans="1:40" ht="15.75" customHeight="1" x14ac:dyDescent="0.25">
      <c r="J1114" s="92"/>
      <c r="K1114" s="92"/>
      <c r="L1114" s="92"/>
      <c r="M1114" s="92"/>
      <c r="N1114" s="92"/>
      <c r="O1114" s="92"/>
      <c r="P1114" s="92"/>
      <c r="Q1114" s="92"/>
      <c r="R1114" s="92"/>
      <c r="S1114" s="92"/>
      <c r="T1114" s="92"/>
      <c r="U1114" s="92"/>
      <c r="V1114" s="92"/>
      <c r="W1114" s="92"/>
      <c r="X1114" s="92"/>
    </row>
    <row r="1115" spans="1:40" ht="15.75" customHeight="1" x14ac:dyDescent="0.25">
      <c r="J1115" s="90" t="s">
        <v>551</v>
      </c>
      <c r="K1115" s="90" t="s">
        <v>558</v>
      </c>
      <c r="L1115" s="90" t="s">
        <v>564</v>
      </c>
      <c r="M1115" s="90" t="s">
        <v>569</v>
      </c>
      <c r="N1115" s="91" t="s">
        <v>574</v>
      </c>
      <c r="O1115" s="91" t="s">
        <v>581</v>
      </c>
      <c r="P1115" s="91" t="s">
        <v>586</v>
      </c>
      <c r="Q1115" s="91" t="s">
        <v>590</v>
      </c>
      <c r="R1115" s="91" t="s">
        <v>595</v>
      </c>
      <c r="S1115" s="91" t="s">
        <v>601</v>
      </c>
      <c r="T1115" s="91" t="s">
        <v>607</v>
      </c>
      <c r="U1115" s="92"/>
      <c r="V1115" s="92"/>
      <c r="W1115" s="92"/>
      <c r="X1115" s="92"/>
    </row>
    <row r="1116" spans="1:40" ht="15.75" customHeight="1" x14ac:dyDescent="0.25">
      <c r="J1116" s="4" t="s">
        <v>796</v>
      </c>
      <c r="L1116" s="4" t="s">
        <v>796</v>
      </c>
      <c r="M1116" s="4" t="s">
        <v>796</v>
      </c>
      <c r="N1116" s="4" t="s">
        <v>796</v>
      </c>
    </row>
    <row r="1117" spans="1:40" ht="15.75" customHeight="1" x14ac:dyDescent="0.25">
      <c r="A1117" s="295" t="s">
        <v>797</v>
      </c>
      <c r="B1117" s="247"/>
      <c r="C1117" s="247"/>
      <c r="D1117" s="243"/>
      <c r="Z1117" s="71" t="s">
        <v>779</v>
      </c>
      <c r="AA1117" s="71" t="s">
        <v>780</v>
      </c>
      <c r="AB1117" s="71" t="s">
        <v>781</v>
      </c>
      <c r="AC1117" s="71" t="s">
        <v>782</v>
      </c>
      <c r="AD1117" s="100" t="s">
        <v>544</v>
      </c>
    </row>
    <row r="1118" spans="1:40" ht="15.75" customHeight="1" x14ac:dyDescent="0.25">
      <c r="A1118" s="60" t="s">
        <v>11</v>
      </c>
      <c r="B1118" s="60" t="s">
        <v>712</v>
      </c>
      <c r="C1118" s="60" t="s">
        <v>13</v>
      </c>
      <c r="D1118" s="60" t="s">
        <v>713</v>
      </c>
      <c r="E1118" s="79" t="s">
        <v>764</v>
      </c>
      <c r="F1118" s="60"/>
      <c r="G1118" s="60"/>
      <c r="H1118" s="80"/>
      <c r="I1118" s="81" t="s">
        <v>714</v>
      </c>
      <c r="J1118" s="82" t="s">
        <v>717</v>
      </c>
      <c r="K1118" s="82" t="s">
        <v>720</v>
      </c>
      <c r="L1118" s="82" t="s">
        <v>723</v>
      </c>
      <c r="M1118" s="82" t="s">
        <v>728</v>
      </c>
      <c r="N1118" s="83" t="s">
        <v>731</v>
      </c>
      <c r="O1118" s="56" t="s">
        <v>736</v>
      </c>
      <c r="P1118" s="56" t="s">
        <v>741</v>
      </c>
      <c r="Q1118" s="56" t="s">
        <v>746</v>
      </c>
      <c r="R1118" s="56" t="s">
        <v>749</v>
      </c>
      <c r="S1118" s="84" t="s">
        <v>754</v>
      </c>
      <c r="T1118" s="84" t="s">
        <v>759</v>
      </c>
      <c r="U1118" s="71" t="s">
        <v>760</v>
      </c>
      <c r="V1118" s="71" t="s">
        <v>761</v>
      </c>
      <c r="W1118" s="71" t="s">
        <v>762</v>
      </c>
      <c r="X1118" s="71" t="s">
        <v>763</v>
      </c>
      <c r="Y1118" s="101" t="s">
        <v>798</v>
      </c>
      <c r="Z1118" s="71" t="s">
        <v>770</v>
      </c>
      <c r="AA1118" s="71" t="s">
        <v>771</v>
      </c>
      <c r="AB1118" s="71" t="s">
        <v>772</v>
      </c>
      <c r="AC1118" s="71" t="s">
        <v>773</v>
      </c>
      <c r="AD1118" s="71" t="s">
        <v>799</v>
      </c>
      <c r="AE1118" s="71" t="s">
        <v>800</v>
      </c>
      <c r="AG1118" s="71"/>
      <c r="AH1118" s="71" t="s">
        <v>799</v>
      </c>
      <c r="AI1118" s="12"/>
      <c r="AJ1118" s="93" t="s">
        <v>778</v>
      </c>
      <c r="AK1118" s="102" t="s">
        <v>801</v>
      </c>
      <c r="AL1118" s="71" t="s">
        <v>799</v>
      </c>
      <c r="AM1118" s="71" t="s">
        <v>802</v>
      </c>
      <c r="AN1118" s="71" t="s">
        <v>803</v>
      </c>
    </row>
    <row r="1119" spans="1:40" ht="15.75" customHeight="1" x14ac:dyDescent="0.25">
      <c r="A1119" s="4" t="s">
        <v>410</v>
      </c>
      <c r="B1119" s="4" t="s">
        <v>411</v>
      </c>
      <c r="C1119" s="4" t="s">
        <v>181</v>
      </c>
      <c r="D1119" s="4" t="s">
        <v>412</v>
      </c>
      <c r="E1119" s="4">
        <v>1</v>
      </c>
      <c r="I1119" s="4">
        <v>2880917</v>
      </c>
      <c r="J1119" s="92">
        <f t="shared" ref="J1119:J1191" si="775">1-((J1038-J$1033)/(J$1036-J$1033))</f>
        <v>0.55266616749865949</v>
      </c>
      <c r="K1119" s="92">
        <f t="shared" ref="K1119:K1191" si="776">+(K1038-K$1033)/(K$1036-K$1033)</f>
        <v>0.25596259181381975</v>
      </c>
      <c r="L1119" s="92">
        <f t="shared" ref="L1119:N1119" si="777">1-((L1038-L$1033)/(L$1036-L$1033))</f>
        <v>0.30926761603883368</v>
      </c>
      <c r="M1119" s="92">
        <f t="shared" si="777"/>
        <v>0.48739108868490888</v>
      </c>
      <c r="N1119" s="92">
        <f t="shared" si="777"/>
        <v>0.72351850039547605</v>
      </c>
      <c r="O1119" s="92">
        <f t="shared" ref="O1119:W1119" si="778">+(O1038-O$1033)/(O$1036-O$1033)</f>
        <v>9.3071996484664798E-2</v>
      </c>
      <c r="P1119" s="92">
        <f t="shared" si="778"/>
        <v>1.1980359513640473E-2</v>
      </c>
      <c r="Q1119" s="92">
        <f t="shared" si="778"/>
        <v>6.8589781648746795E-2</v>
      </c>
      <c r="R1119" s="92">
        <f t="shared" si="778"/>
        <v>5.9535042683682669E-2</v>
      </c>
      <c r="S1119" s="92">
        <f t="shared" si="778"/>
        <v>4.6898503266761718E-2</v>
      </c>
      <c r="T1119" s="92">
        <f t="shared" si="778"/>
        <v>3.8386372134860493E-2</v>
      </c>
      <c r="U1119" s="92">
        <f t="shared" si="778"/>
        <v>0.44086021505376338</v>
      </c>
      <c r="V1119" s="92">
        <f t="shared" si="778"/>
        <v>0.39361702127659576</v>
      </c>
      <c r="W1119" s="92">
        <f t="shared" si="778"/>
        <v>0.61956521739130421</v>
      </c>
      <c r="X1119" s="92">
        <f t="shared" ref="X1119:X1191" si="779">1-((X1038-X$1033)/(X$1036-X$1033))</f>
        <v>0.38043478260869579</v>
      </c>
      <c r="Y1119" s="103">
        <f t="shared" ref="Y1119:Y1191" si="780">+X1119</f>
        <v>0.38043478260869579</v>
      </c>
      <c r="Z1119" s="104">
        <f t="shared" ref="Z1119:Z1191" si="781">+AVERAGE(J1119:M1119)</f>
        <v>0.40132186600905545</v>
      </c>
      <c r="AA1119" s="104">
        <f t="shared" ref="AA1119:AA1191" si="782">+AVERAGE(N1119)</f>
        <v>0.72351850039547605</v>
      </c>
      <c r="AB1119" s="104">
        <f t="shared" ref="AB1119:AB1191" si="783">+AVERAGE(O1119:R1119)</f>
        <v>5.8294295082683682E-2</v>
      </c>
      <c r="AC1119" s="104">
        <f t="shared" ref="AC1119:AC1191" si="784">+AVERAGE(S1119:T1119)</f>
        <v>4.2642437700811109E-2</v>
      </c>
      <c r="AD1119" s="104">
        <f t="shared" ref="AD1119:AD1191" si="785">+AVERAGE(Y1119:AC1119)</f>
        <v>0.32124237635934438</v>
      </c>
      <c r="AE1119" s="104">
        <f t="shared" ref="AE1119:AE1191" si="786">+AVERAGE(Z1119:AC1119)</f>
        <v>0.30644427479700653</v>
      </c>
      <c r="AG1119" s="5" t="s">
        <v>411</v>
      </c>
      <c r="AH1119" s="92">
        <v>0.32124237635934438</v>
      </c>
      <c r="AI1119" s="5"/>
      <c r="AJ1119" s="94" t="s">
        <v>442</v>
      </c>
      <c r="AK1119" s="105">
        <v>20.260614071065564</v>
      </c>
      <c r="AL1119" s="106">
        <f t="shared" ref="AL1119:AL1187" si="787">+VLOOKUP(AJ1119,$AG$1118:$AH$1191,2,0)</f>
        <v>0.20260614071065564</v>
      </c>
      <c r="AM1119" s="107">
        <f t="shared" ref="AM1119:AM1187" si="788">+AL1119*100</f>
        <v>20.260614071065564</v>
      </c>
      <c r="AN1119" s="107">
        <f t="shared" ref="AN1119:AN1187" si="789">+AK1119-AM1119</f>
        <v>0</v>
      </c>
    </row>
    <row r="1120" spans="1:40" ht="15.75" customHeight="1" x14ac:dyDescent="0.25">
      <c r="A1120" s="4" t="s">
        <v>248</v>
      </c>
      <c r="B1120" s="4" t="s">
        <v>249</v>
      </c>
      <c r="C1120" s="4" t="s">
        <v>118</v>
      </c>
      <c r="D1120" s="4" t="s">
        <v>250</v>
      </c>
      <c r="E1120" s="4">
        <v>1</v>
      </c>
      <c r="I1120" s="4">
        <v>43053054</v>
      </c>
      <c r="J1120" s="92">
        <f t="shared" si="775"/>
        <v>0.51177979649751304</v>
      </c>
      <c r="K1120" s="92">
        <f t="shared" si="776"/>
        <v>0.1628523468545458</v>
      </c>
      <c r="L1120" s="92">
        <f t="shared" ref="L1120:N1120" si="790">1-((L1039-L$1033)/(L$1036-L$1033))</f>
        <v>0.87046537769707411</v>
      </c>
      <c r="M1120" s="92">
        <f t="shared" si="790"/>
        <v>0.91690667554606464</v>
      </c>
      <c r="N1120" s="92">
        <f t="shared" si="790"/>
        <v>0.83205143722796904</v>
      </c>
      <c r="O1120" s="92">
        <f t="shared" ref="O1120:W1120" si="791">+(O1039-O$1033)/(O$1036-O$1033)</f>
        <v>0.47088714493099681</v>
      </c>
      <c r="P1120" s="92">
        <f t="shared" si="791"/>
        <v>0.12770270095048206</v>
      </c>
      <c r="Q1120" s="92">
        <f t="shared" si="791"/>
        <v>0.62646607906225371</v>
      </c>
      <c r="R1120" s="92">
        <f t="shared" si="791"/>
        <v>3.1753370120703006E-2</v>
      </c>
      <c r="S1120" s="92">
        <f t="shared" si="791"/>
        <v>0.37005749293106394</v>
      </c>
      <c r="T1120" s="92">
        <f t="shared" si="791"/>
        <v>1</v>
      </c>
      <c r="U1120" s="92">
        <f t="shared" si="791"/>
        <v>0.5376344086021505</v>
      </c>
      <c r="V1120" s="92">
        <f t="shared" si="791"/>
        <v>0.58510638297872353</v>
      </c>
      <c r="W1120" s="92">
        <f t="shared" si="791"/>
        <v>0.56521739130434778</v>
      </c>
      <c r="X1120" s="92">
        <f t="shared" si="779"/>
        <v>0.43478260869565222</v>
      </c>
      <c r="Y1120" s="103">
        <f t="shared" si="780"/>
        <v>0.43478260869565222</v>
      </c>
      <c r="Z1120" s="104">
        <f t="shared" si="781"/>
        <v>0.61550104914879933</v>
      </c>
      <c r="AA1120" s="104">
        <f t="shared" si="782"/>
        <v>0.83205143722796904</v>
      </c>
      <c r="AB1120" s="104">
        <f t="shared" si="783"/>
        <v>0.3142023237661089</v>
      </c>
      <c r="AC1120" s="104">
        <f t="shared" si="784"/>
        <v>0.68502874646553202</v>
      </c>
      <c r="AD1120" s="104">
        <f t="shared" si="785"/>
        <v>0.57631323306081228</v>
      </c>
      <c r="AE1120" s="104">
        <f t="shared" si="786"/>
        <v>0.61169588915210227</v>
      </c>
      <c r="AG1120" s="5" t="s">
        <v>249</v>
      </c>
      <c r="AH1120" s="92">
        <v>0.57631323306081228</v>
      </c>
      <c r="AI1120" s="5"/>
      <c r="AJ1120" s="94" t="s">
        <v>418</v>
      </c>
      <c r="AK1120" s="105">
        <v>20.461433297098647</v>
      </c>
      <c r="AL1120" s="106">
        <f t="shared" si="787"/>
        <v>0.20461433297098647</v>
      </c>
      <c r="AM1120" s="107">
        <f t="shared" si="788"/>
        <v>20.461433297098647</v>
      </c>
      <c r="AN1120" s="107">
        <f t="shared" si="789"/>
        <v>0</v>
      </c>
    </row>
    <row r="1121" spans="1:40" ht="15.75" customHeight="1" x14ac:dyDescent="0.25">
      <c r="A1121" s="4" t="s">
        <v>413</v>
      </c>
      <c r="B1121" s="4" t="s">
        <v>414</v>
      </c>
      <c r="C1121" s="4" t="s">
        <v>181</v>
      </c>
      <c r="D1121" s="4" t="s">
        <v>412</v>
      </c>
      <c r="E1121" s="4">
        <v>1</v>
      </c>
      <c r="I1121" s="4">
        <v>77142</v>
      </c>
      <c r="J1121" s="92">
        <f t="shared" si="775"/>
        <v>0.64259250738573104</v>
      </c>
      <c r="K1121" s="92">
        <f t="shared" si="776"/>
        <v>4.6513893866392569E-2</v>
      </c>
      <c r="L1121" s="92">
        <f t="shared" ref="L1121:N1121" si="792">1-((L1040-L$1033)/(L$1036-L$1033))</f>
        <v>0.6637363285969371</v>
      </c>
      <c r="M1121" s="92">
        <f t="shared" si="792"/>
        <v>0.6322772127513927</v>
      </c>
      <c r="N1121" s="92">
        <f t="shared" si="792"/>
        <v>0.41049625357217057</v>
      </c>
      <c r="O1121" s="92">
        <f t="shared" ref="O1121:W1121" si="793">+(O1040-O$1033)/(O$1036-O$1033)</f>
        <v>1.6177400414857289E-2</v>
      </c>
      <c r="P1121" s="92">
        <f t="shared" si="793"/>
        <v>1.0200774891434745E-2</v>
      </c>
      <c r="Q1121" s="92">
        <f t="shared" si="793"/>
        <v>4.3920019350779285E-2</v>
      </c>
      <c r="R1121" s="92">
        <f t="shared" si="793"/>
        <v>0</v>
      </c>
      <c r="S1121" s="92">
        <f t="shared" si="793"/>
        <v>1.0624230351524985E-2</v>
      </c>
      <c r="T1121" s="92">
        <f t="shared" si="793"/>
        <v>9.1334502331281583E-2</v>
      </c>
      <c r="U1121" s="92">
        <f t="shared" si="793"/>
        <v>0</v>
      </c>
      <c r="V1121" s="92">
        <f t="shared" si="793"/>
        <v>0</v>
      </c>
      <c r="W1121" s="92">
        <f t="shared" si="793"/>
        <v>0</v>
      </c>
      <c r="X1121" s="92">
        <f t="shared" si="779"/>
        <v>1</v>
      </c>
      <c r="Y1121" s="103">
        <f t="shared" si="780"/>
        <v>1</v>
      </c>
      <c r="Z1121" s="104">
        <f t="shared" si="781"/>
        <v>0.49627998565011333</v>
      </c>
      <c r="AA1121" s="104">
        <f t="shared" si="782"/>
        <v>0.41049625357217057</v>
      </c>
      <c r="AB1121" s="104">
        <f t="shared" si="783"/>
        <v>1.7574548664267831E-2</v>
      </c>
      <c r="AC1121" s="104">
        <f t="shared" si="784"/>
        <v>5.0979366341403286E-2</v>
      </c>
      <c r="AD1121" s="104">
        <f t="shared" si="785"/>
        <v>0.395066030845591</v>
      </c>
      <c r="AE1121" s="104">
        <f t="shared" si="786"/>
        <v>0.24383253855698878</v>
      </c>
      <c r="AG1121" s="5" t="s">
        <v>414</v>
      </c>
      <c r="AH1121" s="92">
        <v>0.395066030845591</v>
      </c>
      <c r="AI1121" s="5"/>
      <c r="AJ1121" s="94" t="s">
        <v>422</v>
      </c>
      <c r="AK1121" s="105">
        <v>24.046922400353118</v>
      </c>
      <c r="AL1121" s="106">
        <f t="shared" si="787"/>
        <v>0.24046922400353118</v>
      </c>
      <c r="AM1121" s="107">
        <f t="shared" si="788"/>
        <v>24.046922400353118</v>
      </c>
      <c r="AN1121" s="107">
        <f t="shared" si="789"/>
        <v>0</v>
      </c>
    </row>
    <row r="1122" spans="1:40" ht="15.75" customHeight="1" x14ac:dyDescent="0.25">
      <c r="A1122" s="4" t="s">
        <v>482</v>
      </c>
      <c r="B1122" s="4" t="s">
        <v>483</v>
      </c>
      <c r="C1122" s="4" t="s">
        <v>106</v>
      </c>
      <c r="D1122" s="4" t="s">
        <v>484</v>
      </c>
      <c r="E1122" s="4">
        <v>1</v>
      </c>
      <c r="I1122" s="4">
        <v>2957731</v>
      </c>
      <c r="J1122" s="92">
        <f t="shared" si="775"/>
        <v>0.59196272216976209</v>
      </c>
      <c r="K1122" s="92">
        <f t="shared" si="776"/>
        <v>0.13082003251415655</v>
      </c>
      <c r="L1122" s="92">
        <f t="shared" ref="L1122:N1122" si="794">1-((L1041-L$1033)/(L$1036-L$1033))</f>
        <v>0.8282781494170175</v>
      </c>
      <c r="M1122" s="92">
        <f t="shared" si="794"/>
        <v>0.49183589179782361</v>
      </c>
      <c r="N1122" s="92">
        <f t="shared" si="794"/>
        <v>0.8466950838749705</v>
      </c>
      <c r="O1122" s="92">
        <f t="shared" ref="O1122:W1122" si="795">+(O1041-O$1033)/(O$1036-O$1033)</f>
        <v>2.6851726077743499E-2</v>
      </c>
      <c r="P1122" s="92">
        <f t="shared" si="795"/>
        <v>4.4630900403526394E-2</v>
      </c>
      <c r="Q1122" s="92">
        <f t="shared" si="795"/>
        <v>8.9855220192265245E-2</v>
      </c>
      <c r="R1122" s="92">
        <f t="shared" si="795"/>
        <v>5.9694438263557491E-2</v>
      </c>
      <c r="S1122" s="92">
        <f t="shared" si="795"/>
        <v>2.6470756464223984E-2</v>
      </c>
      <c r="T1122" s="92">
        <f t="shared" si="795"/>
        <v>2.0054419569568625E-2</v>
      </c>
      <c r="U1122" s="92">
        <f t="shared" si="795"/>
        <v>0</v>
      </c>
      <c r="V1122" s="92">
        <f t="shared" si="795"/>
        <v>0</v>
      </c>
      <c r="W1122" s="92">
        <f t="shared" si="795"/>
        <v>0</v>
      </c>
      <c r="X1122" s="92">
        <f t="shared" si="779"/>
        <v>1</v>
      </c>
      <c r="Y1122" s="103">
        <f t="shared" si="780"/>
        <v>1</v>
      </c>
      <c r="Z1122" s="104">
        <f t="shared" si="781"/>
        <v>0.5107241989746899</v>
      </c>
      <c r="AA1122" s="104">
        <f t="shared" si="782"/>
        <v>0.8466950838749705</v>
      </c>
      <c r="AB1122" s="104">
        <f t="shared" si="783"/>
        <v>5.5258071234273155E-2</v>
      </c>
      <c r="AC1122" s="104">
        <f t="shared" si="784"/>
        <v>2.3262588016896305E-2</v>
      </c>
      <c r="AD1122" s="104">
        <f t="shared" si="785"/>
        <v>0.48718798842016592</v>
      </c>
      <c r="AE1122" s="104">
        <f t="shared" si="786"/>
        <v>0.35898498552520747</v>
      </c>
      <c r="AG1122" s="5" t="s">
        <v>483</v>
      </c>
      <c r="AH1122" s="92">
        <v>0.48718798842016592</v>
      </c>
      <c r="AI1122" s="5"/>
      <c r="AJ1122" s="94" t="s">
        <v>416</v>
      </c>
      <c r="AK1122" s="105">
        <v>25.311971117902569</v>
      </c>
      <c r="AL1122" s="106">
        <f t="shared" si="787"/>
        <v>0.25311971117902571</v>
      </c>
      <c r="AM1122" s="107">
        <f t="shared" si="788"/>
        <v>25.311971117902569</v>
      </c>
      <c r="AN1122" s="107">
        <f t="shared" si="789"/>
        <v>0</v>
      </c>
    </row>
    <row r="1123" spans="1:40" ht="15.75" customHeight="1" x14ac:dyDescent="0.25">
      <c r="A1123" s="4" t="s">
        <v>523</v>
      </c>
      <c r="B1123" s="4" t="s">
        <v>524</v>
      </c>
      <c r="C1123" s="4" t="s">
        <v>181</v>
      </c>
      <c r="D1123" s="4" t="s">
        <v>525</v>
      </c>
      <c r="E1123" s="4">
        <v>1</v>
      </c>
      <c r="I1123" s="4">
        <v>8955102</v>
      </c>
      <c r="J1123" s="92">
        <f t="shared" si="775"/>
        <v>0.62494925728550965</v>
      </c>
      <c r="K1123" s="92">
        <f t="shared" si="776"/>
        <v>9.4459018382778176E-2</v>
      </c>
      <c r="L1123" s="92">
        <f t="shared" ref="L1123:N1123" si="796">1-((L1042-L$1033)/(L$1036-L$1033))</f>
        <v>0.76691148964759714</v>
      </c>
      <c r="M1123" s="92">
        <f t="shared" si="796"/>
        <v>0.64900041354327709</v>
      </c>
      <c r="N1123" s="92">
        <f t="shared" si="796"/>
        <v>0.91172616373685844</v>
      </c>
      <c r="O1123" s="92">
        <f t="shared" ref="O1123:W1123" si="797">+(O1042-O$1033)/(O$1036-O$1033)</f>
        <v>0.40458822156152696</v>
      </c>
      <c r="P1123" s="92">
        <f t="shared" si="797"/>
        <v>8.6493786090395541E-3</v>
      </c>
      <c r="Q1123" s="92">
        <f t="shared" si="797"/>
        <v>0.21410120604187224</v>
      </c>
      <c r="R1123" s="92">
        <f t="shared" si="797"/>
        <v>1.6054575310482194E-2</v>
      </c>
      <c r="S1123" s="92">
        <f t="shared" si="797"/>
        <v>2.508061940392399E-2</v>
      </c>
      <c r="T1123" s="92">
        <f t="shared" si="797"/>
        <v>0.26854750625765966</v>
      </c>
      <c r="U1123" s="92">
        <f t="shared" si="797"/>
        <v>0.88172043010752676</v>
      </c>
      <c r="V1123" s="92">
        <f t="shared" si="797"/>
        <v>0.89361702127659581</v>
      </c>
      <c r="W1123" s="92">
        <f t="shared" si="797"/>
        <v>0.89130434782608692</v>
      </c>
      <c r="X1123" s="92">
        <f t="shared" si="779"/>
        <v>0.10869565217391308</v>
      </c>
      <c r="Y1123" s="103">
        <f t="shared" si="780"/>
        <v>0.10869565217391308</v>
      </c>
      <c r="Z1123" s="104">
        <f t="shared" si="781"/>
        <v>0.53383004471479045</v>
      </c>
      <c r="AA1123" s="104">
        <f t="shared" si="782"/>
        <v>0.91172616373685844</v>
      </c>
      <c r="AB1123" s="104">
        <f t="shared" si="783"/>
        <v>0.16084834538073023</v>
      </c>
      <c r="AC1123" s="104">
        <f t="shared" si="784"/>
        <v>0.14681406283079182</v>
      </c>
      <c r="AD1123" s="104">
        <f t="shared" si="785"/>
        <v>0.37238285376741681</v>
      </c>
      <c r="AE1123" s="104">
        <f t="shared" si="786"/>
        <v>0.43830465416579273</v>
      </c>
      <c r="AG1123" s="5" t="s">
        <v>524</v>
      </c>
      <c r="AH1123" s="92">
        <v>0.37238285376741681</v>
      </c>
      <c r="AI1123" s="5"/>
      <c r="AJ1123" s="94" t="s">
        <v>298</v>
      </c>
      <c r="AK1123" s="105">
        <v>25.938345831977195</v>
      </c>
      <c r="AL1123" s="106">
        <f t="shared" si="787"/>
        <v>0.25938345831977194</v>
      </c>
      <c r="AM1123" s="107">
        <f t="shared" si="788"/>
        <v>25.938345831977195</v>
      </c>
      <c r="AN1123" s="107">
        <f t="shared" si="789"/>
        <v>0</v>
      </c>
    </row>
    <row r="1124" spans="1:40" ht="15.75" customHeight="1" x14ac:dyDescent="0.25">
      <c r="A1124" s="4" t="s">
        <v>485</v>
      </c>
      <c r="B1124" s="4" t="s">
        <v>486</v>
      </c>
      <c r="C1124" s="4" t="s">
        <v>106</v>
      </c>
      <c r="D1124" s="4" t="s">
        <v>484</v>
      </c>
      <c r="E1124" s="4">
        <v>1</v>
      </c>
      <c r="I1124" s="4">
        <v>10047718</v>
      </c>
      <c r="J1124" s="92">
        <f t="shared" si="775"/>
        <v>0.87099485747301086</v>
      </c>
      <c r="K1124" s="92">
        <f t="shared" si="776"/>
        <v>0.31276394959003556</v>
      </c>
      <c r="L1124" s="92">
        <f t="shared" ref="L1124:N1124" si="798">1-((L1043-L$1033)/(L$1036-L$1033))</f>
        <v>0.8282781494170175</v>
      </c>
      <c r="M1124" s="92">
        <f t="shared" si="798"/>
        <v>0.49183589179782361</v>
      </c>
      <c r="N1124" s="92">
        <f t="shared" si="798"/>
        <v>0.90355360279040919</v>
      </c>
      <c r="O1124" s="92">
        <f t="shared" ref="O1124:W1124" si="799">+(O1043-O$1033)/(O$1036-O$1033)</f>
        <v>7.6658354937505099E-2</v>
      </c>
      <c r="P1124" s="92">
        <f t="shared" si="799"/>
        <v>5.4317630144944923E-2</v>
      </c>
      <c r="Q1124" s="92">
        <f t="shared" si="799"/>
        <v>0.3373703143455809</v>
      </c>
      <c r="R1124" s="92">
        <f t="shared" si="799"/>
        <v>5.0457197212799593E-2</v>
      </c>
      <c r="S1124" s="92">
        <f t="shared" si="799"/>
        <v>0.11784579607079526</v>
      </c>
      <c r="T1124" s="92">
        <f t="shared" si="799"/>
        <v>2.0054419569568625E-2</v>
      </c>
      <c r="U1124" s="92">
        <f t="shared" si="799"/>
        <v>0</v>
      </c>
      <c r="V1124" s="92">
        <f t="shared" si="799"/>
        <v>0</v>
      </c>
      <c r="W1124" s="92">
        <f t="shared" si="799"/>
        <v>0</v>
      </c>
      <c r="X1124" s="92">
        <f t="shared" si="779"/>
        <v>1</v>
      </c>
      <c r="Y1124" s="103">
        <f t="shared" si="780"/>
        <v>1</v>
      </c>
      <c r="Z1124" s="104">
        <f t="shared" si="781"/>
        <v>0.62596821206947195</v>
      </c>
      <c r="AA1124" s="104">
        <f t="shared" si="782"/>
        <v>0.90355360279040919</v>
      </c>
      <c r="AB1124" s="104">
        <f t="shared" si="783"/>
        <v>0.12970087416020762</v>
      </c>
      <c r="AC1124" s="104">
        <f t="shared" si="784"/>
        <v>6.8950107820181947E-2</v>
      </c>
      <c r="AD1124" s="104">
        <f t="shared" si="785"/>
        <v>0.54563455936805405</v>
      </c>
      <c r="AE1124" s="104">
        <f t="shared" si="786"/>
        <v>0.43204319921006773</v>
      </c>
      <c r="AG1124" s="5" t="s">
        <v>486</v>
      </c>
      <c r="AH1124" s="92">
        <v>0.54563455936805405</v>
      </c>
      <c r="AI1124" s="5"/>
      <c r="AJ1124" s="94" t="s">
        <v>296</v>
      </c>
      <c r="AK1124" s="105">
        <v>27.355809453287815</v>
      </c>
      <c r="AL1124" s="106">
        <f t="shared" si="787"/>
        <v>0.27355809453287816</v>
      </c>
      <c r="AM1124" s="107">
        <f t="shared" si="788"/>
        <v>27.355809453287815</v>
      </c>
      <c r="AN1124" s="107">
        <f t="shared" si="789"/>
        <v>0</v>
      </c>
    </row>
    <row r="1125" spans="1:40" ht="15.75" customHeight="1" x14ac:dyDescent="0.25">
      <c r="A1125" s="4" t="s">
        <v>487</v>
      </c>
      <c r="B1125" s="4" t="s">
        <v>488</v>
      </c>
      <c r="C1125" s="4" t="s">
        <v>106</v>
      </c>
      <c r="D1125" s="4" t="s">
        <v>484</v>
      </c>
      <c r="E1125" s="4">
        <v>1</v>
      </c>
      <c r="I1125" s="4">
        <v>1641172</v>
      </c>
      <c r="J1125" s="92">
        <f t="shared" si="775"/>
        <v>0</v>
      </c>
      <c r="K1125" s="92">
        <f t="shared" si="776"/>
        <v>0.28085699456590812</v>
      </c>
      <c r="L1125" s="92">
        <f t="shared" ref="L1125:N1125" si="800">1-((L1044-L$1033)/(L$1036-L$1033))</f>
        <v>0.8282781494170175</v>
      </c>
      <c r="M1125" s="92">
        <f t="shared" si="800"/>
        <v>0.49183589179782361</v>
      </c>
      <c r="N1125" s="92">
        <f t="shared" si="800"/>
        <v>0.85086582848933345</v>
      </c>
      <c r="O1125" s="92">
        <f t="shared" ref="O1125:W1125" si="801">+(O1044-O$1033)/(O$1036-O$1033)</f>
        <v>0</v>
      </c>
      <c r="P1125" s="92">
        <f t="shared" si="801"/>
        <v>5.1870826238438895E-2</v>
      </c>
      <c r="Q1125" s="92">
        <f t="shared" si="801"/>
        <v>0.16352185322036691</v>
      </c>
      <c r="R1125" s="92">
        <f t="shared" si="801"/>
        <v>1.0758171025322767E-2</v>
      </c>
      <c r="S1125" s="92">
        <f t="shared" si="801"/>
        <v>1.5880498181529232E-3</v>
      </c>
      <c r="T1125" s="92">
        <f t="shared" si="801"/>
        <v>2.0054419569568625E-2</v>
      </c>
      <c r="U1125" s="92">
        <f t="shared" si="801"/>
        <v>0</v>
      </c>
      <c r="V1125" s="92">
        <f t="shared" si="801"/>
        <v>0</v>
      </c>
      <c r="W1125" s="92">
        <f t="shared" si="801"/>
        <v>0</v>
      </c>
      <c r="X1125" s="92">
        <f t="shared" si="779"/>
        <v>1</v>
      </c>
      <c r="Y1125" s="103">
        <f t="shared" si="780"/>
        <v>1</v>
      </c>
      <c r="Z1125" s="104">
        <f t="shared" si="781"/>
        <v>0.40024275894518729</v>
      </c>
      <c r="AA1125" s="104">
        <f t="shared" si="782"/>
        <v>0.85086582848933345</v>
      </c>
      <c r="AB1125" s="104">
        <f t="shared" si="783"/>
        <v>5.6537712621032139E-2</v>
      </c>
      <c r="AC1125" s="104">
        <f t="shared" si="784"/>
        <v>1.0821234693860773E-2</v>
      </c>
      <c r="AD1125" s="104">
        <f t="shared" si="785"/>
        <v>0.46369350694988276</v>
      </c>
      <c r="AE1125" s="104">
        <f t="shared" si="786"/>
        <v>0.32961688368735342</v>
      </c>
      <c r="AG1125" s="5" t="s">
        <v>488</v>
      </c>
      <c r="AH1125" s="92">
        <v>0.46369350694988276</v>
      </c>
      <c r="AI1125" s="5"/>
      <c r="AJ1125" s="94" t="s">
        <v>190</v>
      </c>
      <c r="AK1125" s="105">
        <v>28.341401559005376</v>
      </c>
      <c r="AL1125" s="106">
        <f t="shared" si="787"/>
        <v>0.28341401559005375</v>
      </c>
      <c r="AM1125" s="107">
        <f t="shared" si="788"/>
        <v>28.341401559005376</v>
      </c>
      <c r="AN1125" s="107">
        <f t="shared" si="789"/>
        <v>0</v>
      </c>
    </row>
    <row r="1126" spans="1:40" ht="15.75" customHeight="1" x14ac:dyDescent="0.25">
      <c r="A1126" s="4" t="s">
        <v>36</v>
      </c>
      <c r="B1126" s="4" t="s">
        <v>37</v>
      </c>
      <c r="C1126" s="4" t="s">
        <v>28</v>
      </c>
      <c r="D1126" s="4" t="s">
        <v>29</v>
      </c>
      <c r="E1126" s="4">
        <v>1</v>
      </c>
      <c r="I1126" s="4">
        <v>287025</v>
      </c>
      <c r="J1126" s="92">
        <f t="shared" si="775"/>
        <v>0.40211822248783413</v>
      </c>
      <c r="K1126" s="92">
        <f t="shared" si="776"/>
        <v>0.42985546281329012</v>
      </c>
      <c r="L1126" s="92">
        <f t="shared" ref="L1126:N1126" si="802">1-((L1045-L$1033)/(L$1036-L$1033))</f>
        <v>0.2604607865400772</v>
      </c>
      <c r="M1126" s="92">
        <f t="shared" si="802"/>
        <v>0.73508315050868012</v>
      </c>
      <c r="N1126" s="92">
        <f t="shared" si="802"/>
        <v>1</v>
      </c>
      <c r="O1126" s="92">
        <f t="shared" ref="O1126:W1126" si="803">+(O1045-O$1033)/(O$1036-O$1033)</f>
        <v>0.24654080816629742</v>
      </c>
      <c r="P1126" s="92">
        <f t="shared" si="803"/>
        <v>2.0580909491556977E-2</v>
      </c>
      <c r="Q1126" s="92">
        <f t="shared" si="803"/>
        <v>2.6887369318550847E-2</v>
      </c>
      <c r="R1126" s="92">
        <f t="shared" si="803"/>
        <v>0.26363072989616659</v>
      </c>
      <c r="S1126" s="92">
        <f t="shared" si="803"/>
        <v>9.4095736991433615E-2</v>
      </c>
      <c r="T1126" s="92">
        <f t="shared" si="803"/>
        <v>0</v>
      </c>
      <c r="U1126" s="92">
        <f t="shared" si="803"/>
        <v>0.48387096774193544</v>
      </c>
      <c r="V1126" s="92">
        <f t="shared" si="803"/>
        <v>0.75531914893617025</v>
      </c>
      <c r="W1126" s="92">
        <f t="shared" si="803"/>
        <v>0.61956521739130421</v>
      </c>
      <c r="X1126" s="92">
        <f t="shared" si="779"/>
        <v>0.38043478260869579</v>
      </c>
      <c r="Y1126" s="103">
        <f t="shared" si="780"/>
        <v>0.38043478260869579</v>
      </c>
      <c r="Z1126" s="104">
        <f t="shared" si="781"/>
        <v>0.45687940558747042</v>
      </c>
      <c r="AA1126" s="104">
        <f t="shared" si="782"/>
        <v>1</v>
      </c>
      <c r="AB1126" s="104">
        <f t="shared" si="783"/>
        <v>0.13940995421814295</v>
      </c>
      <c r="AC1126" s="104">
        <f t="shared" si="784"/>
        <v>4.7047868495716808E-2</v>
      </c>
      <c r="AD1126" s="104">
        <f t="shared" si="785"/>
        <v>0.4047544021820052</v>
      </c>
      <c r="AE1126" s="104">
        <f t="shared" si="786"/>
        <v>0.41083430707533253</v>
      </c>
      <c r="AG1126" s="5" t="s">
        <v>37</v>
      </c>
      <c r="AH1126" s="92">
        <v>0.4047544021820052</v>
      </c>
      <c r="AI1126" s="5"/>
      <c r="AJ1126" s="94" t="s">
        <v>196</v>
      </c>
      <c r="AK1126" s="105">
        <v>28.890128823788462</v>
      </c>
      <c r="AL1126" s="106">
        <f t="shared" si="787"/>
        <v>0.28890128823788463</v>
      </c>
      <c r="AM1126" s="107">
        <f t="shared" si="788"/>
        <v>28.890128823788462</v>
      </c>
      <c r="AN1126" s="107">
        <f t="shared" si="789"/>
        <v>0</v>
      </c>
    </row>
    <row r="1127" spans="1:40" ht="15.75" customHeight="1" x14ac:dyDescent="0.25">
      <c r="A1127" s="4" t="s">
        <v>179</v>
      </c>
      <c r="B1127" s="4" t="s">
        <v>180</v>
      </c>
      <c r="C1127" s="4" t="s">
        <v>181</v>
      </c>
      <c r="D1127" s="4" t="s">
        <v>182</v>
      </c>
      <c r="E1127" s="4">
        <v>1</v>
      </c>
      <c r="I1127" s="4">
        <v>9452411</v>
      </c>
      <c r="J1127" s="92">
        <f t="shared" si="775"/>
        <v>0.59050905655450625</v>
      </c>
      <c r="K1127" s="92">
        <f t="shared" si="776"/>
        <v>0.49343643771008022</v>
      </c>
      <c r="L1127" s="92">
        <f t="shared" ref="L1127:N1127" si="804">1-((L1046-L$1033)/(L$1036-L$1033))</f>
        <v>0.57585506134402986</v>
      </c>
      <c r="M1127" s="92">
        <f t="shared" si="804"/>
        <v>0.6787062630389088</v>
      </c>
      <c r="N1127" s="92">
        <f t="shared" si="804"/>
        <v>0.74507834671846007</v>
      </c>
      <c r="O1127" s="92">
        <f t="shared" ref="O1127:W1127" si="805">+(O1046-O$1033)/(O$1036-O$1033)</f>
        <v>8.6537828048998663E-2</v>
      </c>
      <c r="P1127" s="92">
        <f t="shared" si="805"/>
        <v>2.5326141666619211E-2</v>
      </c>
      <c r="Q1127" s="92">
        <f t="shared" si="805"/>
        <v>0.32852808698489055</v>
      </c>
      <c r="R1127" s="92">
        <f t="shared" si="805"/>
        <v>9.0725803481856104E-2</v>
      </c>
      <c r="S1127" s="92">
        <f t="shared" si="805"/>
        <v>9.1892699215193149E-2</v>
      </c>
      <c r="T1127" s="92">
        <f t="shared" si="805"/>
        <v>9.9711376478717292E-2</v>
      </c>
      <c r="U1127" s="92">
        <f t="shared" si="805"/>
        <v>0.60215053763440862</v>
      </c>
      <c r="V1127" s="92">
        <f t="shared" si="805"/>
        <v>0.41489361702127664</v>
      </c>
      <c r="W1127" s="92">
        <f t="shared" si="805"/>
        <v>0.5</v>
      </c>
      <c r="X1127" s="92">
        <f t="shared" si="779"/>
        <v>0.5</v>
      </c>
      <c r="Y1127" s="103">
        <f t="shared" si="780"/>
        <v>0.5</v>
      </c>
      <c r="Z1127" s="104">
        <f t="shared" si="781"/>
        <v>0.58462670466188127</v>
      </c>
      <c r="AA1127" s="104">
        <f t="shared" si="782"/>
        <v>0.74507834671846007</v>
      </c>
      <c r="AB1127" s="104">
        <f t="shared" si="783"/>
        <v>0.13277946504559113</v>
      </c>
      <c r="AC1127" s="104">
        <f t="shared" si="784"/>
        <v>9.5802037846955221E-2</v>
      </c>
      <c r="AD1127" s="104">
        <f t="shared" si="785"/>
        <v>0.41165731085457757</v>
      </c>
      <c r="AE1127" s="104">
        <f t="shared" si="786"/>
        <v>0.38957163856822197</v>
      </c>
      <c r="AG1127" s="5" t="s">
        <v>180</v>
      </c>
      <c r="AH1127" s="92">
        <v>0.41165731085457757</v>
      </c>
      <c r="AI1127" s="5"/>
      <c r="AJ1127" s="94" t="s">
        <v>539</v>
      </c>
      <c r="AK1127" s="105">
        <v>29.757819475109727</v>
      </c>
      <c r="AL1127" s="106">
        <f t="shared" si="787"/>
        <v>0.29757819475109726</v>
      </c>
      <c r="AM1127" s="107">
        <f t="shared" si="788"/>
        <v>29.757819475109727</v>
      </c>
      <c r="AN1127" s="107">
        <f t="shared" si="789"/>
        <v>0</v>
      </c>
    </row>
    <row r="1128" spans="1:40" ht="15.75" customHeight="1" x14ac:dyDescent="0.25">
      <c r="A1128" s="4" t="s">
        <v>526</v>
      </c>
      <c r="B1128" s="4" t="s">
        <v>527</v>
      </c>
      <c r="C1128" s="4" t="s">
        <v>181</v>
      </c>
      <c r="D1128" s="4" t="s">
        <v>525</v>
      </c>
      <c r="E1128" s="4">
        <v>1</v>
      </c>
      <c r="I1128" s="4">
        <v>11539328</v>
      </c>
      <c r="J1128" s="92">
        <f t="shared" si="775"/>
        <v>0.60287084172362326</v>
      </c>
      <c r="K1128" s="92">
        <f t="shared" si="776"/>
        <v>7.8663893665128631E-2</v>
      </c>
      <c r="L1128" s="92">
        <f t="shared" ref="L1128:N1128" si="806">1-((L1047-L$1033)/(L$1036-L$1033))</f>
        <v>0.73132163468779865</v>
      </c>
      <c r="M1128" s="92">
        <f t="shared" si="806"/>
        <v>0.55842484314971108</v>
      </c>
      <c r="N1128" s="92">
        <f t="shared" si="806"/>
        <v>0.72451012425295769</v>
      </c>
      <c r="O1128" s="92">
        <f t="shared" ref="O1128:W1128" si="807">+(O1047-O$1033)/(O$1036-O$1033)</f>
        <v>0.33056352997289112</v>
      </c>
      <c r="P1128" s="92">
        <f t="shared" si="807"/>
        <v>1.8708114536751853E-3</v>
      </c>
      <c r="Q1128" s="92">
        <f t="shared" si="807"/>
        <v>9.508492015059071E-2</v>
      </c>
      <c r="R1128" s="92">
        <f t="shared" si="807"/>
        <v>4.2186286116344354E-2</v>
      </c>
      <c r="S1128" s="92">
        <f t="shared" si="807"/>
        <v>0.14124693494535337</v>
      </c>
      <c r="T1128" s="92">
        <f t="shared" si="807"/>
        <v>0.22501600651174411</v>
      </c>
      <c r="U1128" s="92">
        <f t="shared" si="807"/>
        <v>0.79569892473118276</v>
      </c>
      <c r="V1128" s="92">
        <f t="shared" si="807"/>
        <v>0.9042553191489362</v>
      </c>
      <c r="W1128" s="92">
        <f t="shared" si="807"/>
        <v>0.86956521739130432</v>
      </c>
      <c r="X1128" s="92">
        <f t="shared" si="779"/>
        <v>0.13043478260869568</v>
      </c>
      <c r="Y1128" s="103">
        <f t="shared" si="780"/>
        <v>0.13043478260869568</v>
      </c>
      <c r="Z1128" s="104">
        <f t="shared" si="781"/>
        <v>0.49282030330656534</v>
      </c>
      <c r="AA1128" s="104">
        <f t="shared" si="782"/>
        <v>0.72451012425295769</v>
      </c>
      <c r="AB1128" s="104">
        <f t="shared" si="783"/>
        <v>0.11742638692337534</v>
      </c>
      <c r="AC1128" s="104">
        <f t="shared" si="784"/>
        <v>0.18313147072854874</v>
      </c>
      <c r="AD1128" s="104">
        <f t="shared" si="785"/>
        <v>0.32966461356402854</v>
      </c>
      <c r="AE1128" s="104">
        <f t="shared" si="786"/>
        <v>0.37947207130286176</v>
      </c>
      <c r="AG1128" s="5" t="s">
        <v>527</v>
      </c>
      <c r="AH1128" s="92">
        <v>0.32966461356402854</v>
      </c>
      <c r="AI1128" s="5"/>
      <c r="AJ1128" s="94" t="s">
        <v>440</v>
      </c>
      <c r="AK1128" s="105">
        <v>30.971389562616558</v>
      </c>
      <c r="AL1128" s="106">
        <f t="shared" si="787"/>
        <v>0.30971389562616558</v>
      </c>
      <c r="AM1128" s="107">
        <f t="shared" si="788"/>
        <v>30.971389562616558</v>
      </c>
      <c r="AN1128" s="107">
        <f t="shared" si="789"/>
        <v>0</v>
      </c>
    </row>
    <row r="1129" spans="1:40" ht="15.75" customHeight="1" x14ac:dyDescent="0.25">
      <c r="A1129" s="4" t="s">
        <v>415</v>
      </c>
      <c r="B1129" s="4" t="s">
        <v>416</v>
      </c>
      <c r="C1129" s="4" t="s">
        <v>181</v>
      </c>
      <c r="D1129" s="4" t="s">
        <v>412</v>
      </c>
      <c r="E1129" s="4">
        <v>1</v>
      </c>
      <c r="I1129" s="4">
        <v>3301000</v>
      </c>
      <c r="J1129" s="92">
        <f t="shared" si="775"/>
        <v>0.43522200705253766</v>
      </c>
      <c r="K1129" s="92">
        <f t="shared" si="776"/>
        <v>7.6237692226471365E-2</v>
      </c>
      <c r="L1129" s="92">
        <f t="shared" ref="L1129:N1129" si="808">1-((L1048-L$1033)/(L$1036-L$1033))</f>
        <v>0.6637363285969371</v>
      </c>
      <c r="M1129" s="92">
        <f t="shared" si="808"/>
        <v>0.6322772127513927</v>
      </c>
      <c r="N1129" s="92">
        <f t="shared" si="808"/>
        <v>0.31987164989213257</v>
      </c>
      <c r="O1129" s="92">
        <f t="shared" ref="O1129:W1129" si="809">+(O1048-O$1033)/(O$1036-O$1033)</f>
        <v>3.3454523274954386E-2</v>
      </c>
      <c r="P1129" s="92">
        <f t="shared" si="809"/>
        <v>4.9308669934321307E-3</v>
      </c>
      <c r="Q1129" s="92">
        <f t="shared" si="809"/>
        <v>0.32918235840473908</v>
      </c>
      <c r="R1129" s="92">
        <f t="shared" si="809"/>
        <v>3.2092109769108181E-2</v>
      </c>
      <c r="S1129" s="92">
        <f t="shared" si="809"/>
        <v>8.2351284782210377E-2</v>
      </c>
      <c r="T1129" s="92">
        <f t="shared" si="809"/>
        <v>9.6840325515082717E-2</v>
      </c>
      <c r="U1129" s="92">
        <f t="shared" si="809"/>
        <v>0.37634408602150532</v>
      </c>
      <c r="V1129" s="92">
        <f t="shared" si="809"/>
        <v>0.52127659574468088</v>
      </c>
      <c r="W1129" s="92">
        <f t="shared" si="809"/>
        <v>0.69565217391304346</v>
      </c>
      <c r="X1129" s="92">
        <f t="shared" si="779"/>
        <v>0.30434782608695654</v>
      </c>
      <c r="Y1129" s="103">
        <f t="shared" si="780"/>
        <v>0.30434782608695654</v>
      </c>
      <c r="Z1129" s="104">
        <f t="shared" si="781"/>
        <v>0.45186831015683471</v>
      </c>
      <c r="AA1129" s="104">
        <f t="shared" si="782"/>
        <v>0.31987164989213257</v>
      </c>
      <c r="AB1129" s="104">
        <f t="shared" si="783"/>
        <v>9.9914964610558446E-2</v>
      </c>
      <c r="AC1129" s="104">
        <f t="shared" si="784"/>
        <v>8.959580514864654E-2</v>
      </c>
      <c r="AD1129" s="104">
        <f t="shared" si="785"/>
        <v>0.25311971117902571</v>
      </c>
      <c r="AE1129" s="104">
        <f t="shared" si="786"/>
        <v>0.24031268245204307</v>
      </c>
      <c r="AG1129" s="5" t="s">
        <v>416</v>
      </c>
      <c r="AH1129" s="92">
        <v>0.25311971117902571</v>
      </c>
      <c r="AI1129" s="5"/>
      <c r="AJ1129" s="108" t="s">
        <v>286</v>
      </c>
      <c r="AK1129" s="109">
        <v>31.03060376164985</v>
      </c>
      <c r="AL1129" s="110">
        <f t="shared" si="787"/>
        <v>0.51030603761649851</v>
      </c>
      <c r="AM1129" s="111">
        <f t="shared" si="788"/>
        <v>51.03060376164985</v>
      </c>
      <c r="AN1129" s="111">
        <f t="shared" si="789"/>
        <v>-20</v>
      </c>
    </row>
    <row r="1130" spans="1:40" ht="15.75" customHeight="1" x14ac:dyDescent="0.25">
      <c r="A1130" s="4" t="s">
        <v>183</v>
      </c>
      <c r="B1130" s="4" t="s">
        <v>184</v>
      </c>
      <c r="C1130" s="4" t="s">
        <v>181</v>
      </c>
      <c r="D1130" s="4" t="s">
        <v>182</v>
      </c>
      <c r="E1130" s="4">
        <v>1</v>
      </c>
      <c r="I1130" s="4">
        <v>7000119</v>
      </c>
      <c r="J1130" s="92">
        <f t="shared" si="775"/>
        <v>0.50923959947507502</v>
      </c>
      <c r="K1130" s="92">
        <f t="shared" si="776"/>
        <v>9.8929362716389538E-2</v>
      </c>
      <c r="L1130" s="92">
        <f t="shared" ref="L1130:N1130" si="810">1-((L1049-L$1033)/(L$1036-L$1033))</f>
        <v>0.88217456312521969</v>
      </c>
      <c r="M1130" s="92">
        <f t="shared" si="810"/>
        <v>0.82748514218538538</v>
      </c>
      <c r="N1130" s="92">
        <f t="shared" si="810"/>
        <v>0.35941255817455298</v>
      </c>
      <c r="O1130" s="92">
        <f t="shared" ref="O1130:W1130" si="811">+(O1049-O$1033)/(O$1036-O$1033)</f>
        <v>3.2643418452002776E-2</v>
      </c>
      <c r="P1130" s="92">
        <f t="shared" si="811"/>
        <v>7.4008395496335255E-3</v>
      </c>
      <c r="Q1130" s="92">
        <f t="shared" si="811"/>
        <v>0.60907810183757305</v>
      </c>
      <c r="R1130" s="92">
        <f t="shared" si="811"/>
        <v>3.7113020771932889E-2</v>
      </c>
      <c r="S1130" s="92">
        <f t="shared" si="811"/>
        <v>7.5225832575473772E-2</v>
      </c>
      <c r="T1130" s="92">
        <f t="shared" si="811"/>
        <v>3.6393992334646331E-2</v>
      </c>
      <c r="U1130" s="92">
        <f t="shared" si="811"/>
        <v>0.31182795698924726</v>
      </c>
      <c r="V1130" s="92">
        <f t="shared" si="811"/>
        <v>0.39361702127659576</v>
      </c>
      <c r="W1130" s="92">
        <f t="shared" si="811"/>
        <v>0.59782608695652173</v>
      </c>
      <c r="X1130" s="92">
        <f t="shared" si="779"/>
        <v>0.40217391304347827</v>
      </c>
      <c r="Y1130" s="103">
        <f t="shared" si="780"/>
        <v>0.40217391304347827</v>
      </c>
      <c r="Z1130" s="104">
        <f t="shared" si="781"/>
        <v>0.5794571668755174</v>
      </c>
      <c r="AA1130" s="104">
        <f t="shared" si="782"/>
        <v>0.35941255817455298</v>
      </c>
      <c r="AB1130" s="104">
        <f t="shared" si="783"/>
        <v>0.17155884515278555</v>
      </c>
      <c r="AC1130" s="104">
        <f t="shared" si="784"/>
        <v>5.5809912455060048E-2</v>
      </c>
      <c r="AD1130" s="104">
        <f t="shared" si="785"/>
        <v>0.31368247914027886</v>
      </c>
      <c r="AE1130" s="104">
        <f t="shared" si="786"/>
        <v>0.29155962066447899</v>
      </c>
      <c r="AG1130" s="5" t="s">
        <v>184</v>
      </c>
      <c r="AH1130" s="92">
        <v>0.31368247914027886</v>
      </c>
      <c r="AI1130" s="5"/>
      <c r="AJ1130" s="94" t="s">
        <v>280</v>
      </c>
      <c r="AK1130" s="105">
        <v>31.364040901946709</v>
      </c>
      <c r="AL1130" s="106">
        <f t="shared" si="787"/>
        <v>0.3136404090194671</v>
      </c>
      <c r="AM1130" s="107">
        <f t="shared" si="788"/>
        <v>31.364040901946709</v>
      </c>
      <c r="AN1130" s="107">
        <f t="shared" si="789"/>
        <v>0</v>
      </c>
    </row>
    <row r="1131" spans="1:40" ht="15.75" customHeight="1" x14ac:dyDescent="0.25">
      <c r="A1131" s="4" t="s">
        <v>232</v>
      </c>
      <c r="B1131" s="4" t="s">
        <v>233</v>
      </c>
      <c r="C1131" s="4" t="s">
        <v>118</v>
      </c>
      <c r="D1131" s="4" t="s">
        <v>231</v>
      </c>
      <c r="E1131" s="4">
        <v>1</v>
      </c>
      <c r="I1131" s="4">
        <v>25876380</v>
      </c>
      <c r="J1131" s="92">
        <f t="shared" si="775"/>
        <v>0.99863669492954454</v>
      </c>
      <c r="K1131" s="92">
        <f t="shared" si="776"/>
        <v>0.12085717462831844</v>
      </c>
      <c r="L1131" s="92">
        <f t="shared" ref="L1131:N1131" si="812">1-((L1050-L$1033)/(L$1036-L$1033))</f>
        <v>0.86992250038366747</v>
      </c>
      <c r="M1131" s="92">
        <f t="shared" si="812"/>
        <v>0.83232600643456622</v>
      </c>
      <c r="N1131" s="92">
        <f t="shared" si="812"/>
        <v>1</v>
      </c>
      <c r="O1131" s="92">
        <f t="shared" ref="O1131:W1131" si="813">+(O1050-O$1033)/(O$1036-O$1033)</f>
        <v>0.13747851161440838</v>
      </c>
      <c r="P1131" s="92">
        <f t="shared" si="813"/>
        <v>3.0214306464385197E-2</v>
      </c>
      <c r="Q1131" s="92">
        <f t="shared" si="813"/>
        <v>3.0312017576923735E-2</v>
      </c>
      <c r="R1131" s="92">
        <f t="shared" si="813"/>
        <v>3.3238801943085414E-2</v>
      </c>
      <c r="S1131" s="92">
        <f t="shared" si="813"/>
        <v>0</v>
      </c>
      <c r="T1131" s="92">
        <f t="shared" si="813"/>
        <v>0</v>
      </c>
      <c r="U1131" s="92">
        <f t="shared" si="813"/>
        <v>0.43010752688172044</v>
      </c>
      <c r="V1131" s="92">
        <f t="shared" si="813"/>
        <v>0.43617021276595747</v>
      </c>
      <c r="W1131" s="92">
        <f t="shared" si="813"/>
        <v>0.36956521739130438</v>
      </c>
      <c r="X1131" s="92">
        <f t="shared" si="779"/>
        <v>0.63043478260869557</v>
      </c>
      <c r="Y1131" s="103">
        <f t="shared" si="780"/>
        <v>0.63043478260869557</v>
      </c>
      <c r="Z1131" s="104">
        <f t="shared" si="781"/>
        <v>0.70543559409402412</v>
      </c>
      <c r="AA1131" s="104">
        <f t="shared" si="782"/>
        <v>1</v>
      </c>
      <c r="AB1131" s="104">
        <f t="shared" si="783"/>
        <v>5.7810909399700683E-2</v>
      </c>
      <c r="AC1131" s="104">
        <f t="shared" si="784"/>
        <v>0</v>
      </c>
      <c r="AD1131" s="104">
        <f t="shared" si="785"/>
        <v>0.47873625722048407</v>
      </c>
      <c r="AE1131" s="104">
        <f t="shared" si="786"/>
        <v>0.44081162587343126</v>
      </c>
      <c r="AG1131" s="5" t="s">
        <v>233</v>
      </c>
      <c r="AH1131" s="92">
        <v>0.47873625722048407</v>
      </c>
      <c r="AI1131" s="5"/>
      <c r="AJ1131" s="94" t="s">
        <v>184</v>
      </c>
      <c r="AK1131" s="105">
        <v>31.368247914027886</v>
      </c>
      <c r="AL1131" s="106">
        <f t="shared" si="787"/>
        <v>0.31368247914027886</v>
      </c>
      <c r="AM1131" s="107">
        <f t="shared" si="788"/>
        <v>31.368247914027886</v>
      </c>
      <c r="AN1131" s="107">
        <f t="shared" si="789"/>
        <v>0</v>
      </c>
    </row>
    <row r="1132" spans="1:40" ht="15.75" customHeight="1" x14ac:dyDescent="0.25">
      <c r="A1132" s="4" t="s">
        <v>266</v>
      </c>
      <c r="B1132" s="4" t="s">
        <v>267</v>
      </c>
      <c r="C1132" s="4" t="s">
        <v>28</v>
      </c>
      <c r="D1132" s="4" t="s">
        <v>265</v>
      </c>
      <c r="E1132" s="4">
        <v>1</v>
      </c>
      <c r="I1132" s="4">
        <v>37411047</v>
      </c>
      <c r="J1132" s="92">
        <f t="shared" si="775"/>
        <v>0.78540676642240259</v>
      </c>
      <c r="K1132" s="92">
        <f t="shared" si="776"/>
        <v>0.11534664198716602</v>
      </c>
      <c r="L1132" s="92">
        <f t="shared" ref="L1132:N1132" si="814">1-((L1051-L$1033)/(L$1036-L$1033))</f>
        <v>0.62232021615191835</v>
      </c>
      <c r="M1132" s="92">
        <f t="shared" si="814"/>
        <v>0.49807196454185487</v>
      </c>
      <c r="N1132" s="92">
        <f t="shared" si="814"/>
        <v>0.98534252384091481</v>
      </c>
      <c r="O1132" s="92">
        <f t="shared" ref="O1132:W1132" si="815">+(O1051-O$1033)/(O$1036-O$1033)</f>
        <v>0.43342339222515619</v>
      </c>
      <c r="P1132" s="92">
        <f t="shared" si="815"/>
        <v>5.5277111942711229E-3</v>
      </c>
      <c r="Q1132" s="92">
        <f t="shared" si="815"/>
        <v>8.1122986234070688E-2</v>
      </c>
      <c r="R1132" s="92">
        <f t="shared" si="815"/>
        <v>4.4497803695946775E-2</v>
      </c>
      <c r="S1132" s="92">
        <f t="shared" si="815"/>
        <v>3.7865155075309638E-2</v>
      </c>
      <c r="T1132" s="92">
        <f t="shared" si="815"/>
        <v>0.98183247658098494</v>
      </c>
      <c r="U1132" s="92">
        <f t="shared" si="815"/>
        <v>0.83870967741935487</v>
      </c>
      <c r="V1132" s="92">
        <f t="shared" si="815"/>
        <v>0.91489361702127658</v>
      </c>
      <c r="W1132" s="92">
        <f t="shared" si="815"/>
        <v>0.85869565217391308</v>
      </c>
      <c r="X1132" s="92">
        <f t="shared" si="779"/>
        <v>0.14130434782608692</v>
      </c>
      <c r="Y1132" s="103">
        <f t="shared" si="780"/>
        <v>0.14130434782608692</v>
      </c>
      <c r="Z1132" s="104">
        <f t="shared" si="781"/>
        <v>0.50528639727583546</v>
      </c>
      <c r="AA1132" s="104">
        <f t="shared" si="782"/>
        <v>0.98534252384091481</v>
      </c>
      <c r="AB1132" s="104">
        <f t="shared" si="783"/>
        <v>0.1411429733373612</v>
      </c>
      <c r="AC1132" s="104">
        <f t="shared" si="784"/>
        <v>0.50984881582814734</v>
      </c>
      <c r="AD1132" s="104">
        <f t="shared" si="785"/>
        <v>0.45658501162166915</v>
      </c>
      <c r="AE1132" s="104">
        <f t="shared" si="786"/>
        <v>0.53540517757056472</v>
      </c>
      <c r="AG1132" s="5" t="s">
        <v>267</v>
      </c>
      <c r="AH1132" s="92">
        <v>0.45658501162166915</v>
      </c>
      <c r="AI1132" s="5"/>
      <c r="AJ1132" s="94" t="s">
        <v>432</v>
      </c>
      <c r="AK1132" s="105">
        <v>31.714571462986964</v>
      </c>
      <c r="AL1132" s="106">
        <f t="shared" si="787"/>
        <v>0.31714571462986962</v>
      </c>
      <c r="AM1132" s="107">
        <f t="shared" si="788"/>
        <v>31.714571462986964</v>
      </c>
      <c r="AN1132" s="107">
        <f t="shared" si="789"/>
        <v>0</v>
      </c>
    </row>
    <row r="1133" spans="1:40" ht="15.75" customHeight="1" x14ac:dyDescent="0.25">
      <c r="A1133" s="4" t="s">
        <v>333</v>
      </c>
      <c r="B1133" s="4" t="s">
        <v>334</v>
      </c>
      <c r="C1133" s="4" t="s">
        <v>28</v>
      </c>
      <c r="D1133" s="4" t="s">
        <v>328</v>
      </c>
      <c r="E1133" s="4">
        <v>1</v>
      </c>
      <c r="I1133" s="4">
        <v>18952038</v>
      </c>
      <c r="J1133" s="92">
        <f t="shared" si="775"/>
        <v>0.6321207221474936</v>
      </c>
      <c r="K1133" s="92">
        <f t="shared" si="776"/>
        <v>0.29380454783697629</v>
      </c>
      <c r="L1133" s="92">
        <f t="shared" ref="L1133:N1133" si="816">1-((L1052-L$1033)/(L$1036-L$1033))</f>
        <v>0.40184546079728845</v>
      </c>
      <c r="M1133" s="92">
        <f t="shared" si="816"/>
        <v>0.60324450400576801</v>
      </c>
      <c r="N1133" s="92">
        <f t="shared" si="816"/>
        <v>0.89720555943535107</v>
      </c>
      <c r="O1133" s="92">
        <f t="shared" ref="O1133:W1133" si="817">+(O1052-O$1033)/(O$1036-O$1033)</f>
        <v>1</v>
      </c>
      <c r="P1133" s="92">
        <f t="shared" si="817"/>
        <v>5.2756747294412425E-2</v>
      </c>
      <c r="Q1133" s="92">
        <f t="shared" si="817"/>
        <v>9.0899852748940316E-2</v>
      </c>
      <c r="R1133" s="92">
        <f t="shared" si="817"/>
        <v>0.1036754769830741</v>
      </c>
      <c r="S1133" s="92">
        <f t="shared" si="817"/>
        <v>9.4934601664003762E-2</v>
      </c>
      <c r="T1133" s="92">
        <f t="shared" si="817"/>
        <v>0.67543196868978894</v>
      </c>
      <c r="U1133" s="92">
        <f t="shared" si="817"/>
        <v>0.63440860215053752</v>
      </c>
      <c r="V1133" s="92">
        <f t="shared" si="817"/>
        <v>0.56382978723404265</v>
      </c>
      <c r="W1133" s="92">
        <f t="shared" si="817"/>
        <v>0.69565217391304346</v>
      </c>
      <c r="X1133" s="92">
        <f t="shared" si="779"/>
        <v>0.30434782608695654</v>
      </c>
      <c r="Y1133" s="103">
        <f t="shared" si="780"/>
        <v>0.30434782608695654</v>
      </c>
      <c r="Z1133" s="104">
        <f t="shared" si="781"/>
        <v>0.48275380869688156</v>
      </c>
      <c r="AA1133" s="104">
        <f t="shared" si="782"/>
        <v>0.89720555943535107</v>
      </c>
      <c r="AB1133" s="104">
        <f t="shared" si="783"/>
        <v>0.31183301925660672</v>
      </c>
      <c r="AC1133" s="104">
        <f t="shared" si="784"/>
        <v>0.38518328517689637</v>
      </c>
      <c r="AD1133" s="104">
        <f t="shared" si="785"/>
        <v>0.47626469973053853</v>
      </c>
      <c r="AE1133" s="104">
        <f t="shared" si="786"/>
        <v>0.51924391814143389</v>
      </c>
      <c r="AG1133" s="5" t="s">
        <v>334</v>
      </c>
      <c r="AH1133" s="92">
        <v>0.47626469973053853</v>
      </c>
      <c r="AI1133" s="5"/>
      <c r="AJ1133" s="94" t="s">
        <v>411</v>
      </c>
      <c r="AK1133" s="105">
        <v>32.124237635934435</v>
      </c>
      <c r="AL1133" s="106">
        <f t="shared" si="787"/>
        <v>0.32124237635934438</v>
      </c>
      <c r="AM1133" s="107">
        <f t="shared" si="788"/>
        <v>32.124237635934435</v>
      </c>
      <c r="AN1133" s="107">
        <f t="shared" si="789"/>
        <v>0</v>
      </c>
    </row>
    <row r="1134" spans="1:40" ht="15.75" customHeight="1" x14ac:dyDescent="0.25">
      <c r="A1134" s="4" t="s">
        <v>335</v>
      </c>
      <c r="B1134" s="4" t="s">
        <v>336</v>
      </c>
      <c r="C1134" s="4" t="s">
        <v>28</v>
      </c>
      <c r="D1134" s="4" t="s">
        <v>328</v>
      </c>
      <c r="E1134" s="4">
        <v>1</v>
      </c>
      <c r="I1134" s="4">
        <v>50339443</v>
      </c>
      <c r="J1134" s="92">
        <f t="shared" si="775"/>
        <v>0.56822983199779187</v>
      </c>
      <c r="K1134" s="92">
        <f t="shared" si="776"/>
        <v>0.32131369403841586</v>
      </c>
      <c r="L1134" s="92">
        <f t="shared" ref="L1134:N1134" si="818">1-((L1053-L$1033)/(L$1036-L$1033))</f>
        <v>0.85189031681053839</v>
      </c>
      <c r="M1134" s="92">
        <f t="shared" si="818"/>
        <v>0.90880068374715672</v>
      </c>
      <c r="N1134" s="92">
        <f t="shared" si="818"/>
        <v>0.88907967933327336</v>
      </c>
      <c r="O1134" s="92">
        <f t="shared" ref="O1134:W1134" si="819">+(O1053-O$1033)/(O$1036-O$1033)</f>
        <v>5.9321385396623016E-2</v>
      </c>
      <c r="P1134" s="92">
        <f t="shared" si="819"/>
        <v>6.0470298245522788E-2</v>
      </c>
      <c r="Q1134" s="92">
        <f t="shared" si="819"/>
        <v>0.10603139150212505</v>
      </c>
      <c r="R1134" s="92">
        <f t="shared" si="819"/>
        <v>0.61314198729496505</v>
      </c>
      <c r="S1134" s="92">
        <f t="shared" si="819"/>
        <v>2.8591100062802677E-2</v>
      </c>
      <c r="T1134" s="92">
        <f t="shared" si="819"/>
        <v>6.5764799836803608E-3</v>
      </c>
      <c r="U1134" s="92">
        <f t="shared" si="819"/>
        <v>0.44086021505376338</v>
      </c>
      <c r="V1134" s="92">
        <f t="shared" si="819"/>
        <v>0.44680851063829791</v>
      </c>
      <c r="W1134" s="92">
        <f t="shared" si="819"/>
        <v>0.43478260869565216</v>
      </c>
      <c r="X1134" s="92">
        <f t="shared" si="779"/>
        <v>0.56521739130434789</v>
      </c>
      <c r="Y1134" s="103">
        <f t="shared" si="780"/>
        <v>0.56521739130434789</v>
      </c>
      <c r="Z1134" s="104">
        <f t="shared" si="781"/>
        <v>0.66255863164847573</v>
      </c>
      <c r="AA1134" s="104">
        <f t="shared" si="782"/>
        <v>0.88907967933327336</v>
      </c>
      <c r="AB1134" s="104">
        <f t="shared" si="783"/>
        <v>0.20974126560980899</v>
      </c>
      <c r="AC1134" s="104">
        <f t="shared" si="784"/>
        <v>1.7583790023241518E-2</v>
      </c>
      <c r="AD1134" s="104">
        <f t="shared" si="785"/>
        <v>0.46883615158382952</v>
      </c>
      <c r="AE1134" s="104">
        <f t="shared" si="786"/>
        <v>0.44474084165369993</v>
      </c>
      <c r="AG1134" s="5" t="s">
        <v>336</v>
      </c>
      <c r="AH1134" s="92">
        <v>0.46883615158382952</v>
      </c>
      <c r="AI1134" s="5"/>
      <c r="AJ1134" s="94" t="s">
        <v>531</v>
      </c>
      <c r="AK1134" s="105">
        <v>32.455661160711202</v>
      </c>
      <c r="AL1134" s="106">
        <f t="shared" si="787"/>
        <v>0.32455661160711202</v>
      </c>
      <c r="AM1134" s="107">
        <f t="shared" si="788"/>
        <v>32.455661160711202</v>
      </c>
      <c r="AN1134" s="107">
        <f t="shared" si="789"/>
        <v>0</v>
      </c>
    </row>
    <row r="1135" spans="1:40" ht="15.75" customHeight="1" x14ac:dyDescent="0.25">
      <c r="A1135" s="4" t="s">
        <v>90</v>
      </c>
      <c r="B1135" s="4" t="s">
        <v>91</v>
      </c>
      <c r="C1135" s="4" t="s">
        <v>28</v>
      </c>
      <c r="D1135" s="4" t="s">
        <v>89</v>
      </c>
      <c r="E1135" s="4">
        <v>1</v>
      </c>
      <c r="I1135" s="4">
        <v>5047561</v>
      </c>
      <c r="J1135" s="92">
        <f t="shared" si="775"/>
        <v>0.68228815718280345</v>
      </c>
      <c r="K1135" s="92">
        <f t="shared" si="776"/>
        <v>0.39314762176814244</v>
      </c>
      <c r="L1135" s="92">
        <f t="shared" ref="L1135:N1135" si="820">1-((L1054-L$1033)/(L$1036-L$1033))</f>
        <v>0.49944445983571006</v>
      </c>
      <c r="M1135" s="92">
        <f t="shared" si="820"/>
        <v>0.74037469232758779</v>
      </c>
      <c r="N1135" s="92">
        <f t="shared" si="820"/>
        <v>0.88989564202219928</v>
      </c>
      <c r="O1135" s="92">
        <f t="shared" ref="O1135:W1135" si="821">+(O1054-O$1033)/(O$1036-O$1033)</f>
        <v>0.1132233234814313</v>
      </c>
      <c r="P1135" s="92">
        <f t="shared" si="821"/>
        <v>5.136423326984324E-2</v>
      </c>
      <c r="Q1135" s="92">
        <f t="shared" si="821"/>
        <v>0.20922594856804017</v>
      </c>
      <c r="R1135" s="92">
        <f t="shared" si="821"/>
        <v>0.30132158204601961</v>
      </c>
      <c r="S1135" s="92">
        <f t="shared" si="821"/>
        <v>0.1497572958296769</v>
      </c>
      <c r="T1135" s="92">
        <f t="shared" si="821"/>
        <v>4.8097350189266974E-2</v>
      </c>
      <c r="U1135" s="92">
        <f t="shared" si="821"/>
        <v>0.62365591397849451</v>
      </c>
      <c r="V1135" s="92">
        <f t="shared" si="821"/>
        <v>0.74468085106382975</v>
      </c>
      <c r="W1135" s="92">
        <f t="shared" si="821"/>
        <v>0.76086956521739124</v>
      </c>
      <c r="X1135" s="92">
        <f t="shared" si="779"/>
        <v>0.23913043478260876</v>
      </c>
      <c r="Y1135" s="103">
        <f t="shared" si="780"/>
        <v>0.23913043478260876</v>
      </c>
      <c r="Z1135" s="104">
        <f t="shared" si="781"/>
        <v>0.57881373277856096</v>
      </c>
      <c r="AA1135" s="104">
        <f t="shared" si="782"/>
        <v>0.88989564202219928</v>
      </c>
      <c r="AB1135" s="104">
        <f t="shared" si="783"/>
        <v>0.16878377184133359</v>
      </c>
      <c r="AC1135" s="104">
        <f t="shared" si="784"/>
        <v>9.8927323009471935E-2</v>
      </c>
      <c r="AD1135" s="104">
        <f t="shared" si="785"/>
        <v>0.39511018088683497</v>
      </c>
      <c r="AE1135" s="104">
        <f t="shared" si="786"/>
        <v>0.43410511741289148</v>
      </c>
      <c r="AG1135" s="5" t="s">
        <v>91</v>
      </c>
      <c r="AH1135" s="92">
        <v>0.39511018088683497</v>
      </c>
      <c r="AI1135" s="5"/>
      <c r="AJ1135" s="94" t="s">
        <v>300</v>
      </c>
      <c r="AK1135" s="105">
        <v>32.491905916319205</v>
      </c>
      <c r="AL1135" s="106">
        <f t="shared" si="787"/>
        <v>0.32491905916319203</v>
      </c>
      <c r="AM1135" s="107">
        <f t="shared" si="788"/>
        <v>32.491905916319205</v>
      </c>
      <c r="AN1135" s="107">
        <f t="shared" si="789"/>
        <v>0</v>
      </c>
    </row>
    <row r="1136" spans="1:40" ht="15.75" customHeight="1" x14ac:dyDescent="0.25">
      <c r="A1136" s="4" t="s">
        <v>417</v>
      </c>
      <c r="B1136" s="4" t="s">
        <v>418</v>
      </c>
      <c r="C1136" s="4" t="s">
        <v>181</v>
      </c>
      <c r="D1136" s="4" t="s">
        <v>412</v>
      </c>
      <c r="E1136" s="4">
        <v>1</v>
      </c>
      <c r="I1136" s="4">
        <v>4130304</v>
      </c>
      <c r="J1136" s="92">
        <f t="shared" si="775"/>
        <v>0.39366026643001351</v>
      </c>
      <c r="K1136" s="92">
        <f t="shared" si="776"/>
        <v>5.9190696381939537E-2</v>
      </c>
      <c r="L1136" s="92">
        <f t="shared" ref="L1136:N1136" si="822">1-((L1055-L$1033)/(L$1036-L$1033))</f>
        <v>0.6637363285969371</v>
      </c>
      <c r="M1136" s="92">
        <f t="shared" si="822"/>
        <v>0.6322772127513927</v>
      </c>
      <c r="N1136" s="92">
        <f t="shared" si="822"/>
        <v>0.1314560240246323</v>
      </c>
      <c r="O1136" s="92">
        <f t="shared" ref="O1136:W1136" si="823">+(O1055-O$1033)/(O$1036-O$1033)</f>
        <v>1.777876013227692E-2</v>
      </c>
      <c r="P1136" s="92">
        <f t="shared" si="823"/>
        <v>6.709940054288736E-3</v>
      </c>
      <c r="Q1136" s="92">
        <f t="shared" si="823"/>
        <v>0.17271235702762963</v>
      </c>
      <c r="R1136" s="92">
        <f t="shared" si="823"/>
        <v>2.8091201611540554E-2</v>
      </c>
      <c r="S1136" s="92">
        <f t="shared" si="823"/>
        <v>8.8745520287187324E-2</v>
      </c>
      <c r="T1136" s="92">
        <f t="shared" si="823"/>
        <v>5.5233466836924733E-2</v>
      </c>
      <c r="U1136" s="92">
        <f t="shared" si="823"/>
        <v>0.5161290322580645</v>
      </c>
      <c r="V1136" s="92">
        <f t="shared" si="823"/>
        <v>0.41489361702127664</v>
      </c>
      <c r="W1136" s="92">
        <f t="shared" si="823"/>
        <v>0.67391304347826086</v>
      </c>
      <c r="X1136" s="92">
        <f t="shared" si="779"/>
        <v>0.32608695652173914</v>
      </c>
      <c r="Y1136" s="103">
        <f t="shared" si="780"/>
        <v>0.32608695652173914</v>
      </c>
      <c r="Z1136" s="104">
        <f t="shared" si="781"/>
        <v>0.43721612604007071</v>
      </c>
      <c r="AA1136" s="104">
        <f t="shared" si="782"/>
        <v>0.1314560240246323</v>
      </c>
      <c r="AB1136" s="104">
        <f t="shared" si="783"/>
        <v>5.6323064706433959E-2</v>
      </c>
      <c r="AC1136" s="104">
        <f t="shared" si="784"/>
        <v>7.1989493562056028E-2</v>
      </c>
      <c r="AD1136" s="104">
        <f t="shared" si="785"/>
        <v>0.20461433297098647</v>
      </c>
      <c r="AE1136" s="104">
        <f t="shared" si="786"/>
        <v>0.17424617708329826</v>
      </c>
      <c r="AG1136" s="5" t="s">
        <v>418</v>
      </c>
      <c r="AH1136" s="92">
        <v>0.20461433297098647</v>
      </c>
      <c r="AI1136" s="5"/>
      <c r="AJ1136" s="108" t="s">
        <v>200</v>
      </c>
      <c r="AK1136" s="109">
        <v>32.728472935145447</v>
      </c>
      <c r="AL1136" s="110">
        <f t="shared" si="787"/>
        <v>0.42600472935145445</v>
      </c>
      <c r="AM1136" s="111">
        <f t="shared" si="788"/>
        <v>42.600472935145447</v>
      </c>
      <c r="AN1136" s="111">
        <f t="shared" si="789"/>
        <v>-9.8719999999999999</v>
      </c>
    </row>
    <row r="1137" spans="1:40" ht="15.75" customHeight="1" x14ac:dyDescent="0.25">
      <c r="A1137" s="4" t="s">
        <v>277</v>
      </c>
      <c r="B1137" s="4" t="s">
        <v>278</v>
      </c>
      <c r="C1137" s="4" t="s">
        <v>181</v>
      </c>
      <c r="D1137" s="4" t="s">
        <v>276</v>
      </c>
      <c r="E1137" s="4">
        <v>1</v>
      </c>
      <c r="I1137" s="4">
        <v>5771876</v>
      </c>
      <c r="J1137" s="92">
        <f t="shared" si="775"/>
        <v>0.781632855812187</v>
      </c>
      <c r="K1137" s="92">
        <f t="shared" si="776"/>
        <v>3.9350757966708054E-2</v>
      </c>
      <c r="L1137" s="92">
        <f t="shared" ref="L1137:N1137" si="824">1-((L1056-L$1033)/(L$1036-L$1033))</f>
        <v>0.72542277738100469</v>
      </c>
      <c r="M1137" s="92">
        <f t="shared" si="824"/>
        <v>0.36274683058354851</v>
      </c>
      <c r="N1137" s="92">
        <f t="shared" si="824"/>
        <v>0.73616579491764378</v>
      </c>
      <c r="O1137" s="92">
        <f t="shared" ref="O1137:W1137" si="825">+(O1056-O$1033)/(O$1036-O$1033)</f>
        <v>0.66879352496991729</v>
      </c>
      <c r="P1137" s="92">
        <f t="shared" si="825"/>
        <v>0</v>
      </c>
      <c r="Q1137" s="92">
        <f t="shared" si="825"/>
        <v>9.5644655242939053E-2</v>
      </c>
      <c r="R1137" s="92">
        <f t="shared" si="825"/>
        <v>3.102671949085388E-2</v>
      </c>
      <c r="S1137" s="92">
        <f t="shared" si="825"/>
        <v>0.61654260037027397</v>
      </c>
      <c r="T1137" s="92">
        <f t="shared" si="825"/>
        <v>0.35413784390795738</v>
      </c>
      <c r="U1137" s="92">
        <f t="shared" si="825"/>
        <v>1</v>
      </c>
      <c r="V1137" s="92">
        <f t="shared" si="825"/>
        <v>0.97872340425531923</v>
      </c>
      <c r="W1137" s="92">
        <f t="shared" si="825"/>
        <v>0.9565217391304347</v>
      </c>
      <c r="X1137" s="92">
        <f t="shared" si="779"/>
        <v>4.3478260869565299E-2</v>
      </c>
      <c r="Y1137" s="103">
        <f t="shared" si="780"/>
        <v>4.3478260869565299E-2</v>
      </c>
      <c r="Z1137" s="104">
        <f t="shared" si="781"/>
        <v>0.47728830543586209</v>
      </c>
      <c r="AA1137" s="104">
        <f t="shared" si="782"/>
        <v>0.73616579491764378</v>
      </c>
      <c r="AB1137" s="104">
        <f t="shared" si="783"/>
        <v>0.19886622492592756</v>
      </c>
      <c r="AC1137" s="104">
        <f t="shared" si="784"/>
        <v>0.48534022213911565</v>
      </c>
      <c r="AD1137" s="104">
        <f t="shared" si="785"/>
        <v>0.38822776165762291</v>
      </c>
      <c r="AE1137" s="104">
        <f t="shared" si="786"/>
        <v>0.47441513685463732</v>
      </c>
      <c r="AG1137" s="5" t="s">
        <v>278</v>
      </c>
      <c r="AH1137" s="92">
        <v>0.38822776165762291</v>
      </c>
      <c r="AI1137" s="5"/>
      <c r="AJ1137" s="94" t="s">
        <v>284</v>
      </c>
      <c r="AK1137" s="105">
        <v>32.899869980018359</v>
      </c>
      <c r="AL1137" s="106">
        <f t="shared" si="787"/>
        <v>0.32899869980018359</v>
      </c>
      <c r="AM1137" s="107">
        <f t="shared" si="788"/>
        <v>32.899869980018359</v>
      </c>
      <c r="AN1137" s="107">
        <f t="shared" si="789"/>
        <v>0</v>
      </c>
    </row>
    <row r="1138" spans="1:40" ht="15.75" customHeight="1" x14ac:dyDescent="0.25">
      <c r="A1138" s="4" t="s">
        <v>337</v>
      </c>
      <c r="B1138" s="4" t="s">
        <v>338</v>
      </c>
      <c r="C1138" s="4" t="s">
        <v>28</v>
      </c>
      <c r="D1138" s="4" t="s">
        <v>328</v>
      </c>
      <c r="E1138" s="4">
        <v>1</v>
      </c>
      <c r="I1138" s="4">
        <v>17373662</v>
      </c>
      <c r="J1138" s="92">
        <f t="shared" si="775"/>
        <v>0.70195572359384817</v>
      </c>
      <c r="K1138" s="92">
        <f t="shared" si="776"/>
        <v>0.28648103697571226</v>
      </c>
      <c r="L1138" s="92">
        <f t="shared" ref="L1138:N1138" si="826">1-((L1057-L$1033)/(L$1036-L$1033))</f>
        <v>0.69389618737564174</v>
      </c>
      <c r="M1138" s="92">
        <f t="shared" si="826"/>
        <v>0.81593028963614156</v>
      </c>
      <c r="N1138" s="92">
        <f t="shared" si="826"/>
        <v>0.84407824862352643</v>
      </c>
      <c r="O1138" s="92">
        <f t="shared" ref="O1138:W1138" si="827">+(O1057-O$1033)/(O$1036-O$1033)</f>
        <v>6.3993082604828763E-2</v>
      </c>
      <c r="P1138" s="92">
        <f t="shared" si="827"/>
        <v>0.51749176364113481</v>
      </c>
      <c r="Q1138" s="92">
        <f t="shared" si="827"/>
        <v>9.8835343992998578E-2</v>
      </c>
      <c r="R1138" s="92">
        <f t="shared" si="827"/>
        <v>0.14111377164179259</v>
      </c>
      <c r="S1138" s="92">
        <f t="shared" si="827"/>
        <v>1.1564829365581475E-2</v>
      </c>
      <c r="T1138" s="92">
        <f t="shared" si="827"/>
        <v>0.37075466331047324</v>
      </c>
      <c r="U1138" s="92">
        <f t="shared" si="827"/>
        <v>0.40860215053763438</v>
      </c>
      <c r="V1138" s="92">
        <f t="shared" si="827"/>
        <v>0.38297872340425532</v>
      </c>
      <c r="W1138" s="92">
        <f t="shared" si="827"/>
        <v>0.45652173913043476</v>
      </c>
      <c r="X1138" s="92">
        <f t="shared" si="779"/>
        <v>0.54347826086956519</v>
      </c>
      <c r="Y1138" s="103">
        <f t="shared" si="780"/>
        <v>0.54347826086956519</v>
      </c>
      <c r="Z1138" s="104">
        <f t="shared" si="781"/>
        <v>0.6245658093953359</v>
      </c>
      <c r="AA1138" s="104">
        <f t="shared" si="782"/>
        <v>0.84407824862352643</v>
      </c>
      <c r="AB1138" s="104">
        <f t="shared" si="783"/>
        <v>0.20535849047018867</v>
      </c>
      <c r="AC1138" s="104">
        <f t="shared" si="784"/>
        <v>0.19115974633802735</v>
      </c>
      <c r="AD1138" s="104">
        <f t="shared" si="785"/>
        <v>0.48172811113932867</v>
      </c>
      <c r="AE1138" s="104">
        <f t="shared" si="786"/>
        <v>0.46629057370676963</v>
      </c>
      <c r="AG1138" s="5" t="s">
        <v>338</v>
      </c>
      <c r="AH1138" s="92">
        <v>0.48172811113932867</v>
      </c>
      <c r="AI1138" s="5"/>
      <c r="AJ1138" s="94" t="s">
        <v>527</v>
      </c>
      <c r="AK1138" s="105">
        <v>32.966461356402853</v>
      </c>
      <c r="AL1138" s="106">
        <f t="shared" si="787"/>
        <v>0.32966461356402854</v>
      </c>
      <c r="AM1138" s="107">
        <f t="shared" si="788"/>
        <v>32.966461356402853</v>
      </c>
      <c r="AN1138" s="107">
        <f t="shared" si="789"/>
        <v>0</v>
      </c>
    </row>
    <row r="1139" spans="1:40" ht="15.75" customHeight="1" x14ac:dyDescent="0.25">
      <c r="A1139" s="4" t="s">
        <v>279</v>
      </c>
      <c r="B1139" s="4" t="s">
        <v>280</v>
      </c>
      <c r="C1139" s="4" t="s">
        <v>181</v>
      </c>
      <c r="D1139" s="4" t="s">
        <v>276</v>
      </c>
      <c r="E1139" s="4">
        <v>1</v>
      </c>
      <c r="I1139" s="4">
        <v>1325648</v>
      </c>
      <c r="J1139" s="92">
        <f t="shared" si="775"/>
        <v>0.64803767486696018</v>
      </c>
      <c r="K1139" s="92">
        <f t="shared" si="776"/>
        <v>0.25170852794121901</v>
      </c>
      <c r="L1139" s="92">
        <f t="shared" ref="L1139:N1139" si="828">1-((L1058-L$1033)/(L$1036-L$1033))</f>
        <v>0.54141183716597585</v>
      </c>
      <c r="M1139" s="92">
        <f t="shared" si="828"/>
        <v>0.65506272994675174</v>
      </c>
      <c r="N1139" s="92">
        <f t="shared" si="828"/>
        <v>0.65189847090129094</v>
      </c>
      <c r="O1139" s="92">
        <f t="shared" ref="O1139:W1139" si="829">+(O1058-O$1033)/(O$1036-O$1033)</f>
        <v>0.15146474727083198</v>
      </c>
      <c r="P1139" s="92">
        <f t="shared" si="829"/>
        <v>1.0717719422834421E-2</v>
      </c>
      <c r="Q1139" s="92">
        <f t="shared" si="829"/>
        <v>0.2248281243961934</v>
      </c>
      <c r="R1139" s="92">
        <f t="shared" si="829"/>
        <v>5.5177787195519204E-2</v>
      </c>
      <c r="S1139" s="92">
        <f t="shared" si="829"/>
        <v>7.6323964249429818E-2</v>
      </c>
      <c r="T1139" s="92">
        <f t="shared" si="829"/>
        <v>0.18273078395255996</v>
      </c>
      <c r="U1139" s="92">
        <f t="shared" si="829"/>
        <v>0.86021505376344087</v>
      </c>
      <c r="V1139" s="92">
        <f t="shared" si="829"/>
        <v>0.70212765957446821</v>
      </c>
      <c r="W1139" s="92">
        <f t="shared" si="829"/>
        <v>0.84782608695652173</v>
      </c>
      <c r="X1139" s="92">
        <f t="shared" si="779"/>
        <v>0.15217391304347827</v>
      </c>
      <c r="Y1139" s="103">
        <f t="shared" si="780"/>
        <v>0.15217391304347827</v>
      </c>
      <c r="Z1139" s="104">
        <f t="shared" si="781"/>
        <v>0.52405519248022669</v>
      </c>
      <c r="AA1139" s="104">
        <f t="shared" si="782"/>
        <v>0.65189847090129094</v>
      </c>
      <c r="AB1139" s="104">
        <f t="shared" si="783"/>
        <v>0.11054709457134475</v>
      </c>
      <c r="AC1139" s="104">
        <f t="shared" si="784"/>
        <v>0.12952737410099488</v>
      </c>
      <c r="AD1139" s="104">
        <f t="shared" si="785"/>
        <v>0.3136404090194671</v>
      </c>
      <c r="AE1139" s="104">
        <f t="shared" si="786"/>
        <v>0.35400703301346426</v>
      </c>
      <c r="AG1139" s="5" t="s">
        <v>280</v>
      </c>
      <c r="AH1139" s="92">
        <v>0.3136404090194671</v>
      </c>
      <c r="AI1139" s="5"/>
      <c r="AJ1139" s="94" t="s">
        <v>436</v>
      </c>
      <c r="AK1139" s="105">
        <v>33.063155971389072</v>
      </c>
      <c r="AL1139" s="106">
        <f t="shared" si="787"/>
        <v>0.33063155971389074</v>
      </c>
      <c r="AM1139" s="107">
        <f t="shared" si="788"/>
        <v>33.063155971389072</v>
      </c>
      <c r="AN1139" s="107">
        <f t="shared" si="789"/>
        <v>0</v>
      </c>
    </row>
    <row r="1140" spans="1:40" ht="15.75" customHeight="1" x14ac:dyDescent="0.25">
      <c r="A1140" s="4" t="s">
        <v>283</v>
      </c>
      <c r="B1140" s="4" t="s">
        <v>284</v>
      </c>
      <c r="C1140" s="4" t="s">
        <v>181</v>
      </c>
      <c r="D1140" s="4" t="s">
        <v>276</v>
      </c>
      <c r="E1140" s="4">
        <v>1</v>
      </c>
      <c r="I1140" s="4">
        <v>5532156</v>
      </c>
      <c r="J1140" s="92">
        <f t="shared" si="775"/>
        <v>0.84656749962185041</v>
      </c>
      <c r="K1140" s="92">
        <f t="shared" si="776"/>
        <v>2.7601044041520608E-2</v>
      </c>
      <c r="L1140" s="92">
        <f t="shared" ref="L1140:N1140" si="830">1-((L1059-L$1033)/(L$1036-L$1033))</f>
        <v>0.8109826065249206</v>
      </c>
      <c r="M1140" s="92">
        <f t="shared" si="830"/>
        <v>0.50409501611877061</v>
      </c>
      <c r="N1140" s="92">
        <f t="shared" si="830"/>
        <v>0.62100961835891488</v>
      </c>
      <c r="O1140" s="92">
        <f t="shared" ref="O1140:W1140" si="831">+(O1059-O$1033)/(O$1036-O$1033)</f>
        <v>0.36384299376287299</v>
      </c>
      <c r="P1140" s="92">
        <f t="shared" si="831"/>
        <v>4.0567429408353147E-5</v>
      </c>
      <c r="Q1140" s="92">
        <f t="shared" si="831"/>
        <v>0.23437860697801477</v>
      </c>
      <c r="R1140" s="92">
        <f t="shared" si="831"/>
        <v>3.1459308734502173E-2</v>
      </c>
      <c r="S1140" s="92">
        <f t="shared" si="831"/>
        <v>4.0255004778889984E-2</v>
      </c>
      <c r="T1140" s="92">
        <f t="shared" si="831"/>
        <v>0.59822893489918572</v>
      </c>
      <c r="U1140" s="92">
        <f t="shared" si="831"/>
        <v>1</v>
      </c>
      <c r="V1140" s="92">
        <f t="shared" si="831"/>
        <v>1</v>
      </c>
      <c r="W1140" s="92">
        <f t="shared" si="831"/>
        <v>1</v>
      </c>
      <c r="X1140" s="92">
        <f t="shared" si="779"/>
        <v>0</v>
      </c>
      <c r="Y1140" s="103">
        <f t="shared" si="780"/>
        <v>0</v>
      </c>
      <c r="Z1140" s="104">
        <f t="shared" si="781"/>
        <v>0.54731154157676554</v>
      </c>
      <c r="AA1140" s="104">
        <f t="shared" si="782"/>
        <v>0.62100961835891488</v>
      </c>
      <c r="AB1140" s="104">
        <f t="shared" si="783"/>
        <v>0.15743036922619957</v>
      </c>
      <c r="AC1140" s="104">
        <f t="shared" si="784"/>
        <v>0.31924196983903785</v>
      </c>
      <c r="AD1140" s="104">
        <f t="shared" si="785"/>
        <v>0.32899869980018359</v>
      </c>
      <c r="AE1140" s="104">
        <f t="shared" si="786"/>
        <v>0.41124837475022946</v>
      </c>
      <c r="AG1140" s="5" t="s">
        <v>284</v>
      </c>
      <c r="AH1140" s="92">
        <v>0.32899869980018359</v>
      </c>
      <c r="AI1140" s="5"/>
      <c r="AJ1140" s="94" t="s">
        <v>292</v>
      </c>
      <c r="AK1140" s="105">
        <v>33.143194218974607</v>
      </c>
      <c r="AL1140" s="106">
        <f t="shared" si="787"/>
        <v>0.40967194218974612</v>
      </c>
      <c r="AM1140" s="107">
        <f t="shared" si="788"/>
        <v>40.967194218974612</v>
      </c>
      <c r="AN1140" s="107">
        <f t="shared" si="789"/>
        <v>-7.8240000000000052</v>
      </c>
    </row>
    <row r="1141" spans="1:40" ht="15.75" customHeight="1" x14ac:dyDescent="0.25">
      <c r="A1141" s="4" t="s">
        <v>528</v>
      </c>
      <c r="B1141" s="4" t="s">
        <v>529</v>
      </c>
      <c r="C1141" s="4" t="s">
        <v>181</v>
      </c>
      <c r="D1141" s="4" t="s">
        <v>525</v>
      </c>
      <c r="E1141" s="4">
        <v>1</v>
      </c>
      <c r="I1141" s="4">
        <v>65129728</v>
      </c>
      <c r="J1141" s="92">
        <f t="shared" si="775"/>
        <v>0.60295245034382616</v>
      </c>
      <c r="K1141" s="92">
        <f t="shared" si="776"/>
        <v>0.10875257489641639</v>
      </c>
      <c r="L1141" s="92">
        <f t="shared" ref="L1141:N1141" si="832">1-((L1060-L$1033)/(L$1036-L$1033))</f>
        <v>0.73132163468779865</v>
      </c>
      <c r="M1141" s="92">
        <f t="shared" si="832"/>
        <v>0.55842484314971108</v>
      </c>
      <c r="N1141" s="92">
        <f t="shared" si="832"/>
        <v>0.72451012425295769</v>
      </c>
      <c r="O1141" s="92">
        <f t="shared" ref="O1141:W1141" si="833">+(O1060-O$1033)/(O$1036-O$1033)</f>
        <v>0.44340401188557443</v>
      </c>
      <c r="P1141" s="92">
        <f t="shared" si="833"/>
        <v>2.8635845452471896E-3</v>
      </c>
      <c r="Q1141" s="92">
        <f t="shared" si="833"/>
        <v>0.13758126517078503</v>
      </c>
      <c r="R1141" s="92">
        <f t="shared" si="833"/>
        <v>3.1911149618558468E-2</v>
      </c>
      <c r="S1141" s="92">
        <f t="shared" si="833"/>
        <v>0.10168343082846321</v>
      </c>
      <c r="T1141" s="92">
        <f t="shared" si="833"/>
        <v>0.22501600651174411</v>
      </c>
      <c r="U1141" s="92">
        <f t="shared" si="833"/>
        <v>0.70967741935483875</v>
      </c>
      <c r="V1141" s="92">
        <f t="shared" si="833"/>
        <v>0.81914893617021278</v>
      </c>
      <c r="W1141" s="92">
        <f t="shared" si="833"/>
        <v>0.73913043478260876</v>
      </c>
      <c r="X1141" s="92">
        <f t="shared" si="779"/>
        <v>0.26086956521739124</v>
      </c>
      <c r="Y1141" s="103">
        <f t="shared" si="780"/>
        <v>0.26086956521739124</v>
      </c>
      <c r="Z1141" s="104">
        <f t="shared" si="781"/>
        <v>0.50036287576943805</v>
      </c>
      <c r="AA1141" s="104">
        <f t="shared" si="782"/>
        <v>0.72451012425295769</v>
      </c>
      <c r="AB1141" s="104">
        <f t="shared" si="783"/>
        <v>0.15394000280504128</v>
      </c>
      <c r="AC1141" s="104">
        <f t="shared" si="784"/>
        <v>0.16334971867010367</v>
      </c>
      <c r="AD1141" s="104">
        <f t="shared" si="785"/>
        <v>0.36060645734298641</v>
      </c>
      <c r="AE1141" s="104">
        <f t="shared" si="786"/>
        <v>0.38554068037438516</v>
      </c>
      <c r="AG1141" s="5" t="s">
        <v>529</v>
      </c>
      <c r="AH1141" s="92">
        <v>0.36060645734298641</v>
      </c>
      <c r="AI1141" s="5"/>
      <c r="AJ1141" s="94" t="s">
        <v>426</v>
      </c>
      <c r="AK1141" s="105">
        <v>33.779325113828214</v>
      </c>
      <c r="AL1141" s="106">
        <f t="shared" si="787"/>
        <v>0.33779325113828212</v>
      </c>
      <c r="AM1141" s="107">
        <f t="shared" si="788"/>
        <v>33.779325113828214</v>
      </c>
      <c r="AN1141" s="107">
        <f t="shared" si="789"/>
        <v>0</v>
      </c>
    </row>
    <row r="1142" spans="1:40" ht="15.75" customHeight="1" x14ac:dyDescent="0.25">
      <c r="A1142" s="4" t="s">
        <v>491</v>
      </c>
      <c r="B1142" s="4" t="s">
        <v>492</v>
      </c>
      <c r="C1142" s="4" t="s">
        <v>106</v>
      </c>
      <c r="D1142" s="4" t="s">
        <v>484</v>
      </c>
      <c r="E1142" s="4">
        <v>1</v>
      </c>
      <c r="I1142" s="4">
        <v>3996765</v>
      </c>
      <c r="J1142" s="92">
        <f t="shared" si="775"/>
        <v>0.7147044523910141</v>
      </c>
      <c r="K1142" s="92">
        <f t="shared" si="776"/>
        <v>0.34165600752401676</v>
      </c>
      <c r="L1142" s="92">
        <f t="shared" ref="L1142:N1142" si="834">1-((L1061-L$1033)/(L$1036-L$1033))</f>
        <v>0.8282781494170175</v>
      </c>
      <c r="M1142" s="92">
        <f t="shared" si="834"/>
        <v>0.49183589179782361</v>
      </c>
      <c r="N1142" s="92">
        <f t="shared" si="834"/>
        <v>0.85241404401144893</v>
      </c>
      <c r="O1142" s="92">
        <f t="shared" ref="O1142:W1142" si="835">+(O1061-O$1033)/(O$1036-O$1033)</f>
        <v>0.12772921083897812</v>
      </c>
      <c r="P1142" s="92">
        <f t="shared" si="835"/>
        <v>2.0096342409223509E-2</v>
      </c>
      <c r="Q1142" s="92">
        <f t="shared" si="835"/>
        <v>0.48973724606749713</v>
      </c>
      <c r="R1142" s="92">
        <f t="shared" si="835"/>
        <v>2.4612203450285759E-2</v>
      </c>
      <c r="S1142" s="92">
        <f t="shared" si="835"/>
        <v>8.9619734565933834E-2</v>
      </c>
      <c r="T1142" s="92">
        <f t="shared" si="835"/>
        <v>2.0054419569568625E-2</v>
      </c>
      <c r="U1142" s="92">
        <f t="shared" si="835"/>
        <v>0.44086021505376338</v>
      </c>
      <c r="V1142" s="92">
        <f t="shared" si="835"/>
        <v>0.38297872340425532</v>
      </c>
      <c r="W1142" s="92">
        <f t="shared" si="835"/>
        <v>0.64130434782608692</v>
      </c>
      <c r="X1142" s="92">
        <f t="shared" si="779"/>
        <v>0.35869565217391308</v>
      </c>
      <c r="Y1142" s="103">
        <f t="shared" si="780"/>
        <v>0.35869565217391308</v>
      </c>
      <c r="Z1142" s="104">
        <f t="shared" si="781"/>
        <v>0.59411862528246795</v>
      </c>
      <c r="AA1142" s="104">
        <f t="shared" si="782"/>
        <v>0.85241404401144893</v>
      </c>
      <c r="AB1142" s="104">
        <f t="shared" si="783"/>
        <v>0.16554375069149613</v>
      </c>
      <c r="AC1142" s="104">
        <f t="shared" si="784"/>
        <v>5.4837077067751233E-2</v>
      </c>
      <c r="AD1142" s="104">
        <f t="shared" si="785"/>
        <v>0.40512182984541545</v>
      </c>
      <c r="AE1142" s="104">
        <f t="shared" si="786"/>
        <v>0.41672837426329107</v>
      </c>
      <c r="AG1142" s="5" t="s">
        <v>492</v>
      </c>
      <c r="AH1142" s="92">
        <v>0.40512182984541545</v>
      </c>
      <c r="AI1142" s="5"/>
      <c r="AJ1142" s="94" t="s">
        <v>202</v>
      </c>
      <c r="AK1142" s="105">
        <v>33.838124408344243</v>
      </c>
      <c r="AL1142" s="106">
        <f t="shared" si="787"/>
        <v>0.33838124408344239</v>
      </c>
      <c r="AM1142" s="107">
        <f t="shared" si="788"/>
        <v>33.838124408344243</v>
      </c>
      <c r="AN1142" s="107">
        <f t="shared" si="789"/>
        <v>0</v>
      </c>
    </row>
    <row r="1143" spans="1:40" ht="15.75" customHeight="1" x14ac:dyDescent="0.25">
      <c r="A1143" s="4" t="s">
        <v>530</v>
      </c>
      <c r="B1143" s="4" t="s">
        <v>531</v>
      </c>
      <c r="C1143" s="4" t="s">
        <v>181</v>
      </c>
      <c r="D1143" s="4" t="s">
        <v>525</v>
      </c>
      <c r="E1143" s="4">
        <v>1</v>
      </c>
      <c r="I1143" s="4">
        <v>83517045</v>
      </c>
      <c r="J1143" s="92">
        <f t="shared" si="775"/>
        <v>0.64620880805857039</v>
      </c>
      <c r="K1143" s="92">
        <f t="shared" si="776"/>
        <v>5.9300096846005595E-2</v>
      </c>
      <c r="L1143" s="92">
        <f t="shared" ref="L1143:N1143" si="836">1-((L1062-L$1033)/(L$1036-L$1033))</f>
        <v>0.78190437345656871</v>
      </c>
      <c r="M1143" s="92">
        <f t="shared" si="836"/>
        <v>0.57675431277967038</v>
      </c>
      <c r="N1143" s="92">
        <f t="shared" si="836"/>
        <v>0.72451012425295769</v>
      </c>
      <c r="O1143" s="92">
        <f t="shared" ref="O1143:W1143" si="837">+(O1062-O$1033)/(O$1036-O$1033)</f>
        <v>0.10089087368736717</v>
      </c>
      <c r="P1143" s="92">
        <f t="shared" si="837"/>
        <v>2.1626624368304087E-3</v>
      </c>
      <c r="Q1143" s="92">
        <f t="shared" si="837"/>
        <v>0.20934967690035911</v>
      </c>
      <c r="R1143" s="92">
        <f t="shared" si="837"/>
        <v>2.455330331350827E-2</v>
      </c>
      <c r="S1143" s="92">
        <f t="shared" si="837"/>
        <v>3.8871932201547811E-2</v>
      </c>
      <c r="T1143" s="92">
        <f t="shared" si="837"/>
        <v>0.33972057727639121</v>
      </c>
      <c r="U1143" s="92">
        <f t="shared" si="837"/>
        <v>0.84946236559139787</v>
      </c>
      <c r="V1143" s="92">
        <f t="shared" si="837"/>
        <v>0.92553191489361708</v>
      </c>
      <c r="W1143" s="92">
        <f t="shared" si="837"/>
        <v>0.89130434782608692</v>
      </c>
      <c r="X1143" s="92">
        <f t="shared" si="779"/>
        <v>0.10869565217391308</v>
      </c>
      <c r="Y1143" s="103">
        <f t="shared" si="780"/>
        <v>0.10869565217391308</v>
      </c>
      <c r="Z1143" s="104">
        <f t="shared" si="781"/>
        <v>0.51604189778520371</v>
      </c>
      <c r="AA1143" s="104">
        <f t="shared" si="782"/>
        <v>0.72451012425295769</v>
      </c>
      <c r="AB1143" s="104">
        <f t="shared" si="783"/>
        <v>8.4239129084516237E-2</v>
      </c>
      <c r="AC1143" s="104">
        <f t="shared" si="784"/>
        <v>0.18929625473896952</v>
      </c>
      <c r="AD1143" s="104">
        <f t="shared" si="785"/>
        <v>0.32455661160711202</v>
      </c>
      <c r="AE1143" s="104">
        <f t="shared" si="786"/>
        <v>0.37852185146541178</v>
      </c>
      <c r="AG1143" s="5" t="s">
        <v>531</v>
      </c>
      <c r="AH1143" s="92">
        <v>0.32455661160711202</v>
      </c>
      <c r="AI1143" s="5"/>
      <c r="AJ1143" s="94" t="s">
        <v>444</v>
      </c>
      <c r="AK1143" s="105">
        <v>34.813262552431972</v>
      </c>
      <c r="AL1143" s="106">
        <f t="shared" si="787"/>
        <v>0.34813262552431973</v>
      </c>
      <c r="AM1143" s="107">
        <f t="shared" si="788"/>
        <v>34.813262552431972</v>
      </c>
      <c r="AN1143" s="107">
        <f t="shared" si="789"/>
        <v>0</v>
      </c>
    </row>
    <row r="1144" spans="1:40" ht="15.75" customHeight="1" x14ac:dyDescent="0.25">
      <c r="A1144" s="4" t="s">
        <v>421</v>
      </c>
      <c r="B1144" s="4" t="s">
        <v>422</v>
      </c>
      <c r="C1144" s="4" t="s">
        <v>181</v>
      </c>
      <c r="D1144" s="4" t="s">
        <v>412</v>
      </c>
      <c r="E1144" s="4">
        <v>1</v>
      </c>
      <c r="I1144" s="4">
        <v>10473455</v>
      </c>
      <c r="J1144" s="92">
        <f t="shared" si="775"/>
        <v>0.37554080514758192</v>
      </c>
      <c r="K1144" s="92">
        <f t="shared" si="776"/>
        <v>9.2070182199581213E-2</v>
      </c>
      <c r="L1144" s="92">
        <f t="shared" ref="L1144:N1144" si="838">1-((L1063-L$1033)/(L$1036-L$1033))</f>
        <v>0.78421441080462362</v>
      </c>
      <c r="M1144" s="92">
        <f t="shared" si="838"/>
        <v>0.67003348741878821</v>
      </c>
      <c r="N1144" s="92">
        <f t="shared" si="838"/>
        <v>0.17071476956448561</v>
      </c>
      <c r="O1144" s="92">
        <f t="shared" ref="O1144:W1144" si="839">+(O1063-O$1033)/(O$1036-O$1033)</f>
        <v>0.12619527577323802</v>
      </c>
      <c r="P1144" s="92">
        <f t="shared" si="839"/>
        <v>5.2455207884741693E-2</v>
      </c>
      <c r="Q1144" s="92">
        <f t="shared" si="839"/>
        <v>0.11164781513201193</v>
      </c>
      <c r="R1144" s="92">
        <f t="shared" si="839"/>
        <v>1.9747784726156657E-2</v>
      </c>
      <c r="S1144" s="92">
        <f t="shared" si="839"/>
        <v>0</v>
      </c>
      <c r="T1144" s="92">
        <f t="shared" si="839"/>
        <v>0.16470152071080529</v>
      </c>
      <c r="U1144" s="92">
        <f t="shared" si="839"/>
        <v>0.59139784946236562</v>
      </c>
      <c r="V1144" s="92">
        <f t="shared" si="839"/>
        <v>0.46808510638297873</v>
      </c>
      <c r="W1144" s="92">
        <f t="shared" si="839"/>
        <v>0.60869565217391308</v>
      </c>
      <c r="X1144" s="92">
        <f t="shared" si="779"/>
        <v>0.39130434782608692</v>
      </c>
      <c r="Y1144" s="103">
        <f t="shared" si="780"/>
        <v>0.39130434782608692</v>
      </c>
      <c r="Z1144" s="104">
        <f t="shared" si="781"/>
        <v>0.48046472139264373</v>
      </c>
      <c r="AA1144" s="104">
        <f t="shared" si="782"/>
        <v>0.17071476956448561</v>
      </c>
      <c r="AB1144" s="104">
        <f t="shared" si="783"/>
        <v>7.751152087903708E-2</v>
      </c>
      <c r="AC1144" s="104">
        <f t="shared" si="784"/>
        <v>8.2350760355402647E-2</v>
      </c>
      <c r="AD1144" s="104">
        <f t="shared" si="785"/>
        <v>0.24046922400353118</v>
      </c>
      <c r="AE1144" s="104">
        <f t="shared" si="786"/>
        <v>0.20276044304789229</v>
      </c>
      <c r="AG1144" s="5" t="s">
        <v>422</v>
      </c>
      <c r="AH1144" s="92">
        <v>0.24046922400353118</v>
      </c>
      <c r="AI1144" s="5"/>
      <c r="AJ1144" s="94" t="s">
        <v>176</v>
      </c>
      <c r="AK1144" s="105">
        <v>35.024694416159555</v>
      </c>
      <c r="AL1144" s="106">
        <f t="shared" si="787"/>
        <v>0.35024694416159557</v>
      </c>
      <c r="AM1144" s="107">
        <f t="shared" si="788"/>
        <v>35.024694416159555</v>
      </c>
      <c r="AN1144" s="107">
        <f t="shared" si="789"/>
        <v>0</v>
      </c>
    </row>
    <row r="1145" spans="1:40" ht="15.75" customHeight="1" x14ac:dyDescent="0.25">
      <c r="A1145" s="4" t="s">
        <v>94</v>
      </c>
      <c r="B1145" s="4" t="s">
        <v>95</v>
      </c>
      <c r="C1145" s="4" t="s">
        <v>28</v>
      </c>
      <c r="D1145" s="4" t="s">
        <v>89</v>
      </c>
      <c r="E1145" s="4">
        <v>1</v>
      </c>
      <c r="I1145" s="4">
        <v>17581472</v>
      </c>
      <c r="J1145" s="92">
        <f t="shared" si="775"/>
        <v>0.79683279576575117</v>
      </c>
      <c r="K1145" s="92">
        <f t="shared" si="776"/>
        <v>0.16178507696294778</v>
      </c>
      <c r="L1145" s="92">
        <f t="shared" ref="L1145:N1145" si="840">1-((L1064-L$1033)/(L$1036-L$1033))</f>
        <v>0.74187740612788733</v>
      </c>
      <c r="M1145" s="92">
        <f t="shared" si="840"/>
        <v>0.83092134452247168</v>
      </c>
      <c r="N1145" s="92">
        <f t="shared" si="840"/>
        <v>0.86956921963846523</v>
      </c>
      <c r="O1145" s="92">
        <f t="shared" ref="O1145:W1145" si="841">+(O1064-O$1033)/(O$1036-O$1033)</f>
        <v>0.23790304648572524</v>
      </c>
      <c r="P1145" s="92">
        <f t="shared" si="841"/>
        <v>3.4986772968965837E-2</v>
      </c>
      <c r="Q1145" s="92">
        <f t="shared" si="841"/>
        <v>3.9485374985054861E-2</v>
      </c>
      <c r="R1145" s="92">
        <f t="shared" si="841"/>
        <v>0.63267089959940448</v>
      </c>
      <c r="S1145" s="92">
        <f t="shared" si="841"/>
        <v>0.13576696099047428</v>
      </c>
      <c r="T1145" s="92">
        <f t="shared" si="841"/>
        <v>0.22199624307945709</v>
      </c>
      <c r="U1145" s="92">
        <f t="shared" si="841"/>
        <v>0.43010752688172044</v>
      </c>
      <c r="V1145" s="92">
        <f t="shared" si="841"/>
        <v>0.31914893617021278</v>
      </c>
      <c r="W1145" s="92">
        <f t="shared" si="841"/>
        <v>0.43478260869565216</v>
      </c>
      <c r="X1145" s="92">
        <f t="shared" si="779"/>
        <v>0.56521739130434789</v>
      </c>
      <c r="Y1145" s="103">
        <f t="shared" si="780"/>
        <v>0.56521739130434789</v>
      </c>
      <c r="Z1145" s="104">
        <f t="shared" si="781"/>
        <v>0.63285415584476445</v>
      </c>
      <c r="AA1145" s="104">
        <f t="shared" si="782"/>
        <v>0.86956921963846523</v>
      </c>
      <c r="AB1145" s="104">
        <f t="shared" si="783"/>
        <v>0.2362615235097876</v>
      </c>
      <c r="AC1145" s="104">
        <f t="shared" si="784"/>
        <v>0.17888160203496567</v>
      </c>
      <c r="AD1145" s="104">
        <f t="shared" si="785"/>
        <v>0.49655677846646612</v>
      </c>
      <c r="AE1145" s="104">
        <f t="shared" si="786"/>
        <v>0.47939162525699575</v>
      </c>
      <c r="AG1145" s="5" t="s">
        <v>95</v>
      </c>
      <c r="AH1145" s="92">
        <v>0.49655677846646612</v>
      </c>
      <c r="AI1145" s="5"/>
      <c r="AJ1145" s="108" t="s">
        <v>294</v>
      </c>
      <c r="AK1145" s="109">
        <v>35.779153685886151</v>
      </c>
      <c r="AL1145" s="110">
        <f t="shared" si="787"/>
        <v>0.44849153685886156</v>
      </c>
      <c r="AM1145" s="111">
        <f t="shared" si="788"/>
        <v>44.849153685886158</v>
      </c>
      <c r="AN1145" s="111">
        <f t="shared" si="789"/>
        <v>-9.0700000000000074</v>
      </c>
    </row>
    <row r="1146" spans="1:40" ht="15.75" customHeight="1" x14ac:dyDescent="0.25">
      <c r="A1146" s="4" t="s">
        <v>343</v>
      </c>
      <c r="B1146" s="4" t="s">
        <v>344</v>
      </c>
      <c r="C1146" s="4" t="s">
        <v>28</v>
      </c>
      <c r="D1146" s="4" t="s">
        <v>328</v>
      </c>
      <c r="E1146" s="4">
        <v>1</v>
      </c>
      <c r="I1146" s="4">
        <v>782766</v>
      </c>
      <c r="J1146" s="92">
        <f t="shared" si="775"/>
        <v>0.43289086289307488</v>
      </c>
      <c r="K1146" s="92">
        <f t="shared" si="776"/>
        <v>0.39731371141105204</v>
      </c>
      <c r="L1146" s="92">
        <f t="shared" ref="L1146:N1146" si="842">1-((L1065-L$1033)/(L$1036-L$1033))</f>
        <v>0.67292666380790467</v>
      </c>
      <c r="M1146" s="92">
        <f t="shared" si="842"/>
        <v>0.8318925913829891</v>
      </c>
      <c r="N1146" s="92">
        <f t="shared" si="842"/>
        <v>0.84407824862352643</v>
      </c>
      <c r="O1146" s="92">
        <f t="shared" ref="O1146:W1146" si="843">+(O1065-O$1033)/(O$1036-O$1033)</f>
        <v>0.24061914475959839</v>
      </c>
      <c r="P1146" s="92">
        <f t="shared" si="843"/>
        <v>1.8399173718249681E-3</v>
      </c>
      <c r="Q1146" s="92">
        <f t="shared" si="843"/>
        <v>0.11883830897120343</v>
      </c>
      <c r="R1146" s="92">
        <f t="shared" si="843"/>
        <v>0.3705615802837387</v>
      </c>
      <c r="S1146" s="92">
        <f t="shared" si="843"/>
        <v>7.69983471882038E-3</v>
      </c>
      <c r="T1146" s="92">
        <f t="shared" si="843"/>
        <v>0.78219320694868211</v>
      </c>
      <c r="U1146" s="92">
        <f t="shared" si="843"/>
        <v>0.44086021505376338</v>
      </c>
      <c r="V1146" s="92">
        <f t="shared" si="843"/>
        <v>0.39361702127659576</v>
      </c>
      <c r="W1146" s="92">
        <f t="shared" si="843"/>
        <v>0.40217391304347822</v>
      </c>
      <c r="X1146" s="92">
        <f t="shared" si="779"/>
        <v>0.59782608695652173</v>
      </c>
      <c r="Y1146" s="103">
        <f t="shared" si="780"/>
        <v>0.59782608695652173</v>
      </c>
      <c r="Z1146" s="104">
        <f t="shared" si="781"/>
        <v>0.58375595737375519</v>
      </c>
      <c r="AA1146" s="104">
        <f t="shared" si="782"/>
        <v>0.84407824862352643</v>
      </c>
      <c r="AB1146" s="104">
        <f t="shared" si="783"/>
        <v>0.18296473784659137</v>
      </c>
      <c r="AC1146" s="104">
        <f t="shared" si="784"/>
        <v>0.39494652083375126</v>
      </c>
      <c r="AD1146" s="104">
        <f t="shared" si="785"/>
        <v>0.52071431032682924</v>
      </c>
      <c r="AE1146" s="104">
        <f t="shared" si="786"/>
        <v>0.50143636616940612</v>
      </c>
      <c r="AG1146" s="5" t="s">
        <v>344</v>
      </c>
      <c r="AH1146" s="92">
        <v>0.52071431032682924</v>
      </c>
      <c r="AI1146" s="5"/>
      <c r="AJ1146" s="94" t="s">
        <v>529</v>
      </c>
      <c r="AK1146" s="105">
        <v>36.060645734298639</v>
      </c>
      <c r="AL1146" s="106">
        <f t="shared" si="787"/>
        <v>0.36060645734298641</v>
      </c>
      <c r="AM1146" s="107">
        <f t="shared" si="788"/>
        <v>36.060645734298639</v>
      </c>
      <c r="AN1146" s="107">
        <f t="shared" si="789"/>
        <v>0</v>
      </c>
    </row>
    <row r="1147" spans="1:40" ht="15.75" customHeight="1" x14ac:dyDescent="0.25">
      <c r="A1147" s="4" t="s">
        <v>96</v>
      </c>
      <c r="B1147" s="4" t="s">
        <v>97</v>
      </c>
      <c r="C1147" s="4" t="s">
        <v>28</v>
      </c>
      <c r="D1147" s="4" t="s">
        <v>89</v>
      </c>
      <c r="E1147" s="4">
        <v>1</v>
      </c>
      <c r="I1147" s="4">
        <v>9746117</v>
      </c>
      <c r="J1147" s="92">
        <f t="shared" si="775"/>
        <v>0.82298792727144088</v>
      </c>
      <c r="K1147" s="92">
        <f t="shared" si="776"/>
        <v>0.25828358299361442</v>
      </c>
      <c r="L1147" s="92">
        <f t="shared" ref="L1147:N1147" si="844">1-((L1066-L$1033)/(L$1036-L$1033))</f>
        <v>0.88560057117736657</v>
      </c>
      <c r="M1147" s="92">
        <f t="shared" si="844"/>
        <v>0.91571579018011262</v>
      </c>
      <c r="N1147" s="92">
        <f t="shared" si="844"/>
        <v>0.86956921963846523</v>
      </c>
      <c r="O1147" s="92">
        <f t="shared" ref="O1147:W1147" si="845">+(O1066-O$1033)/(O$1036-O$1033)</f>
        <v>6.0695415206576661E-2</v>
      </c>
      <c r="P1147" s="92">
        <f t="shared" si="845"/>
        <v>0.10558106812295044</v>
      </c>
      <c r="Q1147" s="92">
        <f t="shared" si="845"/>
        <v>2.5406882353828996E-2</v>
      </c>
      <c r="R1147" s="92">
        <f t="shared" si="845"/>
        <v>1</v>
      </c>
      <c r="S1147" s="92">
        <f t="shared" si="845"/>
        <v>0.1057819915149253</v>
      </c>
      <c r="T1147" s="92">
        <f t="shared" si="845"/>
        <v>0.76100925146262122</v>
      </c>
      <c r="U1147" s="92">
        <f t="shared" si="845"/>
        <v>0.29032258064516131</v>
      </c>
      <c r="V1147" s="92">
        <f t="shared" si="845"/>
        <v>0.21276595744680854</v>
      </c>
      <c r="W1147" s="92">
        <f t="shared" si="845"/>
        <v>0.33695652173913043</v>
      </c>
      <c r="X1147" s="92">
        <f t="shared" si="779"/>
        <v>0.66304347826086962</v>
      </c>
      <c r="Y1147" s="103">
        <f t="shared" si="780"/>
        <v>0.66304347826086962</v>
      </c>
      <c r="Z1147" s="104">
        <f t="shared" si="781"/>
        <v>0.72064696790563354</v>
      </c>
      <c r="AA1147" s="104">
        <f t="shared" si="782"/>
        <v>0.86956921963846523</v>
      </c>
      <c r="AB1147" s="104">
        <f t="shared" si="783"/>
        <v>0.29792084142083902</v>
      </c>
      <c r="AC1147" s="104">
        <f t="shared" si="784"/>
        <v>0.43339562148877325</v>
      </c>
      <c r="AD1147" s="104">
        <f t="shared" si="785"/>
        <v>0.59691522574291622</v>
      </c>
      <c r="AE1147" s="104">
        <f t="shared" si="786"/>
        <v>0.58038316261342771</v>
      </c>
      <c r="AG1147" s="5" t="s">
        <v>97</v>
      </c>
      <c r="AH1147" s="92">
        <v>0.59691522574291622</v>
      </c>
      <c r="AI1147" s="5"/>
      <c r="AJ1147" s="94" t="s">
        <v>304</v>
      </c>
      <c r="AK1147" s="105">
        <v>36.094383573136227</v>
      </c>
      <c r="AL1147" s="106">
        <f t="shared" si="787"/>
        <v>0.36094383573136224</v>
      </c>
      <c r="AM1147" s="107">
        <f t="shared" si="788"/>
        <v>36.094383573136227</v>
      </c>
      <c r="AN1147" s="107">
        <f t="shared" si="789"/>
        <v>0</v>
      </c>
    </row>
    <row r="1148" spans="1:40" ht="15.75" customHeight="1" x14ac:dyDescent="0.25">
      <c r="A1148" s="4" t="s">
        <v>189</v>
      </c>
      <c r="B1148" s="4" t="s">
        <v>190</v>
      </c>
      <c r="C1148" s="4" t="s">
        <v>181</v>
      </c>
      <c r="D1148" s="4" t="s">
        <v>182</v>
      </c>
      <c r="E1148" s="4">
        <v>1</v>
      </c>
      <c r="I1148" s="4">
        <v>9684679</v>
      </c>
      <c r="J1148" s="92">
        <f t="shared" si="775"/>
        <v>0.5006587424377309</v>
      </c>
      <c r="K1148" s="92">
        <f t="shared" si="776"/>
        <v>0.2270625863202767</v>
      </c>
      <c r="L1148" s="92">
        <f t="shared" ref="L1148:N1148" si="846">1-((L1067-L$1033)/(L$1036-L$1033))</f>
        <v>0.54374981672167655</v>
      </c>
      <c r="M1148" s="92">
        <f t="shared" si="846"/>
        <v>0.62760917044000752</v>
      </c>
      <c r="N1148" s="92">
        <f t="shared" si="846"/>
        <v>0.40708735199932622</v>
      </c>
      <c r="O1148" s="92">
        <f t="shared" ref="O1148:W1148" si="847">+(O1067-O$1033)/(O$1036-O$1033)</f>
        <v>5.8276541689668865E-2</v>
      </c>
      <c r="P1148" s="92">
        <f t="shared" si="847"/>
        <v>7.5008449720471255E-3</v>
      </c>
      <c r="Q1148" s="92">
        <f t="shared" si="847"/>
        <v>0.2399443024656257</v>
      </c>
      <c r="R1148" s="92">
        <f t="shared" si="847"/>
        <v>6.3026710126803456E-2</v>
      </c>
      <c r="S1148" s="92">
        <f t="shared" si="847"/>
        <v>7.755870287242167E-2</v>
      </c>
      <c r="T1148" s="92">
        <f t="shared" si="847"/>
        <v>6.93619566599359E-2</v>
      </c>
      <c r="U1148" s="92">
        <f t="shared" si="847"/>
        <v>0.35483870967741937</v>
      </c>
      <c r="V1148" s="92">
        <f t="shared" si="847"/>
        <v>0.34042553191489366</v>
      </c>
      <c r="W1148" s="92">
        <f t="shared" si="847"/>
        <v>0.63043478260869557</v>
      </c>
      <c r="X1148" s="92">
        <f t="shared" si="779"/>
        <v>0.36956521739130443</v>
      </c>
      <c r="Y1148" s="103">
        <f t="shared" si="780"/>
        <v>0.36956521739130443</v>
      </c>
      <c r="Z1148" s="104">
        <f t="shared" si="781"/>
        <v>0.4747700789799229</v>
      </c>
      <c r="AA1148" s="104">
        <f t="shared" si="782"/>
        <v>0.40708735199932622</v>
      </c>
      <c r="AB1148" s="104">
        <f t="shared" si="783"/>
        <v>9.2187099813536288E-2</v>
      </c>
      <c r="AC1148" s="104">
        <f t="shared" si="784"/>
        <v>7.3460329766178778E-2</v>
      </c>
      <c r="AD1148" s="104">
        <f t="shared" si="785"/>
        <v>0.28341401559005375</v>
      </c>
      <c r="AE1148" s="104">
        <f t="shared" si="786"/>
        <v>0.26187621513974102</v>
      </c>
      <c r="AG1148" s="5" t="s">
        <v>190</v>
      </c>
      <c r="AH1148" s="92">
        <v>0.28341401559005375</v>
      </c>
      <c r="AI1148" s="5"/>
      <c r="AJ1148" s="94" t="s">
        <v>302</v>
      </c>
      <c r="AK1148" s="105">
        <v>36.606226996549232</v>
      </c>
      <c r="AL1148" s="106">
        <f t="shared" si="787"/>
        <v>0.36606226996549235</v>
      </c>
      <c r="AM1148" s="107">
        <f t="shared" si="788"/>
        <v>36.606226996549232</v>
      </c>
      <c r="AN1148" s="107">
        <f t="shared" si="789"/>
        <v>0</v>
      </c>
    </row>
    <row r="1149" spans="1:40" ht="15.75" customHeight="1" x14ac:dyDescent="0.25">
      <c r="A1149" s="4" t="s">
        <v>285</v>
      </c>
      <c r="B1149" s="4" t="s">
        <v>286</v>
      </c>
      <c r="C1149" s="4" t="s">
        <v>181</v>
      </c>
      <c r="D1149" s="4" t="s">
        <v>276</v>
      </c>
      <c r="E1149" s="4">
        <v>1</v>
      </c>
      <c r="I1149" s="4">
        <v>339031</v>
      </c>
      <c r="J1149" s="92">
        <f t="shared" si="775"/>
        <v>0.77708323840660298</v>
      </c>
      <c r="K1149" s="112">
        <f t="shared" si="776"/>
        <v>0</v>
      </c>
      <c r="L1149" s="92">
        <f t="shared" ref="L1149:N1149" si="848">1-((L1068-L$1033)/(L$1036-L$1033))</f>
        <v>0.83268073386438068</v>
      </c>
      <c r="M1149" s="92">
        <f t="shared" si="848"/>
        <v>0.36707975828909334</v>
      </c>
      <c r="N1149" s="92">
        <f t="shared" si="848"/>
        <v>0.6981875982332395</v>
      </c>
      <c r="O1149" s="92">
        <f t="shared" ref="O1149:W1149" si="849">+(O1068-O$1033)/(O$1036-O$1033)</f>
        <v>8.3088559271959544E-2</v>
      </c>
      <c r="P1149" s="92">
        <f t="shared" si="849"/>
        <v>1.0534204683071012E-3</v>
      </c>
      <c r="Q1149" s="92">
        <f t="shared" si="849"/>
        <v>0.27765611354304459</v>
      </c>
      <c r="R1149" s="92">
        <f t="shared" si="849"/>
        <v>2.2319082989003133E-2</v>
      </c>
      <c r="S1149" s="92">
        <f t="shared" si="849"/>
        <v>4.8774373186974508E-2</v>
      </c>
      <c r="T1149" s="92">
        <f t="shared" si="849"/>
        <v>0.47743035309533555</v>
      </c>
      <c r="U1149" s="92">
        <f t="shared" si="849"/>
        <v>0</v>
      </c>
      <c r="V1149" s="92">
        <f t="shared" si="849"/>
        <v>0</v>
      </c>
      <c r="W1149" s="92">
        <f t="shared" si="849"/>
        <v>0</v>
      </c>
      <c r="X1149" s="92">
        <f t="shared" si="779"/>
        <v>1</v>
      </c>
      <c r="Y1149" s="103">
        <f t="shared" si="780"/>
        <v>1</v>
      </c>
      <c r="Z1149" s="104">
        <f t="shared" si="781"/>
        <v>0.49421093264001925</v>
      </c>
      <c r="AA1149" s="104">
        <f t="shared" si="782"/>
        <v>0.6981875982332395</v>
      </c>
      <c r="AB1149" s="104">
        <f t="shared" si="783"/>
        <v>9.6029294068078599E-2</v>
      </c>
      <c r="AC1149" s="104">
        <f t="shared" si="784"/>
        <v>0.26310236314115504</v>
      </c>
      <c r="AD1149" s="104">
        <f t="shared" si="785"/>
        <v>0.51030603761649851</v>
      </c>
      <c r="AE1149" s="104">
        <f t="shared" si="786"/>
        <v>0.38788254702062314</v>
      </c>
      <c r="AG1149" s="5" t="s">
        <v>286</v>
      </c>
      <c r="AH1149" s="92">
        <v>0.51030603761649851</v>
      </c>
      <c r="AI1149" s="5"/>
      <c r="AJ1149" s="94" t="s">
        <v>192</v>
      </c>
      <c r="AK1149" s="105">
        <v>37.196703979360827</v>
      </c>
      <c r="AL1149" s="106">
        <f t="shared" si="787"/>
        <v>0.37196703979360829</v>
      </c>
      <c r="AM1149" s="107">
        <f t="shared" si="788"/>
        <v>37.196703979360827</v>
      </c>
      <c r="AN1149" s="107">
        <f t="shared" si="789"/>
        <v>0</v>
      </c>
    </row>
    <row r="1150" spans="1:40" ht="15.75" customHeight="1" x14ac:dyDescent="0.25">
      <c r="A1150" s="4" t="s">
        <v>499</v>
      </c>
      <c r="B1150" s="4" t="s">
        <v>500</v>
      </c>
      <c r="C1150" s="4" t="s">
        <v>106</v>
      </c>
      <c r="D1150" s="4" t="s">
        <v>484</v>
      </c>
      <c r="E1150" s="4">
        <v>1</v>
      </c>
      <c r="I1150" s="4">
        <v>8519377</v>
      </c>
      <c r="J1150" s="92">
        <f t="shared" si="775"/>
        <v>0.61711207623090258</v>
      </c>
      <c r="K1150" s="92">
        <f t="shared" si="776"/>
        <v>0.30428092074063573</v>
      </c>
      <c r="L1150" s="92">
        <f t="shared" ref="L1150:N1150" si="850">1-((L1069-L$1033)/(L$1036-L$1033))</f>
        <v>0.8282781494170175</v>
      </c>
      <c r="M1150" s="92">
        <f t="shared" si="850"/>
        <v>0.49183589179782361</v>
      </c>
      <c r="N1150" s="92">
        <f t="shared" si="850"/>
        <v>0.85086582848933345</v>
      </c>
      <c r="O1150" s="92">
        <f t="shared" ref="O1150:W1150" si="851">+(O1069-O$1033)/(O$1036-O$1033)</f>
        <v>0.17078273720220283</v>
      </c>
      <c r="P1150" s="92">
        <f t="shared" si="851"/>
        <v>1.8511222574611793E-2</v>
      </c>
      <c r="Q1150" s="92">
        <f t="shared" si="851"/>
        <v>0.15050030131037931</v>
      </c>
      <c r="R1150" s="92">
        <f t="shared" si="851"/>
        <v>3.2567119744903068E-2</v>
      </c>
      <c r="S1150" s="92">
        <f t="shared" si="851"/>
        <v>2.2331109122232705E-2</v>
      </c>
      <c r="T1150" s="92">
        <f t="shared" si="851"/>
        <v>2.0054419569568625E-2</v>
      </c>
      <c r="U1150" s="92">
        <f t="shared" si="851"/>
        <v>0</v>
      </c>
      <c r="V1150" s="92">
        <f t="shared" si="851"/>
        <v>0</v>
      </c>
      <c r="W1150" s="92">
        <f t="shared" si="851"/>
        <v>0</v>
      </c>
      <c r="X1150" s="92">
        <f t="shared" si="779"/>
        <v>1</v>
      </c>
      <c r="Y1150" s="103">
        <f t="shared" si="780"/>
        <v>1</v>
      </c>
      <c r="Z1150" s="104">
        <f t="shared" si="781"/>
        <v>0.56037675954659483</v>
      </c>
      <c r="AA1150" s="104">
        <f t="shared" si="782"/>
        <v>0.85086582848933345</v>
      </c>
      <c r="AB1150" s="104">
        <f t="shared" si="783"/>
        <v>9.3090345208024242E-2</v>
      </c>
      <c r="AC1150" s="104">
        <f t="shared" si="784"/>
        <v>2.1192764345900665E-2</v>
      </c>
      <c r="AD1150" s="104">
        <f t="shared" si="785"/>
        <v>0.50510513951797054</v>
      </c>
      <c r="AE1150" s="104">
        <f t="shared" si="786"/>
        <v>0.38138142439746331</v>
      </c>
      <c r="AG1150" s="5" t="s">
        <v>500</v>
      </c>
      <c r="AH1150" s="92">
        <v>0.50510513951797054</v>
      </c>
      <c r="AI1150" s="5"/>
      <c r="AJ1150" s="94" t="s">
        <v>524</v>
      </c>
      <c r="AK1150" s="105">
        <v>37.238285376741679</v>
      </c>
      <c r="AL1150" s="106">
        <f t="shared" si="787"/>
        <v>0.37238285376741681</v>
      </c>
      <c r="AM1150" s="107">
        <f t="shared" si="788"/>
        <v>37.238285376741679</v>
      </c>
      <c r="AN1150" s="107">
        <f t="shared" si="789"/>
        <v>0</v>
      </c>
    </row>
    <row r="1151" spans="1:40" ht="15.75" customHeight="1" x14ac:dyDescent="0.25">
      <c r="A1151" s="4" t="s">
        <v>425</v>
      </c>
      <c r="B1151" s="4" t="s">
        <v>426</v>
      </c>
      <c r="C1151" s="4" t="s">
        <v>181</v>
      </c>
      <c r="D1151" s="4" t="s">
        <v>412</v>
      </c>
      <c r="E1151" s="4">
        <v>1</v>
      </c>
      <c r="I1151" s="4">
        <v>60550075</v>
      </c>
      <c r="J1151" s="92">
        <f t="shared" si="775"/>
        <v>0.44724391879223346</v>
      </c>
      <c r="K1151" s="92">
        <f t="shared" si="776"/>
        <v>9.6819219291868222E-2</v>
      </c>
      <c r="L1151" s="92">
        <f t="shared" ref="L1151:N1151" si="852">1-((L1070-L$1033)/(L$1036-L$1033))</f>
        <v>0.65473297774035544</v>
      </c>
      <c r="M1151" s="92">
        <f t="shared" si="852"/>
        <v>0.48777844077595989</v>
      </c>
      <c r="N1151" s="92">
        <f t="shared" si="852"/>
        <v>0.65035573187734341</v>
      </c>
      <c r="O1151" s="92">
        <f t="shared" ref="O1151:W1151" si="853">+(O1070-O$1033)/(O$1036-O$1033)</f>
        <v>0.15992432439887108</v>
      </c>
      <c r="P1151" s="92">
        <f t="shared" si="853"/>
        <v>8.6081253675161576E-3</v>
      </c>
      <c r="Q1151" s="92">
        <f t="shared" si="853"/>
        <v>0.28455358194603275</v>
      </c>
      <c r="R1151" s="92">
        <f t="shared" si="853"/>
        <v>1.6662486434783599E-2</v>
      </c>
      <c r="S1151" s="92">
        <f t="shared" si="853"/>
        <v>8.1483492127030405E-2</v>
      </c>
      <c r="T1151" s="92">
        <f t="shared" si="853"/>
        <v>0.43931514856207621</v>
      </c>
      <c r="U1151" s="92">
        <f t="shared" si="853"/>
        <v>0.65591397849462363</v>
      </c>
      <c r="V1151" s="92">
        <f t="shared" si="853"/>
        <v>0.60638297872340419</v>
      </c>
      <c r="W1151" s="92">
        <f t="shared" si="853"/>
        <v>0.76086956521739124</v>
      </c>
      <c r="X1151" s="92">
        <f t="shared" si="779"/>
        <v>0.23913043478260876</v>
      </c>
      <c r="Y1151" s="103">
        <f t="shared" si="780"/>
        <v>0.23913043478260876</v>
      </c>
      <c r="Z1151" s="104">
        <f t="shared" si="781"/>
        <v>0.42164363915010428</v>
      </c>
      <c r="AA1151" s="104">
        <f t="shared" si="782"/>
        <v>0.65035573187734341</v>
      </c>
      <c r="AB1151" s="104">
        <f t="shared" si="783"/>
        <v>0.1174371295368009</v>
      </c>
      <c r="AC1151" s="104">
        <f t="shared" si="784"/>
        <v>0.26039932034455332</v>
      </c>
      <c r="AD1151" s="104">
        <f t="shared" si="785"/>
        <v>0.33779325113828212</v>
      </c>
      <c r="AE1151" s="104">
        <f t="shared" si="786"/>
        <v>0.36245895522720051</v>
      </c>
      <c r="AG1151" s="5" t="s">
        <v>426</v>
      </c>
      <c r="AH1151" s="92">
        <v>0.33779325113828212</v>
      </c>
      <c r="AI1151" s="5"/>
      <c r="AJ1151" s="94" t="s">
        <v>172</v>
      </c>
      <c r="AK1151" s="105">
        <v>37.665420522931079</v>
      </c>
      <c r="AL1151" s="106">
        <f t="shared" si="787"/>
        <v>0.37665420522931076</v>
      </c>
      <c r="AM1151" s="107">
        <f t="shared" si="788"/>
        <v>37.665420522931079</v>
      </c>
      <c r="AN1151" s="107">
        <f t="shared" si="789"/>
        <v>0</v>
      </c>
    </row>
    <row r="1152" spans="1:40" ht="15.75" customHeight="1" x14ac:dyDescent="0.25">
      <c r="A1152" s="4" t="s">
        <v>171</v>
      </c>
      <c r="B1152" s="4" t="s">
        <v>172</v>
      </c>
      <c r="C1152" s="4" t="s">
        <v>106</v>
      </c>
      <c r="D1152" s="4" t="s">
        <v>160</v>
      </c>
      <c r="E1152" s="4">
        <v>1</v>
      </c>
      <c r="I1152" s="4">
        <v>126860301</v>
      </c>
      <c r="J1152" s="92">
        <f t="shared" si="775"/>
        <v>0.7626913436749011</v>
      </c>
      <c r="K1152" s="92">
        <f t="shared" si="776"/>
        <v>3.5517228998015091E-3</v>
      </c>
      <c r="L1152" s="92">
        <f t="shared" ref="L1152:N1152" si="854">1-((L1071-L$1033)/(L$1036-L$1033))</f>
        <v>0.6879199998347576</v>
      </c>
      <c r="M1152" s="92">
        <f t="shared" si="854"/>
        <v>0.6090639674405155</v>
      </c>
      <c r="N1152" s="92">
        <f t="shared" si="854"/>
        <v>0.78236373719696217</v>
      </c>
      <c r="O1152" s="92">
        <f t="shared" ref="O1152:W1152" si="855">+(O1071-O$1033)/(O$1036-O$1033)</f>
        <v>0.22147820126233494</v>
      </c>
      <c r="P1152" s="92">
        <f t="shared" si="855"/>
        <v>2.8552538933960127E-2</v>
      </c>
      <c r="Q1152" s="92">
        <f t="shared" si="855"/>
        <v>0.50292992526866354</v>
      </c>
      <c r="R1152" s="92">
        <f t="shared" si="855"/>
        <v>6.0840138203216267E-3</v>
      </c>
      <c r="S1152" s="92">
        <f t="shared" si="855"/>
        <v>0.12321685525305812</v>
      </c>
      <c r="T1152" s="92">
        <f t="shared" si="855"/>
        <v>0.27615751825241025</v>
      </c>
      <c r="U1152" s="92">
        <f t="shared" si="855"/>
        <v>0.78494623655913975</v>
      </c>
      <c r="V1152" s="92">
        <f t="shared" si="855"/>
        <v>0.77659574468085113</v>
      </c>
      <c r="W1152" s="92">
        <f t="shared" si="855"/>
        <v>0.80434782608695643</v>
      </c>
      <c r="X1152" s="92">
        <f t="shared" si="779"/>
        <v>0.19565217391304357</v>
      </c>
      <c r="Y1152" s="103">
        <f t="shared" si="780"/>
        <v>0.19565217391304357</v>
      </c>
      <c r="Z1152" s="104">
        <f t="shared" si="781"/>
        <v>0.51580675846249391</v>
      </c>
      <c r="AA1152" s="104">
        <f t="shared" si="782"/>
        <v>0.78236373719696217</v>
      </c>
      <c r="AB1152" s="104">
        <f t="shared" si="783"/>
        <v>0.18976116982132005</v>
      </c>
      <c r="AC1152" s="104">
        <f t="shared" si="784"/>
        <v>0.19968718675273417</v>
      </c>
      <c r="AD1152" s="104">
        <f t="shared" si="785"/>
        <v>0.37665420522931076</v>
      </c>
      <c r="AE1152" s="104">
        <f t="shared" si="786"/>
        <v>0.42190471305837751</v>
      </c>
      <c r="AG1152" s="5" t="s">
        <v>172</v>
      </c>
      <c r="AH1152" s="92">
        <v>0.37665420522931076</v>
      </c>
      <c r="AI1152" s="5"/>
      <c r="AJ1152" s="94" t="s">
        <v>178</v>
      </c>
      <c r="AK1152" s="105">
        <v>37.712601227491419</v>
      </c>
      <c r="AL1152" s="106">
        <f t="shared" si="787"/>
        <v>0.37712601227491416</v>
      </c>
      <c r="AM1152" s="107">
        <f t="shared" si="788"/>
        <v>37.712601227491419</v>
      </c>
      <c r="AN1152" s="107">
        <f t="shared" si="789"/>
        <v>0</v>
      </c>
    </row>
    <row r="1153" spans="1:40" ht="15.75" customHeight="1" x14ac:dyDescent="0.25">
      <c r="A1153" s="4" t="s">
        <v>104</v>
      </c>
      <c r="B1153" s="4" t="s">
        <v>105</v>
      </c>
      <c r="C1153" s="4" t="s">
        <v>106</v>
      </c>
      <c r="D1153" s="4" t="s">
        <v>107</v>
      </c>
      <c r="E1153" s="4">
        <v>1</v>
      </c>
      <c r="I1153" s="4">
        <v>18551427</v>
      </c>
      <c r="J1153" s="92">
        <f t="shared" si="775"/>
        <v>0.7227739762729104</v>
      </c>
      <c r="K1153" s="92">
        <f t="shared" si="776"/>
        <v>0.23375358856045192</v>
      </c>
      <c r="L1153" s="92">
        <f t="shared" ref="L1153:N1153" si="856">1-((L1072-L$1033)/(L$1036-L$1033))</f>
        <v>1</v>
      </c>
      <c r="M1153" s="92">
        <f t="shared" si="856"/>
        <v>1</v>
      </c>
      <c r="N1153" s="92">
        <f t="shared" si="856"/>
        <v>1</v>
      </c>
      <c r="O1153" s="92">
        <f t="shared" ref="O1153:W1153" si="857">+(O1072-O$1033)/(O$1036-O$1033)</f>
        <v>3.4634308394073006E-2</v>
      </c>
      <c r="P1153" s="92">
        <f t="shared" si="857"/>
        <v>3.7171977960982566E-2</v>
      </c>
      <c r="Q1153" s="92">
        <f t="shared" si="857"/>
        <v>0.29050570485351024</v>
      </c>
      <c r="R1153" s="92">
        <f t="shared" si="857"/>
        <v>0.12440512595487345</v>
      </c>
      <c r="S1153" s="92">
        <f t="shared" si="857"/>
        <v>3.9746544113179245E-2</v>
      </c>
      <c r="T1153" s="92">
        <f t="shared" si="857"/>
        <v>4.7207428699278235E-2</v>
      </c>
      <c r="U1153" s="92">
        <f t="shared" si="857"/>
        <v>0.48387096774193544</v>
      </c>
      <c r="V1153" s="92">
        <f t="shared" si="857"/>
        <v>0.27659574468085107</v>
      </c>
      <c r="W1153" s="92">
        <f t="shared" si="857"/>
        <v>0.4891304347826087</v>
      </c>
      <c r="X1153" s="92">
        <f t="shared" si="779"/>
        <v>0.51086956521739135</v>
      </c>
      <c r="Y1153" s="103">
        <f t="shared" si="780"/>
        <v>0.51086956521739135</v>
      </c>
      <c r="Z1153" s="104">
        <f t="shared" si="781"/>
        <v>0.73913189120834055</v>
      </c>
      <c r="AA1153" s="104">
        <f t="shared" si="782"/>
        <v>1</v>
      </c>
      <c r="AB1153" s="104">
        <f t="shared" si="783"/>
        <v>0.12167927929085982</v>
      </c>
      <c r="AC1153" s="104">
        <f t="shared" si="784"/>
        <v>4.347698640622874E-2</v>
      </c>
      <c r="AD1153" s="104">
        <f t="shared" si="785"/>
        <v>0.48303154442456409</v>
      </c>
      <c r="AE1153" s="104">
        <f t="shared" si="786"/>
        <v>0.47607203922635727</v>
      </c>
      <c r="AG1153" s="5" t="s">
        <v>105</v>
      </c>
      <c r="AH1153" s="92">
        <v>0.48303154442456409</v>
      </c>
      <c r="AI1153" s="5"/>
      <c r="AJ1153" s="108" t="s">
        <v>541</v>
      </c>
      <c r="AK1153" s="109">
        <v>38.423826597548519</v>
      </c>
      <c r="AL1153" s="110">
        <f t="shared" si="787"/>
        <v>0.49259826597548528</v>
      </c>
      <c r="AM1153" s="111">
        <f t="shared" si="788"/>
        <v>49.259826597548525</v>
      </c>
      <c r="AN1153" s="111">
        <f t="shared" si="789"/>
        <v>-10.836000000000006</v>
      </c>
    </row>
    <row r="1154" spans="1:40" ht="15.75" customHeight="1" x14ac:dyDescent="0.25">
      <c r="A1154" s="4" t="s">
        <v>427</v>
      </c>
      <c r="B1154" s="4" t="s">
        <v>428</v>
      </c>
      <c r="C1154" s="4" t="s">
        <v>181</v>
      </c>
      <c r="D1154" s="4" t="s">
        <v>412</v>
      </c>
      <c r="E1154" s="4">
        <v>1</v>
      </c>
      <c r="I1154" s="4">
        <v>1845300</v>
      </c>
      <c r="J1154" s="92">
        <f t="shared" si="775"/>
        <v>0.42124323723338264</v>
      </c>
      <c r="K1154" s="92">
        <f t="shared" si="776"/>
        <v>8.1922113366179619E-2</v>
      </c>
      <c r="L1154" s="92">
        <f t="shared" ref="L1154:N1154" si="858">1-((L1073-L$1033)/(L$1036-L$1033))</f>
        <v>0.81228930086967976</v>
      </c>
      <c r="M1154" s="92">
        <f t="shared" si="858"/>
        <v>0.6927911512573629</v>
      </c>
      <c r="N1154" s="92">
        <f t="shared" si="858"/>
        <v>0.57161371719084619</v>
      </c>
      <c r="O1154" s="92">
        <f t="shared" ref="O1154:W1154" si="859">+(O1073-O$1033)/(O$1036-O$1033)</f>
        <v>0.17170709843912252</v>
      </c>
      <c r="P1154" s="92">
        <f t="shared" si="859"/>
        <v>2.2789301948955747E-3</v>
      </c>
      <c r="Q1154" s="92">
        <f t="shared" si="859"/>
        <v>0.16858368699452925</v>
      </c>
      <c r="R1154" s="92">
        <f t="shared" si="859"/>
        <v>5.1941097011163395E-2</v>
      </c>
      <c r="S1154" s="92">
        <f t="shared" si="859"/>
        <v>0</v>
      </c>
      <c r="T1154" s="92">
        <f t="shared" si="859"/>
        <v>0.42443854930767311</v>
      </c>
      <c r="U1154" s="92">
        <f t="shared" si="859"/>
        <v>0</v>
      </c>
      <c r="V1154" s="92">
        <f t="shared" si="859"/>
        <v>0</v>
      </c>
      <c r="W1154" s="92">
        <f t="shared" si="859"/>
        <v>0</v>
      </c>
      <c r="X1154" s="92">
        <f t="shared" si="779"/>
        <v>1</v>
      </c>
      <c r="Y1154" s="103">
        <f t="shared" si="780"/>
        <v>1</v>
      </c>
      <c r="Z1154" s="104">
        <f t="shared" si="781"/>
        <v>0.5020614506816512</v>
      </c>
      <c r="AA1154" s="104">
        <f t="shared" si="782"/>
        <v>0.57161371719084619</v>
      </c>
      <c r="AB1154" s="104">
        <f t="shared" si="783"/>
        <v>9.8627703159927679E-2</v>
      </c>
      <c r="AC1154" s="104">
        <f t="shared" si="784"/>
        <v>0.21221927465383655</v>
      </c>
      <c r="AD1154" s="104">
        <f t="shared" si="785"/>
        <v>0.47690442913725234</v>
      </c>
      <c r="AE1154" s="104">
        <f t="shared" si="786"/>
        <v>0.34613053642156538</v>
      </c>
      <c r="AG1154" s="5" t="s">
        <v>428</v>
      </c>
      <c r="AH1154" s="92">
        <v>0.47690442913725234</v>
      </c>
      <c r="AI1154" s="5"/>
      <c r="AJ1154" s="94" t="s">
        <v>278</v>
      </c>
      <c r="AK1154" s="105">
        <v>38.822776165762292</v>
      </c>
      <c r="AL1154" s="106">
        <f t="shared" si="787"/>
        <v>0.38822776165762291</v>
      </c>
      <c r="AM1154" s="107">
        <f t="shared" si="788"/>
        <v>38.822776165762292</v>
      </c>
      <c r="AN1154" s="107">
        <f t="shared" si="789"/>
        <v>0</v>
      </c>
    </row>
    <row r="1155" spans="1:40" ht="15.75" customHeight="1" x14ac:dyDescent="0.25">
      <c r="A1155" s="4" t="s">
        <v>108</v>
      </c>
      <c r="B1155" s="4" t="s">
        <v>109</v>
      </c>
      <c r="C1155" s="4" t="s">
        <v>106</v>
      </c>
      <c r="D1155" s="4" t="s">
        <v>107</v>
      </c>
      <c r="E1155" s="4">
        <v>1</v>
      </c>
      <c r="I1155" s="4">
        <v>6415850</v>
      </c>
      <c r="J1155" s="92">
        <f t="shared" si="775"/>
        <v>0.7227739762729104</v>
      </c>
      <c r="K1155" s="92">
        <f t="shared" si="776"/>
        <v>0.20399680335396497</v>
      </c>
      <c r="L1155" s="92">
        <f t="shared" ref="L1155:N1155" si="860">1-((L1074-L$1033)/(L$1036-L$1033))</f>
        <v>1</v>
      </c>
      <c r="M1155" s="92">
        <f t="shared" si="860"/>
        <v>1</v>
      </c>
      <c r="N1155" s="92">
        <f t="shared" si="860"/>
        <v>1</v>
      </c>
      <c r="O1155" s="92">
        <f t="shared" ref="O1155:W1155" si="861">+(O1074-O$1033)/(O$1036-O$1033)</f>
        <v>0.1340022585567138</v>
      </c>
      <c r="P1155" s="92">
        <f t="shared" si="861"/>
        <v>4.2933437421615206E-2</v>
      </c>
      <c r="Q1155" s="92">
        <f t="shared" si="861"/>
        <v>0.2605602861001467</v>
      </c>
      <c r="R1155" s="92">
        <f t="shared" si="861"/>
        <v>0.10064223354973742</v>
      </c>
      <c r="S1155" s="92">
        <f t="shared" si="861"/>
        <v>0.11735192516679524</v>
      </c>
      <c r="T1155" s="92">
        <f t="shared" si="861"/>
        <v>4.7207428699278235E-2</v>
      </c>
      <c r="U1155" s="92">
        <f t="shared" si="861"/>
        <v>0.5053763440860215</v>
      </c>
      <c r="V1155" s="92">
        <f t="shared" si="861"/>
        <v>0.34042553191489366</v>
      </c>
      <c r="W1155" s="92">
        <f t="shared" si="861"/>
        <v>0.35869565217391303</v>
      </c>
      <c r="X1155" s="92">
        <f t="shared" si="779"/>
        <v>0.64130434782608692</v>
      </c>
      <c r="Y1155" s="103">
        <f t="shared" si="780"/>
        <v>0.64130434782608692</v>
      </c>
      <c r="Z1155" s="104">
        <f t="shared" si="781"/>
        <v>0.73169269490671884</v>
      </c>
      <c r="AA1155" s="104">
        <f t="shared" si="782"/>
        <v>1</v>
      </c>
      <c r="AB1155" s="104">
        <f t="shared" si="783"/>
        <v>0.13453455390705329</v>
      </c>
      <c r="AC1155" s="104">
        <f t="shared" si="784"/>
        <v>8.2279676933036741E-2</v>
      </c>
      <c r="AD1155" s="104">
        <f t="shared" si="785"/>
        <v>0.51796225471457924</v>
      </c>
      <c r="AE1155" s="104">
        <f t="shared" si="786"/>
        <v>0.48712673143670221</v>
      </c>
      <c r="AG1155" s="5" t="s">
        <v>109</v>
      </c>
      <c r="AH1155" s="92">
        <v>0.51796225471457924</v>
      </c>
      <c r="AI1155" s="5"/>
      <c r="AJ1155" s="94" t="s">
        <v>91</v>
      </c>
      <c r="AK1155" s="105">
        <v>39.5110180886835</v>
      </c>
      <c r="AL1155" s="106">
        <f t="shared" si="787"/>
        <v>0.39511018088683497</v>
      </c>
      <c r="AM1155" s="107">
        <f t="shared" si="788"/>
        <v>39.5110180886835</v>
      </c>
      <c r="AN1155" s="107">
        <f t="shared" si="789"/>
        <v>0</v>
      </c>
    </row>
    <row r="1156" spans="1:40" ht="15.75" customHeight="1" x14ac:dyDescent="0.25">
      <c r="A1156" s="4" t="s">
        <v>291</v>
      </c>
      <c r="B1156" s="4" t="s">
        <v>292</v>
      </c>
      <c r="C1156" s="4" t="s">
        <v>181</v>
      </c>
      <c r="D1156" s="4" t="s">
        <v>276</v>
      </c>
      <c r="E1156" s="4">
        <v>1</v>
      </c>
      <c r="I1156" s="4">
        <v>1906743</v>
      </c>
      <c r="J1156" s="92">
        <f t="shared" si="775"/>
        <v>0.44005454530234289</v>
      </c>
      <c r="K1156" s="92">
        <f t="shared" si="776"/>
        <v>0.25678062670991325</v>
      </c>
      <c r="L1156" s="92">
        <f t="shared" ref="L1156:N1156" si="862">1-((L1075-L$1033)/(L$1036-L$1033))</f>
        <v>0.32600802919416361</v>
      </c>
      <c r="M1156" s="92">
        <f t="shared" si="862"/>
        <v>0.50109618808501777</v>
      </c>
      <c r="N1156" s="92">
        <f t="shared" si="862"/>
        <v>0.52228375704726759</v>
      </c>
      <c r="O1156" s="92">
        <f t="shared" ref="O1156:W1156" si="863">+(O1075-O$1033)/(O$1036-O$1033)</f>
        <v>5.6386106999510251E-2</v>
      </c>
      <c r="P1156" s="92">
        <f t="shared" si="863"/>
        <v>1.3062600608295765E-2</v>
      </c>
      <c r="Q1156" s="92">
        <f t="shared" si="863"/>
        <v>0.14399470303309816</v>
      </c>
      <c r="R1156" s="92">
        <f t="shared" si="863"/>
        <v>0.10714881222629766</v>
      </c>
      <c r="S1156" s="92">
        <f t="shared" si="863"/>
        <v>7.7293405908630444E-2</v>
      </c>
      <c r="T1156" s="92">
        <f t="shared" si="863"/>
        <v>5.2592695814975665E-2</v>
      </c>
      <c r="U1156" s="92">
        <f t="shared" si="863"/>
        <v>0</v>
      </c>
      <c r="V1156" s="92">
        <f t="shared" si="863"/>
        <v>0</v>
      </c>
      <c r="W1156" s="92">
        <f t="shared" si="863"/>
        <v>0</v>
      </c>
      <c r="X1156" s="92">
        <f t="shared" si="779"/>
        <v>1</v>
      </c>
      <c r="Y1156" s="103">
        <f t="shared" si="780"/>
        <v>1</v>
      </c>
      <c r="Z1156" s="104">
        <f t="shared" si="781"/>
        <v>0.38098484732285937</v>
      </c>
      <c r="AA1156" s="104">
        <f t="shared" si="782"/>
        <v>0.52228375704726759</v>
      </c>
      <c r="AB1156" s="104">
        <f t="shared" si="783"/>
        <v>8.0148055716800448E-2</v>
      </c>
      <c r="AC1156" s="104">
        <f t="shared" si="784"/>
        <v>6.4943050861803048E-2</v>
      </c>
      <c r="AD1156" s="104">
        <f t="shared" si="785"/>
        <v>0.40967194218974612</v>
      </c>
      <c r="AE1156" s="104">
        <f t="shared" si="786"/>
        <v>0.26208992773718259</v>
      </c>
      <c r="AG1156" s="5" t="s">
        <v>292</v>
      </c>
      <c r="AH1156" s="92">
        <v>0.40967194218974612</v>
      </c>
      <c r="AI1156" s="5"/>
      <c r="AJ1156" s="94" t="s">
        <v>273</v>
      </c>
      <c r="AK1156" s="105">
        <v>40.214995232761702</v>
      </c>
      <c r="AL1156" s="106">
        <f t="shared" si="787"/>
        <v>0.40214995232761702</v>
      </c>
      <c r="AM1156" s="107">
        <f t="shared" si="788"/>
        <v>40.214995232761702</v>
      </c>
      <c r="AN1156" s="107">
        <f t="shared" si="789"/>
        <v>0</v>
      </c>
    </row>
    <row r="1157" spans="1:40" ht="15.75" customHeight="1" x14ac:dyDescent="0.25">
      <c r="A1157" s="4" t="s">
        <v>532</v>
      </c>
      <c r="B1157" s="4" t="s">
        <v>533</v>
      </c>
      <c r="C1157" s="4" t="s">
        <v>181</v>
      </c>
      <c r="D1157" s="4" t="s">
        <v>525</v>
      </c>
      <c r="E1157" s="4">
        <v>1</v>
      </c>
      <c r="I1157" s="4">
        <v>38019</v>
      </c>
      <c r="J1157" s="92">
        <f t="shared" si="775"/>
        <v>0.7396218581844507</v>
      </c>
      <c r="K1157" s="92">
        <f t="shared" si="776"/>
        <v>0.24797235965301931</v>
      </c>
      <c r="L1157" s="92">
        <f t="shared" ref="L1157:N1157" si="864">1-((L1076-L$1033)/(L$1036-L$1033))</f>
        <v>0.73132163468779865</v>
      </c>
      <c r="M1157" s="92">
        <f t="shared" si="864"/>
        <v>0.55842484314971108</v>
      </c>
      <c r="N1157" s="92">
        <f t="shared" si="864"/>
        <v>0.72451012425295769</v>
      </c>
      <c r="O1157" s="92">
        <f t="shared" ref="O1157:W1157" si="865">+(O1076-O$1033)/(O$1036-O$1033)</f>
        <v>2.0566243941184154E-3</v>
      </c>
      <c r="P1157" s="92">
        <f t="shared" si="865"/>
        <v>2.9324833295331712E-3</v>
      </c>
      <c r="Q1157" s="92">
        <f t="shared" si="865"/>
        <v>0.27257949249271485</v>
      </c>
      <c r="R1157" s="92">
        <f t="shared" si="865"/>
        <v>0</v>
      </c>
      <c r="S1157" s="92">
        <f t="shared" si="865"/>
        <v>9.7750894590478542E-3</v>
      </c>
      <c r="T1157" s="92">
        <f t="shared" si="865"/>
        <v>4.6853413533579517E-2</v>
      </c>
      <c r="U1157" s="92">
        <f t="shared" si="865"/>
        <v>0</v>
      </c>
      <c r="V1157" s="92">
        <f t="shared" si="865"/>
        <v>0</v>
      </c>
      <c r="W1157" s="92">
        <f t="shared" si="865"/>
        <v>0</v>
      </c>
      <c r="X1157" s="92">
        <f t="shared" si="779"/>
        <v>1</v>
      </c>
      <c r="Y1157" s="103">
        <f t="shared" si="780"/>
        <v>1</v>
      </c>
      <c r="Z1157" s="104">
        <f t="shared" si="781"/>
        <v>0.56933517391874489</v>
      </c>
      <c r="AA1157" s="104">
        <f t="shared" si="782"/>
        <v>0.72451012425295769</v>
      </c>
      <c r="AB1157" s="104">
        <f t="shared" si="783"/>
        <v>6.9392150054091606E-2</v>
      </c>
      <c r="AC1157" s="104">
        <f t="shared" si="784"/>
        <v>2.8314251496313687E-2</v>
      </c>
      <c r="AD1157" s="104">
        <f t="shared" si="785"/>
        <v>0.47831033994442151</v>
      </c>
      <c r="AE1157" s="104">
        <f t="shared" si="786"/>
        <v>0.34788792493052695</v>
      </c>
      <c r="AG1157" s="5" t="s">
        <v>533</v>
      </c>
      <c r="AH1157" s="92">
        <v>0.47831033994442151</v>
      </c>
      <c r="AI1157" s="5"/>
      <c r="AJ1157" s="94" t="s">
        <v>37</v>
      </c>
      <c r="AK1157" s="105">
        <v>40.475440218200518</v>
      </c>
      <c r="AL1157" s="106">
        <f t="shared" si="787"/>
        <v>0.4047544021820052</v>
      </c>
      <c r="AM1157" s="107">
        <f t="shared" si="788"/>
        <v>40.475440218200518</v>
      </c>
      <c r="AN1157" s="107">
        <f t="shared" si="789"/>
        <v>0</v>
      </c>
    </row>
    <row r="1158" spans="1:40" ht="15.75" customHeight="1" x14ac:dyDescent="0.25">
      <c r="A1158" s="4" t="s">
        <v>293</v>
      </c>
      <c r="B1158" s="4" t="s">
        <v>294</v>
      </c>
      <c r="C1158" s="4" t="s">
        <v>181</v>
      </c>
      <c r="D1158" s="4" t="s">
        <v>276</v>
      </c>
      <c r="E1158" s="4">
        <v>1</v>
      </c>
      <c r="I1158" s="4">
        <v>2759627</v>
      </c>
      <c r="J1158" s="92">
        <f t="shared" si="775"/>
        <v>0.64244988924266466</v>
      </c>
      <c r="K1158" s="92">
        <f t="shared" si="776"/>
        <v>0.3241528345552806</v>
      </c>
      <c r="L1158" s="92">
        <f t="shared" ref="L1158:N1158" si="866">1-((L1077-L$1033)/(L$1036-L$1033))</f>
        <v>0.4617283608433117</v>
      </c>
      <c r="M1158" s="92">
        <f t="shared" si="866"/>
        <v>0.67099032117475965</v>
      </c>
      <c r="N1158" s="92">
        <f t="shared" si="866"/>
        <v>0.44018226123861803</v>
      </c>
      <c r="O1158" s="92">
        <f t="shared" ref="O1158:W1158" si="867">+(O1077-O$1033)/(O$1036-O$1033)</f>
        <v>5.9069799145486587E-2</v>
      </c>
      <c r="P1158" s="92">
        <f t="shared" si="867"/>
        <v>1.3187749415942682E-2</v>
      </c>
      <c r="Q1158" s="92">
        <f t="shared" si="867"/>
        <v>0.60050760970124906</v>
      </c>
      <c r="R1158" s="92">
        <f t="shared" si="867"/>
        <v>0.11790543579560679</v>
      </c>
      <c r="S1158" s="92">
        <f t="shared" si="867"/>
        <v>9.7321478395943462E-2</v>
      </c>
      <c r="T1158" s="92">
        <f t="shared" si="867"/>
        <v>6.2233367778284976E-2</v>
      </c>
      <c r="U1158" s="92">
        <f t="shared" si="867"/>
        <v>0</v>
      </c>
      <c r="V1158" s="92">
        <f t="shared" si="867"/>
        <v>0</v>
      </c>
      <c r="W1158" s="92">
        <f t="shared" si="867"/>
        <v>0</v>
      </c>
      <c r="X1158" s="92">
        <f t="shared" si="779"/>
        <v>1</v>
      </c>
      <c r="Y1158" s="103">
        <f t="shared" si="780"/>
        <v>1</v>
      </c>
      <c r="Z1158" s="104">
        <f t="shared" si="781"/>
        <v>0.52483035145400425</v>
      </c>
      <c r="AA1158" s="104">
        <f t="shared" si="782"/>
        <v>0.44018226123861803</v>
      </c>
      <c r="AB1158" s="104">
        <f t="shared" si="783"/>
        <v>0.19766764851457128</v>
      </c>
      <c r="AC1158" s="104">
        <f t="shared" si="784"/>
        <v>7.9777423087114219E-2</v>
      </c>
      <c r="AD1158" s="104">
        <f t="shared" si="785"/>
        <v>0.44849153685886156</v>
      </c>
      <c r="AE1158" s="104">
        <f t="shared" si="786"/>
        <v>0.31061442107357695</v>
      </c>
      <c r="AG1158" s="5" t="s">
        <v>294</v>
      </c>
      <c r="AH1158" s="92">
        <v>0.44849153685886156</v>
      </c>
      <c r="AI1158" s="5"/>
      <c r="AJ1158" s="94" t="s">
        <v>492</v>
      </c>
      <c r="AK1158" s="105">
        <v>40.512182984541546</v>
      </c>
      <c r="AL1158" s="106">
        <f t="shared" si="787"/>
        <v>0.40512182984541545</v>
      </c>
      <c r="AM1158" s="107">
        <f t="shared" si="788"/>
        <v>40.512182984541546</v>
      </c>
      <c r="AN1158" s="107">
        <f t="shared" si="789"/>
        <v>0</v>
      </c>
    </row>
    <row r="1159" spans="1:40" ht="15.75" customHeight="1" x14ac:dyDescent="0.25">
      <c r="A1159" s="4" t="s">
        <v>534</v>
      </c>
      <c r="B1159" s="4" t="s">
        <v>535</v>
      </c>
      <c r="C1159" s="4" t="s">
        <v>181</v>
      </c>
      <c r="D1159" s="4" t="s">
        <v>525</v>
      </c>
      <c r="E1159" s="4">
        <v>1</v>
      </c>
      <c r="I1159" s="4">
        <v>615729</v>
      </c>
      <c r="J1159" s="92">
        <f t="shared" si="775"/>
        <v>0.65337003191226772</v>
      </c>
      <c r="K1159" s="92">
        <f t="shared" si="776"/>
        <v>0.10820841278482628</v>
      </c>
      <c r="L1159" s="92">
        <f t="shared" ref="L1159:N1159" si="868">1-((L1078-L$1033)/(L$1036-L$1033))</f>
        <v>0.62007031620886044</v>
      </c>
      <c r="M1159" s="92">
        <f t="shared" si="868"/>
        <v>0.47396529509211693</v>
      </c>
      <c r="N1159" s="92">
        <f t="shared" si="868"/>
        <v>0.53729408476905705</v>
      </c>
      <c r="O1159" s="92">
        <f t="shared" ref="O1159:W1159" si="869">+(O1078-O$1033)/(O$1036-O$1033)</f>
        <v>0.20650232940469548</v>
      </c>
      <c r="P1159" s="92">
        <f t="shared" si="869"/>
        <v>1.8979632428265502E-3</v>
      </c>
      <c r="Q1159" s="92">
        <f t="shared" si="869"/>
        <v>5.9676867385885783E-2</v>
      </c>
      <c r="R1159" s="92">
        <f t="shared" si="869"/>
        <v>8.1928478544345765E-3</v>
      </c>
      <c r="S1159" s="92">
        <f t="shared" si="869"/>
        <v>5.8380828595979678E-2</v>
      </c>
      <c r="T1159" s="92">
        <f t="shared" si="869"/>
        <v>0.22501600651174411</v>
      </c>
      <c r="U1159" s="92">
        <f t="shared" si="869"/>
        <v>0</v>
      </c>
      <c r="V1159" s="92">
        <f t="shared" si="869"/>
        <v>0</v>
      </c>
      <c r="W1159" s="92">
        <f t="shared" si="869"/>
        <v>0</v>
      </c>
      <c r="X1159" s="92">
        <f t="shared" si="779"/>
        <v>1</v>
      </c>
      <c r="Y1159" s="103">
        <f t="shared" si="780"/>
        <v>1</v>
      </c>
      <c r="Z1159" s="104">
        <f t="shared" si="781"/>
        <v>0.46390351399951785</v>
      </c>
      <c r="AA1159" s="104">
        <f t="shared" si="782"/>
        <v>0.53729408476905705</v>
      </c>
      <c r="AB1159" s="104">
        <f t="shared" si="783"/>
        <v>6.9067501971960599E-2</v>
      </c>
      <c r="AC1159" s="104">
        <f t="shared" si="784"/>
        <v>0.14169841755386189</v>
      </c>
      <c r="AD1159" s="104">
        <f t="shared" si="785"/>
        <v>0.44239270365887939</v>
      </c>
      <c r="AE1159" s="104">
        <f t="shared" si="786"/>
        <v>0.30299087957359933</v>
      </c>
      <c r="AG1159" s="5" t="s">
        <v>535</v>
      </c>
      <c r="AH1159" s="92">
        <v>0.44239270365887939</v>
      </c>
      <c r="AI1159" s="5"/>
      <c r="AJ1159" s="94" t="s">
        <v>180</v>
      </c>
      <c r="AK1159" s="105">
        <v>41.165731085457757</v>
      </c>
      <c r="AL1159" s="106">
        <f t="shared" si="787"/>
        <v>0.41165731085457757</v>
      </c>
      <c r="AM1159" s="107">
        <f t="shared" si="788"/>
        <v>41.165731085457757</v>
      </c>
      <c r="AN1159" s="107">
        <f t="shared" si="789"/>
        <v>0</v>
      </c>
    </row>
    <row r="1160" spans="1:40" ht="15.75" customHeight="1" x14ac:dyDescent="0.25">
      <c r="A1160" s="4" t="s">
        <v>429</v>
      </c>
      <c r="B1160" s="4" t="s">
        <v>430</v>
      </c>
      <c r="C1160" s="4" t="s">
        <v>181</v>
      </c>
      <c r="D1160" s="4" t="s">
        <v>412</v>
      </c>
      <c r="E1160" s="4">
        <v>1</v>
      </c>
      <c r="I1160" s="4">
        <v>440372</v>
      </c>
      <c r="J1160" s="92">
        <f t="shared" si="775"/>
        <v>0.40030333481054692</v>
      </c>
      <c r="K1160" s="92">
        <f t="shared" si="776"/>
        <v>0.15341094811490988</v>
      </c>
      <c r="L1160" s="92">
        <f t="shared" ref="L1160:N1160" si="870">1-((L1079-L$1033)/(L$1036-L$1033))</f>
        <v>0.6637363285969371</v>
      </c>
      <c r="M1160" s="92">
        <f t="shared" si="870"/>
        <v>0.6322772127513927</v>
      </c>
      <c r="N1160" s="92">
        <f t="shared" si="870"/>
        <v>0.41049625357217057</v>
      </c>
      <c r="O1160" s="92">
        <f t="shared" ref="O1160:W1160" si="871">+(O1079-O$1033)/(O$1036-O$1033)</f>
        <v>0.82688176112786405</v>
      </c>
      <c r="P1160" s="92">
        <f t="shared" si="871"/>
        <v>0.59476088217133394</v>
      </c>
      <c r="Q1160" s="92">
        <f t="shared" si="871"/>
        <v>0.15581720833513074</v>
      </c>
      <c r="R1160" s="92">
        <f t="shared" si="871"/>
        <v>2.2910512096877854E-2</v>
      </c>
      <c r="S1160" s="92">
        <f t="shared" si="871"/>
        <v>0.27004227693673866</v>
      </c>
      <c r="T1160" s="92">
        <f t="shared" si="871"/>
        <v>0.16470152071080529</v>
      </c>
      <c r="U1160" s="92">
        <f t="shared" si="871"/>
        <v>0</v>
      </c>
      <c r="V1160" s="92">
        <f t="shared" si="871"/>
        <v>0</v>
      </c>
      <c r="W1160" s="92">
        <f t="shared" si="871"/>
        <v>0</v>
      </c>
      <c r="X1160" s="92">
        <f t="shared" si="779"/>
        <v>1</v>
      </c>
      <c r="Y1160" s="103">
        <f t="shared" si="780"/>
        <v>1</v>
      </c>
      <c r="Z1160" s="104">
        <f t="shared" si="781"/>
        <v>0.46243195606844667</v>
      </c>
      <c r="AA1160" s="104">
        <f t="shared" si="782"/>
        <v>0.41049625357217057</v>
      </c>
      <c r="AB1160" s="104">
        <f t="shared" si="783"/>
        <v>0.40009259093280164</v>
      </c>
      <c r="AC1160" s="104">
        <f t="shared" si="784"/>
        <v>0.21737189882377198</v>
      </c>
      <c r="AD1160" s="104">
        <f t="shared" si="785"/>
        <v>0.49807853987943818</v>
      </c>
      <c r="AE1160" s="104">
        <f t="shared" si="786"/>
        <v>0.37259817484929775</v>
      </c>
      <c r="AG1160" s="5" t="s">
        <v>430</v>
      </c>
      <c r="AH1160" s="92">
        <v>0.49807853987943818</v>
      </c>
      <c r="AI1160" s="5"/>
      <c r="AJ1160" s="94" t="s">
        <v>103</v>
      </c>
      <c r="AK1160" s="105">
        <v>42.535239033483016</v>
      </c>
      <c r="AL1160" s="106">
        <f t="shared" si="787"/>
        <v>0.42535239033483013</v>
      </c>
      <c r="AM1160" s="107">
        <f t="shared" si="788"/>
        <v>42.535239033483016</v>
      </c>
      <c r="AN1160" s="107">
        <f t="shared" si="789"/>
        <v>0</v>
      </c>
    </row>
    <row r="1161" spans="1:40" ht="15.75" customHeight="1" x14ac:dyDescent="0.25">
      <c r="A1161" s="6" t="s">
        <v>98</v>
      </c>
      <c r="B1161" s="6" t="s">
        <v>99</v>
      </c>
      <c r="C1161" s="6" t="s">
        <v>28</v>
      </c>
      <c r="D1161" s="6" t="s">
        <v>89</v>
      </c>
      <c r="E1161" s="4">
        <v>1</v>
      </c>
      <c r="I1161" s="4">
        <v>127575529</v>
      </c>
      <c r="J1161" s="92">
        <f t="shared" si="775"/>
        <v>0.58024687920666795</v>
      </c>
      <c r="K1161" s="92">
        <f t="shared" si="776"/>
        <v>0.16818281392362347</v>
      </c>
      <c r="L1161" s="92">
        <f t="shared" ref="L1161:N1161" si="872">1-((L1080-L$1033)/(L$1036-L$1033))</f>
        <v>0.84058718737058546</v>
      </c>
      <c r="M1161" s="92">
        <f t="shared" si="872"/>
        <v>0.8366735510597143</v>
      </c>
      <c r="N1161" s="92">
        <f t="shared" si="872"/>
        <v>0.95646836051056283</v>
      </c>
      <c r="O1161" s="92">
        <f t="shared" ref="O1161:W1161" si="873">+(O1080-O$1033)/(O$1036-O$1033)</f>
        <v>0.14626510651272684</v>
      </c>
      <c r="P1161" s="92">
        <f t="shared" si="873"/>
        <v>0.14916996206930311</v>
      </c>
      <c r="Q1161" s="92">
        <f t="shared" si="873"/>
        <v>0.121943152288253</v>
      </c>
      <c r="R1161" s="92">
        <f t="shared" si="873"/>
        <v>0.63423170237189141</v>
      </c>
      <c r="S1161" s="92">
        <f t="shared" si="873"/>
        <v>0.18959568640823452</v>
      </c>
      <c r="T1161" s="92">
        <f t="shared" si="873"/>
        <v>3.8965854411740185E-2</v>
      </c>
      <c r="U1161" s="92">
        <f t="shared" si="873"/>
        <v>0.27956989247311825</v>
      </c>
      <c r="V1161" s="92">
        <f t="shared" si="873"/>
        <v>0.39361702127659576</v>
      </c>
      <c r="W1161" s="92">
        <f t="shared" si="873"/>
        <v>0.45652173913043476</v>
      </c>
      <c r="X1161" s="92">
        <f t="shared" si="779"/>
        <v>0.54347826086956519</v>
      </c>
      <c r="Y1161" s="103">
        <f t="shared" si="780"/>
        <v>0.54347826086956519</v>
      </c>
      <c r="Z1161" s="104">
        <f t="shared" si="781"/>
        <v>0.60642260789014779</v>
      </c>
      <c r="AA1161" s="104">
        <f t="shared" si="782"/>
        <v>0.95646836051056283</v>
      </c>
      <c r="AB1161" s="104">
        <f t="shared" si="783"/>
        <v>0.26290248081054357</v>
      </c>
      <c r="AC1161" s="104">
        <f t="shared" si="784"/>
        <v>0.11428077040998735</v>
      </c>
      <c r="AD1161" s="104">
        <f t="shared" si="785"/>
        <v>0.49671049609816131</v>
      </c>
      <c r="AE1161" s="104">
        <f t="shared" si="786"/>
        <v>0.48501855490531037</v>
      </c>
      <c r="AG1161" s="5" t="s">
        <v>99</v>
      </c>
      <c r="AH1161" s="92">
        <v>0.49671049609816131</v>
      </c>
      <c r="AI1161" s="5"/>
      <c r="AJ1161" s="94" t="s">
        <v>194</v>
      </c>
      <c r="AK1161" s="105">
        <v>44.291762429949763</v>
      </c>
      <c r="AL1161" s="106">
        <f t="shared" si="787"/>
        <v>0.4429176242994976</v>
      </c>
      <c r="AM1161" s="107">
        <f t="shared" si="788"/>
        <v>44.291762429949763</v>
      </c>
      <c r="AN1161" s="107">
        <f t="shared" si="789"/>
        <v>0</v>
      </c>
    </row>
    <row r="1162" spans="1:40" ht="15.75" customHeight="1" x14ac:dyDescent="0.25">
      <c r="A1162" s="4" t="s">
        <v>175</v>
      </c>
      <c r="B1162" s="4" t="s">
        <v>176</v>
      </c>
      <c r="C1162" s="4" t="s">
        <v>106</v>
      </c>
      <c r="D1162" s="4" t="s">
        <v>160</v>
      </c>
      <c r="E1162" s="4">
        <v>1</v>
      </c>
      <c r="I1162" s="4">
        <v>3225167</v>
      </c>
      <c r="J1162" s="92">
        <f t="shared" si="775"/>
        <v>0.74530123570859164</v>
      </c>
      <c r="K1162" s="92">
        <f t="shared" si="776"/>
        <v>0.13148564536624172</v>
      </c>
      <c r="L1162" s="92">
        <f t="shared" ref="L1162:N1162" si="874">1-((L1081-L$1033)/(L$1036-L$1033))</f>
        <v>0.53086486614198947</v>
      </c>
      <c r="M1162" s="92">
        <f t="shared" si="874"/>
        <v>0.4284077184525874</v>
      </c>
      <c r="N1162" s="92">
        <f t="shared" si="874"/>
        <v>0.6821113597910814</v>
      </c>
      <c r="O1162" s="92">
        <f t="shared" ref="O1162:W1162" si="875">+(O1081-O$1033)/(O$1036-O$1033)</f>
        <v>4.3659046346792227E-2</v>
      </c>
      <c r="P1162" s="92">
        <f t="shared" si="875"/>
        <v>1.8492541774504354E-2</v>
      </c>
      <c r="Q1162" s="92">
        <f t="shared" si="875"/>
        <v>0.19268029167247075</v>
      </c>
      <c r="R1162" s="92">
        <f t="shared" si="875"/>
        <v>0.14937422421281768</v>
      </c>
      <c r="S1162" s="92">
        <f t="shared" si="875"/>
        <v>4.3318117955010088E-2</v>
      </c>
      <c r="T1162" s="92">
        <f t="shared" si="875"/>
        <v>4.0013210545132877E-2</v>
      </c>
      <c r="U1162" s="92">
        <f t="shared" si="875"/>
        <v>0.43010752688172044</v>
      </c>
      <c r="V1162" s="92">
        <f t="shared" si="875"/>
        <v>0.36170212765957449</v>
      </c>
      <c r="W1162" s="92">
        <f t="shared" si="875"/>
        <v>0.53260869565217384</v>
      </c>
      <c r="X1162" s="92">
        <f t="shared" si="779"/>
        <v>0.46739130434782616</v>
      </c>
      <c r="Y1162" s="103">
        <f t="shared" si="780"/>
        <v>0.46739130434782616</v>
      </c>
      <c r="Z1162" s="104">
        <f t="shared" si="781"/>
        <v>0.45901486641735256</v>
      </c>
      <c r="AA1162" s="104">
        <f t="shared" si="782"/>
        <v>0.6821113597910814</v>
      </c>
      <c r="AB1162" s="104">
        <f t="shared" si="783"/>
        <v>0.10105152600164624</v>
      </c>
      <c r="AC1162" s="104">
        <f t="shared" si="784"/>
        <v>4.1665664250071482E-2</v>
      </c>
      <c r="AD1162" s="104">
        <f t="shared" si="785"/>
        <v>0.35024694416159557</v>
      </c>
      <c r="AE1162" s="104">
        <f t="shared" si="786"/>
        <v>0.32096085411503794</v>
      </c>
      <c r="AG1162" s="5" t="s">
        <v>176</v>
      </c>
      <c r="AH1162" s="92">
        <v>0.35024694416159557</v>
      </c>
      <c r="AI1162" s="5"/>
      <c r="AJ1162" s="94" t="s">
        <v>371</v>
      </c>
      <c r="AK1162" s="105">
        <v>44.88812125710556</v>
      </c>
      <c r="AL1162" s="106">
        <f t="shared" si="787"/>
        <v>0.44888121257105562</v>
      </c>
      <c r="AM1162" s="107">
        <f t="shared" si="788"/>
        <v>44.88812125710556</v>
      </c>
      <c r="AN1162" s="107">
        <f t="shared" si="789"/>
        <v>0</v>
      </c>
    </row>
    <row r="1163" spans="1:40" ht="15.75" customHeight="1" x14ac:dyDescent="0.25">
      <c r="A1163" s="4" t="s">
        <v>431</v>
      </c>
      <c r="B1163" s="4" t="s">
        <v>432</v>
      </c>
      <c r="C1163" s="4" t="s">
        <v>181</v>
      </c>
      <c r="D1163" s="4" t="s">
        <v>412</v>
      </c>
      <c r="E1163" s="4">
        <v>1</v>
      </c>
      <c r="I1163" s="4">
        <v>627987</v>
      </c>
      <c r="J1163" s="92">
        <f t="shared" si="775"/>
        <v>0.19820432990185533</v>
      </c>
      <c r="K1163" s="92">
        <f t="shared" si="776"/>
        <v>0.22562642124292814</v>
      </c>
      <c r="L1163" s="92">
        <f t="shared" ref="L1163:N1163" si="876">1-((L1082-L$1033)/(L$1036-L$1033))</f>
        <v>0.60830110643262836</v>
      </c>
      <c r="M1163" s="92">
        <f t="shared" si="876"/>
        <v>0.67870214148676444</v>
      </c>
      <c r="N1163" s="92">
        <f t="shared" si="876"/>
        <v>0</v>
      </c>
      <c r="O1163" s="92">
        <f t="shared" ref="O1163:W1163" si="877">+(O1082-O$1033)/(O$1036-O$1033)</f>
        <v>2.8411850877144321E-2</v>
      </c>
      <c r="P1163" s="92">
        <f t="shared" si="877"/>
        <v>9.1678906531395508E-3</v>
      </c>
      <c r="Q1163" s="92">
        <f t="shared" si="877"/>
        <v>0.14646488945843103</v>
      </c>
      <c r="R1163" s="92">
        <f t="shared" si="877"/>
        <v>6.0246955946896358E-2</v>
      </c>
      <c r="S1163" s="92">
        <f t="shared" si="877"/>
        <v>0.1195003605486112</v>
      </c>
      <c r="T1163" s="92">
        <f t="shared" si="877"/>
        <v>7.4393992750190652E-2</v>
      </c>
      <c r="U1163" s="92">
        <f t="shared" si="877"/>
        <v>0</v>
      </c>
      <c r="V1163" s="92">
        <f t="shared" si="877"/>
        <v>0</v>
      </c>
      <c r="W1163" s="92">
        <f t="shared" si="877"/>
        <v>0</v>
      </c>
      <c r="X1163" s="92">
        <f t="shared" si="779"/>
        <v>1</v>
      </c>
      <c r="Y1163" s="103">
        <f t="shared" si="780"/>
        <v>1</v>
      </c>
      <c r="Z1163" s="104">
        <f t="shared" si="781"/>
        <v>0.42770849976604408</v>
      </c>
      <c r="AA1163" s="104">
        <f t="shared" si="782"/>
        <v>0</v>
      </c>
      <c r="AB1163" s="104">
        <f t="shared" si="783"/>
        <v>6.1072896733902815E-2</v>
      </c>
      <c r="AC1163" s="104">
        <f t="shared" si="784"/>
        <v>9.6947176649400918E-2</v>
      </c>
      <c r="AD1163" s="104">
        <f t="shared" si="785"/>
        <v>0.31714571462986962</v>
      </c>
      <c r="AE1163" s="104">
        <f t="shared" si="786"/>
        <v>0.14643214328733695</v>
      </c>
      <c r="AG1163" s="5" t="s">
        <v>432</v>
      </c>
      <c r="AH1163" s="92">
        <v>0.31714571462986962</v>
      </c>
      <c r="AI1163" s="5"/>
      <c r="AJ1163" s="94" t="s">
        <v>267</v>
      </c>
      <c r="AK1163" s="105">
        <v>45.658501162166914</v>
      </c>
      <c r="AL1163" s="106">
        <f t="shared" si="787"/>
        <v>0.45658501162166915</v>
      </c>
      <c r="AM1163" s="107">
        <f t="shared" si="788"/>
        <v>45.658501162166914</v>
      </c>
      <c r="AN1163" s="107">
        <f t="shared" si="789"/>
        <v>0</v>
      </c>
    </row>
    <row r="1164" spans="1:40" ht="15.75" customHeight="1" x14ac:dyDescent="0.25">
      <c r="A1164" s="4" t="s">
        <v>255</v>
      </c>
      <c r="B1164" s="4" t="s">
        <v>256</v>
      </c>
      <c r="C1164" s="4" t="s">
        <v>118</v>
      </c>
      <c r="D1164" s="4" t="s">
        <v>250</v>
      </c>
      <c r="E1164" s="4">
        <v>1</v>
      </c>
      <c r="I1164" s="4">
        <v>36471769</v>
      </c>
      <c r="J1164" s="92">
        <f t="shared" si="775"/>
        <v>0.82440837192636995</v>
      </c>
      <c r="K1164" s="92">
        <f t="shared" si="776"/>
        <v>0.3059254121786813</v>
      </c>
      <c r="L1164" s="92">
        <f t="shared" ref="L1164:N1164" si="878">1-((L1083-L$1033)/(L$1036-L$1033))</f>
        <v>0.87046537769707411</v>
      </c>
      <c r="M1164" s="92">
        <f t="shared" si="878"/>
        <v>0.91690667554606464</v>
      </c>
      <c r="N1164" s="92">
        <f t="shared" si="878"/>
        <v>0.83205143722796904</v>
      </c>
      <c r="O1164" s="92">
        <f t="shared" ref="O1164:W1164" si="879">+(O1083-O$1033)/(O$1036-O$1033)</f>
        <v>0.36995719372236097</v>
      </c>
      <c r="P1164" s="92">
        <f t="shared" si="879"/>
        <v>0.12770270095048206</v>
      </c>
      <c r="Q1164" s="92">
        <f t="shared" si="879"/>
        <v>0.34163164558262649</v>
      </c>
      <c r="R1164" s="92">
        <f t="shared" si="879"/>
        <v>5.2628662275807835E-2</v>
      </c>
      <c r="S1164" s="92">
        <f t="shared" si="879"/>
        <v>6.0908513299715736E-2</v>
      </c>
      <c r="T1164" s="92">
        <f t="shared" si="879"/>
        <v>1</v>
      </c>
      <c r="U1164" s="92">
        <f t="shared" si="879"/>
        <v>0.5161290322580645</v>
      </c>
      <c r="V1164" s="92">
        <f t="shared" si="879"/>
        <v>0.53191489361702127</v>
      </c>
      <c r="W1164" s="92">
        <f t="shared" si="879"/>
        <v>0.41304347826086957</v>
      </c>
      <c r="X1164" s="92">
        <f t="shared" si="779"/>
        <v>0.58695652173913038</v>
      </c>
      <c r="Y1164" s="103">
        <f t="shared" si="780"/>
        <v>0.58695652173913038</v>
      </c>
      <c r="Z1164" s="104">
        <f t="shared" si="781"/>
        <v>0.72942645933704742</v>
      </c>
      <c r="AA1164" s="104">
        <f t="shared" si="782"/>
        <v>0.83205143722796904</v>
      </c>
      <c r="AB1164" s="104">
        <f t="shared" si="783"/>
        <v>0.22298005063281934</v>
      </c>
      <c r="AC1164" s="104">
        <f t="shared" si="784"/>
        <v>0.5304542566498579</v>
      </c>
      <c r="AD1164" s="104">
        <f t="shared" si="785"/>
        <v>0.58037374511736484</v>
      </c>
      <c r="AE1164" s="104">
        <f t="shared" si="786"/>
        <v>0.57872805096192348</v>
      </c>
      <c r="AG1164" s="5" t="s">
        <v>256</v>
      </c>
      <c r="AH1164" s="92">
        <v>0.58037374511736484</v>
      </c>
      <c r="AI1164" s="5"/>
      <c r="AJ1164" s="94" t="s">
        <v>518</v>
      </c>
      <c r="AK1164" s="105">
        <v>46.174712655700048</v>
      </c>
      <c r="AL1164" s="106">
        <f t="shared" si="787"/>
        <v>0.46174712655700051</v>
      </c>
      <c r="AM1164" s="107">
        <f t="shared" si="788"/>
        <v>46.174712655700048</v>
      </c>
      <c r="AN1164" s="107">
        <f t="shared" si="789"/>
        <v>0</v>
      </c>
    </row>
    <row r="1165" spans="1:40" ht="15.75" customHeight="1" x14ac:dyDescent="0.25">
      <c r="A1165" s="4" t="s">
        <v>404</v>
      </c>
      <c r="B1165" s="4" t="s">
        <v>405</v>
      </c>
      <c r="C1165" s="4" t="s">
        <v>106</v>
      </c>
      <c r="D1165" s="4" t="s">
        <v>393</v>
      </c>
      <c r="E1165" s="4">
        <v>1</v>
      </c>
      <c r="I1165" s="4">
        <v>28608710</v>
      </c>
      <c r="J1165" s="92">
        <f t="shared" si="775"/>
        <v>0.77100665706526561</v>
      </c>
      <c r="K1165" s="92">
        <f t="shared" si="776"/>
        <v>4.4232917423311986E-2</v>
      </c>
      <c r="L1165" s="92">
        <f t="shared" ref="L1165:N1165" si="880">1-((L1084-L$1033)/(L$1036-L$1033))</f>
        <v>1</v>
      </c>
      <c r="M1165" s="92">
        <f t="shared" si="880"/>
        <v>1</v>
      </c>
      <c r="N1165" s="92">
        <f t="shared" si="880"/>
        <v>1</v>
      </c>
      <c r="O1165" s="92">
        <f t="shared" ref="O1165:W1165" si="881">+(O1084-O$1033)/(O$1036-O$1033)</f>
        <v>0.21847947828883149</v>
      </c>
      <c r="P1165" s="92">
        <f t="shared" si="881"/>
        <v>0.20811944775272836</v>
      </c>
      <c r="Q1165" s="92">
        <f t="shared" si="881"/>
        <v>0.15611477362056131</v>
      </c>
      <c r="R1165" s="92">
        <f t="shared" si="881"/>
        <v>5.5279456997276238E-2</v>
      </c>
      <c r="S1165" s="92">
        <f t="shared" si="881"/>
        <v>0.3372469069029177</v>
      </c>
      <c r="T1165" s="92">
        <f t="shared" si="881"/>
        <v>0</v>
      </c>
      <c r="U1165" s="92">
        <f t="shared" si="881"/>
        <v>0.47311827956989244</v>
      </c>
      <c r="V1165" s="92">
        <f t="shared" si="881"/>
        <v>0.45744680851063829</v>
      </c>
      <c r="W1165" s="92">
        <f t="shared" si="881"/>
        <v>0.43478260869565216</v>
      </c>
      <c r="X1165" s="92">
        <f t="shared" si="779"/>
        <v>0.56521739130434789</v>
      </c>
      <c r="Y1165" s="103">
        <f t="shared" si="780"/>
        <v>0.56521739130434789</v>
      </c>
      <c r="Z1165" s="104">
        <f t="shared" si="781"/>
        <v>0.70380989362214441</v>
      </c>
      <c r="AA1165" s="104">
        <f t="shared" si="782"/>
        <v>1</v>
      </c>
      <c r="AB1165" s="104">
        <f t="shared" si="783"/>
        <v>0.15949828916484934</v>
      </c>
      <c r="AC1165" s="104">
        <f t="shared" si="784"/>
        <v>0.16862345345145885</v>
      </c>
      <c r="AD1165" s="104">
        <f t="shared" si="785"/>
        <v>0.51942980550856022</v>
      </c>
      <c r="AE1165" s="104">
        <f t="shared" si="786"/>
        <v>0.50798290905961319</v>
      </c>
      <c r="AG1165" s="5" t="s">
        <v>405</v>
      </c>
      <c r="AH1165" s="92">
        <v>0.51942980550856022</v>
      </c>
      <c r="AI1165" s="5"/>
      <c r="AJ1165" s="94" t="s">
        <v>488</v>
      </c>
      <c r="AK1165" s="105">
        <v>46.369350694988277</v>
      </c>
      <c r="AL1165" s="106">
        <f t="shared" si="787"/>
        <v>0.46369350694988276</v>
      </c>
      <c r="AM1165" s="107">
        <f t="shared" si="788"/>
        <v>46.369350694988277</v>
      </c>
      <c r="AN1165" s="107">
        <f t="shared" si="789"/>
        <v>0</v>
      </c>
    </row>
    <row r="1166" spans="1:40" ht="15.75" customHeight="1" x14ac:dyDescent="0.25">
      <c r="A1166" s="4" t="s">
        <v>538</v>
      </c>
      <c r="B1166" s="4" t="s">
        <v>539</v>
      </c>
      <c r="C1166" s="4" t="s">
        <v>181</v>
      </c>
      <c r="D1166" s="4" t="s">
        <v>525</v>
      </c>
      <c r="E1166" s="4">
        <v>1</v>
      </c>
      <c r="I1166" s="4">
        <v>17097130</v>
      </c>
      <c r="J1166" s="92">
        <f t="shared" si="775"/>
        <v>0.56949541398977099</v>
      </c>
      <c r="K1166" s="92">
        <f t="shared" si="776"/>
        <v>3.6481639122041519E-2</v>
      </c>
      <c r="L1166" s="92">
        <f t="shared" ref="L1166:N1166" si="882">1-((L1085-L$1033)/(L$1036-L$1033))</f>
        <v>0.73132163468779865</v>
      </c>
      <c r="M1166" s="92">
        <f t="shared" si="882"/>
        <v>0.55842484314971108</v>
      </c>
      <c r="N1166" s="92">
        <f t="shared" si="882"/>
        <v>0.72451012425295769</v>
      </c>
      <c r="O1166" s="92">
        <f t="shared" ref="O1166:W1166" si="883">+(O1085-O$1033)/(O$1036-O$1033)</f>
        <v>0.10336053646409975</v>
      </c>
      <c r="P1166" s="92">
        <f t="shared" si="883"/>
        <v>3.5453755224677452E-3</v>
      </c>
      <c r="Q1166" s="92">
        <f t="shared" si="883"/>
        <v>0.15826037840029125</v>
      </c>
      <c r="R1166" s="92">
        <f t="shared" si="883"/>
        <v>1.9473554046390694E-2</v>
      </c>
      <c r="S1166" s="92">
        <f t="shared" si="883"/>
        <v>3.7650961323767079E-2</v>
      </c>
      <c r="T1166" s="92">
        <f t="shared" si="883"/>
        <v>0.22501600651174411</v>
      </c>
      <c r="U1166" s="92">
        <f t="shared" si="883"/>
        <v>0.90322580645161277</v>
      </c>
      <c r="V1166" s="92">
        <f t="shared" si="883"/>
        <v>0.88297872340425532</v>
      </c>
      <c r="W1166" s="92">
        <f t="shared" si="883"/>
        <v>0.91304347826086951</v>
      </c>
      <c r="X1166" s="92">
        <f t="shared" si="779"/>
        <v>8.6956521739130488E-2</v>
      </c>
      <c r="Y1166" s="103">
        <f t="shared" si="780"/>
        <v>8.6956521739130488E-2</v>
      </c>
      <c r="Z1166" s="104">
        <f t="shared" si="781"/>
        <v>0.47393088273733053</v>
      </c>
      <c r="AA1166" s="104">
        <f t="shared" si="782"/>
        <v>0.72451012425295769</v>
      </c>
      <c r="AB1166" s="104">
        <f t="shared" si="783"/>
        <v>7.1159961108312353E-2</v>
      </c>
      <c r="AC1166" s="104">
        <f t="shared" si="784"/>
        <v>0.13133348391775559</v>
      </c>
      <c r="AD1166" s="104">
        <f t="shared" si="785"/>
        <v>0.29757819475109726</v>
      </c>
      <c r="AE1166" s="104">
        <f t="shared" si="786"/>
        <v>0.35023361300408901</v>
      </c>
      <c r="AG1166" s="5" t="s">
        <v>539</v>
      </c>
      <c r="AH1166" s="92">
        <v>0.29757819475109726</v>
      </c>
      <c r="AI1166" s="5"/>
      <c r="AJ1166" s="94" t="s">
        <v>198</v>
      </c>
      <c r="AK1166" s="105">
        <v>46.736699383809153</v>
      </c>
      <c r="AL1166" s="106">
        <f t="shared" si="787"/>
        <v>0.46736699383809155</v>
      </c>
      <c r="AM1166" s="107">
        <f t="shared" si="788"/>
        <v>46.736699383809153</v>
      </c>
      <c r="AN1166" s="107">
        <f t="shared" si="789"/>
        <v>0</v>
      </c>
    </row>
    <row r="1167" spans="1:40" ht="15.75" customHeight="1" x14ac:dyDescent="0.25">
      <c r="A1167" s="4" t="s">
        <v>295</v>
      </c>
      <c r="B1167" s="4" t="s">
        <v>296</v>
      </c>
      <c r="C1167" s="4" t="s">
        <v>181</v>
      </c>
      <c r="D1167" s="4" t="s">
        <v>276</v>
      </c>
      <c r="E1167" s="4">
        <v>1</v>
      </c>
      <c r="I1167" s="4">
        <v>5378857</v>
      </c>
      <c r="J1167" s="92">
        <f t="shared" si="775"/>
        <v>0.81628229639527361</v>
      </c>
      <c r="K1167" s="92">
        <f t="shared" si="776"/>
        <v>3.8915344747856288E-2</v>
      </c>
      <c r="L1167" s="92">
        <f t="shared" ref="L1167:N1167" si="884">1-((L1086-L$1033)/(L$1036-L$1033))</f>
        <v>0.5709662834314535</v>
      </c>
      <c r="M1167" s="92">
        <f t="shared" si="884"/>
        <v>0</v>
      </c>
      <c r="N1167" s="92">
        <f t="shared" si="884"/>
        <v>0.66306980477277389</v>
      </c>
      <c r="O1167" s="92">
        <f t="shared" ref="O1167:W1167" si="885">+(O1086-O$1033)/(O$1036-O$1033)</f>
        <v>0.29978051366618341</v>
      </c>
      <c r="P1167" s="92">
        <f t="shared" si="885"/>
        <v>1.0456852378625888E-3</v>
      </c>
      <c r="Q1167" s="92">
        <f t="shared" si="885"/>
        <v>0.19411957889482243</v>
      </c>
      <c r="R1167" s="92">
        <f t="shared" si="885"/>
        <v>1.3129933781820943E-2</v>
      </c>
      <c r="S1167" s="92">
        <f t="shared" si="885"/>
        <v>0.12589602766347505</v>
      </c>
      <c r="T1167" s="92">
        <f t="shared" si="885"/>
        <v>0.29468635960733952</v>
      </c>
      <c r="U1167" s="92">
        <f t="shared" si="885"/>
        <v>0.94623655913978488</v>
      </c>
      <c r="V1167" s="92">
        <f t="shared" si="885"/>
        <v>0.88297872340425532</v>
      </c>
      <c r="W1167" s="92">
        <f t="shared" si="885"/>
        <v>0.98913043478260865</v>
      </c>
      <c r="X1167" s="92">
        <f t="shared" si="779"/>
        <v>1.0869565217391353E-2</v>
      </c>
      <c r="Y1167" s="103">
        <f t="shared" si="780"/>
        <v>1.0869565217391353E-2</v>
      </c>
      <c r="Z1167" s="104">
        <f t="shared" si="781"/>
        <v>0.35654098114364585</v>
      </c>
      <c r="AA1167" s="104">
        <f t="shared" si="782"/>
        <v>0.66306980477277389</v>
      </c>
      <c r="AB1167" s="104">
        <f t="shared" si="783"/>
        <v>0.12701892789517233</v>
      </c>
      <c r="AC1167" s="104">
        <f t="shared" si="784"/>
        <v>0.21029119363540727</v>
      </c>
      <c r="AD1167" s="104">
        <f t="shared" si="785"/>
        <v>0.27355809453287816</v>
      </c>
      <c r="AE1167" s="104">
        <f t="shared" si="786"/>
        <v>0.33923022686174981</v>
      </c>
      <c r="AG1167" s="5" t="s">
        <v>296</v>
      </c>
      <c r="AH1167" s="92">
        <v>0.27355809453287816</v>
      </c>
      <c r="AI1167" s="5"/>
      <c r="AJ1167" s="94" t="s">
        <v>336</v>
      </c>
      <c r="AK1167" s="105">
        <v>46.883615158382952</v>
      </c>
      <c r="AL1167" s="106">
        <f t="shared" si="787"/>
        <v>0.46883615158382952</v>
      </c>
      <c r="AM1167" s="107">
        <f t="shared" si="788"/>
        <v>46.883615158382952</v>
      </c>
      <c r="AN1167" s="107">
        <f t="shared" si="789"/>
        <v>0</v>
      </c>
    </row>
    <row r="1168" spans="1:40" ht="15.75" customHeight="1" x14ac:dyDescent="0.25">
      <c r="A1168" s="4" t="s">
        <v>102</v>
      </c>
      <c r="B1168" s="4" t="s">
        <v>103</v>
      </c>
      <c r="C1168" s="4" t="s">
        <v>28</v>
      </c>
      <c r="D1168" s="4" t="s">
        <v>89</v>
      </c>
      <c r="E1168" s="4">
        <v>1</v>
      </c>
      <c r="I1168" s="4">
        <v>4246439</v>
      </c>
      <c r="J1168" s="92">
        <f t="shared" si="775"/>
        <v>0.51559787690068815</v>
      </c>
      <c r="K1168" s="92">
        <f t="shared" si="776"/>
        <v>0.55262652237621113</v>
      </c>
      <c r="L1168" s="92">
        <f t="shared" ref="L1168:N1168" si="886">1-((L1087-L$1033)/(L$1036-L$1033))</f>
        <v>0.74187740612788733</v>
      </c>
      <c r="M1168" s="92">
        <f t="shared" si="886"/>
        <v>0.83092134452247168</v>
      </c>
      <c r="N1168" s="92">
        <f t="shared" si="886"/>
        <v>0.76234365638263368</v>
      </c>
      <c r="O1168" s="92">
        <f t="shared" ref="O1168:W1168" si="887">+(O1087-O$1033)/(O$1036-O$1033)</f>
        <v>0.28408049214818298</v>
      </c>
      <c r="P1168" s="92">
        <f t="shared" si="887"/>
        <v>7.1998514689142548E-2</v>
      </c>
      <c r="Q1168" s="92">
        <f t="shared" si="887"/>
        <v>3.4078185651212033E-2</v>
      </c>
      <c r="R1168" s="92">
        <f t="shared" si="887"/>
        <v>0.23580886062128403</v>
      </c>
      <c r="S1168" s="92">
        <f t="shared" si="887"/>
        <v>9.8907733679858667E-2</v>
      </c>
      <c r="T1168" s="92">
        <f t="shared" si="887"/>
        <v>3.9912516254200128E-2</v>
      </c>
      <c r="U1168" s="92">
        <f t="shared" si="887"/>
        <v>0.34408602150537632</v>
      </c>
      <c r="V1168" s="92">
        <f t="shared" si="887"/>
        <v>0.5</v>
      </c>
      <c r="W1168" s="92">
        <f t="shared" si="887"/>
        <v>0.52173913043478259</v>
      </c>
      <c r="X1168" s="92">
        <f t="shared" si="779"/>
        <v>0.47826086956521741</v>
      </c>
      <c r="Y1168" s="103">
        <f t="shared" si="780"/>
        <v>0.47826086956521741</v>
      </c>
      <c r="Z1168" s="104">
        <f t="shared" si="781"/>
        <v>0.66025578748181468</v>
      </c>
      <c r="AA1168" s="104">
        <f t="shared" si="782"/>
        <v>0.76234365638263368</v>
      </c>
      <c r="AB1168" s="104">
        <f t="shared" si="783"/>
        <v>0.15649151327745539</v>
      </c>
      <c r="AC1168" s="104">
        <f t="shared" si="784"/>
        <v>6.9410124967029391E-2</v>
      </c>
      <c r="AD1168" s="104">
        <f t="shared" si="785"/>
        <v>0.42535239033483013</v>
      </c>
      <c r="AE1168" s="104">
        <f t="shared" si="786"/>
        <v>0.41212527052723325</v>
      </c>
      <c r="AG1168" s="5" t="s">
        <v>103</v>
      </c>
      <c r="AH1168" s="92">
        <v>0.42535239033483013</v>
      </c>
      <c r="AI1168" s="5"/>
      <c r="AJ1168" s="94" t="s">
        <v>334</v>
      </c>
      <c r="AK1168" s="105">
        <v>47.626469973053851</v>
      </c>
      <c r="AL1168" s="106">
        <f t="shared" si="787"/>
        <v>0.47626469973053853</v>
      </c>
      <c r="AM1168" s="107">
        <f t="shared" si="788"/>
        <v>47.626469973053851</v>
      </c>
      <c r="AN1168" s="107">
        <f t="shared" si="789"/>
        <v>0</v>
      </c>
    </row>
    <row r="1169" spans="1:40" ht="15.75" customHeight="1" x14ac:dyDescent="0.25">
      <c r="A1169" s="4" t="s">
        <v>345</v>
      </c>
      <c r="B1169" s="4" t="s">
        <v>346</v>
      </c>
      <c r="C1169" s="4" t="s">
        <v>28</v>
      </c>
      <c r="D1169" s="4" t="s">
        <v>328</v>
      </c>
      <c r="E1169" s="4">
        <v>1</v>
      </c>
      <c r="I1169" s="4">
        <v>7044636</v>
      </c>
      <c r="J1169" s="92">
        <f t="shared" si="775"/>
        <v>0.72769763081720873</v>
      </c>
      <c r="K1169" s="92">
        <f t="shared" si="776"/>
        <v>0.26024313290147505</v>
      </c>
      <c r="L1169" s="92">
        <f t="shared" ref="L1169:N1169" si="888">1-((L1088-L$1033)/(L$1036-L$1033))</f>
        <v>0.69389618737564174</v>
      </c>
      <c r="M1169" s="92">
        <f t="shared" si="888"/>
        <v>0.81593028963614156</v>
      </c>
      <c r="N1169" s="92">
        <f t="shared" si="888"/>
        <v>0.78041526982974452</v>
      </c>
      <c r="O1169" s="92">
        <f t="shared" ref="O1169:W1169" si="889">+(O1088-O$1033)/(O$1036-O$1033)</f>
        <v>0.11925047678926604</v>
      </c>
      <c r="P1169" s="92">
        <f t="shared" si="889"/>
        <v>0.1221664941706628</v>
      </c>
      <c r="Q1169" s="92">
        <f t="shared" si="889"/>
        <v>0</v>
      </c>
      <c r="R1169" s="92">
        <f t="shared" si="889"/>
        <v>0.21446813120800884</v>
      </c>
      <c r="S1169" s="92">
        <f t="shared" si="889"/>
        <v>0.25813047632091607</v>
      </c>
      <c r="T1169" s="92">
        <f t="shared" si="889"/>
        <v>1.881699761974159E-2</v>
      </c>
      <c r="U1169" s="92">
        <f t="shared" si="889"/>
        <v>0</v>
      </c>
      <c r="V1169" s="92">
        <f t="shared" si="889"/>
        <v>0</v>
      </c>
      <c r="W1169" s="92">
        <f t="shared" si="889"/>
        <v>0</v>
      </c>
      <c r="X1169" s="92">
        <f t="shared" si="779"/>
        <v>1</v>
      </c>
      <c r="Y1169" s="103">
        <f t="shared" si="780"/>
        <v>1</v>
      </c>
      <c r="Z1169" s="104">
        <f t="shared" si="781"/>
        <v>0.6244418101826168</v>
      </c>
      <c r="AA1169" s="104">
        <f t="shared" si="782"/>
        <v>0.78041526982974452</v>
      </c>
      <c r="AB1169" s="104">
        <f t="shared" si="783"/>
        <v>0.11397127554198441</v>
      </c>
      <c r="AC1169" s="104">
        <f t="shared" si="784"/>
        <v>0.13847373697032883</v>
      </c>
      <c r="AD1169" s="104">
        <f t="shared" si="785"/>
        <v>0.53146041850493497</v>
      </c>
      <c r="AE1169" s="104">
        <f t="shared" si="786"/>
        <v>0.41432552313116866</v>
      </c>
      <c r="AG1169" s="5" t="s">
        <v>346</v>
      </c>
      <c r="AH1169" s="92">
        <v>0.53146041850493497</v>
      </c>
      <c r="AI1169" s="5"/>
      <c r="AJ1169" s="94" t="s">
        <v>428</v>
      </c>
      <c r="AK1169" s="105">
        <v>47.690442913725235</v>
      </c>
      <c r="AL1169" s="106">
        <f t="shared" si="787"/>
        <v>0.47690442913725234</v>
      </c>
      <c r="AM1169" s="107">
        <f t="shared" si="788"/>
        <v>47.690442913725235</v>
      </c>
      <c r="AN1169" s="107">
        <f t="shared" si="789"/>
        <v>0</v>
      </c>
    </row>
    <row r="1170" spans="1:40" ht="15.75" customHeight="1" x14ac:dyDescent="0.25">
      <c r="A1170" s="4" t="s">
        <v>347</v>
      </c>
      <c r="B1170" s="4" t="s">
        <v>348</v>
      </c>
      <c r="C1170" s="4" t="s">
        <v>28</v>
      </c>
      <c r="D1170" s="4" t="s">
        <v>328</v>
      </c>
      <c r="E1170" s="4">
        <v>1</v>
      </c>
      <c r="I1170" s="4">
        <v>32510453</v>
      </c>
      <c r="J1170" s="92">
        <f t="shared" si="775"/>
        <v>0.55223308850805486</v>
      </c>
      <c r="K1170" s="92">
        <f t="shared" si="776"/>
        <v>0.38260291488488202</v>
      </c>
      <c r="L1170" s="92">
        <f t="shared" ref="L1170:N1170" si="890">1-((L1089-L$1033)/(L$1036-L$1033))</f>
        <v>0.84892230808683533</v>
      </c>
      <c r="M1170" s="92">
        <f t="shared" si="890"/>
        <v>0.91978337940865207</v>
      </c>
      <c r="N1170" s="92">
        <f t="shared" si="890"/>
        <v>0.80961248589573698</v>
      </c>
      <c r="O1170" s="92">
        <f t="shared" ref="O1170:W1170" si="891">+(O1089-O$1033)/(O$1036-O$1033)</f>
        <v>0.29663681791006324</v>
      </c>
      <c r="P1170" s="92">
        <f t="shared" si="891"/>
        <v>3.3367129903053815E-2</v>
      </c>
      <c r="Q1170" s="92">
        <f t="shared" si="891"/>
        <v>7.8268633665822804E-2</v>
      </c>
      <c r="R1170" s="92">
        <f t="shared" si="891"/>
        <v>0.19295110374488703</v>
      </c>
      <c r="S1170" s="92">
        <f t="shared" si="891"/>
        <v>8.0184168426424868E-2</v>
      </c>
      <c r="T1170" s="92">
        <f t="shared" si="891"/>
        <v>0.37075466331047324</v>
      </c>
      <c r="U1170" s="92">
        <f t="shared" si="891"/>
        <v>0.45161290322580638</v>
      </c>
      <c r="V1170" s="92">
        <f t="shared" si="891"/>
        <v>0.43617021276595747</v>
      </c>
      <c r="W1170" s="92">
        <f t="shared" si="891"/>
        <v>0.44565217391304346</v>
      </c>
      <c r="X1170" s="92">
        <f t="shared" si="779"/>
        <v>0.55434782608695654</v>
      </c>
      <c r="Y1170" s="103">
        <f t="shared" si="780"/>
        <v>0.55434782608695654</v>
      </c>
      <c r="Z1170" s="104">
        <f t="shared" si="781"/>
        <v>0.67588542272210606</v>
      </c>
      <c r="AA1170" s="104">
        <f t="shared" si="782"/>
        <v>0.80961248589573698</v>
      </c>
      <c r="AB1170" s="104">
        <f t="shared" si="783"/>
        <v>0.15030592130595671</v>
      </c>
      <c r="AC1170" s="104">
        <f t="shared" si="784"/>
        <v>0.22546941586844904</v>
      </c>
      <c r="AD1170" s="104">
        <f t="shared" si="785"/>
        <v>0.48312421437584108</v>
      </c>
      <c r="AE1170" s="104">
        <f t="shared" si="786"/>
        <v>0.46531831144806224</v>
      </c>
      <c r="AG1170" s="5" t="s">
        <v>348</v>
      </c>
      <c r="AH1170" s="92">
        <v>0.48312421437584108</v>
      </c>
      <c r="AI1170" s="5"/>
      <c r="AJ1170" s="94" t="s">
        <v>514</v>
      </c>
      <c r="AK1170" s="105">
        <v>47.791644506945055</v>
      </c>
      <c r="AL1170" s="106">
        <f t="shared" si="787"/>
        <v>0.47791644506945052</v>
      </c>
      <c r="AM1170" s="107">
        <f t="shared" si="788"/>
        <v>47.791644506945055</v>
      </c>
      <c r="AN1170" s="107">
        <f t="shared" si="789"/>
        <v>0</v>
      </c>
    </row>
    <row r="1171" spans="1:40" ht="15.75" customHeight="1" x14ac:dyDescent="0.25">
      <c r="A1171" s="4" t="s">
        <v>191</v>
      </c>
      <c r="B1171" s="4" t="s">
        <v>192</v>
      </c>
      <c r="C1171" s="4" t="s">
        <v>181</v>
      </c>
      <c r="D1171" s="4" t="s">
        <v>182</v>
      </c>
      <c r="E1171" s="4">
        <v>1</v>
      </c>
      <c r="I1171" s="4">
        <v>37887768</v>
      </c>
      <c r="J1171" s="92">
        <f t="shared" si="775"/>
        <v>0.68966596116909851</v>
      </c>
      <c r="K1171" s="92">
        <f t="shared" si="776"/>
        <v>0.25536342233529974</v>
      </c>
      <c r="L1171" s="92">
        <f t="shared" ref="L1171:N1171" si="892">1-((L1090-L$1033)/(L$1036-L$1033))</f>
        <v>0.59949961041495903</v>
      </c>
      <c r="M1171" s="92">
        <f t="shared" si="892"/>
        <v>0.70221884129354439</v>
      </c>
      <c r="N1171" s="92">
        <f t="shared" si="892"/>
        <v>0.49009592673730618</v>
      </c>
      <c r="O1171" s="92">
        <f t="shared" ref="O1171:W1171" si="893">+(O1090-O$1033)/(O$1036-O$1033)</f>
        <v>0.22090422862504022</v>
      </c>
      <c r="P1171" s="92">
        <f t="shared" si="893"/>
        <v>7.4213871264567017E-3</v>
      </c>
      <c r="Q1171" s="92">
        <f t="shared" si="893"/>
        <v>0.56814998586493703</v>
      </c>
      <c r="R1171" s="92">
        <f t="shared" si="893"/>
        <v>1.9106334566259264E-2</v>
      </c>
      <c r="S1171" s="92">
        <f t="shared" si="893"/>
        <v>0.29193998046876124</v>
      </c>
      <c r="T1171" s="92">
        <f t="shared" si="893"/>
        <v>0.30767802612099926</v>
      </c>
      <c r="U1171" s="92">
        <f t="shared" si="893"/>
        <v>0.60215053763440862</v>
      </c>
      <c r="V1171" s="92">
        <f t="shared" si="893"/>
        <v>0.52127659574468088</v>
      </c>
      <c r="W1171" s="92">
        <f t="shared" si="893"/>
        <v>0.69565217391304346</v>
      </c>
      <c r="X1171" s="92">
        <f t="shared" si="779"/>
        <v>0.30434782608695654</v>
      </c>
      <c r="Y1171" s="103">
        <f t="shared" si="780"/>
        <v>0.30434782608695654</v>
      </c>
      <c r="Z1171" s="104">
        <f t="shared" si="781"/>
        <v>0.56168695880322539</v>
      </c>
      <c r="AA1171" s="104">
        <f t="shared" si="782"/>
        <v>0.49009592673730618</v>
      </c>
      <c r="AB1171" s="104">
        <f t="shared" si="783"/>
        <v>0.20389548404567331</v>
      </c>
      <c r="AC1171" s="104">
        <f t="shared" si="784"/>
        <v>0.29980900329488025</v>
      </c>
      <c r="AD1171" s="104">
        <f t="shared" si="785"/>
        <v>0.37196703979360829</v>
      </c>
      <c r="AE1171" s="104">
        <f t="shared" si="786"/>
        <v>0.38887184322027124</v>
      </c>
      <c r="AG1171" s="5" t="s">
        <v>192</v>
      </c>
      <c r="AH1171" s="92">
        <v>0.37196703979360829</v>
      </c>
      <c r="AI1171" s="5"/>
      <c r="AJ1171" s="94" t="s">
        <v>533</v>
      </c>
      <c r="AK1171" s="105">
        <v>47.831033994442151</v>
      </c>
      <c r="AL1171" s="106">
        <f t="shared" si="787"/>
        <v>0.47831033994442151</v>
      </c>
      <c r="AM1171" s="107">
        <f t="shared" si="788"/>
        <v>47.831033994442151</v>
      </c>
      <c r="AN1171" s="107">
        <f t="shared" si="789"/>
        <v>0</v>
      </c>
    </row>
    <row r="1172" spans="1:40" ht="15.75" customHeight="1" x14ac:dyDescent="0.25">
      <c r="A1172" s="4" t="s">
        <v>435</v>
      </c>
      <c r="B1172" s="4" t="s">
        <v>436</v>
      </c>
      <c r="C1172" s="4" t="s">
        <v>181</v>
      </c>
      <c r="D1172" s="4" t="s">
        <v>412</v>
      </c>
      <c r="E1172" s="4">
        <v>1</v>
      </c>
      <c r="I1172" s="4">
        <v>10226187</v>
      </c>
      <c r="J1172" s="92">
        <f t="shared" si="775"/>
        <v>0.44809951947801108</v>
      </c>
      <c r="K1172" s="92">
        <f t="shared" si="776"/>
        <v>0.15234593746714059</v>
      </c>
      <c r="L1172" s="92">
        <f t="shared" ref="L1172:N1172" si="894">1-((L1091-L$1033)/(L$1036-L$1033))</f>
        <v>0.73461936467384548</v>
      </c>
      <c r="M1172" s="92">
        <f t="shared" si="894"/>
        <v>0.70805952964130847</v>
      </c>
      <c r="N1172" s="92">
        <f t="shared" si="894"/>
        <v>0.65253493428008214</v>
      </c>
      <c r="O1172" s="92">
        <f t="shared" ref="O1172:W1172" si="895">+(O1091-O$1033)/(O$1036-O$1033)</f>
        <v>0.11270993053310489</v>
      </c>
      <c r="P1172" s="92">
        <f t="shared" si="895"/>
        <v>7.1970357156904341E-3</v>
      </c>
      <c r="Q1172" s="92">
        <f t="shared" si="895"/>
        <v>0.3256587208767821</v>
      </c>
      <c r="R1172" s="92">
        <f t="shared" si="895"/>
        <v>1.8745385022726418E-2</v>
      </c>
      <c r="S1172" s="92">
        <f t="shared" si="895"/>
        <v>5.0184802536166258E-2</v>
      </c>
      <c r="T1172" s="92">
        <f t="shared" si="895"/>
        <v>0.13212582303392426</v>
      </c>
      <c r="U1172" s="92">
        <f t="shared" si="895"/>
        <v>0.68817204301075263</v>
      </c>
      <c r="V1172" s="92">
        <f t="shared" si="895"/>
        <v>0.55319148936170215</v>
      </c>
      <c r="W1172" s="92">
        <f t="shared" si="895"/>
        <v>0.71739130434782605</v>
      </c>
      <c r="X1172" s="92">
        <f t="shared" si="779"/>
        <v>0.28260869565217395</v>
      </c>
      <c r="Y1172" s="103">
        <f t="shared" si="780"/>
        <v>0.28260869565217395</v>
      </c>
      <c r="Z1172" s="104">
        <f t="shared" si="781"/>
        <v>0.51078108781507636</v>
      </c>
      <c r="AA1172" s="104">
        <f t="shared" si="782"/>
        <v>0.65253493428008214</v>
      </c>
      <c r="AB1172" s="104">
        <f t="shared" si="783"/>
        <v>0.11607776803707597</v>
      </c>
      <c r="AC1172" s="104">
        <f t="shared" si="784"/>
        <v>9.1155312785045253E-2</v>
      </c>
      <c r="AD1172" s="104">
        <f t="shared" si="785"/>
        <v>0.33063155971389074</v>
      </c>
      <c r="AE1172" s="104">
        <f t="shared" si="786"/>
        <v>0.34263727572931996</v>
      </c>
      <c r="AG1172" s="5" t="s">
        <v>436</v>
      </c>
      <c r="AH1172" s="92">
        <v>0.33063155971389074</v>
      </c>
      <c r="AI1172" s="5"/>
      <c r="AJ1172" s="94" t="s">
        <v>233</v>
      </c>
      <c r="AK1172" s="105">
        <v>47.873625722048409</v>
      </c>
      <c r="AL1172" s="106">
        <f t="shared" si="787"/>
        <v>0.47873625722048407</v>
      </c>
      <c r="AM1172" s="107">
        <f t="shared" si="788"/>
        <v>47.873625722048409</v>
      </c>
      <c r="AN1172" s="107">
        <f t="shared" si="789"/>
        <v>0</v>
      </c>
    </row>
    <row r="1173" spans="1:40" ht="15.75" customHeight="1" x14ac:dyDescent="0.25">
      <c r="A1173" s="4" t="s">
        <v>177</v>
      </c>
      <c r="B1173" s="4" t="s">
        <v>178</v>
      </c>
      <c r="C1173" s="4" t="s">
        <v>106</v>
      </c>
      <c r="D1173" s="4" t="s">
        <v>160</v>
      </c>
      <c r="E1173" s="4">
        <v>1</v>
      </c>
      <c r="I1173" s="4">
        <v>51225308</v>
      </c>
      <c r="J1173" s="92">
        <f t="shared" si="775"/>
        <v>0.73126669307937386</v>
      </c>
      <c r="K1173" s="92">
        <f t="shared" si="776"/>
        <v>0.11174830737863002</v>
      </c>
      <c r="L1173" s="92">
        <f t="shared" ref="L1173:N1173" si="896">1-((L1092-L$1033)/(L$1036-L$1033))</f>
        <v>0.84497513352752573</v>
      </c>
      <c r="M1173" s="92">
        <f t="shared" si="896"/>
        <v>0.78972021642844359</v>
      </c>
      <c r="N1173" s="92">
        <f t="shared" si="896"/>
        <v>0.88261611460284295</v>
      </c>
      <c r="O1173" s="92">
        <f t="shared" ref="O1173:W1173" si="897">+(O1092-O$1033)/(O$1036-O$1033)</f>
        <v>0.21274531972226304</v>
      </c>
      <c r="P1173" s="92">
        <f t="shared" si="897"/>
        <v>7.1468367190862889E-3</v>
      </c>
      <c r="Q1173" s="92">
        <f t="shared" si="897"/>
        <v>0.10086855182677612</v>
      </c>
      <c r="R1173" s="92">
        <f t="shared" si="897"/>
        <v>1.4820962901633577E-2</v>
      </c>
      <c r="S1173" s="92">
        <f t="shared" si="897"/>
        <v>1.4808415399350227E-2</v>
      </c>
      <c r="T1173" s="92">
        <f t="shared" si="897"/>
        <v>0.28022564126528199</v>
      </c>
      <c r="U1173" s="92">
        <f t="shared" si="897"/>
        <v>0.74193548387096764</v>
      </c>
      <c r="V1173" s="92">
        <f t="shared" si="897"/>
        <v>0.75531914893617025</v>
      </c>
      <c r="W1173" s="92">
        <f t="shared" si="897"/>
        <v>0.84782608695652173</v>
      </c>
      <c r="X1173" s="92">
        <f t="shared" si="779"/>
        <v>0.15217391304347827</v>
      </c>
      <c r="Y1173" s="103">
        <f t="shared" si="780"/>
        <v>0.15217391304347827</v>
      </c>
      <c r="Z1173" s="104">
        <f t="shared" si="781"/>
        <v>0.61942758760349337</v>
      </c>
      <c r="AA1173" s="104">
        <f t="shared" si="782"/>
        <v>0.88261611460284295</v>
      </c>
      <c r="AB1173" s="104">
        <f t="shared" si="783"/>
        <v>8.3895417792439753E-2</v>
      </c>
      <c r="AC1173" s="104">
        <f t="shared" si="784"/>
        <v>0.14751702833231611</v>
      </c>
      <c r="AD1173" s="104">
        <f t="shared" si="785"/>
        <v>0.37712601227491416</v>
      </c>
      <c r="AE1173" s="104">
        <f t="shared" si="786"/>
        <v>0.43336403708277305</v>
      </c>
      <c r="AG1173" s="5" t="s">
        <v>178</v>
      </c>
      <c r="AH1173" s="92">
        <v>0.37712601227491416</v>
      </c>
      <c r="AI1173" s="5"/>
      <c r="AJ1173" s="94" t="s">
        <v>338</v>
      </c>
      <c r="AK1173" s="105">
        <v>48.172811113932866</v>
      </c>
      <c r="AL1173" s="106">
        <f t="shared" si="787"/>
        <v>0.48172811113932867</v>
      </c>
      <c r="AM1173" s="107">
        <f t="shared" si="788"/>
        <v>48.172811113932866</v>
      </c>
      <c r="AN1173" s="107">
        <f t="shared" si="789"/>
        <v>0</v>
      </c>
    </row>
    <row r="1174" spans="1:40" ht="15.75" customHeight="1" x14ac:dyDescent="0.25">
      <c r="A1174" s="4" t="s">
        <v>193</v>
      </c>
      <c r="B1174" s="4" t="s">
        <v>194</v>
      </c>
      <c r="C1174" s="4" t="s">
        <v>181</v>
      </c>
      <c r="D1174" s="4" t="s">
        <v>182</v>
      </c>
      <c r="E1174" s="4">
        <v>1</v>
      </c>
      <c r="I1174" s="4">
        <v>4043263</v>
      </c>
      <c r="J1174" s="92">
        <f t="shared" si="775"/>
        <v>0.67317815418275195</v>
      </c>
      <c r="K1174" s="92">
        <f t="shared" si="776"/>
        <v>0.23783778284096063</v>
      </c>
      <c r="L1174" s="92">
        <f t="shared" ref="L1174:N1174" si="898">1-((L1093-L$1033)/(L$1036-L$1033))</f>
        <v>0.57585506134402986</v>
      </c>
      <c r="M1174" s="92">
        <f t="shared" si="898"/>
        <v>0.6787062630389088</v>
      </c>
      <c r="N1174" s="92">
        <f t="shared" si="898"/>
        <v>0.47024996672734609</v>
      </c>
      <c r="O1174" s="92">
        <f t="shared" ref="O1174:W1174" si="899">+(O1093-O$1033)/(O$1036-O$1033)</f>
        <v>7.286107613885906E-2</v>
      </c>
      <c r="P1174" s="92">
        <f t="shared" si="899"/>
        <v>2.3994100102811701E-2</v>
      </c>
      <c r="Q1174" s="92">
        <f t="shared" si="899"/>
        <v>0.29290520631922456</v>
      </c>
      <c r="R1174" s="92">
        <f t="shared" si="899"/>
        <v>8.109720072045884E-2</v>
      </c>
      <c r="S1174" s="92">
        <f t="shared" si="899"/>
        <v>7.0747510717563702E-2</v>
      </c>
      <c r="T1174" s="92">
        <f t="shared" si="899"/>
        <v>9.9711376478717292E-2</v>
      </c>
      <c r="U1174" s="92">
        <f t="shared" si="899"/>
        <v>0</v>
      </c>
      <c r="V1174" s="92">
        <f t="shared" si="899"/>
        <v>0</v>
      </c>
      <c r="W1174" s="92">
        <f t="shared" si="899"/>
        <v>0</v>
      </c>
      <c r="X1174" s="92">
        <f t="shared" si="779"/>
        <v>1</v>
      </c>
      <c r="Y1174" s="103">
        <f t="shared" si="780"/>
        <v>1</v>
      </c>
      <c r="Z1174" s="104">
        <f t="shared" si="781"/>
        <v>0.54139431535166282</v>
      </c>
      <c r="AA1174" s="104">
        <f t="shared" si="782"/>
        <v>0.47024996672734609</v>
      </c>
      <c r="AB1174" s="104">
        <f t="shared" si="783"/>
        <v>0.11771439582033853</v>
      </c>
      <c r="AC1174" s="104">
        <f t="shared" si="784"/>
        <v>8.5229443598140497E-2</v>
      </c>
      <c r="AD1174" s="104">
        <f t="shared" si="785"/>
        <v>0.4429176242994976</v>
      </c>
      <c r="AE1174" s="104">
        <f t="shared" si="786"/>
        <v>0.30364703037437202</v>
      </c>
      <c r="AG1174" s="5" t="s">
        <v>194</v>
      </c>
      <c r="AH1174" s="92">
        <v>0.4429176242994976</v>
      </c>
      <c r="AI1174" s="5"/>
      <c r="AJ1174" s="94" t="s">
        <v>105</v>
      </c>
      <c r="AK1174" s="105">
        <v>48.30315444245641</v>
      </c>
      <c r="AL1174" s="106">
        <f t="shared" si="787"/>
        <v>0.48303154442456409</v>
      </c>
      <c r="AM1174" s="107">
        <f t="shared" si="788"/>
        <v>48.30315444245641</v>
      </c>
      <c r="AN1174" s="107">
        <f t="shared" si="789"/>
        <v>0</v>
      </c>
    </row>
    <row r="1175" spans="1:40" ht="15.75" customHeight="1" x14ac:dyDescent="0.25">
      <c r="A1175" s="4" t="s">
        <v>195</v>
      </c>
      <c r="B1175" s="4" t="s">
        <v>196</v>
      </c>
      <c r="C1175" s="4" t="s">
        <v>181</v>
      </c>
      <c r="D1175" s="4" t="s">
        <v>182</v>
      </c>
      <c r="E1175" s="4">
        <v>1</v>
      </c>
      <c r="I1175" s="4">
        <v>19364557</v>
      </c>
      <c r="J1175" s="92">
        <f t="shared" si="775"/>
        <v>0.70809136408573847</v>
      </c>
      <c r="K1175" s="92">
        <f t="shared" si="776"/>
        <v>0.13332033794918699</v>
      </c>
      <c r="L1175" s="92">
        <f t="shared" ref="L1175:N1175" si="900">1-((L1094-L$1033)/(L$1036-L$1033))</f>
        <v>0.68170707801518038</v>
      </c>
      <c r="M1175" s="92">
        <f t="shared" si="900"/>
        <v>0.61582719424413712</v>
      </c>
      <c r="N1175" s="92">
        <f t="shared" si="900"/>
        <v>0.27162660385337722</v>
      </c>
      <c r="O1175" s="92">
        <f t="shared" ref="O1175:W1175" si="901">+(O1094-O$1033)/(O$1036-O$1033)</f>
        <v>1.7637781825701811E-2</v>
      </c>
      <c r="P1175" s="92">
        <f t="shared" si="901"/>
        <v>2.262164980006821E-2</v>
      </c>
      <c r="Q1175" s="92">
        <f t="shared" si="901"/>
        <v>1</v>
      </c>
      <c r="R1175" s="92">
        <f t="shared" si="901"/>
        <v>3.7252289549847696E-2</v>
      </c>
      <c r="S1175" s="92">
        <f t="shared" si="901"/>
        <v>3.3505437132752336E-2</v>
      </c>
      <c r="T1175" s="92">
        <f t="shared" si="901"/>
        <v>5.1851476760930874E-2</v>
      </c>
      <c r="U1175" s="92">
        <f t="shared" si="901"/>
        <v>0.59139784946236562</v>
      </c>
      <c r="V1175" s="92">
        <f t="shared" si="901"/>
        <v>0.44680851063829791</v>
      </c>
      <c r="W1175" s="92">
        <f t="shared" si="901"/>
        <v>0.67391304347826086</v>
      </c>
      <c r="X1175" s="92">
        <f t="shared" si="779"/>
        <v>0.32608695652173914</v>
      </c>
      <c r="Y1175" s="103">
        <f t="shared" si="780"/>
        <v>0.32608695652173914</v>
      </c>
      <c r="Z1175" s="104">
        <f t="shared" si="781"/>
        <v>0.53473649357356079</v>
      </c>
      <c r="AA1175" s="104">
        <f t="shared" si="782"/>
        <v>0.27162660385337722</v>
      </c>
      <c r="AB1175" s="104">
        <f t="shared" si="783"/>
        <v>0.26937793029390444</v>
      </c>
      <c r="AC1175" s="104">
        <f t="shared" si="784"/>
        <v>4.2678456946841609E-2</v>
      </c>
      <c r="AD1175" s="104">
        <f t="shared" si="785"/>
        <v>0.28890128823788463</v>
      </c>
      <c r="AE1175" s="104">
        <f t="shared" si="786"/>
        <v>0.27960487116692101</v>
      </c>
      <c r="AG1175" s="5" t="s">
        <v>196</v>
      </c>
      <c r="AH1175" s="92">
        <v>0.28890128823788463</v>
      </c>
      <c r="AI1175" s="5"/>
      <c r="AJ1175" s="94" t="s">
        <v>348</v>
      </c>
      <c r="AK1175" s="105">
        <v>48.312421437584106</v>
      </c>
      <c r="AL1175" s="106">
        <f t="shared" si="787"/>
        <v>0.48312421437584108</v>
      </c>
      <c r="AM1175" s="107">
        <f t="shared" si="788"/>
        <v>48.312421437584106</v>
      </c>
      <c r="AN1175" s="107">
        <f t="shared" si="789"/>
        <v>0</v>
      </c>
    </row>
    <row r="1176" spans="1:40" ht="15.75" customHeight="1" x14ac:dyDescent="0.25">
      <c r="A1176" s="4" t="s">
        <v>197</v>
      </c>
      <c r="B1176" s="4" t="s">
        <v>198</v>
      </c>
      <c r="C1176" s="4" t="s">
        <v>181</v>
      </c>
      <c r="D1176" s="4" t="s">
        <v>182</v>
      </c>
      <c r="E1176" s="4">
        <v>1</v>
      </c>
      <c r="I1176" s="4">
        <v>145872256</v>
      </c>
      <c r="J1176" s="92">
        <f t="shared" si="775"/>
        <v>0.50073978426436383</v>
      </c>
      <c r="K1176" s="92">
        <f t="shared" si="776"/>
        <v>0.60496985049520491</v>
      </c>
      <c r="L1176" s="92">
        <f t="shared" ref="L1176:N1176" si="902">1-((L1095-L$1033)/(L$1036-L$1033))</f>
        <v>0.10781553095182916</v>
      </c>
      <c r="M1176" s="92">
        <f t="shared" si="902"/>
        <v>0.68410784893457421</v>
      </c>
      <c r="N1176" s="92">
        <f t="shared" si="902"/>
        <v>0.54494409400634392</v>
      </c>
      <c r="O1176" s="92">
        <f t="shared" ref="O1176:W1176" si="903">+(O1095-O$1033)/(O$1036-O$1033)</f>
        <v>6.7525452723887339E-2</v>
      </c>
      <c r="P1176" s="92">
        <f t="shared" si="903"/>
        <v>2.5753055466318363E-2</v>
      </c>
      <c r="Q1176" s="92">
        <f t="shared" si="903"/>
        <v>0.63139875313038918</v>
      </c>
      <c r="R1176" s="92">
        <f t="shared" si="903"/>
        <v>0.22985015876553633</v>
      </c>
      <c r="S1176" s="92">
        <f t="shared" si="903"/>
        <v>9.8411276104068954E-2</v>
      </c>
      <c r="T1176" s="92">
        <f t="shared" si="903"/>
        <v>5.9290256898105922E-2</v>
      </c>
      <c r="U1176" s="92">
        <f t="shared" si="903"/>
        <v>0</v>
      </c>
      <c r="V1176" s="92">
        <f t="shared" si="903"/>
        <v>0</v>
      </c>
      <c r="W1176" s="92">
        <f t="shared" si="903"/>
        <v>0</v>
      </c>
      <c r="X1176" s="92">
        <f t="shared" si="779"/>
        <v>1</v>
      </c>
      <c r="Y1176" s="103">
        <f t="shared" si="780"/>
        <v>1</v>
      </c>
      <c r="Z1176" s="104">
        <f t="shared" si="781"/>
        <v>0.47440825366149303</v>
      </c>
      <c r="AA1176" s="104">
        <f t="shared" si="782"/>
        <v>0.54494409400634392</v>
      </c>
      <c r="AB1176" s="104">
        <f t="shared" si="783"/>
        <v>0.23863185502153278</v>
      </c>
      <c r="AC1176" s="104">
        <f t="shared" si="784"/>
        <v>7.8850766501087438E-2</v>
      </c>
      <c r="AD1176" s="104">
        <f t="shared" si="785"/>
        <v>0.46736699383809155</v>
      </c>
      <c r="AE1176" s="104">
        <f t="shared" si="786"/>
        <v>0.33420874229761427</v>
      </c>
      <c r="AG1176" s="5" t="s">
        <v>198</v>
      </c>
      <c r="AH1176" s="92">
        <v>0.46736699383809155</v>
      </c>
      <c r="AI1176" s="5"/>
      <c r="AJ1176" s="94" t="s">
        <v>483</v>
      </c>
      <c r="AK1176" s="105">
        <v>48.718798842016589</v>
      </c>
      <c r="AL1176" s="106">
        <f t="shared" si="787"/>
        <v>0.48718798842016592</v>
      </c>
      <c r="AM1176" s="107">
        <f t="shared" si="788"/>
        <v>48.718798842016589</v>
      </c>
      <c r="AN1176" s="107">
        <f t="shared" si="789"/>
        <v>0</v>
      </c>
    </row>
    <row r="1177" spans="1:40" ht="15.75" customHeight="1" x14ac:dyDescent="0.25">
      <c r="A1177" s="4" t="s">
        <v>439</v>
      </c>
      <c r="B1177" s="4" t="s">
        <v>440</v>
      </c>
      <c r="C1177" s="4" t="s">
        <v>181</v>
      </c>
      <c r="D1177" s="4" t="s">
        <v>412</v>
      </c>
      <c r="E1177" s="4">
        <v>1</v>
      </c>
      <c r="I1177" s="4">
        <v>8772235</v>
      </c>
      <c r="J1177" s="92">
        <f t="shared" si="775"/>
        <v>0.40948857942758954</v>
      </c>
      <c r="K1177" s="92">
        <f t="shared" si="776"/>
        <v>0.13671241769560338</v>
      </c>
      <c r="L1177" s="92">
        <f t="shared" ref="L1177:N1177" si="904">1-((L1096-L$1033)/(L$1036-L$1033))</f>
        <v>0.6637363285969371</v>
      </c>
      <c r="M1177" s="92">
        <f t="shared" si="904"/>
        <v>0.6322772127513927</v>
      </c>
      <c r="N1177" s="92">
        <f t="shared" si="904"/>
        <v>0.3842972207597537</v>
      </c>
      <c r="O1177" s="92">
        <f t="shared" ref="O1177:W1177" si="905">+(O1096-O$1033)/(O$1036-O$1033)</f>
        <v>3.3580532303969193E-2</v>
      </c>
      <c r="P1177" s="92">
        <f t="shared" si="905"/>
        <v>9.5332054011506347E-3</v>
      </c>
      <c r="Q1177" s="92">
        <f t="shared" si="905"/>
        <v>0.34038675646964517</v>
      </c>
      <c r="R1177" s="92">
        <f t="shared" si="905"/>
        <v>2.7027887280546854E-2</v>
      </c>
      <c r="S1177" s="92">
        <f t="shared" si="905"/>
        <v>8.6688709706017983E-2</v>
      </c>
      <c r="T1177" s="92">
        <f t="shared" si="905"/>
        <v>0.11548434507271298</v>
      </c>
      <c r="U1177" s="92">
        <f t="shared" si="905"/>
        <v>0.29032258064516131</v>
      </c>
      <c r="V1177" s="92">
        <f t="shared" si="905"/>
        <v>0.38297872340425532</v>
      </c>
      <c r="W1177" s="92">
        <f t="shared" si="905"/>
        <v>0.5</v>
      </c>
      <c r="X1177" s="92">
        <f t="shared" si="779"/>
        <v>0.5</v>
      </c>
      <c r="Y1177" s="103">
        <f t="shared" si="780"/>
        <v>0.5</v>
      </c>
      <c r="Z1177" s="104">
        <f t="shared" si="781"/>
        <v>0.46055363461788068</v>
      </c>
      <c r="AA1177" s="104">
        <f t="shared" si="782"/>
        <v>0.3842972207597537</v>
      </c>
      <c r="AB1177" s="104">
        <f t="shared" si="783"/>
        <v>0.10263209536382796</v>
      </c>
      <c r="AC1177" s="104">
        <f t="shared" si="784"/>
        <v>0.10108652738936548</v>
      </c>
      <c r="AD1177" s="104">
        <f t="shared" si="785"/>
        <v>0.30971389562616558</v>
      </c>
      <c r="AE1177" s="104">
        <f t="shared" si="786"/>
        <v>0.26214236953270698</v>
      </c>
      <c r="AG1177" s="5" t="s">
        <v>440</v>
      </c>
      <c r="AH1177" s="92">
        <v>0.30971389562616558</v>
      </c>
      <c r="AI1177" s="5"/>
      <c r="AJ1177" s="94" t="s">
        <v>95</v>
      </c>
      <c r="AK1177" s="105">
        <v>49.655677846646611</v>
      </c>
      <c r="AL1177" s="106">
        <f t="shared" si="787"/>
        <v>0.49655677846646612</v>
      </c>
      <c r="AM1177" s="107">
        <f t="shared" si="788"/>
        <v>49.655677846646611</v>
      </c>
      <c r="AN1177" s="107">
        <f t="shared" si="789"/>
        <v>0</v>
      </c>
    </row>
    <row r="1178" spans="1:40" ht="15.75" customHeight="1" x14ac:dyDescent="0.25">
      <c r="A1178" s="4" t="s">
        <v>370</v>
      </c>
      <c r="B1178" s="4" t="s">
        <v>371</v>
      </c>
      <c r="C1178" s="4" t="s">
        <v>106</v>
      </c>
      <c r="D1178" s="4" t="s">
        <v>357</v>
      </c>
      <c r="E1178" s="4">
        <v>1</v>
      </c>
      <c r="I1178" s="4">
        <v>5804337</v>
      </c>
      <c r="J1178" s="92">
        <f t="shared" si="775"/>
        <v>0.8040605958165663</v>
      </c>
      <c r="K1178" s="92">
        <f t="shared" si="776"/>
        <v>0.26318524096640572</v>
      </c>
      <c r="L1178" s="92">
        <f t="shared" ref="L1178:N1178" si="906">1-((L1097-L$1033)/(L$1036-L$1033))</f>
        <v>0.82287321051272766</v>
      </c>
      <c r="M1178" s="92">
        <f t="shared" si="906"/>
        <v>0.87146537665829038</v>
      </c>
      <c r="N1178" s="92">
        <f t="shared" si="906"/>
        <v>0.96059434528344734</v>
      </c>
      <c r="O1178" s="92">
        <f t="shared" ref="O1178:W1178" si="907">+(O1097-O$1033)/(O$1036-O$1033)</f>
        <v>0.22654711092642993</v>
      </c>
      <c r="P1178" s="92">
        <f t="shared" si="907"/>
        <v>0.53215144585052354</v>
      </c>
      <c r="Q1178" s="92">
        <f t="shared" si="907"/>
        <v>0.46799475237719973</v>
      </c>
      <c r="R1178" s="92">
        <f t="shared" si="907"/>
        <v>4.7800734332099099E-3</v>
      </c>
      <c r="S1178" s="92">
        <f t="shared" si="907"/>
        <v>6.4153039661733136E-2</v>
      </c>
      <c r="T1178" s="92">
        <f t="shared" si="907"/>
        <v>0.11563714438516454</v>
      </c>
      <c r="U1178" s="92">
        <f t="shared" si="907"/>
        <v>0.96774193548387089</v>
      </c>
      <c r="V1178" s="92">
        <f t="shared" si="907"/>
        <v>0.92553191489361708</v>
      </c>
      <c r="W1178" s="92">
        <f t="shared" si="907"/>
        <v>0.80434782608695643</v>
      </c>
      <c r="X1178" s="92">
        <f t="shared" si="779"/>
        <v>0.19565217391304357</v>
      </c>
      <c r="Y1178" s="103">
        <f t="shared" si="780"/>
        <v>0.19565217391304357</v>
      </c>
      <c r="Z1178" s="104">
        <f t="shared" si="781"/>
        <v>0.69039610598849754</v>
      </c>
      <c r="AA1178" s="104">
        <f t="shared" si="782"/>
        <v>0.96059434528344734</v>
      </c>
      <c r="AB1178" s="104">
        <f t="shared" si="783"/>
        <v>0.30786834564684079</v>
      </c>
      <c r="AC1178" s="104">
        <f t="shared" si="784"/>
        <v>8.9895092023448836E-2</v>
      </c>
      <c r="AD1178" s="104">
        <f t="shared" si="785"/>
        <v>0.44888121257105562</v>
      </c>
      <c r="AE1178" s="104">
        <f t="shared" si="786"/>
        <v>0.51218847223555863</v>
      </c>
      <c r="AG1178" s="5" t="s">
        <v>371</v>
      </c>
      <c r="AH1178" s="92">
        <v>0.44888121257105562</v>
      </c>
      <c r="AI1178" s="5"/>
      <c r="AJ1178" s="94" t="s">
        <v>99</v>
      </c>
      <c r="AK1178" s="105">
        <v>49.67104960981613</v>
      </c>
      <c r="AL1178" s="106">
        <f t="shared" si="787"/>
        <v>0.49671049609816131</v>
      </c>
      <c r="AM1178" s="107">
        <f t="shared" si="788"/>
        <v>49.67104960981613</v>
      </c>
      <c r="AN1178" s="107">
        <f t="shared" si="789"/>
        <v>0</v>
      </c>
    </row>
    <row r="1179" spans="1:40" ht="15.75" customHeight="1" x14ac:dyDescent="0.25">
      <c r="A1179" s="4" t="s">
        <v>199</v>
      </c>
      <c r="B1179" s="4" t="s">
        <v>200</v>
      </c>
      <c r="C1179" s="4" t="s">
        <v>181</v>
      </c>
      <c r="D1179" s="4" t="s">
        <v>182</v>
      </c>
      <c r="E1179" s="4">
        <v>1</v>
      </c>
      <c r="I1179" s="4">
        <v>5457013</v>
      </c>
      <c r="J1179" s="92">
        <f t="shared" si="775"/>
        <v>0.51017848494871321</v>
      </c>
      <c r="K1179" s="92">
        <f t="shared" si="776"/>
        <v>0.24797324260659628</v>
      </c>
      <c r="L1179" s="92">
        <f t="shared" ref="L1179:N1179" si="908">1-((L1098-L$1033)/(L$1036-L$1033))</f>
        <v>0.51621199013056152</v>
      </c>
      <c r="M1179" s="92">
        <f t="shared" si="908"/>
        <v>0.63172976907228029</v>
      </c>
      <c r="N1179" s="92">
        <f t="shared" si="908"/>
        <v>0.4735048856020555</v>
      </c>
      <c r="O1179" s="92">
        <f t="shared" ref="O1179:W1179" si="909">+(O1098-O$1033)/(O$1036-O$1033)</f>
        <v>5.2017545664328299E-2</v>
      </c>
      <c r="P1179" s="92">
        <f t="shared" si="909"/>
        <v>1.1887919228176813E-2</v>
      </c>
      <c r="Q1179" s="92">
        <f t="shared" si="909"/>
        <v>0.31544200366157377</v>
      </c>
      <c r="R1179" s="92">
        <f t="shared" si="909"/>
        <v>3.6976815093261804E-2</v>
      </c>
      <c r="S1179" s="92">
        <f t="shared" si="909"/>
        <v>7.8136087010002395E-2</v>
      </c>
      <c r="T1179" s="92">
        <f t="shared" si="909"/>
        <v>7.3692550097685522E-2</v>
      </c>
      <c r="U1179" s="92">
        <f t="shared" si="909"/>
        <v>0</v>
      </c>
      <c r="V1179" s="92">
        <f t="shared" si="909"/>
        <v>0</v>
      </c>
      <c r="W1179" s="92">
        <f t="shared" si="909"/>
        <v>0</v>
      </c>
      <c r="X1179" s="92">
        <f t="shared" si="779"/>
        <v>1</v>
      </c>
      <c r="Y1179" s="103">
        <f t="shared" si="780"/>
        <v>1</v>
      </c>
      <c r="Z1179" s="104">
        <f t="shared" si="781"/>
        <v>0.47652337168953779</v>
      </c>
      <c r="AA1179" s="104">
        <f t="shared" si="782"/>
        <v>0.4735048856020555</v>
      </c>
      <c r="AB1179" s="104">
        <f t="shared" si="783"/>
        <v>0.10408107091183516</v>
      </c>
      <c r="AC1179" s="104">
        <f t="shared" si="784"/>
        <v>7.5914318553843951E-2</v>
      </c>
      <c r="AD1179" s="104">
        <f t="shared" si="785"/>
        <v>0.42600472935145445</v>
      </c>
      <c r="AE1179" s="104">
        <f t="shared" si="786"/>
        <v>0.2825059116893181</v>
      </c>
      <c r="AG1179" s="5" t="s">
        <v>200</v>
      </c>
      <c r="AH1179" s="92">
        <v>0.42600472935145445</v>
      </c>
      <c r="AI1179" s="5"/>
      <c r="AJ1179" s="94" t="s">
        <v>109</v>
      </c>
      <c r="AK1179" s="105">
        <v>51.796225471457923</v>
      </c>
      <c r="AL1179" s="106">
        <f t="shared" si="787"/>
        <v>0.51796225471457924</v>
      </c>
      <c r="AM1179" s="107">
        <f t="shared" si="788"/>
        <v>51.796225471457923</v>
      </c>
      <c r="AN1179" s="107">
        <f t="shared" si="789"/>
        <v>0</v>
      </c>
    </row>
    <row r="1180" spans="1:40" ht="15.75" customHeight="1" x14ac:dyDescent="0.25">
      <c r="A1180" s="4" t="s">
        <v>441</v>
      </c>
      <c r="B1180" s="4" t="s">
        <v>442</v>
      </c>
      <c r="C1180" s="4" t="s">
        <v>181</v>
      </c>
      <c r="D1180" s="4" t="s">
        <v>412</v>
      </c>
      <c r="E1180" s="4">
        <v>1</v>
      </c>
      <c r="I1180" s="4">
        <v>2078654</v>
      </c>
      <c r="J1180" s="92">
        <f t="shared" si="775"/>
        <v>0.52128647449202969</v>
      </c>
      <c r="K1180" s="92">
        <f t="shared" si="776"/>
        <v>3.9888205666139362E-2</v>
      </c>
      <c r="L1180" s="92">
        <f t="shared" ref="L1180:N1180" si="910">1-((L1099-L$1033)/(L$1036-L$1033))</f>
        <v>0.6637363285969371</v>
      </c>
      <c r="M1180" s="92">
        <f t="shared" si="910"/>
        <v>0.6322772127513927</v>
      </c>
      <c r="N1180" s="92">
        <f t="shared" si="910"/>
        <v>0.14192376996872735</v>
      </c>
      <c r="O1180" s="92">
        <f t="shared" ref="O1180:W1180" si="911">+(O1099-O$1033)/(O$1036-O$1033)</f>
        <v>2.7497657686004689E-2</v>
      </c>
      <c r="P1180" s="92">
        <f t="shared" si="911"/>
        <v>5.4866768255422129E-3</v>
      </c>
      <c r="Q1180" s="92">
        <f t="shared" si="911"/>
        <v>0.22119414420316977</v>
      </c>
      <c r="R1180" s="92">
        <f t="shared" si="911"/>
        <v>2.3055040981976749E-2</v>
      </c>
      <c r="S1180" s="92">
        <f t="shared" si="911"/>
        <v>8.4534461890751506E-2</v>
      </c>
      <c r="T1180" s="92">
        <f t="shared" si="911"/>
        <v>0.11220766511153658</v>
      </c>
      <c r="U1180" s="92">
        <f t="shared" si="911"/>
        <v>0.54838709677419351</v>
      </c>
      <c r="V1180" s="92">
        <f t="shared" si="911"/>
        <v>0.51063829787234039</v>
      </c>
      <c r="W1180" s="92">
        <f t="shared" si="911"/>
        <v>0.76086956521739124</v>
      </c>
      <c r="X1180" s="92">
        <f t="shared" si="779"/>
        <v>0.23913043478260876</v>
      </c>
      <c r="Y1180" s="103">
        <f t="shared" si="780"/>
        <v>0.23913043478260876</v>
      </c>
      <c r="Z1180" s="104">
        <f t="shared" si="781"/>
        <v>0.46429705537662469</v>
      </c>
      <c r="AA1180" s="104">
        <f t="shared" si="782"/>
        <v>0.14192376996872735</v>
      </c>
      <c r="AB1180" s="104">
        <f t="shared" si="783"/>
        <v>6.9308379924173352E-2</v>
      </c>
      <c r="AC1180" s="104">
        <f t="shared" si="784"/>
        <v>9.8371063501144052E-2</v>
      </c>
      <c r="AD1180" s="104">
        <f t="shared" si="785"/>
        <v>0.20260614071065564</v>
      </c>
      <c r="AE1180" s="104">
        <f t="shared" si="786"/>
        <v>0.19347506719266738</v>
      </c>
      <c r="AG1180" s="5" t="s">
        <v>442</v>
      </c>
      <c r="AH1180" s="92">
        <v>0.20260614071065564</v>
      </c>
      <c r="AI1180" s="5"/>
      <c r="AJ1180" s="94" t="s">
        <v>405</v>
      </c>
      <c r="AK1180" s="105">
        <v>51.942980550856021</v>
      </c>
      <c r="AL1180" s="106">
        <f t="shared" si="787"/>
        <v>0.51942980550856022</v>
      </c>
      <c r="AM1180" s="107">
        <f t="shared" si="788"/>
        <v>51.942980550856021</v>
      </c>
      <c r="AN1180" s="107">
        <f t="shared" si="789"/>
        <v>0</v>
      </c>
    </row>
    <row r="1181" spans="1:40" ht="15.75" customHeight="1" x14ac:dyDescent="0.25">
      <c r="A1181" s="4" t="s">
        <v>443</v>
      </c>
      <c r="B1181" s="4" t="s">
        <v>444</v>
      </c>
      <c r="C1181" s="4" t="s">
        <v>181</v>
      </c>
      <c r="D1181" s="4" t="s">
        <v>412</v>
      </c>
      <c r="E1181" s="4">
        <v>1</v>
      </c>
      <c r="I1181" s="4">
        <v>46736776</v>
      </c>
      <c r="J1181" s="92">
        <f t="shared" si="775"/>
        <v>0.56664284234841844</v>
      </c>
      <c r="K1181" s="92">
        <f t="shared" si="776"/>
        <v>0.14098962074901775</v>
      </c>
      <c r="L1181" s="92">
        <f t="shared" ref="L1181:N1181" si="912">1-((L1100-L$1033)/(L$1036-L$1033))</f>
        <v>0.7427295236185929</v>
      </c>
      <c r="M1181" s="92">
        <f t="shared" si="912"/>
        <v>0.70118464999465657</v>
      </c>
      <c r="N1181" s="92">
        <f t="shared" si="912"/>
        <v>0.76917247134039701</v>
      </c>
      <c r="O1181" s="92">
        <f t="shared" ref="O1181:W1181" si="913">+(O1100-O$1033)/(O$1036-O$1033)</f>
        <v>0.12059733203267947</v>
      </c>
      <c r="P1181" s="92">
        <f t="shared" si="913"/>
        <v>7.6123565403819204E-3</v>
      </c>
      <c r="Q1181" s="92">
        <f t="shared" si="913"/>
        <v>0.36226899399054507</v>
      </c>
      <c r="R1181" s="92">
        <f t="shared" si="913"/>
        <v>1.6568154199220825E-2</v>
      </c>
      <c r="S1181" s="92">
        <f t="shared" si="913"/>
        <v>7.7380212576095758E-2</v>
      </c>
      <c r="T1181" s="92">
        <f t="shared" si="913"/>
        <v>0.23195653716259493</v>
      </c>
      <c r="U1181" s="92">
        <f t="shared" si="913"/>
        <v>0.69892473118279563</v>
      </c>
      <c r="V1181" s="92">
        <f t="shared" si="913"/>
        <v>0.75531914893617025</v>
      </c>
      <c r="W1181" s="92">
        <f t="shared" si="913"/>
        <v>0.84782608695652173</v>
      </c>
      <c r="X1181" s="92">
        <f t="shared" si="779"/>
        <v>0.15217391304347827</v>
      </c>
      <c r="Y1181" s="103">
        <f t="shared" si="780"/>
        <v>0.15217391304347827</v>
      </c>
      <c r="Z1181" s="104">
        <f t="shared" si="781"/>
        <v>0.53788665917767142</v>
      </c>
      <c r="AA1181" s="104">
        <f t="shared" si="782"/>
        <v>0.76917247134039701</v>
      </c>
      <c r="AB1181" s="104">
        <f t="shared" si="783"/>
        <v>0.12676170919070684</v>
      </c>
      <c r="AC1181" s="104">
        <f t="shared" si="784"/>
        <v>0.15466837486934534</v>
      </c>
      <c r="AD1181" s="104">
        <f t="shared" si="785"/>
        <v>0.34813262552431973</v>
      </c>
      <c r="AE1181" s="104">
        <f t="shared" si="786"/>
        <v>0.39712230364453016</v>
      </c>
      <c r="AG1181" s="5" t="s">
        <v>444</v>
      </c>
      <c r="AH1181" s="92">
        <v>0.34813262552431973</v>
      </c>
      <c r="AI1181" s="5"/>
      <c r="AJ1181" s="94" t="s">
        <v>344</v>
      </c>
      <c r="AK1181" s="105">
        <v>52.071431032682924</v>
      </c>
      <c r="AL1181" s="106">
        <f t="shared" si="787"/>
        <v>0.52071431032682924</v>
      </c>
      <c r="AM1181" s="107">
        <f t="shared" si="788"/>
        <v>52.071431032682924</v>
      </c>
      <c r="AN1181" s="107">
        <f t="shared" si="789"/>
        <v>0</v>
      </c>
    </row>
    <row r="1182" spans="1:40" ht="15.75" customHeight="1" x14ac:dyDescent="0.25">
      <c r="A1182" s="4" t="s">
        <v>513</v>
      </c>
      <c r="B1182" s="4" t="s">
        <v>514</v>
      </c>
      <c r="C1182" s="4" t="s">
        <v>106</v>
      </c>
      <c r="D1182" s="4" t="s">
        <v>484</v>
      </c>
      <c r="E1182" s="4">
        <v>1</v>
      </c>
      <c r="I1182" s="4">
        <v>4981420</v>
      </c>
      <c r="J1182" s="92">
        <f t="shared" si="775"/>
        <v>1</v>
      </c>
      <c r="K1182" s="92">
        <f t="shared" si="776"/>
        <v>0.20221466176416011</v>
      </c>
      <c r="L1182" s="92">
        <f t="shared" ref="L1182:N1182" si="914">1-((L1101-L$1033)/(L$1036-L$1033))</f>
        <v>0.8282781494170175</v>
      </c>
      <c r="M1182" s="92">
        <f t="shared" si="914"/>
        <v>0.49183589179782361</v>
      </c>
      <c r="N1182" s="92">
        <f t="shared" si="914"/>
        <v>0.85086582848933345</v>
      </c>
      <c r="O1182" s="92">
        <f t="shared" ref="O1182:W1182" si="915">+(O1101-O$1033)/(O$1036-O$1033)</f>
        <v>2.1395813022609445E-2</v>
      </c>
      <c r="P1182" s="92">
        <f t="shared" si="915"/>
        <v>2.0936701004072075E-2</v>
      </c>
      <c r="Q1182" s="92">
        <f t="shared" si="915"/>
        <v>3.6628006217275955E-3</v>
      </c>
      <c r="R1182" s="92">
        <f t="shared" si="915"/>
        <v>1.6709185588304525E-2</v>
      </c>
      <c r="S1182" s="92">
        <f t="shared" si="915"/>
        <v>3.9318294277542513E-2</v>
      </c>
      <c r="T1182" s="92">
        <f t="shared" si="915"/>
        <v>2.0054419569568625E-2</v>
      </c>
      <c r="U1182" s="92">
        <f t="shared" si="915"/>
        <v>9.408602150537633E-2</v>
      </c>
      <c r="V1182" s="92">
        <f t="shared" si="915"/>
        <v>6.6489361702127658E-2</v>
      </c>
      <c r="W1182" s="92">
        <f t="shared" si="915"/>
        <v>0.13722826086956522</v>
      </c>
      <c r="X1182" s="92">
        <f t="shared" si="779"/>
        <v>0.86277173913043481</v>
      </c>
      <c r="Y1182" s="103">
        <f t="shared" si="780"/>
        <v>0.86277173913043481</v>
      </c>
      <c r="Z1182" s="104">
        <f t="shared" si="781"/>
        <v>0.63058217574475028</v>
      </c>
      <c r="AA1182" s="104">
        <f t="shared" si="782"/>
        <v>0.85086582848933345</v>
      </c>
      <c r="AB1182" s="104">
        <f t="shared" si="783"/>
        <v>1.5676125059178411E-2</v>
      </c>
      <c r="AC1182" s="104">
        <f t="shared" si="784"/>
        <v>2.9686356923555569E-2</v>
      </c>
      <c r="AD1182" s="104">
        <f t="shared" si="785"/>
        <v>0.47791644506945052</v>
      </c>
      <c r="AE1182" s="104">
        <f t="shared" si="786"/>
        <v>0.38170262155420437</v>
      </c>
      <c r="AG1182" s="5" t="s">
        <v>514</v>
      </c>
      <c r="AH1182" s="92">
        <v>0.47791644506945052</v>
      </c>
      <c r="AI1182" s="5"/>
      <c r="AJ1182" s="94" t="s">
        <v>346</v>
      </c>
      <c r="AK1182" s="105">
        <v>53.146041850493496</v>
      </c>
      <c r="AL1182" s="106">
        <f t="shared" si="787"/>
        <v>0.53146041850493497</v>
      </c>
      <c r="AM1182" s="107">
        <f t="shared" si="788"/>
        <v>53.146041850493496</v>
      </c>
      <c r="AN1182" s="107">
        <f t="shared" si="789"/>
        <v>0</v>
      </c>
    </row>
    <row r="1183" spans="1:40" ht="15.75" customHeight="1" x14ac:dyDescent="0.25">
      <c r="A1183" s="4" t="s">
        <v>297</v>
      </c>
      <c r="B1183" s="4" t="s">
        <v>298</v>
      </c>
      <c r="C1183" s="4" t="s">
        <v>181</v>
      </c>
      <c r="D1183" s="4" t="s">
        <v>276</v>
      </c>
      <c r="E1183" s="4">
        <v>1</v>
      </c>
      <c r="I1183" s="4">
        <v>10036379</v>
      </c>
      <c r="J1183" s="92">
        <f t="shared" si="775"/>
        <v>0.7700940947252487</v>
      </c>
      <c r="K1183" s="92">
        <f t="shared" si="776"/>
        <v>2.956107741721524E-2</v>
      </c>
      <c r="L1183" s="92">
        <f t="shared" ref="L1183:N1183" si="916">1-((L1102-L$1033)/(L$1036-L$1033))</f>
        <v>0.69628822632887977</v>
      </c>
      <c r="M1183" s="92">
        <f t="shared" si="916"/>
        <v>0.22015305303601951</v>
      </c>
      <c r="N1183" s="92">
        <f t="shared" si="916"/>
        <v>0.5378136738977084</v>
      </c>
      <c r="O1183" s="92">
        <f t="shared" ref="O1183:W1183" si="917">+(O1102-O$1033)/(O$1036-O$1033)</f>
        <v>0.29978051366618341</v>
      </c>
      <c r="P1183" s="92">
        <f t="shared" si="917"/>
        <v>2.6675784010572637E-3</v>
      </c>
      <c r="Q1183" s="92">
        <f t="shared" si="917"/>
        <v>0.14830662051498369</v>
      </c>
      <c r="R1183" s="92">
        <f t="shared" si="917"/>
        <v>2.8398532173388211E-2</v>
      </c>
      <c r="S1183" s="92">
        <f t="shared" si="917"/>
        <v>0.12589602766347505</v>
      </c>
      <c r="T1183" s="92">
        <f t="shared" si="917"/>
        <v>0.29468635960733952</v>
      </c>
      <c r="U1183" s="92">
        <f t="shared" si="917"/>
        <v>0.90322580645161277</v>
      </c>
      <c r="V1183" s="92">
        <f t="shared" si="917"/>
        <v>0.87234042553191493</v>
      </c>
      <c r="W1183" s="92">
        <f t="shared" si="917"/>
        <v>1</v>
      </c>
      <c r="X1183" s="92">
        <f t="shared" si="779"/>
        <v>0</v>
      </c>
      <c r="Y1183" s="103">
        <f t="shared" si="780"/>
        <v>0</v>
      </c>
      <c r="Z1183" s="104">
        <f t="shared" si="781"/>
        <v>0.42902411287684084</v>
      </c>
      <c r="AA1183" s="104">
        <f t="shared" si="782"/>
        <v>0.5378136738977084</v>
      </c>
      <c r="AB1183" s="104">
        <f t="shared" si="783"/>
        <v>0.11978831118890314</v>
      </c>
      <c r="AC1183" s="104">
        <f t="shared" si="784"/>
        <v>0.21029119363540727</v>
      </c>
      <c r="AD1183" s="104">
        <f t="shared" si="785"/>
        <v>0.25938345831977194</v>
      </c>
      <c r="AE1183" s="104">
        <f t="shared" si="786"/>
        <v>0.3242293228997149</v>
      </c>
      <c r="AG1183" s="5" t="s">
        <v>298</v>
      </c>
      <c r="AH1183" s="92">
        <v>0.25938345831977194</v>
      </c>
      <c r="AI1183" s="5"/>
      <c r="AJ1183" s="94" t="s">
        <v>486</v>
      </c>
      <c r="AK1183" s="105">
        <v>54.563455936805404</v>
      </c>
      <c r="AL1183" s="106">
        <f t="shared" si="787"/>
        <v>0.54563455936805405</v>
      </c>
      <c r="AM1183" s="107">
        <f t="shared" si="788"/>
        <v>54.563455936805404</v>
      </c>
      <c r="AN1183" s="107">
        <f t="shared" si="789"/>
        <v>0</v>
      </c>
    </row>
    <row r="1184" spans="1:40" ht="15.75" customHeight="1" x14ac:dyDescent="0.25">
      <c r="A1184" s="4" t="s">
        <v>540</v>
      </c>
      <c r="B1184" s="4" t="s">
        <v>541</v>
      </c>
      <c r="C1184" s="4" t="s">
        <v>181</v>
      </c>
      <c r="D1184" s="4" t="s">
        <v>525</v>
      </c>
      <c r="E1184" s="4">
        <v>1</v>
      </c>
      <c r="I1184" s="4">
        <v>8591365</v>
      </c>
      <c r="J1184" s="92">
        <f t="shared" si="775"/>
        <v>0.74651066149777257</v>
      </c>
      <c r="K1184" s="92">
        <f t="shared" si="776"/>
        <v>6.1055862278290733E-2</v>
      </c>
      <c r="L1184" s="92">
        <f t="shared" ref="L1184:N1184" si="918">1-((L1103-L$1033)/(L$1036-L$1033))</f>
        <v>0.75640035943816841</v>
      </c>
      <c r="M1184" s="92">
        <f t="shared" si="918"/>
        <v>0.53397935118377959</v>
      </c>
      <c r="N1184" s="92">
        <f t="shared" si="918"/>
        <v>0.72451012425295769</v>
      </c>
      <c r="O1184" s="92">
        <f t="shared" ref="O1184:W1184" si="919">+(O1103-O$1033)/(O$1036-O$1033)</f>
        <v>0.20650232940469548</v>
      </c>
      <c r="P1184" s="92">
        <f t="shared" si="919"/>
        <v>1.4094032991609242E-3</v>
      </c>
      <c r="Q1184" s="92">
        <f t="shared" si="919"/>
        <v>6.8061906719839513E-2</v>
      </c>
      <c r="R1184" s="92">
        <f t="shared" si="919"/>
        <v>1.3211278460718501E-2</v>
      </c>
      <c r="S1184" s="92">
        <f t="shared" si="919"/>
        <v>5.8380828595979678E-2</v>
      </c>
      <c r="T1184" s="92">
        <f t="shared" si="919"/>
        <v>0.22501600651174411</v>
      </c>
      <c r="U1184" s="92">
        <f t="shared" si="919"/>
        <v>0</v>
      </c>
      <c r="V1184" s="92">
        <f t="shared" si="919"/>
        <v>0</v>
      </c>
      <c r="W1184" s="92">
        <f t="shared" si="919"/>
        <v>0</v>
      </c>
      <c r="X1184" s="92">
        <f t="shared" si="779"/>
        <v>1</v>
      </c>
      <c r="Y1184" s="103">
        <f t="shared" si="780"/>
        <v>1</v>
      </c>
      <c r="Z1184" s="104">
        <f t="shared" si="781"/>
        <v>0.52448655859950288</v>
      </c>
      <c r="AA1184" s="104">
        <f t="shared" si="782"/>
        <v>0.72451012425295769</v>
      </c>
      <c r="AB1184" s="104">
        <f t="shared" si="783"/>
        <v>7.2296229471103604E-2</v>
      </c>
      <c r="AC1184" s="104">
        <f t="shared" si="784"/>
        <v>0.14169841755386189</v>
      </c>
      <c r="AD1184" s="104">
        <f t="shared" si="785"/>
        <v>0.49259826597548528</v>
      </c>
      <c r="AE1184" s="104">
        <f t="shared" si="786"/>
        <v>0.36574783246935649</v>
      </c>
      <c r="AG1184" s="5" t="s">
        <v>541</v>
      </c>
      <c r="AH1184" s="92">
        <v>0.49259826597548528</v>
      </c>
      <c r="AI1184" s="5"/>
      <c r="AJ1184" s="94" t="s">
        <v>249</v>
      </c>
      <c r="AK1184" s="105">
        <v>57.631323306081228</v>
      </c>
      <c r="AL1184" s="106">
        <f t="shared" si="787"/>
        <v>0.57631323306081228</v>
      </c>
      <c r="AM1184" s="107">
        <f t="shared" si="788"/>
        <v>57.631323306081228</v>
      </c>
      <c r="AN1184" s="107">
        <f t="shared" si="789"/>
        <v>0</v>
      </c>
    </row>
    <row r="1185" spans="1:40" ht="15.75" customHeight="1" x14ac:dyDescent="0.25">
      <c r="A1185" s="4" t="s">
        <v>372</v>
      </c>
      <c r="B1185" s="4" t="s">
        <v>373</v>
      </c>
      <c r="C1185" s="4" t="s">
        <v>106</v>
      </c>
      <c r="D1185" s="4" t="s">
        <v>357</v>
      </c>
      <c r="E1185" s="4">
        <v>1</v>
      </c>
      <c r="I1185" s="4">
        <v>69625582</v>
      </c>
      <c r="J1185" s="92">
        <f t="shared" si="775"/>
        <v>0.62059143780167481</v>
      </c>
      <c r="K1185" s="92">
        <f t="shared" si="776"/>
        <v>0.80364876474815483</v>
      </c>
      <c r="L1185" s="92">
        <f t="shared" ref="L1185:N1185" si="920">1-((L1104-L$1033)/(L$1036-L$1033))</f>
        <v>0.91471704202284976</v>
      </c>
      <c r="M1185" s="92">
        <f t="shared" si="920"/>
        <v>0.88937732064476216</v>
      </c>
      <c r="N1185" s="92">
        <f t="shared" si="920"/>
        <v>0.9589244470386421</v>
      </c>
      <c r="O1185" s="92">
        <f t="shared" ref="O1185:W1185" si="921">+(O1104-O$1033)/(O$1036-O$1033)</f>
        <v>0.48556401082998368</v>
      </c>
      <c r="P1185" s="92">
        <f t="shared" si="921"/>
        <v>1.6782284318197008E-2</v>
      </c>
      <c r="Q1185" s="92">
        <f t="shared" si="921"/>
        <v>0.28600225070003027</v>
      </c>
      <c r="R1185" s="92">
        <f t="shared" si="921"/>
        <v>8.0748736024348455E-2</v>
      </c>
      <c r="S1185" s="92">
        <f t="shared" si="921"/>
        <v>1</v>
      </c>
      <c r="T1185" s="92">
        <f t="shared" si="921"/>
        <v>0.18450349888386308</v>
      </c>
      <c r="U1185" s="92">
        <f t="shared" si="921"/>
        <v>0.48387096774193544</v>
      </c>
      <c r="V1185" s="92">
        <f t="shared" si="921"/>
        <v>0.35106382978723411</v>
      </c>
      <c r="W1185" s="92">
        <f t="shared" si="921"/>
        <v>0.43478260869565216</v>
      </c>
      <c r="X1185" s="92">
        <f t="shared" si="779"/>
        <v>0.56521739130434789</v>
      </c>
      <c r="Y1185" s="103">
        <f t="shared" si="780"/>
        <v>0.56521739130434789</v>
      </c>
      <c r="Z1185" s="104">
        <f t="shared" si="781"/>
        <v>0.80708364130436028</v>
      </c>
      <c r="AA1185" s="104">
        <f t="shared" si="782"/>
        <v>0.9589244470386421</v>
      </c>
      <c r="AB1185" s="104">
        <f t="shared" si="783"/>
        <v>0.21727432046813988</v>
      </c>
      <c r="AC1185" s="104">
        <f t="shared" si="784"/>
        <v>0.59225174944193149</v>
      </c>
      <c r="AD1185" s="104">
        <f t="shared" si="785"/>
        <v>0.62815030991148435</v>
      </c>
      <c r="AE1185" s="104">
        <f t="shared" si="786"/>
        <v>0.64388353956326849</v>
      </c>
      <c r="AG1185" s="5" t="s">
        <v>373</v>
      </c>
      <c r="AH1185" s="92">
        <v>0.62815030991148435</v>
      </c>
      <c r="AI1185" s="5"/>
      <c r="AJ1185" s="94" t="s">
        <v>256</v>
      </c>
      <c r="AK1185" s="105">
        <v>58.037374511736481</v>
      </c>
      <c r="AL1185" s="106">
        <f t="shared" si="787"/>
        <v>0.58037374511736484</v>
      </c>
      <c r="AM1185" s="107">
        <f t="shared" si="788"/>
        <v>58.037374511736481</v>
      </c>
      <c r="AN1185" s="107">
        <f t="shared" si="789"/>
        <v>0</v>
      </c>
    </row>
    <row r="1186" spans="1:40" ht="15.75" customHeight="1" x14ac:dyDescent="0.25">
      <c r="A1186" s="4" t="s">
        <v>517</v>
      </c>
      <c r="B1186" s="4" t="s">
        <v>518</v>
      </c>
      <c r="C1186" s="4" t="s">
        <v>106</v>
      </c>
      <c r="D1186" s="4" t="s">
        <v>484</v>
      </c>
      <c r="E1186" s="4">
        <v>1</v>
      </c>
      <c r="I1186" s="4">
        <v>83429615</v>
      </c>
      <c r="J1186" s="92">
        <f t="shared" si="775"/>
        <v>0.44800126657335282</v>
      </c>
      <c r="K1186" s="92">
        <f t="shared" si="776"/>
        <v>0.44139450939383729</v>
      </c>
      <c r="L1186" s="92">
        <f t="shared" ref="L1186:N1186" si="922">1-((L1105-L$1033)/(L$1036-L$1033))</f>
        <v>0.8282781494170175</v>
      </c>
      <c r="M1186" s="92">
        <f t="shared" si="922"/>
        <v>0.49183589179782361</v>
      </c>
      <c r="N1186" s="92">
        <f t="shared" si="922"/>
        <v>0.85086582848933345</v>
      </c>
      <c r="O1186" s="92">
        <f t="shared" ref="O1186:W1186" si="923">+(O1105-O$1033)/(O$1036-O$1033)</f>
        <v>0.75201455108710247</v>
      </c>
      <c r="P1186" s="92">
        <f t="shared" si="923"/>
        <v>1.8044389387390669E-2</v>
      </c>
      <c r="Q1186" s="92">
        <f t="shared" si="923"/>
        <v>0.14380137898346293</v>
      </c>
      <c r="R1186" s="92">
        <f t="shared" si="923"/>
        <v>9.72277652082362E-2</v>
      </c>
      <c r="S1186" s="92">
        <f t="shared" si="923"/>
        <v>0.19842971635852685</v>
      </c>
      <c r="T1186" s="92">
        <f t="shared" si="923"/>
        <v>2.0054419569568625E-2</v>
      </c>
      <c r="U1186" s="92">
        <f t="shared" si="923"/>
        <v>0.31182795698924726</v>
      </c>
      <c r="V1186" s="92">
        <f t="shared" si="923"/>
        <v>0.14893617021276598</v>
      </c>
      <c r="W1186" s="92">
        <f t="shared" si="923"/>
        <v>0.45652173913043476</v>
      </c>
      <c r="X1186" s="92">
        <f t="shared" si="779"/>
        <v>0.54347826086956519</v>
      </c>
      <c r="Y1186" s="103">
        <f t="shared" si="780"/>
        <v>0.54347826086956519</v>
      </c>
      <c r="Z1186" s="104">
        <f t="shared" si="781"/>
        <v>0.55237745429550777</v>
      </c>
      <c r="AA1186" s="104">
        <f t="shared" si="782"/>
        <v>0.85086582848933345</v>
      </c>
      <c r="AB1186" s="104">
        <f t="shared" si="783"/>
        <v>0.25277202116654807</v>
      </c>
      <c r="AC1186" s="104">
        <f t="shared" si="784"/>
        <v>0.10924206796404774</v>
      </c>
      <c r="AD1186" s="104">
        <f t="shared" si="785"/>
        <v>0.46174712655700051</v>
      </c>
      <c r="AE1186" s="104">
        <f t="shared" si="786"/>
        <v>0.44131434297885924</v>
      </c>
      <c r="AG1186" s="5" t="s">
        <v>518</v>
      </c>
      <c r="AH1186" s="92">
        <v>0.46174712655700051</v>
      </c>
      <c r="AI1186" s="5"/>
      <c r="AJ1186" s="94" t="s">
        <v>97</v>
      </c>
      <c r="AK1186" s="105">
        <v>59.691522574291625</v>
      </c>
      <c r="AL1186" s="106">
        <f t="shared" si="787"/>
        <v>0.59691522574291622</v>
      </c>
      <c r="AM1186" s="107">
        <f t="shared" si="788"/>
        <v>59.691522574291625</v>
      </c>
      <c r="AN1186" s="107">
        <f t="shared" si="789"/>
        <v>0</v>
      </c>
    </row>
    <row r="1187" spans="1:40" ht="15.75" customHeight="1" x14ac:dyDescent="0.25">
      <c r="A1187" s="4" t="s">
        <v>201</v>
      </c>
      <c r="B1187" s="4" t="s">
        <v>202</v>
      </c>
      <c r="C1187" s="4" t="s">
        <v>181</v>
      </c>
      <c r="D1187" s="4" t="s">
        <v>182</v>
      </c>
      <c r="E1187" s="4">
        <v>1</v>
      </c>
      <c r="I1187" s="4">
        <v>43993638</v>
      </c>
      <c r="J1187" s="92">
        <f t="shared" si="775"/>
        <v>0.51251232056610552</v>
      </c>
      <c r="K1187" s="92">
        <f t="shared" si="776"/>
        <v>0.14737697821029341</v>
      </c>
      <c r="L1187" s="92">
        <f t="shared" ref="L1187:N1187" si="924">1-((L1106-L$1033)/(L$1036-L$1033))</f>
        <v>0.69982684004878282</v>
      </c>
      <c r="M1187" s="92">
        <f t="shared" si="924"/>
        <v>0.66196587510243299</v>
      </c>
      <c r="N1187" s="92">
        <f t="shared" si="924"/>
        <v>0.47024996672734609</v>
      </c>
      <c r="O1187" s="92">
        <f t="shared" ref="O1187:W1187" si="925">+(O1106-O$1033)/(O$1036-O$1033)</f>
        <v>8.005434837912917E-2</v>
      </c>
      <c r="P1187" s="92">
        <f t="shared" si="925"/>
        <v>1.0362418697377517E-2</v>
      </c>
      <c r="Q1187" s="92">
        <f t="shared" si="925"/>
        <v>0.10475818843478939</v>
      </c>
      <c r="R1187" s="92">
        <f t="shared" si="925"/>
        <v>0.15772306804412514</v>
      </c>
      <c r="S1187" s="92">
        <f t="shared" si="925"/>
        <v>0.13457198172471366</v>
      </c>
      <c r="T1187" s="92">
        <f t="shared" si="925"/>
        <v>9.9711376478717292E-2</v>
      </c>
      <c r="U1187" s="92">
        <f t="shared" si="925"/>
        <v>0.30107526881720431</v>
      </c>
      <c r="V1187" s="92">
        <f t="shared" si="925"/>
        <v>0.39361702127659576</v>
      </c>
      <c r="W1187" s="92">
        <f t="shared" si="925"/>
        <v>0.4891304347826087</v>
      </c>
      <c r="X1187" s="92">
        <f t="shared" si="779"/>
        <v>0.51086956521739135</v>
      </c>
      <c r="Y1187" s="103">
        <f t="shared" si="780"/>
        <v>0.51086956521739135</v>
      </c>
      <c r="Z1187" s="104">
        <f t="shared" si="781"/>
        <v>0.5054205034819037</v>
      </c>
      <c r="AA1187" s="104">
        <f t="shared" si="782"/>
        <v>0.47024996672734609</v>
      </c>
      <c r="AB1187" s="104">
        <f t="shared" si="783"/>
        <v>8.8224505888855304E-2</v>
      </c>
      <c r="AC1187" s="104">
        <f t="shared" si="784"/>
        <v>0.11714167910171547</v>
      </c>
      <c r="AD1187" s="104">
        <f t="shared" si="785"/>
        <v>0.33838124408344239</v>
      </c>
      <c r="AE1187" s="104">
        <f t="shared" si="786"/>
        <v>0.29525916379995515</v>
      </c>
      <c r="AG1187" s="5" t="s">
        <v>202</v>
      </c>
      <c r="AH1187" s="92">
        <v>0.33838124408344239</v>
      </c>
      <c r="AI1187" s="5"/>
      <c r="AJ1187" s="94" t="s">
        <v>373</v>
      </c>
      <c r="AK1187" s="105">
        <v>62.815030991148433</v>
      </c>
      <c r="AL1187" s="106">
        <f t="shared" si="787"/>
        <v>0.62815030991148435</v>
      </c>
      <c r="AM1187" s="107">
        <f t="shared" si="788"/>
        <v>62.815030991148433</v>
      </c>
      <c r="AN1187" s="107">
        <f t="shared" si="789"/>
        <v>0</v>
      </c>
    </row>
    <row r="1188" spans="1:40" ht="15.75" customHeight="1" x14ac:dyDescent="0.25">
      <c r="A1188" s="4" t="s">
        <v>299</v>
      </c>
      <c r="B1188" s="4" t="s">
        <v>300</v>
      </c>
      <c r="C1188" s="4" t="s">
        <v>181</v>
      </c>
      <c r="D1188" s="4" t="s">
        <v>276</v>
      </c>
      <c r="E1188" s="4">
        <v>1</v>
      </c>
      <c r="I1188" s="4">
        <v>59115809</v>
      </c>
      <c r="J1188" s="92">
        <f t="shared" si="775"/>
        <v>0.75353704346498052</v>
      </c>
      <c r="K1188" s="92">
        <f t="shared" si="776"/>
        <v>0.16515105481883116</v>
      </c>
      <c r="L1188" s="92">
        <f t="shared" ref="L1188:N1188" si="926">1-((L1107-L$1033)/(L$1036-L$1033))</f>
        <v>0.62068610684176129</v>
      </c>
      <c r="M1188" s="92">
        <f t="shared" si="926"/>
        <v>0.4101529871542452</v>
      </c>
      <c r="N1188" s="92">
        <f t="shared" si="926"/>
        <v>0.66306980477277389</v>
      </c>
      <c r="O1188" s="92">
        <f t="shared" ref="O1188:W1188" si="927">+(O1107-O$1033)/(O$1036-O$1033)</f>
        <v>0.129350806072831</v>
      </c>
      <c r="P1188" s="92">
        <f t="shared" si="927"/>
        <v>1.5898486081270548E-3</v>
      </c>
      <c r="Q1188" s="92">
        <f t="shared" si="927"/>
        <v>0.4673942506807085</v>
      </c>
      <c r="R1188" s="92">
        <f t="shared" si="927"/>
        <v>3.0976153401071151E-2</v>
      </c>
      <c r="S1188" s="92">
        <f t="shared" si="927"/>
        <v>9.9815062175146199E-2</v>
      </c>
      <c r="T1188" s="92">
        <f t="shared" si="927"/>
        <v>0.29468635960733952</v>
      </c>
      <c r="U1188" s="92">
        <f t="shared" si="927"/>
        <v>0</v>
      </c>
      <c r="V1188" s="92">
        <f t="shared" si="927"/>
        <v>0</v>
      </c>
      <c r="W1188" s="92">
        <f t="shared" si="927"/>
        <v>0</v>
      </c>
      <c r="X1188" s="92">
        <f t="shared" si="779"/>
        <v>0.11956521739130432</v>
      </c>
      <c r="Y1188" s="103">
        <f t="shared" si="780"/>
        <v>0.11956521739130432</v>
      </c>
      <c r="Z1188" s="104">
        <f t="shared" si="781"/>
        <v>0.48738179806995452</v>
      </c>
      <c r="AA1188" s="104">
        <f t="shared" si="782"/>
        <v>0.66306980477277389</v>
      </c>
      <c r="AB1188" s="104">
        <f t="shared" si="783"/>
        <v>0.15732776469068444</v>
      </c>
      <c r="AC1188" s="104">
        <f t="shared" si="784"/>
        <v>0.19725071089124285</v>
      </c>
      <c r="AD1188" s="104">
        <f t="shared" si="785"/>
        <v>0.32491905916319203</v>
      </c>
      <c r="AE1188" s="104">
        <f t="shared" si="786"/>
        <v>0.37625751960616399</v>
      </c>
      <c r="AG1188" s="5" t="s">
        <v>300</v>
      </c>
      <c r="AH1188" s="92">
        <v>0.32491905916319203</v>
      </c>
      <c r="AI1188" s="5"/>
    </row>
    <row r="1189" spans="1:40" ht="15.75" customHeight="1" x14ac:dyDescent="0.25">
      <c r="A1189" s="4" t="s">
        <v>301</v>
      </c>
      <c r="B1189" s="4" t="s">
        <v>302</v>
      </c>
      <c r="C1189" s="4" t="s">
        <v>181</v>
      </c>
      <c r="D1189" s="4" t="s">
        <v>276</v>
      </c>
      <c r="E1189" s="4">
        <v>1</v>
      </c>
      <c r="I1189" s="4">
        <v>1881641</v>
      </c>
      <c r="J1189" s="92">
        <f t="shared" si="775"/>
        <v>0.56806674984150218</v>
      </c>
      <c r="K1189" s="92">
        <f t="shared" si="776"/>
        <v>6.8134749563342312E-2</v>
      </c>
      <c r="L1189" s="92">
        <f t="shared" ref="L1189:N1189" si="928">1-((L1108-L$1033)/(L$1036-L$1033))</f>
        <v>0.62068610684176129</v>
      </c>
      <c r="M1189" s="92">
        <f t="shared" si="928"/>
        <v>0.4101529871542452</v>
      </c>
      <c r="N1189" s="92">
        <f t="shared" si="928"/>
        <v>0.85711904420835783</v>
      </c>
      <c r="O1189" s="92">
        <f t="shared" ref="O1189:W1189" si="929">+(O1108-O$1033)/(O$1036-O$1033)</f>
        <v>0.67618559265774558</v>
      </c>
      <c r="P1189" s="92">
        <f t="shared" si="929"/>
        <v>1.0470461463861418E-3</v>
      </c>
      <c r="Q1189" s="92">
        <f t="shared" si="929"/>
        <v>0.12551040333823976</v>
      </c>
      <c r="R1189" s="92">
        <f t="shared" si="929"/>
        <v>3.2171327154732365E-2</v>
      </c>
      <c r="S1189" s="92">
        <f t="shared" si="929"/>
        <v>4.7238538961638113E-2</v>
      </c>
      <c r="T1189" s="92">
        <f t="shared" si="929"/>
        <v>0.4090381561449839</v>
      </c>
      <c r="U1189" s="92">
        <f t="shared" si="929"/>
        <v>0</v>
      </c>
      <c r="V1189" s="92">
        <f t="shared" si="929"/>
        <v>0</v>
      </c>
      <c r="W1189" s="92">
        <f t="shared" si="929"/>
        <v>0</v>
      </c>
      <c r="X1189" s="92">
        <f t="shared" si="779"/>
        <v>0.11956521739130432</v>
      </c>
      <c r="Y1189" s="103">
        <f t="shared" si="780"/>
        <v>0.11956521739130432</v>
      </c>
      <c r="Z1189" s="104">
        <f t="shared" si="781"/>
        <v>0.41676014835021269</v>
      </c>
      <c r="AA1189" s="104">
        <f t="shared" si="782"/>
        <v>0.85711904420835783</v>
      </c>
      <c r="AB1189" s="104">
        <f t="shared" si="783"/>
        <v>0.20872859232427599</v>
      </c>
      <c r="AC1189" s="104">
        <f t="shared" si="784"/>
        <v>0.228138347553311</v>
      </c>
      <c r="AD1189" s="104">
        <f t="shared" si="785"/>
        <v>0.36606226996549235</v>
      </c>
      <c r="AE1189" s="104">
        <f t="shared" si="786"/>
        <v>0.42768653310903937</v>
      </c>
      <c r="AG1189" s="5" t="s">
        <v>302</v>
      </c>
      <c r="AH1189" s="92">
        <v>0.36606226996549235</v>
      </c>
      <c r="AI1189" s="5"/>
    </row>
    <row r="1190" spans="1:40" ht="15.75" customHeight="1" x14ac:dyDescent="0.25">
      <c r="A1190" s="4" t="s">
        <v>303</v>
      </c>
      <c r="B1190" s="4" t="s">
        <v>304</v>
      </c>
      <c r="C1190" s="4" t="s">
        <v>181</v>
      </c>
      <c r="D1190" s="4" t="s">
        <v>276</v>
      </c>
      <c r="E1190" s="4">
        <v>1</v>
      </c>
      <c r="I1190" s="4">
        <v>5438100</v>
      </c>
      <c r="J1190" s="92">
        <f t="shared" si="775"/>
        <v>0.61864608971252522</v>
      </c>
      <c r="K1190" s="92">
        <f t="shared" si="776"/>
        <v>0.17008613915999038</v>
      </c>
      <c r="L1190" s="92">
        <f t="shared" ref="L1190:N1190" si="930">1-((L1109-L$1033)/(L$1036-L$1033))</f>
        <v>0.62068610684176129</v>
      </c>
      <c r="M1190" s="92">
        <f t="shared" si="930"/>
        <v>0.4101529871542452</v>
      </c>
      <c r="N1190" s="92">
        <f t="shared" si="930"/>
        <v>0.90296802415192345</v>
      </c>
      <c r="O1190" s="92">
        <f t="shared" ref="O1190:W1190" si="931">+(O1109-O$1033)/(O$1036-O$1033)</f>
        <v>0.50984249284449545</v>
      </c>
      <c r="P1190" s="92">
        <f t="shared" si="931"/>
        <v>4.9512393275469484E-3</v>
      </c>
      <c r="Q1190" s="92">
        <f t="shared" si="931"/>
        <v>0.26581632497724922</v>
      </c>
      <c r="R1190" s="92">
        <f t="shared" si="931"/>
        <v>2.7365244016956811E-2</v>
      </c>
      <c r="S1190" s="92">
        <f t="shared" si="931"/>
        <v>2.9499820944349008E-2</v>
      </c>
      <c r="T1190" s="92">
        <f t="shared" si="931"/>
        <v>0.22109874126543283</v>
      </c>
      <c r="U1190" s="92">
        <f t="shared" si="931"/>
        <v>0</v>
      </c>
      <c r="V1190" s="92">
        <f t="shared" si="931"/>
        <v>0</v>
      </c>
      <c r="W1190" s="92">
        <f t="shared" si="931"/>
        <v>0</v>
      </c>
      <c r="X1190" s="92">
        <f t="shared" si="779"/>
        <v>0.11956521739130432</v>
      </c>
      <c r="Y1190" s="103">
        <f t="shared" si="780"/>
        <v>0.11956521739130432</v>
      </c>
      <c r="Z1190" s="104">
        <f t="shared" si="781"/>
        <v>0.45489283071713049</v>
      </c>
      <c r="AA1190" s="104">
        <f t="shared" si="782"/>
        <v>0.90296802415192345</v>
      </c>
      <c r="AB1190" s="104">
        <f t="shared" si="783"/>
        <v>0.2019938252915621</v>
      </c>
      <c r="AC1190" s="104">
        <f t="shared" si="784"/>
        <v>0.12529928110489091</v>
      </c>
      <c r="AD1190" s="104">
        <f t="shared" si="785"/>
        <v>0.36094383573136224</v>
      </c>
      <c r="AE1190" s="104">
        <f t="shared" si="786"/>
        <v>0.42128849031637672</v>
      </c>
      <c r="AG1190" s="5" t="s">
        <v>304</v>
      </c>
      <c r="AH1190" s="92">
        <v>0.36094383573136224</v>
      </c>
      <c r="AI1190" s="5"/>
    </row>
    <row r="1191" spans="1:40" ht="15.75" customHeight="1" x14ac:dyDescent="0.25">
      <c r="A1191" s="4" t="s">
        <v>272</v>
      </c>
      <c r="B1191" s="4" t="s">
        <v>273</v>
      </c>
      <c r="C1191" s="4" t="s">
        <v>28</v>
      </c>
      <c r="D1191" s="4" t="s">
        <v>265</v>
      </c>
      <c r="E1191" s="4">
        <v>1</v>
      </c>
      <c r="I1191" s="4">
        <v>329064917</v>
      </c>
      <c r="J1191" s="92">
        <f t="shared" si="775"/>
        <v>0.76130019528458703</v>
      </c>
      <c r="K1191" s="92">
        <f t="shared" si="776"/>
        <v>1</v>
      </c>
      <c r="L1191" s="92">
        <f t="shared" ref="L1191:N1191" si="932">1-((L1110-L$1033)/(L$1036-L$1033))</f>
        <v>0</v>
      </c>
      <c r="M1191" s="92">
        <f t="shared" si="932"/>
        <v>0.39445378647649942</v>
      </c>
      <c r="N1191" s="92">
        <f t="shared" si="932"/>
        <v>0.98534252384091481</v>
      </c>
      <c r="O1191" s="92">
        <f t="shared" ref="O1191:W1191" si="933">+(O1110-O$1033)/(O$1036-O$1033)</f>
        <v>7.3432950297179125E-2</v>
      </c>
      <c r="P1191" s="92">
        <f t="shared" si="933"/>
        <v>1</v>
      </c>
      <c r="Q1191" s="92">
        <f t="shared" si="933"/>
        <v>0.20146422902903155</v>
      </c>
      <c r="R1191" s="92">
        <f t="shared" si="933"/>
        <v>0.13248209213119705</v>
      </c>
      <c r="S1191" s="92">
        <f t="shared" si="933"/>
        <v>7.3731912458788998E-4</v>
      </c>
      <c r="T1191" s="92">
        <f t="shared" si="933"/>
        <v>2.9380095077896618E-2</v>
      </c>
      <c r="U1191" s="92">
        <f t="shared" si="933"/>
        <v>0</v>
      </c>
      <c r="V1191" s="92">
        <f t="shared" si="933"/>
        <v>0</v>
      </c>
      <c r="W1191" s="92">
        <f t="shared" si="933"/>
        <v>0</v>
      </c>
      <c r="X1191" s="92">
        <f t="shared" si="779"/>
        <v>0.11956521739130432</v>
      </c>
      <c r="Y1191" s="103">
        <f t="shared" si="780"/>
        <v>0.11956521739130432</v>
      </c>
      <c r="Z1191" s="104">
        <f t="shared" si="781"/>
        <v>0.53893849544027161</v>
      </c>
      <c r="AA1191" s="104">
        <f t="shared" si="782"/>
        <v>0.98534252384091481</v>
      </c>
      <c r="AB1191" s="104">
        <f t="shared" si="783"/>
        <v>0.35184481786435196</v>
      </c>
      <c r="AC1191" s="104">
        <f t="shared" si="784"/>
        <v>1.5058707101242253E-2</v>
      </c>
      <c r="AD1191" s="104">
        <f t="shared" si="785"/>
        <v>0.40214995232761702</v>
      </c>
      <c r="AE1191" s="104">
        <f t="shared" si="786"/>
        <v>0.47279613606169513</v>
      </c>
      <c r="AG1191" s="5" t="s">
        <v>273</v>
      </c>
      <c r="AH1191" s="92">
        <v>0.40214995232761702</v>
      </c>
      <c r="AI1191" s="5"/>
    </row>
  </sheetData>
  <mergeCells count="27">
    <mergeCell ref="T2:T3"/>
    <mergeCell ref="U2:U3"/>
    <mergeCell ref="V2:V3"/>
    <mergeCell ref="W2:W3"/>
    <mergeCell ref="A1:D2"/>
    <mergeCell ref="H1:H3"/>
    <mergeCell ref="I1:I3"/>
    <mergeCell ref="J1:M1"/>
    <mergeCell ref="O1:R1"/>
    <mergeCell ref="S1:T1"/>
    <mergeCell ref="U1:X1"/>
    <mergeCell ref="X2:X3"/>
    <mergeCell ref="O2:O3"/>
    <mergeCell ref="P2:P3"/>
    <mergeCell ref="Q2:Q3"/>
    <mergeCell ref="R2:R3"/>
    <mergeCell ref="S2:S3"/>
    <mergeCell ref="A1035:D1036"/>
    <mergeCell ref="A1117:D1117"/>
    <mergeCell ref="L2:L3"/>
    <mergeCell ref="M2:M3"/>
    <mergeCell ref="N2:N3"/>
    <mergeCell ref="J2:J3"/>
    <mergeCell ref="K2:K3"/>
    <mergeCell ref="A506:C507"/>
    <mergeCell ref="A529:D529"/>
    <mergeCell ref="A781:D781"/>
  </mergeCells>
  <pageMargins left="0.7" right="0.7" top="0.75" bottom="0.75" header="0" footer="0"/>
  <pageSetup paperSize="9" orientation="portrait"/>
  <drawing r:id="rId1"/>
  <extLst>
    <ext xmlns:x14="http://schemas.microsoft.com/office/spreadsheetml/2009/9/main" uri="{05C60535-1F16-4fd2-B633-F4F36F0B64E0}">
      <x14:sparklineGroups xmlns:xm="http://schemas.microsoft.com/office/excel/2006/main">
        <x14:sparklineGroup displayEmptyCellsAs="gap" xr2:uid="{00000000-0003-0000-0800-00000E000000}">
          <x14:colorSeries rgb="FF376092"/>
          <x14:sparklines>
            <x14:sparkline>
              <xm:f>'Hoja de Trabajo_17082020'!X1033:X1036</xm:f>
              <xm:sqref>X1032</xm:sqref>
            </x14:sparkline>
          </x14:sparklines>
        </x14:sparklineGroup>
        <x14:sparklineGroup displayEmptyCellsAs="gap" xr2:uid="{00000000-0003-0000-0800-00000D000000}">
          <x14:colorSeries rgb="FF376092"/>
          <x14:sparklines>
            <x14:sparkline>
              <xm:f>'Hoja de Trabajo_17082020'!W1033:W1036</xm:f>
              <xm:sqref>W1032</xm:sqref>
            </x14:sparkline>
          </x14:sparklines>
        </x14:sparklineGroup>
        <x14:sparklineGroup displayEmptyCellsAs="gap" xr2:uid="{00000000-0003-0000-0800-00000C000000}">
          <x14:colorSeries rgb="FF376092"/>
          <x14:sparklines>
            <x14:sparkline>
              <xm:f>'Hoja de Trabajo_17082020'!V1033:V1036</xm:f>
              <xm:sqref>V1032</xm:sqref>
            </x14:sparkline>
          </x14:sparklines>
        </x14:sparklineGroup>
        <x14:sparklineGroup displayEmptyCellsAs="gap" xr2:uid="{00000000-0003-0000-0800-00000B000000}">
          <x14:colorSeries rgb="FF376092"/>
          <x14:sparklines>
            <x14:sparkline>
              <xm:f>'Hoja de Trabajo_17082020'!U1033:U1036</xm:f>
              <xm:sqref>U1032</xm:sqref>
            </x14:sparkline>
          </x14:sparklines>
        </x14:sparklineGroup>
        <x14:sparklineGroup displayEmptyCellsAs="gap" xr2:uid="{00000000-0003-0000-0800-00000A000000}">
          <x14:colorSeries rgb="FF376092"/>
          <x14:sparklines>
            <x14:sparkline>
              <xm:f>'Hoja de Trabajo_17082020'!T1033:T1036</xm:f>
              <xm:sqref>T1032</xm:sqref>
            </x14:sparkline>
          </x14:sparklines>
        </x14:sparklineGroup>
        <x14:sparklineGroup displayEmptyCellsAs="gap" xr2:uid="{00000000-0003-0000-0800-000009000000}">
          <x14:colorSeries rgb="FF376092"/>
          <x14:sparklines>
            <x14:sparkline>
              <xm:f>'Hoja de Trabajo_17082020'!S1033:S1036</xm:f>
              <xm:sqref>S1032</xm:sqref>
            </x14:sparkline>
          </x14:sparklines>
        </x14:sparklineGroup>
        <x14:sparklineGroup displayEmptyCellsAs="gap" xr2:uid="{00000000-0003-0000-0800-000008000000}">
          <x14:colorSeries rgb="FF376092"/>
          <x14:sparklines>
            <x14:sparkline>
              <xm:f>'Hoja de Trabajo_17082020'!R1033:R1036</xm:f>
              <xm:sqref>R1032</xm:sqref>
            </x14:sparkline>
          </x14:sparklines>
        </x14:sparklineGroup>
        <x14:sparklineGroup displayEmptyCellsAs="gap" xr2:uid="{00000000-0003-0000-0800-000007000000}">
          <x14:colorSeries rgb="FF376092"/>
          <x14:sparklines>
            <x14:sparkline>
              <xm:f>'Hoja de Trabajo_17082020'!Q1033:Q1036</xm:f>
              <xm:sqref>Q1032</xm:sqref>
            </x14:sparkline>
          </x14:sparklines>
        </x14:sparklineGroup>
        <x14:sparklineGroup displayEmptyCellsAs="gap" xr2:uid="{00000000-0003-0000-0800-000006000000}">
          <x14:colorSeries rgb="FF376092"/>
          <x14:sparklines>
            <x14:sparkline>
              <xm:f>'Hoja de Trabajo_17082020'!P1033:P1036</xm:f>
              <xm:sqref>P1032</xm:sqref>
            </x14:sparkline>
          </x14:sparklines>
        </x14:sparklineGroup>
        <x14:sparklineGroup displayEmptyCellsAs="gap" xr2:uid="{00000000-0003-0000-0800-000005000000}">
          <x14:colorSeries rgb="FF376092"/>
          <x14:sparklines>
            <x14:sparkline>
              <xm:f>'Hoja de Trabajo_17082020'!O1033:O1036</xm:f>
              <xm:sqref>O1032</xm:sqref>
            </x14:sparkline>
          </x14:sparklines>
        </x14:sparklineGroup>
        <x14:sparklineGroup displayEmptyCellsAs="gap" xr2:uid="{00000000-0003-0000-0800-000004000000}">
          <x14:colorSeries rgb="FF376092"/>
          <x14:sparklines>
            <x14:sparkline>
              <xm:f>'Hoja de Trabajo_17082020'!N1033:N1036</xm:f>
              <xm:sqref>N1032</xm:sqref>
            </x14:sparkline>
          </x14:sparklines>
        </x14:sparklineGroup>
        <x14:sparklineGroup displayEmptyCellsAs="gap" xr2:uid="{00000000-0003-0000-0800-000003000000}">
          <x14:colorSeries rgb="FF376092"/>
          <x14:sparklines>
            <x14:sparkline>
              <xm:f>'Hoja de Trabajo_17082020'!M1033:M1036</xm:f>
              <xm:sqref>M1032</xm:sqref>
            </x14:sparkline>
          </x14:sparklines>
        </x14:sparklineGroup>
        <x14:sparklineGroup displayEmptyCellsAs="gap" xr2:uid="{00000000-0003-0000-0800-000002000000}">
          <x14:colorSeries rgb="FF376092"/>
          <x14:sparklines>
            <x14:sparkline>
              <xm:f>'Hoja de Trabajo_17082020'!L1033:L1036</xm:f>
              <xm:sqref>L1032</xm:sqref>
            </x14:sparkline>
          </x14:sparklines>
        </x14:sparklineGroup>
        <x14:sparklineGroup displayEmptyCellsAs="gap" xr2:uid="{00000000-0003-0000-0800-000001000000}">
          <x14:colorSeries rgb="FF376092"/>
          <x14:sparklines>
            <x14:sparkline>
              <xm:f>'Hoja de Trabajo_17082020'!K1033:K1036</xm:f>
              <xm:sqref>K1032</xm:sqref>
            </x14:sparkline>
          </x14:sparklines>
        </x14:sparklineGroup>
        <x14:sparklineGroup displayEmptyCellsAs="gap" xr2:uid="{00000000-0003-0000-0800-000000000000}">
          <x14:colorSeries rgb="FF376092"/>
          <x14:sparklines>
            <x14:sparkline>
              <xm:f>'Hoja de Trabajo_17082020'!J1033:J1036</xm:f>
              <xm:sqref>J1032</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Matriz_igi2019</vt:lpstr>
      <vt:lpstr>Variables</vt:lpstr>
      <vt:lpstr>Cuadros</vt:lpstr>
      <vt:lpstr>DH</vt:lpstr>
      <vt:lpstr>Concentrado</vt:lpstr>
      <vt:lpstr>CONCENTRADO_Variables</vt:lpstr>
      <vt:lpstr>Concentrado (2)</vt:lpstr>
      <vt:lpstr>Africa</vt:lpstr>
      <vt:lpstr>Hoja de Trabajo_17082020</vt:lpstr>
      <vt:lpstr>PAISES</vt:lpstr>
      <vt:lpstr>America</vt:lpstr>
      <vt:lpstr>Europa</vt:lpstr>
      <vt:lpstr>Asia</vt:lpstr>
      <vt:lpstr>Totales</vt:lpstr>
      <vt:lpstr>Hoja de Trabajo</vt:lpstr>
      <vt:lpstr>Mexico</vt:lpstr>
      <vt:lpstr>Hoja4</vt:lpstr>
      <vt:lpstr>Hoja3</vt:lpstr>
      <vt:lpstr>Hoja2</vt:lpstr>
      <vt:lpstr>Resultados</vt:lpstr>
      <vt:lpstr>WJP ROL Index 2019 Scores</vt:lpstr>
      <vt:lpstr>DH-WJP-Calculo</vt:lpstr>
      <vt:lpstr>Cambios</vt:lpstr>
      <vt:lpstr>r_police</vt:lpstr>
      <vt:lpstr>c_justice</vt:lpstr>
      <vt:lpstr>c_penit_cap</vt:lpstr>
      <vt:lpstr>r_penit_recl</vt:lpstr>
      <vt:lpstr>r_juece</vt:lpstr>
      <vt:lpstr>r_per_trib  </vt:lpstr>
      <vt:lpstr>r_enc_cond</vt:lpstr>
      <vt:lpstr>r_det_ssent</vt:lpstr>
      <vt:lpstr>r_enc_hom</vt:lpstr>
      <vt:lpstr>r_trib_formal</vt:lpstr>
      <vt:lpstr>r_trib_fis</vt:lpstr>
      <vt:lpstr>67_Países de 2017</vt:lpstr>
      <vt:lpstr>67_Países Resumen</vt:lpstr>
      <vt:lpstr>Resumen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Le Clercq Ortega</dc:creator>
  <cp:lastModifiedBy>Juan Antonio Le Clercq Ortega</cp:lastModifiedBy>
  <dcterms:created xsi:type="dcterms:W3CDTF">2026-05-08T23:30:44Z</dcterms:created>
  <dcterms:modified xsi:type="dcterms:W3CDTF">2026-05-08T23:30:44Z</dcterms:modified>
</cp:coreProperties>
</file>